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24226"/>
  <mc:AlternateContent xmlns:mc="http://schemas.openxmlformats.org/markup-compatibility/2006">
    <mc:Choice Requires="x15">
      <x15ac:absPath xmlns:x15ac="http://schemas.microsoft.com/office/spreadsheetml/2010/11/ac" url="https://salasobrien-my.sharepoint.com/personal/chris_krieps_salasobrien_com/Documents/Documents/VSCode/iit-utilities/Data/"/>
    </mc:Choice>
  </mc:AlternateContent>
  <xr:revisionPtr revIDLastSave="1468" documentId="11_36B331D20075D704CA79143238AD71964197103F" xr6:coauthVersionLast="47" xr6:coauthVersionMax="47" xr10:uidLastSave="{AAC5D35A-78E4-4BCB-9FEB-FB0E220DA464}"/>
  <bookViews>
    <workbookView xWindow="-120" yWindow="-120" windowWidth="29040" windowHeight="15840" tabRatio="749" xr2:uid="{00000000-000D-0000-FFFF-FFFF00000000}"/>
  </bookViews>
  <sheets>
    <sheet name="EUI" sheetId="60" r:id="rId1"/>
    <sheet name="Total Energy Consumption" sheetId="59" r:id="rId2"/>
    <sheet name="Electrical Consumption" sheetId="51" r:id="rId3"/>
    <sheet name="Gas Consumption" sheetId="52" r:id="rId4"/>
    <sheet name="Steam Consumption" sheetId="53" r:id="rId5"/>
    <sheet name="HW Consumption" sheetId="54" r:id="rId6"/>
    <sheet name="CHW Consumption" sheetId="55" r:id="rId7"/>
    <sheet name="DW Consumption" sheetId="56" r:id="rId8"/>
    <sheet name="Combined" sheetId="48" r:id="rId9"/>
    <sheet name="Building Areas" sheetId="58" state="hidden" r:id="rId10"/>
    <sheet name="TN" sheetId="1" state="hidden" r:id="rId11"/>
    <sheet name="TC" sheetId="2" state="hidden" r:id="rId12"/>
    <sheet name="TS" sheetId="3" state="hidden" r:id="rId13"/>
    <sheet name="AM" sheetId="4" state="hidden" r:id="rId14"/>
    <sheet name="ASA" sheetId="5" state="hidden" r:id="rId15"/>
    <sheet name="ASP" sheetId="6" state="hidden" r:id="rId16"/>
    <sheet name="CH" sheetId="7" state="hidden" r:id="rId17"/>
    <sheet name="DTD" sheetId="8" state="hidden" r:id="rId18"/>
    <sheet name="RE" sheetId="9" state="hidden" r:id="rId19"/>
    <sheet name="FS" sheetId="10" state="hidden" r:id="rId20"/>
    <sheet name="FH" sheetId="11" state="hidden" r:id="rId21"/>
    <sheet name="GL" sheetId="12" state="hidden" r:id="rId22"/>
    <sheet name="HP" sheetId="13" state="hidden" r:id="rId23"/>
    <sheet name="HH" sheetId="14" state="hidden" r:id="rId24"/>
    <sheet name="INC" sheetId="15" state="hidden" r:id="rId25"/>
    <sheet name="IT" sheetId="16" state="hidden" r:id="rId26"/>
    <sheet name="KP" sheetId="17" state="hidden" r:id="rId27"/>
    <sheet name="KH" sheetId="18" state="hidden" r:id="rId28"/>
    <sheet name="PS" sheetId="19" state="hidden" r:id="rId29"/>
    <sheet name="LSR" sheetId="20" state="hidden" r:id="rId30"/>
    <sheet name="MH" sheetId="21" state="hidden" r:id="rId31"/>
    <sheet name="MB" sheetId="22" state="hidden" r:id="rId32"/>
    <sheet name="MTB" sheetId="23" state="hidden" r:id="rId33"/>
    <sheet name="MSV" sheetId="24" state="hidden" r:id="rId34"/>
    <sheet name="EH" sheetId="25" state="hidden" r:id="rId35"/>
    <sheet name="FO" sheetId="26" state="hidden" r:id="rId36"/>
    <sheet name="GH" sheetId="27" state="hidden" r:id="rId37"/>
    <sheet name="LH" sheetId="28" state="hidden" r:id="rId38"/>
    <sheet name="MC" sheetId="29" state="hidden" r:id="rId39"/>
    <sheet name="PH" sheetId="30" state="hidden" r:id="rId40"/>
    <sheet name="PKP" sheetId="31" state="hidden" r:id="rId41"/>
    <sheet name="PKS" sheetId="32" state="hidden" r:id="rId42"/>
    <sheet name="SH" sheetId="33" state="hidden" r:id="rId43"/>
    <sheet name="SPE" sheetId="34" state="hidden" r:id="rId44"/>
    <sheet name="SVN" sheetId="35" state="hidden" r:id="rId45"/>
    <sheet name="SVM" sheetId="36" state="hidden" r:id="rId46"/>
    <sheet name="SVS" sheetId="37" state="hidden" r:id="rId47"/>
    <sheet name="SB" sheetId="38" state="hidden" r:id="rId48"/>
    <sheet name="TBC" sheetId="39" state="hidden" r:id="rId49"/>
    <sheet name="VA1" sheetId="40" state="hidden" r:id="rId50"/>
    <sheet name="VA2" sheetId="41" state="hidden" r:id="rId51"/>
    <sheet name="WH" sheetId="42" state="hidden" r:id="rId52"/>
    <sheet name="BH" sheetId="43" state="hidden" r:id="rId53"/>
    <sheet name="CR" sheetId="44" state="hidden" r:id="rId54"/>
    <sheet name="CU" sheetId="45" state="hidden" r:id="rId55"/>
    <sheet name="GU" sheetId="46" state="hidden" r:id="rId56"/>
    <sheet name="SS" sheetId="47" state="hidden" r:id="rId57"/>
  </sheets>
  <externalReferences>
    <externalReference r:id="rId58"/>
  </externalReferences>
  <definedNames>
    <definedName name="Building_Areas">'Building Areas'!$A$1:$B$51</definedName>
    <definedName name="Slicer_Building">#N/A</definedName>
    <definedName name="Slicer_Building1">#N/A</definedName>
    <definedName name="Slicer_Building2">#N/A</definedName>
    <definedName name="Slicer_Building3">#N/A</definedName>
    <definedName name="Slicer_Building4">#N/A</definedName>
    <definedName name="Slicer_Building5">#N/A</definedName>
    <definedName name="Slicer_Building6">#N/A</definedName>
    <definedName name="Slicer_Years">#N/A</definedName>
    <definedName name="Slicer_Years1">#N/A</definedName>
    <definedName name="Slicer_Years2">#N/A</definedName>
    <definedName name="Slicer_Years3">#N/A</definedName>
    <definedName name="Slicer_Years4">#N/A</definedName>
    <definedName name="Slicer_Years5">#N/A</definedName>
  </definedNames>
  <calcPr calcId="191029"/>
  <pivotCaches>
    <pivotCache cacheId="0" r:id="rId59"/>
    <pivotCache cacheId="16" r:id="rId60"/>
  </pivotCaches>
  <extLst>
    <ext xmlns:x14="http://schemas.microsoft.com/office/spreadsheetml/2009/9/main" uri="{BBE1A952-AA13-448e-AADC-164F8A28A991}">
      <x14:slicerCaches>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058" i="48" l="1"/>
  <c r="C1626" i="48"/>
  <c r="C1373" i="48"/>
  <c r="C1322" i="48"/>
  <c r="C1020" i="48"/>
  <c r="C1002" i="48"/>
  <c r="C1175" i="48"/>
  <c r="C1817" i="48"/>
  <c r="C1743" i="48"/>
  <c r="C1915" i="48"/>
  <c r="C1883" i="48"/>
  <c r="C1819" i="48"/>
  <c r="C1515" i="48"/>
  <c r="C1638" i="48"/>
  <c r="C1742" i="48"/>
  <c r="C1550" i="48"/>
  <c r="C1049" i="48"/>
  <c r="C1151" i="48"/>
  <c r="C1141" i="48"/>
  <c r="C1600" i="48"/>
  <c r="C1723" i="48"/>
  <c r="C1916" i="48"/>
  <c r="C1627" i="48"/>
  <c r="C1815" i="48"/>
  <c r="C1655" i="48"/>
  <c r="C1751" i="48"/>
  <c r="C1794" i="48"/>
  <c r="C1567" i="48"/>
  <c r="C2066" i="48"/>
  <c r="C1346" i="48"/>
  <c r="C1589" i="48"/>
  <c r="C1673" i="48"/>
  <c r="C1800" i="48"/>
  <c r="C1752" i="48"/>
  <c r="C1748" i="48"/>
  <c r="C1769" i="48"/>
  <c r="C1693" i="48"/>
  <c r="C1703" i="48"/>
  <c r="C1682" i="48"/>
  <c r="C1103" i="48"/>
  <c r="C1092" i="48"/>
  <c r="C1028" i="48"/>
  <c r="C1076" i="48"/>
  <c r="C1340" i="48"/>
  <c r="C1688" i="48"/>
  <c r="C1831" i="48"/>
  <c r="C1810" i="48"/>
  <c r="C1718" i="48"/>
  <c r="C1713" i="48"/>
  <c r="C1680" i="48"/>
  <c r="C1212" i="48"/>
  <c r="C1206" i="48"/>
  <c r="C967" i="48"/>
  <c r="C407" i="48"/>
  <c r="C413" i="48"/>
  <c r="C421" i="48"/>
  <c r="C424" i="48"/>
  <c r="C454" i="48"/>
  <c r="C432" i="48"/>
  <c r="C438" i="48"/>
  <c r="C448" i="48"/>
  <c r="C451" i="48"/>
  <c r="C465" i="48"/>
  <c r="C520" i="48"/>
  <c r="C521" i="48"/>
  <c r="C511" i="48"/>
  <c r="C535" i="48"/>
  <c r="C530" i="48"/>
  <c r="C524" i="48"/>
  <c r="C527" i="48"/>
  <c r="C594" i="48"/>
  <c r="C621" i="48"/>
  <c r="C637" i="48"/>
  <c r="C619" i="48"/>
  <c r="C695" i="48"/>
  <c r="C703" i="48"/>
  <c r="C733" i="48"/>
  <c r="C702" i="48"/>
  <c r="C698" i="48"/>
  <c r="C809" i="48"/>
  <c r="C808" i="48"/>
  <c r="C780" i="48"/>
  <c r="C858" i="48"/>
  <c r="C900" i="48"/>
  <c r="C848" i="48"/>
  <c r="C860" i="48"/>
  <c r="C947" i="48"/>
  <c r="C1053" i="48"/>
  <c r="C945" i="48"/>
  <c r="C1032" i="48"/>
  <c r="C926" i="48"/>
  <c r="C980" i="48"/>
  <c r="C1111" i="48"/>
  <c r="C964" i="48"/>
  <c r="C1043" i="48"/>
  <c r="C960" i="48"/>
  <c r="C1173" i="48"/>
  <c r="C1118" i="48"/>
  <c r="C1012" i="48"/>
  <c r="C1080" i="48"/>
  <c r="C1025" i="48"/>
  <c r="C1129" i="48"/>
  <c r="C1084" i="48"/>
  <c r="C1404" i="48"/>
  <c r="C1413" i="48"/>
  <c r="C2067" i="48"/>
  <c r="C1572" i="48"/>
  <c r="C1614" i="48"/>
  <c r="C1555" i="48"/>
  <c r="C1562" i="48"/>
  <c r="C1486" i="48"/>
  <c r="C1202" i="48"/>
  <c r="C1023" i="48"/>
  <c r="C995" i="48"/>
  <c r="C1061" i="48"/>
  <c r="C1225" i="48"/>
  <c r="C1462" i="48"/>
  <c r="C1522" i="48"/>
  <c r="C1532" i="48"/>
  <c r="C1538" i="48"/>
  <c r="C1432" i="48"/>
  <c r="C1427" i="48"/>
  <c r="C1578" i="48"/>
  <c r="C1345" i="48"/>
  <c r="C1124" i="48"/>
  <c r="C1119" i="48"/>
  <c r="C1070" i="48"/>
  <c r="C1420" i="48"/>
  <c r="C1520" i="48"/>
  <c r="C1612" i="48"/>
  <c r="C1608" i="48"/>
  <c r="C1591" i="48"/>
  <c r="C1582" i="48"/>
  <c r="C1639" i="48"/>
  <c r="C1577" i="48"/>
  <c r="C1221" i="48"/>
  <c r="C1121" i="48"/>
  <c r="C1046" i="48"/>
  <c r="C1165" i="48"/>
  <c r="C1301" i="48"/>
  <c r="C1265" i="48"/>
  <c r="C1476" i="48"/>
  <c r="C1347" i="48"/>
  <c r="C1380" i="48"/>
  <c r="C1403" i="48"/>
  <c r="C1444" i="48"/>
  <c r="C1370" i="48"/>
  <c r="C1068" i="48"/>
  <c r="C1057" i="48"/>
  <c r="C993" i="48"/>
  <c r="C1029" i="48"/>
  <c r="C1144" i="48"/>
  <c r="C1450" i="48"/>
  <c r="C1563" i="48"/>
  <c r="C1509" i="48"/>
  <c r="C1519" i="48"/>
  <c r="C1478" i="48"/>
  <c r="C1526" i="48"/>
  <c r="C1497" i="48"/>
  <c r="C1184" i="48"/>
  <c r="C1156" i="48"/>
  <c r="C2068" i="48"/>
  <c r="C2069" i="48"/>
  <c r="C2070" i="48"/>
  <c r="C2071" i="48"/>
  <c r="C895" i="48"/>
  <c r="C978" i="48"/>
  <c r="C946" i="48"/>
  <c r="C985" i="48"/>
  <c r="C1378" i="48"/>
  <c r="C1220" i="48"/>
  <c r="C982" i="48"/>
  <c r="C1003" i="48"/>
  <c r="C1161" i="48"/>
  <c r="C1159" i="48"/>
  <c r="C1044" i="48"/>
  <c r="C1142" i="48"/>
  <c r="C1110" i="48"/>
  <c r="C1192" i="48"/>
  <c r="C1088" i="48"/>
  <c r="C1205" i="48"/>
  <c r="C1313" i="48"/>
  <c r="C1311" i="48"/>
  <c r="C986" i="48"/>
  <c r="C1008" i="48"/>
  <c r="C1099" i="48"/>
  <c r="C1200" i="48"/>
  <c r="C1113" i="48"/>
  <c r="C1343" i="48"/>
  <c r="C1157" i="48"/>
  <c r="C1223" i="48"/>
  <c r="C1143" i="48"/>
  <c r="C1174" i="48"/>
  <c r="C1250" i="48"/>
  <c r="C1609" i="48"/>
  <c r="C1082" i="48"/>
  <c r="C1300" i="48"/>
  <c r="C1109" i="48"/>
  <c r="C1091" i="48"/>
  <c r="C1073" i="48"/>
  <c r="C1081" i="48"/>
  <c r="C1041" i="48"/>
  <c r="C1104" i="48"/>
  <c r="C1197" i="48"/>
  <c r="C1517" i="48"/>
  <c r="C1825" i="48"/>
  <c r="C2072" i="48"/>
  <c r="C2073" i="48"/>
  <c r="C2074" i="48"/>
  <c r="C2075" i="48"/>
  <c r="C2076" i="48"/>
  <c r="C2077" i="48"/>
  <c r="C2078" i="48"/>
  <c r="C2079" i="48"/>
  <c r="C2080" i="48"/>
  <c r="C2081" i="48"/>
  <c r="C2082" i="48"/>
  <c r="C2083" i="48"/>
  <c r="C2084" i="48"/>
  <c r="C2085" i="48"/>
  <c r="C10" i="48"/>
  <c r="C15" i="48"/>
  <c r="C25" i="48"/>
  <c r="C13" i="48"/>
  <c r="C6" i="48"/>
  <c r="C4" i="48"/>
  <c r="C2086" i="48"/>
  <c r="C2087" i="48"/>
  <c r="C3" i="48"/>
  <c r="C5" i="48"/>
  <c r="C9" i="48"/>
  <c r="C8" i="48"/>
  <c r="C11" i="48"/>
  <c r="C17" i="48"/>
  <c r="C2088" i="48"/>
  <c r="C2089" i="48"/>
  <c r="C1822" i="48"/>
  <c r="C1849" i="48"/>
  <c r="C1860" i="48"/>
  <c r="C1858" i="48"/>
  <c r="C1853" i="48"/>
  <c r="C1774" i="48"/>
  <c r="C1741" i="48"/>
  <c r="C1665" i="48"/>
  <c r="C1736" i="48"/>
  <c r="C1821" i="48"/>
  <c r="C1838" i="48"/>
  <c r="C1899" i="48"/>
  <c r="C1882" i="48"/>
  <c r="C1845" i="48"/>
  <c r="C1811" i="48"/>
  <c r="C1833" i="48"/>
  <c r="C1869" i="48"/>
  <c r="C1797" i="48"/>
  <c r="C1675" i="48"/>
  <c r="C1645" i="48"/>
  <c r="C1684" i="48"/>
  <c r="C1805" i="48"/>
  <c r="C1812" i="48"/>
  <c r="C1840" i="48"/>
  <c r="C1820" i="48"/>
  <c r="C1804" i="48"/>
  <c r="C1792" i="48"/>
  <c r="C1789" i="48"/>
  <c r="C1772" i="48"/>
  <c r="C1666" i="48"/>
  <c r="C1512" i="48"/>
  <c r="C1574" i="48"/>
  <c r="C1714" i="48"/>
  <c r="C1754" i="48"/>
  <c r="C1823" i="48"/>
  <c r="C1802" i="48"/>
  <c r="C1760" i="48"/>
  <c r="C1735" i="48"/>
  <c r="C1770" i="48"/>
  <c r="C1784" i="48"/>
  <c r="C1803" i="48"/>
  <c r="C1651" i="48"/>
  <c r="C1621" i="48"/>
  <c r="C1603" i="48"/>
  <c r="C1624" i="48"/>
  <c r="C1709" i="48"/>
  <c r="C1787" i="48"/>
  <c r="C1807" i="48"/>
  <c r="C1755" i="48"/>
  <c r="C1783" i="48"/>
  <c r="C1779" i="48"/>
  <c r="C1773" i="48"/>
  <c r="C1763" i="48"/>
  <c r="C1698" i="48"/>
  <c r="C1660" i="48"/>
  <c r="C468" i="48"/>
  <c r="C720" i="48"/>
  <c r="C645" i="48"/>
  <c r="C648" i="48"/>
  <c r="C689" i="48"/>
  <c r="C1299" i="48"/>
  <c r="C1376" i="48"/>
  <c r="C979" i="48"/>
  <c r="C1125" i="48"/>
  <c r="C1729" i="48"/>
  <c r="C1843" i="48"/>
  <c r="C1437" i="48"/>
  <c r="C1885" i="48"/>
  <c r="C1428" i="48"/>
  <c r="C1640" i="48"/>
  <c r="C1523" i="48"/>
  <c r="C1433" i="48"/>
  <c r="C1530" i="48"/>
  <c r="C1991" i="48"/>
  <c r="C1994" i="48"/>
  <c r="C999" i="48"/>
  <c r="C1001" i="48"/>
  <c r="C1238" i="48"/>
  <c r="C1998" i="48"/>
  <c r="C2006" i="48"/>
  <c r="C2021" i="48"/>
  <c r="C1179" i="48"/>
  <c r="C1851" i="48"/>
  <c r="C1721" i="48"/>
  <c r="C1590" i="48"/>
  <c r="C2090" i="48"/>
  <c r="C2091" i="48"/>
  <c r="C2092" i="48"/>
  <c r="C2093" i="48"/>
  <c r="C2094" i="48"/>
  <c r="C2095" i="48"/>
  <c r="C2096" i="48"/>
  <c r="C2097" i="48"/>
  <c r="C2098" i="48"/>
  <c r="C2099" i="48"/>
  <c r="C2100" i="48"/>
  <c r="C2101" i="48"/>
  <c r="C2102" i="48"/>
  <c r="C2103" i="48"/>
  <c r="C2104" i="48"/>
  <c r="C2105" i="48"/>
  <c r="C2106" i="48"/>
  <c r="C2107" i="48"/>
  <c r="C2108" i="48"/>
  <c r="C2109" i="48"/>
  <c r="C2110" i="48"/>
  <c r="C2111" i="48"/>
  <c r="C2112" i="48"/>
  <c r="C2113" i="48"/>
  <c r="C2114" i="48"/>
  <c r="C227" i="48"/>
  <c r="C308" i="48"/>
  <c r="C322" i="48"/>
  <c r="C335" i="48"/>
  <c r="C340" i="48"/>
  <c r="C348" i="48"/>
  <c r="C360" i="48"/>
  <c r="C377" i="48"/>
  <c r="C382" i="48"/>
  <c r="C389" i="48"/>
  <c r="C450" i="48"/>
  <c r="C525" i="48"/>
  <c r="C666" i="48"/>
  <c r="C711" i="48"/>
  <c r="C756" i="48"/>
  <c r="C975" i="48"/>
  <c r="C949" i="48"/>
  <c r="C1724" i="48"/>
  <c r="C1596" i="48"/>
  <c r="C1683" i="48"/>
  <c r="C1740" i="48"/>
  <c r="C1775" i="48"/>
  <c r="C1884" i="48"/>
  <c r="C1826" i="48"/>
  <c r="C1750" i="48"/>
  <c r="C1827" i="48"/>
  <c r="C1795" i="48"/>
  <c r="C2115" i="48"/>
  <c r="C2116" i="48"/>
  <c r="C2117" i="48"/>
  <c r="C2118" i="48"/>
  <c r="C2119" i="48"/>
  <c r="C2120" i="48"/>
  <c r="C2121" i="48"/>
  <c r="C2122" i="48"/>
  <c r="C2123" i="48"/>
  <c r="C2124" i="48"/>
  <c r="C2125" i="48"/>
  <c r="C2126" i="48"/>
  <c r="C2127" i="48"/>
  <c r="C2128" i="48"/>
  <c r="C2129" i="48"/>
  <c r="C2130" i="48"/>
  <c r="C2131" i="48"/>
  <c r="C2132" i="48"/>
  <c r="C2133" i="48"/>
  <c r="C2134" i="48"/>
  <c r="C2135" i="48"/>
  <c r="C2136" i="48"/>
  <c r="C2137" i="48"/>
  <c r="C2138" i="48"/>
  <c r="C2139" i="48"/>
  <c r="C2140" i="48"/>
  <c r="C2141" i="48"/>
  <c r="C2142" i="48"/>
  <c r="C1534" i="48"/>
  <c r="C1537" i="48"/>
  <c r="C1483" i="48"/>
  <c r="C1461" i="48"/>
  <c r="C1579" i="48"/>
  <c r="C1654" i="48"/>
  <c r="C1548" i="48"/>
  <c r="C1544" i="48"/>
  <c r="C1535" i="48"/>
  <c r="C1678" i="48"/>
  <c r="C1620" i="48"/>
  <c r="C1757" i="48"/>
  <c r="C1733" i="48"/>
  <c r="C1679" i="48"/>
  <c r="C1543" i="48"/>
  <c r="C1623" i="48"/>
  <c r="C1720" i="48"/>
  <c r="C1657" i="48"/>
  <c r="C1568" i="48"/>
  <c r="C1629" i="48"/>
  <c r="C1557" i="48"/>
  <c r="C1566" i="48"/>
  <c r="C1604" i="48"/>
  <c r="C1806" i="48"/>
  <c r="C1634" i="48"/>
  <c r="C1667" i="48"/>
  <c r="C1661" i="48"/>
  <c r="C1867" i="48"/>
  <c r="C1816" i="48"/>
  <c r="C1762" i="48"/>
  <c r="C2143" i="48"/>
  <c r="C1694" i="48"/>
  <c r="C1696" i="48"/>
  <c r="C1717" i="48"/>
  <c r="C1788" i="48"/>
  <c r="C1758" i="48"/>
  <c r="C1781" i="48"/>
  <c r="C1768" i="48"/>
  <c r="C1687" i="48"/>
  <c r="C1738" i="48"/>
  <c r="C1732" i="48"/>
  <c r="C1671" i="48"/>
  <c r="C1643" i="48"/>
  <c r="C1606" i="48"/>
  <c r="C1571" i="48"/>
  <c r="C1588" i="48"/>
  <c r="C1597" i="48"/>
  <c r="C1708" i="48"/>
  <c r="C1739" i="48"/>
  <c r="C1618" i="48"/>
  <c r="C1607" i="48"/>
  <c r="C1605" i="48"/>
  <c r="C1686" i="48"/>
  <c r="C1706" i="48"/>
  <c r="C1730" i="48"/>
  <c r="C2144" i="48"/>
  <c r="C154" i="48"/>
  <c r="C250" i="48"/>
  <c r="C133" i="48"/>
  <c r="C162" i="48"/>
  <c r="C414" i="48"/>
  <c r="C563" i="48"/>
  <c r="C514" i="48"/>
  <c r="C528" i="48"/>
  <c r="C547" i="48"/>
  <c r="C539" i="48"/>
  <c r="C289" i="48"/>
  <c r="C403" i="48"/>
  <c r="C320" i="48"/>
  <c r="C258" i="48"/>
  <c r="C194" i="48"/>
  <c r="C296" i="48"/>
  <c r="C357" i="48"/>
  <c r="C501" i="48"/>
  <c r="C502" i="48"/>
  <c r="C564" i="48"/>
  <c r="C493" i="48"/>
  <c r="C326" i="48"/>
  <c r="C222" i="48"/>
  <c r="C532" i="48"/>
  <c r="C203" i="48"/>
  <c r="C273" i="48"/>
  <c r="C255" i="48"/>
  <c r="C304" i="48"/>
  <c r="C368" i="48"/>
  <c r="C472" i="48"/>
  <c r="C2145" i="48"/>
  <c r="C526" i="48"/>
  <c r="C489" i="48"/>
  <c r="C313" i="48"/>
  <c r="C401" i="48"/>
  <c r="C209" i="48"/>
  <c r="C174" i="48"/>
  <c r="C172" i="48"/>
  <c r="C225" i="48"/>
  <c r="C277" i="48"/>
  <c r="C338" i="48"/>
  <c r="C466" i="48"/>
  <c r="C485" i="48"/>
  <c r="C497" i="48"/>
  <c r="C508" i="48"/>
  <c r="C395" i="48"/>
  <c r="C233" i="48"/>
  <c r="C336" i="48"/>
  <c r="C218" i="48"/>
  <c r="C168" i="48"/>
  <c r="C280" i="48"/>
  <c r="C306" i="48"/>
  <c r="C440" i="48"/>
  <c r="C571" i="48"/>
  <c r="C534" i="48"/>
  <c r="C259" i="48"/>
  <c r="C319" i="48"/>
  <c r="C352" i="48"/>
  <c r="C402" i="48"/>
  <c r="C283" i="48"/>
  <c r="C158" i="48"/>
  <c r="C66" i="48"/>
  <c r="C85" i="48"/>
  <c r="C230" i="48"/>
  <c r="C628" i="48"/>
  <c r="C346" i="48"/>
  <c r="C429" i="48"/>
  <c r="C347" i="48"/>
  <c r="C356" i="48"/>
  <c r="C281" i="48"/>
  <c r="C437" i="48"/>
  <c r="C384" i="48"/>
  <c r="C219" i="48"/>
  <c r="C40" i="48"/>
  <c r="C112" i="48"/>
  <c r="C137" i="48"/>
  <c r="C425" i="48"/>
  <c r="C327" i="48"/>
  <c r="C498" i="48"/>
  <c r="C272" i="48"/>
  <c r="C337" i="48"/>
  <c r="C362" i="48"/>
  <c r="C798" i="48"/>
  <c r="C477" i="48"/>
  <c r="C90" i="48"/>
  <c r="C2146" i="48"/>
  <c r="C76" i="48"/>
  <c r="C187" i="48"/>
  <c r="C481" i="48"/>
  <c r="C813" i="48"/>
  <c r="C318" i="48"/>
  <c r="C311" i="48"/>
  <c r="C284" i="48"/>
  <c r="C391" i="48"/>
  <c r="C431" i="48"/>
  <c r="C286" i="48"/>
  <c r="C129" i="48"/>
  <c r="C88" i="48"/>
  <c r="C61" i="48"/>
  <c r="C141" i="48"/>
  <c r="C372" i="48"/>
  <c r="C426" i="48"/>
  <c r="C470" i="48"/>
  <c r="C342" i="48"/>
  <c r="C299" i="48"/>
  <c r="C361" i="48"/>
  <c r="C475" i="48"/>
  <c r="C251" i="48"/>
  <c r="C139" i="48"/>
  <c r="C80" i="48"/>
  <c r="C198" i="48"/>
  <c r="C237" i="48"/>
  <c r="C263" i="48"/>
  <c r="C302" i="48"/>
  <c r="C737" i="48"/>
  <c r="C764" i="48"/>
  <c r="C659" i="48"/>
  <c r="C651" i="48"/>
  <c r="C762" i="48"/>
  <c r="C765" i="48"/>
  <c r="C367" i="48"/>
  <c r="C260" i="48"/>
  <c r="C216" i="48"/>
  <c r="C236" i="48"/>
  <c r="C265" i="48"/>
  <c r="C408" i="48"/>
  <c r="C599" i="48"/>
  <c r="C757" i="48"/>
  <c r="C632" i="48"/>
  <c r="C710" i="48"/>
  <c r="C725" i="48"/>
  <c r="C494" i="48"/>
  <c r="C307" i="48"/>
  <c r="C587" i="48"/>
  <c r="C267" i="48"/>
  <c r="C314" i="48"/>
  <c r="C333" i="48"/>
  <c r="C416" i="48"/>
  <c r="C546" i="48"/>
  <c r="C782" i="48"/>
  <c r="C771" i="48"/>
  <c r="C713" i="48"/>
  <c r="C574" i="48"/>
  <c r="C417" i="48"/>
  <c r="C543" i="48"/>
  <c r="C243" i="48"/>
  <c r="C213" i="48"/>
  <c r="C201" i="48"/>
  <c r="C244" i="48"/>
  <c r="C324" i="48"/>
  <c r="C843" i="48"/>
  <c r="C723" i="48"/>
  <c r="C739" i="48"/>
  <c r="C688" i="48"/>
  <c r="C708" i="48"/>
  <c r="C810" i="48"/>
  <c r="C490" i="48"/>
  <c r="C405" i="48"/>
  <c r="C298" i="48"/>
  <c r="C264" i="48"/>
  <c r="C415" i="48"/>
  <c r="C560" i="48"/>
  <c r="C646" i="48"/>
  <c r="C541" i="48"/>
  <c r="C653" i="48"/>
  <c r="C156" i="48"/>
  <c r="C208" i="48"/>
  <c r="C190" i="48"/>
  <c r="C228" i="48"/>
  <c r="C376" i="48"/>
  <c r="C399" i="48"/>
  <c r="C328" i="48"/>
  <c r="C266" i="48"/>
  <c r="C303" i="48"/>
  <c r="C474" i="48"/>
  <c r="C256" i="48"/>
  <c r="C274" i="48"/>
  <c r="C223" i="48"/>
  <c r="C287" i="48"/>
  <c r="C196" i="48"/>
  <c r="C330" i="48"/>
  <c r="C371" i="48"/>
  <c r="C385" i="48"/>
  <c r="C329" i="48"/>
  <c r="C370" i="48"/>
  <c r="C358" i="48"/>
  <c r="C331" i="48"/>
  <c r="C257" i="48"/>
  <c r="C469" i="48"/>
  <c r="C235" i="48"/>
  <c r="C295" i="48"/>
  <c r="C254" i="48"/>
  <c r="C301" i="48"/>
  <c r="C334" i="48"/>
  <c r="C378" i="48"/>
  <c r="C1147" i="48"/>
  <c r="C907" i="48"/>
  <c r="C921" i="48"/>
  <c r="C635" i="48"/>
  <c r="C607" i="48"/>
  <c r="C315" i="48"/>
  <c r="C285" i="48"/>
  <c r="C293" i="48"/>
  <c r="C506" i="48"/>
  <c r="C773" i="48"/>
  <c r="C820" i="48"/>
  <c r="C890" i="48"/>
  <c r="C876" i="48"/>
  <c r="C880" i="48"/>
  <c r="C881" i="48"/>
  <c r="C373" i="48"/>
  <c r="C271" i="48"/>
  <c r="C238" i="48"/>
  <c r="C214" i="48"/>
  <c r="C215" i="48"/>
  <c r="C279" i="48"/>
  <c r="C353" i="48"/>
  <c r="C404" i="48"/>
  <c r="C893" i="48"/>
  <c r="C996" i="48"/>
  <c r="C1222" i="48"/>
  <c r="C1181" i="48"/>
  <c r="C821" i="48"/>
  <c r="C787" i="48"/>
  <c r="C406" i="48"/>
  <c r="C363" i="48"/>
  <c r="C664" i="48"/>
  <c r="C1201" i="48"/>
  <c r="C1470" i="48"/>
  <c r="C1799" i="48"/>
  <c r="C1756" i="48"/>
  <c r="C1631" i="48"/>
  <c r="C1196" i="48"/>
  <c r="C1372" i="48"/>
  <c r="C1128" i="48"/>
  <c r="C644" i="48"/>
  <c r="C355" i="48"/>
  <c r="C397" i="48"/>
  <c r="C381" i="48"/>
  <c r="C877" i="48"/>
  <c r="C1384" i="48"/>
  <c r="C1854" i="48"/>
  <c r="C1402" i="48"/>
  <c r="C1632" i="48"/>
  <c r="C1291" i="48"/>
  <c r="C1848" i="48"/>
  <c r="C1169" i="48"/>
  <c r="C491" i="48"/>
  <c r="C2147" i="48"/>
  <c r="C419" i="48"/>
  <c r="C575" i="48"/>
  <c r="C1005" i="48"/>
  <c r="C1648" i="48"/>
  <c r="C1348" i="48"/>
  <c r="C1314" i="48"/>
  <c r="C1396" i="48"/>
  <c r="C1487" i="48"/>
  <c r="C1421" i="48"/>
  <c r="C871" i="48"/>
  <c r="C383" i="48"/>
  <c r="C351" i="48"/>
  <c r="C349" i="48"/>
  <c r="C444" i="48"/>
  <c r="C766" i="48"/>
  <c r="C1273" i="48"/>
  <c r="C1617" i="48"/>
  <c r="C1653" i="48"/>
  <c r="C1412" i="48"/>
  <c r="C1315" i="48"/>
  <c r="C1333" i="48"/>
  <c r="C748" i="48"/>
  <c r="C518" i="48"/>
  <c r="C428" i="48"/>
  <c r="C939" i="48"/>
  <c r="C953" i="48"/>
  <c r="C861" i="48"/>
  <c r="C927" i="48"/>
  <c r="C971" i="48"/>
  <c r="C925" i="48"/>
  <c r="C910" i="48"/>
  <c r="C951" i="48"/>
  <c r="C988" i="48"/>
  <c r="C961" i="48"/>
  <c r="C984" i="48"/>
  <c r="C1011" i="48"/>
  <c r="C911" i="48"/>
  <c r="C866" i="48"/>
  <c r="C1033" i="48"/>
  <c r="C998" i="48"/>
  <c r="C983" i="48"/>
  <c r="C969" i="48"/>
  <c r="C1024" i="48"/>
  <c r="C1014" i="48"/>
  <c r="C1045" i="48"/>
  <c r="C1031" i="48"/>
  <c r="C987" i="48"/>
  <c r="C1123" i="48"/>
  <c r="C1087" i="48"/>
  <c r="C1015" i="48"/>
  <c r="C1040" i="48"/>
  <c r="C1163" i="48"/>
  <c r="C1213" i="48"/>
  <c r="C1035" i="48"/>
  <c r="C1052" i="48"/>
  <c r="C1019" i="48"/>
  <c r="C1172" i="48"/>
  <c r="C1207" i="48"/>
  <c r="C1096" i="48"/>
  <c r="C1278" i="48"/>
  <c r="C1065" i="48"/>
  <c r="C1368" i="48"/>
  <c r="C1089" i="48"/>
  <c r="C1039" i="48"/>
  <c r="C1337" i="48"/>
  <c r="C1126" i="48"/>
  <c r="C1004" i="48"/>
  <c r="C1445" i="48"/>
  <c r="C1097" i="48"/>
  <c r="C1152" i="48"/>
  <c r="C1094" i="48"/>
  <c r="C1077" i="48"/>
  <c r="C1226" i="48"/>
  <c r="C1307" i="48"/>
  <c r="C1140" i="48"/>
  <c r="C1391" i="48"/>
  <c r="C2148" i="48"/>
  <c r="C140" i="48"/>
  <c r="C149" i="48"/>
  <c r="C150" i="48"/>
  <c r="C179" i="48"/>
  <c r="C199" i="48"/>
  <c r="C192" i="48"/>
  <c r="C204" i="48"/>
  <c r="C210" i="48"/>
  <c r="C231" i="48"/>
  <c r="C247" i="48"/>
  <c r="C292" i="48"/>
  <c r="C305" i="48"/>
  <c r="C310" i="48"/>
  <c r="C339" i="48"/>
  <c r="C365" i="48"/>
  <c r="C375" i="48"/>
  <c r="C446" i="48"/>
  <c r="C479" i="48"/>
  <c r="C436" i="48"/>
  <c r="C550" i="48"/>
  <c r="C568" i="48"/>
  <c r="C589" i="48"/>
  <c r="C580" i="48"/>
  <c r="C647" i="48"/>
  <c r="C682" i="48"/>
  <c r="C665" i="48"/>
  <c r="C716" i="48"/>
  <c r="C675" i="48"/>
  <c r="C715" i="48"/>
  <c r="C749" i="48"/>
  <c r="C721" i="48"/>
  <c r="C743" i="48"/>
  <c r="C902" i="48"/>
  <c r="C738" i="48"/>
  <c r="C761" i="48"/>
  <c r="C760" i="48"/>
  <c r="C776" i="48"/>
  <c r="C750" i="48"/>
  <c r="C753" i="48"/>
  <c r="C783" i="48"/>
  <c r="C785" i="48"/>
  <c r="C784" i="48"/>
  <c r="C805" i="48"/>
  <c r="C868" i="48"/>
  <c r="C832" i="48"/>
  <c r="C831" i="48"/>
  <c r="C869" i="48"/>
  <c r="C917" i="48"/>
  <c r="C931" i="48"/>
  <c r="C774" i="48"/>
  <c r="C886" i="48"/>
  <c r="C928" i="48"/>
  <c r="C788" i="48"/>
  <c r="C965" i="48"/>
  <c r="C18" i="48"/>
  <c r="C35" i="48"/>
  <c r="C34" i="48"/>
  <c r="C59" i="48"/>
  <c r="C78" i="48"/>
  <c r="C98" i="48"/>
  <c r="C84" i="48"/>
  <c r="C58" i="48"/>
  <c r="C100" i="48"/>
  <c r="C89" i="48"/>
  <c r="C83" i="48"/>
  <c r="C39" i="48"/>
  <c r="C24" i="48"/>
  <c r="C33" i="48"/>
  <c r="C41" i="48"/>
  <c r="C95" i="48"/>
  <c r="C81" i="48"/>
  <c r="C75" i="48"/>
  <c r="C36" i="48"/>
  <c r="C68" i="48"/>
  <c r="C79" i="48"/>
  <c r="C143" i="48"/>
  <c r="C73" i="48"/>
  <c r="C262" i="48"/>
  <c r="C70" i="48"/>
  <c r="C111" i="48"/>
  <c r="C94" i="48"/>
  <c r="C104" i="48"/>
  <c r="C63" i="48"/>
  <c r="C99" i="48"/>
  <c r="C91" i="48"/>
  <c r="C125" i="48"/>
  <c r="C178" i="48"/>
  <c r="C173" i="48"/>
  <c r="C217" i="48"/>
  <c r="C53" i="48"/>
  <c r="C50" i="48"/>
  <c r="C49" i="48"/>
  <c r="C67" i="48"/>
  <c r="C115" i="48"/>
  <c r="C55" i="48"/>
  <c r="C65" i="48"/>
  <c r="C52" i="48"/>
  <c r="C71" i="48"/>
  <c r="C106" i="48"/>
  <c r="C107" i="48"/>
  <c r="C77" i="48"/>
  <c r="C12" i="48"/>
  <c r="C19" i="48"/>
  <c r="C14" i="48"/>
  <c r="C7" i="48"/>
  <c r="C72" i="48"/>
  <c r="C47" i="48"/>
  <c r="C29" i="48"/>
  <c r="C20" i="48"/>
  <c r="C369" i="48"/>
  <c r="C457" i="48"/>
  <c r="C495" i="48"/>
  <c r="C582" i="48"/>
  <c r="C1208" i="48"/>
  <c r="C1309" i="48"/>
  <c r="C1108" i="48"/>
  <c r="C1090" i="48"/>
  <c r="C1275" i="48"/>
  <c r="C1188" i="48"/>
  <c r="C630" i="48"/>
  <c r="C660" i="48"/>
  <c r="C700" i="48"/>
  <c r="C449" i="48"/>
  <c r="C452" i="48"/>
  <c r="C616" i="48"/>
  <c r="C887" i="48"/>
  <c r="C1133" i="48"/>
  <c r="C990" i="48"/>
  <c r="C1066" i="48"/>
  <c r="C1071" i="48"/>
  <c r="C901" i="48"/>
  <c r="C420" i="48"/>
  <c r="C792" i="48"/>
  <c r="C364" i="48"/>
  <c r="C487" i="48"/>
  <c r="C453" i="48"/>
  <c r="C625" i="48"/>
  <c r="C1006" i="48"/>
  <c r="C1199" i="48"/>
  <c r="C1780" i="48"/>
  <c r="C1114" i="48"/>
  <c r="C1308" i="48"/>
  <c r="C919" i="48"/>
  <c r="C836" i="48"/>
  <c r="C439" i="48"/>
  <c r="C393" i="48"/>
  <c r="C394" i="48"/>
  <c r="C617" i="48"/>
  <c r="C772" i="48"/>
  <c r="C903" i="48"/>
  <c r="C1243" i="48"/>
  <c r="C1149" i="48"/>
  <c r="C1079" i="48"/>
  <c r="C1258" i="48"/>
  <c r="C1075" i="48"/>
  <c r="C512" i="48"/>
  <c r="C596" i="48"/>
  <c r="C412" i="48"/>
  <c r="C354" i="48"/>
  <c r="C442" i="48"/>
  <c r="C591" i="48"/>
  <c r="C1086" i="48"/>
  <c r="C1277" i="48"/>
  <c r="C1507" i="48"/>
  <c r="C1973" i="48"/>
  <c r="C1975" i="48"/>
  <c r="C1974" i="48"/>
  <c r="C1982" i="48"/>
  <c r="C1988" i="48"/>
  <c r="C1995" i="48"/>
  <c r="C1978" i="48"/>
  <c r="C1970" i="48"/>
  <c r="C1971" i="48"/>
  <c r="C1989" i="48"/>
  <c r="C1993" i="48"/>
  <c r="C1976" i="48"/>
  <c r="C1977" i="48"/>
  <c r="C1990" i="48"/>
  <c r="C1987" i="48"/>
  <c r="C1986" i="48"/>
  <c r="C1983" i="48"/>
  <c r="C1984" i="48"/>
  <c r="C1992" i="48"/>
  <c r="C1997" i="48"/>
  <c r="C1996" i="48"/>
  <c r="C1980" i="48"/>
  <c r="C1981" i="48"/>
  <c r="C2043" i="48"/>
  <c r="C1979" i="48"/>
  <c r="C1985" i="48"/>
  <c r="C2060" i="48"/>
  <c r="C2149" i="48"/>
  <c r="C2150" i="48"/>
  <c r="C2061" i="48"/>
  <c r="C2151" i="48"/>
  <c r="C2152" i="48"/>
  <c r="C2153" i="48"/>
  <c r="C2154" i="48"/>
  <c r="C2155" i="48"/>
  <c r="C2156" i="48"/>
  <c r="C2064" i="48"/>
  <c r="C2157" i="48"/>
  <c r="C2158" i="48"/>
  <c r="C2159" i="48"/>
  <c r="C2160" i="48"/>
  <c r="C2161" i="48"/>
  <c r="C2065" i="48"/>
  <c r="C2062" i="48"/>
  <c r="C2162" i="48"/>
  <c r="C2056" i="48"/>
  <c r="C2163" i="48"/>
  <c r="C2164" i="48"/>
  <c r="C2063" i="48"/>
  <c r="C2165" i="48"/>
  <c r="C2057" i="48"/>
  <c r="C2059" i="48"/>
  <c r="C1972" i="48"/>
  <c r="C2166" i="48"/>
  <c r="C2167" i="48"/>
  <c r="C2000" i="48"/>
  <c r="C2009" i="48"/>
  <c r="C2004" i="48"/>
  <c r="C2003" i="48"/>
  <c r="C2048" i="48"/>
  <c r="C2042" i="48"/>
  <c r="C2039" i="48"/>
  <c r="C2010" i="48"/>
  <c r="C2001" i="48"/>
  <c r="C2027" i="48"/>
  <c r="C2013" i="48"/>
  <c r="C2047" i="48"/>
  <c r="C2040" i="48"/>
  <c r="C2038" i="48"/>
  <c r="C2025" i="48"/>
  <c r="C2018" i="48"/>
  <c r="C2052" i="48"/>
  <c r="C2055" i="48"/>
  <c r="C2051" i="48"/>
  <c r="C2028" i="48"/>
  <c r="C2012" i="48"/>
  <c r="C2002" i="48"/>
  <c r="C2014" i="48"/>
  <c r="C2050" i="48"/>
  <c r="C2026" i="48"/>
  <c r="C2020" i="48"/>
  <c r="C2032" i="48"/>
  <c r="C2054" i="48"/>
  <c r="C2053" i="48"/>
  <c r="C2049" i="48"/>
  <c r="C2168" i="48"/>
  <c r="C2044" i="48"/>
  <c r="C2031" i="48"/>
  <c r="C2024" i="48"/>
  <c r="C2037" i="48"/>
  <c r="C2041" i="48"/>
  <c r="C2036" i="48"/>
  <c r="C2034" i="48"/>
  <c r="C2035" i="48"/>
  <c r="C2023" i="48"/>
  <c r="C2033" i="48"/>
  <c r="C2015" i="48"/>
  <c r="C2008" i="48"/>
  <c r="C2011" i="48"/>
  <c r="C1999" i="48"/>
  <c r="C2007" i="48"/>
  <c r="C2016" i="48"/>
  <c r="C2045" i="48"/>
  <c r="C2046" i="48"/>
  <c r="C2022" i="48"/>
  <c r="C2017" i="48"/>
  <c r="C2005" i="48"/>
  <c r="C2030" i="48"/>
  <c r="C2019" i="48"/>
  <c r="C2029" i="48"/>
  <c r="C639" i="48"/>
  <c r="C691" i="48"/>
  <c r="C717" i="48"/>
  <c r="C724" i="48"/>
  <c r="C735" i="48"/>
  <c r="C775" i="48"/>
  <c r="C726" i="48"/>
  <c r="C759" i="48"/>
  <c r="C705" i="48"/>
  <c r="C746" i="48"/>
  <c r="C777" i="48"/>
  <c r="C786" i="48"/>
  <c r="C803" i="48"/>
  <c r="C812" i="48"/>
  <c r="C797" i="48"/>
  <c r="C794" i="48"/>
  <c r="C818" i="48"/>
  <c r="C841" i="48"/>
  <c r="C840" i="48"/>
  <c r="C822" i="48"/>
  <c r="C816" i="48"/>
  <c r="C889" i="48"/>
  <c r="C835" i="48"/>
  <c r="C846" i="48"/>
  <c r="C801" i="48"/>
  <c r="C874" i="48"/>
  <c r="C916" i="48"/>
  <c r="C852" i="48"/>
  <c r="C913" i="48"/>
  <c r="C863" i="48"/>
  <c r="C879" i="48"/>
  <c r="C924" i="48"/>
  <c r="C974" i="48"/>
  <c r="C624" i="48"/>
  <c r="C742" i="48"/>
  <c r="C687" i="48"/>
  <c r="C1048" i="48"/>
  <c r="C769" i="48"/>
  <c r="C661" i="48"/>
  <c r="C973" i="48"/>
  <c r="C796" i="48"/>
  <c r="C830" i="48"/>
  <c r="C804" i="48"/>
  <c r="C827" i="48"/>
  <c r="C867" i="48"/>
  <c r="C712" i="48"/>
  <c r="C826" i="48"/>
  <c r="C828" i="48"/>
  <c r="C690" i="48"/>
  <c r="C1085" i="48"/>
  <c r="C714" i="48"/>
  <c r="C844" i="48"/>
  <c r="C2169" i="48"/>
  <c r="C2170" i="48"/>
  <c r="C1439" i="48"/>
  <c r="C1489" i="48"/>
  <c r="C1371" i="48"/>
  <c r="C1446" i="48"/>
  <c r="C2171" i="48"/>
  <c r="C2172" i="48"/>
  <c r="C2173" i="48"/>
  <c r="C2174" i="48"/>
  <c r="C2175" i="48"/>
  <c r="C2176" i="48"/>
  <c r="C2177" i="48"/>
  <c r="C2178" i="48"/>
  <c r="C2179" i="48"/>
  <c r="C2180" i="48"/>
  <c r="C2181" i="48"/>
  <c r="C2182" i="48"/>
  <c r="C2183" i="48"/>
  <c r="C2184" i="48"/>
  <c r="C2185" i="48"/>
  <c r="C2186" i="48"/>
  <c r="C2187" i="48"/>
  <c r="C2188" i="48"/>
  <c r="C2189" i="48"/>
  <c r="C2190" i="48"/>
  <c r="C2191" i="48"/>
  <c r="C2192" i="48"/>
  <c r="C2193" i="48"/>
  <c r="C1352" i="48"/>
  <c r="C2194" i="48"/>
  <c r="C1329" i="48"/>
  <c r="C1406" i="48"/>
  <c r="C1625" i="48"/>
  <c r="C1796" i="48"/>
  <c r="C1719" i="48"/>
  <c r="C1705" i="48"/>
  <c r="C1725" i="48"/>
  <c r="C1650" i="48"/>
  <c r="C1701" i="48"/>
  <c r="C1610" i="48"/>
  <c r="C1382" i="48"/>
  <c r="C1319" i="48"/>
  <c r="C1381" i="48"/>
  <c r="C1745" i="48"/>
  <c r="C1771" i="48"/>
  <c r="C1790" i="48"/>
  <c r="C1892" i="48"/>
  <c r="C1902" i="48"/>
  <c r="C1872" i="48"/>
  <c r="C1864" i="48"/>
  <c r="C1861" i="48"/>
  <c r="C1836" i="48"/>
  <c r="C1852" i="48"/>
  <c r="C1829" i="48"/>
  <c r="C1897" i="48"/>
  <c r="C1466" i="48"/>
  <c r="C1545" i="48"/>
  <c r="C1480" i="48"/>
  <c r="C1508" i="48"/>
  <c r="C1064" i="48"/>
  <c r="C1013" i="48"/>
  <c r="C1177" i="48"/>
  <c r="C1573" i="48"/>
  <c r="C1575" i="48"/>
  <c r="C1777" i="48"/>
  <c r="C1747" i="48"/>
  <c r="C1727" i="48"/>
  <c r="C1457" i="48"/>
  <c r="C1443" i="48"/>
  <c r="C1549" i="48"/>
  <c r="C1765" i="48"/>
  <c r="C1214" i="48"/>
  <c r="C1166" i="48"/>
  <c r="C1135" i="48"/>
  <c r="C1339" i="48"/>
  <c r="C1554" i="48"/>
  <c r="C1782" i="48"/>
  <c r="C1546" i="48"/>
  <c r="C1668" i="48"/>
  <c r="C1473" i="48"/>
  <c r="C1584" i="48"/>
  <c r="C1592" i="48"/>
  <c r="C1652" i="48"/>
  <c r="C1907" i="48"/>
  <c r="C1316" i="48"/>
  <c r="C1219" i="48"/>
  <c r="C1425" i="48"/>
  <c r="C1502" i="48"/>
  <c r="C1587" i="48"/>
  <c r="C1613" i="48"/>
  <c r="C1619" i="48"/>
  <c r="C1351" i="48"/>
  <c r="C1235" i="48"/>
  <c r="C1615" i="48"/>
  <c r="C1641" i="48"/>
  <c r="C1737" i="48"/>
  <c r="C1183" i="48"/>
  <c r="C1115" i="48"/>
  <c r="C1411" i="48"/>
  <c r="C1514" i="48"/>
  <c r="C1689" i="48"/>
  <c r="C1734" i="48"/>
  <c r="C1598" i="48"/>
  <c r="C1417" i="48"/>
  <c r="C1285" i="48"/>
  <c r="C1685" i="48"/>
  <c r="C1695" i="48"/>
  <c r="C1585" i="48"/>
  <c r="C2195" i="48"/>
  <c r="C2196" i="48"/>
  <c r="C2197" i="48"/>
  <c r="C2198" i="48"/>
  <c r="C2199" i="48"/>
  <c r="C2200" i="48"/>
  <c r="C2201" i="48"/>
  <c r="C2202" i="48"/>
  <c r="C2203" i="48"/>
  <c r="C2204" i="48"/>
  <c r="C2205" i="48"/>
  <c r="C2206" i="48"/>
  <c r="C2207" i="48"/>
  <c r="C2208" i="48"/>
  <c r="C2209" i="48"/>
  <c r="C2210" i="48"/>
  <c r="C2211" i="48"/>
  <c r="C2212" i="48"/>
  <c r="C2213" i="48"/>
  <c r="C2214" i="48"/>
  <c r="C2215" i="48"/>
  <c r="C2216" i="48"/>
  <c r="C2217" i="48"/>
  <c r="C2218" i="48"/>
  <c r="C2219" i="48"/>
  <c r="C2220" i="48"/>
  <c r="C2221" i="48"/>
  <c r="C2222" i="48"/>
  <c r="C2223" i="48"/>
  <c r="C2224" i="48"/>
  <c r="C2225" i="48"/>
  <c r="C2226" i="48"/>
  <c r="C2227" i="48"/>
  <c r="C2228" i="48"/>
  <c r="C2229" i="48"/>
  <c r="C2230" i="48"/>
  <c r="C2231" i="48"/>
  <c r="C2232" i="48"/>
  <c r="C2233" i="48"/>
  <c r="C2234" i="48"/>
  <c r="C2235" i="48"/>
  <c r="C2236" i="48"/>
  <c r="C2237" i="48"/>
  <c r="C2238" i="48"/>
  <c r="C2239" i="48"/>
  <c r="C2240" i="48"/>
  <c r="C2241" i="48"/>
  <c r="C2242" i="48"/>
  <c r="C2243" i="48"/>
  <c r="C2244" i="48"/>
  <c r="C2245" i="48"/>
  <c r="C2246" i="48"/>
  <c r="C2247" i="48"/>
  <c r="C2248" i="48"/>
  <c r="C2249" i="48"/>
  <c r="C2250" i="48"/>
  <c r="C2251" i="48"/>
  <c r="C2252" i="48"/>
  <c r="C2253" i="48"/>
  <c r="C2254" i="48"/>
  <c r="C2255" i="48"/>
  <c r="C2256" i="48"/>
  <c r="C2257" i="48"/>
  <c r="C2258" i="48"/>
  <c r="C2259" i="48"/>
  <c r="C2260" i="48"/>
  <c r="C2261" i="48"/>
  <c r="C2262" i="48"/>
  <c r="C2263" i="48"/>
  <c r="C2264" i="48"/>
  <c r="C2265" i="48"/>
  <c r="C2266" i="48"/>
  <c r="C2267" i="48"/>
  <c r="C2268" i="48"/>
  <c r="C2269" i="48"/>
  <c r="C2270" i="48"/>
  <c r="C2271" i="48"/>
  <c r="C2272" i="48"/>
  <c r="C2273" i="48"/>
  <c r="C2274" i="48"/>
  <c r="C2275" i="48"/>
  <c r="C2276" i="48"/>
  <c r="C2277" i="48"/>
  <c r="C2278" i="48"/>
  <c r="C2279" i="48"/>
  <c r="C2280" i="48"/>
  <c r="C2281" i="48"/>
  <c r="C2282" i="48"/>
  <c r="C2283" i="48"/>
  <c r="C2284" i="48"/>
  <c r="C2285" i="48"/>
  <c r="C2286" i="48"/>
  <c r="C2287" i="48"/>
  <c r="C2288" i="48"/>
  <c r="C2289" i="48"/>
  <c r="C2290" i="48"/>
  <c r="C2291" i="48"/>
  <c r="C2292" i="48"/>
  <c r="C2293" i="48"/>
  <c r="C2294" i="48"/>
  <c r="C2295" i="48"/>
  <c r="C2296" i="48"/>
  <c r="C2297" i="48"/>
  <c r="C2298" i="48"/>
  <c r="C2299" i="48"/>
  <c r="C2300" i="48"/>
  <c r="C2301" i="48"/>
  <c r="C2302" i="48"/>
  <c r="C410" i="48"/>
  <c r="C500" i="48"/>
  <c r="C467" i="48"/>
  <c r="C542" i="48"/>
  <c r="C918" i="48"/>
  <c r="C989" i="48"/>
  <c r="C1100" i="48"/>
  <c r="C1229" i="48"/>
  <c r="C1435" i="48"/>
  <c r="C1009" i="48"/>
  <c r="C612" i="48"/>
  <c r="C747" i="48"/>
  <c r="C567" i="48"/>
  <c r="C555" i="48"/>
  <c r="C445" i="48"/>
  <c r="C707" i="48"/>
  <c r="C875" i="48"/>
  <c r="C1105" i="48"/>
  <c r="C1063" i="48"/>
  <c r="C1122" i="48"/>
  <c r="C1193" i="48"/>
  <c r="C856" i="48"/>
  <c r="C553" i="48"/>
  <c r="C823" i="48"/>
  <c r="C459" i="48"/>
  <c r="C565" i="48"/>
  <c r="C579" i="48"/>
  <c r="C815" i="48"/>
  <c r="C1138" i="48"/>
  <c r="C1463" i="48"/>
  <c r="C2303" i="48"/>
  <c r="C1304" i="48"/>
  <c r="C1594" i="48"/>
  <c r="C932" i="48"/>
  <c r="C732" i="48"/>
  <c r="C447" i="48"/>
  <c r="C423" i="48"/>
  <c r="C398" i="48"/>
  <c r="C601" i="48"/>
  <c r="C791" i="48"/>
  <c r="C897" i="48"/>
  <c r="C1021" i="48"/>
  <c r="C1098" i="48"/>
  <c r="C1116" i="48"/>
  <c r="C1058" i="48"/>
  <c r="C842" i="48"/>
  <c r="C593" i="48"/>
  <c r="C656" i="48"/>
  <c r="C455" i="48"/>
  <c r="C418" i="48"/>
  <c r="C544" i="48"/>
  <c r="C492" i="48"/>
  <c r="C667" i="48"/>
  <c r="C1318" i="48"/>
  <c r="C1287" i="48"/>
  <c r="C1459" i="48"/>
  <c r="C1552" i="48"/>
  <c r="C1441" i="48"/>
  <c r="C1503" i="48"/>
  <c r="C1599" i="48"/>
  <c r="C1602" i="48"/>
  <c r="C1251" i="48"/>
  <c r="C1189" i="48"/>
  <c r="C1321" i="48"/>
  <c r="C1759" i="48"/>
  <c r="C1649" i="48"/>
  <c r="C1490" i="48"/>
  <c r="C1430" i="48"/>
  <c r="C1158" i="48"/>
  <c r="C1252" i="48"/>
  <c r="C1663" i="48"/>
  <c r="C1702" i="48"/>
  <c r="C1511" i="48"/>
  <c r="C1093" i="48"/>
  <c r="C1504" i="48"/>
  <c r="C1793" i="48"/>
  <c r="C1891" i="48"/>
  <c r="C1857" i="48"/>
  <c r="C1943" i="48"/>
  <c r="C1801" i="48"/>
  <c r="C1841" i="48"/>
  <c r="C1856" i="48"/>
  <c r="C1919" i="48"/>
  <c r="C1912" i="48"/>
  <c r="C1875" i="48"/>
  <c r="C1863" i="48"/>
  <c r="C1837" i="48"/>
  <c r="C1879" i="48"/>
  <c r="C1888" i="48"/>
  <c r="C1933" i="48"/>
  <c r="C1846" i="48"/>
  <c r="C1814" i="48"/>
  <c r="C1895" i="48"/>
  <c r="C1886" i="48"/>
  <c r="C1905" i="48"/>
  <c r="C1931" i="48"/>
  <c r="C1941" i="48"/>
  <c r="C1936" i="48"/>
  <c r="C1929" i="48"/>
  <c r="C1934" i="48"/>
  <c r="C1939" i="48"/>
  <c r="C1940" i="48"/>
  <c r="C1935" i="48"/>
  <c r="C1944" i="48"/>
  <c r="C1942" i="48"/>
  <c r="C1937" i="48"/>
  <c r="C1938" i="48"/>
  <c r="C1945" i="48"/>
  <c r="C1947" i="48"/>
  <c r="C1946" i="48"/>
  <c r="C1295" i="48"/>
  <c r="C1388" i="48"/>
  <c r="C1360" i="48"/>
  <c r="C1398" i="48"/>
  <c r="C1558" i="48"/>
  <c r="C1569" i="48"/>
  <c r="C1330" i="48"/>
  <c r="C1248" i="48"/>
  <c r="C1282" i="48"/>
  <c r="C1418" i="48"/>
  <c r="C1383" i="48"/>
  <c r="C1399" i="48"/>
  <c r="C1365" i="48"/>
  <c r="C1389" i="48"/>
  <c r="C1296" i="48"/>
  <c r="C1374" i="48"/>
  <c r="C1540" i="48"/>
  <c r="C1560" i="48"/>
  <c r="C1266" i="48"/>
  <c r="C1164" i="48"/>
  <c r="C1176" i="48"/>
  <c r="C1297" i="48"/>
  <c r="C1255" i="48"/>
  <c r="C1312" i="48"/>
  <c r="C1257" i="48"/>
  <c r="C1209" i="48"/>
  <c r="C1246" i="48"/>
  <c r="C1397" i="48"/>
  <c r="C1424" i="48"/>
  <c r="C1357" i="48"/>
  <c r="C1264" i="48"/>
  <c r="C1204" i="48"/>
  <c r="C1247" i="48"/>
  <c r="C1232" i="48"/>
  <c r="C1272" i="48"/>
  <c r="C1400" i="48"/>
  <c r="C1281" i="48"/>
  <c r="C1338" i="48"/>
  <c r="C1227" i="48"/>
  <c r="C1230" i="48"/>
  <c r="C1259" i="48"/>
  <c r="C1095" i="48"/>
  <c r="C1074" i="48"/>
  <c r="C1034" i="48"/>
  <c r="C1056" i="48"/>
  <c r="C1139" i="48"/>
  <c r="C1224" i="48"/>
  <c r="C1241" i="48"/>
  <c r="C1062" i="48"/>
  <c r="C1150" i="48"/>
  <c r="C1270" i="48"/>
  <c r="C1303" i="48"/>
  <c r="C1237" i="48"/>
  <c r="C1132" i="48"/>
  <c r="C1054" i="48"/>
  <c r="C379" i="48"/>
  <c r="C458" i="48"/>
  <c r="C478" i="48"/>
  <c r="C510" i="48"/>
  <c r="C807" i="48"/>
  <c r="C955" i="48"/>
  <c r="C920" i="48"/>
  <c r="C896" i="48"/>
  <c r="C914" i="48"/>
  <c r="C825" i="48"/>
  <c r="C559" i="48"/>
  <c r="C678" i="48"/>
  <c r="C556" i="48"/>
  <c r="C584" i="48"/>
  <c r="C486" i="48"/>
  <c r="C674" i="48"/>
  <c r="C745" i="48"/>
  <c r="C1017" i="48"/>
  <c r="C1026" i="48"/>
  <c r="C1037" i="48"/>
  <c r="C1038" i="48"/>
  <c r="C722" i="48"/>
  <c r="C536" i="48"/>
  <c r="C763" i="48"/>
  <c r="C460" i="48"/>
  <c r="C529" i="48"/>
  <c r="C496" i="48"/>
  <c r="C643" i="48"/>
  <c r="C894" i="48"/>
  <c r="C1050" i="48"/>
  <c r="C2304" i="48"/>
  <c r="C1047" i="48"/>
  <c r="C1022" i="48"/>
  <c r="C800" i="48"/>
  <c r="C817" i="48"/>
  <c r="C482" i="48"/>
  <c r="C441" i="48"/>
  <c r="C435" i="48"/>
  <c r="C626" i="48"/>
  <c r="C662" i="48"/>
  <c r="C789" i="48"/>
  <c r="C1042" i="48"/>
  <c r="C1027" i="48"/>
  <c r="C981" i="48"/>
  <c r="C1030" i="48"/>
  <c r="C829" i="48"/>
  <c r="C552" i="48"/>
  <c r="C629" i="48"/>
  <c r="C476" i="48"/>
  <c r="C456" i="48"/>
  <c r="C540" i="48"/>
  <c r="C588" i="48"/>
  <c r="C862" i="48"/>
  <c r="C1107" i="48"/>
  <c r="C1106" i="48"/>
  <c r="C845" i="48"/>
  <c r="C870" i="48"/>
  <c r="C885" i="48"/>
  <c r="C888" i="48"/>
  <c r="C811" i="48"/>
  <c r="C1969" i="48"/>
  <c r="C1967" i="48"/>
  <c r="C1951" i="48"/>
  <c r="C1961" i="48"/>
  <c r="C1952" i="48"/>
  <c r="C1953" i="48"/>
  <c r="C1968" i="48"/>
  <c r="C1954" i="48"/>
  <c r="C1962" i="48"/>
  <c r="C1955" i="48"/>
  <c r="C1963" i="48"/>
  <c r="C1956" i="48"/>
  <c r="C1957" i="48"/>
  <c r="C1964" i="48"/>
  <c r="C1958" i="48"/>
  <c r="C1965" i="48"/>
  <c r="C1959" i="48"/>
  <c r="C1960" i="48"/>
  <c r="C1966" i="48"/>
  <c r="C1948" i="48"/>
  <c r="C1949" i="48"/>
  <c r="C956" i="48"/>
  <c r="C950" i="48"/>
  <c r="C1950" i="48"/>
  <c r="C857" i="48"/>
  <c r="C958" i="48"/>
  <c r="C908" i="48"/>
  <c r="C935" i="48"/>
  <c r="C884" i="48"/>
  <c r="C793" i="48"/>
  <c r="C859" i="48"/>
  <c r="C865" i="48"/>
  <c r="C929" i="48"/>
  <c r="C904" i="48"/>
  <c r="C854" i="48"/>
  <c r="C837" i="48"/>
  <c r="C802" i="48"/>
  <c r="C899" i="48"/>
  <c r="C954" i="48"/>
  <c r="C952" i="48"/>
  <c r="C944" i="48"/>
  <c r="C892" i="48"/>
  <c r="C922" i="48"/>
  <c r="C934" i="48"/>
  <c r="C959" i="48"/>
  <c r="C938" i="48"/>
  <c r="C957" i="48"/>
  <c r="C912" i="48"/>
  <c r="C2" i="48"/>
  <c r="C1835" i="48"/>
  <c r="C1859" i="48"/>
  <c r="C1834" i="48"/>
  <c r="C1880" i="48"/>
  <c r="C1921" i="48"/>
  <c r="C1923" i="48"/>
  <c r="C1901" i="48"/>
  <c r="C1893" i="48"/>
  <c r="C1906" i="48"/>
  <c r="C1890" i="48"/>
  <c r="C1828" i="48"/>
  <c r="C1813" i="48"/>
  <c r="C1824" i="48"/>
  <c r="C1832" i="48"/>
  <c r="C1855" i="48"/>
  <c r="C1878" i="48"/>
  <c r="C1881" i="48"/>
  <c r="C1894" i="48"/>
  <c r="C1896" i="48"/>
  <c r="C1918" i="48"/>
  <c r="C1913" i="48"/>
  <c r="C1917" i="48"/>
  <c r="C1889" i="48"/>
  <c r="C1873" i="48"/>
  <c r="C1871" i="48"/>
  <c r="C1862" i="48"/>
  <c r="C1842" i="48"/>
  <c r="C1844" i="48"/>
  <c r="C1830" i="48"/>
  <c r="C1839" i="48"/>
  <c r="C1910" i="48"/>
  <c r="C1914" i="48"/>
  <c r="C1920" i="48"/>
  <c r="C1876" i="48"/>
  <c r="C1847" i="48"/>
  <c r="C1850" i="48"/>
  <c r="C1868" i="48"/>
  <c r="C1870" i="48"/>
  <c r="C1877" i="48"/>
  <c r="C1874" i="48"/>
  <c r="C1898" i="48"/>
  <c r="C1922" i="48"/>
  <c r="C1930" i="48"/>
  <c r="C1927" i="48"/>
  <c r="C1928" i="48"/>
  <c r="C1904" i="48"/>
  <c r="C1900" i="48"/>
  <c r="C1903" i="48"/>
  <c r="C1911" i="48"/>
  <c r="C1909" i="48"/>
  <c r="C1924" i="48"/>
  <c r="C1926" i="48"/>
  <c r="C1932" i="48"/>
  <c r="C1925" i="48"/>
  <c r="C46" i="48"/>
  <c r="C101" i="48"/>
  <c r="C144" i="48"/>
  <c r="C206" i="48"/>
  <c r="C1117" i="48"/>
  <c r="C1146" i="48"/>
  <c r="C1072" i="48"/>
  <c r="C937" i="48"/>
  <c r="C891" i="48"/>
  <c r="C585" i="48"/>
  <c r="C197" i="48"/>
  <c r="C74" i="48"/>
  <c r="C38" i="48"/>
  <c r="C54" i="48"/>
  <c r="C108" i="48"/>
  <c r="C321" i="48"/>
  <c r="C499" i="48"/>
  <c r="C1067" i="48"/>
  <c r="C1010" i="48"/>
  <c r="C1000" i="48"/>
  <c r="C992" i="48"/>
  <c r="C396" i="48"/>
  <c r="C128" i="48"/>
  <c r="C332" i="48"/>
  <c r="C87" i="48"/>
  <c r="C142" i="48"/>
  <c r="C167" i="48"/>
  <c r="C312" i="48"/>
  <c r="C631" i="48"/>
  <c r="C1137" i="48"/>
  <c r="C1083" i="48"/>
  <c r="C1036" i="48"/>
  <c r="C1055" i="48"/>
  <c r="C374" i="48"/>
  <c r="C392" i="48"/>
  <c r="C92" i="48"/>
  <c r="C57" i="48"/>
  <c r="C45" i="48"/>
  <c r="C232" i="48"/>
  <c r="C387" i="48"/>
  <c r="C573" i="48"/>
  <c r="C1059" i="48"/>
  <c r="C741" i="48"/>
  <c r="C1007" i="48"/>
  <c r="C977" i="48"/>
  <c r="C461" i="48"/>
  <c r="C152" i="48"/>
  <c r="C122" i="48"/>
  <c r="C105" i="48"/>
  <c r="C86" i="48"/>
  <c r="C175" i="48"/>
  <c r="C252" i="48"/>
  <c r="C590" i="48"/>
  <c r="C915" i="48"/>
  <c r="C878" i="48"/>
  <c r="C517" i="48"/>
  <c r="C633" i="48"/>
  <c r="C676" i="48"/>
  <c r="C755" i="48"/>
  <c r="C1051" i="48"/>
  <c r="C997" i="48"/>
  <c r="C704" i="48"/>
  <c r="C701" i="48"/>
  <c r="C814" i="48"/>
  <c r="C941" i="48"/>
  <c r="C683" i="48"/>
  <c r="C548" i="48"/>
  <c r="C473" i="48"/>
  <c r="C551" i="48"/>
  <c r="C622" i="48"/>
  <c r="C833" i="48"/>
  <c r="C968" i="48"/>
  <c r="C1016" i="48"/>
  <c r="C778" i="48"/>
  <c r="C834" i="48"/>
  <c r="C839" i="48"/>
  <c r="C872" i="48"/>
  <c r="C669" i="48"/>
  <c r="C873" i="48"/>
  <c r="C613" i="48"/>
  <c r="C719" i="48"/>
  <c r="C734" i="48"/>
  <c r="C882" i="48"/>
  <c r="C991" i="48"/>
  <c r="C864" i="48"/>
  <c r="C790" i="48"/>
  <c r="C751" i="48"/>
  <c r="C948" i="48"/>
  <c r="C940" i="48"/>
  <c r="C994" i="48"/>
  <c r="C655" i="48"/>
  <c r="C614" i="48"/>
  <c r="C611" i="48"/>
  <c r="C824" i="48"/>
  <c r="C966" i="48"/>
  <c r="C936" i="48"/>
  <c r="C853" i="48"/>
  <c r="C851" i="48"/>
  <c r="C731" i="48"/>
  <c r="C838" i="48"/>
  <c r="C909" i="48"/>
  <c r="C729" i="48"/>
  <c r="C663" i="48"/>
  <c r="C638" i="48"/>
  <c r="C615" i="48"/>
  <c r="C744" i="48"/>
  <c r="C850" i="48"/>
  <c r="C976" i="48"/>
  <c r="C930" i="48"/>
  <c r="C855" i="48"/>
  <c r="C16" i="48"/>
  <c r="C32" i="48"/>
  <c r="C27" i="48"/>
  <c r="C31" i="48"/>
  <c r="C248" i="48"/>
  <c r="C291" i="48"/>
  <c r="C221" i="48"/>
  <c r="C207" i="48"/>
  <c r="C229" i="48"/>
  <c r="C220" i="48"/>
  <c r="C82" i="48"/>
  <c r="C22" i="48"/>
  <c r="C23" i="48"/>
  <c r="C44" i="48"/>
  <c r="C42" i="48"/>
  <c r="C103" i="48"/>
  <c r="C131" i="48"/>
  <c r="C288" i="48"/>
  <c r="C239" i="48"/>
  <c r="C278" i="48"/>
  <c r="C269" i="48"/>
  <c r="C114" i="48"/>
  <c r="C62" i="48"/>
  <c r="C261" i="48"/>
  <c r="C51" i="48"/>
  <c r="C126" i="48"/>
  <c r="C48" i="48"/>
  <c r="C64" i="48"/>
  <c r="C96" i="48"/>
  <c r="C246" i="48"/>
  <c r="C1498" i="48"/>
  <c r="C253" i="48"/>
  <c r="C242" i="48"/>
  <c r="C97" i="48"/>
  <c r="C169" i="48"/>
  <c r="C30" i="48"/>
  <c r="C21" i="48"/>
  <c r="C37" i="48"/>
  <c r="C56" i="48"/>
  <c r="C93" i="48"/>
  <c r="C294" i="48"/>
  <c r="C388" i="48"/>
  <c r="C380" i="48"/>
  <c r="C400" i="48"/>
  <c r="C411" i="48"/>
  <c r="C297" i="48"/>
  <c r="C202" i="48"/>
  <c r="C60" i="48"/>
  <c r="C69" i="48"/>
  <c r="C26" i="48"/>
  <c r="C28" i="48"/>
  <c r="C43" i="48"/>
  <c r="C138" i="48"/>
  <c r="C226" i="48"/>
  <c r="C211" i="48"/>
  <c r="C1385" i="48"/>
  <c r="C1460" i="48"/>
  <c r="C1405" i="48"/>
  <c r="C1465" i="48"/>
  <c r="C906" i="48"/>
  <c r="C730" i="48"/>
  <c r="C558" i="48"/>
  <c r="C557" i="48"/>
  <c r="C699" i="48"/>
  <c r="C1127" i="48"/>
  <c r="C1518" i="48"/>
  <c r="C1471" i="48"/>
  <c r="C1449" i="48"/>
  <c r="C1488" i="48"/>
  <c r="C1453" i="48"/>
  <c r="C1495" i="48"/>
  <c r="C1078" i="48"/>
  <c r="C781" i="48"/>
  <c r="C531" i="48"/>
  <c r="C562" i="48"/>
  <c r="C581" i="48"/>
  <c r="C1060" i="48"/>
  <c r="C1447" i="48"/>
  <c r="C1328" i="48"/>
  <c r="C1409" i="48"/>
  <c r="C1390" i="48"/>
  <c r="C1513" i="48"/>
  <c r="C1767" i="48"/>
  <c r="C1239" i="48"/>
  <c r="C709" i="48"/>
  <c r="C2305" i="48"/>
  <c r="C507" i="48"/>
  <c r="C767" i="48"/>
  <c r="C1195" i="48"/>
  <c r="C1529" i="48"/>
  <c r="C1536" i="48"/>
  <c r="C1386" i="48"/>
  <c r="C1510" i="48"/>
  <c r="C1349" i="48"/>
  <c r="C1387" i="48"/>
  <c r="C943" i="48"/>
  <c r="C609" i="48"/>
  <c r="C561" i="48"/>
  <c r="C484" i="48"/>
  <c r="C672" i="48"/>
  <c r="C933" i="48"/>
  <c r="C1500" i="48"/>
  <c r="C1533" i="48"/>
  <c r="C1494" i="48"/>
  <c r="C1484" i="48"/>
  <c r="C1429" i="48"/>
  <c r="C1335" i="48"/>
  <c r="C806" i="48"/>
  <c r="C680" i="48"/>
  <c r="C718" i="48"/>
  <c r="C109" i="48"/>
  <c r="C145" i="48"/>
  <c r="C136" i="48"/>
  <c r="C161" i="48"/>
  <c r="C185" i="48"/>
  <c r="C186" i="48"/>
  <c r="C117" i="48"/>
  <c r="C116" i="48"/>
  <c r="C177" i="48"/>
  <c r="C268" i="48"/>
  <c r="C212" i="48"/>
  <c r="C127" i="48"/>
  <c r="C110" i="48"/>
  <c r="C118" i="48"/>
  <c r="C119" i="48"/>
  <c r="C181" i="48"/>
  <c r="C164" i="48"/>
  <c r="C153" i="48"/>
  <c r="C102" i="48"/>
  <c r="C151" i="48"/>
  <c r="C134" i="48"/>
  <c r="C183" i="48"/>
  <c r="C159" i="48"/>
  <c r="C316" i="48"/>
  <c r="C123" i="48"/>
  <c r="C113" i="48"/>
  <c r="C124" i="48"/>
  <c r="C182" i="48"/>
  <c r="C170" i="48"/>
  <c r="C148" i="48"/>
  <c r="C146" i="48"/>
  <c r="C163" i="48"/>
  <c r="C200" i="48"/>
  <c r="C240" i="48"/>
  <c r="C270" i="48"/>
  <c r="C147" i="48"/>
  <c r="C121" i="48"/>
  <c r="C120" i="48"/>
  <c r="C180" i="48"/>
  <c r="C205" i="48"/>
  <c r="C193" i="48"/>
  <c r="C157" i="48"/>
  <c r="C132" i="48"/>
  <c r="C135" i="48"/>
  <c r="C155" i="48"/>
  <c r="C176" i="48"/>
  <c r="C171" i="48"/>
  <c r="C165" i="48"/>
  <c r="C160" i="48"/>
  <c r="C130" i="48"/>
  <c r="C184" i="48"/>
  <c r="C195" i="48"/>
  <c r="C191" i="48"/>
  <c r="C189" i="48"/>
  <c r="C188" i="48"/>
  <c r="C1180" i="48"/>
  <c r="C1217" i="48"/>
  <c r="C1134" i="48"/>
  <c r="C1162" i="48"/>
  <c r="C1168" i="48"/>
  <c r="C1268" i="48"/>
  <c r="C1171" i="48"/>
  <c r="C1253" i="48"/>
  <c r="C1320" i="48"/>
  <c r="C1261" i="48"/>
  <c r="C1274" i="48"/>
  <c r="C1191" i="48"/>
  <c r="C1136" i="48"/>
  <c r="C1324" i="48"/>
  <c r="C1269" i="48"/>
  <c r="C1358" i="48"/>
  <c r="C1401" i="48"/>
  <c r="C1240" i="48"/>
  <c r="C1198" i="48"/>
  <c r="C1290" i="48"/>
  <c r="C1317" i="48"/>
  <c r="C1305" i="48"/>
  <c r="C1350" i="48"/>
  <c r="C1327" i="48"/>
  <c r="C1292" i="48"/>
  <c r="C1323" i="48"/>
  <c r="C1379" i="48"/>
  <c r="C1580" i="48"/>
  <c r="C1564" i="48"/>
  <c r="C1475" i="48"/>
  <c r="C1474" i="48"/>
  <c r="C1415" i="48"/>
  <c r="C1394" i="48"/>
  <c r="C1440" i="48"/>
  <c r="C1452" i="48"/>
  <c r="C1458" i="48"/>
  <c r="C1551" i="48"/>
  <c r="C1438" i="48"/>
  <c r="C1469" i="48"/>
  <c r="C1492" i="48"/>
  <c r="C1496" i="48"/>
  <c r="C1356" i="48"/>
  <c r="C1416" i="48"/>
  <c r="C1501" i="48"/>
  <c r="C1491" i="48"/>
  <c r="C1468" i="48"/>
  <c r="C1367" i="48"/>
  <c r="C1294" i="48"/>
  <c r="C1454" i="48"/>
  <c r="C1542" i="48"/>
  <c r="C1644" i="48"/>
  <c r="C1636" i="48"/>
  <c r="C1672" i="48"/>
  <c r="C1669" i="48"/>
  <c r="C1210" i="48"/>
  <c r="C1395" i="48"/>
  <c r="C1262" i="48"/>
  <c r="C1298" i="48"/>
  <c r="C1436" i="48"/>
  <c r="C1547" i="48"/>
  <c r="C1185" i="48"/>
  <c r="C1160" i="48"/>
  <c r="C1233" i="48"/>
  <c r="C1218" i="48"/>
  <c r="C1153" i="48"/>
  <c r="C1167" i="48"/>
  <c r="C1216" i="48"/>
  <c r="C1260" i="48"/>
  <c r="C1215" i="48"/>
  <c r="C1211" i="48"/>
  <c r="C1434" i="48"/>
  <c r="C1410" i="48"/>
  <c r="C1155" i="48"/>
  <c r="C1236" i="48"/>
  <c r="C1283" i="48"/>
  <c r="C1302" i="48"/>
  <c r="C1131" i="48"/>
  <c r="C1069" i="48"/>
  <c r="C1234" i="48"/>
  <c r="C1254" i="48"/>
  <c r="C1393" i="48"/>
  <c r="C1611" i="48"/>
  <c r="C1711" i="48"/>
  <c r="C1662" i="48"/>
  <c r="C2306" i="48"/>
  <c r="C1670" i="48"/>
  <c r="C1595" i="48"/>
  <c r="C1456" i="48"/>
  <c r="C1426" i="48"/>
  <c r="C1375" i="48"/>
  <c r="C1423" i="48"/>
  <c r="C1363" i="48"/>
  <c r="C1485" i="48"/>
  <c r="C1559" i="48"/>
  <c r="C1630" i="48"/>
  <c r="C1581" i="48"/>
  <c r="C1541" i="48"/>
  <c r="C1267" i="48"/>
  <c r="C1289" i="48"/>
  <c r="C1442" i="48"/>
  <c r="C1341" i="48"/>
  <c r="C1331" i="48"/>
  <c r="C1369" i="48"/>
  <c r="C1422" i="48"/>
  <c r="C1408" i="48"/>
  <c r="C1245" i="48"/>
  <c r="C1366" i="48"/>
  <c r="C1288" i="48"/>
  <c r="C1203" i="48"/>
  <c r="C1112" i="48"/>
  <c r="C1190" i="48"/>
  <c r="C1242" i="48"/>
  <c r="C1244" i="48"/>
  <c r="C1332" i="48"/>
  <c r="C1467" i="48"/>
  <c r="C1249" i="48"/>
  <c r="C1342" i="48"/>
  <c r="C1362" i="48"/>
  <c r="C1284" i="48"/>
  <c r="C1325" i="48"/>
  <c r="C1194" i="48"/>
  <c r="C1263" i="48"/>
  <c r="C1336" i="48"/>
  <c r="C1353" i="48"/>
  <c r="C1455" i="48"/>
  <c r="C1539" i="48"/>
  <c r="C1493" i="48"/>
  <c r="C1407" i="48"/>
  <c r="C1431" i="48"/>
  <c r="C1479" i="48"/>
  <c r="C1419" i="48"/>
  <c r="C1361" i="48"/>
  <c r="C1464" i="48"/>
  <c r="C1505" i="48"/>
  <c r="C1451" i="48"/>
  <c r="C1570" i="48"/>
  <c r="C1692" i="48"/>
  <c r="C1681" i="48"/>
  <c r="C1715" i="48"/>
  <c r="C2307" i="48"/>
  <c r="C1646" i="48"/>
  <c r="C1642" i="48"/>
  <c r="C1593" i="48"/>
  <c r="C1635" i="48"/>
  <c r="C1647" i="48"/>
  <c r="C1674" i="48"/>
  <c r="C1637" i="48"/>
  <c r="C1553" i="48"/>
  <c r="C1521" i="48"/>
  <c r="C1525" i="48"/>
  <c r="C2308" i="48"/>
  <c r="C2309" i="48"/>
  <c r="C2310" i="48"/>
  <c r="C2311" i="48"/>
  <c r="C2312" i="48"/>
  <c r="C1477" i="48"/>
  <c r="C1472" i="48"/>
  <c r="C1276" i="48"/>
  <c r="C1334" i="48"/>
  <c r="C1377" i="48"/>
  <c r="C1448" i="48"/>
  <c r="C1481" i="48"/>
  <c r="C1524" i="48"/>
  <c r="C1482" i="48"/>
  <c r="C1018" i="48"/>
  <c r="C1102" i="48"/>
  <c r="C1145" i="48"/>
  <c r="C1178" i="48"/>
  <c r="C1120" i="48"/>
  <c r="C1170" i="48"/>
  <c r="C1130" i="48"/>
  <c r="C1182" i="48"/>
  <c r="C1148" i="48"/>
  <c r="C1154" i="48"/>
  <c r="C1293" i="48"/>
  <c r="C1187" i="48"/>
  <c r="C1280" i="48"/>
  <c r="C1286" i="48"/>
  <c r="C1228" i="48"/>
  <c r="C1344" i="48"/>
  <c r="C1306" i="48"/>
  <c r="C1279" i="48"/>
  <c r="C1355" i="48"/>
  <c r="C1354" i="48"/>
  <c r="C1516" i="48"/>
  <c r="C1527" i="48"/>
  <c r="C1658" i="48"/>
  <c r="C1633" i="48"/>
  <c r="C1726" i="48"/>
  <c r="C1700" i="48"/>
  <c r="C1656" i="48"/>
  <c r="C1728" i="48"/>
  <c r="C1786" i="48"/>
  <c r="C1744" i="48"/>
  <c r="C1761" i="48"/>
  <c r="C1764" i="48"/>
  <c r="C1749" i="48"/>
  <c r="C1908" i="48"/>
  <c r="C1586" i="48"/>
  <c r="C1778" i="48"/>
  <c r="C1785" i="48"/>
  <c r="C1628" i="48"/>
  <c r="C1697" i="48"/>
  <c r="C1791" i="48"/>
  <c r="C1753" i="48"/>
  <c r="C1677" i="48"/>
  <c r="C1716" i="48"/>
  <c r="C1809" i="48"/>
  <c r="C1808" i="48"/>
  <c r="C1798" i="48"/>
  <c r="C1766" i="48"/>
  <c r="C1866" i="48"/>
  <c r="C1746" i="48"/>
  <c r="C1710" i="48"/>
  <c r="C1776" i="48"/>
  <c r="C1676" i="48"/>
  <c r="C1664" i="48"/>
  <c r="C1712" i="48"/>
  <c r="C654" i="48"/>
  <c r="C569" i="48"/>
  <c r="C657" i="48"/>
  <c r="C577" i="48"/>
  <c r="C849" i="48"/>
  <c r="C537" i="48"/>
  <c r="C488" i="48"/>
  <c r="C606" i="48"/>
  <c r="C604" i="48"/>
  <c r="C686" i="48"/>
  <c r="C583" i="48"/>
  <c r="C740" i="48"/>
  <c r="C694" i="48"/>
  <c r="C597" i="48"/>
  <c r="C483" i="48"/>
  <c r="C634" i="48"/>
  <c r="C685" i="48"/>
  <c r="C570" i="48"/>
  <c r="C578" i="48"/>
  <c r="C627" i="48"/>
  <c r="C1101" i="48"/>
  <c r="C696" i="48"/>
  <c r="C883" i="48"/>
  <c r="C758" i="48"/>
  <c r="C768" i="48"/>
  <c r="C779" i="48"/>
  <c r="C668" i="48"/>
  <c r="C671" i="48"/>
  <c r="C598" i="48"/>
  <c r="C480" i="48"/>
  <c r="C600" i="48"/>
  <c r="C898" i="48"/>
  <c r="C618" i="48"/>
  <c r="C970" i="48"/>
  <c r="C642" i="48"/>
  <c r="C727" i="48"/>
  <c r="C795" i="48"/>
  <c r="C905" i="48"/>
  <c r="C1392" i="48"/>
  <c r="C608" i="48"/>
  <c r="C770" i="48"/>
  <c r="C649" i="48"/>
  <c r="C595" i="48"/>
  <c r="C754" i="48"/>
  <c r="C605" i="48"/>
  <c r="C692" i="48"/>
  <c r="C728" i="48"/>
  <c r="C623" i="48"/>
  <c r="C962" i="48"/>
  <c r="C942" i="48"/>
  <c r="C464" i="48"/>
  <c r="C963" i="48"/>
  <c r="C523" i="48"/>
  <c r="C670" i="48"/>
  <c r="C693" i="48"/>
  <c r="C234" i="48"/>
  <c r="C224" i="48"/>
  <c r="C290" i="48"/>
  <c r="C325" i="48"/>
  <c r="C549" i="48"/>
  <c r="C640" i="48"/>
  <c r="C430" i="48"/>
  <c r="C471" i="48"/>
  <c r="C636" i="48"/>
  <c r="C658" i="48"/>
  <c r="C366" i="48"/>
  <c r="C427" i="48"/>
  <c r="C323" i="48"/>
  <c r="C344" i="48"/>
  <c r="C317" i="48"/>
  <c r="C533" i="48"/>
  <c r="C706" i="48"/>
  <c r="C641" i="48"/>
  <c r="C463" i="48"/>
  <c r="C515" i="48"/>
  <c r="C513" i="48"/>
  <c r="C566" i="48"/>
  <c r="C276" i="48"/>
  <c r="C433" i="48"/>
  <c r="C241" i="48"/>
  <c r="C300" i="48"/>
  <c r="C341" i="48"/>
  <c r="C847" i="48"/>
  <c r="C972" i="48"/>
  <c r="C736" i="48"/>
  <c r="C2313" i="48"/>
  <c r="C503" i="48"/>
  <c r="C673" i="48"/>
  <c r="C545" i="48"/>
  <c r="C697" i="48"/>
  <c r="C309" i="48"/>
  <c r="C249" i="48"/>
  <c r="C245" i="48"/>
  <c r="C390" i="48"/>
  <c r="C434" i="48"/>
  <c r="C443" i="48"/>
  <c r="C350" i="48"/>
  <c r="C386" i="48"/>
  <c r="C359" i="48"/>
  <c r="C610" i="48"/>
  <c r="C462" i="48"/>
  <c r="C345" i="48"/>
  <c r="C409" i="48"/>
  <c r="C282" i="48"/>
  <c r="C275" i="48"/>
  <c r="C343" i="48"/>
  <c r="C422" i="48"/>
  <c r="C650" i="48"/>
  <c r="C652" i="48"/>
  <c r="C166" i="48"/>
  <c r="C519" i="48"/>
  <c r="C586" i="48"/>
  <c r="C554" i="48"/>
  <c r="C572" i="48"/>
  <c r="C592" i="48"/>
  <c r="C620" i="48"/>
  <c r="C522" i="48"/>
  <c r="C504" i="48"/>
  <c r="C505" i="48"/>
  <c r="C752" i="48"/>
  <c r="C684" i="48"/>
  <c r="C923" i="48"/>
  <c r="C819" i="48"/>
  <c r="C799" i="48"/>
  <c r="C576" i="48"/>
  <c r="C681" i="48"/>
  <c r="C679" i="48"/>
  <c r="C602" i="48"/>
  <c r="C538" i="48"/>
  <c r="C603" i="48"/>
  <c r="C509" i="48"/>
  <c r="C516" i="48"/>
  <c r="C677" i="48"/>
  <c r="C1691" i="48"/>
  <c r="C1310" i="48"/>
  <c r="C1506" i="48"/>
  <c r="C1414" i="48"/>
  <c r="C1528" i="48"/>
  <c r="C1531" i="48"/>
  <c r="C1601" i="48"/>
  <c r="C1731" i="48"/>
  <c r="C1576" i="48"/>
  <c r="C1583" i="48"/>
  <c r="C1561" i="48"/>
  <c r="C1565" i="48"/>
  <c r="C1271" i="48"/>
  <c r="C1231" i="48"/>
  <c r="C1256" i="48"/>
  <c r="C1326" i="48"/>
  <c r="C1622" i="48"/>
  <c r="C1704" i="48"/>
  <c r="C1699" i="48"/>
  <c r="C1659" i="48"/>
  <c r="C1690" i="48"/>
  <c r="C1722" i="48"/>
  <c r="C1707" i="48"/>
  <c r="C1499" i="48"/>
  <c r="C1616" i="48"/>
  <c r="C1364" i="48"/>
  <c r="C1186" i="48"/>
  <c r="C1359" i="48"/>
  <c r="C1556" i="48"/>
  <c r="C1818" i="48"/>
  <c r="C1887" i="48"/>
  <c r="C1865" i="48"/>
  <c r="B50" i="58"/>
  <c r="B51" i="58" s="1"/>
  <c r="AI140" i="48" l="1"/>
  <c r="AO140" i="48" s="1"/>
  <c r="AI149" i="48"/>
  <c r="AO149" i="48" s="1"/>
  <c r="AI150" i="48"/>
  <c r="AO150" i="48" s="1"/>
  <c r="AI179" i="48"/>
  <c r="AO179" i="48" s="1"/>
  <c r="AI199" i="48"/>
  <c r="AO199" i="48" s="1"/>
  <c r="AI192" i="48"/>
  <c r="AO192" i="48" s="1"/>
  <c r="AI204" i="48"/>
  <c r="AO204" i="48" s="1"/>
  <c r="AI210" i="48"/>
  <c r="AO210" i="48" s="1"/>
  <c r="AI231" i="48"/>
  <c r="AO231" i="48" s="1"/>
  <c r="AI247" i="48"/>
  <c r="AO247" i="48" s="1"/>
  <c r="AI292" i="48"/>
  <c r="AO292" i="48" s="1"/>
  <c r="AI305" i="48"/>
  <c r="AO305" i="48" s="1"/>
  <c r="AI310" i="48"/>
  <c r="AO310" i="48" s="1"/>
  <c r="AI339" i="48"/>
  <c r="AO339" i="48" s="1"/>
  <c r="AI227" i="48"/>
  <c r="AO227" i="48" s="1"/>
  <c r="AI365" i="48"/>
  <c r="AO365" i="48" s="1"/>
  <c r="AI375" i="48"/>
  <c r="AO375" i="48" s="1"/>
  <c r="AI639" i="48"/>
  <c r="AO639" i="48" s="1"/>
  <c r="AI446" i="48"/>
  <c r="AO446" i="48" s="1"/>
  <c r="AI308" i="48"/>
  <c r="AO308" i="48" s="1"/>
  <c r="AI322" i="48"/>
  <c r="AO322" i="48" s="1"/>
  <c r="AI335" i="48"/>
  <c r="AO335" i="48" s="1"/>
  <c r="AI691" i="48"/>
  <c r="AO691" i="48" s="1"/>
  <c r="AI717" i="48"/>
  <c r="AO717" i="48" s="1"/>
  <c r="AI340" i="48"/>
  <c r="AO340" i="48" s="1"/>
  <c r="AI348" i="48"/>
  <c r="AO348" i="48" s="1"/>
  <c r="AI724" i="48"/>
  <c r="AO724" i="48" s="1"/>
  <c r="AI360" i="48"/>
  <c r="AO360" i="48" s="1"/>
  <c r="AI735" i="48"/>
  <c r="AO735" i="48" s="1"/>
  <c r="AI377" i="48"/>
  <c r="AO377" i="48" s="1"/>
  <c r="AI479" i="48"/>
  <c r="AO479" i="48" s="1"/>
  <c r="AI775" i="48"/>
  <c r="AO775" i="48" s="1"/>
  <c r="AI382" i="48"/>
  <c r="AO382" i="48" s="1"/>
  <c r="AI389" i="48"/>
  <c r="AO389" i="48" s="1"/>
  <c r="AI726" i="48"/>
  <c r="AO726" i="48" s="1"/>
  <c r="AI436" i="48"/>
  <c r="AO436" i="48" s="1"/>
  <c r="AI759" i="48"/>
  <c r="AO759" i="48" s="1"/>
  <c r="AI705" i="48"/>
  <c r="AO705" i="48" s="1"/>
  <c r="AI746" i="48"/>
  <c r="AO746" i="48" s="1"/>
  <c r="AI777" i="48"/>
  <c r="AO777" i="48" s="1"/>
  <c r="AI786" i="48"/>
  <c r="AO786" i="48" s="1"/>
  <c r="AI803" i="48"/>
  <c r="AO803" i="48" s="1"/>
  <c r="AI812" i="48"/>
  <c r="AO812" i="48" s="1"/>
  <c r="AI797" i="48"/>
  <c r="AO797" i="48" s="1"/>
  <c r="AI794" i="48"/>
  <c r="AO794" i="48" s="1"/>
  <c r="AI818" i="48"/>
  <c r="AO818" i="48" s="1"/>
  <c r="AI841" i="48"/>
  <c r="AO841" i="48" s="1"/>
  <c r="AI840" i="48"/>
  <c r="AO840" i="48" s="1"/>
  <c r="AI450" i="48"/>
  <c r="AO450" i="48" s="1"/>
  <c r="AI822" i="48"/>
  <c r="AO822" i="48" s="1"/>
  <c r="AI816" i="48"/>
  <c r="AO816" i="48" s="1"/>
  <c r="AI889" i="48"/>
  <c r="AO889" i="48" s="1"/>
  <c r="AI835" i="48"/>
  <c r="AO835" i="48" s="1"/>
  <c r="AI550" i="48"/>
  <c r="AO550" i="48" s="1"/>
  <c r="AI846" i="48"/>
  <c r="AO846" i="48" s="1"/>
  <c r="AI525" i="48"/>
  <c r="AO525" i="48" s="1"/>
  <c r="AI801" i="48"/>
  <c r="AO801" i="48" s="1"/>
  <c r="AI874" i="48"/>
  <c r="AO874" i="48" s="1"/>
  <c r="AI568" i="48"/>
  <c r="AO568" i="48" s="1"/>
  <c r="AI916" i="48"/>
  <c r="AO916" i="48" s="1"/>
  <c r="AI589" i="48"/>
  <c r="AO589" i="48" s="1"/>
  <c r="AI580" i="48"/>
  <c r="AO580" i="48" s="1"/>
  <c r="AI407" i="48"/>
  <c r="AO407" i="48" s="1"/>
  <c r="AI647" i="48"/>
  <c r="AO647" i="48" s="1"/>
  <c r="AI468" i="48"/>
  <c r="AO468" i="48" s="1"/>
  <c r="AI852" i="48"/>
  <c r="AO852" i="48" s="1"/>
  <c r="AI413" i="48"/>
  <c r="AO413" i="48" s="1"/>
  <c r="AI421" i="48"/>
  <c r="AO421" i="48" s="1"/>
  <c r="AI913" i="48"/>
  <c r="AO913" i="48" s="1"/>
  <c r="AI863" i="48"/>
  <c r="AO863" i="48" s="1"/>
  <c r="AI879" i="48"/>
  <c r="AO879" i="48" s="1"/>
  <c r="AI424" i="48"/>
  <c r="AO424" i="48" s="1"/>
  <c r="AI924" i="48"/>
  <c r="AO924" i="48" s="1"/>
  <c r="AI454" i="48"/>
  <c r="AO454" i="48" s="1"/>
  <c r="AI432" i="48"/>
  <c r="AO432" i="48" s="1"/>
  <c r="AI666" i="48"/>
  <c r="AO666" i="48" s="1"/>
  <c r="AI438" i="48"/>
  <c r="AO438" i="48" s="1"/>
  <c r="AI682" i="48"/>
  <c r="AO682" i="48" s="1"/>
  <c r="AI711" i="48"/>
  <c r="AO711" i="48" s="1"/>
  <c r="AI448" i="48"/>
  <c r="AO448" i="48" s="1"/>
  <c r="AI451" i="48"/>
  <c r="AO451" i="48" s="1"/>
  <c r="AI974" i="48"/>
  <c r="AO974" i="48" s="1"/>
  <c r="AI465" i="48"/>
  <c r="AO465" i="48" s="1"/>
  <c r="AI720" i="48"/>
  <c r="AO720" i="48" s="1"/>
  <c r="AI624" i="48"/>
  <c r="AO624" i="48" s="1"/>
  <c r="AI742" i="48"/>
  <c r="AO742" i="48" s="1"/>
  <c r="AI687" i="48"/>
  <c r="AO687" i="48" s="1"/>
  <c r="AI1048" i="48"/>
  <c r="AO1048" i="48" s="1"/>
  <c r="AI769" i="48"/>
  <c r="AO769" i="48" s="1"/>
  <c r="AI661" i="48"/>
  <c r="AO661" i="48" s="1"/>
  <c r="AI973" i="48"/>
  <c r="AO973" i="48" s="1"/>
  <c r="AI756" i="48"/>
  <c r="AO756" i="48" s="1"/>
  <c r="AI520" i="48"/>
  <c r="AO520" i="48" s="1"/>
  <c r="AI665" i="48"/>
  <c r="AO665" i="48" s="1"/>
  <c r="AI716" i="48"/>
  <c r="AO716" i="48" s="1"/>
  <c r="AI796" i="48"/>
  <c r="AO796" i="48" s="1"/>
  <c r="AI830" i="48"/>
  <c r="AO830" i="48" s="1"/>
  <c r="AI804" i="48"/>
  <c r="AO804" i="48" s="1"/>
  <c r="AI827" i="48"/>
  <c r="AO827" i="48" s="1"/>
  <c r="AI521" i="48"/>
  <c r="AO521" i="48" s="1"/>
  <c r="AI511" i="48"/>
  <c r="AO511" i="48" s="1"/>
  <c r="AI867" i="48"/>
  <c r="AO867" i="48" s="1"/>
  <c r="AI535" i="48"/>
  <c r="AO535" i="48" s="1"/>
  <c r="AI712" i="48"/>
  <c r="AO712" i="48" s="1"/>
  <c r="AI826" i="48"/>
  <c r="AO826" i="48" s="1"/>
  <c r="AI828" i="48"/>
  <c r="AO828" i="48" s="1"/>
  <c r="AI690" i="48"/>
  <c r="AO690" i="48" s="1"/>
  <c r="AI645" i="48"/>
  <c r="AO645" i="48" s="1"/>
  <c r="AI530" i="48"/>
  <c r="AO530" i="48" s="1"/>
  <c r="AI524" i="48"/>
  <c r="AO524" i="48" s="1"/>
  <c r="AI527" i="48"/>
  <c r="AO527" i="48" s="1"/>
  <c r="AI675" i="48"/>
  <c r="AO675" i="48" s="1"/>
  <c r="AI1085" i="48"/>
  <c r="AO1085" i="48" s="1"/>
  <c r="AI715" i="48"/>
  <c r="AO715" i="48" s="1"/>
  <c r="AI714" i="48"/>
  <c r="AO714" i="48" s="1"/>
  <c r="AI648" i="48"/>
  <c r="AO648" i="48" s="1"/>
  <c r="AI594" i="48"/>
  <c r="AO594" i="48" s="1"/>
  <c r="AI844" i="48"/>
  <c r="AO844" i="48" s="1"/>
  <c r="AI689" i="48"/>
  <c r="AO689" i="48" s="1"/>
  <c r="AI749" i="48"/>
  <c r="AO749" i="48" s="1"/>
  <c r="AI721" i="48"/>
  <c r="AO721" i="48" s="1"/>
  <c r="AI621" i="48"/>
  <c r="AO621" i="48" s="1"/>
  <c r="AI637" i="48"/>
  <c r="AO637" i="48" s="1"/>
  <c r="AI619" i="48"/>
  <c r="AO619" i="48" s="1"/>
  <c r="AI743" i="48"/>
  <c r="AO743" i="48" s="1"/>
  <c r="AI902" i="48"/>
  <c r="AO902" i="48" s="1"/>
  <c r="AI738" i="48"/>
  <c r="AO738" i="48" s="1"/>
  <c r="AI761" i="48"/>
  <c r="AO761" i="48" s="1"/>
  <c r="AI695" i="48"/>
  <c r="AO695" i="48" s="1"/>
  <c r="AI760" i="48"/>
  <c r="AO760" i="48" s="1"/>
  <c r="AI703" i="48"/>
  <c r="AO703" i="48" s="1"/>
  <c r="AI776" i="48"/>
  <c r="AO776" i="48" s="1"/>
  <c r="AI733" i="48"/>
  <c r="AO733" i="48" s="1"/>
  <c r="AI750" i="48"/>
  <c r="AO750" i="48" s="1"/>
  <c r="AI702" i="48"/>
  <c r="AO702" i="48" s="1"/>
  <c r="AI698" i="48"/>
  <c r="AO698" i="48" s="1"/>
  <c r="AI975" i="48"/>
  <c r="AO975" i="48" s="1"/>
  <c r="AI1018" i="48"/>
  <c r="AO1018" i="48" s="1"/>
  <c r="AI949" i="48"/>
  <c r="AO949" i="48" s="1"/>
  <c r="AI753" i="48"/>
  <c r="AO753" i="48" s="1"/>
  <c r="AI783" i="48"/>
  <c r="AO783" i="48" s="1"/>
  <c r="AI654" i="48"/>
  <c r="AO654" i="48" s="1"/>
  <c r="AI569" i="48"/>
  <c r="AO569" i="48" s="1"/>
  <c r="AI1102" i="48"/>
  <c r="AO1102" i="48" s="1"/>
  <c r="AI785" i="48"/>
  <c r="AO785" i="48" s="1"/>
  <c r="AI784" i="48"/>
  <c r="AO784" i="48" s="1"/>
  <c r="AI657" i="48"/>
  <c r="AO657" i="48" s="1"/>
  <c r="AI1145" i="48"/>
  <c r="AO1145" i="48" s="1"/>
  <c r="AI1178" i="48"/>
  <c r="AO1178" i="48" s="1"/>
  <c r="AI1120" i="48"/>
  <c r="AO1120" i="48" s="1"/>
  <c r="AI577" i="48"/>
  <c r="AO577" i="48" s="1"/>
  <c r="AI1170" i="48"/>
  <c r="AO1170" i="48" s="1"/>
  <c r="AI849" i="48"/>
  <c r="AO849" i="48" s="1"/>
  <c r="AI1130" i="48"/>
  <c r="AO1130" i="48" s="1"/>
  <c r="AI809" i="48"/>
  <c r="AO809" i="48" s="1"/>
  <c r="AI808" i="48"/>
  <c r="AO808" i="48" s="1"/>
  <c r="AI537" i="48"/>
  <c r="AO537" i="48" s="1"/>
  <c r="AI1182" i="48"/>
  <c r="AO1182" i="48" s="1"/>
  <c r="AI488" i="48"/>
  <c r="AO488" i="48" s="1"/>
  <c r="AI1148" i="48"/>
  <c r="AO1148" i="48" s="1"/>
  <c r="AI1154" i="48"/>
  <c r="AO1154" i="48" s="1"/>
  <c r="AI780" i="48"/>
  <c r="AO780" i="48" s="1"/>
  <c r="AI606" i="48"/>
  <c r="AO606" i="48" s="1"/>
  <c r="AI1293" i="48"/>
  <c r="AO1293" i="48" s="1"/>
  <c r="AI1187" i="48"/>
  <c r="AO1187" i="48" s="1"/>
  <c r="AI1280" i="48"/>
  <c r="AO1280" i="48" s="1"/>
  <c r="AI604" i="48"/>
  <c r="AO604" i="48" s="1"/>
  <c r="AI686" i="48"/>
  <c r="AO686" i="48" s="1"/>
  <c r="AI1286" i="48"/>
  <c r="AO1286" i="48" s="1"/>
  <c r="AI1228" i="48"/>
  <c r="AO1228" i="48" s="1"/>
  <c r="AI583" i="48"/>
  <c r="AO583" i="48" s="1"/>
  <c r="AI858" i="48"/>
  <c r="AO858" i="48" s="1"/>
  <c r="AI740" i="48"/>
  <c r="AO740" i="48" s="1"/>
  <c r="AI805" i="48"/>
  <c r="AO805" i="48" s="1"/>
  <c r="AI1299" i="48"/>
  <c r="AO1299" i="48" s="1"/>
  <c r="AI1344" i="48"/>
  <c r="AO1344" i="48" s="1"/>
  <c r="AI900" i="48"/>
  <c r="AO900" i="48" s="1"/>
  <c r="AI1306" i="48"/>
  <c r="AO1306" i="48" s="1"/>
  <c r="AI694" i="48"/>
  <c r="AO694" i="48" s="1"/>
  <c r="AI1376" i="48"/>
  <c r="AO1376" i="48" s="1"/>
  <c r="AI597" i="48"/>
  <c r="AO597" i="48" s="1"/>
  <c r="AI848" i="48"/>
  <c r="AO848" i="48" s="1"/>
  <c r="AI1279" i="48"/>
  <c r="AO1279" i="48" s="1"/>
  <c r="AI483" i="48"/>
  <c r="AO483" i="48" s="1"/>
  <c r="AI634" i="48"/>
  <c r="AO634" i="48" s="1"/>
  <c r="AI1355" i="48"/>
  <c r="AO1355" i="48" s="1"/>
  <c r="AI868" i="48"/>
  <c r="AO868" i="48" s="1"/>
  <c r="AI832" i="48"/>
  <c r="AO832" i="48" s="1"/>
  <c r="AI831" i="48"/>
  <c r="AO831" i="48" s="1"/>
  <c r="AI1354" i="48"/>
  <c r="AO1354" i="48" s="1"/>
  <c r="AI685" i="48"/>
  <c r="AO685" i="48" s="1"/>
  <c r="AI1516" i="48"/>
  <c r="AO1516" i="48" s="1"/>
  <c r="AI860" i="48"/>
  <c r="AO860" i="48" s="1"/>
  <c r="AI570" i="48"/>
  <c r="AO570" i="48" s="1"/>
  <c r="AI979" i="48"/>
  <c r="AO979" i="48" s="1"/>
  <c r="AI947" i="48"/>
  <c r="AO947" i="48" s="1"/>
  <c r="AI578" i="48"/>
  <c r="AO578" i="48" s="1"/>
  <c r="AI1527" i="48"/>
  <c r="AO1527" i="48" s="1"/>
  <c r="AI1125" i="48"/>
  <c r="AO1125" i="48" s="1"/>
  <c r="AI1729" i="48"/>
  <c r="AO1729" i="48" s="1"/>
  <c r="AI939" i="48"/>
  <c r="AO939" i="48" s="1"/>
  <c r="AI1658" i="48"/>
  <c r="AO1658" i="48" s="1"/>
  <c r="AI953" i="48"/>
  <c r="AO953" i="48" s="1"/>
  <c r="AI627" i="48"/>
  <c r="AO627" i="48" s="1"/>
  <c r="AI861" i="48"/>
  <c r="AO861" i="48" s="1"/>
  <c r="AI1101" i="48"/>
  <c r="AO1101" i="48" s="1"/>
  <c r="AI927" i="48"/>
  <c r="AO927" i="48" s="1"/>
  <c r="AI1633" i="48"/>
  <c r="AO1633" i="48" s="1"/>
  <c r="AI696" i="48"/>
  <c r="AO696" i="48" s="1"/>
  <c r="AI883" i="48"/>
  <c r="AO883" i="48" s="1"/>
  <c r="AI971" i="48"/>
  <c r="AO971" i="48" s="1"/>
  <c r="AI1053" i="48"/>
  <c r="AO1053" i="48" s="1"/>
  <c r="AI925" i="48"/>
  <c r="AO925" i="48" s="1"/>
  <c r="AI945" i="48"/>
  <c r="AO945" i="48" s="1"/>
  <c r="AI1032" i="48"/>
  <c r="AO1032" i="48" s="1"/>
  <c r="AI910" i="48"/>
  <c r="AO910" i="48" s="1"/>
  <c r="AI1726" i="48"/>
  <c r="AO1726" i="48" s="1"/>
  <c r="AI1700" i="48"/>
  <c r="AO1700" i="48" s="1"/>
  <c r="AI926" i="48"/>
  <c r="AO926" i="48" s="1"/>
  <c r="AI951" i="48"/>
  <c r="AO951" i="48" s="1"/>
  <c r="AI988" i="48"/>
  <c r="AO988" i="48" s="1"/>
  <c r="AI758" i="48"/>
  <c r="AO758" i="48" s="1"/>
  <c r="AI980" i="48"/>
  <c r="AO980" i="48" s="1"/>
  <c r="AI961" i="48"/>
  <c r="AO961" i="48" s="1"/>
  <c r="AI984" i="48"/>
  <c r="AO984" i="48" s="1"/>
  <c r="AI1011" i="48"/>
  <c r="AO1011" i="48" s="1"/>
  <c r="AI911" i="48"/>
  <c r="AO911" i="48" s="1"/>
  <c r="AI866" i="48"/>
  <c r="AO866" i="48" s="1"/>
  <c r="AI1843" i="48"/>
  <c r="AO1843" i="48" s="1"/>
  <c r="AI1033" i="48"/>
  <c r="AO1033" i="48" s="1"/>
  <c r="AI768" i="48"/>
  <c r="AO768" i="48" s="1"/>
  <c r="AI998" i="48"/>
  <c r="AO998" i="48" s="1"/>
  <c r="AI983" i="48"/>
  <c r="AO983" i="48" s="1"/>
  <c r="AI1656" i="48"/>
  <c r="AO1656" i="48" s="1"/>
  <c r="AI969" i="48"/>
  <c r="AO969" i="48" s="1"/>
  <c r="AI1111" i="48"/>
  <c r="AO1111" i="48" s="1"/>
  <c r="AI1437" i="48"/>
  <c r="AO1437" i="48" s="1"/>
  <c r="AI779" i="48"/>
  <c r="AO779" i="48" s="1"/>
  <c r="AI964" i="48"/>
  <c r="AO964" i="48" s="1"/>
  <c r="AI1043" i="48"/>
  <c r="AO1043" i="48" s="1"/>
  <c r="AI1024" i="48"/>
  <c r="AO1024" i="48" s="1"/>
  <c r="AI1885" i="48"/>
  <c r="AO1885" i="48" s="1"/>
  <c r="AI1014" i="48"/>
  <c r="AO1014" i="48" s="1"/>
  <c r="AI1045" i="48"/>
  <c r="AO1045" i="48" s="1"/>
  <c r="AI1031" i="48"/>
  <c r="AO1031" i="48" s="1"/>
  <c r="AI960" i="48"/>
  <c r="AO960" i="48" s="1"/>
  <c r="AI1173" i="48"/>
  <c r="AO1173" i="48" s="1"/>
  <c r="AI987" i="48"/>
  <c r="AO987" i="48" s="1"/>
  <c r="AI1118" i="48"/>
  <c r="AO1118" i="48" s="1"/>
  <c r="AI1123" i="48"/>
  <c r="AO1123" i="48" s="1"/>
  <c r="AI1012" i="48"/>
  <c r="AO1012" i="48" s="1"/>
  <c r="AI668" i="48"/>
  <c r="AO668" i="48" s="1"/>
  <c r="AI1080" i="48"/>
  <c r="AO1080" i="48" s="1"/>
  <c r="AI1025" i="48"/>
  <c r="AO1025" i="48" s="1"/>
  <c r="AI1728" i="48"/>
  <c r="AO1728" i="48" s="1"/>
  <c r="AI1129" i="48"/>
  <c r="AO1129" i="48" s="1"/>
  <c r="AI1084" i="48"/>
  <c r="AO1084" i="48" s="1"/>
  <c r="AI1786" i="48"/>
  <c r="AO1786" i="48" s="1"/>
  <c r="AI671" i="48"/>
  <c r="AO671" i="48" s="1"/>
  <c r="AI1087" i="48"/>
  <c r="AO1087" i="48" s="1"/>
  <c r="AI869" i="48"/>
  <c r="AO869" i="48" s="1"/>
  <c r="AI1744" i="48"/>
  <c r="AO1744" i="48" s="1"/>
  <c r="AI917" i="48"/>
  <c r="AO917" i="48" s="1"/>
  <c r="AI1428" i="48"/>
  <c r="AO1428" i="48" s="1"/>
  <c r="AI1015" i="48"/>
  <c r="AO1015" i="48" s="1"/>
  <c r="AI598" i="48"/>
  <c r="AO598" i="48" s="1"/>
  <c r="AI1640" i="48"/>
  <c r="AO1640" i="48" s="1"/>
  <c r="AI1040" i="48"/>
  <c r="AO1040" i="48" s="1"/>
  <c r="AI1163" i="48"/>
  <c r="AO1163" i="48" s="1"/>
  <c r="AI480" i="48"/>
  <c r="AO480" i="48" s="1"/>
  <c r="AI1213" i="48"/>
  <c r="AO1213" i="48" s="1"/>
  <c r="AI600" i="48"/>
  <c r="AO600" i="48" s="1"/>
  <c r="AI898" i="48"/>
  <c r="AO898" i="48" s="1"/>
  <c r="AI618" i="48"/>
  <c r="AO618" i="48" s="1"/>
  <c r="AI1404" i="48"/>
  <c r="AO1404" i="48" s="1"/>
  <c r="AI1761" i="48"/>
  <c r="AO1761" i="48" s="1"/>
  <c r="AI1413" i="48"/>
  <c r="AO1413" i="48" s="1"/>
  <c r="AI1035" i="48"/>
  <c r="AO1035" i="48" s="1"/>
  <c r="AI931" i="48"/>
  <c r="AO931" i="48" s="1"/>
  <c r="AI970" i="48"/>
  <c r="AO970" i="48" s="1"/>
  <c r="AI642" i="48"/>
  <c r="AO642" i="48" s="1"/>
  <c r="AI727" i="48"/>
  <c r="AO727" i="48" s="1"/>
  <c r="AI1052" i="48"/>
  <c r="AO1052" i="48" s="1"/>
  <c r="AI774" i="48"/>
  <c r="AO774" i="48" s="1"/>
  <c r="AI795" i="48"/>
  <c r="AO795" i="48" s="1"/>
  <c r="AI905" i="48"/>
  <c r="AO905" i="48" s="1"/>
  <c r="AI1523" i="48"/>
  <c r="AO1523" i="48" s="1"/>
  <c r="AI886" i="48"/>
  <c r="AO886" i="48" s="1"/>
  <c r="AI928" i="48"/>
  <c r="AO928" i="48" s="1"/>
  <c r="AI1392" i="48"/>
  <c r="AO1392" i="48" s="1"/>
  <c r="AI608" i="48"/>
  <c r="AO608" i="48" s="1"/>
  <c r="AI1019" i="48"/>
  <c r="AO1019" i="48" s="1"/>
  <c r="AI770" i="48"/>
  <c r="AO770" i="48" s="1"/>
  <c r="AI649" i="48"/>
  <c r="AO649" i="48" s="1"/>
  <c r="AI595" i="48"/>
  <c r="AO595" i="48" s="1"/>
  <c r="AI754" i="48"/>
  <c r="AO754" i="48" s="1"/>
  <c r="AI605" i="48"/>
  <c r="AO605" i="48" s="1"/>
  <c r="AI692" i="48"/>
  <c r="AO692" i="48" s="1"/>
  <c r="AI1172" i="48"/>
  <c r="AO1172" i="48" s="1"/>
  <c r="AI728" i="48"/>
  <c r="AO728" i="48" s="1"/>
  <c r="AI623" i="48"/>
  <c r="AO623" i="48" s="1"/>
  <c r="AI1764" i="48"/>
  <c r="AO1764" i="48" s="1"/>
  <c r="AI962" i="48"/>
  <c r="AO962" i="48" s="1"/>
  <c r="AI942" i="48"/>
  <c r="AO942" i="48" s="1"/>
  <c r="AI464" i="48"/>
  <c r="AO464" i="48" s="1"/>
  <c r="AI963" i="48"/>
  <c r="AO963" i="48" s="1"/>
  <c r="AI1207" i="48"/>
  <c r="AO1207" i="48" s="1"/>
  <c r="AI1096" i="48"/>
  <c r="AO1096" i="48" s="1"/>
  <c r="AI523" i="48"/>
  <c r="AO523" i="48" s="1"/>
  <c r="AI1278" i="48"/>
  <c r="AO1278" i="48" s="1"/>
  <c r="AI670" i="48"/>
  <c r="AO670" i="48" s="1"/>
  <c r="AI693" i="48"/>
  <c r="AO693" i="48" s="1"/>
  <c r="AI1065" i="48"/>
  <c r="AO1065" i="48" s="1"/>
  <c r="AI1368" i="48"/>
  <c r="AO1368" i="48" s="1"/>
  <c r="AI1089" i="48"/>
  <c r="AO1089" i="48" s="1"/>
  <c r="AI1039" i="48"/>
  <c r="AO1039" i="48" s="1"/>
  <c r="AI1337" i="48"/>
  <c r="AO1337" i="48" s="1"/>
  <c r="AI1126" i="48"/>
  <c r="AO1126" i="48" s="1"/>
  <c r="AI1004" i="48"/>
  <c r="AO1004" i="48" s="1"/>
  <c r="AI1445" i="48"/>
  <c r="AO1445" i="48" s="1"/>
  <c r="AI1097" i="48"/>
  <c r="AO1097" i="48" s="1"/>
  <c r="AI1152" i="48"/>
  <c r="AO1152" i="48" s="1"/>
  <c r="AI1094" i="48"/>
  <c r="AO1094" i="48" s="1"/>
  <c r="AI1077" i="48"/>
  <c r="AO1077" i="48" s="1"/>
  <c r="AI1226" i="48"/>
  <c r="AO1226" i="48" s="1"/>
  <c r="AI1307" i="48"/>
  <c r="AO1307" i="48" s="1"/>
  <c r="AI1140" i="48"/>
  <c r="AO1140" i="48" s="1"/>
  <c r="AI1391" i="48"/>
  <c r="AO1391" i="48" s="1"/>
  <c r="AI1749" i="48"/>
  <c r="AO1749" i="48" s="1"/>
  <c r="AI1433" i="48"/>
  <c r="AO1433" i="48" s="1"/>
  <c r="AI1530" i="48"/>
  <c r="AO1530" i="48" s="1"/>
  <c r="AI1991" i="48"/>
  <c r="AO1991" i="48" s="1"/>
  <c r="AI1994" i="48"/>
  <c r="AO1994" i="48" s="1"/>
  <c r="AI999" i="48"/>
  <c r="AO999" i="48" s="1"/>
  <c r="AI1908" i="48"/>
  <c r="AO1908" i="48" s="1"/>
  <c r="AI1001" i="48"/>
  <c r="AO1001" i="48" s="1"/>
  <c r="AI1238" i="48"/>
  <c r="AO1238" i="48" s="1"/>
  <c r="AI1998" i="48"/>
  <c r="AO1998" i="48" s="1"/>
  <c r="AI2006" i="48"/>
  <c r="AO2006" i="48" s="1"/>
  <c r="AI1586" i="48"/>
  <c r="AO1586" i="48" s="1"/>
  <c r="AI2021" i="48"/>
  <c r="AO2021" i="48" s="1"/>
  <c r="AI1179" i="48"/>
  <c r="AO1179" i="48" s="1"/>
  <c r="AI1778" i="48"/>
  <c r="AO1778" i="48" s="1"/>
  <c r="AI1785" i="48"/>
  <c r="AO1785" i="48" s="1"/>
  <c r="AI1628" i="48"/>
  <c r="AO1628" i="48" s="1"/>
  <c r="AI1697" i="48"/>
  <c r="AO1697" i="48" s="1"/>
  <c r="AI1791" i="48"/>
  <c r="AO1791" i="48" s="1"/>
  <c r="AI1210" i="48"/>
  <c r="AO1210" i="48" s="1"/>
  <c r="AI1395" i="48"/>
  <c r="AO1395" i="48" s="1"/>
  <c r="AI1262" i="48"/>
  <c r="AO1262" i="48" s="1"/>
  <c r="AI1298" i="48"/>
  <c r="AO1298" i="48" s="1"/>
  <c r="AI1436" i="48"/>
  <c r="AO1436" i="48" s="1"/>
  <c r="AI1547" i="48"/>
  <c r="AO1547" i="48" s="1"/>
  <c r="AI1185" i="48"/>
  <c r="AO1185" i="48" s="1"/>
  <c r="AI1160" i="48"/>
  <c r="AO1160" i="48" s="1"/>
  <c r="AI1233" i="48"/>
  <c r="AO1233" i="48" s="1"/>
  <c r="AI1218" i="48"/>
  <c r="AO1218" i="48" s="1"/>
  <c r="AI1153" i="48"/>
  <c r="AO1153" i="48" s="1"/>
  <c r="AI1167" i="48"/>
  <c r="AO1167" i="48" s="1"/>
  <c r="AI1216" i="48"/>
  <c r="AO1216" i="48" s="1"/>
  <c r="AI1260" i="48"/>
  <c r="AO1260" i="48" s="1"/>
  <c r="AI1215" i="48"/>
  <c r="AO1215" i="48" s="1"/>
  <c r="AI1211" i="48"/>
  <c r="AO1211" i="48" s="1"/>
  <c r="AI1434" i="48"/>
  <c r="AO1434" i="48" s="1"/>
  <c r="AI1410" i="48"/>
  <c r="AO1410" i="48" s="1"/>
  <c r="AI1155" i="48"/>
  <c r="AO1155" i="48" s="1"/>
  <c r="AI1236" i="48"/>
  <c r="AO1236" i="48" s="1"/>
  <c r="AI1283" i="48"/>
  <c r="AO1283" i="48" s="1"/>
  <c r="AI1302" i="48"/>
  <c r="AO1302" i="48" s="1"/>
  <c r="AI1131" i="48"/>
  <c r="AO1131" i="48" s="1"/>
  <c r="AI1069" i="48"/>
  <c r="AO1069" i="48" s="1"/>
  <c r="AI1234" i="48"/>
  <c r="AO1234" i="48" s="1"/>
  <c r="AI1254" i="48"/>
  <c r="AO1254" i="48" s="1"/>
  <c r="AI1393" i="48"/>
  <c r="AO1393" i="48" s="1"/>
  <c r="AI1611" i="48"/>
  <c r="AO1611" i="48" s="1"/>
  <c r="AI1711" i="48"/>
  <c r="AO1711" i="48" s="1"/>
  <c r="AI1662" i="48"/>
  <c r="AO1662" i="48" s="1"/>
  <c r="AI2306" i="48"/>
  <c r="AO2306" i="48" s="1"/>
  <c r="AI1670" i="48"/>
  <c r="AO1670" i="48" s="1"/>
  <c r="AI1595" i="48"/>
  <c r="AO1595" i="48" s="1"/>
  <c r="AI1456" i="48"/>
  <c r="AO1456" i="48" s="1"/>
  <c r="AI1426" i="48"/>
  <c r="AO1426" i="48" s="1"/>
  <c r="AI1375" i="48"/>
  <c r="AO1375" i="48" s="1"/>
  <c r="AI1423" i="48"/>
  <c r="AO1423" i="48" s="1"/>
  <c r="AI1363" i="48"/>
  <c r="AO1363" i="48" s="1"/>
  <c r="AI1485" i="48"/>
  <c r="AO1485" i="48" s="1"/>
  <c r="AI1559" i="48"/>
  <c r="AO1559" i="48" s="1"/>
  <c r="AI1630" i="48"/>
  <c r="AO1630" i="48" s="1"/>
  <c r="AI1581" i="48"/>
  <c r="AO1581" i="48" s="1"/>
  <c r="AI1541" i="48"/>
  <c r="AO1541" i="48" s="1"/>
  <c r="AI1267" i="48"/>
  <c r="AO1267" i="48" s="1"/>
  <c r="AI1289" i="48"/>
  <c r="AO1289" i="48" s="1"/>
  <c r="AI1442" i="48"/>
  <c r="AO1442" i="48" s="1"/>
  <c r="AI1341" i="48"/>
  <c r="AO1341" i="48" s="1"/>
  <c r="AI1331" i="48"/>
  <c r="AO1331" i="48" s="1"/>
  <c r="AI1369" i="48"/>
  <c r="AO1369" i="48" s="1"/>
  <c r="AI1422" i="48"/>
  <c r="AO1422" i="48" s="1"/>
  <c r="AI1408" i="48"/>
  <c r="AO1408" i="48" s="1"/>
  <c r="AI1245" i="48"/>
  <c r="AO1245" i="48" s="1"/>
  <c r="AI1366" i="48"/>
  <c r="AO1366" i="48" s="1"/>
  <c r="AI1288" i="48"/>
  <c r="AO1288" i="48" s="1"/>
  <c r="AI1203" i="48"/>
  <c r="AO1203" i="48" s="1"/>
  <c r="AI1180" i="48"/>
  <c r="AO1180" i="48" s="1"/>
  <c r="AI1217" i="48"/>
  <c r="AO1217" i="48" s="1"/>
  <c r="AI1134" i="48"/>
  <c r="AO1134" i="48" s="1"/>
  <c r="AI1162" i="48"/>
  <c r="AO1162" i="48" s="1"/>
  <c r="AI1168" i="48"/>
  <c r="AO1168" i="48" s="1"/>
  <c r="AI1268" i="48"/>
  <c r="AO1268" i="48" s="1"/>
  <c r="AI1171" i="48"/>
  <c r="AO1171" i="48" s="1"/>
  <c r="AI1253" i="48"/>
  <c r="AO1253" i="48" s="1"/>
  <c r="AI1320" i="48"/>
  <c r="AO1320" i="48" s="1"/>
  <c r="AI1261" i="48"/>
  <c r="AO1261" i="48" s="1"/>
  <c r="AI1274" i="48"/>
  <c r="AO1274" i="48" s="1"/>
  <c r="AI1191" i="48"/>
  <c r="AO1191" i="48" s="1"/>
  <c r="AI1136" i="48"/>
  <c r="AO1136" i="48" s="1"/>
  <c r="AI1324" i="48"/>
  <c r="AO1324" i="48" s="1"/>
  <c r="AI1269" i="48"/>
  <c r="AO1269" i="48" s="1"/>
  <c r="AI1358" i="48"/>
  <c r="AO1358" i="48" s="1"/>
  <c r="AI1401" i="48"/>
  <c r="AO1401" i="48" s="1"/>
  <c r="AI1240" i="48"/>
  <c r="AO1240" i="48" s="1"/>
  <c r="AI1198" i="48"/>
  <c r="AO1198" i="48" s="1"/>
  <c r="AI1290" i="48"/>
  <c r="AO1290" i="48" s="1"/>
  <c r="AI1317" i="48"/>
  <c r="AO1317" i="48" s="1"/>
  <c r="AI1305" i="48"/>
  <c r="AO1305" i="48" s="1"/>
  <c r="AI1350" i="48"/>
  <c r="AO1350" i="48" s="1"/>
  <c r="AI1327" i="48"/>
  <c r="AO1327" i="48" s="1"/>
  <c r="AI1292" i="48"/>
  <c r="AO1292" i="48" s="1"/>
  <c r="AI1323" i="48"/>
  <c r="AO1323" i="48" s="1"/>
  <c r="AI1379" i="48"/>
  <c r="AO1379" i="48" s="1"/>
  <c r="AI1580" i="48"/>
  <c r="AO1580" i="48" s="1"/>
  <c r="AI1564" i="48"/>
  <c r="AO1564" i="48" s="1"/>
  <c r="AI1475" i="48"/>
  <c r="AO1475" i="48" s="1"/>
  <c r="AI1474" i="48"/>
  <c r="AO1474" i="48" s="1"/>
  <c r="AI1415" i="48"/>
  <c r="AO1415" i="48" s="1"/>
  <c r="AI1394" i="48"/>
  <c r="AO1394" i="48" s="1"/>
  <c r="AI1440" i="48"/>
  <c r="AO1440" i="48" s="1"/>
  <c r="AI1452" i="48"/>
  <c r="AO1452" i="48" s="1"/>
  <c r="AI1458" i="48"/>
  <c r="AO1458" i="48" s="1"/>
  <c r="AI1551" i="48"/>
  <c r="AO1551" i="48" s="1"/>
  <c r="AI1438" i="48"/>
  <c r="AO1438" i="48" s="1"/>
  <c r="AI1469" i="48"/>
  <c r="AO1469" i="48" s="1"/>
  <c r="AI1492" i="48"/>
  <c r="AO1492" i="48" s="1"/>
  <c r="AI1496" i="48"/>
  <c r="AO1496" i="48" s="1"/>
  <c r="AI1356" i="48"/>
  <c r="AO1356" i="48" s="1"/>
  <c r="AI1416" i="48"/>
  <c r="AO1416" i="48" s="1"/>
  <c r="AI1501" i="48"/>
  <c r="AO1501" i="48" s="1"/>
  <c r="AI1491" i="48"/>
  <c r="AO1491" i="48" s="1"/>
  <c r="AI1468" i="48"/>
  <c r="AO1468" i="48" s="1"/>
  <c r="AI1367" i="48"/>
  <c r="AO1367" i="48" s="1"/>
  <c r="AI1294" i="48"/>
  <c r="AO1294" i="48" s="1"/>
  <c r="AI1454" i="48"/>
  <c r="AO1454" i="48" s="1"/>
  <c r="AI1542" i="48"/>
  <c r="AO1542" i="48" s="1"/>
  <c r="AI1644" i="48"/>
  <c r="AO1644" i="48" s="1"/>
  <c r="AI1636" i="48"/>
  <c r="AO1636" i="48" s="1"/>
  <c r="AI1672" i="48"/>
  <c r="AO1672" i="48" s="1"/>
  <c r="AI1669" i="48"/>
  <c r="AO1669" i="48" s="1"/>
  <c r="AI1112" i="48"/>
  <c r="AO1112" i="48" s="1"/>
  <c r="AI1190" i="48"/>
  <c r="AO1190" i="48" s="1"/>
  <c r="AI1242" i="48"/>
  <c r="AO1242" i="48" s="1"/>
  <c r="AI1244" i="48"/>
  <c r="AO1244" i="48" s="1"/>
  <c r="AI1332" i="48"/>
  <c r="AO1332" i="48" s="1"/>
  <c r="AI1467" i="48"/>
  <c r="AO1467" i="48" s="1"/>
  <c r="AI1249" i="48"/>
  <c r="AO1249" i="48" s="1"/>
  <c r="AI1342" i="48"/>
  <c r="AO1342" i="48" s="1"/>
  <c r="AI1362" i="48"/>
  <c r="AO1362" i="48" s="1"/>
  <c r="AI1284" i="48"/>
  <c r="AO1284" i="48" s="1"/>
  <c r="AI1325" i="48"/>
  <c r="AO1325" i="48" s="1"/>
  <c r="AI1194" i="48"/>
  <c r="AO1194" i="48" s="1"/>
  <c r="AI1263" i="48"/>
  <c r="AO1263" i="48" s="1"/>
  <c r="AI1336" i="48"/>
  <c r="AO1336" i="48" s="1"/>
  <c r="AI1353" i="48"/>
  <c r="AO1353" i="48" s="1"/>
  <c r="AI1455" i="48"/>
  <c r="AO1455" i="48" s="1"/>
  <c r="AI1539" i="48"/>
  <c r="AO1539" i="48" s="1"/>
  <c r="AI1493" i="48"/>
  <c r="AO1493" i="48" s="1"/>
  <c r="AI1407" i="48"/>
  <c r="AO1407" i="48" s="1"/>
  <c r="AI1431" i="48"/>
  <c r="AO1431" i="48" s="1"/>
  <c r="AI1479" i="48"/>
  <c r="AO1479" i="48" s="1"/>
  <c r="AI1419" i="48"/>
  <c r="AO1419" i="48" s="1"/>
  <c r="AI1361" i="48"/>
  <c r="AO1361" i="48" s="1"/>
  <c r="AI1464" i="48"/>
  <c r="AO1464" i="48" s="1"/>
  <c r="AI1505" i="48"/>
  <c r="AO1505" i="48" s="1"/>
  <c r="AI1451" i="48"/>
  <c r="AO1451" i="48" s="1"/>
  <c r="AI1570" i="48"/>
  <c r="AO1570" i="48" s="1"/>
  <c r="AI1692" i="48"/>
  <c r="AO1692" i="48" s="1"/>
  <c r="AI1681" i="48"/>
  <c r="AO1681" i="48" s="1"/>
  <c r="AI1715" i="48"/>
  <c r="AO1715" i="48" s="1"/>
  <c r="AI2307" i="48"/>
  <c r="AO2307" i="48" s="1"/>
  <c r="AI1646" i="48"/>
  <c r="AO1646" i="48" s="1"/>
  <c r="AI1642" i="48"/>
  <c r="AO1642" i="48" s="1"/>
  <c r="AI1593" i="48"/>
  <c r="AO1593" i="48" s="1"/>
  <c r="AI1635" i="48"/>
  <c r="AO1635" i="48" s="1"/>
  <c r="AI1647" i="48"/>
  <c r="AO1647" i="48" s="1"/>
  <c r="AI1674" i="48"/>
  <c r="AO1674" i="48" s="1"/>
  <c r="AI1637" i="48"/>
  <c r="AO1637" i="48" s="1"/>
  <c r="AI1553" i="48"/>
  <c r="AO1553" i="48" s="1"/>
  <c r="AI1521" i="48"/>
  <c r="AO1521" i="48" s="1"/>
  <c r="AI1525" i="48"/>
  <c r="AO1525" i="48" s="1"/>
  <c r="AI2308" i="48"/>
  <c r="AO2308" i="48" s="1"/>
  <c r="AI2309" i="48"/>
  <c r="AO2309" i="48" s="1"/>
  <c r="AI2310" i="48"/>
  <c r="AO2310" i="48" s="1"/>
  <c r="AI2311" i="48"/>
  <c r="AO2311" i="48" s="1"/>
  <c r="AI2312" i="48"/>
  <c r="AO2312" i="48" s="1"/>
  <c r="AI1477" i="48"/>
  <c r="AO1477" i="48" s="1"/>
  <c r="AI1472" i="48"/>
  <c r="AO1472" i="48" s="1"/>
  <c r="AI1276" i="48"/>
  <c r="AO1276" i="48" s="1"/>
  <c r="AI1334" i="48"/>
  <c r="AO1334" i="48" s="1"/>
  <c r="AI1377" i="48"/>
  <c r="AO1377" i="48" s="1"/>
  <c r="AI1448" i="48"/>
  <c r="AO1448" i="48" s="1"/>
  <c r="AI1481" i="48"/>
  <c r="AO1481" i="48" s="1"/>
  <c r="AI1524" i="48"/>
  <c r="AO1524" i="48" s="1"/>
  <c r="AI1482" i="48"/>
  <c r="AO1482" i="48" s="1"/>
  <c r="AI2058" i="48"/>
  <c r="AO2058" i="48" s="1"/>
  <c r="AI1626" i="48"/>
  <c r="AO1626" i="48" s="1"/>
  <c r="AI1373" i="48"/>
  <c r="AO1373" i="48" s="1"/>
  <c r="AI1322" i="48"/>
  <c r="AO1322" i="48" s="1"/>
  <c r="AI1020" i="48"/>
  <c r="AO1020" i="48" s="1"/>
  <c r="AI1002" i="48"/>
  <c r="AO1002" i="48" s="1"/>
  <c r="AI1175" i="48"/>
  <c r="AO1175" i="48" s="1"/>
  <c r="AI1817" i="48"/>
  <c r="AO1817" i="48" s="1"/>
  <c r="AI1743" i="48"/>
  <c r="AO1743" i="48" s="1"/>
  <c r="AI1915" i="48"/>
  <c r="AO1915" i="48" s="1"/>
  <c r="AI1883" i="48"/>
  <c r="AO1883" i="48" s="1"/>
  <c r="AI1819" i="48"/>
  <c r="AO1819" i="48" s="1"/>
  <c r="AI1515" i="48"/>
  <c r="AO1515" i="48" s="1"/>
  <c r="AI1638" i="48"/>
  <c r="AO1638" i="48" s="1"/>
  <c r="AI1742" i="48"/>
  <c r="AO1742" i="48" s="1"/>
  <c r="AI1550" i="48"/>
  <c r="AO1550" i="48" s="1"/>
  <c r="AI1049" i="48"/>
  <c r="AO1049" i="48" s="1"/>
  <c r="AI1151" i="48"/>
  <c r="AO1151" i="48" s="1"/>
  <c r="AI1141" i="48"/>
  <c r="AO1141" i="48" s="1"/>
  <c r="AI1600" i="48"/>
  <c r="AO1600" i="48" s="1"/>
  <c r="AI1723" i="48"/>
  <c r="AO1723" i="48" s="1"/>
  <c r="AI1916" i="48"/>
  <c r="AO1916" i="48" s="1"/>
  <c r="AI1627" i="48"/>
  <c r="AO1627" i="48" s="1"/>
  <c r="AI1815" i="48"/>
  <c r="AO1815" i="48" s="1"/>
  <c r="AI1655" i="48"/>
  <c r="AO1655" i="48" s="1"/>
  <c r="AI1751" i="48"/>
  <c r="AO1751" i="48" s="1"/>
  <c r="AI1794" i="48"/>
  <c r="AO1794" i="48" s="1"/>
  <c r="AI1567" i="48"/>
  <c r="AO1567" i="48" s="1"/>
  <c r="AI2066" i="48"/>
  <c r="AO2066" i="48" s="1"/>
  <c r="AI1346" i="48"/>
  <c r="AO1346" i="48" s="1"/>
  <c r="AI1589" i="48"/>
  <c r="AO1589" i="48" s="1"/>
  <c r="AI1673" i="48"/>
  <c r="AO1673" i="48" s="1"/>
  <c r="AI1800" i="48"/>
  <c r="AO1800" i="48" s="1"/>
  <c r="AI1752" i="48"/>
  <c r="AO1752" i="48" s="1"/>
  <c r="AI1748" i="48"/>
  <c r="AO1748" i="48" s="1"/>
  <c r="AI1769" i="48"/>
  <c r="AO1769" i="48" s="1"/>
  <c r="AI1693" i="48"/>
  <c r="AO1693" i="48" s="1"/>
  <c r="AI1703" i="48"/>
  <c r="AO1703" i="48" s="1"/>
  <c r="AI1682" i="48"/>
  <c r="AO1682" i="48" s="1"/>
  <c r="AI1103" i="48"/>
  <c r="AO1103" i="48" s="1"/>
  <c r="AI1092" i="48"/>
  <c r="AO1092" i="48" s="1"/>
  <c r="AI1028" i="48"/>
  <c r="AO1028" i="48" s="1"/>
  <c r="AI1076" i="48"/>
  <c r="AO1076" i="48" s="1"/>
  <c r="AI1340" i="48"/>
  <c r="AO1340" i="48" s="1"/>
  <c r="AI1688" i="48"/>
  <c r="AO1688" i="48" s="1"/>
  <c r="AI1831" i="48"/>
  <c r="AO1831" i="48" s="1"/>
  <c r="AI1810" i="48"/>
  <c r="AO1810" i="48" s="1"/>
  <c r="AI1718" i="48"/>
  <c r="AO1718" i="48" s="1"/>
  <c r="AI1713" i="48"/>
  <c r="AO1713" i="48" s="1"/>
  <c r="AI1680" i="48"/>
  <c r="AO1680" i="48" s="1"/>
  <c r="AI1212" i="48"/>
  <c r="AO1212" i="48" s="1"/>
  <c r="AI1206" i="48"/>
  <c r="AO1206" i="48" s="1"/>
  <c r="AI967" i="48"/>
  <c r="AO967" i="48" s="1"/>
  <c r="AI2067" i="48"/>
  <c r="AO2067" i="48" s="1"/>
  <c r="AI1572" i="48"/>
  <c r="AO1572" i="48" s="1"/>
  <c r="AI1614" i="48"/>
  <c r="AO1614" i="48" s="1"/>
  <c r="AI1555" i="48"/>
  <c r="AO1555" i="48" s="1"/>
  <c r="AI1562" i="48"/>
  <c r="AO1562" i="48" s="1"/>
  <c r="AI1486" i="48"/>
  <c r="AO1486" i="48" s="1"/>
  <c r="AI1202" i="48"/>
  <c r="AO1202" i="48" s="1"/>
  <c r="AI1023" i="48"/>
  <c r="AO1023" i="48" s="1"/>
  <c r="AI995" i="48"/>
  <c r="AO995" i="48" s="1"/>
  <c r="AI1061" i="48"/>
  <c r="AO1061" i="48" s="1"/>
  <c r="AI1225" i="48"/>
  <c r="AO1225" i="48" s="1"/>
  <c r="AI1462" i="48"/>
  <c r="AO1462" i="48" s="1"/>
  <c r="AI1522" i="48"/>
  <c r="AO1522" i="48" s="1"/>
  <c r="AI1532" i="48"/>
  <c r="AO1532" i="48" s="1"/>
  <c r="AI1538" i="48"/>
  <c r="AO1538" i="48" s="1"/>
  <c r="AI1432" i="48"/>
  <c r="AO1432" i="48" s="1"/>
  <c r="AI1427" i="48"/>
  <c r="AO1427" i="48" s="1"/>
  <c r="AI1578" i="48"/>
  <c r="AO1578" i="48" s="1"/>
  <c r="AI1345" i="48"/>
  <c r="AO1345" i="48" s="1"/>
  <c r="AI1124" i="48"/>
  <c r="AO1124" i="48" s="1"/>
  <c r="AI1119" i="48"/>
  <c r="AO1119" i="48" s="1"/>
  <c r="AI1070" i="48"/>
  <c r="AO1070" i="48" s="1"/>
  <c r="AI1420" i="48"/>
  <c r="AO1420" i="48" s="1"/>
  <c r="AI1520" i="48"/>
  <c r="AO1520" i="48" s="1"/>
  <c r="AI1612" i="48"/>
  <c r="AO1612" i="48" s="1"/>
  <c r="AI1608" i="48"/>
  <c r="AO1608" i="48" s="1"/>
  <c r="AI1591" i="48"/>
  <c r="AO1591" i="48" s="1"/>
  <c r="AI1582" i="48"/>
  <c r="AO1582" i="48" s="1"/>
  <c r="AI1639" i="48"/>
  <c r="AO1639" i="48" s="1"/>
  <c r="AI1577" i="48"/>
  <c r="AO1577" i="48" s="1"/>
  <c r="AI1221" i="48"/>
  <c r="AO1221" i="48" s="1"/>
  <c r="AI1121" i="48"/>
  <c r="AO1121" i="48" s="1"/>
  <c r="AI1046" i="48"/>
  <c r="AO1046" i="48" s="1"/>
  <c r="AI1165" i="48"/>
  <c r="AO1165" i="48" s="1"/>
  <c r="AI1301" i="48"/>
  <c r="AO1301" i="48" s="1"/>
  <c r="AI1265" i="48"/>
  <c r="AO1265" i="48" s="1"/>
  <c r="AI1476" i="48"/>
  <c r="AO1476" i="48" s="1"/>
  <c r="AI1347" i="48"/>
  <c r="AO1347" i="48" s="1"/>
  <c r="AI1380" i="48"/>
  <c r="AO1380" i="48" s="1"/>
  <c r="AI1403" i="48"/>
  <c r="AO1403" i="48" s="1"/>
  <c r="AI1444" i="48"/>
  <c r="AO1444" i="48" s="1"/>
  <c r="AI1370" i="48"/>
  <c r="AO1370" i="48" s="1"/>
  <c r="AI1068" i="48"/>
  <c r="AO1068" i="48" s="1"/>
  <c r="AI1057" i="48"/>
  <c r="AO1057" i="48" s="1"/>
  <c r="AI993" i="48"/>
  <c r="AO993" i="48" s="1"/>
  <c r="AI1029" i="48"/>
  <c r="AO1029" i="48" s="1"/>
  <c r="AI1144" i="48"/>
  <c r="AO1144" i="48" s="1"/>
  <c r="AI1450" i="48"/>
  <c r="AO1450" i="48" s="1"/>
  <c r="AI1563" i="48"/>
  <c r="AO1563" i="48" s="1"/>
  <c r="AI1509" i="48"/>
  <c r="AO1509" i="48" s="1"/>
  <c r="AI1519" i="48"/>
  <c r="AO1519" i="48" s="1"/>
  <c r="AI1478" i="48"/>
  <c r="AO1478" i="48" s="1"/>
  <c r="AI1526" i="48"/>
  <c r="AO1526" i="48" s="1"/>
  <c r="AI1497" i="48"/>
  <c r="AO1497" i="48" s="1"/>
  <c r="AI1184" i="48"/>
  <c r="AO1184" i="48" s="1"/>
  <c r="AI1156" i="48"/>
  <c r="AO1156" i="48" s="1"/>
  <c r="AI895" i="48"/>
  <c r="AO895" i="48" s="1"/>
  <c r="AI978" i="48"/>
  <c r="AO978" i="48" s="1"/>
  <c r="AI946" i="48"/>
  <c r="AO946" i="48" s="1"/>
  <c r="AI985" i="48"/>
  <c r="AO985" i="48" s="1"/>
  <c r="AI1378" i="48"/>
  <c r="AO1378" i="48" s="1"/>
  <c r="AI1220" i="48"/>
  <c r="AO1220" i="48" s="1"/>
  <c r="AI982" i="48"/>
  <c r="AO982" i="48" s="1"/>
  <c r="AI1003" i="48"/>
  <c r="AO1003" i="48" s="1"/>
  <c r="AI1161" i="48"/>
  <c r="AO1161" i="48" s="1"/>
  <c r="AI1159" i="48"/>
  <c r="AO1159" i="48" s="1"/>
  <c r="AI1044" i="48"/>
  <c r="AO1044" i="48" s="1"/>
  <c r="AI1142" i="48"/>
  <c r="AO1142" i="48" s="1"/>
  <c r="AI1110" i="48"/>
  <c r="AO1110" i="48" s="1"/>
  <c r="AI1192" i="48"/>
  <c r="AO1192" i="48" s="1"/>
  <c r="AI1088" i="48"/>
  <c r="AO1088" i="48" s="1"/>
  <c r="AI1205" i="48"/>
  <c r="AO1205" i="48" s="1"/>
  <c r="AI1313" i="48"/>
  <c r="AO1313" i="48" s="1"/>
  <c r="AI1311" i="48"/>
  <c r="AO1311" i="48" s="1"/>
  <c r="AI986" i="48"/>
  <c r="AO986" i="48" s="1"/>
  <c r="AI1008" i="48"/>
  <c r="AO1008" i="48" s="1"/>
  <c r="AI1099" i="48"/>
  <c r="AO1099" i="48" s="1"/>
  <c r="AI1200" i="48"/>
  <c r="AO1200" i="48" s="1"/>
  <c r="AI1113" i="48"/>
  <c r="AO1113" i="48" s="1"/>
  <c r="AI1343" i="48"/>
  <c r="AO1343" i="48" s="1"/>
  <c r="AI1157" i="48"/>
  <c r="AO1157" i="48" s="1"/>
  <c r="AI1223" i="48"/>
  <c r="AO1223" i="48" s="1"/>
  <c r="AI1143" i="48"/>
  <c r="AO1143" i="48" s="1"/>
  <c r="AI1174" i="48"/>
  <c r="AO1174" i="48" s="1"/>
  <c r="AI1250" i="48"/>
  <c r="AO1250" i="48" s="1"/>
  <c r="AI1609" i="48"/>
  <c r="AO1609" i="48" s="1"/>
  <c r="AI1082" i="48"/>
  <c r="AO1082" i="48" s="1"/>
  <c r="AI1300" i="48"/>
  <c r="AO1300" i="48" s="1"/>
  <c r="AI1109" i="48"/>
  <c r="AO1109" i="48" s="1"/>
  <c r="AI1091" i="48"/>
  <c r="AO1091" i="48" s="1"/>
  <c r="AI1073" i="48"/>
  <c r="AO1073" i="48" s="1"/>
  <c r="AI1081" i="48"/>
  <c r="AO1081" i="48" s="1"/>
  <c r="AI1041" i="48"/>
  <c r="AO1041" i="48" s="1"/>
  <c r="AI1104" i="48"/>
  <c r="AO1104" i="48" s="1"/>
  <c r="AI1197" i="48"/>
  <c r="AO1197" i="48" s="1"/>
  <c r="AI1517" i="48"/>
  <c r="AO1517" i="48" s="1"/>
  <c r="AI1825" i="48"/>
  <c r="AO1825" i="48" s="1"/>
  <c r="AI2072" i="48"/>
  <c r="AO2072" i="48" s="1"/>
  <c r="AI2073" i="48"/>
  <c r="AO2073" i="48" s="1"/>
  <c r="AI2074" i="48"/>
  <c r="AO2074" i="48" s="1"/>
  <c r="AI2075" i="48"/>
  <c r="AO2075" i="48" s="1"/>
  <c r="AI2076" i="48"/>
  <c r="AO2076" i="48" s="1"/>
  <c r="AI2077" i="48"/>
  <c r="AO2077" i="48" s="1"/>
  <c r="AI2078" i="48"/>
  <c r="AO2078" i="48" s="1"/>
  <c r="AI2079" i="48"/>
  <c r="AO2079" i="48" s="1"/>
  <c r="AI2080" i="48"/>
  <c r="AO2080" i="48" s="1"/>
  <c r="AI2081" i="48"/>
  <c r="AO2081" i="48" s="1"/>
  <c r="AI2082" i="48"/>
  <c r="AO2082" i="48" s="1"/>
  <c r="AI2083" i="48"/>
  <c r="AO2083" i="48" s="1"/>
  <c r="AI2084" i="48"/>
  <c r="AO2084" i="48" s="1"/>
  <c r="AI1822" i="48"/>
  <c r="AO1822" i="48" s="1"/>
  <c r="AI1849" i="48"/>
  <c r="AO1849" i="48" s="1"/>
  <c r="AI1860" i="48"/>
  <c r="AO1860" i="48" s="1"/>
  <c r="AI1858" i="48"/>
  <c r="AO1858" i="48" s="1"/>
  <c r="AI1853" i="48"/>
  <c r="AO1853" i="48" s="1"/>
  <c r="AI1774" i="48"/>
  <c r="AO1774" i="48" s="1"/>
  <c r="AI1741" i="48"/>
  <c r="AO1741" i="48" s="1"/>
  <c r="AI1665" i="48"/>
  <c r="AO1665" i="48" s="1"/>
  <c r="AI1736" i="48"/>
  <c r="AO1736" i="48" s="1"/>
  <c r="AI1821" i="48"/>
  <c r="AO1821" i="48" s="1"/>
  <c r="AI1838" i="48"/>
  <c r="AO1838" i="48" s="1"/>
  <c r="AI1899" i="48"/>
  <c r="AO1899" i="48" s="1"/>
  <c r="AI1882" i="48"/>
  <c r="AO1882" i="48" s="1"/>
  <c r="AI1845" i="48"/>
  <c r="AO1845" i="48" s="1"/>
  <c r="AI1811" i="48"/>
  <c r="AO1811" i="48" s="1"/>
  <c r="AI1833" i="48"/>
  <c r="AO1833" i="48" s="1"/>
  <c r="AI1869" i="48"/>
  <c r="AO1869" i="48" s="1"/>
  <c r="AI1797" i="48"/>
  <c r="AO1797" i="48" s="1"/>
  <c r="AI1675" i="48"/>
  <c r="AO1675" i="48" s="1"/>
  <c r="AI1645" i="48"/>
  <c r="AO1645" i="48" s="1"/>
  <c r="AI1684" i="48"/>
  <c r="AO1684" i="48" s="1"/>
  <c r="AI1805" i="48"/>
  <c r="AO1805" i="48" s="1"/>
  <c r="AI1812" i="48"/>
  <c r="AO1812" i="48" s="1"/>
  <c r="AI1840" i="48"/>
  <c r="AO1840" i="48" s="1"/>
  <c r="AI1820" i="48"/>
  <c r="AO1820" i="48" s="1"/>
  <c r="AI1804" i="48"/>
  <c r="AO1804" i="48" s="1"/>
  <c r="AI1792" i="48"/>
  <c r="AO1792" i="48" s="1"/>
  <c r="AI1789" i="48"/>
  <c r="AO1789" i="48" s="1"/>
  <c r="AI1772" i="48"/>
  <c r="AO1772" i="48" s="1"/>
  <c r="AI1666" i="48"/>
  <c r="AO1666" i="48" s="1"/>
  <c r="AI1512" i="48"/>
  <c r="AO1512" i="48" s="1"/>
  <c r="AI1574" i="48"/>
  <c r="AO1574" i="48" s="1"/>
  <c r="AI1714" i="48"/>
  <c r="AO1714" i="48" s="1"/>
  <c r="AI1754" i="48"/>
  <c r="AO1754" i="48" s="1"/>
  <c r="AI1823" i="48"/>
  <c r="AO1823" i="48" s="1"/>
  <c r="AI1802" i="48"/>
  <c r="AO1802" i="48" s="1"/>
  <c r="AI1760" i="48"/>
  <c r="AO1760" i="48" s="1"/>
  <c r="AI1735" i="48"/>
  <c r="AO1735" i="48" s="1"/>
  <c r="AI1770" i="48"/>
  <c r="AO1770" i="48" s="1"/>
  <c r="AI1784" i="48"/>
  <c r="AO1784" i="48" s="1"/>
  <c r="AI1803" i="48"/>
  <c r="AO1803" i="48" s="1"/>
  <c r="AI1651" i="48"/>
  <c r="AO1651" i="48" s="1"/>
  <c r="AI1621" i="48"/>
  <c r="AO1621" i="48" s="1"/>
  <c r="AI1603" i="48"/>
  <c r="AO1603" i="48" s="1"/>
  <c r="AI1624" i="48"/>
  <c r="AO1624" i="48" s="1"/>
  <c r="AI1709" i="48"/>
  <c r="AO1709" i="48" s="1"/>
  <c r="AI1787" i="48"/>
  <c r="AO1787" i="48" s="1"/>
  <c r="AI1807" i="48"/>
  <c r="AO1807" i="48" s="1"/>
  <c r="AI1755" i="48"/>
  <c r="AO1755" i="48" s="1"/>
  <c r="AI1783" i="48"/>
  <c r="AO1783" i="48" s="1"/>
  <c r="AI1779" i="48"/>
  <c r="AO1779" i="48" s="1"/>
  <c r="AI1773" i="48"/>
  <c r="AO1773" i="48" s="1"/>
  <c r="AI1763" i="48"/>
  <c r="AO1763" i="48" s="1"/>
  <c r="AI1698" i="48"/>
  <c r="AO1698" i="48" s="1"/>
  <c r="AI1660" i="48"/>
  <c r="AO1660" i="48" s="1"/>
  <c r="AI1222" i="48"/>
  <c r="AO1222" i="48" s="1"/>
  <c r="AI1181" i="48"/>
  <c r="AO1181" i="48" s="1"/>
  <c r="AI821" i="48"/>
  <c r="AO821" i="48" s="1"/>
  <c r="AI787" i="48"/>
  <c r="AO787" i="48" s="1"/>
  <c r="AI406" i="48"/>
  <c r="AO406" i="48" s="1"/>
  <c r="AI363" i="48"/>
  <c r="AO363" i="48" s="1"/>
  <c r="AI664" i="48"/>
  <c r="AO664" i="48" s="1"/>
  <c r="AI1201" i="48"/>
  <c r="AO1201" i="48" s="1"/>
  <c r="AI1470" i="48"/>
  <c r="AO1470" i="48" s="1"/>
  <c r="AI1799" i="48"/>
  <c r="AO1799" i="48" s="1"/>
  <c r="AI1756" i="48"/>
  <c r="AO1756" i="48" s="1"/>
  <c r="AI1631" i="48"/>
  <c r="AO1631" i="48" s="1"/>
  <c r="AI1196" i="48"/>
  <c r="AO1196" i="48" s="1"/>
  <c r="AI1372" i="48"/>
  <c r="AO1372" i="48" s="1"/>
  <c r="AI1128" i="48"/>
  <c r="AO1128" i="48" s="1"/>
  <c r="AI644" i="48"/>
  <c r="AO644" i="48" s="1"/>
  <c r="AI355" i="48"/>
  <c r="AO355" i="48" s="1"/>
  <c r="AI397" i="48"/>
  <c r="AO397" i="48" s="1"/>
  <c r="AI381" i="48"/>
  <c r="AO381" i="48" s="1"/>
  <c r="AI877" i="48"/>
  <c r="AO877" i="48" s="1"/>
  <c r="AI1384" i="48"/>
  <c r="AO1384" i="48" s="1"/>
  <c r="AI1854" i="48"/>
  <c r="AO1854" i="48" s="1"/>
  <c r="AI1402" i="48"/>
  <c r="AO1402" i="48" s="1"/>
  <c r="AI1632" i="48"/>
  <c r="AO1632" i="48" s="1"/>
  <c r="AI1291" i="48"/>
  <c r="AO1291" i="48" s="1"/>
  <c r="AI1848" i="48"/>
  <c r="AO1848" i="48" s="1"/>
  <c r="AI1169" i="48"/>
  <c r="AO1169" i="48" s="1"/>
  <c r="AI491" i="48"/>
  <c r="AO491" i="48" s="1"/>
  <c r="AI2147" i="48"/>
  <c r="AO2147" i="48" s="1"/>
  <c r="AI419" i="48"/>
  <c r="AO419" i="48" s="1"/>
  <c r="AI575" i="48"/>
  <c r="AO575" i="48" s="1"/>
  <c r="AI1005" i="48"/>
  <c r="AO1005" i="48" s="1"/>
  <c r="AI1648" i="48"/>
  <c r="AO1648" i="48" s="1"/>
  <c r="AI1348" i="48"/>
  <c r="AO1348" i="48" s="1"/>
  <c r="AI1314" i="48"/>
  <c r="AO1314" i="48" s="1"/>
  <c r="AI1396" i="48"/>
  <c r="AO1396" i="48" s="1"/>
  <c r="AI1487" i="48"/>
  <c r="AO1487" i="48" s="1"/>
  <c r="AI1421" i="48"/>
  <c r="AO1421" i="48" s="1"/>
  <c r="AI871" i="48"/>
  <c r="AO871" i="48" s="1"/>
  <c r="AI383" i="48"/>
  <c r="AO383" i="48" s="1"/>
  <c r="AI351" i="48"/>
  <c r="AO351" i="48" s="1"/>
  <c r="AI349" i="48"/>
  <c r="AO349" i="48" s="1"/>
  <c r="AI444" i="48"/>
  <c r="AO444" i="48" s="1"/>
  <c r="AI766" i="48"/>
  <c r="AO766" i="48" s="1"/>
  <c r="AI1273" i="48"/>
  <c r="AO1273" i="48" s="1"/>
  <c r="AI1617" i="48"/>
  <c r="AO1617" i="48" s="1"/>
  <c r="AI1653" i="48"/>
  <c r="AO1653" i="48" s="1"/>
  <c r="AI1412" i="48"/>
  <c r="AO1412" i="48" s="1"/>
  <c r="AI1315" i="48"/>
  <c r="AO1315" i="48" s="1"/>
  <c r="AI1333" i="48"/>
  <c r="AO1333" i="48" s="1"/>
  <c r="AI748" i="48"/>
  <c r="AO748" i="48" s="1"/>
  <c r="AI518" i="48"/>
  <c r="AO518" i="48" s="1"/>
  <c r="AI428" i="48"/>
  <c r="AO428" i="48" s="1"/>
  <c r="AI1851" i="48"/>
  <c r="AO1851" i="48" s="1"/>
  <c r="AI1721" i="48"/>
  <c r="AO1721" i="48" s="1"/>
  <c r="AI1590" i="48"/>
  <c r="AO1590" i="48" s="1"/>
  <c r="AI2090" i="48"/>
  <c r="AO2090" i="48" s="1"/>
  <c r="AI2091" i="48"/>
  <c r="AO2091" i="48" s="1"/>
  <c r="AI2092" i="48"/>
  <c r="AO2092" i="48" s="1"/>
  <c r="AI2093" i="48"/>
  <c r="AO2093" i="48" s="1"/>
  <c r="AI2094" i="48"/>
  <c r="AO2094" i="48" s="1"/>
  <c r="AI2095" i="48"/>
  <c r="AO2095" i="48" s="1"/>
  <c r="AI2096" i="48"/>
  <c r="AO2096" i="48" s="1"/>
  <c r="AI2097" i="48"/>
  <c r="AO2097" i="48" s="1"/>
  <c r="AI2098" i="48"/>
  <c r="AO2098" i="48" s="1"/>
  <c r="AI2099" i="48"/>
  <c r="AO2099" i="48" s="1"/>
  <c r="AI2100" i="48"/>
  <c r="AO2100" i="48" s="1"/>
  <c r="AI2101" i="48"/>
  <c r="AO2101" i="48" s="1"/>
  <c r="AI2102" i="48"/>
  <c r="AO2102" i="48" s="1"/>
  <c r="AI2103" i="48"/>
  <c r="AO2103" i="48" s="1"/>
  <c r="AI2104" i="48"/>
  <c r="AO2104" i="48" s="1"/>
  <c r="AI2105" i="48"/>
  <c r="AO2105" i="48" s="1"/>
  <c r="AI2106" i="48"/>
  <c r="AO2106" i="48" s="1"/>
  <c r="AI2107" i="48"/>
  <c r="AO2107" i="48" s="1"/>
  <c r="AI2108" i="48"/>
  <c r="AO2108" i="48" s="1"/>
  <c r="AI2109" i="48"/>
  <c r="AO2109" i="48" s="1"/>
  <c r="AI2110" i="48"/>
  <c r="AO2110" i="48" s="1"/>
  <c r="AI2111" i="48"/>
  <c r="AO2111" i="48" s="1"/>
  <c r="AI2112" i="48"/>
  <c r="AO2112" i="48" s="1"/>
  <c r="AI2113" i="48"/>
  <c r="AO2113" i="48" s="1"/>
  <c r="AI2114" i="48"/>
  <c r="AO2114" i="48" s="1"/>
  <c r="AI1724" i="48"/>
  <c r="AO1724" i="48" s="1"/>
  <c r="AI1596" i="48"/>
  <c r="AO1596" i="48" s="1"/>
  <c r="AI1683" i="48"/>
  <c r="AO1683" i="48" s="1"/>
  <c r="AI1740" i="48"/>
  <c r="AO1740" i="48" s="1"/>
  <c r="AI1775" i="48"/>
  <c r="AO1775" i="48" s="1"/>
  <c r="AI1884" i="48"/>
  <c r="AO1884" i="48" s="1"/>
  <c r="AI1826" i="48"/>
  <c r="AO1826" i="48" s="1"/>
  <c r="AI1750" i="48"/>
  <c r="AO1750" i="48" s="1"/>
  <c r="AI1827" i="48"/>
  <c r="AO1827" i="48" s="1"/>
  <c r="AI1795" i="48"/>
  <c r="AO1795" i="48" s="1"/>
  <c r="AI2115" i="48"/>
  <c r="AO2115" i="48" s="1"/>
  <c r="AI2116" i="48"/>
  <c r="AO2116" i="48" s="1"/>
  <c r="AI2117" i="48"/>
  <c r="AO2117" i="48" s="1"/>
  <c r="AI2118" i="48"/>
  <c r="AO2118" i="48" s="1"/>
  <c r="AI2119" i="48"/>
  <c r="AO2119" i="48" s="1"/>
  <c r="AI2120" i="48"/>
  <c r="AO2120" i="48" s="1"/>
  <c r="AI2121" i="48"/>
  <c r="AO2121" i="48" s="1"/>
  <c r="AI2122" i="48"/>
  <c r="AO2122" i="48" s="1"/>
  <c r="AI2123" i="48"/>
  <c r="AO2123" i="48" s="1"/>
  <c r="AI2124" i="48"/>
  <c r="AO2124" i="48" s="1"/>
  <c r="AI2125" i="48"/>
  <c r="AO2125" i="48" s="1"/>
  <c r="AI2126" i="48"/>
  <c r="AO2126" i="48" s="1"/>
  <c r="AI2127" i="48"/>
  <c r="AO2127" i="48" s="1"/>
  <c r="AI2128" i="48"/>
  <c r="AO2128" i="48" s="1"/>
  <c r="AI2129" i="48"/>
  <c r="AO2129" i="48" s="1"/>
  <c r="AI2130" i="48"/>
  <c r="AO2130" i="48" s="1"/>
  <c r="AI2131" i="48"/>
  <c r="AO2131" i="48" s="1"/>
  <c r="AI2132" i="48"/>
  <c r="AO2132" i="48" s="1"/>
  <c r="AI2133" i="48"/>
  <c r="AO2133" i="48" s="1"/>
  <c r="AI2134" i="48"/>
  <c r="AO2134" i="48" s="1"/>
  <c r="AI2135" i="48"/>
  <c r="AO2135" i="48" s="1"/>
  <c r="AI2136" i="48"/>
  <c r="AO2136" i="48" s="1"/>
  <c r="AI2137" i="48"/>
  <c r="AO2137" i="48" s="1"/>
  <c r="AI2138" i="48"/>
  <c r="AO2138" i="48" s="1"/>
  <c r="AI2139" i="48"/>
  <c r="AO2139" i="48" s="1"/>
  <c r="AI2140" i="48"/>
  <c r="AO2140" i="48" s="1"/>
  <c r="AI2141" i="48"/>
  <c r="AO2141" i="48" s="1"/>
  <c r="AI2142" i="48"/>
  <c r="AO2142" i="48" s="1"/>
  <c r="AI1534" i="48"/>
  <c r="AO1534" i="48" s="1"/>
  <c r="AI1537" i="48"/>
  <c r="AO1537" i="48" s="1"/>
  <c r="AI1483" i="48"/>
  <c r="AO1483" i="48" s="1"/>
  <c r="AI1461" i="48"/>
  <c r="AO1461" i="48" s="1"/>
  <c r="AI1579" i="48"/>
  <c r="AO1579" i="48" s="1"/>
  <c r="AI1654" i="48"/>
  <c r="AO1654" i="48" s="1"/>
  <c r="AI1548" i="48"/>
  <c r="AO1548" i="48" s="1"/>
  <c r="AI1544" i="48"/>
  <c r="AO1544" i="48" s="1"/>
  <c r="AI1535" i="48"/>
  <c r="AO1535" i="48" s="1"/>
  <c r="AI1678" i="48"/>
  <c r="AO1678" i="48" s="1"/>
  <c r="AI1620" i="48"/>
  <c r="AO1620" i="48" s="1"/>
  <c r="AI1757" i="48"/>
  <c r="AO1757" i="48" s="1"/>
  <c r="AI1733" i="48"/>
  <c r="AO1733" i="48" s="1"/>
  <c r="AI1679" i="48"/>
  <c r="AO1679" i="48" s="1"/>
  <c r="AI1543" i="48"/>
  <c r="AO1543" i="48" s="1"/>
  <c r="AI1623" i="48"/>
  <c r="AO1623" i="48" s="1"/>
  <c r="AI1720" i="48"/>
  <c r="AO1720" i="48" s="1"/>
  <c r="AI1657" i="48"/>
  <c r="AO1657" i="48" s="1"/>
  <c r="AI1568" i="48"/>
  <c r="AO1568" i="48" s="1"/>
  <c r="AI1629" i="48"/>
  <c r="AO1629" i="48" s="1"/>
  <c r="AI1557" i="48"/>
  <c r="AO1557" i="48" s="1"/>
  <c r="AI1566" i="48"/>
  <c r="AO1566" i="48" s="1"/>
  <c r="AI1604" i="48"/>
  <c r="AO1604" i="48" s="1"/>
  <c r="AI1806" i="48"/>
  <c r="AO1806" i="48" s="1"/>
  <c r="AI1634" i="48"/>
  <c r="AO1634" i="48" s="1"/>
  <c r="AI1667" i="48"/>
  <c r="AO1667" i="48" s="1"/>
  <c r="AI1661" i="48"/>
  <c r="AO1661" i="48" s="1"/>
  <c r="AI1867" i="48"/>
  <c r="AO1867" i="48" s="1"/>
  <c r="AI1816" i="48"/>
  <c r="AO1816" i="48" s="1"/>
  <c r="AI1762" i="48"/>
  <c r="AO1762" i="48" s="1"/>
  <c r="AI2143" i="48"/>
  <c r="AO2143" i="48" s="1"/>
  <c r="AI1694" i="48"/>
  <c r="AO1694" i="48" s="1"/>
  <c r="AI1696" i="48"/>
  <c r="AO1696" i="48" s="1"/>
  <c r="AI1717" i="48"/>
  <c r="AO1717" i="48" s="1"/>
  <c r="AI1788" i="48"/>
  <c r="AO1788" i="48" s="1"/>
  <c r="AI1758" i="48"/>
  <c r="AO1758" i="48" s="1"/>
  <c r="AI1781" i="48"/>
  <c r="AO1781" i="48" s="1"/>
  <c r="AI1768" i="48"/>
  <c r="AO1768" i="48" s="1"/>
  <c r="AI1687" i="48"/>
  <c r="AO1687" i="48" s="1"/>
  <c r="AI1738" i="48"/>
  <c r="AO1738" i="48" s="1"/>
  <c r="AI1732" i="48"/>
  <c r="AO1732" i="48" s="1"/>
  <c r="AI1671" i="48"/>
  <c r="AO1671" i="48" s="1"/>
  <c r="AI1643" i="48"/>
  <c r="AO1643" i="48" s="1"/>
  <c r="AI1606" i="48"/>
  <c r="AO1606" i="48" s="1"/>
  <c r="AI1571" i="48"/>
  <c r="AO1571" i="48" s="1"/>
  <c r="AI1588" i="48"/>
  <c r="AO1588" i="48" s="1"/>
  <c r="AI1597" i="48"/>
  <c r="AO1597" i="48" s="1"/>
  <c r="AI1708" i="48"/>
  <c r="AO1708" i="48" s="1"/>
  <c r="AI1739" i="48"/>
  <c r="AO1739" i="48" s="1"/>
  <c r="AI1618" i="48"/>
  <c r="AO1618" i="48" s="1"/>
  <c r="AI1607" i="48"/>
  <c r="AO1607" i="48" s="1"/>
  <c r="AI1605" i="48"/>
  <c r="AO1605" i="48" s="1"/>
  <c r="AI1686" i="48"/>
  <c r="AO1686" i="48" s="1"/>
  <c r="AI1706" i="48"/>
  <c r="AO1706" i="48" s="1"/>
  <c r="AI1730" i="48"/>
  <c r="AO1730" i="48" s="1"/>
  <c r="AI154" i="48"/>
  <c r="AO154" i="48" s="1"/>
  <c r="AI250" i="48"/>
  <c r="AO250" i="48" s="1"/>
  <c r="AI133" i="48"/>
  <c r="AO133" i="48" s="1"/>
  <c r="AI162" i="48"/>
  <c r="AO162" i="48" s="1"/>
  <c r="AI414" i="48"/>
  <c r="AO414" i="48" s="1"/>
  <c r="AI563" i="48"/>
  <c r="AO563" i="48" s="1"/>
  <c r="AI514" i="48"/>
  <c r="AO514" i="48" s="1"/>
  <c r="AI528" i="48"/>
  <c r="AO528" i="48" s="1"/>
  <c r="AI547" i="48"/>
  <c r="AO547" i="48" s="1"/>
  <c r="AI539" i="48"/>
  <c r="AO539" i="48" s="1"/>
  <c r="AI289" i="48"/>
  <c r="AO289" i="48" s="1"/>
  <c r="AI403" i="48"/>
  <c r="AO403" i="48" s="1"/>
  <c r="AI320" i="48"/>
  <c r="AO320" i="48" s="1"/>
  <c r="AI258" i="48"/>
  <c r="AO258" i="48" s="1"/>
  <c r="AI194" i="48"/>
  <c r="AO194" i="48" s="1"/>
  <c r="AI296" i="48"/>
  <c r="AO296" i="48" s="1"/>
  <c r="AI357" i="48"/>
  <c r="AO357" i="48" s="1"/>
  <c r="AI501" i="48"/>
  <c r="AO501" i="48" s="1"/>
  <c r="AI502" i="48"/>
  <c r="AO502" i="48" s="1"/>
  <c r="AI564" i="48"/>
  <c r="AO564" i="48" s="1"/>
  <c r="AI493" i="48"/>
  <c r="AO493" i="48" s="1"/>
  <c r="AI326" i="48"/>
  <c r="AO326" i="48" s="1"/>
  <c r="AI222" i="48"/>
  <c r="AO222" i="48" s="1"/>
  <c r="AI532" i="48"/>
  <c r="AO532" i="48" s="1"/>
  <c r="AI203" i="48"/>
  <c r="AO203" i="48" s="1"/>
  <c r="AI273" i="48"/>
  <c r="AO273" i="48" s="1"/>
  <c r="AI255" i="48"/>
  <c r="AO255" i="48" s="1"/>
  <c r="AI304" i="48"/>
  <c r="AO304" i="48" s="1"/>
  <c r="AI368" i="48"/>
  <c r="AO368" i="48" s="1"/>
  <c r="AI472" i="48"/>
  <c r="AO472" i="48" s="1"/>
  <c r="AI2145" i="48"/>
  <c r="AO2145" i="48" s="1"/>
  <c r="AI526" i="48"/>
  <c r="AO526" i="48" s="1"/>
  <c r="AI489" i="48"/>
  <c r="AO489" i="48" s="1"/>
  <c r="AI313" i="48"/>
  <c r="AO313" i="48" s="1"/>
  <c r="AI401" i="48"/>
  <c r="AO401" i="48" s="1"/>
  <c r="AI209" i="48"/>
  <c r="AO209" i="48" s="1"/>
  <c r="AI174" i="48"/>
  <c r="AO174" i="48" s="1"/>
  <c r="AI172" i="48"/>
  <c r="AO172" i="48" s="1"/>
  <c r="AI225" i="48"/>
  <c r="AO225" i="48" s="1"/>
  <c r="AI277" i="48"/>
  <c r="AO277" i="48" s="1"/>
  <c r="AI338" i="48"/>
  <c r="AO338" i="48" s="1"/>
  <c r="AI466" i="48"/>
  <c r="AO466" i="48" s="1"/>
  <c r="AI485" i="48"/>
  <c r="AO485" i="48" s="1"/>
  <c r="AI497" i="48"/>
  <c r="AO497" i="48" s="1"/>
  <c r="AI508" i="48"/>
  <c r="AO508" i="48" s="1"/>
  <c r="AI395" i="48"/>
  <c r="AO395" i="48" s="1"/>
  <c r="AI233" i="48"/>
  <c r="AO233" i="48" s="1"/>
  <c r="AI336" i="48"/>
  <c r="AO336" i="48" s="1"/>
  <c r="AI218" i="48"/>
  <c r="AO218" i="48" s="1"/>
  <c r="AI168" i="48"/>
  <c r="AO168" i="48" s="1"/>
  <c r="AI280" i="48"/>
  <c r="AO280" i="48" s="1"/>
  <c r="AI306" i="48"/>
  <c r="AO306" i="48" s="1"/>
  <c r="AI440" i="48"/>
  <c r="AO440" i="48" s="1"/>
  <c r="AI571" i="48"/>
  <c r="AO571" i="48" s="1"/>
  <c r="AI534" i="48"/>
  <c r="AO534" i="48" s="1"/>
  <c r="AI259" i="48"/>
  <c r="AO259" i="48" s="1"/>
  <c r="AI319" i="48"/>
  <c r="AO319" i="48" s="1"/>
  <c r="AI352" i="48"/>
  <c r="AO352" i="48" s="1"/>
  <c r="AI402" i="48"/>
  <c r="AO402" i="48" s="1"/>
  <c r="AI283" i="48"/>
  <c r="AO283" i="48" s="1"/>
  <c r="AI158" i="48"/>
  <c r="AO158" i="48" s="1"/>
  <c r="AI66" i="48"/>
  <c r="AO66" i="48" s="1"/>
  <c r="AI85" i="48"/>
  <c r="AO85" i="48" s="1"/>
  <c r="AI230" i="48"/>
  <c r="AO230" i="48" s="1"/>
  <c r="AI628" i="48"/>
  <c r="AO628" i="48" s="1"/>
  <c r="AI346" i="48"/>
  <c r="AO346" i="48" s="1"/>
  <c r="AI429" i="48"/>
  <c r="AO429" i="48" s="1"/>
  <c r="AI347" i="48"/>
  <c r="AO347" i="48" s="1"/>
  <c r="AI356" i="48"/>
  <c r="AO356" i="48" s="1"/>
  <c r="AI281" i="48"/>
  <c r="AO281" i="48" s="1"/>
  <c r="AI437" i="48"/>
  <c r="AO437" i="48" s="1"/>
  <c r="AI384" i="48"/>
  <c r="AO384" i="48" s="1"/>
  <c r="AI219" i="48"/>
  <c r="AO219" i="48" s="1"/>
  <c r="AI40" i="48"/>
  <c r="AO40" i="48" s="1"/>
  <c r="AI112" i="48"/>
  <c r="AO112" i="48" s="1"/>
  <c r="AI137" i="48"/>
  <c r="AO137" i="48" s="1"/>
  <c r="AI425" i="48"/>
  <c r="AO425" i="48" s="1"/>
  <c r="AI327" i="48"/>
  <c r="AO327" i="48" s="1"/>
  <c r="AI498" i="48"/>
  <c r="AO498" i="48" s="1"/>
  <c r="AI272" i="48"/>
  <c r="AO272" i="48" s="1"/>
  <c r="AI337" i="48"/>
  <c r="AO337" i="48" s="1"/>
  <c r="AI362" i="48"/>
  <c r="AO362" i="48" s="1"/>
  <c r="AI798" i="48"/>
  <c r="AO798" i="48" s="1"/>
  <c r="AI477" i="48"/>
  <c r="AO477" i="48" s="1"/>
  <c r="AI90" i="48"/>
  <c r="AO90" i="48" s="1"/>
  <c r="AI2146" i="48"/>
  <c r="AO2146" i="48" s="1"/>
  <c r="AI76" i="48"/>
  <c r="AO76" i="48" s="1"/>
  <c r="AI187" i="48"/>
  <c r="AO187" i="48" s="1"/>
  <c r="AI481" i="48"/>
  <c r="AO481" i="48" s="1"/>
  <c r="AI813" i="48"/>
  <c r="AO813" i="48" s="1"/>
  <c r="AI318" i="48"/>
  <c r="AO318" i="48" s="1"/>
  <c r="AI311" i="48"/>
  <c r="AO311" i="48" s="1"/>
  <c r="AI284" i="48"/>
  <c r="AO284" i="48" s="1"/>
  <c r="AI391" i="48"/>
  <c r="AO391" i="48" s="1"/>
  <c r="AI431" i="48"/>
  <c r="AO431" i="48" s="1"/>
  <c r="AI286" i="48"/>
  <c r="AO286" i="48" s="1"/>
  <c r="AI129" i="48"/>
  <c r="AO129" i="48" s="1"/>
  <c r="AI88" i="48"/>
  <c r="AO88" i="48" s="1"/>
  <c r="AI61" i="48"/>
  <c r="AO61" i="48" s="1"/>
  <c r="AI141" i="48"/>
  <c r="AO141" i="48" s="1"/>
  <c r="AI372" i="48"/>
  <c r="AO372" i="48" s="1"/>
  <c r="AI426" i="48"/>
  <c r="AO426" i="48" s="1"/>
  <c r="AI470" i="48"/>
  <c r="AO470" i="48" s="1"/>
  <c r="AI342" i="48"/>
  <c r="AO342" i="48" s="1"/>
  <c r="AI299" i="48"/>
  <c r="AO299" i="48" s="1"/>
  <c r="AI361" i="48"/>
  <c r="AO361" i="48" s="1"/>
  <c r="AI475" i="48"/>
  <c r="AO475" i="48" s="1"/>
  <c r="AI251" i="48"/>
  <c r="AO251" i="48" s="1"/>
  <c r="AI139" i="48"/>
  <c r="AO139" i="48" s="1"/>
  <c r="AI80" i="48"/>
  <c r="AO80" i="48" s="1"/>
  <c r="AI156" i="48"/>
  <c r="AO156" i="48" s="1"/>
  <c r="AI208" i="48"/>
  <c r="AO208" i="48" s="1"/>
  <c r="AI190" i="48"/>
  <c r="AO190" i="48" s="1"/>
  <c r="AI228" i="48"/>
  <c r="AO228" i="48" s="1"/>
  <c r="AI376" i="48"/>
  <c r="AO376" i="48" s="1"/>
  <c r="AI399" i="48"/>
  <c r="AO399" i="48" s="1"/>
  <c r="AI328" i="48"/>
  <c r="AO328" i="48" s="1"/>
  <c r="AI266" i="48"/>
  <c r="AO266" i="48" s="1"/>
  <c r="AI303" i="48"/>
  <c r="AO303" i="48" s="1"/>
  <c r="AI474" i="48"/>
  <c r="AO474" i="48" s="1"/>
  <c r="AI256" i="48"/>
  <c r="AO256" i="48" s="1"/>
  <c r="AI274" i="48"/>
  <c r="AO274" i="48" s="1"/>
  <c r="AI223" i="48"/>
  <c r="AO223" i="48" s="1"/>
  <c r="AI287" i="48"/>
  <c r="AO287" i="48" s="1"/>
  <c r="AI196" i="48"/>
  <c r="AO196" i="48" s="1"/>
  <c r="AI330" i="48"/>
  <c r="AO330" i="48" s="1"/>
  <c r="AI371" i="48"/>
  <c r="AO371" i="48" s="1"/>
  <c r="AI385" i="48"/>
  <c r="AO385" i="48" s="1"/>
  <c r="AI329" i="48"/>
  <c r="AO329" i="48" s="1"/>
  <c r="AI370" i="48"/>
  <c r="AO370" i="48" s="1"/>
  <c r="AI358" i="48"/>
  <c r="AO358" i="48" s="1"/>
  <c r="AI331" i="48"/>
  <c r="AO331" i="48" s="1"/>
  <c r="AI257" i="48"/>
  <c r="AO257" i="48" s="1"/>
  <c r="AI469" i="48"/>
  <c r="AO469" i="48" s="1"/>
  <c r="AI235" i="48"/>
  <c r="AO235" i="48" s="1"/>
  <c r="AI295" i="48"/>
  <c r="AO295" i="48" s="1"/>
  <c r="AI254" i="48"/>
  <c r="AO254" i="48" s="1"/>
  <c r="AI301" i="48"/>
  <c r="AO301" i="48" s="1"/>
  <c r="AI334" i="48"/>
  <c r="AO334" i="48" s="1"/>
  <c r="AI378" i="48"/>
  <c r="AO378" i="48" s="1"/>
  <c r="AI1147" i="48"/>
  <c r="AO1147" i="48" s="1"/>
  <c r="AI907" i="48"/>
  <c r="AO907" i="48" s="1"/>
  <c r="AI921" i="48"/>
  <c r="AO921" i="48" s="1"/>
  <c r="AI635" i="48"/>
  <c r="AO635" i="48" s="1"/>
  <c r="AI607" i="48"/>
  <c r="AO607" i="48" s="1"/>
  <c r="AI315" i="48"/>
  <c r="AO315" i="48" s="1"/>
  <c r="AI285" i="48"/>
  <c r="AO285" i="48" s="1"/>
  <c r="AI293" i="48"/>
  <c r="AO293" i="48" s="1"/>
  <c r="AI506" i="48"/>
  <c r="AO506" i="48" s="1"/>
  <c r="AI773" i="48"/>
  <c r="AO773" i="48" s="1"/>
  <c r="AI820" i="48"/>
  <c r="AO820" i="48" s="1"/>
  <c r="AI890" i="48"/>
  <c r="AO890" i="48" s="1"/>
  <c r="AI876" i="48"/>
  <c r="AO876" i="48" s="1"/>
  <c r="AI880" i="48"/>
  <c r="AO880" i="48" s="1"/>
  <c r="AI881" i="48"/>
  <c r="AO881" i="48" s="1"/>
  <c r="AI373" i="48"/>
  <c r="AO373" i="48" s="1"/>
  <c r="AI271" i="48"/>
  <c r="AO271" i="48" s="1"/>
  <c r="AI238" i="48"/>
  <c r="AO238" i="48" s="1"/>
  <c r="AI214" i="48"/>
  <c r="AO214" i="48" s="1"/>
  <c r="AI215" i="48"/>
  <c r="AO215" i="48" s="1"/>
  <c r="AI279" i="48"/>
  <c r="AO279" i="48" s="1"/>
  <c r="AI353" i="48"/>
  <c r="AO353" i="48" s="1"/>
  <c r="AI404" i="48"/>
  <c r="AO404" i="48" s="1"/>
  <c r="AI893" i="48"/>
  <c r="AO893" i="48" s="1"/>
  <c r="AI996" i="48"/>
  <c r="AO996" i="48" s="1"/>
  <c r="AI198" i="48"/>
  <c r="AO198" i="48" s="1"/>
  <c r="AI237" i="48"/>
  <c r="AO237" i="48" s="1"/>
  <c r="AI263" i="48"/>
  <c r="AO263" i="48" s="1"/>
  <c r="AI302" i="48"/>
  <c r="AO302" i="48" s="1"/>
  <c r="AI737" i="48"/>
  <c r="AO737" i="48" s="1"/>
  <c r="AI764" i="48"/>
  <c r="AO764" i="48" s="1"/>
  <c r="AI659" i="48"/>
  <c r="AO659" i="48" s="1"/>
  <c r="AI651" i="48"/>
  <c r="AO651" i="48" s="1"/>
  <c r="AI762" i="48"/>
  <c r="AO762" i="48" s="1"/>
  <c r="AI765" i="48"/>
  <c r="AO765" i="48" s="1"/>
  <c r="AI367" i="48"/>
  <c r="AO367" i="48" s="1"/>
  <c r="AI260" i="48"/>
  <c r="AO260" i="48" s="1"/>
  <c r="AI216" i="48"/>
  <c r="AO216" i="48" s="1"/>
  <c r="AI236" i="48"/>
  <c r="AO236" i="48" s="1"/>
  <c r="AI265" i="48"/>
  <c r="AO265" i="48" s="1"/>
  <c r="AI408" i="48"/>
  <c r="AO408" i="48" s="1"/>
  <c r="AI599" i="48"/>
  <c r="AO599" i="48" s="1"/>
  <c r="AI757" i="48"/>
  <c r="AO757" i="48" s="1"/>
  <c r="AI632" i="48"/>
  <c r="AO632" i="48" s="1"/>
  <c r="AI710" i="48"/>
  <c r="AO710" i="48" s="1"/>
  <c r="AI725" i="48"/>
  <c r="AO725" i="48" s="1"/>
  <c r="AI494" i="48"/>
  <c r="AO494" i="48" s="1"/>
  <c r="AI307" i="48"/>
  <c r="AO307" i="48" s="1"/>
  <c r="AI587" i="48"/>
  <c r="AO587" i="48" s="1"/>
  <c r="AI267" i="48"/>
  <c r="AO267" i="48" s="1"/>
  <c r="AI314" i="48"/>
  <c r="AO314" i="48" s="1"/>
  <c r="AI333" i="48"/>
  <c r="AO333" i="48" s="1"/>
  <c r="AI416" i="48"/>
  <c r="AO416" i="48" s="1"/>
  <c r="AI546" i="48"/>
  <c r="AO546" i="48" s="1"/>
  <c r="AI782" i="48"/>
  <c r="AO782" i="48" s="1"/>
  <c r="AI771" i="48"/>
  <c r="AO771" i="48" s="1"/>
  <c r="AI713" i="48"/>
  <c r="AO713" i="48" s="1"/>
  <c r="AI574" i="48"/>
  <c r="AO574" i="48" s="1"/>
  <c r="AI417" i="48"/>
  <c r="AO417" i="48" s="1"/>
  <c r="AI543" i="48"/>
  <c r="AO543" i="48" s="1"/>
  <c r="AI243" i="48"/>
  <c r="AO243" i="48" s="1"/>
  <c r="AI213" i="48"/>
  <c r="AO213" i="48" s="1"/>
  <c r="AI201" i="48"/>
  <c r="AO201" i="48" s="1"/>
  <c r="AI244" i="48"/>
  <c r="AO244" i="48" s="1"/>
  <c r="AI324" i="48"/>
  <c r="AO324" i="48" s="1"/>
  <c r="AI843" i="48"/>
  <c r="AO843" i="48" s="1"/>
  <c r="AI723" i="48"/>
  <c r="AO723" i="48" s="1"/>
  <c r="AI739" i="48"/>
  <c r="AO739" i="48" s="1"/>
  <c r="AI688" i="48"/>
  <c r="AO688" i="48" s="1"/>
  <c r="AI708" i="48"/>
  <c r="AO708" i="48" s="1"/>
  <c r="AI810" i="48"/>
  <c r="AO810" i="48" s="1"/>
  <c r="AI490" i="48"/>
  <c r="AO490" i="48" s="1"/>
  <c r="AI405" i="48"/>
  <c r="AO405" i="48" s="1"/>
  <c r="AI298" i="48"/>
  <c r="AO298" i="48" s="1"/>
  <c r="AI264" i="48"/>
  <c r="AO264" i="48" s="1"/>
  <c r="AI415" i="48"/>
  <c r="AO415" i="48" s="1"/>
  <c r="AI560" i="48"/>
  <c r="AO560" i="48" s="1"/>
  <c r="AI646" i="48"/>
  <c r="AO646" i="48" s="1"/>
  <c r="AI541" i="48"/>
  <c r="AO541" i="48" s="1"/>
  <c r="AI653" i="48"/>
  <c r="AO653" i="48" s="1"/>
  <c r="AI2148" i="48"/>
  <c r="AO2148" i="48" s="1"/>
  <c r="AI788" i="48"/>
  <c r="AO788" i="48" s="1"/>
  <c r="AI965" i="48"/>
  <c r="AO965" i="48" s="1"/>
  <c r="AI379" i="48"/>
  <c r="AO379" i="48" s="1"/>
  <c r="AI458" i="48"/>
  <c r="AO458" i="48" s="1"/>
  <c r="AI478" i="48"/>
  <c r="AO478" i="48" s="1"/>
  <c r="AI510" i="48"/>
  <c r="AO510" i="48" s="1"/>
  <c r="AI807" i="48"/>
  <c r="AO807" i="48" s="1"/>
  <c r="AI955" i="48"/>
  <c r="AO955" i="48" s="1"/>
  <c r="AI920" i="48"/>
  <c r="AO920" i="48" s="1"/>
  <c r="AI896" i="48"/>
  <c r="AO896" i="48" s="1"/>
  <c r="AI914" i="48"/>
  <c r="AO914" i="48" s="1"/>
  <c r="AI825" i="48"/>
  <c r="AO825" i="48" s="1"/>
  <c r="AI559" i="48"/>
  <c r="AO559" i="48" s="1"/>
  <c r="AI678" i="48"/>
  <c r="AO678" i="48" s="1"/>
  <c r="AI556" i="48"/>
  <c r="AO556" i="48" s="1"/>
  <c r="AI584" i="48"/>
  <c r="AO584" i="48" s="1"/>
  <c r="AI486" i="48"/>
  <c r="AO486" i="48" s="1"/>
  <c r="AI674" i="48"/>
  <c r="AO674" i="48" s="1"/>
  <c r="AI745" i="48"/>
  <c r="AO745" i="48" s="1"/>
  <c r="AI1017" i="48"/>
  <c r="AO1017" i="48" s="1"/>
  <c r="AI1026" i="48"/>
  <c r="AO1026" i="48" s="1"/>
  <c r="AI1037" i="48"/>
  <c r="AO1037" i="48" s="1"/>
  <c r="AI1038" i="48"/>
  <c r="AO1038" i="48" s="1"/>
  <c r="AI722" i="48"/>
  <c r="AO722" i="48" s="1"/>
  <c r="AI536" i="48"/>
  <c r="AO536" i="48" s="1"/>
  <c r="AI763" i="48"/>
  <c r="AO763" i="48" s="1"/>
  <c r="AI460" i="48"/>
  <c r="AO460" i="48" s="1"/>
  <c r="AI529" i="48"/>
  <c r="AO529" i="48" s="1"/>
  <c r="AI496" i="48"/>
  <c r="AO496" i="48" s="1"/>
  <c r="AI643" i="48"/>
  <c r="AO643" i="48" s="1"/>
  <c r="AI894" i="48"/>
  <c r="AO894" i="48" s="1"/>
  <c r="AI1050" i="48"/>
  <c r="AO1050" i="48" s="1"/>
  <c r="AI2304" i="48"/>
  <c r="AO2304" i="48" s="1"/>
  <c r="AI1047" i="48"/>
  <c r="AO1047" i="48" s="1"/>
  <c r="AI1022" i="48"/>
  <c r="AO1022" i="48" s="1"/>
  <c r="AI800" i="48"/>
  <c r="AO800" i="48" s="1"/>
  <c r="AI817" i="48"/>
  <c r="AO817" i="48" s="1"/>
  <c r="AI482" i="48"/>
  <c r="AO482" i="48" s="1"/>
  <c r="AI441" i="48"/>
  <c r="AO441" i="48" s="1"/>
  <c r="AI435" i="48"/>
  <c r="AO435" i="48" s="1"/>
  <c r="AI626" i="48"/>
  <c r="AO626" i="48" s="1"/>
  <c r="AI662" i="48"/>
  <c r="AO662" i="48" s="1"/>
  <c r="AI789" i="48"/>
  <c r="AO789" i="48" s="1"/>
  <c r="AI1042" i="48"/>
  <c r="AO1042" i="48" s="1"/>
  <c r="AI1027" i="48"/>
  <c r="AO1027" i="48" s="1"/>
  <c r="AI981" i="48"/>
  <c r="AO981" i="48" s="1"/>
  <c r="AI1030" i="48"/>
  <c r="AO1030" i="48" s="1"/>
  <c r="AI829" i="48"/>
  <c r="AO829" i="48" s="1"/>
  <c r="AI552" i="48"/>
  <c r="AO552" i="48" s="1"/>
  <c r="AI629" i="48"/>
  <c r="AO629" i="48" s="1"/>
  <c r="AI476" i="48"/>
  <c r="AO476" i="48" s="1"/>
  <c r="AI456" i="48"/>
  <c r="AO456" i="48" s="1"/>
  <c r="AI540" i="48"/>
  <c r="AO540" i="48" s="1"/>
  <c r="AI588" i="48"/>
  <c r="AO588" i="48" s="1"/>
  <c r="AI862" i="48"/>
  <c r="AO862" i="48" s="1"/>
  <c r="AI1107" i="48"/>
  <c r="AO1107" i="48" s="1"/>
  <c r="AI1106" i="48"/>
  <c r="AO1106" i="48" s="1"/>
  <c r="AI18" i="48"/>
  <c r="AO18" i="48" s="1"/>
  <c r="AI35" i="48"/>
  <c r="AO35" i="48" s="1"/>
  <c r="AI34" i="48"/>
  <c r="AO34" i="48" s="1"/>
  <c r="AI59" i="48"/>
  <c r="AO59" i="48" s="1"/>
  <c r="AI78" i="48"/>
  <c r="AO78" i="48" s="1"/>
  <c r="AI98" i="48"/>
  <c r="AO98" i="48" s="1"/>
  <c r="AI84" i="48"/>
  <c r="AO84" i="48" s="1"/>
  <c r="AI58" i="48"/>
  <c r="AO58" i="48" s="1"/>
  <c r="AI100" i="48"/>
  <c r="AO100" i="48" s="1"/>
  <c r="AI89" i="48"/>
  <c r="AO89" i="48" s="1"/>
  <c r="AI83" i="48"/>
  <c r="AO83" i="48" s="1"/>
  <c r="AI39" i="48"/>
  <c r="AO39" i="48" s="1"/>
  <c r="AI24" i="48"/>
  <c r="AO24" i="48" s="1"/>
  <c r="AI33" i="48"/>
  <c r="AO33" i="48" s="1"/>
  <c r="AI41" i="48"/>
  <c r="AO41" i="48" s="1"/>
  <c r="AI95" i="48"/>
  <c r="AO95" i="48" s="1"/>
  <c r="AI81" i="48"/>
  <c r="AO81" i="48" s="1"/>
  <c r="AI75" i="48"/>
  <c r="AO75" i="48" s="1"/>
  <c r="AI36" i="48"/>
  <c r="AO36" i="48" s="1"/>
  <c r="AI68" i="48"/>
  <c r="AO68" i="48" s="1"/>
  <c r="AI79" i="48"/>
  <c r="AO79" i="48" s="1"/>
  <c r="AI143" i="48"/>
  <c r="AO143" i="48" s="1"/>
  <c r="AI73" i="48"/>
  <c r="AO73" i="48" s="1"/>
  <c r="AI262" i="48"/>
  <c r="AO262" i="48" s="1"/>
  <c r="AI70" i="48"/>
  <c r="AO70" i="48" s="1"/>
  <c r="AI111" i="48"/>
  <c r="AO111" i="48" s="1"/>
  <c r="AI94" i="48"/>
  <c r="AO94" i="48" s="1"/>
  <c r="AI104" i="48"/>
  <c r="AO104" i="48" s="1"/>
  <c r="AI63" i="48"/>
  <c r="AO63" i="48" s="1"/>
  <c r="AI99" i="48"/>
  <c r="AO99" i="48" s="1"/>
  <c r="AI91" i="48"/>
  <c r="AO91" i="48" s="1"/>
  <c r="AI125" i="48"/>
  <c r="AO125" i="48" s="1"/>
  <c r="AI178" i="48"/>
  <c r="AO178" i="48" s="1"/>
  <c r="AI173" i="48"/>
  <c r="AO173" i="48" s="1"/>
  <c r="AI217" i="48"/>
  <c r="AO217" i="48" s="1"/>
  <c r="AI53" i="48"/>
  <c r="AO53" i="48" s="1"/>
  <c r="AI50" i="48"/>
  <c r="AO50" i="48" s="1"/>
  <c r="AI49" i="48"/>
  <c r="AO49" i="48" s="1"/>
  <c r="AI67" i="48"/>
  <c r="AO67" i="48" s="1"/>
  <c r="AI115" i="48"/>
  <c r="AO115" i="48" s="1"/>
  <c r="AI55" i="48"/>
  <c r="AO55" i="48" s="1"/>
  <c r="AI65" i="48"/>
  <c r="AO65" i="48" s="1"/>
  <c r="AI52" i="48"/>
  <c r="AO52" i="48" s="1"/>
  <c r="AI71" i="48"/>
  <c r="AO71" i="48" s="1"/>
  <c r="AI106" i="48"/>
  <c r="AO106" i="48" s="1"/>
  <c r="AI107" i="48"/>
  <c r="AO107" i="48" s="1"/>
  <c r="AI77" i="48"/>
  <c r="AO77" i="48" s="1"/>
  <c r="AI12" i="48"/>
  <c r="AO12" i="48" s="1"/>
  <c r="AI19" i="48"/>
  <c r="AO19" i="48" s="1"/>
  <c r="AI14" i="48"/>
  <c r="AO14" i="48" s="1"/>
  <c r="AI7" i="48"/>
  <c r="AO7" i="48" s="1"/>
  <c r="AI72" i="48"/>
  <c r="AO72" i="48" s="1"/>
  <c r="AI47" i="48"/>
  <c r="AO47" i="48" s="1"/>
  <c r="AI29" i="48"/>
  <c r="AO29" i="48" s="1"/>
  <c r="AI20" i="48"/>
  <c r="AO20" i="48" s="1"/>
  <c r="AI369" i="48"/>
  <c r="AO369" i="48" s="1"/>
  <c r="AI457" i="48"/>
  <c r="AO457" i="48" s="1"/>
  <c r="AI495" i="48"/>
  <c r="AO495" i="48" s="1"/>
  <c r="AI582" i="48"/>
  <c r="AO582" i="48" s="1"/>
  <c r="AI1208" i="48"/>
  <c r="AO1208" i="48" s="1"/>
  <c r="AI1309" i="48"/>
  <c r="AO1309" i="48" s="1"/>
  <c r="AI1108" i="48"/>
  <c r="AO1108" i="48" s="1"/>
  <c r="AI1090" i="48"/>
  <c r="AO1090" i="48" s="1"/>
  <c r="AI1275" i="48"/>
  <c r="AO1275" i="48" s="1"/>
  <c r="AI1188" i="48"/>
  <c r="AO1188" i="48" s="1"/>
  <c r="AI630" i="48"/>
  <c r="AO630" i="48" s="1"/>
  <c r="AI660" i="48"/>
  <c r="AO660" i="48" s="1"/>
  <c r="AI700" i="48"/>
  <c r="AO700" i="48" s="1"/>
  <c r="AI449" i="48"/>
  <c r="AO449" i="48" s="1"/>
  <c r="AI452" i="48"/>
  <c r="AO452" i="48" s="1"/>
  <c r="AI616" i="48"/>
  <c r="AO616" i="48" s="1"/>
  <c r="AI887" i="48"/>
  <c r="AO887" i="48" s="1"/>
  <c r="AI1133" i="48"/>
  <c r="AO1133" i="48" s="1"/>
  <c r="AI990" i="48"/>
  <c r="AO990" i="48" s="1"/>
  <c r="AI1066" i="48"/>
  <c r="AO1066" i="48" s="1"/>
  <c r="AI1071" i="48"/>
  <c r="AO1071" i="48" s="1"/>
  <c r="AI901" i="48"/>
  <c r="AO901" i="48" s="1"/>
  <c r="AI420" i="48"/>
  <c r="AO420" i="48" s="1"/>
  <c r="AI792" i="48"/>
  <c r="AO792" i="48" s="1"/>
  <c r="AI364" i="48"/>
  <c r="AO364" i="48" s="1"/>
  <c r="AI487" i="48"/>
  <c r="AO487" i="48" s="1"/>
  <c r="AI453" i="48"/>
  <c r="AO453" i="48" s="1"/>
  <c r="AI625" i="48"/>
  <c r="AO625" i="48" s="1"/>
  <c r="AI1006" i="48"/>
  <c r="AO1006" i="48" s="1"/>
  <c r="AI1199" i="48"/>
  <c r="AO1199" i="48" s="1"/>
  <c r="AI1780" i="48"/>
  <c r="AO1780" i="48" s="1"/>
  <c r="AI1114" i="48"/>
  <c r="AO1114" i="48" s="1"/>
  <c r="AI1308" i="48"/>
  <c r="AO1308" i="48" s="1"/>
  <c r="AI919" i="48"/>
  <c r="AO919" i="48" s="1"/>
  <c r="AI836" i="48"/>
  <c r="AO836" i="48" s="1"/>
  <c r="AI439" i="48"/>
  <c r="AO439" i="48" s="1"/>
  <c r="AI393" i="48"/>
  <c r="AO393" i="48" s="1"/>
  <c r="AI394" i="48"/>
  <c r="AO394" i="48" s="1"/>
  <c r="AI617" i="48"/>
  <c r="AO617" i="48" s="1"/>
  <c r="AI772" i="48"/>
  <c r="AO772" i="48" s="1"/>
  <c r="AI903" i="48"/>
  <c r="AO903" i="48" s="1"/>
  <c r="AI1243" i="48"/>
  <c r="AO1243" i="48" s="1"/>
  <c r="AI1149" i="48"/>
  <c r="AO1149" i="48" s="1"/>
  <c r="AI1079" i="48"/>
  <c r="AO1079" i="48" s="1"/>
  <c r="AI1258" i="48"/>
  <c r="AO1258" i="48" s="1"/>
  <c r="AI1075" i="48"/>
  <c r="AO1075" i="48" s="1"/>
  <c r="AI512" i="48"/>
  <c r="AO512" i="48" s="1"/>
  <c r="AI596" i="48"/>
  <c r="AO596" i="48" s="1"/>
  <c r="AI412" i="48"/>
  <c r="AO412" i="48" s="1"/>
  <c r="AI354" i="48"/>
  <c r="AO354" i="48" s="1"/>
  <c r="AI442" i="48"/>
  <c r="AO442" i="48" s="1"/>
  <c r="AI591" i="48"/>
  <c r="AO591" i="48" s="1"/>
  <c r="AI1086" i="48"/>
  <c r="AO1086" i="48" s="1"/>
  <c r="AI1277" i="48"/>
  <c r="AO1277" i="48" s="1"/>
  <c r="AI1507" i="48"/>
  <c r="AO1507" i="48" s="1"/>
  <c r="AI1973" i="48"/>
  <c r="AO1973" i="48" s="1"/>
  <c r="AI1975" i="48"/>
  <c r="AO1975" i="48" s="1"/>
  <c r="AI1974" i="48"/>
  <c r="AO1974" i="48" s="1"/>
  <c r="AI1982" i="48"/>
  <c r="AO1982" i="48" s="1"/>
  <c r="AI1988" i="48"/>
  <c r="AO1988" i="48" s="1"/>
  <c r="AI1995" i="48"/>
  <c r="AO1995" i="48" s="1"/>
  <c r="AI1978" i="48"/>
  <c r="AO1978" i="48" s="1"/>
  <c r="AI1970" i="48"/>
  <c r="AO1970" i="48" s="1"/>
  <c r="AI1971" i="48"/>
  <c r="AO1971" i="48" s="1"/>
  <c r="AI1989" i="48"/>
  <c r="AO1989" i="48" s="1"/>
  <c r="AI1993" i="48"/>
  <c r="AO1993" i="48" s="1"/>
  <c r="AI1976" i="48"/>
  <c r="AO1976" i="48" s="1"/>
  <c r="AI1977" i="48"/>
  <c r="AO1977" i="48" s="1"/>
  <c r="AI1990" i="48"/>
  <c r="AO1990" i="48" s="1"/>
  <c r="AI1987" i="48"/>
  <c r="AO1987" i="48" s="1"/>
  <c r="AI1986" i="48"/>
  <c r="AO1986" i="48" s="1"/>
  <c r="AI1983" i="48"/>
  <c r="AO1983" i="48" s="1"/>
  <c r="AI1984" i="48"/>
  <c r="AO1984" i="48" s="1"/>
  <c r="AI1992" i="48"/>
  <c r="AO1992" i="48" s="1"/>
  <c r="AI1997" i="48"/>
  <c r="AO1997" i="48" s="1"/>
  <c r="AI1996" i="48"/>
  <c r="AO1996" i="48" s="1"/>
  <c r="AI1980" i="48"/>
  <c r="AO1980" i="48" s="1"/>
  <c r="AI1981" i="48"/>
  <c r="AO1981" i="48" s="1"/>
  <c r="AI2043" i="48"/>
  <c r="AO2043" i="48" s="1"/>
  <c r="AI1979" i="48"/>
  <c r="AO1979" i="48" s="1"/>
  <c r="AI1985" i="48"/>
  <c r="AO1985" i="48" s="1"/>
  <c r="AI2060" i="48"/>
  <c r="AO2060" i="48" s="1"/>
  <c r="AI2149" i="48"/>
  <c r="AO2149" i="48" s="1"/>
  <c r="AI2150" i="48"/>
  <c r="AO2150" i="48" s="1"/>
  <c r="AI2061" i="48"/>
  <c r="AO2061" i="48" s="1"/>
  <c r="AI2151" i="48"/>
  <c r="AO2151" i="48" s="1"/>
  <c r="AI2152" i="48"/>
  <c r="AO2152" i="48" s="1"/>
  <c r="AI2153" i="48"/>
  <c r="AO2153" i="48" s="1"/>
  <c r="AI2154" i="48"/>
  <c r="AO2154" i="48" s="1"/>
  <c r="AI2155" i="48"/>
  <c r="AO2155" i="48" s="1"/>
  <c r="AI2156" i="48"/>
  <c r="AO2156" i="48" s="1"/>
  <c r="AI2064" i="48"/>
  <c r="AO2064" i="48" s="1"/>
  <c r="AI2157" i="48"/>
  <c r="AO2157" i="48" s="1"/>
  <c r="AI2158" i="48"/>
  <c r="AO2158" i="48" s="1"/>
  <c r="AI2159" i="48"/>
  <c r="AO2159" i="48" s="1"/>
  <c r="AI2160" i="48"/>
  <c r="AO2160" i="48" s="1"/>
  <c r="AI2161" i="48"/>
  <c r="AO2161" i="48" s="1"/>
  <c r="AI2065" i="48"/>
  <c r="AO2065" i="48" s="1"/>
  <c r="AI2062" i="48"/>
  <c r="AO2062" i="48" s="1"/>
  <c r="AI2162" i="48"/>
  <c r="AO2162" i="48" s="1"/>
  <c r="AI2056" i="48"/>
  <c r="AO2056" i="48" s="1"/>
  <c r="AI2163" i="48"/>
  <c r="AO2163" i="48" s="1"/>
  <c r="AI2164" i="48"/>
  <c r="AO2164" i="48" s="1"/>
  <c r="AI2063" i="48"/>
  <c r="AO2063" i="48" s="1"/>
  <c r="AI2165" i="48"/>
  <c r="AO2165" i="48" s="1"/>
  <c r="AI2057" i="48"/>
  <c r="AO2057" i="48" s="1"/>
  <c r="AI2059" i="48"/>
  <c r="AO2059" i="48" s="1"/>
  <c r="AI1972" i="48"/>
  <c r="AO1972" i="48" s="1"/>
  <c r="AI2166" i="48"/>
  <c r="AO2166" i="48" s="1"/>
  <c r="AI2167" i="48"/>
  <c r="AO2167" i="48" s="1"/>
  <c r="AI2000" i="48"/>
  <c r="AO2000" i="48" s="1"/>
  <c r="AI2009" i="48"/>
  <c r="AO2009" i="48" s="1"/>
  <c r="AI2004" i="48"/>
  <c r="AO2004" i="48" s="1"/>
  <c r="AI2003" i="48"/>
  <c r="AO2003" i="48" s="1"/>
  <c r="AI2048" i="48"/>
  <c r="AO2048" i="48" s="1"/>
  <c r="AI2042" i="48"/>
  <c r="AO2042" i="48" s="1"/>
  <c r="AI2039" i="48"/>
  <c r="AO2039" i="48" s="1"/>
  <c r="AI2010" i="48"/>
  <c r="AO2010" i="48" s="1"/>
  <c r="AI2001" i="48"/>
  <c r="AO2001" i="48" s="1"/>
  <c r="AI2027" i="48"/>
  <c r="AO2027" i="48" s="1"/>
  <c r="AI2013" i="48"/>
  <c r="AO2013" i="48" s="1"/>
  <c r="AI2047" i="48"/>
  <c r="AO2047" i="48" s="1"/>
  <c r="AI2040" i="48"/>
  <c r="AO2040" i="48" s="1"/>
  <c r="AI2038" i="48"/>
  <c r="AO2038" i="48" s="1"/>
  <c r="AI2025" i="48"/>
  <c r="AO2025" i="48" s="1"/>
  <c r="AI2018" i="48"/>
  <c r="AO2018" i="48" s="1"/>
  <c r="AI2052" i="48"/>
  <c r="AO2052" i="48" s="1"/>
  <c r="AI2055" i="48"/>
  <c r="AO2055" i="48" s="1"/>
  <c r="AI2051" i="48"/>
  <c r="AO2051" i="48" s="1"/>
  <c r="AI2028" i="48"/>
  <c r="AO2028" i="48" s="1"/>
  <c r="AI2012" i="48"/>
  <c r="AO2012" i="48" s="1"/>
  <c r="AI2002" i="48"/>
  <c r="AO2002" i="48" s="1"/>
  <c r="AI2014" i="48"/>
  <c r="AO2014" i="48" s="1"/>
  <c r="AI2050" i="48"/>
  <c r="AO2050" i="48" s="1"/>
  <c r="AI2026" i="48"/>
  <c r="AO2026" i="48" s="1"/>
  <c r="AI2020" i="48"/>
  <c r="AO2020" i="48" s="1"/>
  <c r="AI2032" i="48"/>
  <c r="AO2032" i="48" s="1"/>
  <c r="AI2054" i="48"/>
  <c r="AO2054" i="48" s="1"/>
  <c r="AI2053" i="48"/>
  <c r="AO2053" i="48" s="1"/>
  <c r="AI2049" i="48"/>
  <c r="AO2049" i="48" s="1"/>
  <c r="AI2168" i="48"/>
  <c r="AO2168" i="48" s="1"/>
  <c r="AI2044" i="48"/>
  <c r="AO2044" i="48" s="1"/>
  <c r="AI2031" i="48"/>
  <c r="AO2031" i="48" s="1"/>
  <c r="AI2024" i="48"/>
  <c r="AO2024" i="48" s="1"/>
  <c r="AI2037" i="48"/>
  <c r="AO2037" i="48" s="1"/>
  <c r="AI2041" i="48"/>
  <c r="AO2041" i="48" s="1"/>
  <c r="AI2036" i="48"/>
  <c r="AO2036" i="48" s="1"/>
  <c r="AI2034" i="48"/>
  <c r="AO2034" i="48" s="1"/>
  <c r="AI2035" i="48"/>
  <c r="AO2035" i="48" s="1"/>
  <c r="AI2023" i="48"/>
  <c r="AO2023" i="48" s="1"/>
  <c r="AI2033" i="48"/>
  <c r="AO2033" i="48" s="1"/>
  <c r="AI2015" i="48"/>
  <c r="AO2015" i="48" s="1"/>
  <c r="AI2008" i="48"/>
  <c r="AO2008" i="48" s="1"/>
  <c r="AI2011" i="48"/>
  <c r="AO2011" i="48" s="1"/>
  <c r="AI1999" i="48"/>
  <c r="AO1999" i="48" s="1"/>
  <c r="AI2007" i="48"/>
  <c r="AO2007" i="48" s="1"/>
  <c r="AI2016" i="48"/>
  <c r="AO2016" i="48" s="1"/>
  <c r="AI2045" i="48"/>
  <c r="AO2045" i="48" s="1"/>
  <c r="AI2046" i="48"/>
  <c r="AO2046" i="48" s="1"/>
  <c r="AI2022" i="48"/>
  <c r="AO2022" i="48" s="1"/>
  <c r="AI2017" i="48"/>
  <c r="AO2017" i="48" s="1"/>
  <c r="AI2005" i="48"/>
  <c r="AO2005" i="48" s="1"/>
  <c r="AI2030" i="48"/>
  <c r="AO2030" i="48" s="1"/>
  <c r="AI2019" i="48"/>
  <c r="AO2019" i="48" s="1"/>
  <c r="AI2029" i="48"/>
  <c r="AO2029" i="48" s="1"/>
  <c r="AI2169" i="48"/>
  <c r="AO2169" i="48" s="1"/>
  <c r="AI2170" i="48"/>
  <c r="AO2170" i="48" s="1"/>
  <c r="AI1439" i="48"/>
  <c r="AO1439" i="48" s="1"/>
  <c r="AI1489" i="48"/>
  <c r="AO1489" i="48" s="1"/>
  <c r="AI1371" i="48"/>
  <c r="AO1371" i="48" s="1"/>
  <c r="AI1446" i="48"/>
  <c r="AO1446" i="48" s="1"/>
  <c r="AI2171" i="48"/>
  <c r="AO2171" i="48" s="1"/>
  <c r="AI2172" i="48"/>
  <c r="AO2172" i="48" s="1"/>
  <c r="AI2173" i="48"/>
  <c r="AO2173" i="48" s="1"/>
  <c r="AI2174" i="48"/>
  <c r="AO2174" i="48" s="1"/>
  <c r="AI2175" i="48"/>
  <c r="AO2175" i="48" s="1"/>
  <c r="AI2176" i="48"/>
  <c r="AO2176" i="48" s="1"/>
  <c r="AI2177" i="48"/>
  <c r="AO2177" i="48" s="1"/>
  <c r="AI2178" i="48"/>
  <c r="AO2178" i="48" s="1"/>
  <c r="AI2179" i="48"/>
  <c r="AO2179" i="48" s="1"/>
  <c r="AI2180" i="48"/>
  <c r="AO2180" i="48" s="1"/>
  <c r="AI2181" i="48"/>
  <c r="AO2181" i="48" s="1"/>
  <c r="AI2182" i="48"/>
  <c r="AO2182" i="48" s="1"/>
  <c r="AI2183" i="48"/>
  <c r="AO2183" i="48" s="1"/>
  <c r="AI2184" i="48"/>
  <c r="AO2184" i="48" s="1"/>
  <c r="AI2185" i="48"/>
  <c r="AO2185" i="48" s="1"/>
  <c r="AI2186" i="48"/>
  <c r="AO2186" i="48" s="1"/>
  <c r="AI2187" i="48"/>
  <c r="AO2187" i="48" s="1"/>
  <c r="AI2188" i="48"/>
  <c r="AO2188" i="48" s="1"/>
  <c r="AI2189" i="48"/>
  <c r="AO2189" i="48" s="1"/>
  <c r="AI2190" i="48"/>
  <c r="AO2190" i="48" s="1"/>
  <c r="AI2191" i="48"/>
  <c r="AO2191" i="48" s="1"/>
  <c r="AI2192" i="48"/>
  <c r="AO2192" i="48" s="1"/>
  <c r="AI2193" i="48"/>
  <c r="AO2193" i="48" s="1"/>
  <c r="AI1352" i="48"/>
  <c r="AO1352" i="48" s="1"/>
  <c r="AI2194" i="48"/>
  <c r="AO2194" i="48" s="1"/>
  <c r="AI1329" i="48"/>
  <c r="AO1329" i="48" s="1"/>
  <c r="AI1406" i="48"/>
  <c r="AO1406" i="48" s="1"/>
  <c r="AI1625" i="48"/>
  <c r="AO1625" i="48" s="1"/>
  <c r="AI1796" i="48"/>
  <c r="AO1796" i="48" s="1"/>
  <c r="AI1719" i="48"/>
  <c r="AO1719" i="48" s="1"/>
  <c r="AI1705" i="48"/>
  <c r="AO1705" i="48" s="1"/>
  <c r="AI1725" i="48"/>
  <c r="AO1725" i="48" s="1"/>
  <c r="AI1650" i="48"/>
  <c r="AO1650" i="48" s="1"/>
  <c r="AI1701" i="48"/>
  <c r="AO1701" i="48" s="1"/>
  <c r="AI1610" i="48"/>
  <c r="AO1610" i="48" s="1"/>
  <c r="AI1382" i="48"/>
  <c r="AO1382" i="48" s="1"/>
  <c r="AI1319" i="48"/>
  <c r="AO1319" i="48" s="1"/>
  <c r="AI1381" i="48"/>
  <c r="AO1381" i="48" s="1"/>
  <c r="AI1745" i="48"/>
  <c r="AO1745" i="48" s="1"/>
  <c r="AI1771" i="48"/>
  <c r="AO1771" i="48" s="1"/>
  <c r="AI1790" i="48"/>
  <c r="AO1790" i="48" s="1"/>
  <c r="AI1892" i="48"/>
  <c r="AO1892" i="48" s="1"/>
  <c r="AI1902" i="48"/>
  <c r="AO1902" i="48" s="1"/>
  <c r="AI1872" i="48"/>
  <c r="AO1872" i="48" s="1"/>
  <c r="AI1864" i="48"/>
  <c r="AO1864" i="48" s="1"/>
  <c r="AI1861" i="48"/>
  <c r="AO1861" i="48" s="1"/>
  <c r="AI1836" i="48"/>
  <c r="AO1836" i="48" s="1"/>
  <c r="AI1852" i="48"/>
  <c r="AO1852" i="48" s="1"/>
  <c r="AI1829" i="48"/>
  <c r="AO1829" i="48" s="1"/>
  <c r="AI1897" i="48"/>
  <c r="AO1897" i="48" s="1"/>
  <c r="AI1466" i="48"/>
  <c r="AO1466" i="48" s="1"/>
  <c r="AI1545" i="48"/>
  <c r="AO1545" i="48" s="1"/>
  <c r="AI1480" i="48"/>
  <c r="AO1480" i="48" s="1"/>
  <c r="AI1508" i="48"/>
  <c r="AO1508" i="48" s="1"/>
  <c r="AI1064" i="48"/>
  <c r="AO1064" i="48" s="1"/>
  <c r="AI1013" i="48"/>
  <c r="AO1013" i="48" s="1"/>
  <c r="AI1177" i="48"/>
  <c r="AO1177" i="48" s="1"/>
  <c r="AI1573" i="48"/>
  <c r="AO1573" i="48" s="1"/>
  <c r="AI1575" i="48"/>
  <c r="AO1575" i="48" s="1"/>
  <c r="AI1777" i="48"/>
  <c r="AO1777" i="48" s="1"/>
  <c r="AI1747" i="48"/>
  <c r="AO1747" i="48" s="1"/>
  <c r="AI1727" i="48"/>
  <c r="AO1727" i="48" s="1"/>
  <c r="AI1457" i="48"/>
  <c r="AO1457" i="48" s="1"/>
  <c r="AI1443" i="48"/>
  <c r="AO1443" i="48" s="1"/>
  <c r="AI1549" i="48"/>
  <c r="AO1549" i="48" s="1"/>
  <c r="AI1765" i="48"/>
  <c r="AO1765" i="48" s="1"/>
  <c r="AI1214" i="48"/>
  <c r="AO1214" i="48" s="1"/>
  <c r="AI1166" i="48"/>
  <c r="AO1166" i="48" s="1"/>
  <c r="AI1135" i="48"/>
  <c r="AO1135" i="48" s="1"/>
  <c r="AI1339" i="48"/>
  <c r="AO1339" i="48" s="1"/>
  <c r="AI1554" i="48"/>
  <c r="AO1554" i="48" s="1"/>
  <c r="AI1782" i="48"/>
  <c r="AO1782" i="48" s="1"/>
  <c r="AI1546" i="48"/>
  <c r="AO1546" i="48" s="1"/>
  <c r="AI1668" i="48"/>
  <c r="AO1668" i="48" s="1"/>
  <c r="AI1473" i="48"/>
  <c r="AO1473" i="48" s="1"/>
  <c r="AI1584" i="48"/>
  <c r="AO1584" i="48" s="1"/>
  <c r="AI1592" i="48"/>
  <c r="AO1592" i="48" s="1"/>
  <c r="AI1652" i="48"/>
  <c r="AO1652" i="48" s="1"/>
  <c r="AI1907" i="48"/>
  <c r="AO1907" i="48" s="1"/>
  <c r="AI1316" i="48"/>
  <c r="AO1316" i="48" s="1"/>
  <c r="AI1219" i="48"/>
  <c r="AO1219" i="48" s="1"/>
  <c r="AI1425" i="48"/>
  <c r="AO1425" i="48" s="1"/>
  <c r="AI1502" i="48"/>
  <c r="AO1502" i="48" s="1"/>
  <c r="AI1587" i="48"/>
  <c r="AO1587" i="48" s="1"/>
  <c r="AI1613" i="48"/>
  <c r="AO1613" i="48" s="1"/>
  <c r="AI1619" i="48"/>
  <c r="AO1619" i="48" s="1"/>
  <c r="AI1351" i="48"/>
  <c r="AO1351" i="48" s="1"/>
  <c r="AI1235" i="48"/>
  <c r="AO1235" i="48" s="1"/>
  <c r="AI1615" i="48"/>
  <c r="AO1615" i="48" s="1"/>
  <c r="AI1641" i="48"/>
  <c r="AO1641" i="48" s="1"/>
  <c r="AI1737" i="48"/>
  <c r="AO1737" i="48" s="1"/>
  <c r="AI1183" i="48"/>
  <c r="AO1183" i="48" s="1"/>
  <c r="AI1115" i="48"/>
  <c r="AO1115" i="48" s="1"/>
  <c r="AI1411" i="48"/>
  <c r="AO1411" i="48" s="1"/>
  <c r="AI1514" i="48"/>
  <c r="AO1514" i="48" s="1"/>
  <c r="AI1689" i="48"/>
  <c r="AO1689" i="48" s="1"/>
  <c r="AI1734" i="48"/>
  <c r="AO1734" i="48" s="1"/>
  <c r="AI1598" i="48"/>
  <c r="AO1598" i="48" s="1"/>
  <c r="AI1417" i="48"/>
  <c r="AO1417" i="48" s="1"/>
  <c r="AI1285" i="48"/>
  <c r="AO1285" i="48" s="1"/>
  <c r="AI1685" i="48"/>
  <c r="AO1685" i="48" s="1"/>
  <c r="AI1695" i="48"/>
  <c r="AO1695" i="48" s="1"/>
  <c r="AI1585" i="48"/>
  <c r="AO1585" i="48" s="1"/>
  <c r="AI2195" i="48"/>
  <c r="AO2195" i="48" s="1"/>
  <c r="AI2196" i="48"/>
  <c r="AO2196" i="48" s="1"/>
  <c r="AI2197" i="48"/>
  <c r="AO2197" i="48" s="1"/>
  <c r="AI2198" i="48"/>
  <c r="AO2198" i="48" s="1"/>
  <c r="AI2199" i="48"/>
  <c r="AO2199" i="48" s="1"/>
  <c r="AI2200" i="48"/>
  <c r="AO2200" i="48" s="1"/>
  <c r="AI2201" i="48"/>
  <c r="AO2201" i="48" s="1"/>
  <c r="AI2202" i="48"/>
  <c r="AO2202" i="48" s="1"/>
  <c r="AI2203" i="48"/>
  <c r="AO2203" i="48" s="1"/>
  <c r="AI2204" i="48"/>
  <c r="AO2204" i="48" s="1"/>
  <c r="AI2205" i="48"/>
  <c r="AO2205" i="48" s="1"/>
  <c r="AI2206" i="48"/>
  <c r="AO2206" i="48" s="1"/>
  <c r="AI2207" i="48"/>
  <c r="AO2207" i="48" s="1"/>
  <c r="AI2208" i="48"/>
  <c r="AO2208" i="48" s="1"/>
  <c r="AI2209" i="48"/>
  <c r="AO2209" i="48" s="1"/>
  <c r="AI2210" i="48"/>
  <c r="AO2210" i="48" s="1"/>
  <c r="AI2211" i="48"/>
  <c r="AO2211" i="48" s="1"/>
  <c r="AI2212" i="48"/>
  <c r="AO2212" i="48" s="1"/>
  <c r="AI2213" i="48"/>
  <c r="AO2213" i="48" s="1"/>
  <c r="AI2214" i="48"/>
  <c r="AO2214" i="48" s="1"/>
  <c r="AI2215" i="48"/>
  <c r="AO2215" i="48" s="1"/>
  <c r="AI2216" i="48"/>
  <c r="AO2216" i="48" s="1"/>
  <c r="AI2217" i="48"/>
  <c r="AO2217" i="48" s="1"/>
  <c r="AI2218" i="48"/>
  <c r="AO2218" i="48" s="1"/>
  <c r="AI2219" i="48"/>
  <c r="AO2219" i="48" s="1"/>
  <c r="AI2220" i="48"/>
  <c r="AO2220" i="48" s="1"/>
  <c r="AI2221" i="48"/>
  <c r="AO2221" i="48" s="1"/>
  <c r="AI2222" i="48"/>
  <c r="AO2222" i="48" s="1"/>
  <c r="AI2223" i="48"/>
  <c r="AO2223" i="48" s="1"/>
  <c r="AI2224" i="48"/>
  <c r="AO2224" i="48" s="1"/>
  <c r="AI2225" i="48"/>
  <c r="AO2225" i="48" s="1"/>
  <c r="AI2226" i="48"/>
  <c r="AO2226" i="48" s="1"/>
  <c r="AI2227" i="48"/>
  <c r="AO2227" i="48" s="1"/>
  <c r="AI2228" i="48"/>
  <c r="AO2228" i="48" s="1"/>
  <c r="AI2229" i="48"/>
  <c r="AO2229" i="48" s="1"/>
  <c r="AI2230" i="48"/>
  <c r="AO2230" i="48" s="1"/>
  <c r="AI2231" i="48"/>
  <c r="AO2231" i="48" s="1"/>
  <c r="AI2232" i="48"/>
  <c r="AO2232" i="48" s="1"/>
  <c r="AI2233" i="48"/>
  <c r="AO2233" i="48" s="1"/>
  <c r="AI2234" i="48"/>
  <c r="AO2234" i="48" s="1"/>
  <c r="AI2235" i="48"/>
  <c r="AO2235" i="48" s="1"/>
  <c r="AI2236" i="48"/>
  <c r="AO2236" i="48" s="1"/>
  <c r="AI2237" i="48"/>
  <c r="AO2237" i="48" s="1"/>
  <c r="AI2238" i="48"/>
  <c r="AO2238" i="48" s="1"/>
  <c r="AI2239" i="48"/>
  <c r="AO2239" i="48" s="1"/>
  <c r="AI2240" i="48"/>
  <c r="AO2240" i="48" s="1"/>
  <c r="AI2241" i="48"/>
  <c r="AO2241" i="48" s="1"/>
  <c r="AI2242" i="48"/>
  <c r="AO2242" i="48" s="1"/>
  <c r="AI2243" i="48"/>
  <c r="AO2243" i="48" s="1"/>
  <c r="AI2244" i="48"/>
  <c r="AO2244" i="48" s="1"/>
  <c r="AI2245" i="48"/>
  <c r="AO2245" i="48" s="1"/>
  <c r="AI2246" i="48"/>
  <c r="AO2246" i="48" s="1"/>
  <c r="AI2247" i="48"/>
  <c r="AO2247" i="48" s="1"/>
  <c r="AI2248" i="48"/>
  <c r="AO2248" i="48" s="1"/>
  <c r="AI2249" i="48"/>
  <c r="AO2249" i="48" s="1"/>
  <c r="AI2250" i="48"/>
  <c r="AO2250" i="48" s="1"/>
  <c r="AI2251" i="48"/>
  <c r="AO2251" i="48" s="1"/>
  <c r="AI2252" i="48"/>
  <c r="AO2252" i="48" s="1"/>
  <c r="AI2253" i="48"/>
  <c r="AO2253" i="48" s="1"/>
  <c r="AI2254" i="48"/>
  <c r="AO2254" i="48" s="1"/>
  <c r="AI2255" i="48"/>
  <c r="AO2255" i="48" s="1"/>
  <c r="AI2256" i="48"/>
  <c r="AO2256" i="48" s="1"/>
  <c r="AI2257" i="48"/>
  <c r="AO2257" i="48" s="1"/>
  <c r="AI2258" i="48"/>
  <c r="AO2258" i="48" s="1"/>
  <c r="AI2259" i="48"/>
  <c r="AO2259" i="48" s="1"/>
  <c r="AI2260" i="48"/>
  <c r="AO2260" i="48" s="1"/>
  <c r="AI2261" i="48"/>
  <c r="AO2261" i="48" s="1"/>
  <c r="AI2262" i="48"/>
  <c r="AO2262" i="48" s="1"/>
  <c r="AI2263" i="48"/>
  <c r="AO2263" i="48" s="1"/>
  <c r="AI2264" i="48"/>
  <c r="AO2264" i="48" s="1"/>
  <c r="AI2265" i="48"/>
  <c r="AO2265" i="48" s="1"/>
  <c r="AI2266" i="48"/>
  <c r="AO2266" i="48" s="1"/>
  <c r="AI2267" i="48"/>
  <c r="AO2267" i="48" s="1"/>
  <c r="AI2268" i="48"/>
  <c r="AO2268" i="48" s="1"/>
  <c r="AI2269" i="48"/>
  <c r="AO2269" i="48" s="1"/>
  <c r="AI2270" i="48"/>
  <c r="AO2270" i="48" s="1"/>
  <c r="AI2271" i="48"/>
  <c r="AO2271" i="48" s="1"/>
  <c r="AI2272" i="48"/>
  <c r="AO2272" i="48" s="1"/>
  <c r="AI2273" i="48"/>
  <c r="AO2273" i="48" s="1"/>
  <c r="AI2274" i="48"/>
  <c r="AO2274" i="48" s="1"/>
  <c r="AI2275" i="48"/>
  <c r="AO2275" i="48" s="1"/>
  <c r="AI2276" i="48"/>
  <c r="AO2276" i="48" s="1"/>
  <c r="AI2277" i="48"/>
  <c r="AO2277" i="48" s="1"/>
  <c r="AI2278" i="48"/>
  <c r="AO2278" i="48" s="1"/>
  <c r="AI2279" i="48"/>
  <c r="AO2279" i="48" s="1"/>
  <c r="AI2280" i="48"/>
  <c r="AO2280" i="48" s="1"/>
  <c r="AI2281" i="48"/>
  <c r="AO2281" i="48" s="1"/>
  <c r="AI2282" i="48"/>
  <c r="AO2282" i="48" s="1"/>
  <c r="AI2283" i="48"/>
  <c r="AO2283" i="48" s="1"/>
  <c r="AI2284" i="48"/>
  <c r="AO2284" i="48" s="1"/>
  <c r="AI2285" i="48"/>
  <c r="AO2285" i="48" s="1"/>
  <c r="AI2286" i="48"/>
  <c r="AO2286" i="48" s="1"/>
  <c r="AI2287" i="48"/>
  <c r="AO2287" i="48" s="1"/>
  <c r="AI2288" i="48"/>
  <c r="AO2288" i="48" s="1"/>
  <c r="AI2289" i="48"/>
  <c r="AO2289" i="48" s="1"/>
  <c r="AI2290" i="48"/>
  <c r="AO2290" i="48" s="1"/>
  <c r="AI2291" i="48"/>
  <c r="AO2291" i="48" s="1"/>
  <c r="AI2292" i="48"/>
  <c r="AO2292" i="48" s="1"/>
  <c r="AI2293" i="48"/>
  <c r="AO2293" i="48" s="1"/>
  <c r="AI2294" i="48"/>
  <c r="AO2294" i="48" s="1"/>
  <c r="AI2295" i="48"/>
  <c r="AO2295" i="48" s="1"/>
  <c r="AI2296" i="48"/>
  <c r="AO2296" i="48" s="1"/>
  <c r="AI2297" i="48"/>
  <c r="AO2297" i="48" s="1"/>
  <c r="AI2298" i="48"/>
  <c r="AO2298" i="48" s="1"/>
  <c r="AI2299" i="48"/>
  <c r="AO2299" i="48" s="1"/>
  <c r="AI2300" i="48"/>
  <c r="AO2300" i="48" s="1"/>
  <c r="AI2301" i="48"/>
  <c r="AO2301" i="48" s="1"/>
  <c r="AI2302" i="48"/>
  <c r="AO2302" i="48" s="1"/>
  <c r="AI519" i="48"/>
  <c r="AO519" i="48" s="1"/>
  <c r="AI586" i="48"/>
  <c r="AO586" i="48" s="1"/>
  <c r="AI554" i="48"/>
  <c r="AO554" i="48" s="1"/>
  <c r="AI572" i="48"/>
  <c r="AO572" i="48" s="1"/>
  <c r="AI592" i="48"/>
  <c r="AO592" i="48" s="1"/>
  <c r="AI620" i="48"/>
  <c r="AO620" i="48" s="1"/>
  <c r="AI522" i="48"/>
  <c r="AO522" i="48" s="1"/>
  <c r="AI504" i="48"/>
  <c r="AO504" i="48" s="1"/>
  <c r="AI505" i="48"/>
  <c r="AO505" i="48" s="1"/>
  <c r="AI752" i="48"/>
  <c r="AO752" i="48" s="1"/>
  <c r="AI684" i="48"/>
  <c r="AO684" i="48" s="1"/>
  <c r="AI923" i="48"/>
  <c r="AO923" i="48" s="1"/>
  <c r="AI819" i="48"/>
  <c r="AO819" i="48" s="1"/>
  <c r="AI799" i="48"/>
  <c r="AO799" i="48" s="1"/>
  <c r="AI576" i="48"/>
  <c r="AO576" i="48" s="1"/>
  <c r="AI681" i="48"/>
  <c r="AO681" i="48" s="1"/>
  <c r="AI679" i="48"/>
  <c r="AO679" i="48" s="1"/>
  <c r="AI602" i="48"/>
  <c r="AO602" i="48" s="1"/>
  <c r="AI538" i="48"/>
  <c r="AO538" i="48" s="1"/>
  <c r="AI603" i="48"/>
  <c r="AO603" i="48" s="1"/>
  <c r="AI509" i="48"/>
  <c r="AO509" i="48" s="1"/>
  <c r="AI516" i="48"/>
  <c r="AO516" i="48" s="1"/>
  <c r="AI677" i="48"/>
  <c r="AO677" i="48" s="1"/>
  <c r="AI1691" i="48"/>
  <c r="AO1691" i="48" s="1"/>
  <c r="AI1310" i="48"/>
  <c r="AO1310" i="48" s="1"/>
  <c r="AI1506" i="48"/>
  <c r="AO1506" i="48" s="1"/>
  <c r="AI1414" i="48"/>
  <c r="AO1414" i="48" s="1"/>
  <c r="AI1528" i="48"/>
  <c r="AO1528" i="48" s="1"/>
  <c r="AI1531" i="48"/>
  <c r="AO1531" i="48" s="1"/>
  <c r="AI1601" i="48"/>
  <c r="AO1601" i="48" s="1"/>
  <c r="AI1731" i="48"/>
  <c r="AO1731" i="48" s="1"/>
  <c r="AI1576" i="48"/>
  <c r="AO1576" i="48" s="1"/>
  <c r="AI1583" i="48"/>
  <c r="AO1583" i="48" s="1"/>
  <c r="AI1561" i="48"/>
  <c r="AO1561" i="48" s="1"/>
  <c r="AI1565" i="48"/>
  <c r="AO1565" i="48" s="1"/>
  <c r="AI1271" i="48"/>
  <c r="AO1271" i="48" s="1"/>
  <c r="AI1231" i="48"/>
  <c r="AO1231" i="48" s="1"/>
  <c r="AI1256" i="48"/>
  <c r="AO1256" i="48" s="1"/>
  <c r="AI1326" i="48"/>
  <c r="AO1326" i="48" s="1"/>
  <c r="AI1622" i="48"/>
  <c r="AO1622" i="48" s="1"/>
  <c r="AI1704" i="48"/>
  <c r="AO1704" i="48" s="1"/>
  <c r="AI1699" i="48"/>
  <c r="AO1699" i="48" s="1"/>
  <c r="AI1659" i="48"/>
  <c r="AO1659" i="48" s="1"/>
  <c r="AI1690" i="48"/>
  <c r="AO1690" i="48" s="1"/>
  <c r="AI1722" i="48"/>
  <c r="AO1722" i="48" s="1"/>
  <c r="AI1707" i="48"/>
  <c r="AO1707" i="48" s="1"/>
  <c r="AI1499" i="48"/>
  <c r="AO1499" i="48" s="1"/>
  <c r="AI1616" i="48"/>
  <c r="AO1616" i="48" s="1"/>
  <c r="AI1364" i="48"/>
  <c r="AO1364" i="48" s="1"/>
  <c r="AI1186" i="48"/>
  <c r="AO1186" i="48" s="1"/>
  <c r="AI1359" i="48"/>
  <c r="AO1359" i="48" s="1"/>
  <c r="AI1556" i="48"/>
  <c r="AO1556" i="48" s="1"/>
  <c r="AI1818" i="48"/>
  <c r="AO1818" i="48" s="1"/>
  <c r="AI1887" i="48"/>
  <c r="AO1887" i="48" s="1"/>
  <c r="AI1865" i="48"/>
  <c r="AO1865" i="48" s="1"/>
  <c r="AI410" i="48"/>
  <c r="AO410" i="48" s="1"/>
  <c r="AI500" i="48"/>
  <c r="AO500" i="48" s="1"/>
  <c r="AI467" i="48"/>
  <c r="AO467" i="48" s="1"/>
  <c r="AI542" i="48"/>
  <c r="AO542" i="48" s="1"/>
  <c r="AI918" i="48"/>
  <c r="AO918" i="48" s="1"/>
  <c r="AI989" i="48"/>
  <c r="AO989" i="48" s="1"/>
  <c r="AI1100" i="48"/>
  <c r="AO1100" i="48" s="1"/>
  <c r="AI1229" i="48"/>
  <c r="AO1229" i="48" s="1"/>
  <c r="AI1435" i="48"/>
  <c r="AO1435" i="48" s="1"/>
  <c r="AI1009" i="48"/>
  <c r="AO1009" i="48" s="1"/>
  <c r="AI612" i="48"/>
  <c r="AO612" i="48" s="1"/>
  <c r="AI747" i="48"/>
  <c r="AO747" i="48" s="1"/>
  <c r="AI567" i="48"/>
  <c r="AO567" i="48" s="1"/>
  <c r="AI555" i="48"/>
  <c r="AO555" i="48" s="1"/>
  <c r="AI445" i="48"/>
  <c r="AO445" i="48" s="1"/>
  <c r="AI707" i="48"/>
  <c r="AO707" i="48" s="1"/>
  <c r="AI875" i="48"/>
  <c r="AO875" i="48" s="1"/>
  <c r="AI1105" i="48"/>
  <c r="AO1105" i="48" s="1"/>
  <c r="AI1063" i="48"/>
  <c r="AO1063" i="48" s="1"/>
  <c r="AI1122" i="48"/>
  <c r="AO1122" i="48" s="1"/>
  <c r="AI1193" i="48"/>
  <c r="AO1193" i="48" s="1"/>
  <c r="AI856" i="48"/>
  <c r="AO856" i="48" s="1"/>
  <c r="AI553" i="48"/>
  <c r="AO553" i="48" s="1"/>
  <c r="AI823" i="48"/>
  <c r="AO823" i="48" s="1"/>
  <c r="AI459" i="48"/>
  <c r="AO459" i="48" s="1"/>
  <c r="AI565" i="48"/>
  <c r="AO565" i="48" s="1"/>
  <c r="AI579" i="48"/>
  <c r="AO579" i="48" s="1"/>
  <c r="AI815" i="48"/>
  <c r="AO815" i="48" s="1"/>
  <c r="AI1138" i="48"/>
  <c r="AO1138" i="48" s="1"/>
  <c r="AI1463" i="48"/>
  <c r="AO1463" i="48" s="1"/>
  <c r="AI2303" i="48"/>
  <c r="AO2303" i="48" s="1"/>
  <c r="AI1304" i="48"/>
  <c r="AO1304" i="48" s="1"/>
  <c r="AI1594" i="48"/>
  <c r="AO1594" i="48" s="1"/>
  <c r="AI932" i="48"/>
  <c r="AO932" i="48" s="1"/>
  <c r="AI732" i="48"/>
  <c r="AO732" i="48" s="1"/>
  <c r="AI447" i="48"/>
  <c r="AO447" i="48" s="1"/>
  <c r="AI423" i="48"/>
  <c r="AO423" i="48" s="1"/>
  <c r="AI398" i="48"/>
  <c r="AO398" i="48" s="1"/>
  <c r="AI601" i="48"/>
  <c r="AO601" i="48" s="1"/>
  <c r="AI791" i="48"/>
  <c r="AO791" i="48" s="1"/>
  <c r="AI897" i="48"/>
  <c r="AO897" i="48" s="1"/>
  <c r="AI1021" i="48"/>
  <c r="AO1021" i="48" s="1"/>
  <c r="AI1098" i="48"/>
  <c r="AO1098" i="48" s="1"/>
  <c r="AI1116" i="48"/>
  <c r="AO1116" i="48" s="1"/>
  <c r="AI1058" i="48"/>
  <c r="AO1058" i="48" s="1"/>
  <c r="AI842" i="48"/>
  <c r="AO842" i="48" s="1"/>
  <c r="AI593" i="48"/>
  <c r="AO593" i="48" s="1"/>
  <c r="AI656" i="48"/>
  <c r="AO656" i="48" s="1"/>
  <c r="AI455" i="48"/>
  <c r="AO455" i="48" s="1"/>
  <c r="AI418" i="48"/>
  <c r="AO418" i="48" s="1"/>
  <c r="AI544" i="48"/>
  <c r="AO544" i="48" s="1"/>
  <c r="AI492" i="48"/>
  <c r="AO492" i="48" s="1"/>
  <c r="AI667" i="48"/>
  <c r="AO667" i="48" s="1"/>
  <c r="AI1318" i="48"/>
  <c r="AO1318" i="48" s="1"/>
  <c r="AI1287" i="48"/>
  <c r="AO1287" i="48" s="1"/>
  <c r="AI1459" i="48"/>
  <c r="AO1459" i="48" s="1"/>
  <c r="AI1552" i="48"/>
  <c r="AO1552" i="48" s="1"/>
  <c r="AI1441" i="48"/>
  <c r="AO1441" i="48" s="1"/>
  <c r="AI1503" i="48"/>
  <c r="AO1503" i="48" s="1"/>
  <c r="AI1599" i="48"/>
  <c r="AO1599" i="48" s="1"/>
  <c r="AI1602" i="48"/>
  <c r="AO1602" i="48" s="1"/>
  <c r="AI1251" i="48"/>
  <c r="AO1251" i="48" s="1"/>
  <c r="AI1189" i="48"/>
  <c r="AO1189" i="48" s="1"/>
  <c r="AI1321" i="48"/>
  <c r="AO1321" i="48" s="1"/>
  <c r="AI1759" i="48"/>
  <c r="AO1759" i="48" s="1"/>
  <c r="AI1649" i="48"/>
  <c r="AO1649" i="48" s="1"/>
  <c r="AI1490" i="48"/>
  <c r="AO1490" i="48" s="1"/>
  <c r="AI1430" i="48"/>
  <c r="AO1430" i="48" s="1"/>
  <c r="AI1158" i="48"/>
  <c r="AO1158" i="48" s="1"/>
  <c r="AI1252" i="48"/>
  <c r="AO1252" i="48" s="1"/>
  <c r="AI1663" i="48"/>
  <c r="AO1663" i="48" s="1"/>
  <c r="AI1702" i="48"/>
  <c r="AO1702" i="48" s="1"/>
  <c r="AI1511" i="48"/>
  <c r="AO1511" i="48" s="1"/>
  <c r="AI1093" i="48"/>
  <c r="AO1093" i="48" s="1"/>
  <c r="AI1504" i="48"/>
  <c r="AO1504" i="48" s="1"/>
  <c r="AI1793" i="48"/>
  <c r="AO1793" i="48" s="1"/>
  <c r="AI1891" i="48"/>
  <c r="AO1891" i="48" s="1"/>
  <c r="AI1857" i="48"/>
  <c r="AO1857" i="48" s="1"/>
  <c r="AI1943" i="48"/>
  <c r="AO1943" i="48" s="1"/>
  <c r="AI1801" i="48"/>
  <c r="AO1801" i="48" s="1"/>
  <c r="AI1841" i="48"/>
  <c r="AO1841" i="48" s="1"/>
  <c r="AI1856" i="48"/>
  <c r="AO1856" i="48" s="1"/>
  <c r="AI1919" i="48"/>
  <c r="AO1919" i="48" s="1"/>
  <c r="AI1912" i="48"/>
  <c r="AO1912" i="48" s="1"/>
  <c r="AI1875" i="48"/>
  <c r="AO1875" i="48" s="1"/>
  <c r="AI1863" i="48"/>
  <c r="AO1863" i="48" s="1"/>
  <c r="AI1837" i="48"/>
  <c r="AO1837" i="48" s="1"/>
  <c r="AI1879" i="48"/>
  <c r="AO1879" i="48" s="1"/>
  <c r="AI1888" i="48"/>
  <c r="AO1888" i="48" s="1"/>
  <c r="AI1933" i="48"/>
  <c r="AO1933" i="48" s="1"/>
  <c r="AI1846" i="48"/>
  <c r="AO1846" i="48" s="1"/>
  <c r="AI1814" i="48"/>
  <c r="AO1814" i="48" s="1"/>
  <c r="AI1895" i="48"/>
  <c r="AO1895" i="48" s="1"/>
  <c r="AI1886" i="48"/>
  <c r="AO1886" i="48" s="1"/>
  <c r="AI1905" i="48"/>
  <c r="AO1905" i="48" s="1"/>
  <c r="AI1931" i="48"/>
  <c r="AO1931" i="48" s="1"/>
  <c r="AI1941" i="48"/>
  <c r="AO1941" i="48" s="1"/>
  <c r="AI1936" i="48"/>
  <c r="AO1936" i="48" s="1"/>
  <c r="AI1929" i="48"/>
  <c r="AO1929" i="48" s="1"/>
  <c r="AI1934" i="48"/>
  <c r="AO1934" i="48" s="1"/>
  <c r="AI1939" i="48"/>
  <c r="AO1939" i="48" s="1"/>
  <c r="AI1940" i="48"/>
  <c r="AO1940" i="48" s="1"/>
  <c r="AI1935" i="48"/>
  <c r="AO1935" i="48" s="1"/>
  <c r="AI1944" i="48"/>
  <c r="AO1944" i="48" s="1"/>
  <c r="AI1942" i="48"/>
  <c r="AO1942" i="48" s="1"/>
  <c r="AI1937" i="48"/>
  <c r="AO1937" i="48" s="1"/>
  <c r="AI1938" i="48"/>
  <c r="AO1938" i="48" s="1"/>
  <c r="AI1945" i="48"/>
  <c r="AO1945" i="48" s="1"/>
  <c r="AI1947" i="48"/>
  <c r="AO1947" i="48" s="1"/>
  <c r="AI1946" i="48"/>
  <c r="AO1946" i="48" s="1"/>
  <c r="AI1295" i="48"/>
  <c r="AO1295" i="48" s="1"/>
  <c r="AI1388" i="48"/>
  <c r="AO1388" i="48" s="1"/>
  <c r="AI1360" i="48"/>
  <c r="AO1360" i="48" s="1"/>
  <c r="AI1398" i="48"/>
  <c r="AO1398" i="48" s="1"/>
  <c r="AI1558" i="48"/>
  <c r="AO1558" i="48" s="1"/>
  <c r="AI1569" i="48"/>
  <c r="AO1569" i="48" s="1"/>
  <c r="AI1330" i="48"/>
  <c r="AO1330" i="48" s="1"/>
  <c r="AI1248" i="48"/>
  <c r="AO1248" i="48" s="1"/>
  <c r="AI1282" i="48"/>
  <c r="AO1282" i="48" s="1"/>
  <c r="AI1418" i="48"/>
  <c r="AO1418" i="48" s="1"/>
  <c r="AI1383" i="48"/>
  <c r="AO1383" i="48" s="1"/>
  <c r="AI1399" i="48"/>
  <c r="AO1399" i="48" s="1"/>
  <c r="AI1365" i="48"/>
  <c r="AO1365" i="48" s="1"/>
  <c r="AI1389" i="48"/>
  <c r="AO1389" i="48" s="1"/>
  <c r="AI1296" i="48"/>
  <c r="AO1296" i="48" s="1"/>
  <c r="AI1374" i="48"/>
  <c r="AO1374" i="48" s="1"/>
  <c r="AI1540" i="48"/>
  <c r="AO1540" i="48" s="1"/>
  <c r="AI1560" i="48"/>
  <c r="AO1560" i="48" s="1"/>
  <c r="AI1266" i="48"/>
  <c r="AO1266" i="48" s="1"/>
  <c r="AI1164" i="48"/>
  <c r="AO1164" i="48" s="1"/>
  <c r="AI1176" i="48"/>
  <c r="AO1176" i="48" s="1"/>
  <c r="AI1297" i="48"/>
  <c r="AO1297" i="48" s="1"/>
  <c r="AI1255" i="48"/>
  <c r="AO1255" i="48" s="1"/>
  <c r="AI1312" i="48"/>
  <c r="AO1312" i="48" s="1"/>
  <c r="AI1257" i="48"/>
  <c r="AO1257" i="48" s="1"/>
  <c r="AI1209" i="48"/>
  <c r="AO1209" i="48" s="1"/>
  <c r="AI1246" i="48"/>
  <c r="AO1246" i="48" s="1"/>
  <c r="AI1397" i="48"/>
  <c r="AO1397" i="48" s="1"/>
  <c r="AI1424" i="48"/>
  <c r="AO1424" i="48" s="1"/>
  <c r="AI1357" i="48"/>
  <c r="AO1357" i="48" s="1"/>
  <c r="AI1264" i="48"/>
  <c r="AO1264" i="48" s="1"/>
  <c r="AI1204" i="48"/>
  <c r="AO1204" i="48" s="1"/>
  <c r="AI1247" i="48"/>
  <c r="AO1247" i="48" s="1"/>
  <c r="AI1232" i="48"/>
  <c r="AO1232" i="48" s="1"/>
  <c r="AI1272" i="48"/>
  <c r="AO1272" i="48" s="1"/>
  <c r="AI1400" i="48"/>
  <c r="AO1400" i="48" s="1"/>
  <c r="AI1281" i="48"/>
  <c r="AO1281" i="48" s="1"/>
  <c r="AI1338" i="48"/>
  <c r="AO1338" i="48" s="1"/>
  <c r="AI1227" i="48"/>
  <c r="AO1227" i="48" s="1"/>
  <c r="AI1230" i="48"/>
  <c r="AO1230" i="48" s="1"/>
  <c r="AI1259" i="48"/>
  <c r="AO1259" i="48" s="1"/>
  <c r="AI1095" i="48"/>
  <c r="AO1095" i="48" s="1"/>
  <c r="AI1074" i="48"/>
  <c r="AO1074" i="48" s="1"/>
  <c r="AI1034" i="48"/>
  <c r="AO1034" i="48" s="1"/>
  <c r="AI1056" i="48"/>
  <c r="AO1056" i="48" s="1"/>
  <c r="AI1139" i="48"/>
  <c r="AO1139" i="48" s="1"/>
  <c r="AI1224" i="48"/>
  <c r="AO1224" i="48" s="1"/>
  <c r="AI1241" i="48"/>
  <c r="AO1241" i="48" s="1"/>
  <c r="AI1062" i="48"/>
  <c r="AO1062" i="48" s="1"/>
  <c r="AI1150" i="48"/>
  <c r="AO1150" i="48" s="1"/>
  <c r="AI1270" i="48"/>
  <c r="AO1270" i="48" s="1"/>
  <c r="AI1303" i="48"/>
  <c r="AO1303" i="48" s="1"/>
  <c r="AI1237" i="48"/>
  <c r="AO1237" i="48" s="1"/>
  <c r="AI1132" i="48"/>
  <c r="AO1132" i="48" s="1"/>
  <c r="AI1054" i="48"/>
  <c r="AO1054" i="48" s="1"/>
  <c r="AI845" i="48"/>
  <c r="AO845" i="48" s="1"/>
  <c r="AI870" i="48"/>
  <c r="AO870" i="48" s="1"/>
  <c r="AI885" i="48"/>
  <c r="AO885" i="48" s="1"/>
  <c r="AI888" i="48"/>
  <c r="AO888" i="48" s="1"/>
  <c r="AI811" i="48"/>
  <c r="AO811" i="48" s="1"/>
  <c r="AI1969" i="48"/>
  <c r="AO1969" i="48" s="1"/>
  <c r="AI1967" i="48"/>
  <c r="AO1967" i="48" s="1"/>
  <c r="AI1951" i="48"/>
  <c r="AO1951" i="48" s="1"/>
  <c r="AI1961" i="48"/>
  <c r="AO1961" i="48" s="1"/>
  <c r="AI1952" i="48"/>
  <c r="AO1952" i="48" s="1"/>
  <c r="AI1953" i="48"/>
  <c r="AO1953" i="48" s="1"/>
  <c r="AI1968" i="48"/>
  <c r="AO1968" i="48" s="1"/>
  <c r="AI1954" i="48"/>
  <c r="AO1954" i="48" s="1"/>
  <c r="AI1962" i="48"/>
  <c r="AO1962" i="48" s="1"/>
  <c r="AI1955" i="48"/>
  <c r="AO1955" i="48" s="1"/>
  <c r="AI1963" i="48"/>
  <c r="AO1963" i="48" s="1"/>
  <c r="AI1956" i="48"/>
  <c r="AO1956" i="48" s="1"/>
  <c r="AI1957" i="48"/>
  <c r="AO1957" i="48" s="1"/>
  <c r="AI1964" i="48"/>
  <c r="AO1964" i="48" s="1"/>
  <c r="AI1958" i="48"/>
  <c r="AO1958" i="48" s="1"/>
  <c r="AI1965" i="48"/>
  <c r="AO1965" i="48" s="1"/>
  <c r="AI1959" i="48"/>
  <c r="AO1959" i="48" s="1"/>
  <c r="AI1960" i="48"/>
  <c r="AO1960" i="48" s="1"/>
  <c r="AI1966" i="48"/>
  <c r="AO1966" i="48" s="1"/>
  <c r="AI1948" i="48"/>
  <c r="AO1948" i="48" s="1"/>
  <c r="AI1949" i="48"/>
  <c r="AO1949" i="48" s="1"/>
  <c r="AI956" i="48"/>
  <c r="AO956" i="48" s="1"/>
  <c r="AI950" i="48"/>
  <c r="AO950" i="48" s="1"/>
  <c r="AI1950" i="48"/>
  <c r="AO1950" i="48" s="1"/>
  <c r="AI857" i="48"/>
  <c r="AO857" i="48" s="1"/>
  <c r="AI958" i="48"/>
  <c r="AO958" i="48" s="1"/>
  <c r="AI908" i="48"/>
  <c r="AO908" i="48" s="1"/>
  <c r="AI935" i="48"/>
  <c r="AO935" i="48" s="1"/>
  <c r="AI884" i="48"/>
  <c r="AO884" i="48" s="1"/>
  <c r="AI793" i="48"/>
  <c r="AO793" i="48" s="1"/>
  <c r="AI859" i="48"/>
  <c r="AO859" i="48" s="1"/>
  <c r="AI865" i="48"/>
  <c r="AO865" i="48" s="1"/>
  <c r="AI929" i="48"/>
  <c r="AO929" i="48" s="1"/>
  <c r="AI904" i="48"/>
  <c r="AO904" i="48" s="1"/>
  <c r="AI854" i="48"/>
  <c r="AO854" i="48" s="1"/>
  <c r="AI837" i="48"/>
  <c r="AO837" i="48" s="1"/>
  <c r="AI802" i="48"/>
  <c r="AO802" i="48" s="1"/>
  <c r="AI899" i="48"/>
  <c r="AO899" i="48" s="1"/>
  <c r="AI954" i="48"/>
  <c r="AO954" i="48" s="1"/>
  <c r="AI952" i="48"/>
  <c r="AO952" i="48" s="1"/>
  <c r="AI944" i="48"/>
  <c r="AO944" i="48" s="1"/>
  <c r="AI892" i="48"/>
  <c r="AO892" i="48" s="1"/>
  <c r="AI922" i="48"/>
  <c r="AO922" i="48" s="1"/>
  <c r="AI934" i="48"/>
  <c r="AO934" i="48" s="1"/>
  <c r="AI959" i="48"/>
  <c r="AO959" i="48" s="1"/>
  <c r="AI938" i="48"/>
  <c r="AO938" i="48" s="1"/>
  <c r="AI957" i="48"/>
  <c r="AO957" i="48" s="1"/>
  <c r="AI912" i="48"/>
  <c r="AO912" i="48" s="1"/>
  <c r="AI1835" i="48"/>
  <c r="AO1835" i="48" s="1"/>
  <c r="AI1859" i="48"/>
  <c r="AO1859" i="48" s="1"/>
  <c r="AI1834" i="48"/>
  <c r="AO1834" i="48" s="1"/>
  <c r="AI1880" i="48"/>
  <c r="AO1880" i="48" s="1"/>
  <c r="AI1921" i="48"/>
  <c r="AO1921" i="48" s="1"/>
  <c r="AI1923" i="48"/>
  <c r="AO1923" i="48" s="1"/>
  <c r="AI1901" i="48"/>
  <c r="AO1901" i="48" s="1"/>
  <c r="AI1893" i="48"/>
  <c r="AO1893" i="48" s="1"/>
  <c r="AI1906" i="48"/>
  <c r="AO1906" i="48" s="1"/>
  <c r="AI1890" i="48"/>
  <c r="AO1890" i="48" s="1"/>
  <c r="AI1828" i="48"/>
  <c r="AO1828" i="48" s="1"/>
  <c r="AI1813" i="48"/>
  <c r="AO1813" i="48" s="1"/>
  <c r="AI1824" i="48"/>
  <c r="AO1824" i="48" s="1"/>
  <c r="AI1832" i="48"/>
  <c r="AO1832" i="48" s="1"/>
  <c r="AI1855" i="48"/>
  <c r="AO1855" i="48" s="1"/>
  <c r="AI1878" i="48"/>
  <c r="AO1878" i="48" s="1"/>
  <c r="AI1881" i="48"/>
  <c r="AO1881" i="48" s="1"/>
  <c r="AI1894" i="48"/>
  <c r="AO1894" i="48" s="1"/>
  <c r="AI1896" i="48"/>
  <c r="AO1896" i="48" s="1"/>
  <c r="AI1918" i="48"/>
  <c r="AO1918" i="48" s="1"/>
  <c r="AI1913" i="48"/>
  <c r="AO1913" i="48" s="1"/>
  <c r="AI1917" i="48"/>
  <c r="AO1917" i="48" s="1"/>
  <c r="AI1889" i="48"/>
  <c r="AO1889" i="48" s="1"/>
  <c r="AI1873" i="48"/>
  <c r="AO1873" i="48" s="1"/>
  <c r="AI1871" i="48"/>
  <c r="AO1871" i="48" s="1"/>
  <c r="AI1862" i="48"/>
  <c r="AO1862" i="48" s="1"/>
  <c r="AI1842" i="48"/>
  <c r="AO1842" i="48" s="1"/>
  <c r="AI1844" i="48"/>
  <c r="AO1844" i="48" s="1"/>
  <c r="AI1830" i="48"/>
  <c r="AO1830" i="48" s="1"/>
  <c r="AI1839" i="48"/>
  <c r="AO1839" i="48" s="1"/>
  <c r="AI1910" i="48"/>
  <c r="AO1910" i="48" s="1"/>
  <c r="AI1914" i="48"/>
  <c r="AO1914" i="48" s="1"/>
  <c r="AI1920" i="48"/>
  <c r="AO1920" i="48" s="1"/>
  <c r="AI1876" i="48"/>
  <c r="AO1876" i="48" s="1"/>
  <c r="AI1847" i="48"/>
  <c r="AO1847" i="48" s="1"/>
  <c r="AI1850" i="48"/>
  <c r="AO1850" i="48" s="1"/>
  <c r="AI1868" i="48"/>
  <c r="AO1868" i="48" s="1"/>
  <c r="AI1870" i="48"/>
  <c r="AO1870" i="48" s="1"/>
  <c r="AI1877" i="48"/>
  <c r="AO1877" i="48" s="1"/>
  <c r="AI1874" i="48"/>
  <c r="AO1874" i="48" s="1"/>
  <c r="AI1898" i="48"/>
  <c r="AO1898" i="48" s="1"/>
  <c r="AI1922" i="48"/>
  <c r="AO1922" i="48" s="1"/>
  <c r="AI1930" i="48"/>
  <c r="AO1930" i="48" s="1"/>
  <c r="AI1927" i="48"/>
  <c r="AO1927" i="48" s="1"/>
  <c r="AI1928" i="48"/>
  <c r="AO1928" i="48" s="1"/>
  <c r="AI1904" i="48"/>
  <c r="AO1904" i="48" s="1"/>
  <c r="AI1900" i="48"/>
  <c r="AO1900" i="48" s="1"/>
  <c r="AI1903" i="48"/>
  <c r="AO1903" i="48" s="1"/>
  <c r="AI1911" i="48"/>
  <c r="AO1911" i="48" s="1"/>
  <c r="AI1909" i="48"/>
  <c r="AO1909" i="48" s="1"/>
  <c r="AI1924" i="48"/>
  <c r="AO1924" i="48" s="1"/>
  <c r="AI1926" i="48"/>
  <c r="AO1926" i="48" s="1"/>
  <c r="AI1932" i="48"/>
  <c r="AO1932" i="48" s="1"/>
  <c r="AI1925" i="48"/>
  <c r="AO1925" i="48" s="1"/>
  <c r="AI517" i="48"/>
  <c r="AO517" i="48" s="1"/>
  <c r="AI633" i="48"/>
  <c r="AO633" i="48" s="1"/>
  <c r="AI676" i="48"/>
  <c r="AO676" i="48" s="1"/>
  <c r="AI755" i="48"/>
  <c r="AO755" i="48" s="1"/>
  <c r="AI1051" i="48"/>
  <c r="AO1051" i="48" s="1"/>
  <c r="AI997" i="48"/>
  <c r="AO997" i="48" s="1"/>
  <c r="AI704" i="48"/>
  <c r="AO704" i="48" s="1"/>
  <c r="AI701" i="48"/>
  <c r="AO701" i="48" s="1"/>
  <c r="AI814" i="48"/>
  <c r="AO814" i="48" s="1"/>
  <c r="AI941" i="48"/>
  <c r="AO941" i="48" s="1"/>
  <c r="AI683" i="48"/>
  <c r="AO683" i="48" s="1"/>
  <c r="AI548" i="48"/>
  <c r="AO548" i="48" s="1"/>
  <c r="AI473" i="48"/>
  <c r="AO473" i="48" s="1"/>
  <c r="AI551" i="48"/>
  <c r="AO551" i="48" s="1"/>
  <c r="AI622" i="48"/>
  <c r="AO622" i="48" s="1"/>
  <c r="AI833" i="48"/>
  <c r="AO833" i="48" s="1"/>
  <c r="AI968" i="48"/>
  <c r="AO968" i="48" s="1"/>
  <c r="AI1016" i="48"/>
  <c r="AO1016" i="48" s="1"/>
  <c r="AI778" i="48"/>
  <c r="AO778" i="48" s="1"/>
  <c r="AI834" i="48"/>
  <c r="AO834" i="48" s="1"/>
  <c r="AI839" i="48"/>
  <c r="AO839" i="48" s="1"/>
  <c r="AI872" i="48"/>
  <c r="AO872" i="48" s="1"/>
  <c r="AI669" i="48"/>
  <c r="AO669" i="48" s="1"/>
  <c r="AI873" i="48"/>
  <c r="AO873" i="48" s="1"/>
  <c r="AI613" i="48"/>
  <c r="AO613" i="48" s="1"/>
  <c r="AI719" i="48"/>
  <c r="AO719" i="48" s="1"/>
  <c r="AI734" i="48"/>
  <c r="AO734" i="48" s="1"/>
  <c r="AI882" i="48"/>
  <c r="AO882" i="48" s="1"/>
  <c r="AI991" i="48"/>
  <c r="AO991" i="48" s="1"/>
  <c r="AI864" i="48"/>
  <c r="AO864" i="48" s="1"/>
  <c r="AI790" i="48"/>
  <c r="AO790" i="48" s="1"/>
  <c r="AI751" i="48"/>
  <c r="AO751" i="48" s="1"/>
  <c r="AI948" i="48"/>
  <c r="AO948" i="48" s="1"/>
  <c r="AI940" i="48"/>
  <c r="AO940" i="48" s="1"/>
  <c r="AI994" i="48"/>
  <c r="AO994" i="48" s="1"/>
  <c r="AI655" i="48"/>
  <c r="AO655" i="48" s="1"/>
  <c r="AI614" i="48"/>
  <c r="AO614" i="48" s="1"/>
  <c r="AI611" i="48"/>
  <c r="AO611" i="48" s="1"/>
  <c r="AI824" i="48"/>
  <c r="AO824" i="48" s="1"/>
  <c r="AI966" i="48"/>
  <c r="AO966" i="48" s="1"/>
  <c r="AI936" i="48"/>
  <c r="AO936" i="48" s="1"/>
  <c r="AI853" i="48"/>
  <c r="AO853" i="48" s="1"/>
  <c r="AI851" i="48"/>
  <c r="AO851" i="48" s="1"/>
  <c r="AI731" i="48"/>
  <c r="AO731" i="48" s="1"/>
  <c r="AI838" i="48"/>
  <c r="AO838" i="48" s="1"/>
  <c r="AI909" i="48"/>
  <c r="AO909" i="48" s="1"/>
  <c r="AI729" i="48"/>
  <c r="AO729" i="48" s="1"/>
  <c r="AI663" i="48"/>
  <c r="AO663" i="48" s="1"/>
  <c r="AI638" i="48"/>
  <c r="AO638" i="48" s="1"/>
  <c r="AI615" i="48"/>
  <c r="AO615" i="48" s="1"/>
  <c r="AI744" i="48"/>
  <c r="AO744" i="48" s="1"/>
  <c r="AI850" i="48"/>
  <c r="AO850" i="48" s="1"/>
  <c r="AI976" i="48"/>
  <c r="AO976" i="48" s="1"/>
  <c r="AI930" i="48"/>
  <c r="AO930" i="48" s="1"/>
  <c r="AI855" i="48"/>
  <c r="AO855" i="48" s="1"/>
  <c r="AI46" i="48"/>
  <c r="AO46" i="48" s="1"/>
  <c r="AI101" i="48"/>
  <c r="AO101" i="48" s="1"/>
  <c r="AI144" i="48"/>
  <c r="AO144" i="48" s="1"/>
  <c r="AI206" i="48"/>
  <c r="AO206" i="48" s="1"/>
  <c r="AI1117" i="48"/>
  <c r="AO1117" i="48" s="1"/>
  <c r="AI1146" i="48"/>
  <c r="AO1146" i="48" s="1"/>
  <c r="AI1072" i="48"/>
  <c r="AO1072" i="48" s="1"/>
  <c r="AI937" i="48"/>
  <c r="AO937" i="48" s="1"/>
  <c r="AI891" i="48"/>
  <c r="AO891" i="48" s="1"/>
  <c r="AI585" i="48"/>
  <c r="AO585" i="48" s="1"/>
  <c r="AI197" i="48"/>
  <c r="AO197" i="48" s="1"/>
  <c r="AI74" i="48"/>
  <c r="AO74" i="48" s="1"/>
  <c r="AI38" i="48"/>
  <c r="AO38" i="48" s="1"/>
  <c r="AI54" i="48"/>
  <c r="AO54" i="48" s="1"/>
  <c r="AI108" i="48"/>
  <c r="AO108" i="48" s="1"/>
  <c r="AI321" i="48"/>
  <c r="AO321" i="48" s="1"/>
  <c r="AI499" i="48"/>
  <c r="AO499" i="48" s="1"/>
  <c r="AI1067" i="48"/>
  <c r="AO1067" i="48" s="1"/>
  <c r="AI1010" i="48"/>
  <c r="AO1010" i="48" s="1"/>
  <c r="AI1000" i="48"/>
  <c r="AO1000" i="48" s="1"/>
  <c r="AI992" i="48"/>
  <c r="AO992" i="48" s="1"/>
  <c r="AI396" i="48"/>
  <c r="AO396" i="48" s="1"/>
  <c r="AI128" i="48"/>
  <c r="AO128" i="48" s="1"/>
  <c r="AI332" i="48"/>
  <c r="AO332" i="48" s="1"/>
  <c r="AI87" i="48"/>
  <c r="AO87" i="48" s="1"/>
  <c r="AI142" i="48"/>
  <c r="AO142" i="48" s="1"/>
  <c r="AI167" i="48"/>
  <c r="AO167" i="48" s="1"/>
  <c r="AI312" i="48"/>
  <c r="AO312" i="48" s="1"/>
  <c r="AI631" i="48"/>
  <c r="AO631" i="48" s="1"/>
  <c r="AI1137" i="48"/>
  <c r="AO1137" i="48" s="1"/>
  <c r="AI1083" i="48"/>
  <c r="AO1083" i="48" s="1"/>
  <c r="AI1036" i="48"/>
  <c r="AO1036" i="48" s="1"/>
  <c r="AI1055" i="48"/>
  <c r="AO1055" i="48" s="1"/>
  <c r="AI374" i="48"/>
  <c r="AO374" i="48" s="1"/>
  <c r="AI392" i="48"/>
  <c r="AO392" i="48" s="1"/>
  <c r="AI92" i="48"/>
  <c r="AO92" i="48" s="1"/>
  <c r="AI57" i="48"/>
  <c r="AO57" i="48" s="1"/>
  <c r="AI45" i="48"/>
  <c r="AO45" i="48" s="1"/>
  <c r="AI232" i="48"/>
  <c r="AO232" i="48" s="1"/>
  <c r="AI387" i="48"/>
  <c r="AO387" i="48" s="1"/>
  <c r="AI573" i="48"/>
  <c r="AO573" i="48" s="1"/>
  <c r="AI1059" i="48"/>
  <c r="AO1059" i="48" s="1"/>
  <c r="AI741" i="48"/>
  <c r="AO741" i="48" s="1"/>
  <c r="AI1007" i="48"/>
  <c r="AO1007" i="48" s="1"/>
  <c r="AI977" i="48"/>
  <c r="AO977" i="48" s="1"/>
  <c r="AI461" i="48"/>
  <c r="AO461" i="48" s="1"/>
  <c r="AI152" i="48"/>
  <c r="AO152" i="48" s="1"/>
  <c r="AI122" i="48"/>
  <c r="AO122" i="48" s="1"/>
  <c r="AI105" i="48"/>
  <c r="AO105" i="48" s="1"/>
  <c r="AI86" i="48"/>
  <c r="AO86" i="48" s="1"/>
  <c r="AI175" i="48"/>
  <c r="AO175" i="48" s="1"/>
  <c r="AI252" i="48"/>
  <c r="AO252" i="48" s="1"/>
  <c r="AI590" i="48"/>
  <c r="AO590" i="48" s="1"/>
  <c r="AI915" i="48"/>
  <c r="AO915" i="48" s="1"/>
  <c r="AI878" i="48"/>
  <c r="AO878" i="48" s="1"/>
  <c r="AI16" i="48"/>
  <c r="AO16" i="48" s="1"/>
  <c r="AI32" i="48"/>
  <c r="AO32" i="48" s="1"/>
  <c r="AI27" i="48"/>
  <c r="AO27" i="48" s="1"/>
  <c r="AI31" i="48"/>
  <c r="AO31" i="48" s="1"/>
  <c r="AI248" i="48"/>
  <c r="AO248" i="48" s="1"/>
  <c r="AI291" i="48"/>
  <c r="AO291" i="48" s="1"/>
  <c r="AI221" i="48"/>
  <c r="AO221" i="48" s="1"/>
  <c r="AI207" i="48"/>
  <c r="AO207" i="48" s="1"/>
  <c r="AI229" i="48"/>
  <c r="AO229" i="48" s="1"/>
  <c r="AI220" i="48"/>
  <c r="AO220" i="48" s="1"/>
  <c r="AI82" i="48"/>
  <c r="AO82" i="48" s="1"/>
  <c r="AI22" i="48"/>
  <c r="AO22" i="48" s="1"/>
  <c r="AI23" i="48"/>
  <c r="AO23" i="48" s="1"/>
  <c r="AI44" i="48"/>
  <c r="AO44" i="48" s="1"/>
  <c r="AI42" i="48"/>
  <c r="AO42" i="48" s="1"/>
  <c r="AI103" i="48"/>
  <c r="AO103" i="48" s="1"/>
  <c r="AI131" i="48"/>
  <c r="AO131" i="48" s="1"/>
  <c r="AI288" i="48"/>
  <c r="AO288" i="48" s="1"/>
  <c r="AI239" i="48"/>
  <c r="AO239" i="48" s="1"/>
  <c r="AI278" i="48"/>
  <c r="AO278" i="48" s="1"/>
  <c r="AI269" i="48"/>
  <c r="AO269" i="48" s="1"/>
  <c r="AI114" i="48"/>
  <c r="AO114" i="48" s="1"/>
  <c r="AI62" i="48"/>
  <c r="AO62" i="48" s="1"/>
  <c r="AI261" i="48"/>
  <c r="AO261" i="48" s="1"/>
  <c r="AI51" i="48"/>
  <c r="AO51" i="48" s="1"/>
  <c r="AI126" i="48"/>
  <c r="AO126" i="48" s="1"/>
  <c r="AI48" i="48"/>
  <c r="AO48" i="48" s="1"/>
  <c r="AI64" i="48"/>
  <c r="AO64" i="48" s="1"/>
  <c r="AI96" i="48"/>
  <c r="AO96" i="48" s="1"/>
  <c r="AI246" i="48"/>
  <c r="AO246" i="48" s="1"/>
  <c r="AI1498" i="48"/>
  <c r="AO1498" i="48" s="1"/>
  <c r="AI253" i="48"/>
  <c r="AO253" i="48" s="1"/>
  <c r="AI242" i="48"/>
  <c r="AO242" i="48" s="1"/>
  <c r="AI97" i="48"/>
  <c r="AO97" i="48" s="1"/>
  <c r="AI169" i="48"/>
  <c r="AO169" i="48" s="1"/>
  <c r="AI30" i="48"/>
  <c r="AO30" i="48" s="1"/>
  <c r="AI21" i="48"/>
  <c r="AO21" i="48" s="1"/>
  <c r="AI37" i="48"/>
  <c r="AO37" i="48" s="1"/>
  <c r="AI56" i="48"/>
  <c r="AO56" i="48" s="1"/>
  <c r="AI93" i="48"/>
  <c r="AO93" i="48" s="1"/>
  <c r="AI294" i="48"/>
  <c r="AO294" i="48" s="1"/>
  <c r="AI388" i="48"/>
  <c r="AO388" i="48" s="1"/>
  <c r="AI380" i="48"/>
  <c r="AO380" i="48" s="1"/>
  <c r="AI400" i="48"/>
  <c r="AO400" i="48" s="1"/>
  <c r="AI411" i="48"/>
  <c r="AO411" i="48" s="1"/>
  <c r="AI297" i="48"/>
  <c r="AO297" i="48" s="1"/>
  <c r="AI202" i="48"/>
  <c r="AO202" i="48" s="1"/>
  <c r="AI60" i="48"/>
  <c r="AO60" i="48" s="1"/>
  <c r="AI69" i="48"/>
  <c r="AO69" i="48" s="1"/>
  <c r="AI26" i="48"/>
  <c r="AO26" i="48" s="1"/>
  <c r="AI28" i="48"/>
  <c r="AO28" i="48" s="1"/>
  <c r="AI43" i="48"/>
  <c r="AO43" i="48" s="1"/>
  <c r="AI138" i="48"/>
  <c r="AO138" i="48" s="1"/>
  <c r="AI226" i="48"/>
  <c r="AO226" i="48" s="1"/>
  <c r="AI211" i="48"/>
  <c r="AO211" i="48" s="1"/>
  <c r="AI1385" i="48"/>
  <c r="AO1385" i="48" s="1"/>
  <c r="AI1460" i="48"/>
  <c r="AO1460" i="48" s="1"/>
  <c r="AI1405" i="48"/>
  <c r="AO1405" i="48" s="1"/>
  <c r="AI1465" i="48"/>
  <c r="AO1465" i="48" s="1"/>
  <c r="AI906" i="48"/>
  <c r="AO906" i="48" s="1"/>
  <c r="AI730" i="48"/>
  <c r="AO730" i="48" s="1"/>
  <c r="AI558" i="48"/>
  <c r="AO558" i="48" s="1"/>
  <c r="AI557" i="48"/>
  <c r="AO557" i="48" s="1"/>
  <c r="AI699" i="48"/>
  <c r="AO699" i="48" s="1"/>
  <c r="AI1127" i="48"/>
  <c r="AO1127" i="48" s="1"/>
  <c r="AI1518" i="48"/>
  <c r="AO1518" i="48" s="1"/>
  <c r="AI1471" i="48"/>
  <c r="AO1471" i="48" s="1"/>
  <c r="AI1449" i="48"/>
  <c r="AO1449" i="48" s="1"/>
  <c r="AI1488" i="48"/>
  <c r="AO1488" i="48" s="1"/>
  <c r="AI1453" i="48"/>
  <c r="AO1453" i="48" s="1"/>
  <c r="AI1495" i="48"/>
  <c r="AO1495" i="48" s="1"/>
  <c r="AI1078" i="48"/>
  <c r="AO1078" i="48" s="1"/>
  <c r="AI781" i="48"/>
  <c r="AO781" i="48" s="1"/>
  <c r="AI531" i="48"/>
  <c r="AO531" i="48" s="1"/>
  <c r="AI562" i="48"/>
  <c r="AO562" i="48" s="1"/>
  <c r="AI581" i="48"/>
  <c r="AO581" i="48" s="1"/>
  <c r="AI1060" i="48"/>
  <c r="AO1060" i="48" s="1"/>
  <c r="AI1447" i="48"/>
  <c r="AO1447" i="48" s="1"/>
  <c r="AI1328" i="48"/>
  <c r="AO1328" i="48" s="1"/>
  <c r="AI1409" i="48"/>
  <c r="AO1409" i="48" s="1"/>
  <c r="AI1390" i="48"/>
  <c r="AO1390" i="48" s="1"/>
  <c r="AI1513" i="48"/>
  <c r="AO1513" i="48" s="1"/>
  <c r="AI1767" i="48"/>
  <c r="AO1767" i="48" s="1"/>
  <c r="AI1239" i="48"/>
  <c r="AO1239" i="48" s="1"/>
  <c r="AI709" i="48"/>
  <c r="AO709" i="48" s="1"/>
  <c r="AI2305" i="48"/>
  <c r="AO2305" i="48" s="1"/>
  <c r="AI507" i="48"/>
  <c r="AO507" i="48" s="1"/>
  <c r="AI767" i="48"/>
  <c r="AO767" i="48" s="1"/>
  <c r="AI1195" i="48"/>
  <c r="AO1195" i="48" s="1"/>
  <c r="AI1529" i="48"/>
  <c r="AO1529" i="48" s="1"/>
  <c r="AI1536" i="48"/>
  <c r="AO1536" i="48" s="1"/>
  <c r="AI1386" i="48"/>
  <c r="AO1386" i="48" s="1"/>
  <c r="AI1510" i="48"/>
  <c r="AO1510" i="48" s="1"/>
  <c r="AI1349" i="48"/>
  <c r="AO1349" i="48" s="1"/>
  <c r="AI1387" i="48"/>
  <c r="AO1387" i="48" s="1"/>
  <c r="AI943" i="48"/>
  <c r="AO943" i="48" s="1"/>
  <c r="AI609" i="48"/>
  <c r="AO609" i="48" s="1"/>
  <c r="AI561" i="48"/>
  <c r="AO561" i="48" s="1"/>
  <c r="AI484" i="48"/>
  <c r="AO484" i="48" s="1"/>
  <c r="AI672" i="48"/>
  <c r="AO672" i="48" s="1"/>
  <c r="AI933" i="48"/>
  <c r="AO933" i="48" s="1"/>
  <c r="AI1500" i="48"/>
  <c r="AO1500" i="48" s="1"/>
  <c r="AI1533" i="48"/>
  <c r="AO1533" i="48" s="1"/>
  <c r="AI1494" i="48"/>
  <c r="AO1494" i="48" s="1"/>
  <c r="AI1484" i="48"/>
  <c r="AO1484" i="48" s="1"/>
  <c r="AI1429" i="48"/>
  <c r="AO1429" i="48" s="1"/>
  <c r="AI1335" i="48"/>
  <c r="AO1335" i="48" s="1"/>
  <c r="AI806" i="48"/>
  <c r="AO806" i="48" s="1"/>
  <c r="AI680" i="48"/>
  <c r="AO680" i="48" s="1"/>
  <c r="AI718" i="48"/>
  <c r="AO718" i="48" s="1"/>
  <c r="AI109" i="48"/>
  <c r="AO109" i="48" s="1"/>
  <c r="AI145" i="48"/>
  <c r="AO145" i="48" s="1"/>
  <c r="AI136" i="48"/>
  <c r="AO136" i="48" s="1"/>
  <c r="AI161" i="48"/>
  <c r="AO161" i="48" s="1"/>
  <c r="AI185" i="48"/>
  <c r="AO185" i="48" s="1"/>
  <c r="AI186" i="48"/>
  <c r="AO186" i="48" s="1"/>
  <c r="AI117" i="48"/>
  <c r="AO117" i="48" s="1"/>
  <c r="AI116" i="48"/>
  <c r="AO116" i="48" s="1"/>
  <c r="AI177" i="48"/>
  <c r="AO177" i="48" s="1"/>
  <c r="AI268" i="48"/>
  <c r="AO268" i="48" s="1"/>
  <c r="AI212" i="48"/>
  <c r="AO212" i="48" s="1"/>
  <c r="AI127" i="48"/>
  <c r="AO127" i="48" s="1"/>
  <c r="AI110" i="48"/>
  <c r="AO110" i="48" s="1"/>
  <c r="AI118" i="48"/>
  <c r="AO118" i="48" s="1"/>
  <c r="AI119" i="48"/>
  <c r="AO119" i="48" s="1"/>
  <c r="AI181" i="48"/>
  <c r="AO181" i="48" s="1"/>
  <c r="AI164" i="48"/>
  <c r="AO164" i="48" s="1"/>
  <c r="AI153" i="48"/>
  <c r="AO153" i="48" s="1"/>
  <c r="AI102" i="48"/>
  <c r="AO102" i="48" s="1"/>
  <c r="AI151" i="48"/>
  <c r="AO151" i="48" s="1"/>
  <c r="AI134" i="48"/>
  <c r="AO134" i="48" s="1"/>
  <c r="AI183" i="48"/>
  <c r="AO183" i="48" s="1"/>
  <c r="AI159" i="48"/>
  <c r="AO159" i="48" s="1"/>
  <c r="AI316" i="48"/>
  <c r="AO316" i="48" s="1"/>
  <c r="AI123" i="48"/>
  <c r="AO123" i="48" s="1"/>
  <c r="AI113" i="48"/>
  <c r="AO113" i="48" s="1"/>
  <c r="AI124" i="48"/>
  <c r="AO124" i="48" s="1"/>
  <c r="AI182" i="48"/>
  <c r="AO182" i="48" s="1"/>
  <c r="AI170" i="48"/>
  <c r="AO170" i="48" s="1"/>
  <c r="AI148" i="48"/>
  <c r="AO148" i="48" s="1"/>
  <c r="AI146" i="48"/>
  <c r="AO146" i="48" s="1"/>
  <c r="AI163" i="48"/>
  <c r="AO163" i="48" s="1"/>
  <c r="AI200" i="48"/>
  <c r="AO200" i="48" s="1"/>
  <c r="AI240" i="48"/>
  <c r="AO240" i="48" s="1"/>
  <c r="AI270" i="48"/>
  <c r="AO270" i="48" s="1"/>
  <c r="AI147" i="48"/>
  <c r="AO147" i="48" s="1"/>
  <c r="AI121" i="48"/>
  <c r="AO121" i="48" s="1"/>
  <c r="AI120" i="48"/>
  <c r="AO120" i="48" s="1"/>
  <c r="AI180" i="48"/>
  <c r="AO180" i="48" s="1"/>
  <c r="AI205" i="48"/>
  <c r="AO205" i="48" s="1"/>
  <c r="AI193" i="48"/>
  <c r="AO193" i="48" s="1"/>
  <c r="AI157" i="48"/>
  <c r="AO157" i="48" s="1"/>
  <c r="AI132" i="48"/>
  <c r="AO132" i="48" s="1"/>
  <c r="AI135" i="48"/>
  <c r="AO135" i="48" s="1"/>
  <c r="AI155" i="48"/>
  <c r="AO155" i="48" s="1"/>
  <c r="AI176" i="48"/>
  <c r="AO176" i="48" s="1"/>
  <c r="AI171" i="48"/>
  <c r="AO171" i="48" s="1"/>
  <c r="AI165" i="48"/>
  <c r="AO165" i="48" s="1"/>
  <c r="AI160" i="48"/>
  <c r="AO160" i="48" s="1"/>
  <c r="AI130" i="48"/>
  <c r="AO130" i="48" s="1"/>
  <c r="AI184" i="48"/>
  <c r="AO184" i="48" s="1"/>
  <c r="AI195" i="48"/>
  <c r="AO195" i="48" s="1"/>
  <c r="AI191" i="48"/>
  <c r="AO191" i="48" s="1"/>
  <c r="AI189" i="48"/>
  <c r="AO189" i="48" s="1"/>
  <c r="AI188" i="48"/>
  <c r="AO188" i="48" s="1"/>
  <c r="AI1753" i="48"/>
  <c r="AO1753" i="48" s="1"/>
  <c r="AI1677" i="48"/>
  <c r="AO1677" i="48" s="1"/>
  <c r="AI1716" i="48"/>
  <c r="AO1716" i="48" s="1"/>
  <c r="AI1809" i="48"/>
  <c r="AO1809" i="48" s="1"/>
  <c r="AI1808" i="48"/>
  <c r="AO1808" i="48" s="1"/>
  <c r="AI1798" i="48"/>
  <c r="AO1798" i="48" s="1"/>
  <c r="AI1766" i="48"/>
  <c r="AO1766" i="48" s="1"/>
  <c r="AI1866" i="48"/>
  <c r="AO1866" i="48" s="1"/>
  <c r="AI1746" i="48"/>
  <c r="AO1746" i="48" s="1"/>
  <c r="AI1710" i="48"/>
  <c r="AO1710" i="48" s="1"/>
  <c r="AI1776" i="48"/>
  <c r="AO1776" i="48" s="1"/>
  <c r="AI1676" i="48"/>
  <c r="AO1676" i="48" s="1"/>
  <c r="AI1664" i="48"/>
  <c r="AO1664" i="48" s="1"/>
  <c r="AI1712" i="48"/>
  <c r="AO1712" i="48" s="1"/>
  <c r="AI234" i="48"/>
  <c r="AO234" i="48" s="1"/>
  <c r="AI224" i="48"/>
  <c r="AO224" i="48" s="1"/>
  <c r="AI290" i="48"/>
  <c r="AO290" i="48" s="1"/>
  <c r="AI325" i="48"/>
  <c r="AO325" i="48" s="1"/>
  <c r="AI549" i="48"/>
  <c r="AO549" i="48" s="1"/>
  <c r="AI640" i="48"/>
  <c r="AO640" i="48" s="1"/>
  <c r="AI430" i="48"/>
  <c r="AO430" i="48" s="1"/>
  <c r="AI471" i="48"/>
  <c r="AO471" i="48" s="1"/>
  <c r="AI636" i="48"/>
  <c r="AO636" i="48" s="1"/>
  <c r="AI658" i="48"/>
  <c r="AO658" i="48" s="1"/>
  <c r="AI366" i="48"/>
  <c r="AO366" i="48" s="1"/>
  <c r="AI427" i="48"/>
  <c r="AO427" i="48" s="1"/>
  <c r="AI323" i="48"/>
  <c r="AO323" i="48" s="1"/>
  <c r="AI344" i="48"/>
  <c r="AO344" i="48" s="1"/>
  <c r="AI317" i="48"/>
  <c r="AO317" i="48" s="1"/>
  <c r="AI533" i="48"/>
  <c r="AO533" i="48" s="1"/>
  <c r="AI706" i="48"/>
  <c r="AO706" i="48" s="1"/>
  <c r="AI641" i="48"/>
  <c r="AO641" i="48" s="1"/>
  <c r="AI463" i="48"/>
  <c r="AO463" i="48" s="1"/>
  <c r="AI515" i="48"/>
  <c r="AO515" i="48" s="1"/>
  <c r="AI513" i="48"/>
  <c r="AO513" i="48" s="1"/>
  <c r="AI566" i="48"/>
  <c r="AO566" i="48" s="1"/>
  <c r="AI276" i="48"/>
  <c r="AO276" i="48" s="1"/>
  <c r="AI433" i="48"/>
  <c r="AO433" i="48" s="1"/>
  <c r="AI241" i="48"/>
  <c r="AO241" i="48" s="1"/>
  <c r="AI300" i="48"/>
  <c r="AO300" i="48" s="1"/>
  <c r="AI341" i="48"/>
  <c r="AO341" i="48" s="1"/>
  <c r="AI847" i="48"/>
  <c r="AO847" i="48" s="1"/>
  <c r="AI972" i="48"/>
  <c r="AO972" i="48" s="1"/>
  <c r="AI736" i="48"/>
  <c r="AO736" i="48" s="1"/>
  <c r="AI2313" i="48"/>
  <c r="AO2313" i="48" s="1"/>
  <c r="AI503" i="48"/>
  <c r="AO503" i="48" s="1"/>
  <c r="AI673" i="48"/>
  <c r="AO673" i="48" s="1"/>
  <c r="AI545" i="48"/>
  <c r="AO545" i="48" s="1"/>
  <c r="AI697" i="48"/>
  <c r="AO697" i="48" s="1"/>
  <c r="AI309" i="48"/>
  <c r="AO309" i="48" s="1"/>
  <c r="AI249" i="48"/>
  <c r="AO249" i="48" s="1"/>
  <c r="AI245" i="48"/>
  <c r="AO245" i="48" s="1"/>
  <c r="AI390" i="48"/>
  <c r="AO390" i="48" s="1"/>
  <c r="AI434" i="48"/>
  <c r="AO434" i="48" s="1"/>
  <c r="AI443" i="48"/>
  <c r="AO443" i="48" s="1"/>
  <c r="AI350" i="48"/>
  <c r="AO350" i="48" s="1"/>
  <c r="AI386" i="48"/>
  <c r="AO386" i="48" s="1"/>
  <c r="AI359" i="48"/>
  <c r="AO359" i="48" s="1"/>
  <c r="AI610" i="48"/>
  <c r="AO610" i="48" s="1"/>
  <c r="AI462" i="48"/>
  <c r="AO462" i="48" s="1"/>
  <c r="AI345" i="48"/>
  <c r="AO345" i="48" s="1"/>
  <c r="AI409" i="48"/>
  <c r="AO409" i="48" s="1"/>
  <c r="AI282" i="48"/>
  <c r="AO282" i="48" s="1"/>
  <c r="AI275" i="48"/>
  <c r="AO275" i="48" s="1"/>
  <c r="AI343" i="48"/>
  <c r="AO343" i="48" s="1"/>
  <c r="AI422" i="48"/>
  <c r="AO422" i="48" s="1"/>
  <c r="AI650" i="48"/>
  <c r="AO650" i="48" s="1"/>
  <c r="AI652" i="48"/>
  <c r="AO652" i="48" s="1"/>
  <c r="AI166" i="48"/>
  <c r="AO166" i="48" s="1"/>
  <c r="AI2068" i="48"/>
  <c r="AO2068" i="48" s="1"/>
  <c r="AI2069" i="48"/>
  <c r="AO2069" i="48" s="1"/>
  <c r="AI2070" i="48"/>
  <c r="AO2070" i="48" s="1"/>
  <c r="AI2071" i="48"/>
  <c r="AO2071" i="48" s="1"/>
  <c r="AI2085" i="48"/>
  <c r="AO2085" i="48" s="1"/>
  <c r="AI10" i="48"/>
  <c r="AO10" i="48" s="1"/>
  <c r="AI15" i="48"/>
  <c r="AO15" i="48" s="1"/>
  <c r="AI25" i="48"/>
  <c r="AO25" i="48" s="1"/>
  <c r="AI13" i="48"/>
  <c r="AO13" i="48" s="1"/>
  <c r="AI6" i="48"/>
  <c r="AO6" i="48" s="1"/>
  <c r="AI4" i="48"/>
  <c r="AO4" i="48" s="1"/>
  <c r="AI2086" i="48"/>
  <c r="AO2086" i="48" s="1"/>
  <c r="AI2087" i="48"/>
  <c r="AO2087" i="48" s="1"/>
  <c r="AI3" i="48"/>
  <c r="AO3" i="48" s="1"/>
  <c r="AI5" i="48"/>
  <c r="AO5" i="48" s="1"/>
  <c r="AI9" i="48"/>
  <c r="AO9" i="48" s="1"/>
  <c r="AI8" i="48"/>
  <c r="AO8" i="48" s="1"/>
  <c r="AI11" i="48"/>
  <c r="AO11" i="48" s="1"/>
  <c r="AI17" i="48"/>
  <c r="AO17" i="48" s="1"/>
  <c r="AI2088" i="48"/>
  <c r="AO2088" i="48" s="1"/>
  <c r="AI2089" i="48"/>
  <c r="AO2089" i="48" s="1"/>
  <c r="AI2144" i="48"/>
  <c r="AO2144" i="48" s="1"/>
  <c r="AI2" i="48"/>
  <c r="AO2" i="48" s="1"/>
  <c r="AK140" i="48"/>
  <c r="AQ140" i="48" s="1"/>
  <c r="AK149" i="48"/>
  <c r="AQ149" i="48" s="1"/>
  <c r="AK150" i="48"/>
  <c r="AQ150" i="48" s="1"/>
  <c r="AK179" i="48"/>
  <c r="AQ179" i="48" s="1"/>
  <c r="AK199" i="48"/>
  <c r="AQ199" i="48" s="1"/>
  <c r="AK192" i="48"/>
  <c r="AQ192" i="48" s="1"/>
  <c r="AK204" i="48"/>
  <c r="AQ204" i="48" s="1"/>
  <c r="AK210" i="48"/>
  <c r="AQ210" i="48" s="1"/>
  <c r="AK231" i="48"/>
  <c r="AQ231" i="48" s="1"/>
  <c r="AK247" i="48"/>
  <c r="AQ247" i="48" s="1"/>
  <c r="AK292" i="48"/>
  <c r="AQ292" i="48" s="1"/>
  <c r="AK305" i="48"/>
  <c r="AQ305" i="48" s="1"/>
  <c r="AK310" i="48"/>
  <c r="AQ310" i="48" s="1"/>
  <c r="AK339" i="48"/>
  <c r="AQ339" i="48" s="1"/>
  <c r="AK227" i="48"/>
  <c r="AQ227" i="48" s="1"/>
  <c r="AK365" i="48"/>
  <c r="AQ365" i="48" s="1"/>
  <c r="AK375" i="48"/>
  <c r="AQ375" i="48" s="1"/>
  <c r="AK639" i="48"/>
  <c r="AQ639" i="48" s="1"/>
  <c r="AK446" i="48"/>
  <c r="AQ446" i="48" s="1"/>
  <c r="AK308" i="48"/>
  <c r="AQ308" i="48" s="1"/>
  <c r="AK322" i="48"/>
  <c r="AQ322" i="48" s="1"/>
  <c r="AK335" i="48"/>
  <c r="AQ335" i="48" s="1"/>
  <c r="AK691" i="48"/>
  <c r="AQ691" i="48" s="1"/>
  <c r="AK717" i="48"/>
  <c r="AQ717" i="48" s="1"/>
  <c r="AK340" i="48"/>
  <c r="AQ340" i="48" s="1"/>
  <c r="AK348" i="48"/>
  <c r="AQ348" i="48" s="1"/>
  <c r="AK724" i="48"/>
  <c r="AQ724" i="48" s="1"/>
  <c r="AK360" i="48"/>
  <c r="AQ360" i="48" s="1"/>
  <c r="AK735" i="48"/>
  <c r="AQ735" i="48" s="1"/>
  <c r="AK377" i="48"/>
  <c r="AQ377" i="48" s="1"/>
  <c r="AK479" i="48"/>
  <c r="AQ479" i="48" s="1"/>
  <c r="AK775" i="48"/>
  <c r="AQ775" i="48" s="1"/>
  <c r="AK382" i="48"/>
  <c r="AQ382" i="48" s="1"/>
  <c r="AK389" i="48"/>
  <c r="AQ389" i="48" s="1"/>
  <c r="AK726" i="48"/>
  <c r="AQ726" i="48" s="1"/>
  <c r="AK436" i="48"/>
  <c r="AQ436" i="48" s="1"/>
  <c r="AK759" i="48"/>
  <c r="AQ759" i="48" s="1"/>
  <c r="AK705" i="48"/>
  <c r="AQ705" i="48" s="1"/>
  <c r="AK746" i="48"/>
  <c r="AQ746" i="48" s="1"/>
  <c r="AK777" i="48"/>
  <c r="AQ777" i="48" s="1"/>
  <c r="AK786" i="48"/>
  <c r="AQ786" i="48" s="1"/>
  <c r="AK803" i="48"/>
  <c r="AQ803" i="48" s="1"/>
  <c r="AK812" i="48"/>
  <c r="AQ812" i="48" s="1"/>
  <c r="AK797" i="48"/>
  <c r="AQ797" i="48" s="1"/>
  <c r="AK794" i="48"/>
  <c r="AQ794" i="48" s="1"/>
  <c r="AK818" i="48"/>
  <c r="AQ818" i="48" s="1"/>
  <c r="AK841" i="48"/>
  <c r="AQ841" i="48" s="1"/>
  <c r="AK840" i="48"/>
  <c r="AQ840" i="48" s="1"/>
  <c r="AK450" i="48"/>
  <c r="AQ450" i="48" s="1"/>
  <c r="AK822" i="48"/>
  <c r="AQ822" i="48" s="1"/>
  <c r="AK816" i="48"/>
  <c r="AQ816" i="48" s="1"/>
  <c r="AK889" i="48"/>
  <c r="AQ889" i="48" s="1"/>
  <c r="AK835" i="48"/>
  <c r="AQ835" i="48" s="1"/>
  <c r="AK550" i="48"/>
  <c r="AQ550" i="48" s="1"/>
  <c r="AK846" i="48"/>
  <c r="AQ846" i="48" s="1"/>
  <c r="AK525" i="48"/>
  <c r="AQ525" i="48" s="1"/>
  <c r="AK801" i="48"/>
  <c r="AQ801" i="48" s="1"/>
  <c r="AK874" i="48"/>
  <c r="AQ874" i="48" s="1"/>
  <c r="AK568" i="48"/>
  <c r="AQ568" i="48" s="1"/>
  <c r="AK916" i="48"/>
  <c r="AQ916" i="48" s="1"/>
  <c r="AK589" i="48"/>
  <c r="AQ589" i="48" s="1"/>
  <c r="AK580" i="48"/>
  <c r="AQ580" i="48" s="1"/>
  <c r="AK407" i="48"/>
  <c r="AQ407" i="48" s="1"/>
  <c r="AK647" i="48"/>
  <c r="AQ647" i="48" s="1"/>
  <c r="AK468" i="48"/>
  <c r="AQ468" i="48" s="1"/>
  <c r="AK852" i="48"/>
  <c r="AQ852" i="48" s="1"/>
  <c r="AK413" i="48"/>
  <c r="AQ413" i="48" s="1"/>
  <c r="AK421" i="48"/>
  <c r="AQ421" i="48" s="1"/>
  <c r="AK913" i="48"/>
  <c r="AQ913" i="48" s="1"/>
  <c r="AK863" i="48"/>
  <c r="AQ863" i="48" s="1"/>
  <c r="AK879" i="48"/>
  <c r="AQ879" i="48" s="1"/>
  <c r="AK424" i="48"/>
  <c r="AQ424" i="48" s="1"/>
  <c r="AK924" i="48"/>
  <c r="AQ924" i="48" s="1"/>
  <c r="AK454" i="48"/>
  <c r="AQ454" i="48" s="1"/>
  <c r="AK432" i="48"/>
  <c r="AQ432" i="48" s="1"/>
  <c r="AK666" i="48"/>
  <c r="AQ666" i="48" s="1"/>
  <c r="AK438" i="48"/>
  <c r="AQ438" i="48" s="1"/>
  <c r="AK682" i="48"/>
  <c r="AQ682" i="48" s="1"/>
  <c r="AK711" i="48"/>
  <c r="AQ711" i="48" s="1"/>
  <c r="AK448" i="48"/>
  <c r="AQ448" i="48" s="1"/>
  <c r="AK451" i="48"/>
  <c r="AQ451" i="48" s="1"/>
  <c r="AK974" i="48"/>
  <c r="AQ974" i="48" s="1"/>
  <c r="AK465" i="48"/>
  <c r="AQ465" i="48" s="1"/>
  <c r="AK720" i="48"/>
  <c r="AQ720" i="48" s="1"/>
  <c r="AK624" i="48"/>
  <c r="AQ624" i="48" s="1"/>
  <c r="AK742" i="48"/>
  <c r="AQ742" i="48" s="1"/>
  <c r="AK687" i="48"/>
  <c r="AQ687" i="48" s="1"/>
  <c r="AK1048" i="48"/>
  <c r="AQ1048" i="48" s="1"/>
  <c r="AK769" i="48"/>
  <c r="AQ769" i="48" s="1"/>
  <c r="AK661" i="48"/>
  <c r="AQ661" i="48" s="1"/>
  <c r="AK973" i="48"/>
  <c r="AQ973" i="48" s="1"/>
  <c r="AK756" i="48"/>
  <c r="AQ756" i="48" s="1"/>
  <c r="AK520" i="48"/>
  <c r="AQ520" i="48" s="1"/>
  <c r="AK665" i="48"/>
  <c r="AQ665" i="48" s="1"/>
  <c r="AK716" i="48"/>
  <c r="AQ716" i="48" s="1"/>
  <c r="AK796" i="48"/>
  <c r="AQ796" i="48" s="1"/>
  <c r="AK830" i="48"/>
  <c r="AQ830" i="48" s="1"/>
  <c r="AK804" i="48"/>
  <c r="AQ804" i="48" s="1"/>
  <c r="AK827" i="48"/>
  <c r="AQ827" i="48" s="1"/>
  <c r="AK521" i="48"/>
  <c r="AQ521" i="48" s="1"/>
  <c r="AK511" i="48"/>
  <c r="AQ511" i="48" s="1"/>
  <c r="AK867" i="48"/>
  <c r="AQ867" i="48" s="1"/>
  <c r="AK535" i="48"/>
  <c r="AQ535" i="48" s="1"/>
  <c r="AK712" i="48"/>
  <c r="AQ712" i="48" s="1"/>
  <c r="AK826" i="48"/>
  <c r="AQ826" i="48" s="1"/>
  <c r="AK828" i="48"/>
  <c r="AQ828" i="48" s="1"/>
  <c r="AK690" i="48"/>
  <c r="AQ690" i="48" s="1"/>
  <c r="AK645" i="48"/>
  <c r="AQ645" i="48" s="1"/>
  <c r="AK530" i="48"/>
  <c r="AQ530" i="48" s="1"/>
  <c r="AK524" i="48"/>
  <c r="AQ524" i="48" s="1"/>
  <c r="AK527" i="48"/>
  <c r="AQ527" i="48" s="1"/>
  <c r="AK675" i="48"/>
  <c r="AQ675" i="48" s="1"/>
  <c r="AK1085" i="48"/>
  <c r="AQ1085" i="48" s="1"/>
  <c r="AK715" i="48"/>
  <c r="AQ715" i="48" s="1"/>
  <c r="AK714" i="48"/>
  <c r="AQ714" i="48" s="1"/>
  <c r="AK648" i="48"/>
  <c r="AQ648" i="48" s="1"/>
  <c r="AK594" i="48"/>
  <c r="AQ594" i="48" s="1"/>
  <c r="AK844" i="48"/>
  <c r="AQ844" i="48" s="1"/>
  <c r="AK689" i="48"/>
  <c r="AQ689" i="48" s="1"/>
  <c r="AK749" i="48"/>
  <c r="AQ749" i="48" s="1"/>
  <c r="AK721" i="48"/>
  <c r="AQ721" i="48" s="1"/>
  <c r="AK621" i="48"/>
  <c r="AQ621" i="48" s="1"/>
  <c r="AK637" i="48"/>
  <c r="AQ637" i="48" s="1"/>
  <c r="AK619" i="48"/>
  <c r="AQ619" i="48" s="1"/>
  <c r="AK743" i="48"/>
  <c r="AQ743" i="48" s="1"/>
  <c r="AK902" i="48"/>
  <c r="AQ902" i="48" s="1"/>
  <c r="AK738" i="48"/>
  <c r="AQ738" i="48" s="1"/>
  <c r="AK761" i="48"/>
  <c r="AQ761" i="48" s="1"/>
  <c r="AK695" i="48"/>
  <c r="AQ695" i="48" s="1"/>
  <c r="AK760" i="48"/>
  <c r="AQ760" i="48" s="1"/>
  <c r="AK703" i="48"/>
  <c r="AQ703" i="48" s="1"/>
  <c r="AK776" i="48"/>
  <c r="AQ776" i="48" s="1"/>
  <c r="AK733" i="48"/>
  <c r="AQ733" i="48" s="1"/>
  <c r="AK750" i="48"/>
  <c r="AQ750" i="48" s="1"/>
  <c r="AK702" i="48"/>
  <c r="AQ702" i="48" s="1"/>
  <c r="AK698" i="48"/>
  <c r="AQ698" i="48" s="1"/>
  <c r="AK975" i="48"/>
  <c r="AQ975" i="48" s="1"/>
  <c r="AK1018" i="48"/>
  <c r="AQ1018" i="48" s="1"/>
  <c r="AK949" i="48"/>
  <c r="AQ949" i="48" s="1"/>
  <c r="AK753" i="48"/>
  <c r="AQ753" i="48" s="1"/>
  <c r="AK783" i="48"/>
  <c r="AQ783" i="48" s="1"/>
  <c r="AK654" i="48"/>
  <c r="AQ654" i="48" s="1"/>
  <c r="AK569" i="48"/>
  <c r="AQ569" i="48" s="1"/>
  <c r="AK1102" i="48"/>
  <c r="AQ1102" i="48" s="1"/>
  <c r="AK785" i="48"/>
  <c r="AQ785" i="48" s="1"/>
  <c r="AK784" i="48"/>
  <c r="AQ784" i="48" s="1"/>
  <c r="AK657" i="48"/>
  <c r="AQ657" i="48" s="1"/>
  <c r="AK1145" i="48"/>
  <c r="AQ1145" i="48" s="1"/>
  <c r="AK1178" i="48"/>
  <c r="AQ1178" i="48" s="1"/>
  <c r="AK1120" i="48"/>
  <c r="AQ1120" i="48" s="1"/>
  <c r="AK577" i="48"/>
  <c r="AQ577" i="48" s="1"/>
  <c r="AK1170" i="48"/>
  <c r="AQ1170" i="48" s="1"/>
  <c r="AK849" i="48"/>
  <c r="AQ849" i="48" s="1"/>
  <c r="AK1130" i="48"/>
  <c r="AQ1130" i="48" s="1"/>
  <c r="AK809" i="48"/>
  <c r="AQ809" i="48" s="1"/>
  <c r="AK808" i="48"/>
  <c r="AQ808" i="48" s="1"/>
  <c r="AK537" i="48"/>
  <c r="AQ537" i="48" s="1"/>
  <c r="AK1182" i="48"/>
  <c r="AQ1182" i="48" s="1"/>
  <c r="AK488" i="48"/>
  <c r="AQ488" i="48" s="1"/>
  <c r="AK1148" i="48"/>
  <c r="AQ1148" i="48" s="1"/>
  <c r="AK1154" i="48"/>
  <c r="AQ1154" i="48" s="1"/>
  <c r="AK780" i="48"/>
  <c r="AQ780" i="48" s="1"/>
  <c r="AK606" i="48"/>
  <c r="AQ606" i="48" s="1"/>
  <c r="AK1293" i="48"/>
  <c r="AQ1293" i="48" s="1"/>
  <c r="AK1187" i="48"/>
  <c r="AQ1187" i="48" s="1"/>
  <c r="AK1280" i="48"/>
  <c r="AQ1280" i="48" s="1"/>
  <c r="AK604" i="48"/>
  <c r="AQ604" i="48" s="1"/>
  <c r="AK686" i="48"/>
  <c r="AQ686" i="48" s="1"/>
  <c r="AK1286" i="48"/>
  <c r="AQ1286" i="48" s="1"/>
  <c r="AK1228" i="48"/>
  <c r="AQ1228" i="48" s="1"/>
  <c r="AK583" i="48"/>
  <c r="AQ583" i="48" s="1"/>
  <c r="AK858" i="48"/>
  <c r="AQ858" i="48" s="1"/>
  <c r="AK740" i="48"/>
  <c r="AQ740" i="48" s="1"/>
  <c r="AK805" i="48"/>
  <c r="AQ805" i="48" s="1"/>
  <c r="AK1299" i="48"/>
  <c r="AQ1299" i="48" s="1"/>
  <c r="AK1344" i="48"/>
  <c r="AQ1344" i="48" s="1"/>
  <c r="AK900" i="48"/>
  <c r="AQ900" i="48" s="1"/>
  <c r="AK1306" i="48"/>
  <c r="AQ1306" i="48" s="1"/>
  <c r="AK694" i="48"/>
  <c r="AQ694" i="48" s="1"/>
  <c r="AK1376" i="48"/>
  <c r="AQ1376" i="48" s="1"/>
  <c r="AK597" i="48"/>
  <c r="AQ597" i="48" s="1"/>
  <c r="AK848" i="48"/>
  <c r="AQ848" i="48" s="1"/>
  <c r="AK1279" i="48"/>
  <c r="AQ1279" i="48" s="1"/>
  <c r="AK483" i="48"/>
  <c r="AQ483" i="48" s="1"/>
  <c r="AK634" i="48"/>
  <c r="AQ634" i="48" s="1"/>
  <c r="AK1355" i="48"/>
  <c r="AQ1355" i="48" s="1"/>
  <c r="AK868" i="48"/>
  <c r="AQ868" i="48" s="1"/>
  <c r="AK832" i="48"/>
  <c r="AQ832" i="48" s="1"/>
  <c r="AK831" i="48"/>
  <c r="AQ831" i="48" s="1"/>
  <c r="AK1354" i="48"/>
  <c r="AQ1354" i="48" s="1"/>
  <c r="AK685" i="48"/>
  <c r="AQ685" i="48" s="1"/>
  <c r="AK1516" i="48"/>
  <c r="AQ1516" i="48" s="1"/>
  <c r="AK860" i="48"/>
  <c r="AQ860" i="48" s="1"/>
  <c r="AK570" i="48"/>
  <c r="AQ570" i="48" s="1"/>
  <c r="AK979" i="48"/>
  <c r="AQ979" i="48" s="1"/>
  <c r="AK947" i="48"/>
  <c r="AQ947" i="48" s="1"/>
  <c r="AK578" i="48"/>
  <c r="AQ578" i="48" s="1"/>
  <c r="AK1527" i="48"/>
  <c r="AQ1527" i="48" s="1"/>
  <c r="AK1125" i="48"/>
  <c r="AQ1125" i="48" s="1"/>
  <c r="AK1729" i="48"/>
  <c r="AQ1729" i="48" s="1"/>
  <c r="AK939" i="48"/>
  <c r="AQ939" i="48" s="1"/>
  <c r="AK1658" i="48"/>
  <c r="AQ1658" i="48" s="1"/>
  <c r="AK953" i="48"/>
  <c r="AQ953" i="48" s="1"/>
  <c r="AK627" i="48"/>
  <c r="AQ627" i="48" s="1"/>
  <c r="AK861" i="48"/>
  <c r="AQ861" i="48" s="1"/>
  <c r="AK1101" i="48"/>
  <c r="AQ1101" i="48" s="1"/>
  <c r="AK927" i="48"/>
  <c r="AQ927" i="48" s="1"/>
  <c r="AK1633" i="48"/>
  <c r="AQ1633" i="48" s="1"/>
  <c r="AK696" i="48"/>
  <c r="AQ696" i="48" s="1"/>
  <c r="AK883" i="48"/>
  <c r="AQ883" i="48" s="1"/>
  <c r="AK971" i="48"/>
  <c r="AQ971" i="48" s="1"/>
  <c r="AK1053" i="48"/>
  <c r="AQ1053" i="48" s="1"/>
  <c r="AK925" i="48"/>
  <c r="AQ925" i="48" s="1"/>
  <c r="AK945" i="48"/>
  <c r="AQ945" i="48" s="1"/>
  <c r="AK1032" i="48"/>
  <c r="AQ1032" i="48" s="1"/>
  <c r="AK910" i="48"/>
  <c r="AQ910" i="48" s="1"/>
  <c r="AK1726" i="48"/>
  <c r="AQ1726" i="48" s="1"/>
  <c r="AK1700" i="48"/>
  <c r="AQ1700" i="48" s="1"/>
  <c r="AK926" i="48"/>
  <c r="AQ926" i="48" s="1"/>
  <c r="AK951" i="48"/>
  <c r="AQ951" i="48" s="1"/>
  <c r="AK988" i="48"/>
  <c r="AQ988" i="48" s="1"/>
  <c r="AK758" i="48"/>
  <c r="AQ758" i="48" s="1"/>
  <c r="AK980" i="48"/>
  <c r="AQ980" i="48" s="1"/>
  <c r="AK961" i="48"/>
  <c r="AQ961" i="48" s="1"/>
  <c r="AK984" i="48"/>
  <c r="AQ984" i="48" s="1"/>
  <c r="AK1011" i="48"/>
  <c r="AQ1011" i="48" s="1"/>
  <c r="AK911" i="48"/>
  <c r="AQ911" i="48" s="1"/>
  <c r="AK866" i="48"/>
  <c r="AQ866" i="48" s="1"/>
  <c r="AK1843" i="48"/>
  <c r="AQ1843" i="48" s="1"/>
  <c r="AK1033" i="48"/>
  <c r="AQ1033" i="48" s="1"/>
  <c r="AK768" i="48"/>
  <c r="AQ768" i="48" s="1"/>
  <c r="AK998" i="48"/>
  <c r="AQ998" i="48" s="1"/>
  <c r="AK983" i="48"/>
  <c r="AQ983" i="48" s="1"/>
  <c r="AK1656" i="48"/>
  <c r="AQ1656" i="48" s="1"/>
  <c r="AK969" i="48"/>
  <c r="AQ969" i="48" s="1"/>
  <c r="AK1111" i="48"/>
  <c r="AQ1111" i="48" s="1"/>
  <c r="AK1437" i="48"/>
  <c r="AQ1437" i="48" s="1"/>
  <c r="AK779" i="48"/>
  <c r="AQ779" i="48" s="1"/>
  <c r="AK964" i="48"/>
  <c r="AQ964" i="48" s="1"/>
  <c r="AK1043" i="48"/>
  <c r="AQ1043" i="48" s="1"/>
  <c r="AK1024" i="48"/>
  <c r="AQ1024" i="48" s="1"/>
  <c r="AK1885" i="48"/>
  <c r="AQ1885" i="48" s="1"/>
  <c r="AK1014" i="48"/>
  <c r="AQ1014" i="48" s="1"/>
  <c r="AK1045" i="48"/>
  <c r="AQ1045" i="48" s="1"/>
  <c r="AK1031" i="48"/>
  <c r="AQ1031" i="48" s="1"/>
  <c r="AK960" i="48"/>
  <c r="AQ960" i="48" s="1"/>
  <c r="AK1173" i="48"/>
  <c r="AQ1173" i="48" s="1"/>
  <c r="AK987" i="48"/>
  <c r="AQ987" i="48" s="1"/>
  <c r="AK1118" i="48"/>
  <c r="AQ1118" i="48" s="1"/>
  <c r="AK1123" i="48"/>
  <c r="AQ1123" i="48" s="1"/>
  <c r="AK1012" i="48"/>
  <c r="AQ1012" i="48" s="1"/>
  <c r="AK668" i="48"/>
  <c r="AQ668" i="48" s="1"/>
  <c r="AK1080" i="48"/>
  <c r="AQ1080" i="48" s="1"/>
  <c r="AK1025" i="48"/>
  <c r="AQ1025" i="48" s="1"/>
  <c r="AK1728" i="48"/>
  <c r="AQ1728" i="48" s="1"/>
  <c r="AK1129" i="48"/>
  <c r="AQ1129" i="48" s="1"/>
  <c r="AK1084" i="48"/>
  <c r="AQ1084" i="48" s="1"/>
  <c r="AK1786" i="48"/>
  <c r="AQ1786" i="48" s="1"/>
  <c r="AK671" i="48"/>
  <c r="AQ671" i="48" s="1"/>
  <c r="AK1087" i="48"/>
  <c r="AQ1087" i="48" s="1"/>
  <c r="AK869" i="48"/>
  <c r="AQ869" i="48" s="1"/>
  <c r="AK1744" i="48"/>
  <c r="AQ1744" i="48" s="1"/>
  <c r="AK917" i="48"/>
  <c r="AQ917" i="48" s="1"/>
  <c r="AK1428" i="48"/>
  <c r="AQ1428" i="48" s="1"/>
  <c r="AK1015" i="48"/>
  <c r="AQ1015" i="48" s="1"/>
  <c r="AK598" i="48"/>
  <c r="AQ598" i="48" s="1"/>
  <c r="AK1640" i="48"/>
  <c r="AQ1640" i="48" s="1"/>
  <c r="AK1040" i="48"/>
  <c r="AQ1040" i="48" s="1"/>
  <c r="AK1163" i="48"/>
  <c r="AQ1163" i="48" s="1"/>
  <c r="AK480" i="48"/>
  <c r="AQ480" i="48" s="1"/>
  <c r="AK1213" i="48"/>
  <c r="AQ1213" i="48" s="1"/>
  <c r="AK600" i="48"/>
  <c r="AQ600" i="48" s="1"/>
  <c r="AK898" i="48"/>
  <c r="AQ898" i="48" s="1"/>
  <c r="AK618" i="48"/>
  <c r="AQ618" i="48" s="1"/>
  <c r="AK1404" i="48"/>
  <c r="AQ1404" i="48" s="1"/>
  <c r="AK1761" i="48"/>
  <c r="AQ1761" i="48" s="1"/>
  <c r="AK1413" i="48"/>
  <c r="AQ1413" i="48" s="1"/>
  <c r="AK1035" i="48"/>
  <c r="AQ1035" i="48" s="1"/>
  <c r="AK931" i="48"/>
  <c r="AQ931" i="48" s="1"/>
  <c r="AK970" i="48"/>
  <c r="AQ970" i="48" s="1"/>
  <c r="AK642" i="48"/>
  <c r="AQ642" i="48" s="1"/>
  <c r="AK727" i="48"/>
  <c r="AQ727" i="48" s="1"/>
  <c r="AK1052" i="48"/>
  <c r="AQ1052" i="48" s="1"/>
  <c r="AK774" i="48"/>
  <c r="AQ774" i="48" s="1"/>
  <c r="AK795" i="48"/>
  <c r="AQ795" i="48" s="1"/>
  <c r="AK905" i="48"/>
  <c r="AQ905" i="48" s="1"/>
  <c r="AK1523" i="48"/>
  <c r="AQ1523" i="48" s="1"/>
  <c r="AK886" i="48"/>
  <c r="AQ886" i="48" s="1"/>
  <c r="AK928" i="48"/>
  <c r="AQ928" i="48" s="1"/>
  <c r="AK1392" i="48"/>
  <c r="AQ1392" i="48" s="1"/>
  <c r="AK608" i="48"/>
  <c r="AQ608" i="48" s="1"/>
  <c r="AK1019" i="48"/>
  <c r="AQ1019" i="48" s="1"/>
  <c r="AK770" i="48"/>
  <c r="AQ770" i="48" s="1"/>
  <c r="AK649" i="48"/>
  <c r="AQ649" i="48" s="1"/>
  <c r="AK595" i="48"/>
  <c r="AQ595" i="48" s="1"/>
  <c r="AK754" i="48"/>
  <c r="AQ754" i="48" s="1"/>
  <c r="AK605" i="48"/>
  <c r="AQ605" i="48" s="1"/>
  <c r="AK692" i="48"/>
  <c r="AQ692" i="48" s="1"/>
  <c r="AK1172" i="48"/>
  <c r="AQ1172" i="48" s="1"/>
  <c r="AK728" i="48"/>
  <c r="AQ728" i="48" s="1"/>
  <c r="AK623" i="48"/>
  <c r="AQ623" i="48" s="1"/>
  <c r="AK1764" i="48"/>
  <c r="AQ1764" i="48" s="1"/>
  <c r="AK962" i="48"/>
  <c r="AQ962" i="48" s="1"/>
  <c r="AK942" i="48"/>
  <c r="AQ942" i="48" s="1"/>
  <c r="AK464" i="48"/>
  <c r="AQ464" i="48" s="1"/>
  <c r="AK963" i="48"/>
  <c r="AQ963" i="48" s="1"/>
  <c r="AK1207" i="48"/>
  <c r="AQ1207" i="48" s="1"/>
  <c r="AK1096" i="48"/>
  <c r="AQ1096" i="48" s="1"/>
  <c r="AK523" i="48"/>
  <c r="AQ523" i="48" s="1"/>
  <c r="AK1278" i="48"/>
  <c r="AQ1278" i="48" s="1"/>
  <c r="AK670" i="48"/>
  <c r="AQ670" i="48" s="1"/>
  <c r="AK693" i="48"/>
  <c r="AQ693" i="48" s="1"/>
  <c r="AK1065" i="48"/>
  <c r="AQ1065" i="48" s="1"/>
  <c r="AK1368" i="48"/>
  <c r="AQ1368" i="48" s="1"/>
  <c r="AK1089" i="48"/>
  <c r="AQ1089" i="48" s="1"/>
  <c r="AK1039" i="48"/>
  <c r="AQ1039" i="48" s="1"/>
  <c r="AK1337" i="48"/>
  <c r="AQ1337" i="48" s="1"/>
  <c r="AK1126" i="48"/>
  <c r="AQ1126" i="48" s="1"/>
  <c r="AK1004" i="48"/>
  <c r="AQ1004" i="48" s="1"/>
  <c r="AK1445" i="48"/>
  <c r="AQ1445" i="48" s="1"/>
  <c r="AK1097" i="48"/>
  <c r="AQ1097" i="48" s="1"/>
  <c r="AK1152" i="48"/>
  <c r="AQ1152" i="48" s="1"/>
  <c r="AK1094" i="48"/>
  <c r="AQ1094" i="48" s="1"/>
  <c r="AK1077" i="48"/>
  <c r="AQ1077" i="48" s="1"/>
  <c r="AK1226" i="48"/>
  <c r="AQ1226" i="48" s="1"/>
  <c r="AK1307" i="48"/>
  <c r="AQ1307" i="48" s="1"/>
  <c r="AK1140" i="48"/>
  <c r="AQ1140" i="48" s="1"/>
  <c r="AK1391" i="48"/>
  <c r="AQ1391" i="48" s="1"/>
  <c r="AK1749" i="48"/>
  <c r="AQ1749" i="48" s="1"/>
  <c r="AK1433" i="48"/>
  <c r="AQ1433" i="48" s="1"/>
  <c r="AK1530" i="48"/>
  <c r="AQ1530" i="48" s="1"/>
  <c r="AK1991" i="48"/>
  <c r="AQ1991" i="48" s="1"/>
  <c r="AK1994" i="48"/>
  <c r="AQ1994" i="48" s="1"/>
  <c r="AK999" i="48"/>
  <c r="AQ999" i="48" s="1"/>
  <c r="AK1908" i="48"/>
  <c r="AQ1908" i="48" s="1"/>
  <c r="AK1001" i="48"/>
  <c r="AQ1001" i="48" s="1"/>
  <c r="AK1238" i="48"/>
  <c r="AQ1238" i="48" s="1"/>
  <c r="AK1998" i="48"/>
  <c r="AQ1998" i="48" s="1"/>
  <c r="AK2006" i="48"/>
  <c r="AQ2006" i="48" s="1"/>
  <c r="AK1586" i="48"/>
  <c r="AQ1586" i="48" s="1"/>
  <c r="AK2021" i="48"/>
  <c r="AQ2021" i="48" s="1"/>
  <c r="AK1179" i="48"/>
  <c r="AQ1179" i="48" s="1"/>
  <c r="AK1778" i="48"/>
  <c r="AQ1778" i="48" s="1"/>
  <c r="AK1785" i="48"/>
  <c r="AQ1785" i="48" s="1"/>
  <c r="AK1628" i="48"/>
  <c r="AQ1628" i="48" s="1"/>
  <c r="AK1697" i="48"/>
  <c r="AQ1697" i="48" s="1"/>
  <c r="AK1791" i="48"/>
  <c r="AQ1791" i="48" s="1"/>
  <c r="AK1210" i="48"/>
  <c r="AQ1210" i="48" s="1"/>
  <c r="AK1395" i="48"/>
  <c r="AQ1395" i="48" s="1"/>
  <c r="AK1262" i="48"/>
  <c r="AQ1262" i="48" s="1"/>
  <c r="AK1298" i="48"/>
  <c r="AQ1298" i="48" s="1"/>
  <c r="AK1436" i="48"/>
  <c r="AQ1436" i="48" s="1"/>
  <c r="AK1547" i="48"/>
  <c r="AQ1547" i="48" s="1"/>
  <c r="AK1185" i="48"/>
  <c r="AQ1185" i="48" s="1"/>
  <c r="AK1160" i="48"/>
  <c r="AQ1160" i="48" s="1"/>
  <c r="AK1233" i="48"/>
  <c r="AQ1233" i="48" s="1"/>
  <c r="AK1218" i="48"/>
  <c r="AQ1218" i="48" s="1"/>
  <c r="AK1153" i="48"/>
  <c r="AQ1153" i="48" s="1"/>
  <c r="AK1167" i="48"/>
  <c r="AQ1167" i="48" s="1"/>
  <c r="AK1216" i="48"/>
  <c r="AQ1216" i="48" s="1"/>
  <c r="AK1260" i="48"/>
  <c r="AQ1260" i="48" s="1"/>
  <c r="AK1215" i="48"/>
  <c r="AQ1215" i="48" s="1"/>
  <c r="AK1211" i="48"/>
  <c r="AQ1211" i="48" s="1"/>
  <c r="AK1434" i="48"/>
  <c r="AQ1434" i="48" s="1"/>
  <c r="AK1410" i="48"/>
  <c r="AQ1410" i="48" s="1"/>
  <c r="AK1155" i="48"/>
  <c r="AQ1155" i="48" s="1"/>
  <c r="AK1236" i="48"/>
  <c r="AQ1236" i="48" s="1"/>
  <c r="AK1283" i="48"/>
  <c r="AQ1283" i="48" s="1"/>
  <c r="AK1302" i="48"/>
  <c r="AQ1302" i="48" s="1"/>
  <c r="AK1131" i="48"/>
  <c r="AQ1131" i="48" s="1"/>
  <c r="AK1069" i="48"/>
  <c r="AQ1069" i="48" s="1"/>
  <c r="AK1234" i="48"/>
  <c r="AQ1234" i="48" s="1"/>
  <c r="AK1254" i="48"/>
  <c r="AQ1254" i="48" s="1"/>
  <c r="AK1393" i="48"/>
  <c r="AQ1393" i="48" s="1"/>
  <c r="AK1611" i="48"/>
  <c r="AQ1611" i="48" s="1"/>
  <c r="AK1711" i="48"/>
  <c r="AQ1711" i="48" s="1"/>
  <c r="AK1662" i="48"/>
  <c r="AQ1662" i="48" s="1"/>
  <c r="AK2306" i="48"/>
  <c r="AQ2306" i="48" s="1"/>
  <c r="AK1670" i="48"/>
  <c r="AQ1670" i="48" s="1"/>
  <c r="AK1595" i="48"/>
  <c r="AQ1595" i="48" s="1"/>
  <c r="AK1456" i="48"/>
  <c r="AQ1456" i="48" s="1"/>
  <c r="AK1426" i="48"/>
  <c r="AQ1426" i="48" s="1"/>
  <c r="AK1375" i="48"/>
  <c r="AQ1375" i="48" s="1"/>
  <c r="AK1423" i="48"/>
  <c r="AQ1423" i="48" s="1"/>
  <c r="AK1363" i="48"/>
  <c r="AQ1363" i="48" s="1"/>
  <c r="AK1485" i="48"/>
  <c r="AQ1485" i="48" s="1"/>
  <c r="AK1559" i="48"/>
  <c r="AQ1559" i="48" s="1"/>
  <c r="AK1630" i="48"/>
  <c r="AQ1630" i="48" s="1"/>
  <c r="AK1581" i="48"/>
  <c r="AQ1581" i="48" s="1"/>
  <c r="AK1541" i="48"/>
  <c r="AQ1541" i="48" s="1"/>
  <c r="AK1267" i="48"/>
  <c r="AQ1267" i="48" s="1"/>
  <c r="AK1289" i="48"/>
  <c r="AQ1289" i="48" s="1"/>
  <c r="AK1442" i="48"/>
  <c r="AQ1442" i="48" s="1"/>
  <c r="AK1341" i="48"/>
  <c r="AQ1341" i="48" s="1"/>
  <c r="AK1331" i="48"/>
  <c r="AQ1331" i="48" s="1"/>
  <c r="AK1369" i="48"/>
  <c r="AQ1369" i="48" s="1"/>
  <c r="AK1422" i="48"/>
  <c r="AQ1422" i="48" s="1"/>
  <c r="AK1408" i="48"/>
  <c r="AQ1408" i="48" s="1"/>
  <c r="AK1245" i="48"/>
  <c r="AQ1245" i="48" s="1"/>
  <c r="AK1366" i="48"/>
  <c r="AQ1366" i="48" s="1"/>
  <c r="AK1288" i="48"/>
  <c r="AQ1288" i="48" s="1"/>
  <c r="AK1203" i="48"/>
  <c r="AQ1203" i="48" s="1"/>
  <c r="AK1180" i="48"/>
  <c r="AQ1180" i="48" s="1"/>
  <c r="AK1217" i="48"/>
  <c r="AQ1217" i="48" s="1"/>
  <c r="AK1134" i="48"/>
  <c r="AQ1134" i="48" s="1"/>
  <c r="AK1162" i="48"/>
  <c r="AQ1162" i="48" s="1"/>
  <c r="AK1168" i="48"/>
  <c r="AQ1168" i="48" s="1"/>
  <c r="AK1268" i="48"/>
  <c r="AQ1268" i="48" s="1"/>
  <c r="AK1171" i="48"/>
  <c r="AQ1171" i="48" s="1"/>
  <c r="AK1253" i="48"/>
  <c r="AQ1253" i="48" s="1"/>
  <c r="AK1320" i="48"/>
  <c r="AQ1320" i="48" s="1"/>
  <c r="AK1261" i="48"/>
  <c r="AQ1261" i="48" s="1"/>
  <c r="AK1274" i="48"/>
  <c r="AQ1274" i="48" s="1"/>
  <c r="AK1191" i="48"/>
  <c r="AQ1191" i="48" s="1"/>
  <c r="AK1136" i="48"/>
  <c r="AQ1136" i="48" s="1"/>
  <c r="AK1324" i="48"/>
  <c r="AQ1324" i="48" s="1"/>
  <c r="AK1269" i="48"/>
  <c r="AQ1269" i="48" s="1"/>
  <c r="AK1358" i="48"/>
  <c r="AQ1358" i="48" s="1"/>
  <c r="AK1401" i="48"/>
  <c r="AQ1401" i="48" s="1"/>
  <c r="AK1240" i="48"/>
  <c r="AQ1240" i="48" s="1"/>
  <c r="AK1198" i="48"/>
  <c r="AQ1198" i="48" s="1"/>
  <c r="AK1290" i="48"/>
  <c r="AQ1290" i="48" s="1"/>
  <c r="AK1317" i="48"/>
  <c r="AQ1317" i="48" s="1"/>
  <c r="AK1305" i="48"/>
  <c r="AQ1305" i="48" s="1"/>
  <c r="AK1350" i="48"/>
  <c r="AQ1350" i="48" s="1"/>
  <c r="AK1327" i="48"/>
  <c r="AQ1327" i="48" s="1"/>
  <c r="AK1292" i="48"/>
  <c r="AQ1292" i="48" s="1"/>
  <c r="AK1323" i="48"/>
  <c r="AQ1323" i="48" s="1"/>
  <c r="AK1379" i="48"/>
  <c r="AQ1379" i="48" s="1"/>
  <c r="AK1580" i="48"/>
  <c r="AQ1580" i="48" s="1"/>
  <c r="AK1564" i="48"/>
  <c r="AQ1564" i="48" s="1"/>
  <c r="AK1475" i="48"/>
  <c r="AQ1475" i="48" s="1"/>
  <c r="AK1474" i="48"/>
  <c r="AQ1474" i="48" s="1"/>
  <c r="AK1415" i="48"/>
  <c r="AQ1415" i="48" s="1"/>
  <c r="AK1394" i="48"/>
  <c r="AQ1394" i="48" s="1"/>
  <c r="AK1440" i="48"/>
  <c r="AQ1440" i="48" s="1"/>
  <c r="AK1452" i="48"/>
  <c r="AQ1452" i="48" s="1"/>
  <c r="AK1458" i="48"/>
  <c r="AQ1458" i="48" s="1"/>
  <c r="AK1551" i="48"/>
  <c r="AQ1551" i="48" s="1"/>
  <c r="AK1438" i="48"/>
  <c r="AQ1438" i="48" s="1"/>
  <c r="AK1469" i="48"/>
  <c r="AQ1469" i="48" s="1"/>
  <c r="AK1492" i="48"/>
  <c r="AQ1492" i="48" s="1"/>
  <c r="AK1496" i="48"/>
  <c r="AQ1496" i="48" s="1"/>
  <c r="AK1356" i="48"/>
  <c r="AQ1356" i="48" s="1"/>
  <c r="AK1416" i="48"/>
  <c r="AQ1416" i="48" s="1"/>
  <c r="AK1501" i="48"/>
  <c r="AQ1501" i="48" s="1"/>
  <c r="AK1491" i="48"/>
  <c r="AQ1491" i="48" s="1"/>
  <c r="AK1468" i="48"/>
  <c r="AQ1468" i="48" s="1"/>
  <c r="AK1367" i="48"/>
  <c r="AQ1367" i="48" s="1"/>
  <c r="AK1294" i="48"/>
  <c r="AQ1294" i="48" s="1"/>
  <c r="AK1454" i="48"/>
  <c r="AQ1454" i="48" s="1"/>
  <c r="AK1542" i="48"/>
  <c r="AQ1542" i="48" s="1"/>
  <c r="AK1644" i="48"/>
  <c r="AQ1644" i="48" s="1"/>
  <c r="AK1636" i="48"/>
  <c r="AQ1636" i="48" s="1"/>
  <c r="AK1672" i="48"/>
  <c r="AQ1672" i="48" s="1"/>
  <c r="AK1669" i="48"/>
  <c r="AQ1669" i="48" s="1"/>
  <c r="AK1112" i="48"/>
  <c r="AQ1112" i="48" s="1"/>
  <c r="AK1190" i="48"/>
  <c r="AQ1190" i="48" s="1"/>
  <c r="AK1242" i="48"/>
  <c r="AQ1242" i="48" s="1"/>
  <c r="AK1244" i="48"/>
  <c r="AQ1244" i="48" s="1"/>
  <c r="AK1332" i="48"/>
  <c r="AQ1332" i="48" s="1"/>
  <c r="AK1467" i="48"/>
  <c r="AQ1467" i="48" s="1"/>
  <c r="AK1249" i="48"/>
  <c r="AQ1249" i="48" s="1"/>
  <c r="AK1342" i="48"/>
  <c r="AQ1342" i="48" s="1"/>
  <c r="AK1362" i="48"/>
  <c r="AQ1362" i="48" s="1"/>
  <c r="AK1284" i="48"/>
  <c r="AQ1284" i="48" s="1"/>
  <c r="AK1325" i="48"/>
  <c r="AQ1325" i="48" s="1"/>
  <c r="AK1194" i="48"/>
  <c r="AQ1194" i="48" s="1"/>
  <c r="AK1263" i="48"/>
  <c r="AQ1263" i="48" s="1"/>
  <c r="AK1336" i="48"/>
  <c r="AQ1336" i="48" s="1"/>
  <c r="AK1353" i="48"/>
  <c r="AQ1353" i="48" s="1"/>
  <c r="AK1455" i="48"/>
  <c r="AQ1455" i="48" s="1"/>
  <c r="AK1539" i="48"/>
  <c r="AQ1539" i="48" s="1"/>
  <c r="AK1493" i="48"/>
  <c r="AQ1493" i="48" s="1"/>
  <c r="AK1407" i="48"/>
  <c r="AQ1407" i="48" s="1"/>
  <c r="AK1431" i="48"/>
  <c r="AQ1431" i="48" s="1"/>
  <c r="AK1479" i="48"/>
  <c r="AQ1479" i="48" s="1"/>
  <c r="AK1419" i="48"/>
  <c r="AQ1419" i="48" s="1"/>
  <c r="AK1361" i="48"/>
  <c r="AQ1361" i="48" s="1"/>
  <c r="AK1464" i="48"/>
  <c r="AQ1464" i="48" s="1"/>
  <c r="AK1505" i="48"/>
  <c r="AQ1505" i="48" s="1"/>
  <c r="AK1451" i="48"/>
  <c r="AQ1451" i="48" s="1"/>
  <c r="AK1570" i="48"/>
  <c r="AQ1570" i="48" s="1"/>
  <c r="AK1692" i="48"/>
  <c r="AQ1692" i="48" s="1"/>
  <c r="AK1681" i="48"/>
  <c r="AQ1681" i="48" s="1"/>
  <c r="AK1715" i="48"/>
  <c r="AQ1715" i="48" s="1"/>
  <c r="AK2307" i="48"/>
  <c r="AQ2307" i="48" s="1"/>
  <c r="AK1646" i="48"/>
  <c r="AQ1646" i="48" s="1"/>
  <c r="AK1642" i="48"/>
  <c r="AQ1642" i="48" s="1"/>
  <c r="AK1593" i="48"/>
  <c r="AQ1593" i="48" s="1"/>
  <c r="AK1635" i="48"/>
  <c r="AQ1635" i="48" s="1"/>
  <c r="AK1647" i="48"/>
  <c r="AQ1647" i="48" s="1"/>
  <c r="AK1674" i="48"/>
  <c r="AQ1674" i="48" s="1"/>
  <c r="AK1637" i="48"/>
  <c r="AQ1637" i="48" s="1"/>
  <c r="AK1553" i="48"/>
  <c r="AQ1553" i="48" s="1"/>
  <c r="AK1521" i="48"/>
  <c r="AQ1521" i="48" s="1"/>
  <c r="AK1525" i="48"/>
  <c r="AQ1525" i="48" s="1"/>
  <c r="AK2308" i="48"/>
  <c r="AQ2308" i="48" s="1"/>
  <c r="AK2309" i="48"/>
  <c r="AQ2309" i="48" s="1"/>
  <c r="AK2310" i="48"/>
  <c r="AQ2310" i="48" s="1"/>
  <c r="AK2311" i="48"/>
  <c r="AQ2311" i="48" s="1"/>
  <c r="AK2312" i="48"/>
  <c r="AQ2312" i="48" s="1"/>
  <c r="AK1477" i="48"/>
  <c r="AQ1477" i="48" s="1"/>
  <c r="AK1472" i="48"/>
  <c r="AQ1472" i="48" s="1"/>
  <c r="AK1276" i="48"/>
  <c r="AQ1276" i="48" s="1"/>
  <c r="AK1334" i="48"/>
  <c r="AQ1334" i="48" s="1"/>
  <c r="AK1377" i="48"/>
  <c r="AQ1377" i="48" s="1"/>
  <c r="AK1448" i="48"/>
  <c r="AQ1448" i="48" s="1"/>
  <c r="AK1481" i="48"/>
  <c r="AQ1481" i="48" s="1"/>
  <c r="AK1524" i="48"/>
  <c r="AQ1524" i="48" s="1"/>
  <c r="AK1482" i="48"/>
  <c r="AQ1482" i="48" s="1"/>
  <c r="AK2058" i="48"/>
  <c r="AQ2058" i="48" s="1"/>
  <c r="AK1626" i="48"/>
  <c r="AQ1626" i="48" s="1"/>
  <c r="AK1373" i="48"/>
  <c r="AQ1373" i="48" s="1"/>
  <c r="AK1322" i="48"/>
  <c r="AQ1322" i="48" s="1"/>
  <c r="AK1020" i="48"/>
  <c r="AQ1020" i="48" s="1"/>
  <c r="AK1002" i="48"/>
  <c r="AQ1002" i="48" s="1"/>
  <c r="AK1175" i="48"/>
  <c r="AQ1175" i="48" s="1"/>
  <c r="AK1817" i="48"/>
  <c r="AQ1817" i="48" s="1"/>
  <c r="AK1743" i="48"/>
  <c r="AQ1743" i="48" s="1"/>
  <c r="AK1915" i="48"/>
  <c r="AQ1915" i="48" s="1"/>
  <c r="AK1883" i="48"/>
  <c r="AQ1883" i="48" s="1"/>
  <c r="AK1819" i="48"/>
  <c r="AQ1819" i="48" s="1"/>
  <c r="AK1515" i="48"/>
  <c r="AQ1515" i="48" s="1"/>
  <c r="AK1638" i="48"/>
  <c r="AQ1638" i="48" s="1"/>
  <c r="AK1742" i="48"/>
  <c r="AQ1742" i="48" s="1"/>
  <c r="AK1550" i="48"/>
  <c r="AQ1550" i="48" s="1"/>
  <c r="AK1049" i="48"/>
  <c r="AQ1049" i="48" s="1"/>
  <c r="AK1151" i="48"/>
  <c r="AQ1151" i="48" s="1"/>
  <c r="AK1141" i="48"/>
  <c r="AQ1141" i="48" s="1"/>
  <c r="AK1600" i="48"/>
  <c r="AQ1600" i="48" s="1"/>
  <c r="AK1723" i="48"/>
  <c r="AQ1723" i="48" s="1"/>
  <c r="AK1916" i="48"/>
  <c r="AQ1916" i="48" s="1"/>
  <c r="AK1627" i="48"/>
  <c r="AQ1627" i="48" s="1"/>
  <c r="AK1815" i="48"/>
  <c r="AQ1815" i="48" s="1"/>
  <c r="AK1655" i="48"/>
  <c r="AQ1655" i="48" s="1"/>
  <c r="AK1751" i="48"/>
  <c r="AQ1751" i="48" s="1"/>
  <c r="AK1794" i="48"/>
  <c r="AQ1794" i="48" s="1"/>
  <c r="AK1567" i="48"/>
  <c r="AQ1567" i="48" s="1"/>
  <c r="AK2066" i="48"/>
  <c r="AQ2066" i="48" s="1"/>
  <c r="AK1346" i="48"/>
  <c r="AQ1346" i="48" s="1"/>
  <c r="AK1589" i="48"/>
  <c r="AQ1589" i="48" s="1"/>
  <c r="AK1673" i="48"/>
  <c r="AQ1673" i="48" s="1"/>
  <c r="AK1800" i="48"/>
  <c r="AQ1800" i="48" s="1"/>
  <c r="AK1752" i="48"/>
  <c r="AQ1752" i="48" s="1"/>
  <c r="AK1748" i="48"/>
  <c r="AQ1748" i="48" s="1"/>
  <c r="AK1769" i="48"/>
  <c r="AQ1769" i="48" s="1"/>
  <c r="AK1693" i="48"/>
  <c r="AQ1693" i="48" s="1"/>
  <c r="AK1703" i="48"/>
  <c r="AQ1703" i="48" s="1"/>
  <c r="AK1682" i="48"/>
  <c r="AQ1682" i="48" s="1"/>
  <c r="AK1103" i="48"/>
  <c r="AQ1103" i="48" s="1"/>
  <c r="AK1092" i="48"/>
  <c r="AQ1092" i="48" s="1"/>
  <c r="AK1028" i="48"/>
  <c r="AQ1028" i="48" s="1"/>
  <c r="AK1076" i="48"/>
  <c r="AQ1076" i="48" s="1"/>
  <c r="AK1340" i="48"/>
  <c r="AQ1340" i="48" s="1"/>
  <c r="AK1688" i="48"/>
  <c r="AQ1688" i="48" s="1"/>
  <c r="AK1831" i="48"/>
  <c r="AQ1831" i="48" s="1"/>
  <c r="AK1810" i="48"/>
  <c r="AQ1810" i="48" s="1"/>
  <c r="AK1718" i="48"/>
  <c r="AQ1718" i="48" s="1"/>
  <c r="AK1713" i="48"/>
  <c r="AQ1713" i="48" s="1"/>
  <c r="AK1680" i="48"/>
  <c r="AQ1680" i="48" s="1"/>
  <c r="AK1212" i="48"/>
  <c r="AQ1212" i="48" s="1"/>
  <c r="AK1206" i="48"/>
  <c r="AQ1206" i="48" s="1"/>
  <c r="AK967" i="48"/>
  <c r="AQ967" i="48" s="1"/>
  <c r="AK2067" i="48"/>
  <c r="AQ2067" i="48" s="1"/>
  <c r="AK1572" i="48"/>
  <c r="AQ1572" i="48" s="1"/>
  <c r="AK1614" i="48"/>
  <c r="AQ1614" i="48" s="1"/>
  <c r="AK1555" i="48"/>
  <c r="AQ1555" i="48" s="1"/>
  <c r="AK1562" i="48"/>
  <c r="AQ1562" i="48" s="1"/>
  <c r="AK1486" i="48"/>
  <c r="AQ1486" i="48" s="1"/>
  <c r="AK1202" i="48"/>
  <c r="AQ1202" i="48" s="1"/>
  <c r="AK1023" i="48"/>
  <c r="AQ1023" i="48" s="1"/>
  <c r="AK995" i="48"/>
  <c r="AQ995" i="48" s="1"/>
  <c r="AK1061" i="48"/>
  <c r="AQ1061" i="48" s="1"/>
  <c r="AK1225" i="48"/>
  <c r="AQ1225" i="48" s="1"/>
  <c r="AK1462" i="48"/>
  <c r="AQ1462" i="48" s="1"/>
  <c r="AK1522" i="48"/>
  <c r="AQ1522" i="48" s="1"/>
  <c r="AK1532" i="48"/>
  <c r="AQ1532" i="48" s="1"/>
  <c r="AK1538" i="48"/>
  <c r="AQ1538" i="48" s="1"/>
  <c r="AK1432" i="48"/>
  <c r="AQ1432" i="48" s="1"/>
  <c r="AK1427" i="48"/>
  <c r="AQ1427" i="48" s="1"/>
  <c r="AK1578" i="48"/>
  <c r="AQ1578" i="48" s="1"/>
  <c r="AK1345" i="48"/>
  <c r="AQ1345" i="48" s="1"/>
  <c r="AK1124" i="48"/>
  <c r="AQ1124" i="48" s="1"/>
  <c r="AK1119" i="48"/>
  <c r="AQ1119" i="48" s="1"/>
  <c r="AK1070" i="48"/>
  <c r="AQ1070" i="48" s="1"/>
  <c r="AK1420" i="48"/>
  <c r="AQ1420" i="48" s="1"/>
  <c r="AK1520" i="48"/>
  <c r="AQ1520" i="48" s="1"/>
  <c r="AK1612" i="48"/>
  <c r="AQ1612" i="48" s="1"/>
  <c r="AK1608" i="48"/>
  <c r="AQ1608" i="48" s="1"/>
  <c r="AK1591" i="48"/>
  <c r="AQ1591" i="48" s="1"/>
  <c r="AK1582" i="48"/>
  <c r="AQ1582" i="48" s="1"/>
  <c r="AK1639" i="48"/>
  <c r="AQ1639" i="48" s="1"/>
  <c r="AK1577" i="48"/>
  <c r="AQ1577" i="48" s="1"/>
  <c r="AK1221" i="48"/>
  <c r="AQ1221" i="48" s="1"/>
  <c r="AK1121" i="48"/>
  <c r="AQ1121" i="48" s="1"/>
  <c r="AK1046" i="48"/>
  <c r="AQ1046" i="48" s="1"/>
  <c r="AK1165" i="48"/>
  <c r="AQ1165" i="48" s="1"/>
  <c r="AK1301" i="48"/>
  <c r="AQ1301" i="48" s="1"/>
  <c r="AK1265" i="48"/>
  <c r="AQ1265" i="48" s="1"/>
  <c r="AK1476" i="48"/>
  <c r="AQ1476" i="48" s="1"/>
  <c r="AK1347" i="48"/>
  <c r="AQ1347" i="48" s="1"/>
  <c r="AK1380" i="48"/>
  <c r="AQ1380" i="48" s="1"/>
  <c r="AK1403" i="48"/>
  <c r="AQ1403" i="48" s="1"/>
  <c r="AK1444" i="48"/>
  <c r="AQ1444" i="48" s="1"/>
  <c r="AK1370" i="48"/>
  <c r="AQ1370" i="48" s="1"/>
  <c r="AK1068" i="48"/>
  <c r="AQ1068" i="48" s="1"/>
  <c r="AK1057" i="48"/>
  <c r="AQ1057" i="48" s="1"/>
  <c r="AK993" i="48"/>
  <c r="AQ993" i="48" s="1"/>
  <c r="AK1029" i="48"/>
  <c r="AQ1029" i="48" s="1"/>
  <c r="AK1144" i="48"/>
  <c r="AQ1144" i="48" s="1"/>
  <c r="AK1450" i="48"/>
  <c r="AQ1450" i="48" s="1"/>
  <c r="AK1563" i="48"/>
  <c r="AQ1563" i="48" s="1"/>
  <c r="AK1509" i="48"/>
  <c r="AQ1509" i="48" s="1"/>
  <c r="AK1519" i="48"/>
  <c r="AQ1519" i="48" s="1"/>
  <c r="AK1478" i="48"/>
  <c r="AQ1478" i="48" s="1"/>
  <c r="AK1526" i="48"/>
  <c r="AQ1526" i="48" s="1"/>
  <c r="AK1497" i="48"/>
  <c r="AQ1497" i="48" s="1"/>
  <c r="AK1184" i="48"/>
  <c r="AQ1184" i="48" s="1"/>
  <c r="AK1156" i="48"/>
  <c r="AQ1156" i="48" s="1"/>
  <c r="AK895" i="48"/>
  <c r="AQ895" i="48" s="1"/>
  <c r="AK978" i="48"/>
  <c r="AQ978" i="48" s="1"/>
  <c r="AK946" i="48"/>
  <c r="AQ946" i="48" s="1"/>
  <c r="AK985" i="48"/>
  <c r="AQ985" i="48" s="1"/>
  <c r="AK1378" i="48"/>
  <c r="AQ1378" i="48" s="1"/>
  <c r="AK1220" i="48"/>
  <c r="AQ1220" i="48" s="1"/>
  <c r="AK982" i="48"/>
  <c r="AQ982" i="48" s="1"/>
  <c r="AK1003" i="48"/>
  <c r="AQ1003" i="48" s="1"/>
  <c r="AK1161" i="48"/>
  <c r="AQ1161" i="48" s="1"/>
  <c r="AK1159" i="48"/>
  <c r="AQ1159" i="48" s="1"/>
  <c r="AK1044" i="48"/>
  <c r="AQ1044" i="48" s="1"/>
  <c r="AK1142" i="48"/>
  <c r="AQ1142" i="48" s="1"/>
  <c r="AK1110" i="48"/>
  <c r="AQ1110" i="48" s="1"/>
  <c r="AK1192" i="48"/>
  <c r="AQ1192" i="48" s="1"/>
  <c r="AK1088" i="48"/>
  <c r="AQ1088" i="48" s="1"/>
  <c r="AK1205" i="48"/>
  <c r="AQ1205" i="48" s="1"/>
  <c r="AK1313" i="48"/>
  <c r="AQ1313" i="48" s="1"/>
  <c r="AK1311" i="48"/>
  <c r="AQ1311" i="48" s="1"/>
  <c r="AK986" i="48"/>
  <c r="AQ986" i="48" s="1"/>
  <c r="AK1008" i="48"/>
  <c r="AQ1008" i="48" s="1"/>
  <c r="AK1099" i="48"/>
  <c r="AQ1099" i="48" s="1"/>
  <c r="AK1200" i="48"/>
  <c r="AQ1200" i="48" s="1"/>
  <c r="AK1113" i="48"/>
  <c r="AQ1113" i="48" s="1"/>
  <c r="AK1343" i="48"/>
  <c r="AQ1343" i="48" s="1"/>
  <c r="AK1157" i="48"/>
  <c r="AQ1157" i="48" s="1"/>
  <c r="AK1223" i="48"/>
  <c r="AQ1223" i="48" s="1"/>
  <c r="AK1143" i="48"/>
  <c r="AQ1143" i="48" s="1"/>
  <c r="AK1174" i="48"/>
  <c r="AQ1174" i="48" s="1"/>
  <c r="AK1250" i="48"/>
  <c r="AQ1250" i="48" s="1"/>
  <c r="AK1609" i="48"/>
  <c r="AQ1609" i="48" s="1"/>
  <c r="AK1082" i="48"/>
  <c r="AQ1082" i="48" s="1"/>
  <c r="AK1300" i="48"/>
  <c r="AQ1300" i="48" s="1"/>
  <c r="AK1109" i="48"/>
  <c r="AQ1109" i="48" s="1"/>
  <c r="AK1091" i="48"/>
  <c r="AQ1091" i="48" s="1"/>
  <c r="AK1073" i="48"/>
  <c r="AQ1073" i="48" s="1"/>
  <c r="AK1081" i="48"/>
  <c r="AQ1081" i="48" s="1"/>
  <c r="AK1041" i="48"/>
  <c r="AQ1041" i="48" s="1"/>
  <c r="AK1104" i="48"/>
  <c r="AQ1104" i="48" s="1"/>
  <c r="AK1197" i="48"/>
  <c r="AQ1197" i="48" s="1"/>
  <c r="AK1517" i="48"/>
  <c r="AQ1517" i="48" s="1"/>
  <c r="AK1825" i="48"/>
  <c r="AQ1825" i="48" s="1"/>
  <c r="AK2072" i="48"/>
  <c r="AQ2072" i="48" s="1"/>
  <c r="AK2073" i="48"/>
  <c r="AQ2073" i="48" s="1"/>
  <c r="AK2074" i="48"/>
  <c r="AQ2074" i="48" s="1"/>
  <c r="AK2075" i="48"/>
  <c r="AQ2075" i="48" s="1"/>
  <c r="AK2076" i="48"/>
  <c r="AQ2076" i="48" s="1"/>
  <c r="AK2077" i="48"/>
  <c r="AQ2077" i="48" s="1"/>
  <c r="AK2078" i="48"/>
  <c r="AQ2078" i="48" s="1"/>
  <c r="AK2079" i="48"/>
  <c r="AQ2079" i="48" s="1"/>
  <c r="AK2080" i="48"/>
  <c r="AQ2080" i="48" s="1"/>
  <c r="AK2081" i="48"/>
  <c r="AQ2081" i="48" s="1"/>
  <c r="AK2082" i="48"/>
  <c r="AQ2082" i="48" s="1"/>
  <c r="AK2083" i="48"/>
  <c r="AQ2083" i="48" s="1"/>
  <c r="AK2084" i="48"/>
  <c r="AQ2084" i="48" s="1"/>
  <c r="AK1822" i="48"/>
  <c r="AQ1822" i="48" s="1"/>
  <c r="AK1849" i="48"/>
  <c r="AQ1849" i="48" s="1"/>
  <c r="AK1860" i="48"/>
  <c r="AQ1860" i="48" s="1"/>
  <c r="AK1858" i="48"/>
  <c r="AQ1858" i="48" s="1"/>
  <c r="AK1853" i="48"/>
  <c r="AQ1853" i="48" s="1"/>
  <c r="AK1774" i="48"/>
  <c r="AQ1774" i="48" s="1"/>
  <c r="AK1741" i="48"/>
  <c r="AQ1741" i="48" s="1"/>
  <c r="AK1665" i="48"/>
  <c r="AQ1665" i="48" s="1"/>
  <c r="AK1736" i="48"/>
  <c r="AQ1736" i="48" s="1"/>
  <c r="AK1821" i="48"/>
  <c r="AQ1821" i="48" s="1"/>
  <c r="AK1838" i="48"/>
  <c r="AQ1838" i="48" s="1"/>
  <c r="AK1899" i="48"/>
  <c r="AQ1899" i="48" s="1"/>
  <c r="AK1882" i="48"/>
  <c r="AQ1882" i="48" s="1"/>
  <c r="AK1845" i="48"/>
  <c r="AQ1845" i="48" s="1"/>
  <c r="AK1811" i="48"/>
  <c r="AQ1811" i="48" s="1"/>
  <c r="AK1833" i="48"/>
  <c r="AQ1833" i="48" s="1"/>
  <c r="AK1869" i="48"/>
  <c r="AQ1869" i="48" s="1"/>
  <c r="AK1797" i="48"/>
  <c r="AQ1797" i="48" s="1"/>
  <c r="AK1675" i="48"/>
  <c r="AQ1675" i="48" s="1"/>
  <c r="AK1645" i="48"/>
  <c r="AQ1645" i="48" s="1"/>
  <c r="AK1684" i="48"/>
  <c r="AQ1684" i="48" s="1"/>
  <c r="AK1805" i="48"/>
  <c r="AQ1805" i="48" s="1"/>
  <c r="AK1812" i="48"/>
  <c r="AQ1812" i="48" s="1"/>
  <c r="AK1840" i="48"/>
  <c r="AQ1840" i="48" s="1"/>
  <c r="AK1820" i="48"/>
  <c r="AQ1820" i="48" s="1"/>
  <c r="AK1804" i="48"/>
  <c r="AQ1804" i="48" s="1"/>
  <c r="AK1792" i="48"/>
  <c r="AQ1792" i="48" s="1"/>
  <c r="AK1789" i="48"/>
  <c r="AQ1789" i="48" s="1"/>
  <c r="AK1772" i="48"/>
  <c r="AQ1772" i="48" s="1"/>
  <c r="AK1666" i="48"/>
  <c r="AQ1666" i="48" s="1"/>
  <c r="AK1512" i="48"/>
  <c r="AQ1512" i="48" s="1"/>
  <c r="AK1574" i="48"/>
  <c r="AQ1574" i="48" s="1"/>
  <c r="AK1714" i="48"/>
  <c r="AQ1714" i="48" s="1"/>
  <c r="AK1754" i="48"/>
  <c r="AQ1754" i="48" s="1"/>
  <c r="AK1823" i="48"/>
  <c r="AQ1823" i="48" s="1"/>
  <c r="AK1802" i="48"/>
  <c r="AQ1802" i="48" s="1"/>
  <c r="AK1760" i="48"/>
  <c r="AQ1760" i="48" s="1"/>
  <c r="AK1735" i="48"/>
  <c r="AQ1735" i="48" s="1"/>
  <c r="AK1770" i="48"/>
  <c r="AQ1770" i="48" s="1"/>
  <c r="AK1784" i="48"/>
  <c r="AQ1784" i="48" s="1"/>
  <c r="AK1803" i="48"/>
  <c r="AQ1803" i="48" s="1"/>
  <c r="AK1651" i="48"/>
  <c r="AQ1651" i="48" s="1"/>
  <c r="AK1621" i="48"/>
  <c r="AQ1621" i="48" s="1"/>
  <c r="AK1603" i="48"/>
  <c r="AQ1603" i="48" s="1"/>
  <c r="AK1624" i="48"/>
  <c r="AQ1624" i="48" s="1"/>
  <c r="AK1709" i="48"/>
  <c r="AQ1709" i="48" s="1"/>
  <c r="AK1787" i="48"/>
  <c r="AQ1787" i="48" s="1"/>
  <c r="AK1807" i="48"/>
  <c r="AQ1807" i="48" s="1"/>
  <c r="AK1755" i="48"/>
  <c r="AQ1755" i="48" s="1"/>
  <c r="AK1783" i="48"/>
  <c r="AQ1783" i="48" s="1"/>
  <c r="AK1779" i="48"/>
  <c r="AQ1779" i="48" s="1"/>
  <c r="AK1773" i="48"/>
  <c r="AQ1773" i="48" s="1"/>
  <c r="AK1763" i="48"/>
  <c r="AQ1763" i="48" s="1"/>
  <c r="AK1698" i="48"/>
  <c r="AQ1698" i="48" s="1"/>
  <c r="AK1660" i="48"/>
  <c r="AQ1660" i="48" s="1"/>
  <c r="AK1222" i="48"/>
  <c r="AQ1222" i="48" s="1"/>
  <c r="AK1181" i="48"/>
  <c r="AQ1181" i="48" s="1"/>
  <c r="AK821" i="48"/>
  <c r="AQ821" i="48" s="1"/>
  <c r="AK787" i="48"/>
  <c r="AQ787" i="48" s="1"/>
  <c r="AK406" i="48"/>
  <c r="AQ406" i="48" s="1"/>
  <c r="AK363" i="48"/>
  <c r="AQ363" i="48" s="1"/>
  <c r="AK664" i="48"/>
  <c r="AQ664" i="48" s="1"/>
  <c r="AK1201" i="48"/>
  <c r="AQ1201" i="48" s="1"/>
  <c r="AK1470" i="48"/>
  <c r="AQ1470" i="48" s="1"/>
  <c r="AK1799" i="48"/>
  <c r="AQ1799" i="48" s="1"/>
  <c r="AK1756" i="48"/>
  <c r="AQ1756" i="48" s="1"/>
  <c r="AK1631" i="48"/>
  <c r="AQ1631" i="48" s="1"/>
  <c r="AK1196" i="48"/>
  <c r="AQ1196" i="48" s="1"/>
  <c r="AK1372" i="48"/>
  <c r="AQ1372" i="48" s="1"/>
  <c r="AK1128" i="48"/>
  <c r="AQ1128" i="48" s="1"/>
  <c r="AK644" i="48"/>
  <c r="AQ644" i="48" s="1"/>
  <c r="AK355" i="48"/>
  <c r="AQ355" i="48" s="1"/>
  <c r="AK397" i="48"/>
  <c r="AQ397" i="48" s="1"/>
  <c r="AK381" i="48"/>
  <c r="AQ381" i="48" s="1"/>
  <c r="AK877" i="48"/>
  <c r="AQ877" i="48" s="1"/>
  <c r="AK1384" i="48"/>
  <c r="AQ1384" i="48" s="1"/>
  <c r="AK1854" i="48"/>
  <c r="AQ1854" i="48" s="1"/>
  <c r="AK1402" i="48"/>
  <c r="AQ1402" i="48" s="1"/>
  <c r="AK1632" i="48"/>
  <c r="AQ1632" i="48" s="1"/>
  <c r="AK1291" i="48"/>
  <c r="AQ1291" i="48" s="1"/>
  <c r="AK1848" i="48"/>
  <c r="AQ1848" i="48" s="1"/>
  <c r="AK1169" i="48"/>
  <c r="AQ1169" i="48" s="1"/>
  <c r="AK491" i="48"/>
  <c r="AQ491" i="48" s="1"/>
  <c r="AK2147" i="48"/>
  <c r="AQ2147" i="48" s="1"/>
  <c r="AK419" i="48"/>
  <c r="AQ419" i="48" s="1"/>
  <c r="AK575" i="48"/>
  <c r="AQ575" i="48" s="1"/>
  <c r="AK1005" i="48"/>
  <c r="AQ1005" i="48" s="1"/>
  <c r="AK1648" i="48"/>
  <c r="AQ1648" i="48" s="1"/>
  <c r="AK1348" i="48"/>
  <c r="AQ1348" i="48" s="1"/>
  <c r="AK1314" i="48"/>
  <c r="AQ1314" i="48" s="1"/>
  <c r="AK1396" i="48"/>
  <c r="AQ1396" i="48" s="1"/>
  <c r="AK1487" i="48"/>
  <c r="AQ1487" i="48" s="1"/>
  <c r="AK1421" i="48"/>
  <c r="AQ1421" i="48" s="1"/>
  <c r="AK871" i="48"/>
  <c r="AQ871" i="48" s="1"/>
  <c r="AK383" i="48"/>
  <c r="AQ383" i="48" s="1"/>
  <c r="AK351" i="48"/>
  <c r="AQ351" i="48" s="1"/>
  <c r="AK349" i="48"/>
  <c r="AQ349" i="48" s="1"/>
  <c r="AK444" i="48"/>
  <c r="AQ444" i="48" s="1"/>
  <c r="AK766" i="48"/>
  <c r="AQ766" i="48" s="1"/>
  <c r="AK1273" i="48"/>
  <c r="AQ1273" i="48" s="1"/>
  <c r="AK1617" i="48"/>
  <c r="AQ1617" i="48" s="1"/>
  <c r="AK1653" i="48"/>
  <c r="AQ1653" i="48" s="1"/>
  <c r="AK1412" i="48"/>
  <c r="AQ1412" i="48" s="1"/>
  <c r="AK1315" i="48"/>
  <c r="AQ1315" i="48" s="1"/>
  <c r="AK1333" i="48"/>
  <c r="AQ1333" i="48" s="1"/>
  <c r="AK748" i="48"/>
  <c r="AQ748" i="48" s="1"/>
  <c r="AK518" i="48"/>
  <c r="AQ518" i="48" s="1"/>
  <c r="AK428" i="48"/>
  <c r="AQ428" i="48" s="1"/>
  <c r="AK1851" i="48"/>
  <c r="AQ1851" i="48" s="1"/>
  <c r="AK1721" i="48"/>
  <c r="AQ1721" i="48" s="1"/>
  <c r="AK1590" i="48"/>
  <c r="AQ1590" i="48" s="1"/>
  <c r="AK2090" i="48"/>
  <c r="AQ2090" i="48" s="1"/>
  <c r="AK2091" i="48"/>
  <c r="AQ2091" i="48" s="1"/>
  <c r="AK2092" i="48"/>
  <c r="AQ2092" i="48" s="1"/>
  <c r="AK2093" i="48"/>
  <c r="AQ2093" i="48" s="1"/>
  <c r="AK2094" i="48"/>
  <c r="AQ2094" i="48" s="1"/>
  <c r="AK2095" i="48"/>
  <c r="AQ2095" i="48" s="1"/>
  <c r="AK2096" i="48"/>
  <c r="AQ2096" i="48" s="1"/>
  <c r="AK2097" i="48"/>
  <c r="AQ2097" i="48" s="1"/>
  <c r="AK2098" i="48"/>
  <c r="AQ2098" i="48" s="1"/>
  <c r="AK2099" i="48"/>
  <c r="AQ2099" i="48" s="1"/>
  <c r="AK2100" i="48"/>
  <c r="AQ2100" i="48" s="1"/>
  <c r="AK2101" i="48"/>
  <c r="AQ2101" i="48" s="1"/>
  <c r="AK2102" i="48"/>
  <c r="AQ2102" i="48" s="1"/>
  <c r="AK2103" i="48"/>
  <c r="AQ2103" i="48" s="1"/>
  <c r="AK2104" i="48"/>
  <c r="AQ2104" i="48" s="1"/>
  <c r="AK2105" i="48"/>
  <c r="AQ2105" i="48" s="1"/>
  <c r="AK2106" i="48"/>
  <c r="AQ2106" i="48" s="1"/>
  <c r="AK2107" i="48"/>
  <c r="AQ2107" i="48" s="1"/>
  <c r="AK2108" i="48"/>
  <c r="AQ2108" i="48" s="1"/>
  <c r="AK2109" i="48"/>
  <c r="AQ2109" i="48" s="1"/>
  <c r="AK2110" i="48"/>
  <c r="AQ2110" i="48" s="1"/>
  <c r="AK2111" i="48"/>
  <c r="AQ2111" i="48" s="1"/>
  <c r="AK2112" i="48"/>
  <c r="AQ2112" i="48" s="1"/>
  <c r="AK2113" i="48"/>
  <c r="AQ2113" i="48" s="1"/>
  <c r="AK2114" i="48"/>
  <c r="AQ2114" i="48" s="1"/>
  <c r="AK1724" i="48"/>
  <c r="AQ1724" i="48" s="1"/>
  <c r="AK1596" i="48"/>
  <c r="AQ1596" i="48" s="1"/>
  <c r="AK1683" i="48"/>
  <c r="AQ1683" i="48" s="1"/>
  <c r="AK1740" i="48"/>
  <c r="AQ1740" i="48" s="1"/>
  <c r="AK1775" i="48"/>
  <c r="AQ1775" i="48" s="1"/>
  <c r="AK1884" i="48"/>
  <c r="AQ1884" i="48" s="1"/>
  <c r="AK1826" i="48"/>
  <c r="AQ1826" i="48" s="1"/>
  <c r="AK1750" i="48"/>
  <c r="AQ1750" i="48" s="1"/>
  <c r="AK1827" i="48"/>
  <c r="AQ1827" i="48" s="1"/>
  <c r="AK1795" i="48"/>
  <c r="AQ1795" i="48" s="1"/>
  <c r="AK2115" i="48"/>
  <c r="AQ2115" i="48" s="1"/>
  <c r="AK2116" i="48"/>
  <c r="AQ2116" i="48" s="1"/>
  <c r="AK2117" i="48"/>
  <c r="AQ2117" i="48" s="1"/>
  <c r="AK2118" i="48"/>
  <c r="AQ2118" i="48" s="1"/>
  <c r="AK2119" i="48"/>
  <c r="AQ2119" i="48" s="1"/>
  <c r="AK2120" i="48"/>
  <c r="AQ2120" i="48" s="1"/>
  <c r="AK2121" i="48"/>
  <c r="AQ2121" i="48" s="1"/>
  <c r="AK2122" i="48"/>
  <c r="AQ2122" i="48" s="1"/>
  <c r="AK2123" i="48"/>
  <c r="AQ2123" i="48" s="1"/>
  <c r="AK2124" i="48"/>
  <c r="AQ2124" i="48" s="1"/>
  <c r="AK2125" i="48"/>
  <c r="AQ2125" i="48" s="1"/>
  <c r="AK2126" i="48"/>
  <c r="AQ2126" i="48" s="1"/>
  <c r="AK2127" i="48"/>
  <c r="AQ2127" i="48" s="1"/>
  <c r="AK2128" i="48"/>
  <c r="AQ2128" i="48" s="1"/>
  <c r="AK2129" i="48"/>
  <c r="AQ2129" i="48" s="1"/>
  <c r="AK2130" i="48"/>
  <c r="AQ2130" i="48" s="1"/>
  <c r="AK2131" i="48"/>
  <c r="AQ2131" i="48" s="1"/>
  <c r="AK2132" i="48"/>
  <c r="AQ2132" i="48" s="1"/>
  <c r="AK2133" i="48"/>
  <c r="AQ2133" i="48" s="1"/>
  <c r="AK2134" i="48"/>
  <c r="AQ2134" i="48" s="1"/>
  <c r="AK2135" i="48"/>
  <c r="AQ2135" i="48" s="1"/>
  <c r="AK2136" i="48"/>
  <c r="AQ2136" i="48" s="1"/>
  <c r="AK2137" i="48"/>
  <c r="AQ2137" i="48" s="1"/>
  <c r="AK2138" i="48"/>
  <c r="AQ2138" i="48" s="1"/>
  <c r="AK2139" i="48"/>
  <c r="AQ2139" i="48" s="1"/>
  <c r="AK2140" i="48"/>
  <c r="AQ2140" i="48" s="1"/>
  <c r="AK2141" i="48"/>
  <c r="AQ2141" i="48" s="1"/>
  <c r="AK2142" i="48"/>
  <c r="AQ2142" i="48" s="1"/>
  <c r="AK1534" i="48"/>
  <c r="AQ1534" i="48" s="1"/>
  <c r="AK1537" i="48"/>
  <c r="AQ1537" i="48" s="1"/>
  <c r="AK1483" i="48"/>
  <c r="AQ1483" i="48" s="1"/>
  <c r="AK1461" i="48"/>
  <c r="AQ1461" i="48" s="1"/>
  <c r="AK1579" i="48"/>
  <c r="AQ1579" i="48" s="1"/>
  <c r="AK1654" i="48"/>
  <c r="AQ1654" i="48" s="1"/>
  <c r="AK1548" i="48"/>
  <c r="AQ1548" i="48" s="1"/>
  <c r="AK1544" i="48"/>
  <c r="AQ1544" i="48" s="1"/>
  <c r="AK1535" i="48"/>
  <c r="AQ1535" i="48" s="1"/>
  <c r="AK1678" i="48"/>
  <c r="AQ1678" i="48" s="1"/>
  <c r="AK1620" i="48"/>
  <c r="AQ1620" i="48" s="1"/>
  <c r="AK1757" i="48"/>
  <c r="AQ1757" i="48" s="1"/>
  <c r="AK1733" i="48"/>
  <c r="AQ1733" i="48" s="1"/>
  <c r="AK1679" i="48"/>
  <c r="AQ1679" i="48" s="1"/>
  <c r="AK1543" i="48"/>
  <c r="AQ1543" i="48" s="1"/>
  <c r="AK1623" i="48"/>
  <c r="AQ1623" i="48" s="1"/>
  <c r="AK1720" i="48"/>
  <c r="AQ1720" i="48" s="1"/>
  <c r="AK1657" i="48"/>
  <c r="AQ1657" i="48" s="1"/>
  <c r="AK1568" i="48"/>
  <c r="AQ1568" i="48" s="1"/>
  <c r="AK1629" i="48"/>
  <c r="AQ1629" i="48" s="1"/>
  <c r="AK1557" i="48"/>
  <c r="AQ1557" i="48" s="1"/>
  <c r="AK1566" i="48"/>
  <c r="AQ1566" i="48" s="1"/>
  <c r="AK1604" i="48"/>
  <c r="AQ1604" i="48" s="1"/>
  <c r="AK1806" i="48"/>
  <c r="AQ1806" i="48" s="1"/>
  <c r="AK1634" i="48"/>
  <c r="AQ1634" i="48" s="1"/>
  <c r="AK1667" i="48"/>
  <c r="AQ1667" i="48" s="1"/>
  <c r="AK1661" i="48"/>
  <c r="AQ1661" i="48" s="1"/>
  <c r="AK1867" i="48"/>
  <c r="AQ1867" i="48" s="1"/>
  <c r="AK1816" i="48"/>
  <c r="AQ1816" i="48" s="1"/>
  <c r="AK1762" i="48"/>
  <c r="AQ1762" i="48" s="1"/>
  <c r="AK2143" i="48"/>
  <c r="AQ2143" i="48" s="1"/>
  <c r="AK1694" i="48"/>
  <c r="AQ1694" i="48" s="1"/>
  <c r="AK1696" i="48"/>
  <c r="AQ1696" i="48" s="1"/>
  <c r="AK1717" i="48"/>
  <c r="AQ1717" i="48" s="1"/>
  <c r="AK1788" i="48"/>
  <c r="AQ1788" i="48" s="1"/>
  <c r="AK1758" i="48"/>
  <c r="AQ1758" i="48" s="1"/>
  <c r="AK1781" i="48"/>
  <c r="AQ1781" i="48" s="1"/>
  <c r="AK1768" i="48"/>
  <c r="AQ1768" i="48" s="1"/>
  <c r="AK1687" i="48"/>
  <c r="AQ1687" i="48" s="1"/>
  <c r="AK1738" i="48"/>
  <c r="AQ1738" i="48" s="1"/>
  <c r="AK1732" i="48"/>
  <c r="AQ1732" i="48" s="1"/>
  <c r="AK1671" i="48"/>
  <c r="AQ1671" i="48" s="1"/>
  <c r="AK1643" i="48"/>
  <c r="AQ1643" i="48" s="1"/>
  <c r="AK1606" i="48"/>
  <c r="AQ1606" i="48" s="1"/>
  <c r="AK1571" i="48"/>
  <c r="AQ1571" i="48" s="1"/>
  <c r="AK1588" i="48"/>
  <c r="AQ1588" i="48" s="1"/>
  <c r="AK1597" i="48"/>
  <c r="AQ1597" i="48" s="1"/>
  <c r="AK1708" i="48"/>
  <c r="AQ1708" i="48" s="1"/>
  <c r="AK1739" i="48"/>
  <c r="AQ1739" i="48" s="1"/>
  <c r="AK1618" i="48"/>
  <c r="AQ1618" i="48" s="1"/>
  <c r="AK1607" i="48"/>
  <c r="AQ1607" i="48" s="1"/>
  <c r="AK1605" i="48"/>
  <c r="AQ1605" i="48" s="1"/>
  <c r="AK1686" i="48"/>
  <c r="AQ1686" i="48" s="1"/>
  <c r="AK1706" i="48"/>
  <c r="AQ1706" i="48" s="1"/>
  <c r="AK1730" i="48"/>
  <c r="AQ1730" i="48" s="1"/>
  <c r="AK154" i="48"/>
  <c r="AQ154" i="48" s="1"/>
  <c r="AK250" i="48"/>
  <c r="AQ250" i="48" s="1"/>
  <c r="AK133" i="48"/>
  <c r="AQ133" i="48" s="1"/>
  <c r="AK162" i="48"/>
  <c r="AQ162" i="48" s="1"/>
  <c r="AK414" i="48"/>
  <c r="AQ414" i="48" s="1"/>
  <c r="AK563" i="48"/>
  <c r="AQ563" i="48" s="1"/>
  <c r="AK514" i="48"/>
  <c r="AQ514" i="48" s="1"/>
  <c r="AK528" i="48"/>
  <c r="AQ528" i="48" s="1"/>
  <c r="AK547" i="48"/>
  <c r="AQ547" i="48" s="1"/>
  <c r="AK539" i="48"/>
  <c r="AQ539" i="48" s="1"/>
  <c r="AK289" i="48"/>
  <c r="AQ289" i="48" s="1"/>
  <c r="AK403" i="48"/>
  <c r="AQ403" i="48" s="1"/>
  <c r="AK320" i="48"/>
  <c r="AQ320" i="48" s="1"/>
  <c r="AK258" i="48"/>
  <c r="AQ258" i="48" s="1"/>
  <c r="AK194" i="48"/>
  <c r="AQ194" i="48" s="1"/>
  <c r="AK296" i="48"/>
  <c r="AQ296" i="48" s="1"/>
  <c r="AK357" i="48"/>
  <c r="AQ357" i="48" s="1"/>
  <c r="AK501" i="48"/>
  <c r="AQ501" i="48" s="1"/>
  <c r="AK502" i="48"/>
  <c r="AQ502" i="48" s="1"/>
  <c r="AK564" i="48"/>
  <c r="AQ564" i="48" s="1"/>
  <c r="AK493" i="48"/>
  <c r="AQ493" i="48" s="1"/>
  <c r="AK326" i="48"/>
  <c r="AQ326" i="48" s="1"/>
  <c r="AK222" i="48"/>
  <c r="AQ222" i="48" s="1"/>
  <c r="AK532" i="48"/>
  <c r="AQ532" i="48" s="1"/>
  <c r="AK203" i="48"/>
  <c r="AQ203" i="48" s="1"/>
  <c r="AK273" i="48"/>
  <c r="AQ273" i="48" s="1"/>
  <c r="AK255" i="48"/>
  <c r="AQ255" i="48" s="1"/>
  <c r="AK304" i="48"/>
  <c r="AQ304" i="48" s="1"/>
  <c r="AK368" i="48"/>
  <c r="AQ368" i="48" s="1"/>
  <c r="AK472" i="48"/>
  <c r="AQ472" i="48" s="1"/>
  <c r="AK2145" i="48"/>
  <c r="AQ2145" i="48" s="1"/>
  <c r="AK526" i="48"/>
  <c r="AQ526" i="48" s="1"/>
  <c r="AK489" i="48"/>
  <c r="AQ489" i="48" s="1"/>
  <c r="AK313" i="48"/>
  <c r="AQ313" i="48" s="1"/>
  <c r="AK401" i="48"/>
  <c r="AQ401" i="48" s="1"/>
  <c r="AK209" i="48"/>
  <c r="AQ209" i="48" s="1"/>
  <c r="AK174" i="48"/>
  <c r="AQ174" i="48" s="1"/>
  <c r="AK172" i="48"/>
  <c r="AQ172" i="48" s="1"/>
  <c r="AK225" i="48"/>
  <c r="AQ225" i="48" s="1"/>
  <c r="AK277" i="48"/>
  <c r="AQ277" i="48" s="1"/>
  <c r="AK338" i="48"/>
  <c r="AQ338" i="48" s="1"/>
  <c r="AK466" i="48"/>
  <c r="AQ466" i="48" s="1"/>
  <c r="AK485" i="48"/>
  <c r="AQ485" i="48" s="1"/>
  <c r="AK497" i="48"/>
  <c r="AQ497" i="48" s="1"/>
  <c r="AK508" i="48"/>
  <c r="AQ508" i="48" s="1"/>
  <c r="AK395" i="48"/>
  <c r="AQ395" i="48" s="1"/>
  <c r="AK233" i="48"/>
  <c r="AQ233" i="48" s="1"/>
  <c r="AK336" i="48"/>
  <c r="AQ336" i="48" s="1"/>
  <c r="AK218" i="48"/>
  <c r="AQ218" i="48" s="1"/>
  <c r="AK168" i="48"/>
  <c r="AQ168" i="48" s="1"/>
  <c r="AK280" i="48"/>
  <c r="AQ280" i="48" s="1"/>
  <c r="AK306" i="48"/>
  <c r="AQ306" i="48" s="1"/>
  <c r="AK440" i="48"/>
  <c r="AQ440" i="48" s="1"/>
  <c r="AK571" i="48"/>
  <c r="AQ571" i="48" s="1"/>
  <c r="AK534" i="48"/>
  <c r="AQ534" i="48" s="1"/>
  <c r="AK259" i="48"/>
  <c r="AQ259" i="48" s="1"/>
  <c r="AK319" i="48"/>
  <c r="AQ319" i="48" s="1"/>
  <c r="AK352" i="48"/>
  <c r="AQ352" i="48" s="1"/>
  <c r="AK402" i="48"/>
  <c r="AQ402" i="48" s="1"/>
  <c r="AK283" i="48"/>
  <c r="AQ283" i="48" s="1"/>
  <c r="AK158" i="48"/>
  <c r="AQ158" i="48" s="1"/>
  <c r="AK66" i="48"/>
  <c r="AQ66" i="48" s="1"/>
  <c r="AK85" i="48"/>
  <c r="AQ85" i="48" s="1"/>
  <c r="AK230" i="48"/>
  <c r="AQ230" i="48" s="1"/>
  <c r="AK628" i="48"/>
  <c r="AQ628" i="48" s="1"/>
  <c r="AK346" i="48"/>
  <c r="AQ346" i="48" s="1"/>
  <c r="AK429" i="48"/>
  <c r="AQ429" i="48" s="1"/>
  <c r="AK347" i="48"/>
  <c r="AQ347" i="48" s="1"/>
  <c r="AK356" i="48"/>
  <c r="AQ356" i="48" s="1"/>
  <c r="AK281" i="48"/>
  <c r="AQ281" i="48" s="1"/>
  <c r="AK437" i="48"/>
  <c r="AQ437" i="48" s="1"/>
  <c r="AK384" i="48"/>
  <c r="AQ384" i="48" s="1"/>
  <c r="AK219" i="48"/>
  <c r="AQ219" i="48" s="1"/>
  <c r="AK40" i="48"/>
  <c r="AQ40" i="48" s="1"/>
  <c r="AK112" i="48"/>
  <c r="AQ112" i="48" s="1"/>
  <c r="AK137" i="48"/>
  <c r="AQ137" i="48" s="1"/>
  <c r="AK425" i="48"/>
  <c r="AQ425" i="48" s="1"/>
  <c r="AK327" i="48"/>
  <c r="AQ327" i="48" s="1"/>
  <c r="AK498" i="48"/>
  <c r="AQ498" i="48" s="1"/>
  <c r="AK272" i="48"/>
  <c r="AQ272" i="48" s="1"/>
  <c r="AK337" i="48"/>
  <c r="AQ337" i="48" s="1"/>
  <c r="AK362" i="48"/>
  <c r="AQ362" i="48" s="1"/>
  <c r="AK798" i="48"/>
  <c r="AQ798" i="48" s="1"/>
  <c r="AK477" i="48"/>
  <c r="AQ477" i="48" s="1"/>
  <c r="AK90" i="48"/>
  <c r="AQ90" i="48" s="1"/>
  <c r="AK2146" i="48"/>
  <c r="AQ2146" i="48" s="1"/>
  <c r="AK76" i="48"/>
  <c r="AQ76" i="48" s="1"/>
  <c r="AK187" i="48"/>
  <c r="AQ187" i="48" s="1"/>
  <c r="AK481" i="48"/>
  <c r="AQ481" i="48" s="1"/>
  <c r="AK813" i="48"/>
  <c r="AQ813" i="48" s="1"/>
  <c r="AK318" i="48"/>
  <c r="AQ318" i="48" s="1"/>
  <c r="AK311" i="48"/>
  <c r="AQ311" i="48" s="1"/>
  <c r="AK284" i="48"/>
  <c r="AQ284" i="48" s="1"/>
  <c r="AK391" i="48"/>
  <c r="AQ391" i="48" s="1"/>
  <c r="AK431" i="48"/>
  <c r="AQ431" i="48" s="1"/>
  <c r="AK286" i="48"/>
  <c r="AQ286" i="48" s="1"/>
  <c r="AK129" i="48"/>
  <c r="AQ129" i="48" s="1"/>
  <c r="AK88" i="48"/>
  <c r="AQ88" i="48" s="1"/>
  <c r="AK61" i="48"/>
  <c r="AQ61" i="48" s="1"/>
  <c r="AK141" i="48"/>
  <c r="AQ141" i="48" s="1"/>
  <c r="AK372" i="48"/>
  <c r="AQ372" i="48" s="1"/>
  <c r="AK426" i="48"/>
  <c r="AQ426" i="48" s="1"/>
  <c r="AK470" i="48"/>
  <c r="AQ470" i="48" s="1"/>
  <c r="AK342" i="48"/>
  <c r="AQ342" i="48" s="1"/>
  <c r="AK299" i="48"/>
  <c r="AQ299" i="48" s="1"/>
  <c r="AK361" i="48"/>
  <c r="AQ361" i="48" s="1"/>
  <c r="AK475" i="48"/>
  <c r="AQ475" i="48" s="1"/>
  <c r="AK251" i="48"/>
  <c r="AQ251" i="48" s="1"/>
  <c r="AK139" i="48"/>
  <c r="AQ139" i="48" s="1"/>
  <c r="AK80" i="48"/>
  <c r="AQ80" i="48" s="1"/>
  <c r="AK156" i="48"/>
  <c r="AQ156" i="48" s="1"/>
  <c r="AK208" i="48"/>
  <c r="AQ208" i="48" s="1"/>
  <c r="AK190" i="48"/>
  <c r="AQ190" i="48" s="1"/>
  <c r="AK228" i="48"/>
  <c r="AQ228" i="48" s="1"/>
  <c r="AK376" i="48"/>
  <c r="AQ376" i="48" s="1"/>
  <c r="AK399" i="48"/>
  <c r="AQ399" i="48" s="1"/>
  <c r="AK328" i="48"/>
  <c r="AQ328" i="48" s="1"/>
  <c r="AK266" i="48"/>
  <c r="AQ266" i="48" s="1"/>
  <c r="AK303" i="48"/>
  <c r="AQ303" i="48" s="1"/>
  <c r="AK474" i="48"/>
  <c r="AQ474" i="48" s="1"/>
  <c r="AK256" i="48"/>
  <c r="AQ256" i="48" s="1"/>
  <c r="AK274" i="48"/>
  <c r="AQ274" i="48" s="1"/>
  <c r="AK223" i="48"/>
  <c r="AQ223" i="48" s="1"/>
  <c r="AK287" i="48"/>
  <c r="AQ287" i="48" s="1"/>
  <c r="AK196" i="48"/>
  <c r="AQ196" i="48" s="1"/>
  <c r="AK330" i="48"/>
  <c r="AQ330" i="48" s="1"/>
  <c r="AK371" i="48"/>
  <c r="AQ371" i="48" s="1"/>
  <c r="AK385" i="48"/>
  <c r="AQ385" i="48" s="1"/>
  <c r="AK329" i="48"/>
  <c r="AQ329" i="48" s="1"/>
  <c r="AK370" i="48"/>
  <c r="AQ370" i="48" s="1"/>
  <c r="AK358" i="48"/>
  <c r="AQ358" i="48" s="1"/>
  <c r="AK331" i="48"/>
  <c r="AQ331" i="48" s="1"/>
  <c r="AK257" i="48"/>
  <c r="AQ257" i="48" s="1"/>
  <c r="AK469" i="48"/>
  <c r="AQ469" i="48" s="1"/>
  <c r="AK235" i="48"/>
  <c r="AQ235" i="48" s="1"/>
  <c r="AK295" i="48"/>
  <c r="AQ295" i="48" s="1"/>
  <c r="AK254" i="48"/>
  <c r="AQ254" i="48" s="1"/>
  <c r="AK301" i="48"/>
  <c r="AQ301" i="48" s="1"/>
  <c r="AK334" i="48"/>
  <c r="AQ334" i="48" s="1"/>
  <c r="AK378" i="48"/>
  <c r="AQ378" i="48" s="1"/>
  <c r="AK1147" i="48"/>
  <c r="AQ1147" i="48" s="1"/>
  <c r="AK907" i="48"/>
  <c r="AQ907" i="48" s="1"/>
  <c r="AK921" i="48"/>
  <c r="AQ921" i="48" s="1"/>
  <c r="AK635" i="48"/>
  <c r="AQ635" i="48" s="1"/>
  <c r="AK607" i="48"/>
  <c r="AQ607" i="48" s="1"/>
  <c r="AK315" i="48"/>
  <c r="AQ315" i="48" s="1"/>
  <c r="AK285" i="48"/>
  <c r="AQ285" i="48" s="1"/>
  <c r="AK293" i="48"/>
  <c r="AQ293" i="48" s="1"/>
  <c r="AK506" i="48"/>
  <c r="AQ506" i="48" s="1"/>
  <c r="AK773" i="48"/>
  <c r="AQ773" i="48" s="1"/>
  <c r="AK820" i="48"/>
  <c r="AQ820" i="48" s="1"/>
  <c r="AK890" i="48"/>
  <c r="AQ890" i="48" s="1"/>
  <c r="AK876" i="48"/>
  <c r="AQ876" i="48" s="1"/>
  <c r="AK880" i="48"/>
  <c r="AQ880" i="48" s="1"/>
  <c r="AK881" i="48"/>
  <c r="AQ881" i="48" s="1"/>
  <c r="AK373" i="48"/>
  <c r="AQ373" i="48" s="1"/>
  <c r="AK271" i="48"/>
  <c r="AQ271" i="48" s="1"/>
  <c r="AK238" i="48"/>
  <c r="AQ238" i="48" s="1"/>
  <c r="AK214" i="48"/>
  <c r="AQ214" i="48" s="1"/>
  <c r="AK215" i="48"/>
  <c r="AQ215" i="48" s="1"/>
  <c r="AK279" i="48"/>
  <c r="AQ279" i="48" s="1"/>
  <c r="AK353" i="48"/>
  <c r="AQ353" i="48" s="1"/>
  <c r="AK404" i="48"/>
  <c r="AQ404" i="48" s="1"/>
  <c r="AK893" i="48"/>
  <c r="AQ893" i="48" s="1"/>
  <c r="AK996" i="48"/>
  <c r="AQ996" i="48" s="1"/>
  <c r="AK198" i="48"/>
  <c r="AQ198" i="48" s="1"/>
  <c r="AK237" i="48"/>
  <c r="AQ237" i="48" s="1"/>
  <c r="AK263" i="48"/>
  <c r="AQ263" i="48" s="1"/>
  <c r="AK302" i="48"/>
  <c r="AQ302" i="48" s="1"/>
  <c r="AK737" i="48"/>
  <c r="AQ737" i="48" s="1"/>
  <c r="AK764" i="48"/>
  <c r="AQ764" i="48" s="1"/>
  <c r="AK659" i="48"/>
  <c r="AQ659" i="48" s="1"/>
  <c r="AK651" i="48"/>
  <c r="AQ651" i="48" s="1"/>
  <c r="AK762" i="48"/>
  <c r="AQ762" i="48" s="1"/>
  <c r="AK765" i="48"/>
  <c r="AQ765" i="48" s="1"/>
  <c r="AK367" i="48"/>
  <c r="AQ367" i="48" s="1"/>
  <c r="AK260" i="48"/>
  <c r="AQ260" i="48" s="1"/>
  <c r="AK216" i="48"/>
  <c r="AQ216" i="48" s="1"/>
  <c r="AK236" i="48"/>
  <c r="AQ236" i="48" s="1"/>
  <c r="AK265" i="48"/>
  <c r="AQ265" i="48" s="1"/>
  <c r="AK408" i="48"/>
  <c r="AQ408" i="48" s="1"/>
  <c r="AK599" i="48"/>
  <c r="AQ599" i="48" s="1"/>
  <c r="AK757" i="48"/>
  <c r="AQ757" i="48" s="1"/>
  <c r="AK632" i="48"/>
  <c r="AQ632" i="48" s="1"/>
  <c r="AK710" i="48"/>
  <c r="AQ710" i="48" s="1"/>
  <c r="AK725" i="48"/>
  <c r="AQ725" i="48" s="1"/>
  <c r="AK494" i="48"/>
  <c r="AQ494" i="48" s="1"/>
  <c r="AK307" i="48"/>
  <c r="AQ307" i="48" s="1"/>
  <c r="AK587" i="48"/>
  <c r="AQ587" i="48" s="1"/>
  <c r="AK267" i="48"/>
  <c r="AQ267" i="48" s="1"/>
  <c r="AK314" i="48"/>
  <c r="AQ314" i="48" s="1"/>
  <c r="AK333" i="48"/>
  <c r="AQ333" i="48" s="1"/>
  <c r="AK416" i="48"/>
  <c r="AQ416" i="48" s="1"/>
  <c r="AK546" i="48"/>
  <c r="AQ546" i="48" s="1"/>
  <c r="AK782" i="48"/>
  <c r="AQ782" i="48" s="1"/>
  <c r="AK771" i="48"/>
  <c r="AQ771" i="48" s="1"/>
  <c r="AK713" i="48"/>
  <c r="AQ713" i="48" s="1"/>
  <c r="AK574" i="48"/>
  <c r="AQ574" i="48" s="1"/>
  <c r="AK417" i="48"/>
  <c r="AQ417" i="48" s="1"/>
  <c r="AK543" i="48"/>
  <c r="AQ543" i="48" s="1"/>
  <c r="AK243" i="48"/>
  <c r="AQ243" i="48" s="1"/>
  <c r="AK213" i="48"/>
  <c r="AQ213" i="48" s="1"/>
  <c r="AK201" i="48"/>
  <c r="AQ201" i="48" s="1"/>
  <c r="AK244" i="48"/>
  <c r="AQ244" i="48" s="1"/>
  <c r="AK324" i="48"/>
  <c r="AQ324" i="48" s="1"/>
  <c r="AK843" i="48"/>
  <c r="AQ843" i="48" s="1"/>
  <c r="AK723" i="48"/>
  <c r="AQ723" i="48" s="1"/>
  <c r="AK739" i="48"/>
  <c r="AQ739" i="48" s="1"/>
  <c r="AK688" i="48"/>
  <c r="AQ688" i="48" s="1"/>
  <c r="AK708" i="48"/>
  <c r="AQ708" i="48" s="1"/>
  <c r="AK810" i="48"/>
  <c r="AQ810" i="48" s="1"/>
  <c r="AK490" i="48"/>
  <c r="AQ490" i="48" s="1"/>
  <c r="AK405" i="48"/>
  <c r="AQ405" i="48" s="1"/>
  <c r="AK298" i="48"/>
  <c r="AQ298" i="48" s="1"/>
  <c r="AK264" i="48"/>
  <c r="AQ264" i="48" s="1"/>
  <c r="AK415" i="48"/>
  <c r="AQ415" i="48" s="1"/>
  <c r="AK560" i="48"/>
  <c r="AQ560" i="48" s="1"/>
  <c r="AK646" i="48"/>
  <c r="AQ646" i="48" s="1"/>
  <c r="AK541" i="48"/>
  <c r="AQ541" i="48" s="1"/>
  <c r="AK653" i="48"/>
  <c r="AQ653" i="48" s="1"/>
  <c r="AK2148" i="48"/>
  <c r="AQ2148" i="48" s="1"/>
  <c r="AK788" i="48"/>
  <c r="AQ788" i="48" s="1"/>
  <c r="AK965" i="48"/>
  <c r="AQ965" i="48" s="1"/>
  <c r="AK379" i="48"/>
  <c r="AQ379" i="48" s="1"/>
  <c r="AK458" i="48"/>
  <c r="AQ458" i="48" s="1"/>
  <c r="AK478" i="48"/>
  <c r="AQ478" i="48" s="1"/>
  <c r="AK510" i="48"/>
  <c r="AQ510" i="48" s="1"/>
  <c r="AK807" i="48"/>
  <c r="AQ807" i="48" s="1"/>
  <c r="AK955" i="48"/>
  <c r="AQ955" i="48" s="1"/>
  <c r="AK920" i="48"/>
  <c r="AQ920" i="48" s="1"/>
  <c r="AK896" i="48"/>
  <c r="AQ896" i="48" s="1"/>
  <c r="AK914" i="48"/>
  <c r="AQ914" i="48" s="1"/>
  <c r="AK825" i="48"/>
  <c r="AQ825" i="48" s="1"/>
  <c r="AK559" i="48"/>
  <c r="AQ559" i="48" s="1"/>
  <c r="AK678" i="48"/>
  <c r="AQ678" i="48" s="1"/>
  <c r="AK556" i="48"/>
  <c r="AQ556" i="48" s="1"/>
  <c r="AK584" i="48"/>
  <c r="AQ584" i="48" s="1"/>
  <c r="AK486" i="48"/>
  <c r="AQ486" i="48" s="1"/>
  <c r="AK674" i="48"/>
  <c r="AQ674" i="48" s="1"/>
  <c r="AK745" i="48"/>
  <c r="AQ745" i="48" s="1"/>
  <c r="AK1017" i="48"/>
  <c r="AQ1017" i="48" s="1"/>
  <c r="AK1026" i="48"/>
  <c r="AQ1026" i="48" s="1"/>
  <c r="AK1037" i="48"/>
  <c r="AQ1037" i="48" s="1"/>
  <c r="AK1038" i="48"/>
  <c r="AQ1038" i="48" s="1"/>
  <c r="AK722" i="48"/>
  <c r="AQ722" i="48" s="1"/>
  <c r="AK536" i="48"/>
  <c r="AQ536" i="48" s="1"/>
  <c r="AK763" i="48"/>
  <c r="AQ763" i="48" s="1"/>
  <c r="AK460" i="48"/>
  <c r="AQ460" i="48" s="1"/>
  <c r="AK529" i="48"/>
  <c r="AQ529" i="48" s="1"/>
  <c r="AK496" i="48"/>
  <c r="AQ496" i="48" s="1"/>
  <c r="AK643" i="48"/>
  <c r="AQ643" i="48" s="1"/>
  <c r="AK894" i="48"/>
  <c r="AQ894" i="48" s="1"/>
  <c r="AK1050" i="48"/>
  <c r="AQ1050" i="48" s="1"/>
  <c r="AK2304" i="48"/>
  <c r="AQ2304" i="48" s="1"/>
  <c r="AK1047" i="48"/>
  <c r="AQ1047" i="48" s="1"/>
  <c r="AK1022" i="48"/>
  <c r="AQ1022" i="48" s="1"/>
  <c r="AK800" i="48"/>
  <c r="AQ800" i="48" s="1"/>
  <c r="AK817" i="48"/>
  <c r="AQ817" i="48" s="1"/>
  <c r="AK482" i="48"/>
  <c r="AQ482" i="48" s="1"/>
  <c r="AK441" i="48"/>
  <c r="AQ441" i="48" s="1"/>
  <c r="AK435" i="48"/>
  <c r="AQ435" i="48" s="1"/>
  <c r="AK626" i="48"/>
  <c r="AQ626" i="48" s="1"/>
  <c r="AK662" i="48"/>
  <c r="AQ662" i="48" s="1"/>
  <c r="AK789" i="48"/>
  <c r="AQ789" i="48" s="1"/>
  <c r="AK1042" i="48"/>
  <c r="AQ1042" i="48" s="1"/>
  <c r="AK1027" i="48"/>
  <c r="AQ1027" i="48" s="1"/>
  <c r="AK981" i="48"/>
  <c r="AQ981" i="48" s="1"/>
  <c r="AK1030" i="48"/>
  <c r="AQ1030" i="48" s="1"/>
  <c r="AK829" i="48"/>
  <c r="AQ829" i="48" s="1"/>
  <c r="AK552" i="48"/>
  <c r="AQ552" i="48" s="1"/>
  <c r="AK629" i="48"/>
  <c r="AQ629" i="48" s="1"/>
  <c r="AK476" i="48"/>
  <c r="AQ476" i="48" s="1"/>
  <c r="AK456" i="48"/>
  <c r="AQ456" i="48" s="1"/>
  <c r="AK540" i="48"/>
  <c r="AQ540" i="48" s="1"/>
  <c r="AK588" i="48"/>
  <c r="AQ588" i="48" s="1"/>
  <c r="AK862" i="48"/>
  <c r="AQ862" i="48" s="1"/>
  <c r="AK1107" i="48"/>
  <c r="AQ1107" i="48" s="1"/>
  <c r="AK1106" i="48"/>
  <c r="AQ1106" i="48" s="1"/>
  <c r="AK18" i="48"/>
  <c r="AQ18" i="48" s="1"/>
  <c r="AK35" i="48"/>
  <c r="AQ35" i="48" s="1"/>
  <c r="AK34" i="48"/>
  <c r="AQ34" i="48" s="1"/>
  <c r="AK59" i="48"/>
  <c r="AQ59" i="48" s="1"/>
  <c r="AK78" i="48"/>
  <c r="AQ78" i="48" s="1"/>
  <c r="AK98" i="48"/>
  <c r="AQ98" i="48" s="1"/>
  <c r="AK84" i="48"/>
  <c r="AQ84" i="48" s="1"/>
  <c r="AK58" i="48"/>
  <c r="AQ58" i="48" s="1"/>
  <c r="AK100" i="48"/>
  <c r="AQ100" i="48" s="1"/>
  <c r="AK89" i="48"/>
  <c r="AQ89" i="48" s="1"/>
  <c r="AK83" i="48"/>
  <c r="AQ83" i="48" s="1"/>
  <c r="AK39" i="48"/>
  <c r="AQ39" i="48" s="1"/>
  <c r="AK24" i="48"/>
  <c r="AQ24" i="48" s="1"/>
  <c r="AK33" i="48"/>
  <c r="AQ33" i="48" s="1"/>
  <c r="AK41" i="48"/>
  <c r="AQ41" i="48" s="1"/>
  <c r="AK95" i="48"/>
  <c r="AQ95" i="48" s="1"/>
  <c r="AK81" i="48"/>
  <c r="AQ81" i="48" s="1"/>
  <c r="AK75" i="48"/>
  <c r="AQ75" i="48" s="1"/>
  <c r="AK36" i="48"/>
  <c r="AQ36" i="48" s="1"/>
  <c r="AK68" i="48"/>
  <c r="AQ68" i="48" s="1"/>
  <c r="AK79" i="48"/>
  <c r="AQ79" i="48" s="1"/>
  <c r="AK143" i="48"/>
  <c r="AQ143" i="48" s="1"/>
  <c r="AK73" i="48"/>
  <c r="AQ73" i="48" s="1"/>
  <c r="AK262" i="48"/>
  <c r="AQ262" i="48" s="1"/>
  <c r="AK70" i="48"/>
  <c r="AQ70" i="48" s="1"/>
  <c r="AK111" i="48"/>
  <c r="AQ111" i="48" s="1"/>
  <c r="AK94" i="48"/>
  <c r="AQ94" i="48" s="1"/>
  <c r="AK104" i="48"/>
  <c r="AQ104" i="48" s="1"/>
  <c r="AK63" i="48"/>
  <c r="AQ63" i="48" s="1"/>
  <c r="AK99" i="48"/>
  <c r="AQ99" i="48" s="1"/>
  <c r="AK91" i="48"/>
  <c r="AQ91" i="48" s="1"/>
  <c r="AK125" i="48"/>
  <c r="AQ125" i="48" s="1"/>
  <c r="AK178" i="48"/>
  <c r="AQ178" i="48" s="1"/>
  <c r="AK173" i="48"/>
  <c r="AQ173" i="48" s="1"/>
  <c r="AK217" i="48"/>
  <c r="AQ217" i="48" s="1"/>
  <c r="AK53" i="48"/>
  <c r="AQ53" i="48" s="1"/>
  <c r="AK50" i="48"/>
  <c r="AQ50" i="48" s="1"/>
  <c r="AK49" i="48"/>
  <c r="AQ49" i="48" s="1"/>
  <c r="AK67" i="48"/>
  <c r="AQ67" i="48" s="1"/>
  <c r="AK115" i="48"/>
  <c r="AQ115" i="48" s="1"/>
  <c r="AK55" i="48"/>
  <c r="AQ55" i="48" s="1"/>
  <c r="AK65" i="48"/>
  <c r="AQ65" i="48" s="1"/>
  <c r="AK52" i="48"/>
  <c r="AQ52" i="48" s="1"/>
  <c r="AK71" i="48"/>
  <c r="AQ71" i="48" s="1"/>
  <c r="AK106" i="48"/>
  <c r="AQ106" i="48" s="1"/>
  <c r="AK107" i="48"/>
  <c r="AQ107" i="48" s="1"/>
  <c r="AK77" i="48"/>
  <c r="AQ77" i="48" s="1"/>
  <c r="AK12" i="48"/>
  <c r="AQ12" i="48" s="1"/>
  <c r="AK19" i="48"/>
  <c r="AQ19" i="48" s="1"/>
  <c r="AK14" i="48"/>
  <c r="AQ14" i="48" s="1"/>
  <c r="AK7" i="48"/>
  <c r="AQ7" i="48" s="1"/>
  <c r="AK72" i="48"/>
  <c r="AQ72" i="48" s="1"/>
  <c r="AK47" i="48"/>
  <c r="AQ47" i="48" s="1"/>
  <c r="AK29" i="48"/>
  <c r="AQ29" i="48" s="1"/>
  <c r="AK20" i="48"/>
  <c r="AQ20" i="48" s="1"/>
  <c r="AK369" i="48"/>
  <c r="AQ369" i="48" s="1"/>
  <c r="AK457" i="48"/>
  <c r="AQ457" i="48" s="1"/>
  <c r="AK495" i="48"/>
  <c r="AQ495" i="48" s="1"/>
  <c r="AK582" i="48"/>
  <c r="AQ582" i="48" s="1"/>
  <c r="AK1208" i="48"/>
  <c r="AQ1208" i="48" s="1"/>
  <c r="AK1309" i="48"/>
  <c r="AQ1309" i="48" s="1"/>
  <c r="AK1108" i="48"/>
  <c r="AQ1108" i="48" s="1"/>
  <c r="AK1090" i="48"/>
  <c r="AQ1090" i="48" s="1"/>
  <c r="AK1275" i="48"/>
  <c r="AQ1275" i="48" s="1"/>
  <c r="AK1188" i="48"/>
  <c r="AQ1188" i="48" s="1"/>
  <c r="AK630" i="48"/>
  <c r="AQ630" i="48" s="1"/>
  <c r="AK660" i="48"/>
  <c r="AQ660" i="48" s="1"/>
  <c r="AK700" i="48"/>
  <c r="AQ700" i="48" s="1"/>
  <c r="AK449" i="48"/>
  <c r="AQ449" i="48" s="1"/>
  <c r="AK452" i="48"/>
  <c r="AQ452" i="48" s="1"/>
  <c r="AK616" i="48"/>
  <c r="AQ616" i="48" s="1"/>
  <c r="AK887" i="48"/>
  <c r="AQ887" i="48" s="1"/>
  <c r="AK1133" i="48"/>
  <c r="AQ1133" i="48" s="1"/>
  <c r="AK990" i="48"/>
  <c r="AQ990" i="48" s="1"/>
  <c r="AK1066" i="48"/>
  <c r="AQ1066" i="48" s="1"/>
  <c r="AK1071" i="48"/>
  <c r="AQ1071" i="48" s="1"/>
  <c r="AK901" i="48"/>
  <c r="AQ901" i="48" s="1"/>
  <c r="AK420" i="48"/>
  <c r="AQ420" i="48" s="1"/>
  <c r="AK792" i="48"/>
  <c r="AQ792" i="48" s="1"/>
  <c r="AK364" i="48"/>
  <c r="AQ364" i="48" s="1"/>
  <c r="AK487" i="48"/>
  <c r="AQ487" i="48" s="1"/>
  <c r="AK453" i="48"/>
  <c r="AQ453" i="48" s="1"/>
  <c r="AK625" i="48"/>
  <c r="AQ625" i="48" s="1"/>
  <c r="AK1006" i="48"/>
  <c r="AQ1006" i="48" s="1"/>
  <c r="AK1199" i="48"/>
  <c r="AQ1199" i="48" s="1"/>
  <c r="AK1780" i="48"/>
  <c r="AQ1780" i="48" s="1"/>
  <c r="AK1114" i="48"/>
  <c r="AQ1114" i="48" s="1"/>
  <c r="AK1308" i="48"/>
  <c r="AQ1308" i="48" s="1"/>
  <c r="AK919" i="48"/>
  <c r="AQ919" i="48" s="1"/>
  <c r="AK836" i="48"/>
  <c r="AQ836" i="48" s="1"/>
  <c r="AK439" i="48"/>
  <c r="AQ439" i="48" s="1"/>
  <c r="AK393" i="48"/>
  <c r="AQ393" i="48" s="1"/>
  <c r="AK394" i="48"/>
  <c r="AQ394" i="48" s="1"/>
  <c r="AK617" i="48"/>
  <c r="AQ617" i="48" s="1"/>
  <c r="AK772" i="48"/>
  <c r="AQ772" i="48" s="1"/>
  <c r="AK903" i="48"/>
  <c r="AQ903" i="48" s="1"/>
  <c r="AK1243" i="48"/>
  <c r="AQ1243" i="48" s="1"/>
  <c r="AK1149" i="48"/>
  <c r="AQ1149" i="48" s="1"/>
  <c r="AK1079" i="48"/>
  <c r="AQ1079" i="48" s="1"/>
  <c r="AK1258" i="48"/>
  <c r="AQ1258" i="48" s="1"/>
  <c r="AK1075" i="48"/>
  <c r="AQ1075" i="48" s="1"/>
  <c r="AK512" i="48"/>
  <c r="AQ512" i="48" s="1"/>
  <c r="AK596" i="48"/>
  <c r="AQ596" i="48" s="1"/>
  <c r="AK412" i="48"/>
  <c r="AQ412" i="48" s="1"/>
  <c r="AK354" i="48"/>
  <c r="AQ354" i="48" s="1"/>
  <c r="AK442" i="48"/>
  <c r="AQ442" i="48" s="1"/>
  <c r="AK591" i="48"/>
  <c r="AQ591" i="48" s="1"/>
  <c r="AK1086" i="48"/>
  <c r="AQ1086" i="48" s="1"/>
  <c r="AK1277" i="48"/>
  <c r="AQ1277" i="48" s="1"/>
  <c r="AK1507" i="48"/>
  <c r="AQ1507" i="48" s="1"/>
  <c r="AK1973" i="48"/>
  <c r="AQ1973" i="48" s="1"/>
  <c r="AK1975" i="48"/>
  <c r="AQ1975" i="48" s="1"/>
  <c r="AK1974" i="48"/>
  <c r="AQ1974" i="48" s="1"/>
  <c r="AK1982" i="48"/>
  <c r="AQ1982" i="48" s="1"/>
  <c r="AK1988" i="48"/>
  <c r="AQ1988" i="48" s="1"/>
  <c r="AK1995" i="48"/>
  <c r="AQ1995" i="48" s="1"/>
  <c r="AK1978" i="48"/>
  <c r="AQ1978" i="48" s="1"/>
  <c r="AK1970" i="48"/>
  <c r="AQ1970" i="48" s="1"/>
  <c r="AK1971" i="48"/>
  <c r="AQ1971" i="48" s="1"/>
  <c r="AK1989" i="48"/>
  <c r="AQ1989" i="48" s="1"/>
  <c r="AK1993" i="48"/>
  <c r="AQ1993" i="48" s="1"/>
  <c r="AK1976" i="48"/>
  <c r="AQ1976" i="48" s="1"/>
  <c r="AK1977" i="48"/>
  <c r="AQ1977" i="48" s="1"/>
  <c r="AK1990" i="48"/>
  <c r="AQ1990" i="48" s="1"/>
  <c r="AK1987" i="48"/>
  <c r="AQ1987" i="48" s="1"/>
  <c r="AK1986" i="48"/>
  <c r="AQ1986" i="48" s="1"/>
  <c r="AK1983" i="48"/>
  <c r="AQ1983" i="48" s="1"/>
  <c r="AK1984" i="48"/>
  <c r="AQ1984" i="48" s="1"/>
  <c r="AK1992" i="48"/>
  <c r="AQ1992" i="48" s="1"/>
  <c r="AK1997" i="48"/>
  <c r="AQ1997" i="48" s="1"/>
  <c r="AK1996" i="48"/>
  <c r="AQ1996" i="48" s="1"/>
  <c r="AK1980" i="48"/>
  <c r="AQ1980" i="48" s="1"/>
  <c r="AK1981" i="48"/>
  <c r="AQ1981" i="48" s="1"/>
  <c r="AK2043" i="48"/>
  <c r="AQ2043" i="48" s="1"/>
  <c r="AK1979" i="48"/>
  <c r="AQ1979" i="48" s="1"/>
  <c r="AK1985" i="48"/>
  <c r="AQ1985" i="48" s="1"/>
  <c r="AK2060" i="48"/>
  <c r="AQ2060" i="48" s="1"/>
  <c r="AK2149" i="48"/>
  <c r="AQ2149" i="48" s="1"/>
  <c r="AK2150" i="48"/>
  <c r="AQ2150" i="48" s="1"/>
  <c r="AK2061" i="48"/>
  <c r="AQ2061" i="48" s="1"/>
  <c r="AK2151" i="48"/>
  <c r="AQ2151" i="48" s="1"/>
  <c r="AK2152" i="48"/>
  <c r="AQ2152" i="48" s="1"/>
  <c r="AK2153" i="48"/>
  <c r="AQ2153" i="48" s="1"/>
  <c r="AK2154" i="48"/>
  <c r="AQ2154" i="48" s="1"/>
  <c r="AK2155" i="48"/>
  <c r="AQ2155" i="48" s="1"/>
  <c r="AK2156" i="48"/>
  <c r="AQ2156" i="48" s="1"/>
  <c r="AK2064" i="48"/>
  <c r="AQ2064" i="48" s="1"/>
  <c r="AK2157" i="48"/>
  <c r="AQ2157" i="48" s="1"/>
  <c r="AK2158" i="48"/>
  <c r="AQ2158" i="48" s="1"/>
  <c r="AK2159" i="48"/>
  <c r="AQ2159" i="48" s="1"/>
  <c r="AK2160" i="48"/>
  <c r="AQ2160" i="48" s="1"/>
  <c r="AK2161" i="48"/>
  <c r="AQ2161" i="48" s="1"/>
  <c r="AK2065" i="48"/>
  <c r="AQ2065" i="48" s="1"/>
  <c r="AK2062" i="48"/>
  <c r="AQ2062" i="48" s="1"/>
  <c r="AK2162" i="48"/>
  <c r="AQ2162" i="48" s="1"/>
  <c r="AK2056" i="48"/>
  <c r="AQ2056" i="48" s="1"/>
  <c r="AK2163" i="48"/>
  <c r="AQ2163" i="48" s="1"/>
  <c r="AK2164" i="48"/>
  <c r="AQ2164" i="48" s="1"/>
  <c r="AK2063" i="48"/>
  <c r="AQ2063" i="48" s="1"/>
  <c r="AK2165" i="48"/>
  <c r="AQ2165" i="48" s="1"/>
  <c r="AK2057" i="48"/>
  <c r="AQ2057" i="48" s="1"/>
  <c r="AK2059" i="48"/>
  <c r="AQ2059" i="48" s="1"/>
  <c r="AK1972" i="48"/>
  <c r="AQ1972" i="48" s="1"/>
  <c r="AK2166" i="48"/>
  <c r="AQ2166" i="48" s="1"/>
  <c r="AK2167" i="48"/>
  <c r="AQ2167" i="48" s="1"/>
  <c r="AK2000" i="48"/>
  <c r="AQ2000" i="48" s="1"/>
  <c r="AK2009" i="48"/>
  <c r="AQ2009" i="48" s="1"/>
  <c r="AK2004" i="48"/>
  <c r="AQ2004" i="48" s="1"/>
  <c r="AK2003" i="48"/>
  <c r="AQ2003" i="48" s="1"/>
  <c r="AK2048" i="48"/>
  <c r="AQ2048" i="48" s="1"/>
  <c r="AK2042" i="48"/>
  <c r="AQ2042" i="48" s="1"/>
  <c r="AK2039" i="48"/>
  <c r="AQ2039" i="48" s="1"/>
  <c r="AK2010" i="48"/>
  <c r="AQ2010" i="48" s="1"/>
  <c r="AK2001" i="48"/>
  <c r="AQ2001" i="48" s="1"/>
  <c r="AK2027" i="48"/>
  <c r="AQ2027" i="48" s="1"/>
  <c r="AK2013" i="48"/>
  <c r="AQ2013" i="48" s="1"/>
  <c r="AK2047" i="48"/>
  <c r="AQ2047" i="48" s="1"/>
  <c r="AK2040" i="48"/>
  <c r="AQ2040" i="48" s="1"/>
  <c r="AK2038" i="48"/>
  <c r="AQ2038" i="48" s="1"/>
  <c r="AK2025" i="48"/>
  <c r="AQ2025" i="48" s="1"/>
  <c r="AK2018" i="48"/>
  <c r="AQ2018" i="48" s="1"/>
  <c r="AK2052" i="48"/>
  <c r="AQ2052" i="48" s="1"/>
  <c r="AK2055" i="48"/>
  <c r="AQ2055" i="48" s="1"/>
  <c r="AK2051" i="48"/>
  <c r="AQ2051" i="48" s="1"/>
  <c r="AK2028" i="48"/>
  <c r="AQ2028" i="48" s="1"/>
  <c r="AK2012" i="48"/>
  <c r="AQ2012" i="48" s="1"/>
  <c r="AK2002" i="48"/>
  <c r="AQ2002" i="48" s="1"/>
  <c r="AK2014" i="48"/>
  <c r="AQ2014" i="48" s="1"/>
  <c r="AK2050" i="48"/>
  <c r="AQ2050" i="48" s="1"/>
  <c r="AK2026" i="48"/>
  <c r="AQ2026" i="48" s="1"/>
  <c r="AK2020" i="48"/>
  <c r="AQ2020" i="48" s="1"/>
  <c r="AK2032" i="48"/>
  <c r="AQ2032" i="48" s="1"/>
  <c r="AK2054" i="48"/>
  <c r="AQ2054" i="48" s="1"/>
  <c r="AK2053" i="48"/>
  <c r="AQ2053" i="48" s="1"/>
  <c r="AK2049" i="48"/>
  <c r="AQ2049" i="48" s="1"/>
  <c r="AK2168" i="48"/>
  <c r="AQ2168" i="48" s="1"/>
  <c r="AK2044" i="48"/>
  <c r="AQ2044" i="48" s="1"/>
  <c r="AK2031" i="48"/>
  <c r="AQ2031" i="48" s="1"/>
  <c r="AK2024" i="48"/>
  <c r="AQ2024" i="48" s="1"/>
  <c r="AK2037" i="48"/>
  <c r="AQ2037" i="48" s="1"/>
  <c r="AK2041" i="48"/>
  <c r="AQ2041" i="48" s="1"/>
  <c r="AK2036" i="48"/>
  <c r="AQ2036" i="48" s="1"/>
  <c r="AK2034" i="48"/>
  <c r="AQ2034" i="48" s="1"/>
  <c r="AK2035" i="48"/>
  <c r="AQ2035" i="48" s="1"/>
  <c r="AK2023" i="48"/>
  <c r="AQ2023" i="48" s="1"/>
  <c r="AK2033" i="48"/>
  <c r="AQ2033" i="48" s="1"/>
  <c r="AK2015" i="48"/>
  <c r="AQ2015" i="48" s="1"/>
  <c r="AK2008" i="48"/>
  <c r="AQ2008" i="48" s="1"/>
  <c r="AK2011" i="48"/>
  <c r="AQ2011" i="48" s="1"/>
  <c r="AK1999" i="48"/>
  <c r="AQ1999" i="48" s="1"/>
  <c r="AK2007" i="48"/>
  <c r="AQ2007" i="48" s="1"/>
  <c r="AK2016" i="48"/>
  <c r="AQ2016" i="48" s="1"/>
  <c r="AK2045" i="48"/>
  <c r="AQ2045" i="48" s="1"/>
  <c r="AK2046" i="48"/>
  <c r="AQ2046" i="48" s="1"/>
  <c r="AK2022" i="48"/>
  <c r="AQ2022" i="48" s="1"/>
  <c r="AK2017" i="48"/>
  <c r="AQ2017" i="48" s="1"/>
  <c r="AK2005" i="48"/>
  <c r="AQ2005" i="48" s="1"/>
  <c r="AK2030" i="48"/>
  <c r="AQ2030" i="48" s="1"/>
  <c r="AK2019" i="48"/>
  <c r="AQ2019" i="48" s="1"/>
  <c r="AK2029" i="48"/>
  <c r="AQ2029" i="48" s="1"/>
  <c r="AK2169" i="48"/>
  <c r="AQ2169" i="48" s="1"/>
  <c r="AK2170" i="48"/>
  <c r="AQ2170" i="48" s="1"/>
  <c r="AK1439" i="48"/>
  <c r="AQ1439" i="48" s="1"/>
  <c r="AK1489" i="48"/>
  <c r="AQ1489" i="48" s="1"/>
  <c r="AK1371" i="48"/>
  <c r="AQ1371" i="48" s="1"/>
  <c r="AK1446" i="48"/>
  <c r="AQ1446" i="48" s="1"/>
  <c r="AK2171" i="48"/>
  <c r="AQ2171" i="48" s="1"/>
  <c r="AK2172" i="48"/>
  <c r="AQ2172" i="48" s="1"/>
  <c r="AK2173" i="48"/>
  <c r="AQ2173" i="48" s="1"/>
  <c r="AK2174" i="48"/>
  <c r="AQ2174" i="48" s="1"/>
  <c r="AK2175" i="48"/>
  <c r="AQ2175" i="48" s="1"/>
  <c r="AK2176" i="48"/>
  <c r="AQ2176" i="48" s="1"/>
  <c r="AK2177" i="48"/>
  <c r="AQ2177" i="48" s="1"/>
  <c r="AK2178" i="48"/>
  <c r="AQ2178" i="48" s="1"/>
  <c r="AK2179" i="48"/>
  <c r="AQ2179" i="48" s="1"/>
  <c r="AK2180" i="48"/>
  <c r="AQ2180" i="48" s="1"/>
  <c r="AK2181" i="48"/>
  <c r="AQ2181" i="48" s="1"/>
  <c r="AK2182" i="48"/>
  <c r="AQ2182" i="48" s="1"/>
  <c r="AK2183" i="48"/>
  <c r="AQ2183" i="48" s="1"/>
  <c r="AK2184" i="48"/>
  <c r="AQ2184" i="48" s="1"/>
  <c r="AK2185" i="48"/>
  <c r="AQ2185" i="48" s="1"/>
  <c r="AK2186" i="48"/>
  <c r="AQ2186" i="48" s="1"/>
  <c r="AK2187" i="48"/>
  <c r="AQ2187" i="48" s="1"/>
  <c r="AK2188" i="48"/>
  <c r="AQ2188" i="48" s="1"/>
  <c r="AK2189" i="48"/>
  <c r="AQ2189" i="48" s="1"/>
  <c r="AK2190" i="48"/>
  <c r="AQ2190" i="48" s="1"/>
  <c r="AK2191" i="48"/>
  <c r="AQ2191" i="48" s="1"/>
  <c r="AK2192" i="48"/>
  <c r="AQ2192" i="48" s="1"/>
  <c r="AK2193" i="48"/>
  <c r="AQ2193" i="48" s="1"/>
  <c r="AK1352" i="48"/>
  <c r="AQ1352" i="48" s="1"/>
  <c r="AK2194" i="48"/>
  <c r="AQ2194" i="48" s="1"/>
  <c r="AK1329" i="48"/>
  <c r="AQ1329" i="48" s="1"/>
  <c r="AK1406" i="48"/>
  <c r="AQ1406" i="48" s="1"/>
  <c r="AK1625" i="48"/>
  <c r="AQ1625" i="48" s="1"/>
  <c r="AK1796" i="48"/>
  <c r="AQ1796" i="48" s="1"/>
  <c r="AK1719" i="48"/>
  <c r="AQ1719" i="48" s="1"/>
  <c r="AK1705" i="48"/>
  <c r="AQ1705" i="48" s="1"/>
  <c r="AK1725" i="48"/>
  <c r="AQ1725" i="48" s="1"/>
  <c r="AK1650" i="48"/>
  <c r="AQ1650" i="48" s="1"/>
  <c r="AK1701" i="48"/>
  <c r="AQ1701" i="48" s="1"/>
  <c r="AK1610" i="48"/>
  <c r="AQ1610" i="48" s="1"/>
  <c r="AK1382" i="48"/>
  <c r="AQ1382" i="48" s="1"/>
  <c r="AK1319" i="48"/>
  <c r="AQ1319" i="48" s="1"/>
  <c r="AK1381" i="48"/>
  <c r="AQ1381" i="48" s="1"/>
  <c r="AK1745" i="48"/>
  <c r="AQ1745" i="48" s="1"/>
  <c r="AK1771" i="48"/>
  <c r="AQ1771" i="48" s="1"/>
  <c r="AK1790" i="48"/>
  <c r="AQ1790" i="48" s="1"/>
  <c r="AK1892" i="48"/>
  <c r="AQ1892" i="48" s="1"/>
  <c r="AK1902" i="48"/>
  <c r="AQ1902" i="48" s="1"/>
  <c r="AK1872" i="48"/>
  <c r="AQ1872" i="48" s="1"/>
  <c r="AK1864" i="48"/>
  <c r="AQ1864" i="48" s="1"/>
  <c r="AK1861" i="48"/>
  <c r="AQ1861" i="48" s="1"/>
  <c r="AK1836" i="48"/>
  <c r="AQ1836" i="48" s="1"/>
  <c r="AK1852" i="48"/>
  <c r="AQ1852" i="48" s="1"/>
  <c r="AK1829" i="48"/>
  <c r="AQ1829" i="48" s="1"/>
  <c r="AK1897" i="48"/>
  <c r="AQ1897" i="48" s="1"/>
  <c r="AK1466" i="48"/>
  <c r="AQ1466" i="48" s="1"/>
  <c r="AK1545" i="48"/>
  <c r="AQ1545" i="48" s="1"/>
  <c r="AK1480" i="48"/>
  <c r="AQ1480" i="48" s="1"/>
  <c r="AK1508" i="48"/>
  <c r="AQ1508" i="48" s="1"/>
  <c r="AK1064" i="48"/>
  <c r="AQ1064" i="48" s="1"/>
  <c r="AK1013" i="48"/>
  <c r="AQ1013" i="48" s="1"/>
  <c r="AK1177" i="48"/>
  <c r="AQ1177" i="48" s="1"/>
  <c r="AK1573" i="48"/>
  <c r="AQ1573" i="48" s="1"/>
  <c r="AK1575" i="48"/>
  <c r="AQ1575" i="48" s="1"/>
  <c r="AK1777" i="48"/>
  <c r="AQ1777" i="48" s="1"/>
  <c r="AK1747" i="48"/>
  <c r="AQ1747" i="48" s="1"/>
  <c r="AK1727" i="48"/>
  <c r="AQ1727" i="48" s="1"/>
  <c r="AK1457" i="48"/>
  <c r="AQ1457" i="48" s="1"/>
  <c r="AK1443" i="48"/>
  <c r="AQ1443" i="48" s="1"/>
  <c r="AK1549" i="48"/>
  <c r="AQ1549" i="48" s="1"/>
  <c r="AK1765" i="48"/>
  <c r="AQ1765" i="48" s="1"/>
  <c r="AK1214" i="48"/>
  <c r="AQ1214" i="48" s="1"/>
  <c r="AK1166" i="48"/>
  <c r="AQ1166" i="48" s="1"/>
  <c r="AK1135" i="48"/>
  <c r="AQ1135" i="48" s="1"/>
  <c r="AK1339" i="48"/>
  <c r="AQ1339" i="48" s="1"/>
  <c r="AK1554" i="48"/>
  <c r="AQ1554" i="48" s="1"/>
  <c r="AK1782" i="48"/>
  <c r="AQ1782" i="48" s="1"/>
  <c r="AK1546" i="48"/>
  <c r="AQ1546" i="48" s="1"/>
  <c r="AK1668" i="48"/>
  <c r="AQ1668" i="48" s="1"/>
  <c r="AK1473" i="48"/>
  <c r="AQ1473" i="48" s="1"/>
  <c r="AK1584" i="48"/>
  <c r="AQ1584" i="48" s="1"/>
  <c r="AK1592" i="48"/>
  <c r="AQ1592" i="48" s="1"/>
  <c r="AK1652" i="48"/>
  <c r="AQ1652" i="48" s="1"/>
  <c r="AK1907" i="48"/>
  <c r="AQ1907" i="48" s="1"/>
  <c r="AK1316" i="48"/>
  <c r="AQ1316" i="48" s="1"/>
  <c r="AK1219" i="48"/>
  <c r="AQ1219" i="48" s="1"/>
  <c r="AK1425" i="48"/>
  <c r="AQ1425" i="48" s="1"/>
  <c r="AK1502" i="48"/>
  <c r="AQ1502" i="48" s="1"/>
  <c r="AK1587" i="48"/>
  <c r="AQ1587" i="48" s="1"/>
  <c r="AK1613" i="48"/>
  <c r="AQ1613" i="48" s="1"/>
  <c r="AK1619" i="48"/>
  <c r="AQ1619" i="48" s="1"/>
  <c r="AK1351" i="48"/>
  <c r="AQ1351" i="48" s="1"/>
  <c r="AK1235" i="48"/>
  <c r="AQ1235" i="48" s="1"/>
  <c r="AK1615" i="48"/>
  <c r="AQ1615" i="48" s="1"/>
  <c r="AK1641" i="48"/>
  <c r="AQ1641" i="48" s="1"/>
  <c r="AK1737" i="48"/>
  <c r="AQ1737" i="48" s="1"/>
  <c r="AK1183" i="48"/>
  <c r="AQ1183" i="48" s="1"/>
  <c r="AK1115" i="48"/>
  <c r="AQ1115" i="48" s="1"/>
  <c r="AK1411" i="48"/>
  <c r="AQ1411" i="48" s="1"/>
  <c r="AK1514" i="48"/>
  <c r="AQ1514" i="48" s="1"/>
  <c r="AK1689" i="48"/>
  <c r="AQ1689" i="48" s="1"/>
  <c r="AK1734" i="48"/>
  <c r="AQ1734" i="48" s="1"/>
  <c r="AK1598" i="48"/>
  <c r="AQ1598" i="48" s="1"/>
  <c r="AK1417" i="48"/>
  <c r="AQ1417" i="48" s="1"/>
  <c r="AK1285" i="48"/>
  <c r="AQ1285" i="48" s="1"/>
  <c r="AK1685" i="48"/>
  <c r="AQ1685" i="48" s="1"/>
  <c r="AK1695" i="48"/>
  <c r="AQ1695" i="48" s="1"/>
  <c r="AK1585" i="48"/>
  <c r="AQ1585" i="48" s="1"/>
  <c r="AK2195" i="48"/>
  <c r="AQ2195" i="48" s="1"/>
  <c r="AK2196" i="48"/>
  <c r="AQ2196" i="48" s="1"/>
  <c r="AK2197" i="48"/>
  <c r="AQ2197" i="48" s="1"/>
  <c r="AK2198" i="48"/>
  <c r="AQ2198" i="48" s="1"/>
  <c r="AK2199" i="48"/>
  <c r="AQ2199" i="48" s="1"/>
  <c r="AK2200" i="48"/>
  <c r="AQ2200" i="48" s="1"/>
  <c r="AK2201" i="48"/>
  <c r="AQ2201" i="48" s="1"/>
  <c r="AK2202" i="48"/>
  <c r="AQ2202" i="48" s="1"/>
  <c r="AK2203" i="48"/>
  <c r="AQ2203" i="48" s="1"/>
  <c r="AK2204" i="48"/>
  <c r="AQ2204" i="48" s="1"/>
  <c r="AK2205" i="48"/>
  <c r="AQ2205" i="48" s="1"/>
  <c r="AK2206" i="48"/>
  <c r="AQ2206" i="48" s="1"/>
  <c r="AK2207" i="48"/>
  <c r="AQ2207" i="48" s="1"/>
  <c r="AK2208" i="48"/>
  <c r="AQ2208" i="48" s="1"/>
  <c r="AK2209" i="48"/>
  <c r="AQ2209" i="48" s="1"/>
  <c r="AK2210" i="48"/>
  <c r="AQ2210" i="48" s="1"/>
  <c r="AK2211" i="48"/>
  <c r="AQ2211" i="48" s="1"/>
  <c r="AK2212" i="48"/>
  <c r="AQ2212" i="48" s="1"/>
  <c r="AK2213" i="48"/>
  <c r="AQ2213" i="48" s="1"/>
  <c r="AK2214" i="48"/>
  <c r="AQ2214" i="48" s="1"/>
  <c r="AK2215" i="48"/>
  <c r="AQ2215" i="48" s="1"/>
  <c r="AK2216" i="48"/>
  <c r="AQ2216" i="48" s="1"/>
  <c r="AK2217" i="48"/>
  <c r="AQ2217" i="48" s="1"/>
  <c r="AK2218" i="48"/>
  <c r="AQ2218" i="48" s="1"/>
  <c r="AK2219" i="48"/>
  <c r="AQ2219" i="48" s="1"/>
  <c r="AK2220" i="48"/>
  <c r="AQ2220" i="48" s="1"/>
  <c r="AK2221" i="48"/>
  <c r="AQ2221" i="48" s="1"/>
  <c r="AK2222" i="48"/>
  <c r="AQ2222" i="48" s="1"/>
  <c r="AK2223" i="48"/>
  <c r="AQ2223" i="48" s="1"/>
  <c r="AK2224" i="48"/>
  <c r="AQ2224" i="48" s="1"/>
  <c r="AK2225" i="48"/>
  <c r="AQ2225" i="48" s="1"/>
  <c r="AK2226" i="48"/>
  <c r="AQ2226" i="48" s="1"/>
  <c r="AK2227" i="48"/>
  <c r="AQ2227" i="48" s="1"/>
  <c r="AK2228" i="48"/>
  <c r="AQ2228" i="48" s="1"/>
  <c r="AK2229" i="48"/>
  <c r="AQ2229" i="48" s="1"/>
  <c r="AK2230" i="48"/>
  <c r="AQ2230" i="48" s="1"/>
  <c r="AK2231" i="48"/>
  <c r="AQ2231" i="48" s="1"/>
  <c r="AK2232" i="48"/>
  <c r="AQ2232" i="48" s="1"/>
  <c r="AK2233" i="48"/>
  <c r="AQ2233" i="48" s="1"/>
  <c r="AK2234" i="48"/>
  <c r="AQ2234" i="48" s="1"/>
  <c r="AK2235" i="48"/>
  <c r="AQ2235" i="48" s="1"/>
  <c r="AK2236" i="48"/>
  <c r="AQ2236" i="48" s="1"/>
  <c r="AK2237" i="48"/>
  <c r="AQ2237" i="48" s="1"/>
  <c r="AK2238" i="48"/>
  <c r="AQ2238" i="48" s="1"/>
  <c r="AK2239" i="48"/>
  <c r="AQ2239" i="48" s="1"/>
  <c r="AK2240" i="48"/>
  <c r="AQ2240" i="48" s="1"/>
  <c r="AK2241" i="48"/>
  <c r="AQ2241" i="48" s="1"/>
  <c r="AK2242" i="48"/>
  <c r="AQ2242" i="48" s="1"/>
  <c r="AK2243" i="48"/>
  <c r="AQ2243" i="48" s="1"/>
  <c r="AK2244" i="48"/>
  <c r="AQ2244" i="48" s="1"/>
  <c r="AK2245" i="48"/>
  <c r="AQ2245" i="48" s="1"/>
  <c r="AK2246" i="48"/>
  <c r="AQ2246" i="48" s="1"/>
  <c r="AK2247" i="48"/>
  <c r="AQ2247" i="48" s="1"/>
  <c r="AK2248" i="48"/>
  <c r="AQ2248" i="48" s="1"/>
  <c r="AK2249" i="48"/>
  <c r="AQ2249" i="48" s="1"/>
  <c r="AK2250" i="48"/>
  <c r="AQ2250" i="48" s="1"/>
  <c r="AK2251" i="48"/>
  <c r="AQ2251" i="48" s="1"/>
  <c r="AK2252" i="48"/>
  <c r="AQ2252" i="48" s="1"/>
  <c r="AK2253" i="48"/>
  <c r="AQ2253" i="48" s="1"/>
  <c r="AK2254" i="48"/>
  <c r="AQ2254" i="48" s="1"/>
  <c r="AK2255" i="48"/>
  <c r="AQ2255" i="48" s="1"/>
  <c r="AK2256" i="48"/>
  <c r="AQ2256" i="48" s="1"/>
  <c r="AK2257" i="48"/>
  <c r="AQ2257" i="48" s="1"/>
  <c r="AK2258" i="48"/>
  <c r="AQ2258" i="48" s="1"/>
  <c r="AK2259" i="48"/>
  <c r="AQ2259" i="48" s="1"/>
  <c r="AK2260" i="48"/>
  <c r="AQ2260" i="48" s="1"/>
  <c r="AK2261" i="48"/>
  <c r="AQ2261" i="48" s="1"/>
  <c r="AK2262" i="48"/>
  <c r="AQ2262" i="48" s="1"/>
  <c r="AK2263" i="48"/>
  <c r="AQ2263" i="48" s="1"/>
  <c r="AK2264" i="48"/>
  <c r="AQ2264" i="48" s="1"/>
  <c r="AK2265" i="48"/>
  <c r="AQ2265" i="48" s="1"/>
  <c r="AK2266" i="48"/>
  <c r="AQ2266" i="48" s="1"/>
  <c r="AK2267" i="48"/>
  <c r="AQ2267" i="48" s="1"/>
  <c r="AK2268" i="48"/>
  <c r="AQ2268" i="48" s="1"/>
  <c r="AK2269" i="48"/>
  <c r="AQ2269" i="48" s="1"/>
  <c r="AK2270" i="48"/>
  <c r="AQ2270" i="48" s="1"/>
  <c r="AK2271" i="48"/>
  <c r="AQ2271" i="48" s="1"/>
  <c r="AK2272" i="48"/>
  <c r="AQ2272" i="48" s="1"/>
  <c r="AK2273" i="48"/>
  <c r="AQ2273" i="48" s="1"/>
  <c r="AK2274" i="48"/>
  <c r="AQ2274" i="48" s="1"/>
  <c r="AK2275" i="48"/>
  <c r="AQ2275" i="48" s="1"/>
  <c r="AK2276" i="48"/>
  <c r="AQ2276" i="48" s="1"/>
  <c r="AK2277" i="48"/>
  <c r="AQ2277" i="48" s="1"/>
  <c r="AK2278" i="48"/>
  <c r="AQ2278" i="48" s="1"/>
  <c r="AK2279" i="48"/>
  <c r="AQ2279" i="48" s="1"/>
  <c r="AK2280" i="48"/>
  <c r="AQ2280" i="48" s="1"/>
  <c r="AK2281" i="48"/>
  <c r="AQ2281" i="48" s="1"/>
  <c r="AK2282" i="48"/>
  <c r="AQ2282" i="48" s="1"/>
  <c r="AK2283" i="48"/>
  <c r="AQ2283" i="48" s="1"/>
  <c r="AK2284" i="48"/>
  <c r="AQ2284" i="48" s="1"/>
  <c r="AK2285" i="48"/>
  <c r="AQ2285" i="48" s="1"/>
  <c r="AK2286" i="48"/>
  <c r="AQ2286" i="48" s="1"/>
  <c r="AK2287" i="48"/>
  <c r="AQ2287" i="48" s="1"/>
  <c r="AK2288" i="48"/>
  <c r="AQ2288" i="48" s="1"/>
  <c r="AK2289" i="48"/>
  <c r="AQ2289" i="48" s="1"/>
  <c r="AK2290" i="48"/>
  <c r="AQ2290" i="48" s="1"/>
  <c r="AK2291" i="48"/>
  <c r="AQ2291" i="48" s="1"/>
  <c r="AK2292" i="48"/>
  <c r="AQ2292" i="48" s="1"/>
  <c r="AK2293" i="48"/>
  <c r="AQ2293" i="48" s="1"/>
  <c r="AK2294" i="48"/>
  <c r="AQ2294" i="48" s="1"/>
  <c r="AK2295" i="48"/>
  <c r="AQ2295" i="48" s="1"/>
  <c r="AK2296" i="48"/>
  <c r="AQ2296" i="48" s="1"/>
  <c r="AK2297" i="48"/>
  <c r="AQ2297" i="48" s="1"/>
  <c r="AK2298" i="48"/>
  <c r="AQ2298" i="48" s="1"/>
  <c r="AK2299" i="48"/>
  <c r="AQ2299" i="48" s="1"/>
  <c r="AK2300" i="48"/>
  <c r="AQ2300" i="48" s="1"/>
  <c r="AK2301" i="48"/>
  <c r="AQ2301" i="48" s="1"/>
  <c r="AK2302" i="48"/>
  <c r="AQ2302" i="48" s="1"/>
  <c r="AK519" i="48"/>
  <c r="AQ519" i="48" s="1"/>
  <c r="AK586" i="48"/>
  <c r="AQ586" i="48" s="1"/>
  <c r="AK554" i="48"/>
  <c r="AQ554" i="48" s="1"/>
  <c r="AK572" i="48"/>
  <c r="AQ572" i="48" s="1"/>
  <c r="AK592" i="48"/>
  <c r="AQ592" i="48" s="1"/>
  <c r="AK620" i="48"/>
  <c r="AQ620" i="48" s="1"/>
  <c r="AK522" i="48"/>
  <c r="AQ522" i="48" s="1"/>
  <c r="AK504" i="48"/>
  <c r="AQ504" i="48" s="1"/>
  <c r="AK505" i="48"/>
  <c r="AQ505" i="48" s="1"/>
  <c r="AK752" i="48"/>
  <c r="AQ752" i="48" s="1"/>
  <c r="AK684" i="48"/>
  <c r="AQ684" i="48" s="1"/>
  <c r="AK923" i="48"/>
  <c r="AQ923" i="48" s="1"/>
  <c r="AK819" i="48"/>
  <c r="AQ819" i="48" s="1"/>
  <c r="AK799" i="48"/>
  <c r="AQ799" i="48" s="1"/>
  <c r="AK576" i="48"/>
  <c r="AQ576" i="48" s="1"/>
  <c r="AK681" i="48"/>
  <c r="AQ681" i="48" s="1"/>
  <c r="AK679" i="48"/>
  <c r="AQ679" i="48" s="1"/>
  <c r="AK602" i="48"/>
  <c r="AQ602" i="48" s="1"/>
  <c r="AK538" i="48"/>
  <c r="AQ538" i="48" s="1"/>
  <c r="AK603" i="48"/>
  <c r="AQ603" i="48" s="1"/>
  <c r="AK509" i="48"/>
  <c r="AQ509" i="48" s="1"/>
  <c r="AK516" i="48"/>
  <c r="AQ516" i="48" s="1"/>
  <c r="AK677" i="48"/>
  <c r="AQ677" i="48" s="1"/>
  <c r="AK1691" i="48"/>
  <c r="AQ1691" i="48" s="1"/>
  <c r="AK1310" i="48"/>
  <c r="AQ1310" i="48" s="1"/>
  <c r="AK1506" i="48"/>
  <c r="AQ1506" i="48" s="1"/>
  <c r="AK1414" i="48"/>
  <c r="AQ1414" i="48" s="1"/>
  <c r="AK1528" i="48"/>
  <c r="AQ1528" i="48" s="1"/>
  <c r="AK1531" i="48"/>
  <c r="AQ1531" i="48" s="1"/>
  <c r="AK1601" i="48"/>
  <c r="AQ1601" i="48" s="1"/>
  <c r="AK1731" i="48"/>
  <c r="AQ1731" i="48" s="1"/>
  <c r="AK1576" i="48"/>
  <c r="AQ1576" i="48" s="1"/>
  <c r="AK1583" i="48"/>
  <c r="AQ1583" i="48" s="1"/>
  <c r="AK1561" i="48"/>
  <c r="AQ1561" i="48" s="1"/>
  <c r="AK1565" i="48"/>
  <c r="AQ1565" i="48" s="1"/>
  <c r="AK1271" i="48"/>
  <c r="AQ1271" i="48" s="1"/>
  <c r="AK1231" i="48"/>
  <c r="AQ1231" i="48" s="1"/>
  <c r="AK1256" i="48"/>
  <c r="AQ1256" i="48" s="1"/>
  <c r="AK1326" i="48"/>
  <c r="AQ1326" i="48" s="1"/>
  <c r="AK1622" i="48"/>
  <c r="AQ1622" i="48" s="1"/>
  <c r="AK1704" i="48"/>
  <c r="AQ1704" i="48" s="1"/>
  <c r="AK1699" i="48"/>
  <c r="AQ1699" i="48" s="1"/>
  <c r="AK1659" i="48"/>
  <c r="AQ1659" i="48" s="1"/>
  <c r="AK1690" i="48"/>
  <c r="AQ1690" i="48" s="1"/>
  <c r="AK1722" i="48"/>
  <c r="AQ1722" i="48" s="1"/>
  <c r="AK1707" i="48"/>
  <c r="AQ1707" i="48" s="1"/>
  <c r="AK1499" i="48"/>
  <c r="AQ1499" i="48" s="1"/>
  <c r="AK1616" i="48"/>
  <c r="AQ1616" i="48" s="1"/>
  <c r="AK1364" i="48"/>
  <c r="AQ1364" i="48" s="1"/>
  <c r="AK1186" i="48"/>
  <c r="AQ1186" i="48" s="1"/>
  <c r="AK1359" i="48"/>
  <c r="AQ1359" i="48" s="1"/>
  <c r="AK1556" i="48"/>
  <c r="AQ1556" i="48" s="1"/>
  <c r="AK1818" i="48"/>
  <c r="AQ1818" i="48" s="1"/>
  <c r="AK1887" i="48"/>
  <c r="AQ1887" i="48" s="1"/>
  <c r="AK1865" i="48"/>
  <c r="AQ1865" i="48" s="1"/>
  <c r="AK410" i="48"/>
  <c r="AQ410" i="48" s="1"/>
  <c r="AK500" i="48"/>
  <c r="AQ500" i="48" s="1"/>
  <c r="AK467" i="48"/>
  <c r="AQ467" i="48" s="1"/>
  <c r="AK542" i="48"/>
  <c r="AQ542" i="48" s="1"/>
  <c r="AK918" i="48"/>
  <c r="AQ918" i="48" s="1"/>
  <c r="AK989" i="48"/>
  <c r="AQ989" i="48" s="1"/>
  <c r="AK1100" i="48"/>
  <c r="AQ1100" i="48" s="1"/>
  <c r="AK1229" i="48"/>
  <c r="AQ1229" i="48" s="1"/>
  <c r="AK1435" i="48"/>
  <c r="AQ1435" i="48" s="1"/>
  <c r="AK1009" i="48"/>
  <c r="AQ1009" i="48" s="1"/>
  <c r="AK612" i="48"/>
  <c r="AQ612" i="48" s="1"/>
  <c r="AK747" i="48"/>
  <c r="AQ747" i="48" s="1"/>
  <c r="AK567" i="48"/>
  <c r="AQ567" i="48" s="1"/>
  <c r="AK555" i="48"/>
  <c r="AQ555" i="48" s="1"/>
  <c r="AK445" i="48"/>
  <c r="AQ445" i="48" s="1"/>
  <c r="AK707" i="48"/>
  <c r="AQ707" i="48" s="1"/>
  <c r="AK875" i="48"/>
  <c r="AQ875" i="48" s="1"/>
  <c r="AK1105" i="48"/>
  <c r="AQ1105" i="48" s="1"/>
  <c r="AK1063" i="48"/>
  <c r="AQ1063" i="48" s="1"/>
  <c r="AK1122" i="48"/>
  <c r="AQ1122" i="48" s="1"/>
  <c r="AK1193" i="48"/>
  <c r="AQ1193" i="48" s="1"/>
  <c r="AK856" i="48"/>
  <c r="AQ856" i="48" s="1"/>
  <c r="AK553" i="48"/>
  <c r="AQ553" i="48" s="1"/>
  <c r="AK823" i="48"/>
  <c r="AQ823" i="48" s="1"/>
  <c r="AK459" i="48"/>
  <c r="AQ459" i="48" s="1"/>
  <c r="AK565" i="48"/>
  <c r="AQ565" i="48" s="1"/>
  <c r="AK579" i="48"/>
  <c r="AQ579" i="48" s="1"/>
  <c r="AK815" i="48"/>
  <c r="AQ815" i="48" s="1"/>
  <c r="AK1138" i="48"/>
  <c r="AQ1138" i="48" s="1"/>
  <c r="AK1463" i="48"/>
  <c r="AQ1463" i="48" s="1"/>
  <c r="AK2303" i="48"/>
  <c r="AQ2303" i="48" s="1"/>
  <c r="AK1304" i="48"/>
  <c r="AQ1304" i="48" s="1"/>
  <c r="AK1594" i="48"/>
  <c r="AQ1594" i="48" s="1"/>
  <c r="AK932" i="48"/>
  <c r="AQ932" i="48" s="1"/>
  <c r="AK732" i="48"/>
  <c r="AQ732" i="48" s="1"/>
  <c r="AK447" i="48"/>
  <c r="AQ447" i="48" s="1"/>
  <c r="AK423" i="48"/>
  <c r="AQ423" i="48" s="1"/>
  <c r="AK398" i="48"/>
  <c r="AQ398" i="48" s="1"/>
  <c r="AK601" i="48"/>
  <c r="AQ601" i="48" s="1"/>
  <c r="AK791" i="48"/>
  <c r="AQ791" i="48" s="1"/>
  <c r="AK897" i="48"/>
  <c r="AQ897" i="48" s="1"/>
  <c r="AK1021" i="48"/>
  <c r="AQ1021" i="48" s="1"/>
  <c r="AK1098" i="48"/>
  <c r="AQ1098" i="48" s="1"/>
  <c r="AK1116" i="48"/>
  <c r="AQ1116" i="48" s="1"/>
  <c r="AK1058" i="48"/>
  <c r="AQ1058" i="48" s="1"/>
  <c r="AK842" i="48"/>
  <c r="AQ842" i="48" s="1"/>
  <c r="AK593" i="48"/>
  <c r="AQ593" i="48" s="1"/>
  <c r="AK656" i="48"/>
  <c r="AQ656" i="48" s="1"/>
  <c r="AK455" i="48"/>
  <c r="AQ455" i="48" s="1"/>
  <c r="AK418" i="48"/>
  <c r="AQ418" i="48" s="1"/>
  <c r="AK544" i="48"/>
  <c r="AQ544" i="48" s="1"/>
  <c r="AK492" i="48"/>
  <c r="AQ492" i="48" s="1"/>
  <c r="AK667" i="48"/>
  <c r="AQ667" i="48" s="1"/>
  <c r="AK1318" i="48"/>
  <c r="AQ1318" i="48" s="1"/>
  <c r="AK1287" i="48"/>
  <c r="AQ1287" i="48" s="1"/>
  <c r="AK1459" i="48"/>
  <c r="AQ1459" i="48" s="1"/>
  <c r="AK1552" i="48"/>
  <c r="AQ1552" i="48" s="1"/>
  <c r="AK1441" i="48"/>
  <c r="AQ1441" i="48" s="1"/>
  <c r="AK1503" i="48"/>
  <c r="AQ1503" i="48" s="1"/>
  <c r="AK1599" i="48"/>
  <c r="AQ1599" i="48" s="1"/>
  <c r="AK1602" i="48"/>
  <c r="AQ1602" i="48" s="1"/>
  <c r="AK1251" i="48"/>
  <c r="AQ1251" i="48" s="1"/>
  <c r="AK1189" i="48"/>
  <c r="AQ1189" i="48" s="1"/>
  <c r="AK1321" i="48"/>
  <c r="AQ1321" i="48" s="1"/>
  <c r="AK1759" i="48"/>
  <c r="AQ1759" i="48" s="1"/>
  <c r="AK1649" i="48"/>
  <c r="AQ1649" i="48" s="1"/>
  <c r="AK1490" i="48"/>
  <c r="AQ1490" i="48" s="1"/>
  <c r="AK1430" i="48"/>
  <c r="AQ1430" i="48" s="1"/>
  <c r="AK1158" i="48"/>
  <c r="AQ1158" i="48" s="1"/>
  <c r="AK1252" i="48"/>
  <c r="AQ1252" i="48" s="1"/>
  <c r="AK1663" i="48"/>
  <c r="AQ1663" i="48" s="1"/>
  <c r="AK1702" i="48"/>
  <c r="AQ1702" i="48" s="1"/>
  <c r="AK1511" i="48"/>
  <c r="AQ1511" i="48" s="1"/>
  <c r="AK1093" i="48"/>
  <c r="AQ1093" i="48" s="1"/>
  <c r="AK1504" i="48"/>
  <c r="AQ1504" i="48" s="1"/>
  <c r="AK1793" i="48"/>
  <c r="AQ1793" i="48" s="1"/>
  <c r="AK1891" i="48"/>
  <c r="AQ1891" i="48" s="1"/>
  <c r="AK1857" i="48"/>
  <c r="AQ1857" i="48" s="1"/>
  <c r="AK1943" i="48"/>
  <c r="AQ1943" i="48" s="1"/>
  <c r="AK1801" i="48"/>
  <c r="AQ1801" i="48" s="1"/>
  <c r="AK1841" i="48"/>
  <c r="AQ1841" i="48" s="1"/>
  <c r="AK1856" i="48"/>
  <c r="AQ1856" i="48" s="1"/>
  <c r="AK1919" i="48"/>
  <c r="AQ1919" i="48" s="1"/>
  <c r="AK1912" i="48"/>
  <c r="AQ1912" i="48" s="1"/>
  <c r="AK1875" i="48"/>
  <c r="AQ1875" i="48" s="1"/>
  <c r="AK1863" i="48"/>
  <c r="AQ1863" i="48" s="1"/>
  <c r="AK1837" i="48"/>
  <c r="AQ1837" i="48" s="1"/>
  <c r="AK1879" i="48"/>
  <c r="AQ1879" i="48" s="1"/>
  <c r="AK1888" i="48"/>
  <c r="AQ1888" i="48" s="1"/>
  <c r="AK1933" i="48"/>
  <c r="AQ1933" i="48" s="1"/>
  <c r="AK1846" i="48"/>
  <c r="AQ1846" i="48" s="1"/>
  <c r="AK1814" i="48"/>
  <c r="AQ1814" i="48" s="1"/>
  <c r="AK1895" i="48"/>
  <c r="AQ1895" i="48" s="1"/>
  <c r="AK1886" i="48"/>
  <c r="AQ1886" i="48" s="1"/>
  <c r="AK1905" i="48"/>
  <c r="AQ1905" i="48" s="1"/>
  <c r="AK1931" i="48"/>
  <c r="AQ1931" i="48" s="1"/>
  <c r="AK1941" i="48"/>
  <c r="AQ1941" i="48" s="1"/>
  <c r="AK1936" i="48"/>
  <c r="AQ1936" i="48" s="1"/>
  <c r="AK1929" i="48"/>
  <c r="AQ1929" i="48" s="1"/>
  <c r="AK1934" i="48"/>
  <c r="AQ1934" i="48" s="1"/>
  <c r="AK1939" i="48"/>
  <c r="AQ1939" i="48" s="1"/>
  <c r="AK1940" i="48"/>
  <c r="AQ1940" i="48" s="1"/>
  <c r="AK1935" i="48"/>
  <c r="AQ1935" i="48" s="1"/>
  <c r="AK1944" i="48"/>
  <c r="AQ1944" i="48" s="1"/>
  <c r="AK1942" i="48"/>
  <c r="AQ1942" i="48" s="1"/>
  <c r="AK1937" i="48"/>
  <c r="AQ1937" i="48" s="1"/>
  <c r="AK1938" i="48"/>
  <c r="AQ1938" i="48" s="1"/>
  <c r="AK1945" i="48"/>
  <c r="AQ1945" i="48" s="1"/>
  <c r="AK1947" i="48"/>
  <c r="AQ1947" i="48" s="1"/>
  <c r="AK1946" i="48"/>
  <c r="AQ1946" i="48" s="1"/>
  <c r="AK1295" i="48"/>
  <c r="AQ1295" i="48" s="1"/>
  <c r="AK1388" i="48"/>
  <c r="AQ1388" i="48" s="1"/>
  <c r="AK1360" i="48"/>
  <c r="AQ1360" i="48" s="1"/>
  <c r="AK1398" i="48"/>
  <c r="AQ1398" i="48" s="1"/>
  <c r="AK1558" i="48"/>
  <c r="AQ1558" i="48" s="1"/>
  <c r="AK1569" i="48"/>
  <c r="AQ1569" i="48" s="1"/>
  <c r="AK1330" i="48"/>
  <c r="AQ1330" i="48" s="1"/>
  <c r="AK1248" i="48"/>
  <c r="AQ1248" i="48" s="1"/>
  <c r="AK1282" i="48"/>
  <c r="AQ1282" i="48" s="1"/>
  <c r="AK1418" i="48"/>
  <c r="AQ1418" i="48" s="1"/>
  <c r="AK1383" i="48"/>
  <c r="AQ1383" i="48" s="1"/>
  <c r="AK1399" i="48"/>
  <c r="AQ1399" i="48" s="1"/>
  <c r="AK1365" i="48"/>
  <c r="AQ1365" i="48" s="1"/>
  <c r="AK1389" i="48"/>
  <c r="AQ1389" i="48" s="1"/>
  <c r="AK1296" i="48"/>
  <c r="AQ1296" i="48" s="1"/>
  <c r="AK1374" i="48"/>
  <c r="AQ1374" i="48" s="1"/>
  <c r="AK1540" i="48"/>
  <c r="AQ1540" i="48" s="1"/>
  <c r="AK1560" i="48"/>
  <c r="AQ1560" i="48" s="1"/>
  <c r="AK1266" i="48"/>
  <c r="AQ1266" i="48" s="1"/>
  <c r="AK1164" i="48"/>
  <c r="AQ1164" i="48" s="1"/>
  <c r="AK1176" i="48"/>
  <c r="AQ1176" i="48" s="1"/>
  <c r="AK1297" i="48"/>
  <c r="AQ1297" i="48" s="1"/>
  <c r="AK1255" i="48"/>
  <c r="AQ1255" i="48" s="1"/>
  <c r="AK1312" i="48"/>
  <c r="AQ1312" i="48" s="1"/>
  <c r="AK1257" i="48"/>
  <c r="AQ1257" i="48" s="1"/>
  <c r="AK1209" i="48"/>
  <c r="AQ1209" i="48" s="1"/>
  <c r="AK1246" i="48"/>
  <c r="AQ1246" i="48" s="1"/>
  <c r="AK1397" i="48"/>
  <c r="AQ1397" i="48" s="1"/>
  <c r="AK1424" i="48"/>
  <c r="AQ1424" i="48" s="1"/>
  <c r="AK1357" i="48"/>
  <c r="AQ1357" i="48" s="1"/>
  <c r="AK1264" i="48"/>
  <c r="AQ1264" i="48" s="1"/>
  <c r="AK1204" i="48"/>
  <c r="AQ1204" i="48" s="1"/>
  <c r="AK1247" i="48"/>
  <c r="AQ1247" i="48" s="1"/>
  <c r="AK1232" i="48"/>
  <c r="AQ1232" i="48" s="1"/>
  <c r="AK1272" i="48"/>
  <c r="AQ1272" i="48" s="1"/>
  <c r="AK1400" i="48"/>
  <c r="AQ1400" i="48" s="1"/>
  <c r="AK1281" i="48"/>
  <c r="AQ1281" i="48" s="1"/>
  <c r="AK1338" i="48"/>
  <c r="AQ1338" i="48" s="1"/>
  <c r="AK1227" i="48"/>
  <c r="AQ1227" i="48" s="1"/>
  <c r="AK1230" i="48"/>
  <c r="AQ1230" i="48" s="1"/>
  <c r="AK1259" i="48"/>
  <c r="AQ1259" i="48" s="1"/>
  <c r="AK1095" i="48"/>
  <c r="AQ1095" i="48" s="1"/>
  <c r="AK1074" i="48"/>
  <c r="AQ1074" i="48" s="1"/>
  <c r="AK1034" i="48"/>
  <c r="AQ1034" i="48" s="1"/>
  <c r="AK1056" i="48"/>
  <c r="AQ1056" i="48" s="1"/>
  <c r="AK1139" i="48"/>
  <c r="AQ1139" i="48" s="1"/>
  <c r="AK1224" i="48"/>
  <c r="AQ1224" i="48" s="1"/>
  <c r="AK1241" i="48"/>
  <c r="AQ1241" i="48" s="1"/>
  <c r="AK1062" i="48"/>
  <c r="AQ1062" i="48" s="1"/>
  <c r="AK1150" i="48"/>
  <c r="AQ1150" i="48" s="1"/>
  <c r="AK1270" i="48"/>
  <c r="AQ1270" i="48" s="1"/>
  <c r="AK1303" i="48"/>
  <c r="AQ1303" i="48" s="1"/>
  <c r="AK1237" i="48"/>
  <c r="AQ1237" i="48" s="1"/>
  <c r="AK1132" i="48"/>
  <c r="AQ1132" i="48" s="1"/>
  <c r="AK1054" i="48"/>
  <c r="AQ1054" i="48" s="1"/>
  <c r="AK845" i="48"/>
  <c r="AQ845" i="48" s="1"/>
  <c r="AK870" i="48"/>
  <c r="AQ870" i="48" s="1"/>
  <c r="AK885" i="48"/>
  <c r="AQ885" i="48" s="1"/>
  <c r="AK888" i="48"/>
  <c r="AQ888" i="48" s="1"/>
  <c r="AK811" i="48"/>
  <c r="AQ811" i="48" s="1"/>
  <c r="AK1969" i="48"/>
  <c r="AQ1969" i="48" s="1"/>
  <c r="AK1967" i="48"/>
  <c r="AQ1967" i="48" s="1"/>
  <c r="AK1951" i="48"/>
  <c r="AQ1951" i="48" s="1"/>
  <c r="AK1961" i="48"/>
  <c r="AQ1961" i="48" s="1"/>
  <c r="AK1952" i="48"/>
  <c r="AQ1952" i="48" s="1"/>
  <c r="AK1953" i="48"/>
  <c r="AQ1953" i="48" s="1"/>
  <c r="AK1968" i="48"/>
  <c r="AQ1968" i="48" s="1"/>
  <c r="AK1954" i="48"/>
  <c r="AQ1954" i="48" s="1"/>
  <c r="AK1962" i="48"/>
  <c r="AQ1962" i="48" s="1"/>
  <c r="AK1955" i="48"/>
  <c r="AQ1955" i="48" s="1"/>
  <c r="AK1963" i="48"/>
  <c r="AQ1963" i="48" s="1"/>
  <c r="AK1956" i="48"/>
  <c r="AQ1956" i="48" s="1"/>
  <c r="AK1957" i="48"/>
  <c r="AQ1957" i="48" s="1"/>
  <c r="AK1964" i="48"/>
  <c r="AQ1964" i="48" s="1"/>
  <c r="AK1958" i="48"/>
  <c r="AQ1958" i="48" s="1"/>
  <c r="AK1965" i="48"/>
  <c r="AQ1965" i="48" s="1"/>
  <c r="AK1959" i="48"/>
  <c r="AQ1959" i="48" s="1"/>
  <c r="AK1960" i="48"/>
  <c r="AQ1960" i="48" s="1"/>
  <c r="AK1966" i="48"/>
  <c r="AQ1966" i="48" s="1"/>
  <c r="AK1948" i="48"/>
  <c r="AQ1948" i="48" s="1"/>
  <c r="AK1949" i="48"/>
  <c r="AQ1949" i="48" s="1"/>
  <c r="AK956" i="48"/>
  <c r="AQ956" i="48" s="1"/>
  <c r="AK950" i="48"/>
  <c r="AQ950" i="48" s="1"/>
  <c r="AK1950" i="48"/>
  <c r="AQ1950" i="48" s="1"/>
  <c r="AK857" i="48"/>
  <c r="AQ857" i="48" s="1"/>
  <c r="AK958" i="48"/>
  <c r="AQ958" i="48" s="1"/>
  <c r="AK908" i="48"/>
  <c r="AQ908" i="48" s="1"/>
  <c r="AK935" i="48"/>
  <c r="AQ935" i="48" s="1"/>
  <c r="AK884" i="48"/>
  <c r="AQ884" i="48" s="1"/>
  <c r="AK793" i="48"/>
  <c r="AQ793" i="48" s="1"/>
  <c r="AK859" i="48"/>
  <c r="AQ859" i="48" s="1"/>
  <c r="AK865" i="48"/>
  <c r="AQ865" i="48" s="1"/>
  <c r="AK929" i="48"/>
  <c r="AQ929" i="48" s="1"/>
  <c r="AK904" i="48"/>
  <c r="AQ904" i="48" s="1"/>
  <c r="AK854" i="48"/>
  <c r="AQ854" i="48" s="1"/>
  <c r="AK837" i="48"/>
  <c r="AQ837" i="48" s="1"/>
  <c r="AK802" i="48"/>
  <c r="AQ802" i="48" s="1"/>
  <c r="AK899" i="48"/>
  <c r="AQ899" i="48" s="1"/>
  <c r="AK954" i="48"/>
  <c r="AQ954" i="48" s="1"/>
  <c r="AK952" i="48"/>
  <c r="AQ952" i="48" s="1"/>
  <c r="AK944" i="48"/>
  <c r="AQ944" i="48" s="1"/>
  <c r="AK892" i="48"/>
  <c r="AQ892" i="48" s="1"/>
  <c r="AK922" i="48"/>
  <c r="AQ922" i="48" s="1"/>
  <c r="AK934" i="48"/>
  <c r="AQ934" i="48" s="1"/>
  <c r="AK959" i="48"/>
  <c r="AQ959" i="48" s="1"/>
  <c r="AK938" i="48"/>
  <c r="AQ938" i="48" s="1"/>
  <c r="AK957" i="48"/>
  <c r="AQ957" i="48" s="1"/>
  <c r="AK912" i="48"/>
  <c r="AQ912" i="48" s="1"/>
  <c r="AK1835" i="48"/>
  <c r="AQ1835" i="48" s="1"/>
  <c r="AK1859" i="48"/>
  <c r="AQ1859" i="48" s="1"/>
  <c r="AK1834" i="48"/>
  <c r="AQ1834" i="48" s="1"/>
  <c r="AK1880" i="48"/>
  <c r="AQ1880" i="48" s="1"/>
  <c r="AK1921" i="48"/>
  <c r="AQ1921" i="48" s="1"/>
  <c r="AK1923" i="48"/>
  <c r="AQ1923" i="48" s="1"/>
  <c r="AK1901" i="48"/>
  <c r="AQ1901" i="48" s="1"/>
  <c r="AK1893" i="48"/>
  <c r="AQ1893" i="48" s="1"/>
  <c r="AK1906" i="48"/>
  <c r="AQ1906" i="48" s="1"/>
  <c r="AK1890" i="48"/>
  <c r="AQ1890" i="48" s="1"/>
  <c r="AK1828" i="48"/>
  <c r="AQ1828" i="48" s="1"/>
  <c r="AK1813" i="48"/>
  <c r="AQ1813" i="48" s="1"/>
  <c r="AK1824" i="48"/>
  <c r="AQ1824" i="48" s="1"/>
  <c r="AK1832" i="48"/>
  <c r="AQ1832" i="48" s="1"/>
  <c r="AK1855" i="48"/>
  <c r="AQ1855" i="48" s="1"/>
  <c r="AK1878" i="48"/>
  <c r="AQ1878" i="48" s="1"/>
  <c r="AK1881" i="48"/>
  <c r="AQ1881" i="48" s="1"/>
  <c r="AK1894" i="48"/>
  <c r="AQ1894" i="48" s="1"/>
  <c r="AK1896" i="48"/>
  <c r="AQ1896" i="48" s="1"/>
  <c r="AK1918" i="48"/>
  <c r="AQ1918" i="48" s="1"/>
  <c r="AK1913" i="48"/>
  <c r="AQ1913" i="48" s="1"/>
  <c r="AK1917" i="48"/>
  <c r="AQ1917" i="48" s="1"/>
  <c r="AK1889" i="48"/>
  <c r="AQ1889" i="48" s="1"/>
  <c r="AK1873" i="48"/>
  <c r="AQ1873" i="48" s="1"/>
  <c r="AK1871" i="48"/>
  <c r="AQ1871" i="48" s="1"/>
  <c r="AK1862" i="48"/>
  <c r="AQ1862" i="48" s="1"/>
  <c r="AK1842" i="48"/>
  <c r="AQ1842" i="48" s="1"/>
  <c r="AK1844" i="48"/>
  <c r="AQ1844" i="48" s="1"/>
  <c r="AK1830" i="48"/>
  <c r="AQ1830" i="48" s="1"/>
  <c r="AK1839" i="48"/>
  <c r="AQ1839" i="48" s="1"/>
  <c r="AK1910" i="48"/>
  <c r="AQ1910" i="48" s="1"/>
  <c r="AK1914" i="48"/>
  <c r="AQ1914" i="48" s="1"/>
  <c r="AK1920" i="48"/>
  <c r="AQ1920" i="48" s="1"/>
  <c r="AK1876" i="48"/>
  <c r="AQ1876" i="48" s="1"/>
  <c r="AK1847" i="48"/>
  <c r="AQ1847" i="48" s="1"/>
  <c r="AK1850" i="48"/>
  <c r="AQ1850" i="48" s="1"/>
  <c r="AK1868" i="48"/>
  <c r="AQ1868" i="48" s="1"/>
  <c r="AK1870" i="48"/>
  <c r="AQ1870" i="48" s="1"/>
  <c r="AK1877" i="48"/>
  <c r="AQ1877" i="48" s="1"/>
  <c r="AK1874" i="48"/>
  <c r="AQ1874" i="48" s="1"/>
  <c r="AK1898" i="48"/>
  <c r="AQ1898" i="48" s="1"/>
  <c r="AK1922" i="48"/>
  <c r="AQ1922" i="48" s="1"/>
  <c r="AK1930" i="48"/>
  <c r="AQ1930" i="48" s="1"/>
  <c r="AK1927" i="48"/>
  <c r="AQ1927" i="48" s="1"/>
  <c r="AK1928" i="48"/>
  <c r="AQ1928" i="48" s="1"/>
  <c r="AK1904" i="48"/>
  <c r="AQ1904" i="48" s="1"/>
  <c r="AK1900" i="48"/>
  <c r="AQ1900" i="48" s="1"/>
  <c r="AK1903" i="48"/>
  <c r="AQ1903" i="48" s="1"/>
  <c r="AK1911" i="48"/>
  <c r="AQ1911" i="48" s="1"/>
  <c r="AK1909" i="48"/>
  <c r="AQ1909" i="48" s="1"/>
  <c r="AK1924" i="48"/>
  <c r="AQ1924" i="48" s="1"/>
  <c r="AK1926" i="48"/>
  <c r="AQ1926" i="48" s="1"/>
  <c r="AK1932" i="48"/>
  <c r="AQ1932" i="48" s="1"/>
  <c r="AK1925" i="48"/>
  <c r="AQ1925" i="48" s="1"/>
  <c r="AK517" i="48"/>
  <c r="AQ517" i="48" s="1"/>
  <c r="AK633" i="48"/>
  <c r="AQ633" i="48" s="1"/>
  <c r="AK676" i="48"/>
  <c r="AQ676" i="48" s="1"/>
  <c r="AK755" i="48"/>
  <c r="AQ755" i="48" s="1"/>
  <c r="AK1051" i="48"/>
  <c r="AQ1051" i="48" s="1"/>
  <c r="AK997" i="48"/>
  <c r="AQ997" i="48" s="1"/>
  <c r="AK704" i="48"/>
  <c r="AQ704" i="48" s="1"/>
  <c r="AK701" i="48"/>
  <c r="AQ701" i="48" s="1"/>
  <c r="AK814" i="48"/>
  <c r="AQ814" i="48" s="1"/>
  <c r="AK941" i="48"/>
  <c r="AQ941" i="48" s="1"/>
  <c r="AK683" i="48"/>
  <c r="AQ683" i="48" s="1"/>
  <c r="AK548" i="48"/>
  <c r="AQ548" i="48" s="1"/>
  <c r="AK473" i="48"/>
  <c r="AQ473" i="48" s="1"/>
  <c r="AK551" i="48"/>
  <c r="AQ551" i="48" s="1"/>
  <c r="AK622" i="48"/>
  <c r="AQ622" i="48" s="1"/>
  <c r="AK833" i="48"/>
  <c r="AQ833" i="48" s="1"/>
  <c r="AK968" i="48"/>
  <c r="AQ968" i="48" s="1"/>
  <c r="AK1016" i="48"/>
  <c r="AQ1016" i="48" s="1"/>
  <c r="AK778" i="48"/>
  <c r="AQ778" i="48" s="1"/>
  <c r="AK834" i="48"/>
  <c r="AQ834" i="48" s="1"/>
  <c r="AK839" i="48"/>
  <c r="AQ839" i="48" s="1"/>
  <c r="AK872" i="48"/>
  <c r="AQ872" i="48" s="1"/>
  <c r="AK669" i="48"/>
  <c r="AQ669" i="48" s="1"/>
  <c r="AK873" i="48"/>
  <c r="AQ873" i="48" s="1"/>
  <c r="AK613" i="48"/>
  <c r="AQ613" i="48" s="1"/>
  <c r="AK719" i="48"/>
  <c r="AQ719" i="48" s="1"/>
  <c r="AK734" i="48"/>
  <c r="AQ734" i="48" s="1"/>
  <c r="AK882" i="48"/>
  <c r="AQ882" i="48" s="1"/>
  <c r="AK991" i="48"/>
  <c r="AQ991" i="48" s="1"/>
  <c r="AK864" i="48"/>
  <c r="AQ864" i="48" s="1"/>
  <c r="AK790" i="48"/>
  <c r="AQ790" i="48" s="1"/>
  <c r="AK751" i="48"/>
  <c r="AQ751" i="48" s="1"/>
  <c r="AK948" i="48"/>
  <c r="AQ948" i="48" s="1"/>
  <c r="AK940" i="48"/>
  <c r="AQ940" i="48" s="1"/>
  <c r="AK994" i="48"/>
  <c r="AQ994" i="48" s="1"/>
  <c r="AK655" i="48"/>
  <c r="AQ655" i="48" s="1"/>
  <c r="AK614" i="48"/>
  <c r="AQ614" i="48" s="1"/>
  <c r="AK611" i="48"/>
  <c r="AQ611" i="48" s="1"/>
  <c r="AK824" i="48"/>
  <c r="AQ824" i="48" s="1"/>
  <c r="AK966" i="48"/>
  <c r="AQ966" i="48" s="1"/>
  <c r="AK936" i="48"/>
  <c r="AQ936" i="48" s="1"/>
  <c r="AK853" i="48"/>
  <c r="AQ853" i="48" s="1"/>
  <c r="AK851" i="48"/>
  <c r="AQ851" i="48" s="1"/>
  <c r="AK731" i="48"/>
  <c r="AQ731" i="48" s="1"/>
  <c r="AK838" i="48"/>
  <c r="AQ838" i="48" s="1"/>
  <c r="AK909" i="48"/>
  <c r="AQ909" i="48" s="1"/>
  <c r="AK729" i="48"/>
  <c r="AQ729" i="48" s="1"/>
  <c r="AK663" i="48"/>
  <c r="AQ663" i="48" s="1"/>
  <c r="AK638" i="48"/>
  <c r="AQ638" i="48" s="1"/>
  <c r="AK615" i="48"/>
  <c r="AQ615" i="48" s="1"/>
  <c r="AK744" i="48"/>
  <c r="AQ744" i="48" s="1"/>
  <c r="AK850" i="48"/>
  <c r="AQ850" i="48" s="1"/>
  <c r="AK976" i="48"/>
  <c r="AQ976" i="48" s="1"/>
  <c r="AK930" i="48"/>
  <c r="AQ930" i="48" s="1"/>
  <c r="AK855" i="48"/>
  <c r="AQ855" i="48" s="1"/>
  <c r="AK46" i="48"/>
  <c r="AQ46" i="48" s="1"/>
  <c r="AK101" i="48"/>
  <c r="AQ101" i="48" s="1"/>
  <c r="AK144" i="48"/>
  <c r="AQ144" i="48" s="1"/>
  <c r="AK206" i="48"/>
  <c r="AQ206" i="48" s="1"/>
  <c r="AK1117" i="48"/>
  <c r="AQ1117" i="48" s="1"/>
  <c r="AK1146" i="48"/>
  <c r="AQ1146" i="48" s="1"/>
  <c r="AK1072" i="48"/>
  <c r="AQ1072" i="48" s="1"/>
  <c r="AK937" i="48"/>
  <c r="AQ937" i="48" s="1"/>
  <c r="AK891" i="48"/>
  <c r="AQ891" i="48" s="1"/>
  <c r="AK585" i="48"/>
  <c r="AQ585" i="48" s="1"/>
  <c r="AK197" i="48"/>
  <c r="AQ197" i="48" s="1"/>
  <c r="AK74" i="48"/>
  <c r="AQ74" i="48" s="1"/>
  <c r="AK38" i="48"/>
  <c r="AQ38" i="48" s="1"/>
  <c r="AK54" i="48"/>
  <c r="AQ54" i="48" s="1"/>
  <c r="AK108" i="48"/>
  <c r="AQ108" i="48" s="1"/>
  <c r="AK321" i="48"/>
  <c r="AQ321" i="48" s="1"/>
  <c r="AK499" i="48"/>
  <c r="AQ499" i="48" s="1"/>
  <c r="AK1067" i="48"/>
  <c r="AQ1067" i="48" s="1"/>
  <c r="AK1010" i="48"/>
  <c r="AQ1010" i="48" s="1"/>
  <c r="AK1000" i="48"/>
  <c r="AQ1000" i="48" s="1"/>
  <c r="AK992" i="48"/>
  <c r="AQ992" i="48" s="1"/>
  <c r="AK396" i="48"/>
  <c r="AQ396" i="48" s="1"/>
  <c r="AK128" i="48"/>
  <c r="AQ128" i="48" s="1"/>
  <c r="AK332" i="48"/>
  <c r="AQ332" i="48" s="1"/>
  <c r="AK87" i="48"/>
  <c r="AQ87" i="48" s="1"/>
  <c r="AK142" i="48"/>
  <c r="AQ142" i="48" s="1"/>
  <c r="AK167" i="48"/>
  <c r="AQ167" i="48" s="1"/>
  <c r="AK312" i="48"/>
  <c r="AQ312" i="48" s="1"/>
  <c r="AK631" i="48"/>
  <c r="AQ631" i="48" s="1"/>
  <c r="AK1137" i="48"/>
  <c r="AQ1137" i="48" s="1"/>
  <c r="AK1083" i="48"/>
  <c r="AQ1083" i="48" s="1"/>
  <c r="AK1036" i="48"/>
  <c r="AQ1036" i="48" s="1"/>
  <c r="AK1055" i="48"/>
  <c r="AQ1055" i="48" s="1"/>
  <c r="AK374" i="48"/>
  <c r="AQ374" i="48" s="1"/>
  <c r="AK392" i="48"/>
  <c r="AQ392" i="48" s="1"/>
  <c r="AK92" i="48"/>
  <c r="AQ92" i="48" s="1"/>
  <c r="AK57" i="48"/>
  <c r="AQ57" i="48" s="1"/>
  <c r="AK45" i="48"/>
  <c r="AQ45" i="48" s="1"/>
  <c r="AK232" i="48"/>
  <c r="AQ232" i="48" s="1"/>
  <c r="AK387" i="48"/>
  <c r="AQ387" i="48" s="1"/>
  <c r="AK573" i="48"/>
  <c r="AQ573" i="48" s="1"/>
  <c r="AK1059" i="48"/>
  <c r="AQ1059" i="48" s="1"/>
  <c r="AK741" i="48"/>
  <c r="AQ741" i="48" s="1"/>
  <c r="AK1007" i="48"/>
  <c r="AQ1007" i="48" s="1"/>
  <c r="AK977" i="48"/>
  <c r="AQ977" i="48" s="1"/>
  <c r="AK461" i="48"/>
  <c r="AQ461" i="48" s="1"/>
  <c r="AK152" i="48"/>
  <c r="AQ152" i="48" s="1"/>
  <c r="AK122" i="48"/>
  <c r="AQ122" i="48" s="1"/>
  <c r="AK105" i="48"/>
  <c r="AQ105" i="48" s="1"/>
  <c r="AK86" i="48"/>
  <c r="AQ86" i="48" s="1"/>
  <c r="AK175" i="48"/>
  <c r="AQ175" i="48" s="1"/>
  <c r="AK252" i="48"/>
  <c r="AQ252" i="48" s="1"/>
  <c r="AK590" i="48"/>
  <c r="AQ590" i="48" s="1"/>
  <c r="AK915" i="48"/>
  <c r="AQ915" i="48" s="1"/>
  <c r="AK878" i="48"/>
  <c r="AQ878" i="48" s="1"/>
  <c r="AK16" i="48"/>
  <c r="AQ16" i="48" s="1"/>
  <c r="AK32" i="48"/>
  <c r="AQ32" i="48" s="1"/>
  <c r="AK27" i="48"/>
  <c r="AQ27" i="48" s="1"/>
  <c r="AK31" i="48"/>
  <c r="AQ31" i="48" s="1"/>
  <c r="AK248" i="48"/>
  <c r="AQ248" i="48" s="1"/>
  <c r="AK291" i="48"/>
  <c r="AQ291" i="48" s="1"/>
  <c r="AK221" i="48"/>
  <c r="AQ221" i="48" s="1"/>
  <c r="AK207" i="48"/>
  <c r="AQ207" i="48" s="1"/>
  <c r="AK229" i="48"/>
  <c r="AQ229" i="48" s="1"/>
  <c r="AK220" i="48"/>
  <c r="AQ220" i="48" s="1"/>
  <c r="AK82" i="48"/>
  <c r="AQ82" i="48" s="1"/>
  <c r="AK22" i="48"/>
  <c r="AQ22" i="48" s="1"/>
  <c r="AK23" i="48"/>
  <c r="AQ23" i="48" s="1"/>
  <c r="AK44" i="48"/>
  <c r="AQ44" i="48" s="1"/>
  <c r="AK42" i="48"/>
  <c r="AQ42" i="48" s="1"/>
  <c r="AK103" i="48"/>
  <c r="AQ103" i="48" s="1"/>
  <c r="AK131" i="48"/>
  <c r="AQ131" i="48" s="1"/>
  <c r="AK288" i="48"/>
  <c r="AQ288" i="48" s="1"/>
  <c r="AK239" i="48"/>
  <c r="AQ239" i="48" s="1"/>
  <c r="AK278" i="48"/>
  <c r="AQ278" i="48" s="1"/>
  <c r="AK269" i="48"/>
  <c r="AQ269" i="48" s="1"/>
  <c r="AK114" i="48"/>
  <c r="AQ114" i="48" s="1"/>
  <c r="AK62" i="48"/>
  <c r="AQ62" i="48" s="1"/>
  <c r="AK261" i="48"/>
  <c r="AQ261" i="48" s="1"/>
  <c r="AK51" i="48"/>
  <c r="AQ51" i="48" s="1"/>
  <c r="AK126" i="48"/>
  <c r="AQ126" i="48" s="1"/>
  <c r="AK48" i="48"/>
  <c r="AQ48" i="48" s="1"/>
  <c r="AK64" i="48"/>
  <c r="AQ64" i="48" s="1"/>
  <c r="AK96" i="48"/>
  <c r="AQ96" i="48" s="1"/>
  <c r="AK246" i="48"/>
  <c r="AQ246" i="48" s="1"/>
  <c r="AK1498" i="48"/>
  <c r="AQ1498" i="48" s="1"/>
  <c r="AK253" i="48"/>
  <c r="AQ253" i="48" s="1"/>
  <c r="AK242" i="48"/>
  <c r="AQ242" i="48" s="1"/>
  <c r="AK97" i="48"/>
  <c r="AQ97" i="48" s="1"/>
  <c r="AK169" i="48"/>
  <c r="AQ169" i="48" s="1"/>
  <c r="AK30" i="48"/>
  <c r="AQ30" i="48" s="1"/>
  <c r="AK21" i="48"/>
  <c r="AQ21" i="48" s="1"/>
  <c r="AK37" i="48"/>
  <c r="AQ37" i="48" s="1"/>
  <c r="AK56" i="48"/>
  <c r="AQ56" i="48" s="1"/>
  <c r="AK93" i="48"/>
  <c r="AQ93" i="48" s="1"/>
  <c r="AK294" i="48"/>
  <c r="AQ294" i="48" s="1"/>
  <c r="AK388" i="48"/>
  <c r="AQ388" i="48" s="1"/>
  <c r="AK380" i="48"/>
  <c r="AQ380" i="48" s="1"/>
  <c r="AK400" i="48"/>
  <c r="AQ400" i="48" s="1"/>
  <c r="AK411" i="48"/>
  <c r="AQ411" i="48" s="1"/>
  <c r="AK297" i="48"/>
  <c r="AQ297" i="48" s="1"/>
  <c r="AK202" i="48"/>
  <c r="AQ202" i="48" s="1"/>
  <c r="AK60" i="48"/>
  <c r="AQ60" i="48" s="1"/>
  <c r="AK69" i="48"/>
  <c r="AQ69" i="48" s="1"/>
  <c r="AK26" i="48"/>
  <c r="AQ26" i="48" s="1"/>
  <c r="AK28" i="48"/>
  <c r="AQ28" i="48" s="1"/>
  <c r="AK43" i="48"/>
  <c r="AQ43" i="48" s="1"/>
  <c r="AK138" i="48"/>
  <c r="AQ138" i="48" s="1"/>
  <c r="AK226" i="48"/>
  <c r="AQ226" i="48" s="1"/>
  <c r="AK211" i="48"/>
  <c r="AQ211" i="48" s="1"/>
  <c r="AK1385" i="48"/>
  <c r="AQ1385" i="48" s="1"/>
  <c r="AK1460" i="48"/>
  <c r="AQ1460" i="48" s="1"/>
  <c r="AK1405" i="48"/>
  <c r="AQ1405" i="48" s="1"/>
  <c r="AK1465" i="48"/>
  <c r="AQ1465" i="48" s="1"/>
  <c r="AK906" i="48"/>
  <c r="AQ906" i="48" s="1"/>
  <c r="AK730" i="48"/>
  <c r="AQ730" i="48" s="1"/>
  <c r="AK558" i="48"/>
  <c r="AQ558" i="48" s="1"/>
  <c r="AK557" i="48"/>
  <c r="AQ557" i="48" s="1"/>
  <c r="AK699" i="48"/>
  <c r="AQ699" i="48" s="1"/>
  <c r="AK1127" i="48"/>
  <c r="AQ1127" i="48" s="1"/>
  <c r="AK1518" i="48"/>
  <c r="AQ1518" i="48" s="1"/>
  <c r="AK1471" i="48"/>
  <c r="AQ1471" i="48" s="1"/>
  <c r="AK1449" i="48"/>
  <c r="AQ1449" i="48" s="1"/>
  <c r="AK1488" i="48"/>
  <c r="AQ1488" i="48" s="1"/>
  <c r="AK1453" i="48"/>
  <c r="AQ1453" i="48" s="1"/>
  <c r="AK1495" i="48"/>
  <c r="AQ1495" i="48" s="1"/>
  <c r="AK1078" i="48"/>
  <c r="AQ1078" i="48" s="1"/>
  <c r="AK781" i="48"/>
  <c r="AQ781" i="48" s="1"/>
  <c r="AK531" i="48"/>
  <c r="AQ531" i="48" s="1"/>
  <c r="AK562" i="48"/>
  <c r="AQ562" i="48" s="1"/>
  <c r="AK581" i="48"/>
  <c r="AQ581" i="48" s="1"/>
  <c r="AK1060" i="48"/>
  <c r="AQ1060" i="48" s="1"/>
  <c r="AK1447" i="48"/>
  <c r="AQ1447" i="48" s="1"/>
  <c r="AK1328" i="48"/>
  <c r="AQ1328" i="48" s="1"/>
  <c r="AK1409" i="48"/>
  <c r="AQ1409" i="48" s="1"/>
  <c r="AK1390" i="48"/>
  <c r="AQ1390" i="48" s="1"/>
  <c r="AK1513" i="48"/>
  <c r="AQ1513" i="48" s="1"/>
  <c r="AK1767" i="48"/>
  <c r="AQ1767" i="48" s="1"/>
  <c r="AK1239" i="48"/>
  <c r="AQ1239" i="48" s="1"/>
  <c r="AK709" i="48"/>
  <c r="AQ709" i="48" s="1"/>
  <c r="AK2305" i="48"/>
  <c r="AQ2305" i="48" s="1"/>
  <c r="AK507" i="48"/>
  <c r="AQ507" i="48" s="1"/>
  <c r="AK767" i="48"/>
  <c r="AQ767" i="48" s="1"/>
  <c r="AK1195" i="48"/>
  <c r="AQ1195" i="48" s="1"/>
  <c r="AK1529" i="48"/>
  <c r="AQ1529" i="48" s="1"/>
  <c r="AK1536" i="48"/>
  <c r="AQ1536" i="48" s="1"/>
  <c r="AK1386" i="48"/>
  <c r="AQ1386" i="48" s="1"/>
  <c r="AK1510" i="48"/>
  <c r="AQ1510" i="48" s="1"/>
  <c r="AK1349" i="48"/>
  <c r="AQ1349" i="48" s="1"/>
  <c r="AK1387" i="48"/>
  <c r="AQ1387" i="48" s="1"/>
  <c r="AK943" i="48"/>
  <c r="AQ943" i="48" s="1"/>
  <c r="AK609" i="48"/>
  <c r="AQ609" i="48" s="1"/>
  <c r="AK561" i="48"/>
  <c r="AQ561" i="48" s="1"/>
  <c r="AK484" i="48"/>
  <c r="AQ484" i="48" s="1"/>
  <c r="AK672" i="48"/>
  <c r="AQ672" i="48" s="1"/>
  <c r="AK933" i="48"/>
  <c r="AQ933" i="48" s="1"/>
  <c r="AK1500" i="48"/>
  <c r="AQ1500" i="48" s="1"/>
  <c r="AK1533" i="48"/>
  <c r="AQ1533" i="48" s="1"/>
  <c r="AK1494" i="48"/>
  <c r="AQ1494" i="48" s="1"/>
  <c r="AK1484" i="48"/>
  <c r="AQ1484" i="48" s="1"/>
  <c r="AK1429" i="48"/>
  <c r="AQ1429" i="48" s="1"/>
  <c r="AK1335" i="48"/>
  <c r="AQ1335" i="48" s="1"/>
  <c r="AK806" i="48"/>
  <c r="AQ806" i="48" s="1"/>
  <c r="AK680" i="48"/>
  <c r="AQ680" i="48" s="1"/>
  <c r="AK718" i="48"/>
  <c r="AQ718" i="48" s="1"/>
  <c r="AK109" i="48"/>
  <c r="AQ109" i="48" s="1"/>
  <c r="AK145" i="48"/>
  <c r="AQ145" i="48" s="1"/>
  <c r="AK136" i="48"/>
  <c r="AQ136" i="48" s="1"/>
  <c r="AK161" i="48"/>
  <c r="AQ161" i="48" s="1"/>
  <c r="AK185" i="48"/>
  <c r="AQ185" i="48" s="1"/>
  <c r="AK186" i="48"/>
  <c r="AQ186" i="48" s="1"/>
  <c r="AK117" i="48"/>
  <c r="AQ117" i="48" s="1"/>
  <c r="AK116" i="48"/>
  <c r="AQ116" i="48" s="1"/>
  <c r="AK177" i="48"/>
  <c r="AQ177" i="48" s="1"/>
  <c r="AK268" i="48"/>
  <c r="AQ268" i="48" s="1"/>
  <c r="AK212" i="48"/>
  <c r="AQ212" i="48" s="1"/>
  <c r="AK127" i="48"/>
  <c r="AQ127" i="48" s="1"/>
  <c r="AK110" i="48"/>
  <c r="AQ110" i="48" s="1"/>
  <c r="AK118" i="48"/>
  <c r="AQ118" i="48" s="1"/>
  <c r="AK119" i="48"/>
  <c r="AQ119" i="48" s="1"/>
  <c r="AK181" i="48"/>
  <c r="AQ181" i="48" s="1"/>
  <c r="AK164" i="48"/>
  <c r="AQ164" i="48" s="1"/>
  <c r="AK153" i="48"/>
  <c r="AQ153" i="48" s="1"/>
  <c r="AK102" i="48"/>
  <c r="AQ102" i="48" s="1"/>
  <c r="AK151" i="48"/>
  <c r="AQ151" i="48" s="1"/>
  <c r="AK134" i="48"/>
  <c r="AQ134" i="48" s="1"/>
  <c r="AK183" i="48"/>
  <c r="AQ183" i="48" s="1"/>
  <c r="AK159" i="48"/>
  <c r="AQ159" i="48" s="1"/>
  <c r="AK316" i="48"/>
  <c r="AQ316" i="48" s="1"/>
  <c r="AK123" i="48"/>
  <c r="AQ123" i="48" s="1"/>
  <c r="AK113" i="48"/>
  <c r="AQ113" i="48" s="1"/>
  <c r="AK124" i="48"/>
  <c r="AQ124" i="48" s="1"/>
  <c r="AK182" i="48"/>
  <c r="AQ182" i="48" s="1"/>
  <c r="AK170" i="48"/>
  <c r="AQ170" i="48" s="1"/>
  <c r="AK148" i="48"/>
  <c r="AQ148" i="48" s="1"/>
  <c r="AK146" i="48"/>
  <c r="AQ146" i="48" s="1"/>
  <c r="AK163" i="48"/>
  <c r="AQ163" i="48" s="1"/>
  <c r="AK200" i="48"/>
  <c r="AQ200" i="48" s="1"/>
  <c r="AK240" i="48"/>
  <c r="AQ240" i="48" s="1"/>
  <c r="AK270" i="48"/>
  <c r="AQ270" i="48" s="1"/>
  <c r="AK147" i="48"/>
  <c r="AQ147" i="48" s="1"/>
  <c r="AK121" i="48"/>
  <c r="AQ121" i="48" s="1"/>
  <c r="AK120" i="48"/>
  <c r="AQ120" i="48" s="1"/>
  <c r="AK180" i="48"/>
  <c r="AQ180" i="48" s="1"/>
  <c r="AK205" i="48"/>
  <c r="AQ205" i="48" s="1"/>
  <c r="AK193" i="48"/>
  <c r="AQ193" i="48" s="1"/>
  <c r="AK157" i="48"/>
  <c r="AQ157" i="48" s="1"/>
  <c r="AK132" i="48"/>
  <c r="AQ132" i="48" s="1"/>
  <c r="AK135" i="48"/>
  <c r="AQ135" i="48" s="1"/>
  <c r="AK155" i="48"/>
  <c r="AQ155" i="48" s="1"/>
  <c r="AK176" i="48"/>
  <c r="AQ176" i="48" s="1"/>
  <c r="AK171" i="48"/>
  <c r="AQ171" i="48" s="1"/>
  <c r="AK165" i="48"/>
  <c r="AQ165" i="48" s="1"/>
  <c r="AK160" i="48"/>
  <c r="AQ160" i="48" s="1"/>
  <c r="AK130" i="48"/>
  <c r="AQ130" i="48" s="1"/>
  <c r="AK184" i="48"/>
  <c r="AQ184" i="48" s="1"/>
  <c r="AK195" i="48"/>
  <c r="AQ195" i="48" s="1"/>
  <c r="AK191" i="48"/>
  <c r="AQ191" i="48" s="1"/>
  <c r="AK189" i="48"/>
  <c r="AQ189" i="48" s="1"/>
  <c r="AK188" i="48"/>
  <c r="AQ188" i="48" s="1"/>
  <c r="AK1753" i="48"/>
  <c r="AQ1753" i="48" s="1"/>
  <c r="AK1677" i="48"/>
  <c r="AQ1677" i="48" s="1"/>
  <c r="AK1716" i="48"/>
  <c r="AQ1716" i="48" s="1"/>
  <c r="AK1809" i="48"/>
  <c r="AQ1809" i="48" s="1"/>
  <c r="AK1808" i="48"/>
  <c r="AQ1808" i="48" s="1"/>
  <c r="AK1798" i="48"/>
  <c r="AQ1798" i="48" s="1"/>
  <c r="AK1766" i="48"/>
  <c r="AQ1766" i="48" s="1"/>
  <c r="AK1866" i="48"/>
  <c r="AQ1866" i="48" s="1"/>
  <c r="AK1746" i="48"/>
  <c r="AQ1746" i="48" s="1"/>
  <c r="AK1710" i="48"/>
  <c r="AQ1710" i="48" s="1"/>
  <c r="AK1776" i="48"/>
  <c r="AQ1776" i="48" s="1"/>
  <c r="AK1676" i="48"/>
  <c r="AQ1676" i="48" s="1"/>
  <c r="AK1664" i="48"/>
  <c r="AQ1664" i="48" s="1"/>
  <c r="AK1712" i="48"/>
  <c r="AQ1712" i="48" s="1"/>
  <c r="AK234" i="48"/>
  <c r="AQ234" i="48" s="1"/>
  <c r="AK224" i="48"/>
  <c r="AQ224" i="48" s="1"/>
  <c r="AK290" i="48"/>
  <c r="AQ290" i="48" s="1"/>
  <c r="AK325" i="48"/>
  <c r="AQ325" i="48" s="1"/>
  <c r="AK549" i="48"/>
  <c r="AQ549" i="48" s="1"/>
  <c r="AK640" i="48"/>
  <c r="AQ640" i="48" s="1"/>
  <c r="AK430" i="48"/>
  <c r="AQ430" i="48" s="1"/>
  <c r="AK471" i="48"/>
  <c r="AQ471" i="48" s="1"/>
  <c r="AK636" i="48"/>
  <c r="AQ636" i="48" s="1"/>
  <c r="AK658" i="48"/>
  <c r="AQ658" i="48" s="1"/>
  <c r="AK366" i="48"/>
  <c r="AQ366" i="48" s="1"/>
  <c r="AK427" i="48"/>
  <c r="AQ427" i="48" s="1"/>
  <c r="AK323" i="48"/>
  <c r="AQ323" i="48" s="1"/>
  <c r="AK344" i="48"/>
  <c r="AQ344" i="48" s="1"/>
  <c r="AK317" i="48"/>
  <c r="AQ317" i="48" s="1"/>
  <c r="AK533" i="48"/>
  <c r="AQ533" i="48" s="1"/>
  <c r="AK706" i="48"/>
  <c r="AQ706" i="48" s="1"/>
  <c r="AK641" i="48"/>
  <c r="AQ641" i="48" s="1"/>
  <c r="AK463" i="48"/>
  <c r="AQ463" i="48" s="1"/>
  <c r="AK515" i="48"/>
  <c r="AQ515" i="48" s="1"/>
  <c r="AK513" i="48"/>
  <c r="AQ513" i="48" s="1"/>
  <c r="AK566" i="48"/>
  <c r="AQ566" i="48" s="1"/>
  <c r="AK276" i="48"/>
  <c r="AQ276" i="48" s="1"/>
  <c r="AK433" i="48"/>
  <c r="AQ433" i="48" s="1"/>
  <c r="AK241" i="48"/>
  <c r="AQ241" i="48" s="1"/>
  <c r="AK300" i="48"/>
  <c r="AQ300" i="48" s="1"/>
  <c r="AK341" i="48"/>
  <c r="AQ341" i="48" s="1"/>
  <c r="AK847" i="48"/>
  <c r="AQ847" i="48" s="1"/>
  <c r="AK972" i="48"/>
  <c r="AQ972" i="48" s="1"/>
  <c r="AK736" i="48"/>
  <c r="AQ736" i="48" s="1"/>
  <c r="AK2313" i="48"/>
  <c r="AQ2313" i="48" s="1"/>
  <c r="AK503" i="48"/>
  <c r="AQ503" i="48" s="1"/>
  <c r="AK673" i="48"/>
  <c r="AQ673" i="48" s="1"/>
  <c r="AK545" i="48"/>
  <c r="AQ545" i="48" s="1"/>
  <c r="AK697" i="48"/>
  <c r="AQ697" i="48" s="1"/>
  <c r="AK309" i="48"/>
  <c r="AQ309" i="48" s="1"/>
  <c r="AK249" i="48"/>
  <c r="AQ249" i="48" s="1"/>
  <c r="AK245" i="48"/>
  <c r="AQ245" i="48" s="1"/>
  <c r="AK390" i="48"/>
  <c r="AQ390" i="48" s="1"/>
  <c r="AK434" i="48"/>
  <c r="AQ434" i="48" s="1"/>
  <c r="AK443" i="48"/>
  <c r="AQ443" i="48" s="1"/>
  <c r="AK350" i="48"/>
  <c r="AQ350" i="48" s="1"/>
  <c r="AK386" i="48"/>
  <c r="AQ386" i="48" s="1"/>
  <c r="AK359" i="48"/>
  <c r="AQ359" i="48" s="1"/>
  <c r="AK610" i="48"/>
  <c r="AQ610" i="48" s="1"/>
  <c r="AK462" i="48"/>
  <c r="AQ462" i="48" s="1"/>
  <c r="AK345" i="48"/>
  <c r="AQ345" i="48" s="1"/>
  <c r="AK409" i="48"/>
  <c r="AQ409" i="48" s="1"/>
  <c r="AK282" i="48"/>
  <c r="AQ282" i="48" s="1"/>
  <c r="AK275" i="48"/>
  <c r="AQ275" i="48" s="1"/>
  <c r="AK343" i="48"/>
  <c r="AQ343" i="48" s="1"/>
  <c r="AK422" i="48"/>
  <c r="AQ422" i="48" s="1"/>
  <c r="AK650" i="48"/>
  <c r="AQ650" i="48" s="1"/>
  <c r="AK652" i="48"/>
  <c r="AQ652" i="48" s="1"/>
  <c r="AK166" i="48"/>
  <c r="AQ166" i="48" s="1"/>
  <c r="AK2068" i="48"/>
  <c r="AQ2068" i="48" s="1"/>
  <c r="AK2069" i="48"/>
  <c r="AQ2069" i="48" s="1"/>
  <c r="AK2070" i="48"/>
  <c r="AQ2070" i="48" s="1"/>
  <c r="AK2071" i="48"/>
  <c r="AQ2071" i="48" s="1"/>
  <c r="AK2085" i="48"/>
  <c r="AQ2085" i="48" s="1"/>
  <c r="AK10" i="48"/>
  <c r="AQ10" i="48" s="1"/>
  <c r="AK15" i="48"/>
  <c r="AQ15" i="48" s="1"/>
  <c r="AK25" i="48"/>
  <c r="AQ25" i="48" s="1"/>
  <c r="AK13" i="48"/>
  <c r="AQ13" i="48" s="1"/>
  <c r="AK6" i="48"/>
  <c r="AQ6" i="48" s="1"/>
  <c r="AK4" i="48"/>
  <c r="AQ4" i="48" s="1"/>
  <c r="AK2086" i="48"/>
  <c r="AQ2086" i="48" s="1"/>
  <c r="AK2087" i="48"/>
  <c r="AQ2087" i="48" s="1"/>
  <c r="AK3" i="48"/>
  <c r="AQ3" i="48" s="1"/>
  <c r="AK5" i="48"/>
  <c r="AQ5" i="48" s="1"/>
  <c r="AK9" i="48"/>
  <c r="AQ9" i="48" s="1"/>
  <c r="AK8" i="48"/>
  <c r="AQ8" i="48" s="1"/>
  <c r="AK11" i="48"/>
  <c r="AQ11" i="48" s="1"/>
  <c r="AK17" i="48"/>
  <c r="AQ17" i="48" s="1"/>
  <c r="AK2088" i="48"/>
  <c r="AQ2088" i="48" s="1"/>
  <c r="AK2089" i="48"/>
  <c r="AQ2089" i="48" s="1"/>
  <c r="AK2144" i="48"/>
  <c r="AQ2144" i="48" s="1"/>
  <c r="AK2" i="48"/>
  <c r="AQ2" i="48" s="1"/>
  <c r="AJ140" i="48"/>
  <c r="AP140" i="48" s="1"/>
  <c r="AJ149" i="48"/>
  <c r="AP149" i="48" s="1"/>
  <c r="AJ150" i="48"/>
  <c r="AP150" i="48" s="1"/>
  <c r="AJ179" i="48"/>
  <c r="AP179" i="48" s="1"/>
  <c r="AJ199" i="48"/>
  <c r="AP199" i="48" s="1"/>
  <c r="AJ192" i="48"/>
  <c r="AP192" i="48" s="1"/>
  <c r="AJ204" i="48"/>
  <c r="AP204" i="48" s="1"/>
  <c r="AJ210" i="48"/>
  <c r="AP210" i="48" s="1"/>
  <c r="AJ231" i="48"/>
  <c r="AP231" i="48" s="1"/>
  <c r="AJ247" i="48"/>
  <c r="AP247" i="48" s="1"/>
  <c r="AJ292" i="48"/>
  <c r="AP292" i="48" s="1"/>
  <c r="AJ305" i="48"/>
  <c r="AP305" i="48" s="1"/>
  <c r="AJ310" i="48"/>
  <c r="AP310" i="48" s="1"/>
  <c r="AJ339" i="48"/>
  <c r="AP339" i="48" s="1"/>
  <c r="AJ227" i="48"/>
  <c r="AP227" i="48" s="1"/>
  <c r="AJ365" i="48"/>
  <c r="AP365" i="48" s="1"/>
  <c r="AJ375" i="48"/>
  <c r="AP375" i="48" s="1"/>
  <c r="AJ639" i="48"/>
  <c r="AP639" i="48" s="1"/>
  <c r="AJ446" i="48"/>
  <c r="AP446" i="48" s="1"/>
  <c r="AJ308" i="48"/>
  <c r="AP308" i="48" s="1"/>
  <c r="AJ322" i="48"/>
  <c r="AP322" i="48" s="1"/>
  <c r="AJ335" i="48"/>
  <c r="AP335" i="48" s="1"/>
  <c r="AJ691" i="48"/>
  <c r="AP691" i="48" s="1"/>
  <c r="AJ717" i="48"/>
  <c r="AP717" i="48" s="1"/>
  <c r="AJ340" i="48"/>
  <c r="AP340" i="48" s="1"/>
  <c r="AJ348" i="48"/>
  <c r="AP348" i="48" s="1"/>
  <c r="AJ724" i="48"/>
  <c r="AP724" i="48" s="1"/>
  <c r="AJ360" i="48"/>
  <c r="AP360" i="48" s="1"/>
  <c r="AJ735" i="48"/>
  <c r="AP735" i="48" s="1"/>
  <c r="AJ377" i="48"/>
  <c r="AP377" i="48" s="1"/>
  <c r="AJ479" i="48"/>
  <c r="AP479" i="48" s="1"/>
  <c r="AJ775" i="48"/>
  <c r="AP775" i="48" s="1"/>
  <c r="AJ382" i="48"/>
  <c r="AP382" i="48" s="1"/>
  <c r="AJ389" i="48"/>
  <c r="AP389" i="48" s="1"/>
  <c r="AJ726" i="48"/>
  <c r="AP726" i="48" s="1"/>
  <c r="AJ436" i="48"/>
  <c r="AP436" i="48" s="1"/>
  <c r="AJ759" i="48"/>
  <c r="AP759" i="48" s="1"/>
  <c r="AJ705" i="48"/>
  <c r="AP705" i="48" s="1"/>
  <c r="AJ746" i="48"/>
  <c r="AP746" i="48" s="1"/>
  <c r="AJ777" i="48"/>
  <c r="AP777" i="48" s="1"/>
  <c r="AJ786" i="48"/>
  <c r="AP786" i="48" s="1"/>
  <c r="AJ803" i="48"/>
  <c r="AP803" i="48" s="1"/>
  <c r="AJ812" i="48"/>
  <c r="AP812" i="48" s="1"/>
  <c r="AJ797" i="48"/>
  <c r="AP797" i="48" s="1"/>
  <c r="AJ794" i="48"/>
  <c r="AP794" i="48" s="1"/>
  <c r="AJ818" i="48"/>
  <c r="AP818" i="48" s="1"/>
  <c r="AJ841" i="48"/>
  <c r="AP841" i="48" s="1"/>
  <c r="AJ840" i="48"/>
  <c r="AP840" i="48" s="1"/>
  <c r="AJ450" i="48"/>
  <c r="AP450" i="48" s="1"/>
  <c r="AJ822" i="48"/>
  <c r="AP822" i="48" s="1"/>
  <c r="AJ816" i="48"/>
  <c r="AP816" i="48" s="1"/>
  <c r="AJ889" i="48"/>
  <c r="AP889" i="48" s="1"/>
  <c r="AJ835" i="48"/>
  <c r="AP835" i="48" s="1"/>
  <c r="AJ550" i="48"/>
  <c r="AP550" i="48" s="1"/>
  <c r="AJ846" i="48"/>
  <c r="AP846" i="48" s="1"/>
  <c r="AJ525" i="48"/>
  <c r="AP525" i="48" s="1"/>
  <c r="AJ801" i="48"/>
  <c r="AP801" i="48" s="1"/>
  <c r="AJ874" i="48"/>
  <c r="AP874" i="48" s="1"/>
  <c r="AJ568" i="48"/>
  <c r="AP568" i="48" s="1"/>
  <c r="AJ916" i="48"/>
  <c r="AP916" i="48" s="1"/>
  <c r="AJ589" i="48"/>
  <c r="AP589" i="48" s="1"/>
  <c r="AJ580" i="48"/>
  <c r="AP580" i="48" s="1"/>
  <c r="AJ407" i="48"/>
  <c r="AP407" i="48" s="1"/>
  <c r="AJ647" i="48"/>
  <c r="AP647" i="48" s="1"/>
  <c r="AJ468" i="48"/>
  <c r="AP468" i="48" s="1"/>
  <c r="AJ852" i="48"/>
  <c r="AP852" i="48" s="1"/>
  <c r="AJ413" i="48"/>
  <c r="AP413" i="48" s="1"/>
  <c r="AJ421" i="48"/>
  <c r="AP421" i="48" s="1"/>
  <c r="AJ913" i="48"/>
  <c r="AP913" i="48" s="1"/>
  <c r="AJ863" i="48"/>
  <c r="AP863" i="48" s="1"/>
  <c r="AJ879" i="48"/>
  <c r="AP879" i="48" s="1"/>
  <c r="AJ424" i="48"/>
  <c r="AP424" i="48" s="1"/>
  <c r="AJ924" i="48"/>
  <c r="AP924" i="48" s="1"/>
  <c r="AJ454" i="48"/>
  <c r="AP454" i="48" s="1"/>
  <c r="AJ432" i="48"/>
  <c r="AP432" i="48" s="1"/>
  <c r="AJ666" i="48"/>
  <c r="AP666" i="48" s="1"/>
  <c r="AJ438" i="48"/>
  <c r="AP438" i="48" s="1"/>
  <c r="AJ682" i="48"/>
  <c r="AP682" i="48" s="1"/>
  <c r="AJ711" i="48"/>
  <c r="AP711" i="48" s="1"/>
  <c r="AJ448" i="48"/>
  <c r="AP448" i="48" s="1"/>
  <c r="AJ451" i="48"/>
  <c r="AP451" i="48" s="1"/>
  <c r="AJ974" i="48"/>
  <c r="AP974" i="48" s="1"/>
  <c r="AJ465" i="48"/>
  <c r="AP465" i="48" s="1"/>
  <c r="AJ720" i="48"/>
  <c r="AP720" i="48" s="1"/>
  <c r="AJ624" i="48"/>
  <c r="AP624" i="48" s="1"/>
  <c r="AJ742" i="48"/>
  <c r="AP742" i="48" s="1"/>
  <c r="AJ687" i="48"/>
  <c r="AP687" i="48" s="1"/>
  <c r="AJ1048" i="48"/>
  <c r="AP1048" i="48" s="1"/>
  <c r="AJ769" i="48"/>
  <c r="AP769" i="48" s="1"/>
  <c r="AJ661" i="48"/>
  <c r="AP661" i="48" s="1"/>
  <c r="AJ973" i="48"/>
  <c r="AP973" i="48" s="1"/>
  <c r="AJ756" i="48"/>
  <c r="AP756" i="48" s="1"/>
  <c r="AJ520" i="48"/>
  <c r="AP520" i="48" s="1"/>
  <c r="AJ665" i="48"/>
  <c r="AP665" i="48" s="1"/>
  <c r="AJ716" i="48"/>
  <c r="AP716" i="48" s="1"/>
  <c r="AJ796" i="48"/>
  <c r="AP796" i="48" s="1"/>
  <c r="AJ830" i="48"/>
  <c r="AP830" i="48" s="1"/>
  <c r="AJ804" i="48"/>
  <c r="AP804" i="48" s="1"/>
  <c r="AJ827" i="48"/>
  <c r="AP827" i="48" s="1"/>
  <c r="AJ521" i="48"/>
  <c r="AP521" i="48" s="1"/>
  <c r="AJ511" i="48"/>
  <c r="AP511" i="48" s="1"/>
  <c r="AJ867" i="48"/>
  <c r="AP867" i="48" s="1"/>
  <c r="AJ535" i="48"/>
  <c r="AP535" i="48" s="1"/>
  <c r="AJ712" i="48"/>
  <c r="AP712" i="48" s="1"/>
  <c r="AJ826" i="48"/>
  <c r="AP826" i="48" s="1"/>
  <c r="AJ828" i="48"/>
  <c r="AP828" i="48" s="1"/>
  <c r="AJ690" i="48"/>
  <c r="AP690" i="48" s="1"/>
  <c r="AJ645" i="48"/>
  <c r="AP645" i="48" s="1"/>
  <c r="AJ530" i="48"/>
  <c r="AP530" i="48" s="1"/>
  <c r="AJ524" i="48"/>
  <c r="AP524" i="48" s="1"/>
  <c r="AJ527" i="48"/>
  <c r="AP527" i="48" s="1"/>
  <c r="AJ675" i="48"/>
  <c r="AP675" i="48" s="1"/>
  <c r="AJ1085" i="48"/>
  <c r="AP1085" i="48" s="1"/>
  <c r="AJ715" i="48"/>
  <c r="AP715" i="48" s="1"/>
  <c r="AJ714" i="48"/>
  <c r="AP714" i="48" s="1"/>
  <c r="AJ648" i="48"/>
  <c r="AP648" i="48" s="1"/>
  <c r="AJ594" i="48"/>
  <c r="AP594" i="48" s="1"/>
  <c r="AJ844" i="48"/>
  <c r="AP844" i="48" s="1"/>
  <c r="AJ689" i="48"/>
  <c r="AP689" i="48" s="1"/>
  <c r="AJ749" i="48"/>
  <c r="AP749" i="48" s="1"/>
  <c r="AJ721" i="48"/>
  <c r="AP721" i="48" s="1"/>
  <c r="AJ621" i="48"/>
  <c r="AP621" i="48" s="1"/>
  <c r="AJ637" i="48"/>
  <c r="AP637" i="48" s="1"/>
  <c r="AJ619" i="48"/>
  <c r="AP619" i="48" s="1"/>
  <c r="AJ743" i="48"/>
  <c r="AP743" i="48" s="1"/>
  <c r="AJ902" i="48"/>
  <c r="AP902" i="48" s="1"/>
  <c r="AJ738" i="48"/>
  <c r="AP738" i="48" s="1"/>
  <c r="AJ761" i="48"/>
  <c r="AP761" i="48" s="1"/>
  <c r="AJ695" i="48"/>
  <c r="AP695" i="48" s="1"/>
  <c r="AJ760" i="48"/>
  <c r="AP760" i="48" s="1"/>
  <c r="AJ703" i="48"/>
  <c r="AP703" i="48" s="1"/>
  <c r="AJ776" i="48"/>
  <c r="AP776" i="48" s="1"/>
  <c r="AJ733" i="48"/>
  <c r="AP733" i="48" s="1"/>
  <c r="AJ750" i="48"/>
  <c r="AP750" i="48" s="1"/>
  <c r="AJ702" i="48"/>
  <c r="AP702" i="48" s="1"/>
  <c r="AJ698" i="48"/>
  <c r="AP698" i="48" s="1"/>
  <c r="AJ975" i="48"/>
  <c r="AP975" i="48" s="1"/>
  <c r="AJ1018" i="48"/>
  <c r="AP1018" i="48" s="1"/>
  <c r="AJ949" i="48"/>
  <c r="AP949" i="48" s="1"/>
  <c r="AJ753" i="48"/>
  <c r="AP753" i="48" s="1"/>
  <c r="AJ783" i="48"/>
  <c r="AP783" i="48" s="1"/>
  <c r="AJ654" i="48"/>
  <c r="AP654" i="48" s="1"/>
  <c r="AJ569" i="48"/>
  <c r="AP569" i="48" s="1"/>
  <c r="AJ1102" i="48"/>
  <c r="AP1102" i="48" s="1"/>
  <c r="AJ785" i="48"/>
  <c r="AP785" i="48" s="1"/>
  <c r="AJ784" i="48"/>
  <c r="AP784" i="48" s="1"/>
  <c r="AJ657" i="48"/>
  <c r="AP657" i="48" s="1"/>
  <c r="AJ1145" i="48"/>
  <c r="AP1145" i="48" s="1"/>
  <c r="AJ1178" i="48"/>
  <c r="AP1178" i="48" s="1"/>
  <c r="AJ1120" i="48"/>
  <c r="AP1120" i="48" s="1"/>
  <c r="AJ577" i="48"/>
  <c r="AP577" i="48" s="1"/>
  <c r="AJ1170" i="48"/>
  <c r="AP1170" i="48" s="1"/>
  <c r="AJ849" i="48"/>
  <c r="AP849" i="48" s="1"/>
  <c r="AJ1130" i="48"/>
  <c r="AP1130" i="48" s="1"/>
  <c r="AJ809" i="48"/>
  <c r="AP809" i="48" s="1"/>
  <c r="AJ808" i="48"/>
  <c r="AP808" i="48" s="1"/>
  <c r="AJ537" i="48"/>
  <c r="AP537" i="48" s="1"/>
  <c r="AJ1182" i="48"/>
  <c r="AP1182" i="48" s="1"/>
  <c r="AJ488" i="48"/>
  <c r="AP488" i="48" s="1"/>
  <c r="AJ1148" i="48"/>
  <c r="AP1148" i="48" s="1"/>
  <c r="AJ1154" i="48"/>
  <c r="AP1154" i="48" s="1"/>
  <c r="AJ780" i="48"/>
  <c r="AP780" i="48" s="1"/>
  <c r="AJ606" i="48"/>
  <c r="AP606" i="48" s="1"/>
  <c r="AJ1293" i="48"/>
  <c r="AP1293" i="48" s="1"/>
  <c r="AJ1187" i="48"/>
  <c r="AP1187" i="48" s="1"/>
  <c r="AJ1280" i="48"/>
  <c r="AP1280" i="48" s="1"/>
  <c r="AJ604" i="48"/>
  <c r="AP604" i="48" s="1"/>
  <c r="AJ686" i="48"/>
  <c r="AP686" i="48" s="1"/>
  <c r="AJ1286" i="48"/>
  <c r="AP1286" i="48" s="1"/>
  <c r="AJ1228" i="48"/>
  <c r="AP1228" i="48" s="1"/>
  <c r="AJ583" i="48"/>
  <c r="AP583" i="48" s="1"/>
  <c r="AJ858" i="48"/>
  <c r="AP858" i="48" s="1"/>
  <c r="AJ740" i="48"/>
  <c r="AP740" i="48" s="1"/>
  <c r="AJ805" i="48"/>
  <c r="AP805" i="48" s="1"/>
  <c r="AJ1299" i="48"/>
  <c r="AP1299" i="48" s="1"/>
  <c r="AJ1344" i="48"/>
  <c r="AP1344" i="48" s="1"/>
  <c r="AJ900" i="48"/>
  <c r="AP900" i="48" s="1"/>
  <c r="AJ1306" i="48"/>
  <c r="AP1306" i="48" s="1"/>
  <c r="AJ694" i="48"/>
  <c r="AP694" i="48" s="1"/>
  <c r="AJ1376" i="48"/>
  <c r="AP1376" i="48" s="1"/>
  <c r="AJ597" i="48"/>
  <c r="AP597" i="48" s="1"/>
  <c r="AJ848" i="48"/>
  <c r="AP848" i="48" s="1"/>
  <c r="AJ1279" i="48"/>
  <c r="AP1279" i="48" s="1"/>
  <c r="AJ483" i="48"/>
  <c r="AP483" i="48" s="1"/>
  <c r="AJ634" i="48"/>
  <c r="AP634" i="48" s="1"/>
  <c r="AJ1355" i="48"/>
  <c r="AP1355" i="48" s="1"/>
  <c r="AJ868" i="48"/>
  <c r="AP868" i="48" s="1"/>
  <c r="AJ832" i="48"/>
  <c r="AP832" i="48" s="1"/>
  <c r="AJ831" i="48"/>
  <c r="AP831" i="48" s="1"/>
  <c r="AJ1354" i="48"/>
  <c r="AP1354" i="48" s="1"/>
  <c r="AJ685" i="48"/>
  <c r="AP685" i="48" s="1"/>
  <c r="AJ1516" i="48"/>
  <c r="AP1516" i="48" s="1"/>
  <c r="AJ860" i="48"/>
  <c r="AP860" i="48" s="1"/>
  <c r="AJ570" i="48"/>
  <c r="AP570" i="48" s="1"/>
  <c r="AJ979" i="48"/>
  <c r="AP979" i="48" s="1"/>
  <c r="AJ947" i="48"/>
  <c r="AP947" i="48" s="1"/>
  <c r="AJ578" i="48"/>
  <c r="AP578" i="48" s="1"/>
  <c r="AJ1527" i="48"/>
  <c r="AP1527" i="48" s="1"/>
  <c r="AJ1125" i="48"/>
  <c r="AP1125" i="48" s="1"/>
  <c r="AJ1729" i="48"/>
  <c r="AP1729" i="48" s="1"/>
  <c r="AJ939" i="48"/>
  <c r="AP939" i="48" s="1"/>
  <c r="AJ1658" i="48"/>
  <c r="AP1658" i="48" s="1"/>
  <c r="AJ953" i="48"/>
  <c r="AP953" i="48" s="1"/>
  <c r="AJ627" i="48"/>
  <c r="AP627" i="48" s="1"/>
  <c r="AJ861" i="48"/>
  <c r="AP861" i="48" s="1"/>
  <c r="AJ1101" i="48"/>
  <c r="AP1101" i="48" s="1"/>
  <c r="AJ927" i="48"/>
  <c r="AP927" i="48" s="1"/>
  <c r="AJ1633" i="48"/>
  <c r="AP1633" i="48" s="1"/>
  <c r="AJ696" i="48"/>
  <c r="AP696" i="48" s="1"/>
  <c r="AJ883" i="48"/>
  <c r="AP883" i="48" s="1"/>
  <c r="AJ971" i="48"/>
  <c r="AP971" i="48" s="1"/>
  <c r="AJ1053" i="48"/>
  <c r="AP1053" i="48" s="1"/>
  <c r="AJ925" i="48"/>
  <c r="AP925" i="48" s="1"/>
  <c r="AJ945" i="48"/>
  <c r="AP945" i="48" s="1"/>
  <c r="AJ1032" i="48"/>
  <c r="AP1032" i="48" s="1"/>
  <c r="AJ910" i="48"/>
  <c r="AP910" i="48" s="1"/>
  <c r="AJ1726" i="48"/>
  <c r="AP1726" i="48" s="1"/>
  <c r="AJ1700" i="48"/>
  <c r="AP1700" i="48" s="1"/>
  <c r="AJ926" i="48"/>
  <c r="AP926" i="48" s="1"/>
  <c r="AJ951" i="48"/>
  <c r="AP951" i="48" s="1"/>
  <c r="AJ988" i="48"/>
  <c r="AP988" i="48" s="1"/>
  <c r="AJ758" i="48"/>
  <c r="AP758" i="48" s="1"/>
  <c r="AJ980" i="48"/>
  <c r="AP980" i="48" s="1"/>
  <c r="AJ961" i="48"/>
  <c r="AP961" i="48" s="1"/>
  <c r="AJ984" i="48"/>
  <c r="AP984" i="48" s="1"/>
  <c r="AJ1011" i="48"/>
  <c r="AP1011" i="48" s="1"/>
  <c r="AJ911" i="48"/>
  <c r="AP911" i="48" s="1"/>
  <c r="AJ866" i="48"/>
  <c r="AP866" i="48" s="1"/>
  <c r="AJ1843" i="48"/>
  <c r="AP1843" i="48" s="1"/>
  <c r="AJ1033" i="48"/>
  <c r="AP1033" i="48" s="1"/>
  <c r="AJ768" i="48"/>
  <c r="AP768" i="48" s="1"/>
  <c r="AJ998" i="48"/>
  <c r="AP998" i="48" s="1"/>
  <c r="AJ983" i="48"/>
  <c r="AP983" i="48" s="1"/>
  <c r="AJ1656" i="48"/>
  <c r="AP1656" i="48" s="1"/>
  <c r="AJ969" i="48"/>
  <c r="AP969" i="48" s="1"/>
  <c r="AJ1111" i="48"/>
  <c r="AP1111" i="48" s="1"/>
  <c r="AJ1437" i="48"/>
  <c r="AP1437" i="48" s="1"/>
  <c r="AJ779" i="48"/>
  <c r="AP779" i="48" s="1"/>
  <c r="AJ964" i="48"/>
  <c r="AP964" i="48" s="1"/>
  <c r="AJ1043" i="48"/>
  <c r="AP1043" i="48" s="1"/>
  <c r="AJ1024" i="48"/>
  <c r="AP1024" i="48" s="1"/>
  <c r="AJ1885" i="48"/>
  <c r="AP1885" i="48" s="1"/>
  <c r="AJ1014" i="48"/>
  <c r="AP1014" i="48" s="1"/>
  <c r="AJ1045" i="48"/>
  <c r="AP1045" i="48" s="1"/>
  <c r="AJ1031" i="48"/>
  <c r="AP1031" i="48" s="1"/>
  <c r="AJ960" i="48"/>
  <c r="AP960" i="48" s="1"/>
  <c r="AJ1173" i="48"/>
  <c r="AP1173" i="48" s="1"/>
  <c r="AJ987" i="48"/>
  <c r="AP987" i="48" s="1"/>
  <c r="AJ1118" i="48"/>
  <c r="AP1118" i="48" s="1"/>
  <c r="AJ1123" i="48"/>
  <c r="AP1123" i="48" s="1"/>
  <c r="AJ1012" i="48"/>
  <c r="AP1012" i="48" s="1"/>
  <c r="AJ668" i="48"/>
  <c r="AP668" i="48" s="1"/>
  <c r="AJ1080" i="48"/>
  <c r="AP1080" i="48" s="1"/>
  <c r="AJ1025" i="48"/>
  <c r="AP1025" i="48" s="1"/>
  <c r="AJ1728" i="48"/>
  <c r="AP1728" i="48" s="1"/>
  <c r="AJ1129" i="48"/>
  <c r="AP1129" i="48" s="1"/>
  <c r="AJ1084" i="48"/>
  <c r="AP1084" i="48" s="1"/>
  <c r="AJ1786" i="48"/>
  <c r="AP1786" i="48" s="1"/>
  <c r="AJ671" i="48"/>
  <c r="AP671" i="48" s="1"/>
  <c r="AJ1087" i="48"/>
  <c r="AP1087" i="48" s="1"/>
  <c r="AJ869" i="48"/>
  <c r="AP869" i="48" s="1"/>
  <c r="AJ1744" i="48"/>
  <c r="AP1744" i="48" s="1"/>
  <c r="AJ917" i="48"/>
  <c r="AP917" i="48" s="1"/>
  <c r="AJ1428" i="48"/>
  <c r="AP1428" i="48" s="1"/>
  <c r="AJ1015" i="48"/>
  <c r="AP1015" i="48" s="1"/>
  <c r="AJ598" i="48"/>
  <c r="AP598" i="48" s="1"/>
  <c r="AJ1640" i="48"/>
  <c r="AP1640" i="48" s="1"/>
  <c r="AJ1040" i="48"/>
  <c r="AP1040" i="48" s="1"/>
  <c r="AJ1163" i="48"/>
  <c r="AP1163" i="48" s="1"/>
  <c r="AJ480" i="48"/>
  <c r="AP480" i="48" s="1"/>
  <c r="AJ1213" i="48"/>
  <c r="AP1213" i="48" s="1"/>
  <c r="AJ600" i="48"/>
  <c r="AP600" i="48" s="1"/>
  <c r="AJ898" i="48"/>
  <c r="AP898" i="48" s="1"/>
  <c r="AJ618" i="48"/>
  <c r="AP618" i="48" s="1"/>
  <c r="AJ1404" i="48"/>
  <c r="AP1404" i="48" s="1"/>
  <c r="AJ1761" i="48"/>
  <c r="AP1761" i="48" s="1"/>
  <c r="AJ1413" i="48"/>
  <c r="AP1413" i="48" s="1"/>
  <c r="AJ1035" i="48"/>
  <c r="AP1035" i="48" s="1"/>
  <c r="AJ931" i="48"/>
  <c r="AP931" i="48" s="1"/>
  <c r="AJ970" i="48"/>
  <c r="AP970" i="48" s="1"/>
  <c r="AJ642" i="48"/>
  <c r="AP642" i="48" s="1"/>
  <c r="AJ727" i="48"/>
  <c r="AP727" i="48" s="1"/>
  <c r="AJ1052" i="48"/>
  <c r="AP1052" i="48" s="1"/>
  <c r="AJ774" i="48"/>
  <c r="AP774" i="48" s="1"/>
  <c r="AJ795" i="48"/>
  <c r="AP795" i="48" s="1"/>
  <c r="AJ905" i="48"/>
  <c r="AP905" i="48" s="1"/>
  <c r="AJ1523" i="48"/>
  <c r="AP1523" i="48" s="1"/>
  <c r="AJ886" i="48"/>
  <c r="AP886" i="48" s="1"/>
  <c r="AJ928" i="48"/>
  <c r="AP928" i="48" s="1"/>
  <c r="AJ1392" i="48"/>
  <c r="AP1392" i="48" s="1"/>
  <c r="AJ608" i="48"/>
  <c r="AP608" i="48" s="1"/>
  <c r="AJ1019" i="48"/>
  <c r="AP1019" i="48" s="1"/>
  <c r="AJ770" i="48"/>
  <c r="AP770" i="48" s="1"/>
  <c r="AJ649" i="48"/>
  <c r="AP649" i="48" s="1"/>
  <c r="AJ595" i="48"/>
  <c r="AP595" i="48" s="1"/>
  <c r="AJ754" i="48"/>
  <c r="AP754" i="48" s="1"/>
  <c r="AJ605" i="48"/>
  <c r="AP605" i="48" s="1"/>
  <c r="AJ692" i="48"/>
  <c r="AP692" i="48" s="1"/>
  <c r="AJ1172" i="48"/>
  <c r="AP1172" i="48" s="1"/>
  <c r="AJ728" i="48"/>
  <c r="AP728" i="48" s="1"/>
  <c r="AJ623" i="48"/>
  <c r="AP623" i="48" s="1"/>
  <c r="AJ1764" i="48"/>
  <c r="AP1764" i="48" s="1"/>
  <c r="AJ962" i="48"/>
  <c r="AP962" i="48" s="1"/>
  <c r="AJ942" i="48"/>
  <c r="AP942" i="48" s="1"/>
  <c r="AJ464" i="48"/>
  <c r="AP464" i="48" s="1"/>
  <c r="AJ963" i="48"/>
  <c r="AP963" i="48" s="1"/>
  <c r="AJ1207" i="48"/>
  <c r="AP1207" i="48" s="1"/>
  <c r="AJ1096" i="48"/>
  <c r="AP1096" i="48" s="1"/>
  <c r="AJ523" i="48"/>
  <c r="AP523" i="48" s="1"/>
  <c r="AJ1278" i="48"/>
  <c r="AP1278" i="48" s="1"/>
  <c r="AJ670" i="48"/>
  <c r="AP670" i="48" s="1"/>
  <c r="AJ693" i="48"/>
  <c r="AP693" i="48" s="1"/>
  <c r="AJ1065" i="48"/>
  <c r="AP1065" i="48" s="1"/>
  <c r="AJ1368" i="48"/>
  <c r="AP1368" i="48" s="1"/>
  <c r="AJ1089" i="48"/>
  <c r="AP1089" i="48" s="1"/>
  <c r="AJ1039" i="48"/>
  <c r="AP1039" i="48" s="1"/>
  <c r="AJ1337" i="48"/>
  <c r="AP1337" i="48" s="1"/>
  <c r="AJ1126" i="48"/>
  <c r="AP1126" i="48" s="1"/>
  <c r="AJ1004" i="48"/>
  <c r="AP1004" i="48" s="1"/>
  <c r="AJ1445" i="48"/>
  <c r="AP1445" i="48" s="1"/>
  <c r="AJ1097" i="48"/>
  <c r="AP1097" i="48" s="1"/>
  <c r="AJ1152" i="48"/>
  <c r="AP1152" i="48" s="1"/>
  <c r="AJ1094" i="48"/>
  <c r="AP1094" i="48" s="1"/>
  <c r="AJ1077" i="48"/>
  <c r="AP1077" i="48" s="1"/>
  <c r="AJ1226" i="48"/>
  <c r="AP1226" i="48" s="1"/>
  <c r="AJ1307" i="48"/>
  <c r="AP1307" i="48" s="1"/>
  <c r="AJ1140" i="48"/>
  <c r="AP1140" i="48" s="1"/>
  <c r="AJ1391" i="48"/>
  <c r="AP1391" i="48" s="1"/>
  <c r="AJ1749" i="48"/>
  <c r="AP1749" i="48" s="1"/>
  <c r="AJ1433" i="48"/>
  <c r="AP1433" i="48" s="1"/>
  <c r="AJ1530" i="48"/>
  <c r="AP1530" i="48" s="1"/>
  <c r="AJ1991" i="48"/>
  <c r="AP1991" i="48" s="1"/>
  <c r="AJ1994" i="48"/>
  <c r="AP1994" i="48" s="1"/>
  <c r="AJ999" i="48"/>
  <c r="AP999" i="48" s="1"/>
  <c r="AJ1908" i="48"/>
  <c r="AP1908" i="48" s="1"/>
  <c r="AJ1001" i="48"/>
  <c r="AP1001" i="48" s="1"/>
  <c r="AJ1238" i="48"/>
  <c r="AP1238" i="48" s="1"/>
  <c r="AJ1998" i="48"/>
  <c r="AP1998" i="48" s="1"/>
  <c r="AJ2006" i="48"/>
  <c r="AP2006" i="48" s="1"/>
  <c r="AJ1586" i="48"/>
  <c r="AP1586" i="48" s="1"/>
  <c r="AJ2021" i="48"/>
  <c r="AP2021" i="48" s="1"/>
  <c r="AJ1179" i="48"/>
  <c r="AP1179" i="48" s="1"/>
  <c r="AJ1778" i="48"/>
  <c r="AP1778" i="48" s="1"/>
  <c r="AJ1785" i="48"/>
  <c r="AP1785" i="48" s="1"/>
  <c r="AJ1628" i="48"/>
  <c r="AP1628" i="48" s="1"/>
  <c r="AJ1697" i="48"/>
  <c r="AP1697" i="48" s="1"/>
  <c r="AJ1791" i="48"/>
  <c r="AP1791" i="48" s="1"/>
  <c r="AJ1210" i="48"/>
  <c r="AP1210" i="48" s="1"/>
  <c r="AJ1395" i="48"/>
  <c r="AP1395" i="48" s="1"/>
  <c r="AJ1262" i="48"/>
  <c r="AP1262" i="48" s="1"/>
  <c r="AJ1298" i="48"/>
  <c r="AP1298" i="48" s="1"/>
  <c r="AJ1436" i="48"/>
  <c r="AP1436" i="48" s="1"/>
  <c r="AJ1547" i="48"/>
  <c r="AP1547" i="48" s="1"/>
  <c r="AJ1185" i="48"/>
  <c r="AP1185" i="48" s="1"/>
  <c r="AJ1160" i="48"/>
  <c r="AP1160" i="48" s="1"/>
  <c r="AJ1233" i="48"/>
  <c r="AP1233" i="48" s="1"/>
  <c r="AJ1218" i="48"/>
  <c r="AP1218" i="48" s="1"/>
  <c r="AJ1153" i="48"/>
  <c r="AP1153" i="48" s="1"/>
  <c r="AJ1167" i="48"/>
  <c r="AP1167" i="48" s="1"/>
  <c r="AJ1216" i="48"/>
  <c r="AP1216" i="48" s="1"/>
  <c r="AJ1260" i="48"/>
  <c r="AP1260" i="48" s="1"/>
  <c r="AJ1215" i="48"/>
  <c r="AP1215" i="48" s="1"/>
  <c r="AJ1211" i="48"/>
  <c r="AP1211" i="48" s="1"/>
  <c r="AJ1434" i="48"/>
  <c r="AP1434" i="48" s="1"/>
  <c r="AJ1410" i="48"/>
  <c r="AP1410" i="48" s="1"/>
  <c r="AJ1155" i="48"/>
  <c r="AP1155" i="48" s="1"/>
  <c r="AJ1236" i="48"/>
  <c r="AP1236" i="48" s="1"/>
  <c r="AJ1283" i="48"/>
  <c r="AP1283" i="48" s="1"/>
  <c r="AJ1302" i="48"/>
  <c r="AP1302" i="48" s="1"/>
  <c r="AJ1131" i="48"/>
  <c r="AP1131" i="48" s="1"/>
  <c r="AJ1069" i="48"/>
  <c r="AP1069" i="48" s="1"/>
  <c r="AJ1234" i="48"/>
  <c r="AP1234" i="48" s="1"/>
  <c r="AJ1254" i="48"/>
  <c r="AP1254" i="48" s="1"/>
  <c r="AJ1393" i="48"/>
  <c r="AP1393" i="48" s="1"/>
  <c r="AJ1611" i="48"/>
  <c r="AP1611" i="48" s="1"/>
  <c r="AJ1711" i="48"/>
  <c r="AP1711" i="48" s="1"/>
  <c r="AJ1662" i="48"/>
  <c r="AP1662" i="48" s="1"/>
  <c r="AJ2306" i="48"/>
  <c r="AP2306" i="48" s="1"/>
  <c r="AJ1670" i="48"/>
  <c r="AP1670" i="48" s="1"/>
  <c r="AJ1595" i="48"/>
  <c r="AP1595" i="48" s="1"/>
  <c r="AJ1456" i="48"/>
  <c r="AP1456" i="48" s="1"/>
  <c r="AJ1426" i="48"/>
  <c r="AP1426" i="48" s="1"/>
  <c r="AJ1375" i="48"/>
  <c r="AP1375" i="48" s="1"/>
  <c r="AJ1423" i="48"/>
  <c r="AP1423" i="48" s="1"/>
  <c r="AJ1363" i="48"/>
  <c r="AP1363" i="48" s="1"/>
  <c r="AJ1485" i="48"/>
  <c r="AP1485" i="48" s="1"/>
  <c r="AJ1559" i="48"/>
  <c r="AP1559" i="48" s="1"/>
  <c r="AJ1630" i="48"/>
  <c r="AP1630" i="48" s="1"/>
  <c r="AJ1581" i="48"/>
  <c r="AP1581" i="48" s="1"/>
  <c r="AJ1541" i="48"/>
  <c r="AP1541" i="48" s="1"/>
  <c r="AJ1267" i="48"/>
  <c r="AP1267" i="48" s="1"/>
  <c r="AJ1289" i="48"/>
  <c r="AP1289" i="48" s="1"/>
  <c r="AJ1442" i="48"/>
  <c r="AP1442" i="48" s="1"/>
  <c r="AJ1341" i="48"/>
  <c r="AP1341" i="48" s="1"/>
  <c r="AJ1331" i="48"/>
  <c r="AP1331" i="48" s="1"/>
  <c r="AJ1369" i="48"/>
  <c r="AP1369" i="48" s="1"/>
  <c r="AJ1422" i="48"/>
  <c r="AP1422" i="48" s="1"/>
  <c r="AJ1408" i="48"/>
  <c r="AP1408" i="48" s="1"/>
  <c r="AJ1245" i="48"/>
  <c r="AP1245" i="48" s="1"/>
  <c r="AJ1366" i="48"/>
  <c r="AP1366" i="48" s="1"/>
  <c r="AJ1288" i="48"/>
  <c r="AP1288" i="48" s="1"/>
  <c r="AJ1203" i="48"/>
  <c r="AP1203" i="48" s="1"/>
  <c r="AJ1180" i="48"/>
  <c r="AP1180" i="48" s="1"/>
  <c r="AJ1217" i="48"/>
  <c r="AP1217" i="48" s="1"/>
  <c r="AJ1134" i="48"/>
  <c r="AP1134" i="48" s="1"/>
  <c r="AJ1162" i="48"/>
  <c r="AP1162" i="48" s="1"/>
  <c r="AJ1168" i="48"/>
  <c r="AP1168" i="48" s="1"/>
  <c r="AJ1268" i="48"/>
  <c r="AP1268" i="48" s="1"/>
  <c r="AJ1171" i="48"/>
  <c r="AP1171" i="48" s="1"/>
  <c r="AJ1253" i="48"/>
  <c r="AP1253" i="48" s="1"/>
  <c r="AJ1320" i="48"/>
  <c r="AP1320" i="48" s="1"/>
  <c r="AJ1261" i="48"/>
  <c r="AP1261" i="48" s="1"/>
  <c r="AJ1274" i="48"/>
  <c r="AP1274" i="48" s="1"/>
  <c r="AJ1191" i="48"/>
  <c r="AP1191" i="48" s="1"/>
  <c r="AJ1136" i="48"/>
  <c r="AP1136" i="48" s="1"/>
  <c r="AJ1324" i="48"/>
  <c r="AP1324" i="48" s="1"/>
  <c r="AJ1269" i="48"/>
  <c r="AP1269" i="48" s="1"/>
  <c r="AJ1358" i="48"/>
  <c r="AP1358" i="48" s="1"/>
  <c r="AJ1401" i="48"/>
  <c r="AP1401" i="48" s="1"/>
  <c r="AJ1240" i="48"/>
  <c r="AP1240" i="48" s="1"/>
  <c r="AJ1198" i="48"/>
  <c r="AP1198" i="48" s="1"/>
  <c r="AJ1290" i="48"/>
  <c r="AP1290" i="48" s="1"/>
  <c r="AJ1317" i="48"/>
  <c r="AP1317" i="48" s="1"/>
  <c r="AJ1305" i="48"/>
  <c r="AP1305" i="48" s="1"/>
  <c r="AJ1350" i="48"/>
  <c r="AP1350" i="48" s="1"/>
  <c r="AJ1327" i="48"/>
  <c r="AP1327" i="48" s="1"/>
  <c r="AJ1292" i="48"/>
  <c r="AP1292" i="48" s="1"/>
  <c r="AJ1323" i="48"/>
  <c r="AP1323" i="48" s="1"/>
  <c r="AJ1379" i="48"/>
  <c r="AP1379" i="48" s="1"/>
  <c r="AJ1580" i="48"/>
  <c r="AP1580" i="48" s="1"/>
  <c r="AJ1564" i="48"/>
  <c r="AP1564" i="48" s="1"/>
  <c r="AJ1475" i="48"/>
  <c r="AP1475" i="48" s="1"/>
  <c r="AJ1474" i="48"/>
  <c r="AP1474" i="48" s="1"/>
  <c r="AJ1415" i="48"/>
  <c r="AP1415" i="48" s="1"/>
  <c r="AJ1394" i="48"/>
  <c r="AP1394" i="48" s="1"/>
  <c r="AJ1440" i="48"/>
  <c r="AP1440" i="48" s="1"/>
  <c r="AJ1452" i="48"/>
  <c r="AP1452" i="48" s="1"/>
  <c r="AJ1458" i="48"/>
  <c r="AP1458" i="48" s="1"/>
  <c r="AJ1551" i="48"/>
  <c r="AP1551" i="48" s="1"/>
  <c r="AJ1438" i="48"/>
  <c r="AP1438" i="48" s="1"/>
  <c r="AJ1469" i="48"/>
  <c r="AP1469" i="48" s="1"/>
  <c r="AJ1492" i="48"/>
  <c r="AP1492" i="48" s="1"/>
  <c r="AJ1496" i="48"/>
  <c r="AP1496" i="48" s="1"/>
  <c r="AJ1356" i="48"/>
  <c r="AP1356" i="48" s="1"/>
  <c r="AJ1416" i="48"/>
  <c r="AP1416" i="48" s="1"/>
  <c r="AJ1501" i="48"/>
  <c r="AP1501" i="48" s="1"/>
  <c r="AJ1491" i="48"/>
  <c r="AP1491" i="48" s="1"/>
  <c r="AJ1468" i="48"/>
  <c r="AP1468" i="48" s="1"/>
  <c r="AJ1367" i="48"/>
  <c r="AP1367" i="48" s="1"/>
  <c r="AJ1294" i="48"/>
  <c r="AP1294" i="48" s="1"/>
  <c r="AJ1454" i="48"/>
  <c r="AP1454" i="48" s="1"/>
  <c r="AJ1542" i="48"/>
  <c r="AP1542" i="48" s="1"/>
  <c r="AJ1644" i="48"/>
  <c r="AP1644" i="48" s="1"/>
  <c r="AJ1636" i="48"/>
  <c r="AP1636" i="48" s="1"/>
  <c r="AJ1672" i="48"/>
  <c r="AP1672" i="48" s="1"/>
  <c r="AJ1669" i="48"/>
  <c r="AP1669" i="48" s="1"/>
  <c r="AJ1112" i="48"/>
  <c r="AP1112" i="48" s="1"/>
  <c r="AJ1190" i="48"/>
  <c r="AP1190" i="48" s="1"/>
  <c r="AJ1242" i="48"/>
  <c r="AP1242" i="48" s="1"/>
  <c r="AJ1244" i="48"/>
  <c r="AP1244" i="48" s="1"/>
  <c r="AJ1332" i="48"/>
  <c r="AP1332" i="48" s="1"/>
  <c r="AJ1467" i="48"/>
  <c r="AP1467" i="48" s="1"/>
  <c r="AJ1249" i="48"/>
  <c r="AP1249" i="48" s="1"/>
  <c r="AJ1342" i="48"/>
  <c r="AP1342" i="48" s="1"/>
  <c r="AJ1362" i="48"/>
  <c r="AP1362" i="48" s="1"/>
  <c r="AJ1284" i="48"/>
  <c r="AP1284" i="48" s="1"/>
  <c r="AJ1325" i="48"/>
  <c r="AP1325" i="48" s="1"/>
  <c r="AJ1194" i="48"/>
  <c r="AP1194" i="48" s="1"/>
  <c r="AJ1263" i="48"/>
  <c r="AP1263" i="48" s="1"/>
  <c r="AJ1336" i="48"/>
  <c r="AP1336" i="48" s="1"/>
  <c r="AJ1353" i="48"/>
  <c r="AP1353" i="48" s="1"/>
  <c r="AJ1455" i="48"/>
  <c r="AP1455" i="48" s="1"/>
  <c r="AJ1539" i="48"/>
  <c r="AP1539" i="48" s="1"/>
  <c r="AJ1493" i="48"/>
  <c r="AP1493" i="48" s="1"/>
  <c r="AJ1407" i="48"/>
  <c r="AP1407" i="48" s="1"/>
  <c r="AJ1431" i="48"/>
  <c r="AP1431" i="48" s="1"/>
  <c r="AJ1479" i="48"/>
  <c r="AP1479" i="48" s="1"/>
  <c r="AJ1419" i="48"/>
  <c r="AP1419" i="48" s="1"/>
  <c r="AJ1361" i="48"/>
  <c r="AP1361" i="48" s="1"/>
  <c r="AJ1464" i="48"/>
  <c r="AP1464" i="48" s="1"/>
  <c r="AJ1505" i="48"/>
  <c r="AP1505" i="48" s="1"/>
  <c r="AJ1451" i="48"/>
  <c r="AP1451" i="48" s="1"/>
  <c r="AJ1570" i="48"/>
  <c r="AP1570" i="48" s="1"/>
  <c r="AJ1692" i="48"/>
  <c r="AP1692" i="48" s="1"/>
  <c r="AJ1681" i="48"/>
  <c r="AP1681" i="48" s="1"/>
  <c r="AJ1715" i="48"/>
  <c r="AP1715" i="48" s="1"/>
  <c r="AJ2307" i="48"/>
  <c r="AP2307" i="48" s="1"/>
  <c r="AJ1646" i="48"/>
  <c r="AP1646" i="48" s="1"/>
  <c r="AJ1642" i="48"/>
  <c r="AP1642" i="48" s="1"/>
  <c r="AJ1593" i="48"/>
  <c r="AP1593" i="48" s="1"/>
  <c r="AJ1635" i="48"/>
  <c r="AP1635" i="48" s="1"/>
  <c r="AJ1647" i="48"/>
  <c r="AP1647" i="48" s="1"/>
  <c r="AJ1674" i="48"/>
  <c r="AP1674" i="48" s="1"/>
  <c r="AJ1637" i="48"/>
  <c r="AP1637" i="48" s="1"/>
  <c r="AJ1553" i="48"/>
  <c r="AP1553" i="48" s="1"/>
  <c r="AJ1521" i="48"/>
  <c r="AP1521" i="48" s="1"/>
  <c r="AJ1525" i="48"/>
  <c r="AP1525" i="48" s="1"/>
  <c r="AJ2308" i="48"/>
  <c r="AP2308" i="48" s="1"/>
  <c r="AJ2309" i="48"/>
  <c r="AP2309" i="48" s="1"/>
  <c r="AJ2310" i="48"/>
  <c r="AP2310" i="48" s="1"/>
  <c r="AJ2311" i="48"/>
  <c r="AP2311" i="48" s="1"/>
  <c r="AJ2312" i="48"/>
  <c r="AP2312" i="48" s="1"/>
  <c r="AJ1477" i="48"/>
  <c r="AP1477" i="48" s="1"/>
  <c r="AJ1472" i="48"/>
  <c r="AP1472" i="48" s="1"/>
  <c r="AJ1276" i="48"/>
  <c r="AP1276" i="48" s="1"/>
  <c r="AJ1334" i="48"/>
  <c r="AP1334" i="48" s="1"/>
  <c r="AJ1377" i="48"/>
  <c r="AP1377" i="48" s="1"/>
  <c r="AJ1448" i="48"/>
  <c r="AP1448" i="48" s="1"/>
  <c r="AJ1481" i="48"/>
  <c r="AP1481" i="48" s="1"/>
  <c r="AJ1524" i="48"/>
  <c r="AP1524" i="48" s="1"/>
  <c r="AJ1482" i="48"/>
  <c r="AP1482" i="48" s="1"/>
  <c r="AJ2058" i="48"/>
  <c r="AP2058" i="48" s="1"/>
  <c r="AJ1626" i="48"/>
  <c r="AP1626" i="48" s="1"/>
  <c r="AJ1373" i="48"/>
  <c r="AP1373" i="48" s="1"/>
  <c r="AJ1322" i="48"/>
  <c r="AP1322" i="48" s="1"/>
  <c r="AJ1020" i="48"/>
  <c r="AP1020" i="48" s="1"/>
  <c r="AJ1002" i="48"/>
  <c r="AP1002" i="48" s="1"/>
  <c r="AJ1175" i="48"/>
  <c r="AP1175" i="48" s="1"/>
  <c r="AJ1817" i="48"/>
  <c r="AP1817" i="48" s="1"/>
  <c r="AJ1743" i="48"/>
  <c r="AP1743" i="48" s="1"/>
  <c r="AJ1915" i="48"/>
  <c r="AP1915" i="48" s="1"/>
  <c r="AJ1883" i="48"/>
  <c r="AP1883" i="48" s="1"/>
  <c r="AJ1819" i="48"/>
  <c r="AP1819" i="48" s="1"/>
  <c r="AJ1515" i="48"/>
  <c r="AP1515" i="48" s="1"/>
  <c r="AJ1638" i="48"/>
  <c r="AP1638" i="48" s="1"/>
  <c r="AJ1742" i="48"/>
  <c r="AP1742" i="48" s="1"/>
  <c r="AJ1550" i="48"/>
  <c r="AP1550" i="48" s="1"/>
  <c r="AJ1049" i="48"/>
  <c r="AP1049" i="48" s="1"/>
  <c r="AJ1151" i="48"/>
  <c r="AP1151" i="48" s="1"/>
  <c r="AJ1141" i="48"/>
  <c r="AP1141" i="48" s="1"/>
  <c r="AJ1600" i="48"/>
  <c r="AP1600" i="48" s="1"/>
  <c r="AJ1723" i="48"/>
  <c r="AP1723" i="48" s="1"/>
  <c r="AJ1916" i="48"/>
  <c r="AP1916" i="48" s="1"/>
  <c r="AJ1627" i="48"/>
  <c r="AP1627" i="48" s="1"/>
  <c r="AJ1815" i="48"/>
  <c r="AP1815" i="48" s="1"/>
  <c r="AJ1655" i="48"/>
  <c r="AP1655" i="48" s="1"/>
  <c r="AJ1751" i="48"/>
  <c r="AP1751" i="48" s="1"/>
  <c r="AJ1794" i="48"/>
  <c r="AP1794" i="48" s="1"/>
  <c r="AJ1567" i="48"/>
  <c r="AP1567" i="48" s="1"/>
  <c r="AJ2066" i="48"/>
  <c r="AP2066" i="48" s="1"/>
  <c r="AJ1346" i="48"/>
  <c r="AP1346" i="48" s="1"/>
  <c r="AJ1589" i="48"/>
  <c r="AP1589" i="48" s="1"/>
  <c r="AJ1673" i="48"/>
  <c r="AP1673" i="48" s="1"/>
  <c r="AJ1800" i="48"/>
  <c r="AP1800" i="48" s="1"/>
  <c r="AJ1752" i="48"/>
  <c r="AP1752" i="48" s="1"/>
  <c r="AJ1748" i="48"/>
  <c r="AP1748" i="48" s="1"/>
  <c r="AJ1769" i="48"/>
  <c r="AP1769" i="48" s="1"/>
  <c r="AJ1693" i="48"/>
  <c r="AP1693" i="48" s="1"/>
  <c r="AJ1703" i="48"/>
  <c r="AP1703" i="48" s="1"/>
  <c r="AJ1682" i="48"/>
  <c r="AP1682" i="48" s="1"/>
  <c r="AJ1103" i="48"/>
  <c r="AP1103" i="48" s="1"/>
  <c r="AJ1092" i="48"/>
  <c r="AP1092" i="48" s="1"/>
  <c r="AJ1028" i="48"/>
  <c r="AP1028" i="48" s="1"/>
  <c r="AJ1076" i="48"/>
  <c r="AP1076" i="48" s="1"/>
  <c r="AJ1340" i="48"/>
  <c r="AP1340" i="48" s="1"/>
  <c r="AJ1688" i="48"/>
  <c r="AP1688" i="48" s="1"/>
  <c r="AJ1831" i="48"/>
  <c r="AP1831" i="48" s="1"/>
  <c r="AJ1810" i="48"/>
  <c r="AP1810" i="48" s="1"/>
  <c r="AJ1718" i="48"/>
  <c r="AP1718" i="48" s="1"/>
  <c r="AJ1713" i="48"/>
  <c r="AP1713" i="48" s="1"/>
  <c r="AJ1680" i="48"/>
  <c r="AP1680" i="48" s="1"/>
  <c r="AJ1212" i="48"/>
  <c r="AP1212" i="48" s="1"/>
  <c r="AJ1206" i="48"/>
  <c r="AP1206" i="48" s="1"/>
  <c r="AJ967" i="48"/>
  <c r="AP967" i="48" s="1"/>
  <c r="AJ2067" i="48"/>
  <c r="AP2067" i="48" s="1"/>
  <c r="AJ1572" i="48"/>
  <c r="AP1572" i="48" s="1"/>
  <c r="AJ1614" i="48"/>
  <c r="AP1614" i="48" s="1"/>
  <c r="AJ1555" i="48"/>
  <c r="AP1555" i="48" s="1"/>
  <c r="AJ1562" i="48"/>
  <c r="AP1562" i="48" s="1"/>
  <c r="AJ1486" i="48"/>
  <c r="AP1486" i="48" s="1"/>
  <c r="AJ1202" i="48"/>
  <c r="AP1202" i="48" s="1"/>
  <c r="AJ1023" i="48"/>
  <c r="AP1023" i="48" s="1"/>
  <c r="AJ995" i="48"/>
  <c r="AP995" i="48" s="1"/>
  <c r="AJ1061" i="48"/>
  <c r="AP1061" i="48" s="1"/>
  <c r="AJ1225" i="48"/>
  <c r="AP1225" i="48" s="1"/>
  <c r="AJ1462" i="48"/>
  <c r="AP1462" i="48" s="1"/>
  <c r="AJ1522" i="48"/>
  <c r="AP1522" i="48" s="1"/>
  <c r="AJ1532" i="48"/>
  <c r="AP1532" i="48" s="1"/>
  <c r="AJ1538" i="48"/>
  <c r="AP1538" i="48" s="1"/>
  <c r="AJ1432" i="48"/>
  <c r="AP1432" i="48" s="1"/>
  <c r="AJ1427" i="48"/>
  <c r="AP1427" i="48" s="1"/>
  <c r="AJ1578" i="48"/>
  <c r="AP1578" i="48" s="1"/>
  <c r="AJ1345" i="48"/>
  <c r="AP1345" i="48" s="1"/>
  <c r="AJ1124" i="48"/>
  <c r="AP1124" i="48" s="1"/>
  <c r="AJ1119" i="48"/>
  <c r="AP1119" i="48" s="1"/>
  <c r="AJ1070" i="48"/>
  <c r="AP1070" i="48" s="1"/>
  <c r="AJ1420" i="48"/>
  <c r="AP1420" i="48" s="1"/>
  <c r="AJ1520" i="48"/>
  <c r="AP1520" i="48" s="1"/>
  <c r="AJ1612" i="48"/>
  <c r="AP1612" i="48" s="1"/>
  <c r="AJ1608" i="48"/>
  <c r="AP1608" i="48" s="1"/>
  <c r="AJ1591" i="48"/>
  <c r="AP1591" i="48" s="1"/>
  <c r="AJ1582" i="48"/>
  <c r="AP1582" i="48" s="1"/>
  <c r="AJ1639" i="48"/>
  <c r="AP1639" i="48" s="1"/>
  <c r="AJ1577" i="48"/>
  <c r="AP1577" i="48" s="1"/>
  <c r="AJ1221" i="48"/>
  <c r="AP1221" i="48" s="1"/>
  <c r="AJ1121" i="48"/>
  <c r="AP1121" i="48" s="1"/>
  <c r="AJ1046" i="48"/>
  <c r="AP1046" i="48" s="1"/>
  <c r="AJ1165" i="48"/>
  <c r="AP1165" i="48" s="1"/>
  <c r="AJ1301" i="48"/>
  <c r="AP1301" i="48" s="1"/>
  <c r="AJ1265" i="48"/>
  <c r="AP1265" i="48" s="1"/>
  <c r="AJ1476" i="48"/>
  <c r="AP1476" i="48" s="1"/>
  <c r="AJ1347" i="48"/>
  <c r="AP1347" i="48" s="1"/>
  <c r="AJ1380" i="48"/>
  <c r="AP1380" i="48" s="1"/>
  <c r="AJ1403" i="48"/>
  <c r="AP1403" i="48" s="1"/>
  <c r="AJ1444" i="48"/>
  <c r="AP1444" i="48" s="1"/>
  <c r="AJ1370" i="48"/>
  <c r="AP1370" i="48" s="1"/>
  <c r="AJ1068" i="48"/>
  <c r="AP1068" i="48" s="1"/>
  <c r="AJ1057" i="48"/>
  <c r="AP1057" i="48" s="1"/>
  <c r="AJ993" i="48"/>
  <c r="AP993" i="48" s="1"/>
  <c r="AJ1029" i="48"/>
  <c r="AP1029" i="48" s="1"/>
  <c r="AJ1144" i="48"/>
  <c r="AP1144" i="48" s="1"/>
  <c r="AJ1450" i="48"/>
  <c r="AP1450" i="48" s="1"/>
  <c r="AJ1563" i="48"/>
  <c r="AP1563" i="48" s="1"/>
  <c r="AJ1509" i="48"/>
  <c r="AP1509" i="48" s="1"/>
  <c r="AJ1519" i="48"/>
  <c r="AP1519" i="48" s="1"/>
  <c r="AJ1478" i="48"/>
  <c r="AP1478" i="48" s="1"/>
  <c r="AJ1526" i="48"/>
  <c r="AP1526" i="48" s="1"/>
  <c r="AJ1497" i="48"/>
  <c r="AP1497" i="48" s="1"/>
  <c r="AJ1184" i="48"/>
  <c r="AP1184" i="48" s="1"/>
  <c r="AJ1156" i="48"/>
  <c r="AP1156" i="48" s="1"/>
  <c r="AJ895" i="48"/>
  <c r="AP895" i="48" s="1"/>
  <c r="AJ978" i="48"/>
  <c r="AP978" i="48" s="1"/>
  <c r="AJ946" i="48"/>
  <c r="AP946" i="48" s="1"/>
  <c r="AJ985" i="48"/>
  <c r="AP985" i="48" s="1"/>
  <c r="AJ1378" i="48"/>
  <c r="AP1378" i="48" s="1"/>
  <c r="AJ1220" i="48"/>
  <c r="AP1220" i="48" s="1"/>
  <c r="AJ982" i="48"/>
  <c r="AP982" i="48" s="1"/>
  <c r="AJ1003" i="48"/>
  <c r="AP1003" i="48" s="1"/>
  <c r="AJ1161" i="48"/>
  <c r="AP1161" i="48" s="1"/>
  <c r="AJ1159" i="48"/>
  <c r="AP1159" i="48" s="1"/>
  <c r="AJ1044" i="48"/>
  <c r="AP1044" i="48" s="1"/>
  <c r="AJ1142" i="48"/>
  <c r="AP1142" i="48" s="1"/>
  <c r="AJ1110" i="48"/>
  <c r="AP1110" i="48" s="1"/>
  <c r="AJ1192" i="48"/>
  <c r="AP1192" i="48" s="1"/>
  <c r="AJ1088" i="48"/>
  <c r="AP1088" i="48" s="1"/>
  <c r="AJ1205" i="48"/>
  <c r="AP1205" i="48" s="1"/>
  <c r="AJ1313" i="48"/>
  <c r="AP1313" i="48" s="1"/>
  <c r="AJ1311" i="48"/>
  <c r="AP1311" i="48" s="1"/>
  <c r="AJ986" i="48"/>
  <c r="AP986" i="48" s="1"/>
  <c r="AJ1008" i="48"/>
  <c r="AP1008" i="48" s="1"/>
  <c r="AJ1099" i="48"/>
  <c r="AP1099" i="48" s="1"/>
  <c r="AJ1200" i="48"/>
  <c r="AP1200" i="48" s="1"/>
  <c r="AJ1113" i="48"/>
  <c r="AP1113" i="48" s="1"/>
  <c r="AJ1343" i="48"/>
  <c r="AP1343" i="48" s="1"/>
  <c r="AJ1157" i="48"/>
  <c r="AP1157" i="48" s="1"/>
  <c r="AJ1223" i="48"/>
  <c r="AP1223" i="48" s="1"/>
  <c r="AJ1143" i="48"/>
  <c r="AP1143" i="48" s="1"/>
  <c r="AJ1174" i="48"/>
  <c r="AP1174" i="48" s="1"/>
  <c r="AJ1250" i="48"/>
  <c r="AP1250" i="48" s="1"/>
  <c r="AJ1609" i="48"/>
  <c r="AP1609" i="48" s="1"/>
  <c r="AJ1082" i="48"/>
  <c r="AP1082" i="48" s="1"/>
  <c r="AJ1300" i="48"/>
  <c r="AP1300" i="48" s="1"/>
  <c r="AJ1109" i="48"/>
  <c r="AP1109" i="48" s="1"/>
  <c r="AJ1091" i="48"/>
  <c r="AP1091" i="48" s="1"/>
  <c r="AJ1073" i="48"/>
  <c r="AP1073" i="48" s="1"/>
  <c r="AJ1081" i="48"/>
  <c r="AP1081" i="48" s="1"/>
  <c r="AJ1041" i="48"/>
  <c r="AP1041" i="48" s="1"/>
  <c r="AJ1104" i="48"/>
  <c r="AP1104" i="48" s="1"/>
  <c r="AJ1197" i="48"/>
  <c r="AP1197" i="48" s="1"/>
  <c r="AJ1517" i="48"/>
  <c r="AP1517" i="48" s="1"/>
  <c r="AJ1825" i="48"/>
  <c r="AP1825" i="48" s="1"/>
  <c r="AJ2072" i="48"/>
  <c r="AP2072" i="48" s="1"/>
  <c r="AJ2073" i="48"/>
  <c r="AP2073" i="48" s="1"/>
  <c r="AJ2074" i="48"/>
  <c r="AP2074" i="48" s="1"/>
  <c r="AJ2075" i="48"/>
  <c r="AP2075" i="48" s="1"/>
  <c r="AJ2076" i="48"/>
  <c r="AP2076" i="48" s="1"/>
  <c r="AJ2077" i="48"/>
  <c r="AP2077" i="48" s="1"/>
  <c r="AJ2078" i="48"/>
  <c r="AP2078" i="48" s="1"/>
  <c r="AJ2079" i="48"/>
  <c r="AP2079" i="48" s="1"/>
  <c r="AJ2080" i="48"/>
  <c r="AP2080" i="48" s="1"/>
  <c r="AJ2081" i="48"/>
  <c r="AP2081" i="48" s="1"/>
  <c r="AJ2082" i="48"/>
  <c r="AP2082" i="48" s="1"/>
  <c r="AJ2083" i="48"/>
  <c r="AP2083" i="48" s="1"/>
  <c r="AJ2084" i="48"/>
  <c r="AP2084" i="48" s="1"/>
  <c r="AJ1822" i="48"/>
  <c r="AP1822" i="48" s="1"/>
  <c r="AJ1849" i="48"/>
  <c r="AP1849" i="48" s="1"/>
  <c r="AJ1860" i="48"/>
  <c r="AP1860" i="48" s="1"/>
  <c r="AJ1858" i="48"/>
  <c r="AP1858" i="48" s="1"/>
  <c r="AJ1853" i="48"/>
  <c r="AP1853" i="48" s="1"/>
  <c r="AJ1774" i="48"/>
  <c r="AP1774" i="48" s="1"/>
  <c r="AJ1741" i="48"/>
  <c r="AP1741" i="48" s="1"/>
  <c r="AJ1665" i="48"/>
  <c r="AP1665" i="48" s="1"/>
  <c r="AJ1736" i="48"/>
  <c r="AP1736" i="48" s="1"/>
  <c r="AJ1821" i="48"/>
  <c r="AP1821" i="48" s="1"/>
  <c r="AJ1838" i="48"/>
  <c r="AP1838" i="48" s="1"/>
  <c r="AJ1899" i="48"/>
  <c r="AP1899" i="48" s="1"/>
  <c r="AJ1882" i="48"/>
  <c r="AP1882" i="48" s="1"/>
  <c r="AJ1845" i="48"/>
  <c r="AP1845" i="48" s="1"/>
  <c r="AJ1811" i="48"/>
  <c r="AP1811" i="48" s="1"/>
  <c r="AJ1833" i="48"/>
  <c r="AP1833" i="48" s="1"/>
  <c r="AJ1869" i="48"/>
  <c r="AP1869" i="48" s="1"/>
  <c r="AJ1797" i="48"/>
  <c r="AP1797" i="48" s="1"/>
  <c r="AJ1675" i="48"/>
  <c r="AP1675" i="48" s="1"/>
  <c r="AJ1645" i="48"/>
  <c r="AP1645" i="48" s="1"/>
  <c r="AJ1684" i="48"/>
  <c r="AP1684" i="48" s="1"/>
  <c r="AJ1805" i="48"/>
  <c r="AP1805" i="48" s="1"/>
  <c r="AJ1812" i="48"/>
  <c r="AP1812" i="48" s="1"/>
  <c r="AJ1840" i="48"/>
  <c r="AP1840" i="48" s="1"/>
  <c r="AJ1820" i="48"/>
  <c r="AP1820" i="48" s="1"/>
  <c r="AJ1804" i="48"/>
  <c r="AP1804" i="48" s="1"/>
  <c r="AJ1792" i="48"/>
  <c r="AP1792" i="48" s="1"/>
  <c r="AJ1789" i="48"/>
  <c r="AP1789" i="48" s="1"/>
  <c r="AJ1772" i="48"/>
  <c r="AP1772" i="48" s="1"/>
  <c r="AJ1666" i="48"/>
  <c r="AP1666" i="48" s="1"/>
  <c r="AJ1512" i="48"/>
  <c r="AP1512" i="48" s="1"/>
  <c r="AJ1574" i="48"/>
  <c r="AP1574" i="48" s="1"/>
  <c r="AJ1714" i="48"/>
  <c r="AP1714" i="48" s="1"/>
  <c r="AJ1754" i="48"/>
  <c r="AP1754" i="48" s="1"/>
  <c r="AJ1823" i="48"/>
  <c r="AP1823" i="48" s="1"/>
  <c r="AJ1802" i="48"/>
  <c r="AP1802" i="48" s="1"/>
  <c r="AJ1760" i="48"/>
  <c r="AP1760" i="48" s="1"/>
  <c r="AJ1735" i="48"/>
  <c r="AP1735" i="48" s="1"/>
  <c r="AJ1770" i="48"/>
  <c r="AP1770" i="48" s="1"/>
  <c r="AJ1784" i="48"/>
  <c r="AP1784" i="48" s="1"/>
  <c r="AJ1803" i="48"/>
  <c r="AP1803" i="48" s="1"/>
  <c r="AJ1651" i="48"/>
  <c r="AP1651" i="48" s="1"/>
  <c r="AJ1621" i="48"/>
  <c r="AP1621" i="48" s="1"/>
  <c r="AJ1603" i="48"/>
  <c r="AP1603" i="48" s="1"/>
  <c r="AJ1624" i="48"/>
  <c r="AP1624" i="48" s="1"/>
  <c r="AJ1709" i="48"/>
  <c r="AP1709" i="48" s="1"/>
  <c r="AJ1787" i="48"/>
  <c r="AP1787" i="48" s="1"/>
  <c r="AJ1807" i="48"/>
  <c r="AP1807" i="48" s="1"/>
  <c r="AJ1755" i="48"/>
  <c r="AP1755" i="48" s="1"/>
  <c r="AJ1783" i="48"/>
  <c r="AP1783" i="48" s="1"/>
  <c r="AJ1779" i="48"/>
  <c r="AP1779" i="48" s="1"/>
  <c r="AJ1773" i="48"/>
  <c r="AP1773" i="48" s="1"/>
  <c r="AJ1763" i="48"/>
  <c r="AP1763" i="48" s="1"/>
  <c r="AJ1698" i="48"/>
  <c r="AP1698" i="48" s="1"/>
  <c r="AJ1660" i="48"/>
  <c r="AP1660" i="48" s="1"/>
  <c r="AJ1222" i="48"/>
  <c r="AP1222" i="48" s="1"/>
  <c r="AJ1181" i="48"/>
  <c r="AP1181" i="48" s="1"/>
  <c r="AJ821" i="48"/>
  <c r="AP821" i="48" s="1"/>
  <c r="AJ787" i="48"/>
  <c r="AP787" i="48" s="1"/>
  <c r="AJ406" i="48"/>
  <c r="AP406" i="48" s="1"/>
  <c r="AJ363" i="48"/>
  <c r="AP363" i="48" s="1"/>
  <c r="AJ664" i="48"/>
  <c r="AP664" i="48" s="1"/>
  <c r="AJ1201" i="48"/>
  <c r="AP1201" i="48" s="1"/>
  <c r="AJ1470" i="48"/>
  <c r="AP1470" i="48" s="1"/>
  <c r="AJ1799" i="48"/>
  <c r="AP1799" i="48" s="1"/>
  <c r="AJ1756" i="48"/>
  <c r="AP1756" i="48" s="1"/>
  <c r="AJ1631" i="48"/>
  <c r="AP1631" i="48" s="1"/>
  <c r="AJ1196" i="48"/>
  <c r="AP1196" i="48" s="1"/>
  <c r="AJ1372" i="48"/>
  <c r="AP1372" i="48" s="1"/>
  <c r="AJ1128" i="48"/>
  <c r="AP1128" i="48" s="1"/>
  <c r="AJ644" i="48"/>
  <c r="AP644" i="48" s="1"/>
  <c r="AJ355" i="48"/>
  <c r="AP355" i="48" s="1"/>
  <c r="AJ397" i="48"/>
  <c r="AP397" i="48" s="1"/>
  <c r="AJ381" i="48"/>
  <c r="AP381" i="48" s="1"/>
  <c r="AJ877" i="48"/>
  <c r="AP877" i="48" s="1"/>
  <c r="AJ1384" i="48"/>
  <c r="AP1384" i="48" s="1"/>
  <c r="AJ1854" i="48"/>
  <c r="AP1854" i="48" s="1"/>
  <c r="AJ1402" i="48"/>
  <c r="AP1402" i="48" s="1"/>
  <c r="AJ1632" i="48"/>
  <c r="AP1632" i="48" s="1"/>
  <c r="AJ1291" i="48"/>
  <c r="AP1291" i="48" s="1"/>
  <c r="AJ1848" i="48"/>
  <c r="AP1848" i="48" s="1"/>
  <c r="AJ1169" i="48"/>
  <c r="AP1169" i="48" s="1"/>
  <c r="AJ491" i="48"/>
  <c r="AP491" i="48" s="1"/>
  <c r="AJ2147" i="48"/>
  <c r="AP2147" i="48" s="1"/>
  <c r="AJ419" i="48"/>
  <c r="AP419" i="48" s="1"/>
  <c r="AJ575" i="48"/>
  <c r="AP575" i="48" s="1"/>
  <c r="AJ1005" i="48"/>
  <c r="AP1005" i="48" s="1"/>
  <c r="AJ1648" i="48"/>
  <c r="AP1648" i="48" s="1"/>
  <c r="AJ1348" i="48"/>
  <c r="AP1348" i="48" s="1"/>
  <c r="AJ1314" i="48"/>
  <c r="AP1314" i="48" s="1"/>
  <c r="AJ1396" i="48"/>
  <c r="AP1396" i="48" s="1"/>
  <c r="AJ1487" i="48"/>
  <c r="AP1487" i="48" s="1"/>
  <c r="AJ1421" i="48"/>
  <c r="AP1421" i="48" s="1"/>
  <c r="AJ871" i="48"/>
  <c r="AP871" i="48" s="1"/>
  <c r="AJ383" i="48"/>
  <c r="AP383" i="48" s="1"/>
  <c r="AJ351" i="48"/>
  <c r="AP351" i="48" s="1"/>
  <c r="AJ349" i="48"/>
  <c r="AP349" i="48" s="1"/>
  <c r="AJ444" i="48"/>
  <c r="AP444" i="48" s="1"/>
  <c r="AJ766" i="48"/>
  <c r="AP766" i="48" s="1"/>
  <c r="AJ1273" i="48"/>
  <c r="AP1273" i="48" s="1"/>
  <c r="AJ1617" i="48"/>
  <c r="AP1617" i="48" s="1"/>
  <c r="AJ1653" i="48"/>
  <c r="AP1653" i="48" s="1"/>
  <c r="AJ1412" i="48"/>
  <c r="AP1412" i="48" s="1"/>
  <c r="AJ1315" i="48"/>
  <c r="AP1315" i="48" s="1"/>
  <c r="AJ1333" i="48"/>
  <c r="AP1333" i="48" s="1"/>
  <c r="AJ748" i="48"/>
  <c r="AP748" i="48" s="1"/>
  <c r="AJ518" i="48"/>
  <c r="AP518" i="48" s="1"/>
  <c r="AJ428" i="48"/>
  <c r="AP428" i="48" s="1"/>
  <c r="AJ1851" i="48"/>
  <c r="AP1851" i="48" s="1"/>
  <c r="AJ1721" i="48"/>
  <c r="AP1721" i="48" s="1"/>
  <c r="AJ1590" i="48"/>
  <c r="AP1590" i="48" s="1"/>
  <c r="AJ2090" i="48"/>
  <c r="AP2090" i="48" s="1"/>
  <c r="AJ2091" i="48"/>
  <c r="AP2091" i="48" s="1"/>
  <c r="AJ2092" i="48"/>
  <c r="AP2092" i="48" s="1"/>
  <c r="AJ2093" i="48"/>
  <c r="AP2093" i="48" s="1"/>
  <c r="AJ2094" i="48"/>
  <c r="AP2094" i="48" s="1"/>
  <c r="AJ2095" i="48"/>
  <c r="AP2095" i="48" s="1"/>
  <c r="AJ2096" i="48"/>
  <c r="AP2096" i="48" s="1"/>
  <c r="AJ2097" i="48"/>
  <c r="AP2097" i="48" s="1"/>
  <c r="AJ2098" i="48"/>
  <c r="AP2098" i="48" s="1"/>
  <c r="AJ2099" i="48"/>
  <c r="AP2099" i="48" s="1"/>
  <c r="AJ2100" i="48"/>
  <c r="AP2100" i="48" s="1"/>
  <c r="AJ2101" i="48"/>
  <c r="AP2101" i="48" s="1"/>
  <c r="AJ2102" i="48"/>
  <c r="AP2102" i="48" s="1"/>
  <c r="AJ2103" i="48"/>
  <c r="AP2103" i="48" s="1"/>
  <c r="AJ2104" i="48"/>
  <c r="AP2104" i="48" s="1"/>
  <c r="AJ2105" i="48"/>
  <c r="AP2105" i="48" s="1"/>
  <c r="AJ2106" i="48"/>
  <c r="AP2106" i="48" s="1"/>
  <c r="AJ2107" i="48"/>
  <c r="AP2107" i="48" s="1"/>
  <c r="AJ2108" i="48"/>
  <c r="AP2108" i="48" s="1"/>
  <c r="AJ2109" i="48"/>
  <c r="AP2109" i="48" s="1"/>
  <c r="AJ2110" i="48"/>
  <c r="AP2110" i="48" s="1"/>
  <c r="AJ2111" i="48"/>
  <c r="AP2111" i="48" s="1"/>
  <c r="AJ2112" i="48"/>
  <c r="AP2112" i="48" s="1"/>
  <c r="AJ2113" i="48"/>
  <c r="AP2113" i="48" s="1"/>
  <c r="AJ2114" i="48"/>
  <c r="AP2114" i="48" s="1"/>
  <c r="AJ1724" i="48"/>
  <c r="AP1724" i="48" s="1"/>
  <c r="AJ1596" i="48"/>
  <c r="AP1596" i="48" s="1"/>
  <c r="AJ1683" i="48"/>
  <c r="AP1683" i="48" s="1"/>
  <c r="AJ1740" i="48"/>
  <c r="AP1740" i="48" s="1"/>
  <c r="AJ1775" i="48"/>
  <c r="AP1775" i="48" s="1"/>
  <c r="AJ1884" i="48"/>
  <c r="AP1884" i="48" s="1"/>
  <c r="AJ1826" i="48"/>
  <c r="AP1826" i="48" s="1"/>
  <c r="AJ1750" i="48"/>
  <c r="AP1750" i="48" s="1"/>
  <c r="AJ1827" i="48"/>
  <c r="AP1827" i="48" s="1"/>
  <c r="AJ1795" i="48"/>
  <c r="AP1795" i="48" s="1"/>
  <c r="AJ2115" i="48"/>
  <c r="AP2115" i="48" s="1"/>
  <c r="AJ2116" i="48"/>
  <c r="AP2116" i="48" s="1"/>
  <c r="AJ2117" i="48"/>
  <c r="AP2117" i="48" s="1"/>
  <c r="AJ2118" i="48"/>
  <c r="AP2118" i="48" s="1"/>
  <c r="AJ2119" i="48"/>
  <c r="AP2119" i="48" s="1"/>
  <c r="AJ2120" i="48"/>
  <c r="AP2120" i="48" s="1"/>
  <c r="AJ2121" i="48"/>
  <c r="AP2121" i="48" s="1"/>
  <c r="AJ2122" i="48"/>
  <c r="AP2122" i="48" s="1"/>
  <c r="AJ2123" i="48"/>
  <c r="AP2123" i="48" s="1"/>
  <c r="AJ2124" i="48"/>
  <c r="AP2124" i="48" s="1"/>
  <c r="AJ2125" i="48"/>
  <c r="AP2125" i="48" s="1"/>
  <c r="AJ2126" i="48"/>
  <c r="AP2126" i="48" s="1"/>
  <c r="AJ2127" i="48"/>
  <c r="AP2127" i="48" s="1"/>
  <c r="AJ2128" i="48"/>
  <c r="AP2128" i="48" s="1"/>
  <c r="AJ2129" i="48"/>
  <c r="AP2129" i="48" s="1"/>
  <c r="AJ2130" i="48"/>
  <c r="AP2130" i="48" s="1"/>
  <c r="AJ2131" i="48"/>
  <c r="AP2131" i="48" s="1"/>
  <c r="AJ2132" i="48"/>
  <c r="AP2132" i="48" s="1"/>
  <c r="AJ2133" i="48"/>
  <c r="AP2133" i="48" s="1"/>
  <c r="AJ2134" i="48"/>
  <c r="AP2134" i="48" s="1"/>
  <c r="AJ2135" i="48"/>
  <c r="AP2135" i="48" s="1"/>
  <c r="AJ2136" i="48"/>
  <c r="AP2136" i="48" s="1"/>
  <c r="AJ2137" i="48"/>
  <c r="AP2137" i="48" s="1"/>
  <c r="AJ2138" i="48"/>
  <c r="AP2138" i="48" s="1"/>
  <c r="AJ2139" i="48"/>
  <c r="AP2139" i="48" s="1"/>
  <c r="AJ2140" i="48"/>
  <c r="AP2140" i="48" s="1"/>
  <c r="AJ2141" i="48"/>
  <c r="AP2141" i="48" s="1"/>
  <c r="AJ2142" i="48"/>
  <c r="AP2142" i="48" s="1"/>
  <c r="AJ1534" i="48"/>
  <c r="AP1534" i="48" s="1"/>
  <c r="AJ1537" i="48"/>
  <c r="AP1537" i="48" s="1"/>
  <c r="AJ1483" i="48"/>
  <c r="AP1483" i="48" s="1"/>
  <c r="AJ1461" i="48"/>
  <c r="AP1461" i="48" s="1"/>
  <c r="AJ1579" i="48"/>
  <c r="AP1579" i="48" s="1"/>
  <c r="AJ1654" i="48"/>
  <c r="AP1654" i="48" s="1"/>
  <c r="AJ1548" i="48"/>
  <c r="AP1548" i="48" s="1"/>
  <c r="AJ1544" i="48"/>
  <c r="AP1544" i="48" s="1"/>
  <c r="AJ1535" i="48"/>
  <c r="AP1535" i="48" s="1"/>
  <c r="AJ1678" i="48"/>
  <c r="AP1678" i="48" s="1"/>
  <c r="AJ1620" i="48"/>
  <c r="AP1620" i="48" s="1"/>
  <c r="AJ1757" i="48"/>
  <c r="AP1757" i="48" s="1"/>
  <c r="AJ1733" i="48"/>
  <c r="AP1733" i="48" s="1"/>
  <c r="AJ1679" i="48"/>
  <c r="AP1679" i="48" s="1"/>
  <c r="AJ1543" i="48"/>
  <c r="AP1543" i="48" s="1"/>
  <c r="AJ1623" i="48"/>
  <c r="AP1623" i="48" s="1"/>
  <c r="AJ1720" i="48"/>
  <c r="AP1720" i="48" s="1"/>
  <c r="AJ1657" i="48"/>
  <c r="AP1657" i="48" s="1"/>
  <c r="AJ1568" i="48"/>
  <c r="AP1568" i="48" s="1"/>
  <c r="AJ1629" i="48"/>
  <c r="AP1629" i="48" s="1"/>
  <c r="AJ1557" i="48"/>
  <c r="AP1557" i="48" s="1"/>
  <c r="AJ1566" i="48"/>
  <c r="AP1566" i="48" s="1"/>
  <c r="AJ1604" i="48"/>
  <c r="AP1604" i="48" s="1"/>
  <c r="AJ1806" i="48"/>
  <c r="AP1806" i="48" s="1"/>
  <c r="AJ1634" i="48"/>
  <c r="AP1634" i="48" s="1"/>
  <c r="AJ1667" i="48"/>
  <c r="AP1667" i="48" s="1"/>
  <c r="AJ1661" i="48"/>
  <c r="AP1661" i="48" s="1"/>
  <c r="AJ1867" i="48"/>
  <c r="AP1867" i="48" s="1"/>
  <c r="AJ1816" i="48"/>
  <c r="AP1816" i="48" s="1"/>
  <c r="AJ1762" i="48"/>
  <c r="AP1762" i="48" s="1"/>
  <c r="AJ2143" i="48"/>
  <c r="AP2143" i="48" s="1"/>
  <c r="AJ1694" i="48"/>
  <c r="AP1694" i="48" s="1"/>
  <c r="AJ1696" i="48"/>
  <c r="AP1696" i="48" s="1"/>
  <c r="AJ1717" i="48"/>
  <c r="AP1717" i="48" s="1"/>
  <c r="AJ1788" i="48"/>
  <c r="AP1788" i="48" s="1"/>
  <c r="AJ1758" i="48"/>
  <c r="AP1758" i="48" s="1"/>
  <c r="AJ1781" i="48"/>
  <c r="AP1781" i="48" s="1"/>
  <c r="AJ1768" i="48"/>
  <c r="AP1768" i="48" s="1"/>
  <c r="AJ1687" i="48"/>
  <c r="AP1687" i="48" s="1"/>
  <c r="AJ1738" i="48"/>
  <c r="AP1738" i="48" s="1"/>
  <c r="AJ1732" i="48"/>
  <c r="AP1732" i="48" s="1"/>
  <c r="AJ1671" i="48"/>
  <c r="AP1671" i="48" s="1"/>
  <c r="AJ1643" i="48"/>
  <c r="AP1643" i="48" s="1"/>
  <c r="AJ1606" i="48"/>
  <c r="AP1606" i="48" s="1"/>
  <c r="AJ1571" i="48"/>
  <c r="AP1571" i="48" s="1"/>
  <c r="AJ1588" i="48"/>
  <c r="AP1588" i="48" s="1"/>
  <c r="AJ1597" i="48"/>
  <c r="AP1597" i="48" s="1"/>
  <c r="AJ1708" i="48"/>
  <c r="AP1708" i="48" s="1"/>
  <c r="AJ1739" i="48"/>
  <c r="AP1739" i="48" s="1"/>
  <c r="AJ1618" i="48"/>
  <c r="AP1618" i="48" s="1"/>
  <c r="AJ1607" i="48"/>
  <c r="AP1607" i="48" s="1"/>
  <c r="AJ1605" i="48"/>
  <c r="AP1605" i="48" s="1"/>
  <c r="AJ1686" i="48"/>
  <c r="AP1686" i="48" s="1"/>
  <c r="AJ1706" i="48"/>
  <c r="AP1706" i="48" s="1"/>
  <c r="AJ1730" i="48"/>
  <c r="AP1730" i="48" s="1"/>
  <c r="AJ154" i="48"/>
  <c r="AP154" i="48" s="1"/>
  <c r="AJ250" i="48"/>
  <c r="AP250" i="48" s="1"/>
  <c r="AJ133" i="48"/>
  <c r="AP133" i="48" s="1"/>
  <c r="AJ162" i="48"/>
  <c r="AP162" i="48" s="1"/>
  <c r="AJ414" i="48"/>
  <c r="AP414" i="48" s="1"/>
  <c r="AJ563" i="48"/>
  <c r="AP563" i="48" s="1"/>
  <c r="AJ514" i="48"/>
  <c r="AP514" i="48" s="1"/>
  <c r="AJ528" i="48"/>
  <c r="AP528" i="48" s="1"/>
  <c r="AJ547" i="48"/>
  <c r="AP547" i="48" s="1"/>
  <c r="AJ539" i="48"/>
  <c r="AP539" i="48" s="1"/>
  <c r="AJ289" i="48"/>
  <c r="AP289" i="48" s="1"/>
  <c r="AJ403" i="48"/>
  <c r="AP403" i="48" s="1"/>
  <c r="AJ320" i="48"/>
  <c r="AP320" i="48" s="1"/>
  <c r="AJ258" i="48"/>
  <c r="AP258" i="48" s="1"/>
  <c r="AJ194" i="48"/>
  <c r="AP194" i="48" s="1"/>
  <c r="AJ296" i="48"/>
  <c r="AP296" i="48" s="1"/>
  <c r="AJ357" i="48"/>
  <c r="AP357" i="48" s="1"/>
  <c r="AJ501" i="48"/>
  <c r="AP501" i="48" s="1"/>
  <c r="AJ502" i="48"/>
  <c r="AP502" i="48" s="1"/>
  <c r="AJ564" i="48"/>
  <c r="AP564" i="48" s="1"/>
  <c r="AJ493" i="48"/>
  <c r="AP493" i="48" s="1"/>
  <c r="AJ326" i="48"/>
  <c r="AP326" i="48" s="1"/>
  <c r="AJ222" i="48"/>
  <c r="AP222" i="48" s="1"/>
  <c r="AJ532" i="48"/>
  <c r="AP532" i="48" s="1"/>
  <c r="AJ203" i="48"/>
  <c r="AP203" i="48" s="1"/>
  <c r="AJ273" i="48"/>
  <c r="AP273" i="48" s="1"/>
  <c r="AJ255" i="48"/>
  <c r="AP255" i="48" s="1"/>
  <c r="AJ304" i="48"/>
  <c r="AP304" i="48" s="1"/>
  <c r="AJ368" i="48"/>
  <c r="AP368" i="48" s="1"/>
  <c r="AJ472" i="48"/>
  <c r="AP472" i="48" s="1"/>
  <c r="AJ2145" i="48"/>
  <c r="AP2145" i="48" s="1"/>
  <c r="AJ526" i="48"/>
  <c r="AP526" i="48" s="1"/>
  <c r="AJ489" i="48"/>
  <c r="AP489" i="48" s="1"/>
  <c r="AJ313" i="48"/>
  <c r="AP313" i="48" s="1"/>
  <c r="AJ401" i="48"/>
  <c r="AP401" i="48" s="1"/>
  <c r="AJ209" i="48"/>
  <c r="AP209" i="48" s="1"/>
  <c r="AJ174" i="48"/>
  <c r="AP174" i="48" s="1"/>
  <c r="AJ172" i="48"/>
  <c r="AP172" i="48" s="1"/>
  <c r="AJ225" i="48"/>
  <c r="AP225" i="48" s="1"/>
  <c r="AJ277" i="48"/>
  <c r="AP277" i="48" s="1"/>
  <c r="AJ338" i="48"/>
  <c r="AP338" i="48" s="1"/>
  <c r="AJ466" i="48"/>
  <c r="AP466" i="48" s="1"/>
  <c r="AJ485" i="48"/>
  <c r="AP485" i="48" s="1"/>
  <c r="AJ497" i="48"/>
  <c r="AP497" i="48" s="1"/>
  <c r="AJ508" i="48"/>
  <c r="AP508" i="48" s="1"/>
  <c r="AJ395" i="48"/>
  <c r="AP395" i="48" s="1"/>
  <c r="AJ233" i="48"/>
  <c r="AP233" i="48" s="1"/>
  <c r="AJ336" i="48"/>
  <c r="AP336" i="48" s="1"/>
  <c r="AJ218" i="48"/>
  <c r="AP218" i="48" s="1"/>
  <c r="AJ168" i="48"/>
  <c r="AP168" i="48" s="1"/>
  <c r="AJ280" i="48"/>
  <c r="AP280" i="48" s="1"/>
  <c r="AJ306" i="48"/>
  <c r="AP306" i="48" s="1"/>
  <c r="AJ440" i="48"/>
  <c r="AP440" i="48" s="1"/>
  <c r="AJ571" i="48"/>
  <c r="AP571" i="48" s="1"/>
  <c r="AJ534" i="48"/>
  <c r="AP534" i="48" s="1"/>
  <c r="AJ259" i="48"/>
  <c r="AP259" i="48" s="1"/>
  <c r="AJ319" i="48"/>
  <c r="AP319" i="48" s="1"/>
  <c r="AJ352" i="48"/>
  <c r="AP352" i="48" s="1"/>
  <c r="AJ402" i="48"/>
  <c r="AP402" i="48" s="1"/>
  <c r="AJ283" i="48"/>
  <c r="AP283" i="48" s="1"/>
  <c r="AJ158" i="48"/>
  <c r="AP158" i="48" s="1"/>
  <c r="AJ66" i="48"/>
  <c r="AP66" i="48" s="1"/>
  <c r="AJ85" i="48"/>
  <c r="AP85" i="48" s="1"/>
  <c r="AJ230" i="48"/>
  <c r="AP230" i="48" s="1"/>
  <c r="AJ628" i="48"/>
  <c r="AP628" i="48" s="1"/>
  <c r="AJ346" i="48"/>
  <c r="AP346" i="48" s="1"/>
  <c r="AJ429" i="48"/>
  <c r="AP429" i="48" s="1"/>
  <c r="AJ347" i="48"/>
  <c r="AP347" i="48" s="1"/>
  <c r="AJ356" i="48"/>
  <c r="AP356" i="48" s="1"/>
  <c r="AJ281" i="48"/>
  <c r="AP281" i="48" s="1"/>
  <c r="AJ437" i="48"/>
  <c r="AP437" i="48" s="1"/>
  <c r="AJ384" i="48"/>
  <c r="AP384" i="48" s="1"/>
  <c r="AJ219" i="48"/>
  <c r="AP219" i="48" s="1"/>
  <c r="AJ40" i="48"/>
  <c r="AP40" i="48" s="1"/>
  <c r="AJ112" i="48"/>
  <c r="AP112" i="48" s="1"/>
  <c r="AJ137" i="48"/>
  <c r="AP137" i="48" s="1"/>
  <c r="AJ425" i="48"/>
  <c r="AP425" i="48" s="1"/>
  <c r="AJ327" i="48"/>
  <c r="AP327" i="48" s="1"/>
  <c r="AJ498" i="48"/>
  <c r="AP498" i="48" s="1"/>
  <c r="AJ272" i="48"/>
  <c r="AP272" i="48" s="1"/>
  <c r="AJ337" i="48"/>
  <c r="AP337" i="48" s="1"/>
  <c r="AJ362" i="48"/>
  <c r="AP362" i="48" s="1"/>
  <c r="AJ798" i="48"/>
  <c r="AP798" i="48" s="1"/>
  <c r="AJ477" i="48"/>
  <c r="AP477" i="48" s="1"/>
  <c r="AJ90" i="48"/>
  <c r="AP90" i="48" s="1"/>
  <c r="AJ2146" i="48"/>
  <c r="AP2146" i="48" s="1"/>
  <c r="AJ76" i="48"/>
  <c r="AP76" i="48" s="1"/>
  <c r="AJ187" i="48"/>
  <c r="AP187" i="48" s="1"/>
  <c r="AJ481" i="48"/>
  <c r="AP481" i="48" s="1"/>
  <c r="AJ813" i="48"/>
  <c r="AP813" i="48" s="1"/>
  <c r="AJ318" i="48"/>
  <c r="AP318" i="48" s="1"/>
  <c r="AJ311" i="48"/>
  <c r="AP311" i="48" s="1"/>
  <c r="AJ284" i="48"/>
  <c r="AP284" i="48" s="1"/>
  <c r="AJ391" i="48"/>
  <c r="AP391" i="48" s="1"/>
  <c r="AJ431" i="48"/>
  <c r="AP431" i="48" s="1"/>
  <c r="AJ286" i="48"/>
  <c r="AP286" i="48" s="1"/>
  <c r="AJ129" i="48"/>
  <c r="AP129" i="48" s="1"/>
  <c r="AJ88" i="48"/>
  <c r="AP88" i="48" s="1"/>
  <c r="AJ61" i="48"/>
  <c r="AP61" i="48" s="1"/>
  <c r="AJ141" i="48"/>
  <c r="AP141" i="48" s="1"/>
  <c r="AJ372" i="48"/>
  <c r="AP372" i="48" s="1"/>
  <c r="AJ426" i="48"/>
  <c r="AP426" i="48" s="1"/>
  <c r="AJ470" i="48"/>
  <c r="AP470" i="48" s="1"/>
  <c r="AJ342" i="48"/>
  <c r="AP342" i="48" s="1"/>
  <c r="AJ299" i="48"/>
  <c r="AP299" i="48" s="1"/>
  <c r="AJ361" i="48"/>
  <c r="AP361" i="48" s="1"/>
  <c r="AJ475" i="48"/>
  <c r="AP475" i="48" s="1"/>
  <c r="AJ251" i="48"/>
  <c r="AP251" i="48" s="1"/>
  <c r="AJ139" i="48"/>
  <c r="AP139" i="48" s="1"/>
  <c r="AJ80" i="48"/>
  <c r="AP80" i="48" s="1"/>
  <c r="AJ156" i="48"/>
  <c r="AP156" i="48" s="1"/>
  <c r="AJ208" i="48"/>
  <c r="AP208" i="48" s="1"/>
  <c r="AJ190" i="48"/>
  <c r="AP190" i="48" s="1"/>
  <c r="AJ228" i="48"/>
  <c r="AP228" i="48" s="1"/>
  <c r="AJ376" i="48"/>
  <c r="AP376" i="48" s="1"/>
  <c r="AJ399" i="48"/>
  <c r="AP399" i="48" s="1"/>
  <c r="AJ328" i="48"/>
  <c r="AP328" i="48" s="1"/>
  <c r="AJ266" i="48"/>
  <c r="AP266" i="48" s="1"/>
  <c r="AJ303" i="48"/>
  <c r="AP303" i="48" s="1"/>
  <c r="AJ474" i="48"/>
  <c r="AP474" i="48" s="1"/>
  <c r="AJ256" i="48"/>
  <c r="AP256" i="48" s="1"/>
  <c r="AJ274" i="48"/>
  <c r="AP274" i="48" s="1"/>
  <c r="AJ223" i="48"/>
  <c r="AP223" i="48" s="1"/>
  <c r="AJ287" i="48"/>
  <c r="AP287" i="48" s="1"/>
  <c r="AJ196" i="48"/>
  <c r="AP196" i="48" s="1"/>
  <c r="AJ330" i="48"/>
  <c r="AP330" i="48" s="1"/>
  <c r="AJ371" i="48"/>
  <c r="AP371" i="48" s="1"/>
  <c r="AJ385" i="48"/>
  <c r="AP385" i="48" s="1"/>
  <c r="AJ329" i="48"/>
  <c r="AP329" i="48" s="1"/>
  <c r="AJ370" i="48"/>
  <c r="AP370" i="48" s="1"/>
  <c r="AJ358" i="48"/>
  <c r="AP358" i="48" s="1"/>
  <c r="AJ331" i="48"/>
  <c r="AP331" i="48" s="1"/>
  <c r="AJ257" i="48"/>
  <c r="AP257" i="48" s="1"/>
  <c r="AJ469" i="48"/>
  <c r="AP469" i="48" s="1"/>
  <c r="AJ235" i="48"/>
  <c r="AP235" i="48" s="1"/>
  <c r="AJ295" i="48"/>
  <c r="AP295" i="48" s="1"/>
  <c r="AJ254" i="48"/>
  <c r="AP254" i="48" s="1"/>
  <c r="AJ301" i="48"/>
  <c r="AP301" i="48" s="1"/>
  <c r="AJ334" i="48"/>
  <c r="AP334" i="48" s="1"/>
  <c r="AJ378" i="48"/>
  <c r="AP378" i="48" s="1"/>
  <c r="AJ1147" i="48"/>
  <c r="AP1147" i="48" s="1"/>
  <c r="AJ907" i="48"/>
  <c r="AP907" i="48" s="1"/>
  <c r="AJ921" i="48"/>
  <c r="AP921" i="48" s="1"/>
  <c r="AJ635" i="48"/>
  <c r="AP635" i="48" s="1"/>
  <c r="AJ607" i="48"/>
  <c r="AP607" i="48" s="1"/>
  <c r="AJ315" i="48"/>
  <c r="AP315" i="48" s="1"/>
  <c r="AJ285" i="48"/>
  <c r="AP285" i="48" s="1"/>
  <c r="AJ293" i="48"/>
  <c r="AP293" i="48" s="1"/>
  <c r="AJ506" i="48"/>
  <c r="AP506" i="48" s="1"/>
  <c r="AJ773" i="48"/>
  <c r="AP773" i="48" s="1"/>
  <c r="AJ820" i="48"/>
  <c r="AP820" i="48" s="1"/>
  <c r="AJ890" i="48"/>
  <c r="AP890" i="48" s="1"/>
  <c r="AJ876" i="48"/>
  <c r="AP876" i="48" s="1"/>
  <c r="AJ880" i="48"/>
  <c r="AP880" i="48" s="1"/>
  <c r="AJ881" i="48"/>
  <c r="AP881" i="48" s="1"/>
  <c r="AJ373" i="48"/>
  <c r="AP373" i="48" s="1"/>
  <c r="AJ271" i="48"/>
  <c r="AP271" i="48" s="1"/>
  <c r="AJ238" i="48"/>
  <c r="AP238" i="48" s="1"/>
  <c r="AJ214" i="48"/>
  <c r="AP214" i="48" s="1"/>
  <c r="AJ215" i="48"/>
  <c r="AP215" i="48" s="1"/>
  <c r="AJ279" i="48"/>
  <c r="AP279" i="48" s="1"/>
  <c r="AJ353" i="48"/>
  <c r="AP353" i="48" s="1"/>
  <c r="AJ404" i="48"/>
  <c r="AP404" i="48" s="1"/>
  <c r="AJ893" i="48"/>
  <c r="AP893" i="48" s="1"/>
  <c r="AJ996" i="48"/>
  <c r="AP996" i="48" s="1"/>
  <c r="AJ198" i="48"/>
  <c r="AP198" i="48" s="1"/>
  <c r="AJ237" i="48"/>
  <c r="AP237" i="48" s="1"/>
  <c r="AJ263" i="48"/>
  <c r="AP263" i="48" s="1"/>
  <c r="AJ302" i="48"/>
  <c r="AP302" i="48" s="1"/>
  <c r="AJ737" i="48"/>
  <c r="AP737" i="48" s="1"/>
  <c r="AJ764" i="48"/>
  <c r="AP764" i="48" s="1"/>
  <c r="AJ659" i="48"/>
  <c r="AP659" i="48" s="1"/>
  <c r="AJ651" i="48"/>
  <c r="AP651" i="48" s="1"/>
  <c r="AJ762" i="48"/>
  <c r="AP762" i="48" s="1"/>
  <c r="AJ765" i="48"/>
  <c r="AP765" i="48" s="1"/>
  <c r="AJ367" i="48"/>
  <c r="AP367" i="48" s="1"/>
  <c r="AJ260" i="48"/>
  <c r="AP260" i="48" s="1"/>
  <c r="AJ216" i="48"/>
  <c r="AP216" i="48" s="1"/>
  <c r="AJ236" i="48"/>
  <c r="AP236" i="48" s="1"/>
  <c r="AJ265" i="48"/>
  <c r="AP265" i="48" s="1"/>
  <c r="AJ408" i="48"/>
  <c r="AP408" i="48" s="1"/>
  <c r="AJ599" i="48"/>
  <c r="AP599" i="48" s="1"/>
  <c r="AJ757" i="48"/>
  <c r="AP757" i="48" s="1"/>
  <c r="AJ632" i="48"/>
  <c r="AP632" i="48" s="1"/>
  <c r="AJ710" i="48"/>
  <c r="AP710" i="48" s="1"/>
  <c r="AJ725" i="48"/>
  <c r="AP725" i="48" s="1"/>
  <c r="AJ494" i="48"/>
  <c r="AP494" i="48" s="1"/>
  <c r="AJ307" i="48"/>
  <c r="AP307" i="48" s="1"/>
  <c r="AJ587" i="48"/>
  <c r="AP587" i="48" s="1"/>
  <c r="AJ267" i="48"/>
  <c r="AP267" i="48" s="1"/>
  <c r="AJ314" i="48"/>
  <c r="AP314" i="48" s="1"/>
  <c r="AJ333" i="48"/>
  <c r="AP333" i="48" s="1"/>
  <c r="AJ416" i="48"/>
  <c r="AP416" i="48" s="1"/>
  <c r="AJ546" i="48"/>
  <c r="AP546" i="48" s="1"/>
  <c r="AJ782" i="48"/>
  <c r="AP782" i="48" s="1"/>
  <c r="AJ771" i="48"/>
  <c r="AP771" i="48" s="1"/>
  <c r="AJ713" i="48"/>
  <c r="AP713" i="48" s="1"/>
  <c r="AJ574" i="48"/>
  <c r="AP574" i="48" s="1"/>
  <c r="AJ417" i="48"/>
  <c r="AP417" i="48" s="1"/>
  <c r="AJ543" i="48"/>
  <c r="AP543" i="48" s="1"/>
  <c r="AJ243" i="48"/>
  <c r="AP243" i="48" s="1"/>
  <c r="AJ213" i="48"/>
  <c r="AP213" i="48" s="1"/>
  <c r="AJ201" i="48"/>
  <c r="AP201" i="48" s="1"/>
  <c r="AJ244" i="48"/>
  <c r="AP244" i="48" s="1"/>
  <c r="AJ324" i="48"/>
  <c r="AP324" i="48" s="1"/>
  <c r="AJ843" i="48"/>
  <c r="AP843" i="48" s="1"/>
  <c r="AJ723" i="48"/>
  <c r="AP723" i="48" s="1"/>
  <c r="AJ739" i="48"/>
  <c r="AP739" i="48" s="1"/>
  <c r="AJ688" i="48"/>
  <c r="AP688" i="48" s="1"/>
  <c r="AJ708" i="48"/>
  <c r="AP708" i="48" s="1"/>
  <c r="AJ810" i="48"/>
  <c r="AP810" i="48" s="1"/>
  <c r="AJ490" i="48"/>
  <c r="AP490" i="48" s="1"/>
  <c r="AJ405" i="48"/>
  <c r="AP405" i="48" s="1"/>
  <c r="AJ298" i="48"/>
  <c r="AP298" i="48" s="1"/>
  <c r="AJ264" i="48"/>
  <c r="AP264" i="48" s="1"/>
  <c r="AJ415" i="48"/>
  <c r="AP415" i="48" s="1"/>
  <c r="AJ560" i="48"/>
  <c r="AP560" i="48" s="1"/>
  <c r="AJ646" i="48"/>
  <c r="AP646" i="48" s="1"/>
  <c r="AJ541" i="48"/>
  <c r="AP541" i="48" s="1"/>
  <c r="AJ653" i="48"/>
  <c r="AP653" i="48" s="1"/>
  <c r="AJ2148" i="48"/>
  <c r="AP2148" i="48" s="1"/>
  <c r="AJ788" i="48"/>
  <c r="AP788" i="48" s="1"/>
  <c r="AJ965" i="48"/>
  <c r="AP965" i="48" s="1"/>
  <c r="AJ379" i="48"/>
  <c r="AP379" i="48" s="1"/>
  <c r="AJ458" i="48"/>
  <c r="AP458" i="48" s="1"/>
  <c r="AJ478" i="48"/>
  <c r="AP478" i="48" s="1"/>
  <c r="AJ510" i="48"/>
  <c r="AP510" i="48" s="1"/>
  <c r="AJ807" i="48"/>
  <c r="AP807" i="48" s="1"/>
  <c r="AJ955" i="48"/>
  <c r="AP955" i="48" s="1"/>
  <c r="AJ920" i="48"/>
  <c r="AP920" i="48" s="1"/>
  <c r="AJ896" i="48"/>
  <c r="AP896" i="48" s="1"/>
  <c r="AJ914" i="48"/>
  <c r="AP914" i="48" s="1"/>
  <c r="AJ825" i="48"/>
  <c r="AP825" i="48" s="1"/>
  <c r="AJ559" i="48"/>
  <c r="AP559" i="48" s="1"/>
  <c r="AJ678" i="48"/>
  <c r="AP678" i="48" s="1"/>
  <c r="AJ556" i="48"/>
  <c r="AP556" i="48" s="1"/>
  <c r="AJ584" i="48"/>
  <c r="AP584" i="48" s="1"/>
  <c r="AJ486" i="48"/>
  <c r="AP486" i="48" s="1"/>
  <c r="AJ674" i="48"/>
  <c r="AP674" i="48" s="1"/>
  <c r="AJ745" i="48"/>
  <c r="AP745" i="48" s="1"/>
  <c r="AJ1017" i="48"/>
  <c r="AP1017" i="48" s="1"/>
  <c r="AJ1026" i="48"/>
  <c r="AP1026" i="48" s="1"/>
  <c r="AJ1037" i="48"/>
  <c r="AP1037" i="48" s="1"/>
  <c r="AJ1038" i="48"/>
  <c r="AP1038" i="48" s="1"/>
  <c r="AJ722" i="48"/>
  <c r="AP722" i="48" s="1"/>
  <c r="AJ536" i="48"/>
  <c r="AP536" i="48" s="1"/>
  <c r="AJ763" i="48"/>
  <c r="AP763" i="48" s="1"/>
  <c r="AJ460" i="48"/>
  <c r="AP460" i="48" s="1"/>
  <c r="AJ529" i="48"/>
  <c r="AP529" i="48" s="1"/>
  <c r="AJ496" i="48"/>
  <c r="AP496" i="48" s="1"/>
  <c r="AJ643" i="48"/>
  <c r="AP643" i="48" s="1"/>
  <c r="AJ894" i="48"/>
  <c r="AP894" i="48" s="1"/>
  <c r="AJ1050" i="48"/>
  <c r="AP1050" i="48" s="1"/>
  <c r="AJ2304" i="48"/>
  <c r="AP2304" i="48" s="1"/>
  <c r="AJ1047" i="48"/>
  <c r="AP1047" i="48" s="1"/>
  <c r="AJ1022" i="48"/>
  <c r="AP1022" i="48" s="1"/>
  <c r="AJ800" i="48"/>
  <c r="AP800" i="48" s="1"/>
  <c r="AJ817" i="48"/>
  <c r="AP817" i="48" s="1"/>
  <c r="AJ482" i="48"/>
  <c r="AP482" i="48" s="1"/>
  <c r="AJ441" i="48"/>
  <c r="AP441" i="48" s="1"/>
  <c r="AJ435" i="48"/>
  <c r="AP435" i="48" s="1"/>
  <c r="AJ626" i="48"/>
  <c r="AP626" i="48" s="1"/>
  <c r="AJ662" i="48"/>
  <c r="AP662" i="48" s="1"/>
  <c r="AJ789" i="48"/>
  <c r="AP789" i="48" s="1"/>
  <c r="AJ1042" i="48"/>
  <c r="AP1042" i="48" s="1"/>
  <c r="AJ1027" i="48"/>
  <c r="AP1027" i="48" s="1"/>
  <c r="AJ981" i="48"/>
  <c r="AP981" i="48" s="1"/>
  <c r="AJ1030" i="48"/>
  <c r="AP1030" i="48" s="1"/>
  <c r="AJ829" i="48"/>
  <c r="AP829" i="48" s="1"/>
  <c r="AJ552" i="48"/>
  <c r="AP552" i="48" s="1"/>
  <c r="AJ629" i="48"/>
  <c r="AP629" i="48" s="1"/>
  <c r="AJ476" i="48"/>
  <c r="AP476" i="48" s="1"/>
  <c r="AJ456" i="48"/>
  <c r="AP456" i="48" s="1"/>
  <c r="AJ540" i="48"/>
  <c r="AP540" i="48" s="1"/>
  <c r="AJ588" i="48"/>
  <c r="AP588" i="48" s="1"/>
  <c r="AJ862" i="48"/>
  <c r="AP862" i="48" s="1"/>
  <c r="AJ1107" i="48"/>
  <c r="AP1107" i="48" s="1"/>
  <c r="AJ1106" i="48"/>
  <c r="AP1106" i="48" s="1"/>
  <c r="AJ18" i="48"/>
  <c r="AP18" i="48" s="1"/>
  <c r="AJ35" i="48"/>
  <c r="AP35" i="48" s="1"/>
  <c r="AJ34" i="48"/>
  <c r="AP34" i="48" s="1"/>
  <c r="AJ59" i="48"/>
  <c r="AP59" i="48" s="1"/>
  <c r="AJ78" i="48"/>
  <c r="AP78" i="48" s="1"/>
  <c r="AJ98" i="48"/>
  <c r="AP98" i="48" s="1"/>
  <c r="AJ84" i="48"/>
  <c r="AP84" i="48" s="1"/>
  <c r="AJ58" i="48"/>
  <c r="AP58" i="48" s="1"/>
  <c r="AJ100" i="48"/>
  <c r="AP100" i="48" s="1"/>
  <c r="AJ89" i="48"/>
  <c r="AP89" i="48" s="1"/>
  <c r="AJ83" i="48"/>
  <c r="AP83" i="48" s="1"/>
  <c r="AJ39" i="48"/>
  <c r="AP39" i="48" s="1"/>
  <c r="AJ24" i="48"/>
  <c r="AP24" i="48" s="1"/>
  <c r="AJ33" i="48"/>
  <c r="AP33" i="48" s="1"/>
  <c r="AJ41" i="48"/>
  <c r="AP41" i="48" s="1"/>
  <c r="AJ95" i="48"/>
  <c r="AP95" i="48" s="1"/>
  <c r="AJ81" i="48"/>
  <c r="AP81" i="48" s="1"/>
  <c r="AJ75" i="48"/>
  <c r="AP75" i="48" s="1"/>
  <c r="AJ36" i="48"/>
  <c r="AP36" i="48" s="1"/>
  <c r="AJ68" i="48"/>
  <c r="AP68" i="48" s="1"/>
  <c r="AJ79" i="48"/>
  <c r="AP79" i="48" s="1"/>
  <c r="AJ143" i="48"/>
  <c r="AP143" i="48" s="1"/>
  <c r="AJ73" i="48"/>
  <c r="AP73" i="48" s="1"/>
  <c r="AJ262" i="48"/>
  <c r="AP262" i="48" s="1"/>
  <c r="AJ70" i="48"/>
  <c r="AP70" i="48" s="1"/>
  <c r="AJ111" i="48"/>
  <c r="AP111" i="48" s="1"/>
  <c r="AJ94" i="48"/>
  <c r="AP94" i="48" s="1"/>
  <c r="AJ104" i="48"/>
  <c r="AP104" i="48" s="1"/>
  <c r="AJ63" i="48"/>
  <c r="AP63" i="48" s="1"/>
  <c r="AJ99" i="48"/>
  <c r="AP99" i="48" s="1"/>
  <c r="AJ91" i="48"/>
  <c r="AP91" i="48" s="1"/>
  <c r="AJ125" i="48"/>
  <c r="AP125" i="48" s="1"/>
  <c r="AJ178" i="48"/>
  <c r="AP178" i="48" s="1"/>
  <c r="AJ173" i="48"/>
  <c r="AP173" i="48" s="1"/>
  <c r="AJ217" i="48"/>
  <c r="AP217" i="48" s="1"/>
  <c r="AJ53" i="48"/>
  <c r="AP53" i="48" s="1"/>
  <c r="AJ50" i="48"/>
  <c r="AP50" i="48" s="1"/>
  <c r="AJ49" i="48"/>
  <c r="AP49" i="48" s="1"/>
  <c r="AJ67" i="48"/>
  <c r="AP67" i="48" s="1"/>
  <c r="AJ115" i="48"/>
  <c r="AP115" i="48" s="1"/>
  <c r="AJ55" i="48"/>
  <c r="AP55" i="48" s="1"/>
  <c r="AJ65" i="48"/>
  <c r="AP65" i="48" s="1"/>
  <c r="AJ52" i="48"/>
  <c r="AP52" i="48" s="1"/>
  <c r="AJ71" i="48"/>
  <c r="AP71" i="48" s="1"/>
  <c r="AJ106" i="48"/>
  <c r="AP106" i="48" s="1"/>
  <c r="AJ107" i="48"/>
  <c r="AP107" i="48" s="1"/>
  <c r="AJ77" i="48"/>
  <c r="AP77" i="48" s="1"/>
  <c r="AJ12" i="48"/>
  <c r="AP12" i="48" s="1"/>
  <c r="AJ19" i="48"/>
  <c r="AP19" i="48" s="1"/>
  <c r="AJ14" i="48"/>
  <c r="AP14" i="48" s="1"/>
  <c r="AJ7" i="48"/>
  <c r="AP7" i="48" s="1"/>
  <c r="AJ72" i="48"/>
  <c r="AP72" i="48" s="1"/>
  <c r="AJ47" i="48"/>
  <c r="AP47" i="48" s="1"/>
  <c r="AJ29" i="48"/>
  <c r="AP29" i="48" s="1"/>
  <c r="AJ20" i="48"/>
  <c r="AP20" i="48" s="1"/>
  <c r="AJ369" i="48"/>
  <c r="AP369" i="48" s="1"/>
  <c r="AJ457" i="48"/>
  <c r="AP457" i="48" s="1"/>
  <c r="AJ495" i="48"/>
  <c r="AP495" i="48" s="1"/>
  <c r="AJ582" i="48"/>
  <c r="AP582" i="48" s="1"/>
  <c r="AJ1208" i="48"/>
  <c r="AP1208" i="48" s="1"/>
  <c r="AJ1309" i="48"/>
  <c r="AP1309" i="48" s="1"/>
  <c r="AJ1108" i="48"/>
  <c r="AP1108" i="48" s="1"/>
  <c r="AJ1090" i="48"/>
  <c r="AP1090" i="48" s="1"/>
  <c r="AJ1275" i="48"/>
  <c r="AP1275" i="48" s="1"/>
  <c r="AJ1188" i="48"/>
  <c r="AP1188" i="48" s="1"/>
  <c r="AJ630" i="48"/>
  <c r="AP630" i="48" s="1"/>
  <c r="AJ660" i="48"/>
  <c r="AP660" i="48" s="1"/>
  <c r="AJ700" i="48"/>
  <c r="AP700" i="48" s="1"/>
  <c r="AJ449" i="48"/>
  <c r="AP449" i="48" s="1"/>
  <c r="AJ452" i="48"/>
  <c r="AP452" i="48" s="1"/>
  <c r="AJ616" i="48"/>
  <c r="AP616" i="48" s="1"/>
  <c r="AJ887" i="48"/>
  <c r="AP887" i="48" s="1"/>
  <c r="AJ1133" i="48"/>
  <c r="AP1133" i="48" s="1"/>
  <c r="AJ990" i="48"/>
  <c r="AP990" i="48" s="1"/>
  <c r="AJ1066" i="48"/>
  <c r="AP1066" i="48" s="1"/>
  <c r="AJ1071" i="48"/>
  <c r="AP1071" i="48" s="1"/>
  <c r="AJ901" i="48"/>
  <c r="AP901" i="48" s="1"/>
  <c r="AJ420" i="48"/>
  <c r="AP420" i="48" s="1"/>
  <c r="AJ792" i="48"/>
  <c r="AP792" i="48" s="1"/>
  <c r="AJ364" i="48"/>
  <c r="AP364" i="48" s="1"/>
  <c r="AJ487" i="48"/>
  <c r="AP487" i="48" s="1"/>
  <c r="AJ453" i="48"/>
  <c r="AP453" i="48" s="1"/>
  <c r="AJ625" i="48"/>
  <c r="AP625" i="48" s="1"/>
  <c r="AJ1006" i="48"/>
  <c r="AP1006" i="48" s="1"/>
  <c r="AJ1199" i="48"/>
  <c r="AP1199" i="48" s="1"/>
  <c r="AJ1780" i="48"/>
  <c r="AP1780" i="48" s="1"/>
  <c r="AJ1114" i="48"/>
  <c r="AP1114" i="48" s="1"/>
  <c r="AJ1308" i="48"/>
  <c r="AP1308" i="48" s="1"/>
  <c r="AJ919" i="48"/>
  <c r="AP919" i="48" s="1"/>
  <c r="AJ836" i="48"/>
  <c r="AP836" i="48" s="1"/>
  <c r="AJ439" i="48"/>
  <c r="AP439" i="48" s="1"/>
  <c r="AJ393" i="48"/>
  <c r="AP393" i="48" s="1"/>
  <c r="AJ394" i="48"/>
  <c r="AP394" i="48" s="1"/>
  <c r="AJ617" i="48"/>
  <c r="AP617" i="48" s="1"/>
  <c r="AJ772" i="48"/>
  <c r="AP772" i="48" s="1"/>
  <c r="AJ903" i="48"/>
  <c r="AP903" i="48" s="1"/>
  <c r="AJ1243" i="48"/>
  <c r="AP1243" i="48" s="1"/>
  <c r="AJ1149" i="48"/>
  <c r="AP1149" i="48" s="1"/>
  <c r="AJ1079" i="48"/>
  <c r="AP1079" i="48" s="1"/>
  <c r="AJ1258" i="48"/>
  <c r="AP1258" i="48" s="1"/>
  <c r="AJ1075" i="48"/>
  <c r="AP1075" i="48" s="1"/>
  <c r="AJ512" i="48"/>
  <c r="AP512" i="48" s="1"/>
  <c r="AJ596" i="48"/>
  <c r="AP596" i="48" s="1"/>
  <c r="AJ412" i="48"/>
  <c r="AP412" i="48" s="1"/>
  <c r="AJ354" i="48"/>
  <c r="AP354" i="48" s="1"/>
  <c r="AJ442" i="48"/>
  <c r="AP442" i="48" s="1"/>
  <c r="AJ591" i="48"/>
  <c r="AP591" i="48" s="1"/>
  <c r="AJ1086" i="48"/>
  <c r="AP1086" i="48" s="1"/>
  <c r="AJ1277" i="48"/>
  <c r="AP1277" i="48" s="1"/>
  <c r="AJ1507" i="48"/>
  <c r="AP1507" i="48" s="1"/>
  <c r="AJ1973" i="48"/>
  <c r="AP1973" i="48" s="1"/>
  <c r="AJ1975" i="48"/>
  <c r="AP1975" i="48" s="1"/>
  <c r="AJ1974" i="48"/>
  <c r="AP1974" i="48" s="1"/>
  <c r="AJ1982" i="48"/>
  <c r="AP1982" i="48" s="1"/>
  <c r="AJ1988" i="48"/>
  <c r="AP1988" i="48" s="1"/>
  <c r="AJ1995" i="48"/>
  <c r="AP1995" i="48" s="1"/>
  <c r="AJ1978" i="48"/>
  <c r="AP1978" i="48" s="1"/>
  <c r="AJ1970" i="48"/>
  <c r="AP1970" i="48" s="1"/>
  <c r="AJ1971" i="48"/>
  <c r="AP1971" i="48" s="1"/>
  <c r="AJ1989" i="48"/>
  <c r="AP1989" i="48" s="1"/>
  <c r="AJ1993" i="48"/>
  <c r="AP1993" i="48" s="1"/>
  <c r="AJ1976" i="48"/>
  <c r="AP1976" i="48" s="1"/>
  <c r="AJ1977" i="48"/>
  <c r="AP1977" i="48" s="1"/>
  <c r="AJ1990" i="48"/>
  <c r="AP1990" i="48" s="1"/>
  <c r="AJ1987" i="48"/>
  <c r="AP1987" i="48" s="1"/>
  <c r="AJ1986" i="48"/>
  <c r="AP1986" i="48" s="1"/>
  <c r="AJ1983" i="48"/>
  <c r="AP1983" i="48" s="1"/>
  <c r="AJ1984" i="48"/>
  <c r="AP1984" i="48" s="1"/>
  <c r="AJ1992" i="48"/>
  <c r="AP1992" i="48" s="1"/>
  <c r="AJ1997" i="48"/>
  <c r="AP1997" i="48" s="1"/>
  <c r="AJ1996" i="48"/>
  <c r="AP1996" i="48" s="1"/>
  <c r="AJ1980" i="48"/>
  <c r="AP1980" i="48" s="1"/>
  <c r="AJ1981" i="48"/>
  <c r="AP1981" i="48" s="1"/>
  <c r="AJ2043" i="48"/>
  <c r="AP2043" i="48" s="1"/>
  <c r="AJ1979" i="48"/>
  <c r="AP1979" i="48" s="1"/>
  <c r="AJ1985" i="48"/>
  <c r="AP1985" i="48" s="1"/>
  <c r="AJ2060" i="48"/>
  <c r="AP2060" i="48" s="1"/>
  <c r="AJ2149" i="48"/>
  <c r="AP2149" i="48" s="1"/>
  <c r="AJ2150" i="48"/>
  <c r="AP2150" i="48" s="1"/>
  <c r="AJ2061" i="48"/>
  <c r="AP2061" i="48" s="1"/>
  <c r="AJ2151" i="48"/>
  <c r="AP2151" i="48" s="1"/>
  <c r="AJ2152" i="48"/>
  <c r="AP2152" i="48" s="1"/>
  <c r="AJ2153" i="48"/>
  <c r="AP2153" i="48" s="1"/>
  <c r="AJ2154" i="48"/>
  <c r="AP2154" i="48" s="1"/>
  <c r="AJ2155" i="48"/>
  <c r="AP2155" i="48" s="1"/>
  <c r="AJ2156" i="48"/>
  <c r="AP2156" i="48" s="1"/>
  <c r="AJ2064" i="48"/>
  <c r="AP2064" i="48" s="1"/>
  <c r="AJ2157" i="48"/>
  <c r="AP2157" i="48" s="1"/>
  <c r="AJ2158" i="48"/>
  <c r="AP2158" i="48" s="1"/>
  <c r="AJ2159" i="48"/>
  <c r="AP2159" i="48" s="1"/>
  <c r="AJ2160" i="48"/>
  <c r="AP2160" i="48" s="1"/>
  <c r="AJ2161" i="48"/>
  <c r="AP2161" i="48" s="1"/>
  <c r="AJ2065" i="48"/>
  <c r="AP2065" i="48" s="1"/>
  <c r="AJ2062" i="48"/>
  <c r="AP2062" i="48" s="1"/>
  <c r="AJ2162" i="48"/>
  <c r="AP2162" i="48" s="1"/>
  <c r="AJ2056" i="48"/>
  <c r="AP2056" i="48" s="1"/>
  <c r="AJ2163" i="48"/>
  <c r="AP2163" i="48" s="1"/>
  <c r="AJ2164" i="48"/>
  <c r="AP2164" i="48" s="1"/>
  <c r="AJ2063" i="48"/>
  <c r="AP2063" i="48" s="1"/>
  <c r="AJ2165" i="48"/>
  <c r="AP2165" i="48" s="1"/>
  <c r="AJ2057" i="48"/>
  <c r="AP2057" i="48" s="1"/>
  <c r="AJ2059" i="48"/>
  <c r="AP2059" i="48" s="1"/>
  <c r="AJ1972" i="48"/>
  <c r="AP1972" i="48" s="1"/>
  <c r="AJ2166" i="48"/>
  <c r="AP2166" i="48" s="1"/>
  <c r="AJ2167" i="48"/>
  <c r="AP2167" i="48" s="1"/>
  <c r="AJ2000" i="48"/>
  <c r="AP2000" i="48" s="1"/>
  <c r="AJ2009" i="48"/>
  <c r="AP2009" i="48" s="1"/>
  <c r="AJ2004" i="48"/>
  <c r="AP2004" i="48" s="1"/>
  <c r="AJ2003" i="48"/>
  <c r="AP2003" i="48" s="1"/>
  <c r="AJ2048" i="48"/>
  <c r="AP2048" i="48" s="1"/>
  <c r="AJ2042" i="48"/>
  <c r="AP2042" i="48" s="1"/>
  <c r="AJ2039" i="48"/>
  <c r="AP2039" i="48" s="1"/>
  <c r="AJ2010" i="48"/>
  <c r="AP2010" i="48" s="1"/>
  <c r="AJ2001" i="48"/>
  <c r="AP2001" i="48" s="1"/>
  <c r="AJ2027" i="48"/>
  <c r="AP2027" i="48" s="1"/>
  <c r="AJ2013" i="48"/>
  <c r="AP2013" i="48" s="1"/>
  <c r="AJ2047" i="48"/>
  <c r="AP2047" i="48" s="1"/>
  <c r="AJ2040" i="48"/>
  <c r="AP2040" i="48" s="1"/>
  <c r="AJ2038" i="48"/>
  <c r="AP2038" i="48" s="1"/>
  <c r="AJ2025" i="48"/>
  <c r="AP2025" i="48" s="1"/>
  <c r="AJ2018" i="48"/>
  <c r="AP2018" i="48" s="1"/>
  <c r="AJ2052" i="48"/>
  <c r="AP2052" i="48" s="1"/>
  <c r="AJ2055" i="48"/>
  <c r="AP2055" i="48" s="1"/>
  <c r="AJ2051" i="48"/>
  <c r="AP2051" i="48" s="1"/>
  <c r="AJ2028" i="48"/>
  <c r="AP2028" i="48" s="1"/>
  <c r="AJ2012" i="48"/>
  <c r="AP2012" i="48" s="1"/>
  <c r="AJ2002" i="48"/>
  <c r="AP2002" i="48" s="1"/>
  <c r="AJ2014" i="48"/>
  <c r="AP2014" i="48" s="1"/>
  <c r="AJ2050" i="48"/>
  <c r="AP2050" i="48" s="1"/>
  <c r="AJ2026" i="48"/>
  <c r="AP2026" i="48" s="1"/>
  <c r="AJ2020" i="48"/>
  <c r="AP2020" i="48" s="1"/>
  <c r="AJ2032" i="48"/>
  <c r="AP2032" i="48" s="1"/>
  <c r="AJ2054" i="48"/>
  <c r="AP2054" i="48" s="1"/>
  <c r="AJ2053" i="48"/>
  <c r="AP2053" i="48" s="1"/>
  <c r="AJ2049" i="48"/>
  <c r="AP2049" i="48" s="1"/>
  <c r="AJ2168" i="48"/>
  <c r="AP2168" i="48" s="1"/>
  <c r="AJ2044" i="48"/>
  <c r="AP2044" i="48" s="1"/>
  <c r="AJ2031" i="48"/>
  <c r="AP2031" i="48" s="1"/>
  <c r="AJ2024" i="48"/>
  <c r="AP2024" i="48" s="1"/>
  <c r="AJ2037" i="48"/>
  <c r="AP2037" i="48" s="1"/>
  <c r="AJ2041" i="48"/>
  <c r="AP2041" i="48" s="1"/>
  <c r="AJ2036" i="48"/>
  <c r="AP2036" i="48" s="1"/>
  <c r="AJ2034" i="48"/>
  <c r="AP2034" i="48" s="1"/>
  <c r="AJ2035" i="48"/>
  <c r="AP2035" i="48" s="1"/>
  <c r="AJ2023" i="48"/>
  <c r="AP2023" i="48" s="1"/>
  <c r="AJ2033" i="48"/>
  <c r="AP2033" i="48" s="1"/>
  <c r="AJ2015" i="48"/>
  <c r="AP2015" i="48" s="1"/>
  <c r="AJ2008" i="48"/>
  <c r="AP2008" i="48" s="1"/>
  <c r="AJ2011" i="48"/>
  <c r="AP2011" i="48" s="1"/>
  <c r="AJ1999" i="48"/>
  <c r="AP1999" i="48" s="1"/>
  <c r="AJ2007" i="48"/>
  <c r="AP2007" i="48" s="1"/>
  <c r="AJ2016" i="48"/>
  <c r="AP2016" i="48" s="1"/>
  <c r="AJ2045" i="48"/>
  <c r="AP2045" i="48" s="1"/>
  <c r="AJ2046" i="48"/>
  <c r="AP2046" i="48" s="1"/>
  <c r="AJ2022" i="48"/>
  <c r="AP2022" i="48" s="1"/>
  <c r="AJ2017" i="48"/>
  <c r="AP2017" i="48" s="1"/>
  <c r="AJ2005" i="48"/>
  <c r="AP2005" i="48" s="1"/>
  <c r="AJ2030" i="48"/>
  <c r="AP2030" i="48" s="1"/>
  <c r="AJ2019" i="48"/>
  <c r="AP2019" i="48" s="1"/>
  <c r="AJ2029" i="48"/>
  <c r="AP2029" i="48" s="1"/>
  <c r="AJ2169" i="48"/>
  <c r="AP2169" i="48" s="1"/>
  <c r="AJ2170" i="48"/>
  <c r="AP2170" i="48" s="1"/>
  <c r="AJ1439" i="48"/>
  <c r="AP1439" i="48" s="1"/>
  <c r="AJ1489" i="48"/>
  <c r="AP1489" i="48" s="1"/>
  <c r="AJ1371" i="48"/>
  <c r="AP1371" i="48" s="1"/>
  <c r="AJ1446" i="48"/>
  <c r="AP1446" i="48" s="1"/>
  <c r="AJ2171" i="48"/>
  <c r="AP2171" i="48" s="1"/>
  <c r="AJ2172" i="48"/>
  <c r="AP2172" i="48" s="1"/>
  <c r="AJ2173" i="48"/>
  <c r="AP2173" i="48" s="1"/>
  <c r="AJ2174" i="48"/>
  <c r="AP2174" i="48" s="1"/>
  <c r="AJ2175" i="48"/>
  <c r="AP2175" i="48" s="1"/>
  <c r="AJ2176" i="48"/>
  <c r="AP2176" i="48" s="1"/>
  <c r="AJ2177" i="48"/>
  <c r="AP2177" i="48" s="1"/>
  <c r="AJ2178" i="48"/>
  <c r="AP2178" i="48" s="1"/>
  <c r="AJ2179" i="48"/>
  <c r="AP2179" i="48" s="1"/>
  <c r="AJ2180" i="48"/>
  <c r="AP2180" i="48" s="1"/>
  <c r="AJ2181" i="48"/>
  <c r="AP2181" i="48" s="1"/>
  <c r="AJ2182" i="48"/>
  <c r="AP2182" i="48" s="1"/>
  <c r="AJ2183" i="48"/>
  <c r="AP2183" i="48" s="1"/>
  <c r="AJ2184" i="48"/>
  <c r="AP2184" i="48" s="1"/>
  <c r="AJ2185" i="48"/>
  <c r="AP2185" i="48" s="1"/>
  <c r="AJ2186" i="48"/>
  <c r="AP2186" i="48" s="1"/>
  <c r="AJ2187" i="48"/>
  <c r="AP2187" i="48" s="1"/>
  <c r="AJ2188" i="48"/>
  <c r="AP2188" i="48" s="1"/>
  <c r="AJ2189" i="48"/>
  <c r="AP2189" i="48" s="1"/>
  <c r="AJ2190" i="48"/>
  <c r="AP2190" i="48" s="1"/>
  <c r="AJ2191" i="48"/>
  <c r="AP2191" i="48" s="1"/>
  <c r="AJ2192" i="48"/>
  <c r="AP2192" i="48" s="1"/>
  <c r="AJ2193" i="48"/>
  <c r="AP2193" i="48" s="1"/>
  <c r="AJ1352" i="48"/>
  <c r="AP1352" i="48" s="1"/>
  <c r="AJ2194" i="48"/>
  <c r="AP2194" i="48" s="1"/>
  <c r="AJ1329" i="48"/>
  <c r="AP1329" i="48" s="1"/>
  <c r="AJ1406" i="48"/>
  <c r="AP1406" i="48" s="1"/>
  <c r="AJ1625" i="48"/>
  <c r="AP1625" i="48" s="1"/>
  <c r="AJ1796" i="48"/>
  <c r="AP1796" i="48" s="1"/>
  <c r="AJ1719" i="48"/>
  <c r="AP1719" i="48" s="1"/>
  <c r="AJ1705" i="48"/>
  <c r="AP1705" i="48" s="1"/>
  <c r="AJ1725" i="48"/>
  <c r="AP1725" i="48" s="1"/>
  <c r="AJ1650" i="48"/>
  <c r="AP1650" i="48" s="1"/>
  <c r="AJ1701" i="48"/>
  <c r="AP1701" i="48" s="1"/>
  <c r="AJ1610" i="48"/>
  <c r="AP1610" i="48" s="1"/>
  <c r="AJ1382" i="48"/>
  <c r="AP1382" i="48" s="1"/>
  <c r="AJ1319" i="48"/>
  <c r="AP1319" i="48" s="1"/>
  <c r="AJ1381" i="48"/>
  <c r="AP1381" i="48" s="1"/>
  <c r="AJ1745" i="48"/>
  <c r="AP1745" i="48" s="1"/>
  <c r="AJ1771" i="48"/>
  <c r="AP1771" i="48" s="1"/>
  <c r="AJ1790" i="48"/>
  <c r="AP1790" i="48" s="1"/>
  <c r="AJ1892" i="48"/>
  <c r="AP1892" i="48" s="1"/>
  <c r="AJ1902" i="48"/>
  <c r="AP1902" i="48" s="1"/>
  <c r="AJ1872" i="48"/>
  <c r="AP1872" i="48" s="1"/>
  <c r="AJ1864" i="48"/>
  <c r="AP1864" i="48" s="1"/>
  <c r="AJ1861" i="48"/>
  <c r="AP1861" i="48" s="1"/>
  <c r="AJ1836" i="48"/>
  <c r="AP1836" i="48" s="1"/>
  <c r="AJ1852" i="48"/>
  <c r="AP1852" i="48" s="1"/>
  <c r="AJ1829" i="48"/>
  <c r="AP1829" i="48" s="1"/>
  <c r="AJ1897" i="48"/>
  <c r="AP1897" i="48" s="1"/>
  <c r="AJ1466" i="48"/>
  <c r="AP1466" i="48" s="1"/>
  <c r="AJ1545" i="48"/>
  <c r="AP1545" i="48" s="1"/>
  <c r="AJ1480" i="48"/>
  <c r="AP1480" i="48" s="1"/>
  <c r="AJ1508" i="48"/>
  <c r="AP1508" i="48" s="1"/>
  <c r="AJ1064" i="48"/>
  <c r="AP1064" i="48" s="1"/>
  <c r="AJ1013" i="48"/>
  <c r="AP1013" i="48" s="1"/>
  <c r="AJ1177" i="48"/>
  <c r="AP1177" i="48" s="1"/>
  <c r="AJ1573" i="48"/>
  <c r="AP1573" i="48" s="1"/>
  <c r="AJ1575" i="48"/>
  <c r="AP1575" i="48" s="1"/>
  <c r="AJ1777" i="48"/>
  <c r="AP1777" i="48" s="1"/>
  <c r="AJ1747" i="48"/>
  <c r="AP1747" i="48" s="1"/>
  <c r="AJ1727" i="48"/>
  <c r="AP1727" i="48" s="1"/>
  <c r="AJ1457" i="48"/>
  <c r="AP1457" i="48" s="1"/>
  <c r="AJ1443" i="48"/>
  <c r="AP1443" i="48" s="1"/>
  <c r="AJ1549" i="48"/>
  <c r="AP1549" i="48" s="1"/>
  <c r="AJ1765" i="48"/>
  <c r="AP1765" i="48" s="1"/>
  <c r="AJ1214" i="48"/>
  <c r="AP1214" i="48" s="1"/>
  <c r="AJ1166" i="48"/>
  <c r="AP1166" i="48" s="1"/>
  <c r="AJ1135" i="48"/>
  <c r="AP1135" i="48" s="1"/>
  <c r="AJ1339" i="48"/>
  <c r="AP1339" i="48" s="1"/>
  <c r="AJ1554" i="48"/>
  <c r="AP1554" i="48" s="1"/>
  <c r="AJ1782" i="48"/>
  <c r="AP1782" i="48" s="1"/>
  <c r="AJ1546" i="48"/>
  <c r="AP1546" i="48" s="1"/>
  <c r="AJ1668" i="48"/>
  <c r="AP1668" i="48" s="1"/>
  <c r="AJ1473" i="48"/>
  <c r="AP1473" i="48" s="1"/>
  <c r="AJ1584" i="48"/>
  <c r="AP1584" i="48" s="1"/>
  <c r="AJ1592" i="48"/>
  <c r="AP1592" i="48" s="1"/>
  <c r="AJ1652" i="48"/>
  <c r="AP1652" i="48" s="1"/>
  <c r="AJ1907" i="48"/>
  <c r="AP1907" i="48" s="1"/>
  <c r="AJ1316" i="48"/>
  <c r="AP1316" i="48" s="1"/>
  <c r="AJ1219" i="48"/>
  <c r="AP1219" i="48" s="1"/>
  <c r="AJ1425" i="48"/>
  <c r="AP1425" i="48" s="1"/>
  <c r="AJ1502" i="48"/>
  <c r="AP1502" i="48" s="1"/>
  <c r="AJ1587" i="48"/>
  <c r="AP1587" i="48" s="1"/>
  <c r="AJ1613" i="48"/>
  <c r="AP1613" i="48" s="1"/>
  <c r="AJ1619" i="48"/>
  <c r="AP1619" i="48" s="1"/>
  <c r="AJ1351" i="48"/>
  <c r="AP1351" i="48" s="1"/>
  <c r="AJ1235" i="48"/>
  <c r="AP1235" i="48" s="1"/>
  <c r="AJ1615" i="48"/>
  <c r="AP1615" i="48" s="1"/>
  <c r="AJ1641" i="48"/>
  <c r="AP1641" i="48" s="1"/>
  <c r="AJ1737" i="48"/>
  <c r="AP1737" i="48" s="1"/>
  <c r="AJ1183" i="48"/>
  <c r="AP1183" i="48" s="1"/>
  <c r="AJ1115" i="48"/>
  <c r="AP1115" i="48" s="1"/>
  <c r="AJ1411" i="48"/>
  <c r="AP1411" i="48" s="1"/>
  <c r="AJ1514" i="48"/>
  <c r="AP1514" i="48" s="1"/>
  <c r="AJ1689" i="48"/>
  <c r="AP1689" i="48" s="1"/>
  <c r="AJ1734" i="48"/>
  <c r="AP1734" i="48" s="1"/>
  <c r="AJ1598" i="48"/>
  <c r="AP1598" i="48" s="1"/>
  <c r="AJ1417" i="48"/>
  <c r="AP1417" i="48" s="1"/>
  <c r="AJ1285" i="48"/>
  <c r="AP1285" i="48" s="1"/>
  <c r="AJ1685" i="48"/>
  <c r="AP1685" i="48" s="1"/>
  <c r="AJ1695" i="48"/>
  <c r="AP1695" i="48" s="1"/>
  <c r="AJ1585" i="48"/>
  <c r="AP1585" i="48" s="1"/>
  <c r="AJ2195" i="48"/>
  <c r="AP2195" i="48" s="1"/>
  <c r="AJ2196" i="48"/>
  <c r="AP2196" i="48" s="1"/>
  <c r="AJ2197" i="48"/>
  <c r="AP2197" i="48" s="1"/>
  <c r="AJ2198" i="48"/>
  <c r="AP2198" i="48" s="1"/>
  <c r="AJ2199" i="48"/>
  <c r="AP2199" i="48" s="1"/>
  <c r="AJ2200" i="48"/>
  <c r="AP2200" i="48" s="1"/>
  <c r="AJ2201" i="48"/>
  <c r="AP2201" i="48" s="1"/>
  <c r="AJ2202" i="48"/>
  <c r="AP2202" i="48" s="1"/>
  <c r="AJ2203" i="48"/>
  <c r="AP2203" i="48" s="1"/>
  <c r="AJ2204" i="48"/>
  <c r="AP2204" i="48" s="1"/>
  <c r="AJ2205" i="48"/>
  <c r="AP2205" i="48" s="1"/>
  <c r="AJ2206" i="48"/>
  <c r="AP2206" i="48" s="1"/>
  <c r="AJ2207" i="48"/>
  <c r="AP2207" i="48" s="1"/>
  <c r="AJ2208" i="48"/>
  <c r="AP2208" i="48" s="1"/>
  <c r="AJ2209" i="48"/>
  <c r="AP2209" i="48" s="1"/>
  <c r="AJ2210" i="48"/>
  <c r="AP2210" i="48" s="1"/>
  <c r="AJ2211" i="48"/>
  <c r="AP2211" i="48" s="1"/>
  <c r="AJ2212" i="48"/>
  <c r="AP2212" i="48" s="1"/>
  <c r="AJ2213" i="48"/>
  <c r="AP2213" i="48" s="1"/>
  <c r="AJ2214" i="48"/>
  <c r="AP2214" i="48" s="1"/>
  <c r="AJ2215" i="48"/>
  <c r="AP2215" i="48" s="1"/>
  <c r="AJ2216" i="48"/>
  <c r="AP2216" i="48" s="1"/>
  <c r="AJ2217" i="48"/>
  <c r="AP2217" i="48" s="1"/>
  <c r="AJ2218" i="48"/>
  <c r="AP2218" i="48" s="1"/>
  <c r="AJ2219" i="48"/>
  <c r="AP2219" i="48" s="1"/>
  <c r="AJ2220" i="48"/>
  <c r="AP2220" i="48" s="1"/>
  <c r="AJ2221" i="48"/>
  <c r="AP2221" i="48" s="1"/>
  <c r="AJ2222" i="48"/>
  <c r="AP2222" i="48" s="1"/>
  <c r="AJ2223" i="48"/>
  <c r="AP2223" i="48" s="1"/>
  <c r="AJ2224" i="48"/>
  <c r="AP2224" i="48" s="1"/>
  <c r="AJ2225" i="48"/>
  <c r="AP2225" i="48" s="1"/>
  <c r="AJ2226" i="48"/>
  <c r="AP2226" i="48" s="1"/>
  <c r="AJ2227" i="48"/>
  <c r="AP2227" i="48" s="1"/>
  <c r="AJ2228" i="48"/>
  <c r="AP2228" i="48" s="1"/>
  <c r="AJ2229" i="48"/>
  <c r="AP2229" i="48" s="1"/>
  <c r="AJ2230" i="48"/>
  <c r="AP2230" i="48" s="1"/>
  <c r="AJ2231" i="48"/>
  <c r="AP2231" i="48" s="1"/>
  <c r="AJ2232" i="48"/>
  <c r="AP2232" i="48" s="1"/>
  <c r="AJ2233" i="48"/>
  <c r="AP2233" i="48" s="1"/>
  <c r="AJ2234" i="48"/>
  <c r="AP2234" i="48" s="1"/>
  <c r="AJ2235" i="48"/>
  <c r="AP2235" i="48" s="1"/>
  <c r="AJ2236" i="48"/>
  <c r="AP2236" i="48" s="1"/>
  <c r="AJ2237" i="48"/>
  <c r="AP2237" i="48" s="1"/>
  <c r="AJ2238" i="48"/>
  <c r="AP2238" i="48" s="1"/>
  <c r="AJ2239" i="48"/>
  <c r="AP2239" i="48" s="1"/>
  <c r="AJ2240" i="48"/>
  <c r="AP2240" i="48" s="1"/>
  <c r="AJ2241" i="48"/>
  <c r="AP2241" i="48" s="1"/>
  <c r="AJ2242" i="48"/>
  <c r="AP2242" i="48" s="1"/>
  <c r="AJ2243" i="48"/>
  <c r="AP2243" i="48" s="1"/>
  <c r="AJ2244" i="48"/>
  <c r="AP2244" i="48" s="1"/>
  <c r="AJ2245" i="48"/>
  <c r="AP2245" i="48" s="1"/>
  <c r="AJ2246" i="48"/>
  <c r="AP2246" i="48" s="1"/>
  <c r="AJ2247" i="48"/>
  <c r="AP2247" i="48" s="1"/>
  <c r="AJ2248" i="48"/>
  <c r="AP2248" i="48" s="1"/>
  <c r="AJ2249" i="48"/>
  <c r="AP2249" i="48" s="1"/>
  <c r="AJ2250" i="48"/>
  <c r="AP2250" i="48" s="1"/>
  <c r="AJ2251" i="48"/>
  <c r="AP2251" i="48" s="1"/>
  <c r="AJ2252" i="48"/>
  <c r="AP2252" i="48" s="1"/>
  <c r="AJ2253" i="48"/>
  <c r="AP2253" i="48" s="1"/>
  <c r="AJ2254" i="48"/>
  <c r="AP2254" i="48" s="1"/>
  <c r="AJ2255" i="48"/>
  <c r="AP2255" i="48" s="1"/>
  <c r="AJ2256" i="48"/>
  <c r="AP2256" i="48" s="1"/>
  <c r="AJ2257" i="48"/>
  <c r="AP2257" i="48" s="1"/>
  <c r="AJ2258" i="48"/>
  <c r="AP2258" i="48" s="1"/>
  <c r="AJ2259" i="48"/>
  <c r="AP2259" i="48" s="1"/>
  <c r="AJ2260" i="48"/>
  <c r="AP2260" i="48" s="1"/>
  <c r="AJ2261" i="48"/>
  <c r="AP2261" i="48" s="1"/>
  <c r="AJ2262" i="48"/>
  <c r="AP2262" i="48" s="1"/>
  <c r="AJ2263" i="48"/>
  <c r="AP2263" i="48" s="1"/>
  <c r="AJ2264" i="48"/>
  <c r="AP2264" i="48" s="1"/>
  <c r="AJ2265" i="48"/>
  <c r="AP2265" i="48" s="1"/>
  <c r="AJ2266" i="48"/>
  <c r="AP2266" i="48" s="1"/>
  <c r="AJ2267" i="48"/>
  <c r="AP2267" i="48" s="1"/>
  <c r="AJ2268" i="48"/>
  <c r="AP2268" i="48" s="1"/>
  <c r="AJ2269" i="48"/>
  <c r="AP2269" i="48" s="1"/>
  <c r="AJ2270" i="48"/>
  <c r="AP2270" i="48" s="1"/>
  <c r="AJ2271" i="48"/>
  <c r="AP2271" i="48" s="1"/>
  <c r="AJ2272" i="48"/>
  <c r="AP2272" i="48" s="1"/>
  <c r="AJ2273" i="48"/>
  <c r="AP2273" i="48" s="1"/>
  <c r="AJ2274" i="48"/>
  <c r="AP2274" i="48" s="1"/>
  <c r="AJ2275" i="48"/>
  <c r="AP2275" i="48" s="1"/>
  <c r="AJ2276" i="48"/>
  <c r="AP2276" i="48" s="1"/>
  <c r="AJ2277" i="48"/>
  <c r="AP2277" i="48" s="1"/>
  <c r="AJ2278" i="48"/>
  <c r="AP2278" i="48" s="1"/>
  <c r="AJ2279" i="48"/>
  <c r="AP2279" i="48" s="1"/>
  <c r="AJ2280" i="48"/>
  <c r="AP2280" i="48" s="1"/>
  <c r="AJ2281" i="48"/>
  <c r="AP2281" i="48" s="1"/>
  <c r="AJ2282" i="48"/>
  <c r="AP2282" i="48" s="1"/>
  <c r="AJ2283" i="48"/>
  <c r="AP2283" i="48" s="1"/>
  <c r="AJ2284" i="48"/>
  <c r="AP2284" i="48" s="1"/>
  <c r="AJ2285" i="48"/>
  <c r="AP2285" i="48" s="1"/>
  <c r="AJ2286" i="48"/>
  <c r="AP2286" i="48" s="1"/>
  <c r="AJ2287" i="48"/>
  <c r="AP2287" i="48" s="1"/>
  <c r="AJ2288" i="48"/>
  <c r="AP2288" i="48" s="1"/>
  <c r="AJ2289" i="48"/>
  <c r="AP2289" i="48" s="1"/>
  <c r="AJ2290" i="48"/>
  <c r="AP2290" i="48" s="1"/>
  <c r="AJ2291" i="48"/>
  <c r="AP2291" i="48" s="1"/>
  <c r="AJ2292" i="48"/>
  <c r="AP2292" i="48" s="1"/>
  <c r="AJ2293" i="48"/>
  <c r="AP2293" i="48" s="1"/>
  <c r="AJ2294" i="48"/>
  <c r="AP2294" i="48" s="1"/>
  <c r="AJ2295" i="48"/>
  <c r="AP2295" i="48" s="1"/>
  <c r="AJ2296" i="48"/>
  <c r="AP2296" i="48" s="1"/>
  <c r="AJ2297" i="48"/>
  <c r="AP2297" i="48" s="1"/>
  <c r="AJ2298" i="48"/>
  <c r="AP2298" i="48" s="1"/>
  <c r="AJ2299" i="48"/>
  <c r="AP2299" i="48" s="1"/>
  <c r="AJ2300" i="48"/>
  <c r="AP2300" i="48" s="1"/>
  <c r="AJ2301" i="48"/>
  <c r="AP2301" i="48" s="1"/>
  <c r="AJ2302" i="48"/>
  <c r="AP2302" i="48" s="1"/>
  <c r="AJ519" i="48"/>
  <c r="AP519" i="48" s="1"/>
  <c r="AJ586" i="48"/>
  <c r="AP586" i="48" s="1"/>
  <c r="AJ554" i="48"/>
  <c r="AP554" i="48" s="1"/>
  <c r="AJ572" i="48"/>
  <c r="AP572" i="48" s="1"/>
  <c r="AJ592" i="48"/>
  <c r="AP592" i="48" s="1"/>
  <c r="AJ620" i="48"/>
  <c r="AP620" i="48" s="1"/>
  <c r="AJ522" i="48"/>
  <c r="AP522" i="48" s="1"/>
  <c r="AJ504" i="48"/>
  <c r="AP504" i="48" s="1"/>
  <c r="AJ505" i="48"/>
  <c r="AP505" i="48" s="1"/>
  <c r="AJ752" i="48"/>
  <c r="AP752" i="48" s="1"/>
  <c r="AJ684" i="48"/>
  <c r="AP684" i="48" s="1"/>
  <c r="AJ923" i="48"/>
  <c r="AP923" i="48" s="1"/>
  <c r="AJ819" i="48"/>
  <c r="AP819" i="48" s="1"/>
  <c r="AJ799" i="48"/>
  <c r="AP799" i="48" s="1"/>
  <c r="AJ576" i="48"/>
  <c r="AP576" i="48" s="1"/>
  <c r="AJ681" i="48"/>
  <c r="AP681" i="48" s="1"/>
  <c r="AJ679" i="48"/>
  <c r="AP679" i="48" s="1"/>
  <c r="AJ602" i="48"/>
  <c r="AP602" i="48" s="1"/>
  <c r="AJ538" i="48"/>
  <c r="AP538" i="48" s="1"/>
  <c r="AJ603" i="48"/>
  <c r="AP603" i="48" s="1"/>
  <c r="AJ509" i="48"/>
  <c r="AP509" i="48" s="1"/>
  <c r="AJ516" i="48"/>
  <c r="AP516" i="48" s="1"/>
  <c r="AJ677" i="48"/>
  <c r="AP677" i="48" s="1"/>
  <c r="AJ1691" i="48"/>
  <c r="AP1691" i="48" s="1"/>
  <c r="AJ1310" i="48"/>
  <c r="AP1310" i="48" s="1"/>
  <c r="AJ1506" i="48"/>
  <c r="AP1506" i="48" s="1"/>
  <c r="AJ1414" i="48"/>
  <c r="AP1414" i="48" s="1"/>
  <c r="AJ1528" i="48"/>
  <c r="AP1528" i="48" s="1"/>
  <c r="AJ1531" i="48"/>
  <c r="AP1531" i="48" s="1"/>
  <c r="AJ1601" i="48"/>
  <c r="AP1601" i="48" s="1"/>
  <c r="AJ1731" i="48"/>
  <c r="AP1731" i="48" s="1"/>
  <c r="AJ1576" i="48"/>
  <c r="AP1576" i="48" s="1"/>
  <c r="AJ1583" i="48"/>
  <c r="AP1583" i="48" s="1"/>
  <c r="AJ1561" i="48"/>
  <c r="AP1561" i="48" s="1"/>
  <c r="AJ1565" i="48"/>
  <c r="AP1565" i="48" s="1"/>
  <c r="AJ1271" i="48"/>
  <c r="AP1271" i="48" s="1"/>
  <c r="AJ1231" i="48"/>
  <c r="AP1231" i="48" s="1"/>
  <c r="AJ1256" i="48"/>
  <c r="AP1256" i="48" s="1"/>
  <c r="AJ1326" i="48"/>
  <c r="AP1326" i="48" s="1"/>
  <c r="AJ1622" i="48"/>
  <c r="AP1622" i="48" s="1"/>
  <c r="AJ1704" i="48"/>
  <c r="AP1704" i="48" s="1"/>
  <c r="AJ1699" i="48"/>
  <c r="AP1699" i="48" s="1"/>
  <c r="AJ1659" i="48"/>
  <c r="AP1659" i="48" s="1"/>
  <c r="AJ1690" i="48"/>
  <c r="AP1690" i="48" s="1"/>
  <c r="AJ1722" i="48"/>
  <c r="AP1722" i="48" s="1"/>
  <c r="AJ1707" i="48"/>
  <c r="AP1707" i="48" s="1"/>
  <c r="AJ1499" i="48"/>
  <c r="AP1499" i="48" s="1"/>
  <c r="AJ1616" i="48"/>
  <c r="AP1616" i="48" s="1"/>
  <c r="AJ1364" i="48"/>
  <c r="AP1364" i="48" s="1"/>
  <c r="AJ1186" i="48"/>
  <c r="AP1186" i="48" s="1"/>
  <c r="AJ1359" i="48"/>
  <c r="AP1359" i="48" s="1"/>
  <c r="AJ1556" i="48"/>
  <c r="AP1556" i="48" s="1"/>
  <c r="AJ1818" i="48"/>
  <c r="AP1818" i="48" s="1"/>
  <c r="AJ1887" i="48"/>
  <c r="AP1887" i="48" s="1"/>
  <c r="AJ1865" i="48"/>
  <c r="AP1865" i="48" s="1"/>
  <c r="AJ410" i="48"/>
  <c r="AP410" i="48" s="1"/>
  <c r="AJ500" i="48"/>
  <c r="AP500" i="48" s="1"/>
  <c r="AJ467" i="48"/>
  <c r="AP467" i="48" s="1"/>
  <c r="AJ542" i="48"/>
  <c r="AP542" i="48" s="1"/>
  <c r="AJ918" i="48"/>
  <c r="AP918" i="48" s="1"/>
  <c r="AJ989" i="48"/>
  <c r="AP989" i="48" s="1"/>
  <c r="AJ1100" i="48"/>
  <c r="AP1100" i="48" s="1"/>
  <c r="AJ1229" i="48"/>
  <c r="AP1229" i="48" s="1"/>
  <c r="AJ1435" i="48"/>
  <c r="AP1435" i="48" s="1"/>
  <c r="AJ1009" i="48"/>
  <c r="AP1009" i="48" s="1"/>
  <c r="AJ612" i="48"/>
  <c r="AP612" i="48" s="1"/>
  <c r="AJ747" i="48"/>
  <c r="AP747" i="48" s="1"/>
  <c r="AJ567" i="48"/>
  <c r="AP567" i="48" s="1"/>
  <c r="AJ555" i="48"/>
  <c r="AP555" i="48" s="1"/>
  <c r="AJ445" i="48"/>
  <c r="AP445" i="48" s="1"/>
  <c r="AJ707" i="48"/>
  <c r="AP707" i="48" s="1"/>
  <c r="AJ875" i="48"/>
  <c r="AP875" i="48" s="1"/>
  <c r="AJ1105" i="48"/>
  <c r="AP1105" i="48" s="1"/>
  <c r="AJ1063" i="48"/>
  <c r="AP1063" i="48" s="1"/>
  <c r="AJ1122" i="48"/>
  <c r="AP1122" i="48" s="1"/>
  <c r="AJ1193" i="48"/>
  <c r="AP1193" i="48" s="1"/>
  <c r="AJ856" i="48"/>
  <c r="AP856" i="48" s="1"/>
  <c r="AJ553" i="48"/>
  <c r="AP553" i="48" s="1"/>
  <c r="AJ823" i="48"/>
  <c r="AP823" i="48" s="1"/>
  <c r="AJ459" i="48"/>
  <c r="AP459" i="48" s="1"/>
  <c r="AJ565" i="48"/>
  <c r="AP565" i="48" s="1"/>
  <c r="AJ579" i="48"/>
  <c r="AP579" i="48" s="1"/>
  <c r="AJ815" i="48"/>
  <c r="AP815" i="48" s="1"/>
  <c r="AJ1138" i="48"/>
  <c r="AP1138" i="48" s="1"/>
  <c r="AJ1463" i="48"/>
  <c r="AP1463" i="48" s="1"/>
  <c r="AJ2303" i="48"/>
  <c r="AP2303" i="48" s="1"/>
  <c r="AJ1304" i="48"/>
  <c r="AP1304" i="48" s="1"/>
  <c r="AJ1594" i="48"/>
  <c r="AP1594" i="48" s="1"/>
  <c r="AJ932" i="48"/>
  <c r="AP932" i="48" s="1"/>
  <c r="AJ732" i="48"/>
  <c r="AP732" i="48" s="1"/>
  <c r="AJ447" i="48"/>
  <c r="AP447" i="48" s="1"/>
  <c r="AJ423" i="48"/>
  <c r="AP423" i="48" s="1"/>
  <c r="AJ398" i="48"/>
  <c r="AP398" i="48" s="1"/>
  <c r="AJ601" i="48"/>
  <c r="AP601" i="48" s="1"/>
  <c r="AJ791" i="48"/>
  <c r="AP791" i="48" s="1"/>
  <c r="AJ897" i="48"/>
  <c r="AP897" i="48" s="1"/>
  <c r="AJ1021" i="48"/>
  <c r="AP1021" i="48" s="1"/>
  <c r="AJ1098" i="48"/>
  <c r="AP1098" i="48" s="1"/>
  <c r="AJ1116" i="48"/>
  <c r="AP1116" i="48" s="1"/>
  <c r="AJ1058" i="48"/>
  <c r="AP1058" i="48" s="1"/>
  <c r="AJ842" i="48"/>
  <c r="AP842" i="48" s="1"/>
  <c r="AJ593" i="48"/>
  <c r="AP593" i="48" s="1"/>
  <c r="AJ656" i="48"/>
  <c r="AP656" i="48" s="1"/>
  <c r="AJ455" i="48"/>
  <c r="AP455" i="48" s="1"/>
  <c r="AJ418" i="48"/>
  <c r="AP418" i="48" s="1"/>
  <c r="AJ544" i="48"/>
  <c r="AP544" i="48" s="1"/>
  <c r="AJ492" i="48"/>
  <c r="AP492" i="48" s="1"/>
  <c r="AJ667" i="48"/>
  <c r="AP667" i="48" s="1"/>
  <c r="AJ1318" i="48"/>
  <c r="AP1318" i="48" s="1"/>
  <c r="AJ1287" i="48"/>
  <c r="AP1287" i="48" s="1"/>
  <c r="AJ1459" i="48"/>
  <c r="AP1459" i="48" s="1"/>
  <c r="AJ1552" i="48"/>
  <c r="AP1552" i="48" s="1"/>
  <c r="AJ1441" i="48"/>
  <c r="AP1441" i="48" s="1"/>
  <c r="AJ1503" i="48"/>
  <c r="AP1503" i="48" s="1"/>
  <c r="AJ1599" i="48"/>
  <c r="AP1599" i="48" s="1"/>
  <c r="AJ1602" i="48"/>
  <c r="AP1602" i="48" s="1"/>
  <c r="AJ1251" i="48"/>
  <c r="AP1251" i="48" s="1"/>
  <c r="AJ1189" i="48"/>
  <c r="AP1189" i="48" s="1"/>
  <c r="AJ1321" i="48"/>
  <c r="AP1321" i="48" s="1"/>
  <c r="AJ1759" i="48"/>
  <c r="AP1759" i="48" s="1"/>
  <c r="AJ1649" i="48"/>
  <c r="AP1649" i="48" s="1"/>
  <c r="AJ1490" i="48"/>
  <c r="AP1490" i="48" s="1"/>
  <c r="AJ1430" i="48"/>
  <c r="AP1430" i="48" s="1"/>
  <c r="AJ1158" i="48"/>
  <c r="AP1158" i="48" s="1"/>
  <c r="AJ1252" i="48"/>
  <c r="AP1252" i="48" s="1"/>
  <c r="AJ1663" i="48"/>
  <c r="AP1663" i="48" s="1"/>
  <c r="AJ1702" i="48"/>
  <c r="AP1702" i="48" s="1"/>
  <c r="AJ1511" i="48"/>
  <c r="AP1511" i="48" s="1"/>
  <c r="AJ1093" i="48"/>
  <c r="AP1093" i="48" s="1"/>
  <c r="AJ1504" i="48"/>
  <c r="AP1504" i="48" s="1"/>
  <c r="AJ1793" i="48"/>
  <c r="AP1793" i="48" s="1"/>
  <c r="AJ1891" i="48"/>
  <c r="AP1891" i="48" s="1"/>
  <c r="AJ1857" i="48"/>
  <c r="AP1857" i="48" s="1"/>
  <c r="AJ1943" i="48"/>
  <c r="AP1943" i="48" s="1"/>
  <c r="AJ1801" i="48"/>
  <c r="AP1801" i="48" s="1"/>
  <c r="AJ1841" i="48"/>
  <c r="AP1841" i="48" s="1"/>
  <c r="AJ1856" i="48"/>
  <c r="AP1856" i="48" s="1"/>
  <c r="AJ1919" i="48"/>
  <c r="AP1919" i="48" s="1"/>
  <c r="AJ1912" i="48"/>
  <c r="AP1912" i="48" s="1"/>
  <c r="AJ1875" i="48"/>
  <c r="AP1875" i="48" s="1"/>
  <c r="AJ1863" i="48"/>
  <c r="AP1863" i="48" s="1"/>
  <c r="AJ1837" i="48"/>
  <c r="AP1837" i="48" s="1"/>
  <c r="AJ1879" i="48"/>
  <c r="AP1879" i="48" s="1"/>
  <c r="AJ1888" i="48"/>
  <c r="AP1888" i="48" s="1"/>
  <c r="AJ1933" i="48"/>
  <c r="AP1933" i="48" s="1"/>
  <c r="AJ1846" i="48"/>
  <c r="AP1846" i="48" s="1"/>
  <c r="AJ1814" i="48"/>
  <c r="AP1814" i="48" s="1"/>
  <c r="AJ1895" i="48"/>
  <c r="AP1895" i="48" s="1"/>
  <c r="AJ1886" i="48"/>
  <c r="AP1886" i="48" s="1"/>
  <c r="AJ1905" i="48"/>
  <c r="AP1905" i="48" s="1"/>
  <c r="AJ1931" i="48"/>
  <c r="AP1931" i="48" s="1"/>
  <c r="AJ1941" i="48"/>
  <c r="AP1941" i="48" s="1"/>
  <c r="AJ1936" i="48"/>
  <c r="AP1936" i="48" s="1"/>
  <c r="AJ1929" i="48"/>
  <c r="AP1929" i="48" s="1"/>
  <c r="AJ1934" i="48"/>
  <c r="AP1934" i="48" s="1"/>
  <c r="AJ1939" i="48"/>
  <c r="AP1939" i="48" s="1"/>
  <c r="AJ1940" i="48"/>
  <c r="AP1940" i="48" s="1"/>
  <c r="AJ1935" i="48"/>
  <c r="AP1935" i="48" s="1"/>
  <c r="AJ1944" i="48"/>
  <c r="AP1944" i="48" s="1"/>
  <c r="AJ1942" i="48"/>
  <c r="AP1942" i="48" s="1"/>
  <c r="AJ1937" i="48"/>
  <c r="AP1937" i="48" s="1"/>
  <c r="AJ1938" i="48"/>
  <c r="AP1938" i="48" s="1"/>
  <c r="AJ1945" i="48"/>
  <c r="AP1945" i="48" s="1"/>
  <c r="AJ1947" i="48"/>
  <c r="AP1947" i="48" s="1"/>
  <c r="AJ1946" i="48"/>
  <c r="AP1946" i="48" s="1"/>
  <c r="AJ1295" i="48"/>
  <c r="AP1295" i="48" s="1"/>
  <c r="AJ1388" i="48"/>
  <c r="AP1388" i="48" s="1"/>
  <c r="AJ1360" i="48"/>
  <c r="AP1360" i="48" s="1"/>
  <c r="AJ1398" i="48"/>
  <c r="AP1398" i="48" s="1"/>
  <c r="AJ1558" i="48"/>
  <c r="AP1558" i="48" s="1"/>
  <c r="AJ1569" i="48"/>
  <c r="AP1569" i="48" s="1"/>
  <c r="AJ1330" i="48"/>
  <c r="AP1330" i="48" s="1"/>
  <c r="AJ1248" i="48"/>
  <c r="AP1248" i="48" s="1"/>
  <c r="AJ1282" i="48"/>
  <c r="AP1282" i="48" s="1"/>
  <c r="AJ1418" i="48"/>
  <c r="AP1418" i="48" s="1"/>
  <c r="AJ1383" i="48"/>
  <c r="AP1383" i="48" s="1"/>
  <c r="AJ1399" i="48"/>
  <c r="AP1399" i="48" s="1"/>
  <c r="AJ1365" i="48"/>
  <c r="AP1365" i="48" s="1"/>
  <c r="AJ1389" i="48"/>
  <c r="AP1389" i="48" s="1"/>
  <c r="AJ1296" i="48"/>
  <c r="AP1296" i="48" s="1"/>
  <c r="AJ1374" i="48"/>
  <c r="AP1374" i="48" s="1"/>
  <c r="AJ1540" i="48"/>
  <c r="AP1540" i="48" s="1"/>
  <c r="AJ1560" i="48"/>
  <c r="AP1560" i="48" s="1"/>
  <c r="AJ1266" i="48"/>
  <c r="AP1266" i="48" s="1"/>
  <c r="AJ1164" i="48"/>
  <c r="AP1164" i="48" s="1"/>
  <c r="AJ1176" i="48"/>
  <c r="AP1176" i="48" s="1"/>
  <c r="AJ1297" i="48"/>
  <c r="AP1297" i="48" s="1"/>
  <c r="AJ1255" i="48"/>
  <c r="AP1255" i="48" s="1"/>
  <c r="AJ1312" i="48"/>
  <c r="AP1312" i="48" s="1"/>
  <c r="AJ1257" i="48"/>
  <c r="AP1257" i="48" s="1"/>
  <c r="AJ1209" i="48"/>
  <c r="AP1209" i="48" s="1"/>
  <c r="AJ1246" i="48"/>
  <c r="AP1246" i="48" s="1"/>
  <c r="AJ1397" i="48"/>
  <c r="AP1397" i="48" s="1"/>
  <c r="AJ1424" i="48"/>
  <c r="AP1424" i="48" s="1"/>
  <c r="AJ1357" i="48"/>
  <c r="AP1357" i="48" s="1"/>
  <c r="AJ1264" i="48"/>
  <c r="AP1264" i="48" s="1"/>
  <c r="AJ1204" i="48"/>
  <c r="AP1204" i="48" s="1"/>
  <c r="AJ1247" i="48"/>
  <c r="AP1247" i="48" s="1"/>
  <c r="AJ1232" i="48"/>
  <c r="AP1232" i="48" s="1"/>
  <c r="AJ1272" i="48"/>
  <c r="AP1272" i="48" s="1"/>
  <c r="AJ1400" i="48"/>
  <c r="AP1400" i="48" s="1"/>
  <c r="AJ1281" i="48"/>
  <c r="AP1281" i="48" s="1"/>
  <c r="AJ1338" i="48"/>
  <c r="AP1338" i="48" s="1"/>
  <c r="AJ1227" i="48"/>
  <c r="AP1227" i="48" s="1"/>
  <c r="AJ1230" i="48"/>
  <c r="AP1230" i="48" s="1"/>
  <c r="AJ1259" i="48"/>
  <c r="AP1259" i="48" s="1"/>
  <c r="AJ1095" i="48"/>
  <c r="AP1095" i="48" s="1"/>
  <c r="AJ1074" i="48"/>
  <c r="AP1074" i="48" s="1"/>
  <c r="AJ1034" i="48"/>
  <c r="AP1034" i="48" s="1"/>
  <c r="AJ1056" i="48"/>
  <c r="AP1056" i="48" s="1"/>
  <c r="AJ1139" i="48"/>
  <c r="AP1139" i="48" s="1"/>
  <c r="AJ1224" i="48"/>
  <c r="AP1224" i="48" s="1"/>
  <c r="AJ1241" i="48"/>
  <c r="AP1241" i="48" s="1"/>
  <c r="AJ1062" i="48"/>
  <c r="AP1062" i="48" s="1"/>
  <c r="AJ1150" i="48"/>
  <c r="AP1150" i="48" s="1"/>
  <c r="AJ1270" i="48"/>
  <c r="AP1270" i="48" s="1"/>
  <c r="AJ1303" i="48"/>
  <c r="AP1303" i="48" s="1"/>
  <c r="AJ1237" i="48"/>
  <c r="AP1237" i="48" s="1"/>
  <c r="AJ1132" i="48"/>
  <c r="AP1132" i="48" s="1"/>
  <c r="AJ1054" i="48"/>
  <c r="AP1054" i="48" s="1"/>
  <c r="AJ845" i="48"/>
  <c r="AP845" i="48" s="1"/>
  <c r="AJ870" i="48"/>
  <c r="AP870" i="48" s="1"/>
  <c r="AJ885" i="48"/>
  <c r="AP885" i="48" s="1"/>
  <c r="AJ888" i="48"/>
  <c r="AP888" i="48" s="1"/>
  <c r="AJ811" i="48"/>
  <c r="AP811" i="48" s="1"/>
  <c r="AJ1969" i="48"/>
  <c r="AP1969" i="48" s="1"/>
  <c r="AJ1967" i="48"/>
  <c r="AP1967" i="48" s="1"/>
  <c r="AJ1951" i="48"/>
  <c r="AP1951" i="48" s="1"/>
  <c r="AJ1961" i="48"/>
  <c r="AP1961" i="48" s="1"/>
  <c r="AJ1952" i="48"/>
  <c r="AP1952" i="48" s="1"/>
  <c r="AJ1953" i="48"/>
  <c r="AP1953" i="48" s="1"/>
  <c r="AJ1968" i="48"/>
  <c r="AP1968" i="48" s="1"/>
  <c r="AJ1954" i="48"/>
  <c r="AP1954" i="48" s="1"/>
  <c r="AJ1962" i="48"/>
  <c r="AP1962" i="48" s="1"/>
  <c r="AJ1955" i="48"/>
  <c r="AP1955" i="48" s="1"/>
  <c r="AJ1963" i="48"/>
  <c r="AP1963" i="48" s="1"/>
  <c r="AJ1956" i="48"/>
  <c r="AP1956" i="48" s="1"/>
  <c r="AJ1957" i="48"/>
  <c r="AP1957" i="48" s="1"/>
  <c r="AJ1964" i="48"/>
  <c r="AP1964" i="48" s="1"/>
  <c r="AJ1958" i="48"/>
  <c r="AP1958" i="48" s="1"/>
  <c r="AJ1965" i="48"/>
  <c r="AP1965" i="48" s="1"/>
  <c r="AJ1959" i="48"/>
  <c r="AP1959" i="48" s="1"/>
  <c r="AJ1960" i="48"/>
  <c r="AP1960" i="48" s="1"/>
  <c r="AJ1966" i="48"/>
  <c r="AP1966" i="48" s="1"/>
  <c r="AJ1948" i="48"/>
  <c r="AP1948" i="48" s="1"/>
  <c r="AJ1949" i="48"/>
  <c r="AP1949" i="48" s="1"/>
  <c r="AJ956" i="48"/>
  <c r="AP956" i="48" s="1"/>
  <c r="AJ950" i="48"/>
  <c r="AP950" i="48" s="1"/>
  <c r="AJ1950" i="48"/>
  <c r="AP1950" i="48" s="1"/>
  <c r="AJ857" i="48"/>
  <c r="AP857" i="48" s="1"/>
  <c r="AJ958" i="48"/>
  <c r="AP958" i="48" s="1"/>
  <c r="AJ908" i="48"/>
  <c r="AP908" i="48" s="1"/>
  <c r="AJ935" i="48"/>
  <c r="AP935" i="48" s="1"/>
  <c r="AJ884" i="48"/>
  <c r="AP884" i="48" s="1"/>
  <c r="AJ793" i="48"/>
  <c r="AP793" i="48" s="1"/>
  <c r="AJ859" i="48"/>
  <c r="AP859" i="48" s="1"/>
  <c r="AJ865" i="48"/>
  <c r="AP865" i="48" s="1"/>
  <c r="AJ929" i="48"/>
  <c r="AP929" i="48" s="1"/>
  <c r="AJ904" i="48"/>
  <c r="AP904" i="48" s="1"/>
  <c r="AJ854" i="48"/>
  <c r="AP854" i="48" s="1"/>
  <c r="AJ837" i="48"/>
  <c r="AP837" i="48" s="1"/>
  <c r="AJ802" i="48"/>
  <c r="AP802" i="48" s="1"/>
  <c r="AJ899" i="48"/>
  <c r="AP899" i="48" s="1"/>
  <c r="AJ954" i="48"/>
  <c r="AP954" i="48" s="1"/>
  <c r="AJ952" i="48"/>
  <c r="AP952" i="48" s="1"/>
  <c r="AJ944" i="48"/>
  <c r="AP944" i="48" s="1"/>
  <c r="AJ892" i="48"/>
  <c r="AP892" i="48" s="1"/>
  <c r="AJ922" i="48"/>
  <c r="AP922" i="48" s="1"/>
  <c r="AJ934" i="48"/>
  <c r="AP934" i="48" s="1"/>
  <c r="AJ959" i="48"/>
  <c r="AP959" i="48" s="1"/>
  <c r="AJ938" i="48"/>
  <c r="AP938" i="48" s="1"/>
  <c r="AJ957" i="48"/>
  <c r="AP957" i="48" s="1"/>
  <c r="AJ912" i="48"/>
  <c r="AP912" i="48" s="1"/>
  <c r="AJ1835" i="48"/>
  <c r="AP1835" i="48" s="1"/>
  <c r="AJ1859" i="48"/>
  <c r="AP1859" i="48" s="1"/>
  <c r="AJ1834" i="48"/>
  <c r="AP1834" i="48" s="1"/>
  <c r="AJ1880" i="48"/>
  <c r="AP1880" i="48" s="1"/>
  <c r="AJ1921" i="48"/>
  <c r="AP1921" i="48" s="1"/>
  <c r="AJ1923" i="48"/>
  <c r="AP1923" i="48" s="1"/>
  <c r="AJ1901" i="48"/>
  <c r="AP1901" i="48" s="1"/>
  <c r="AJ1893" i="48"/>
  <c r="AP1893" i="48" s="1"/>
  <c r="AJ1906" i="48"/>
  <c r="AP1906" i="48" s="1"/>
  <c r="AJ1890" i="48"/>
  <c r="AP1890" i="48" s="1"/>
  <c r="AJ1828" i="48"/>
  <c r="AP1828" i="48" s="1"/>
  <c r="AJ1813" i="48"/>
  <c r="AP1813" i="48" s="1"/>
  <c r="AJ1824" i="48"/>
  <c r="AP1824" i="48" s="1"/>
  <c r="AJ1832" i="48"/>
  <c r="AP1832" i="48" s="1"/>
  <c r="AJ1855" i="48"/>
  <c r="AP1855" i="48" s="1"/>
  <c r="AJ1878" i="48"/>
  <c r="AP1878" i="48" s="1"/>
  <c r="AJ1881" i="48"/>
  <c r="AP1881" i="48" s="1"/>
  <c r="AJ1894" i="48"/>
  <c r="AP1894" i="48" s="1"/>
  <c r="AJ1896" i="48"/>
  <c r="AP1896" i="48" s="1"/>
  <c r="AJ1918" i="48"/>
  <c r="AP1918" i="48" s="1"/>
  <c r="AJ1913" i="48"/>
  <c r="AP1913" i="48" s="1"/>
  <c r="AJ1917" i="48"/>
  <c r="AP1917" i="48" s="1"/>
  <c r="AJ1889" i="48"/>
  <c r="AP1889" i="48" s="1"/>
  <c r="AJ1873" i="48"/>
  <c r="AP1873" i="48" s="1"/>
  <c r="AJ1871" i="48"/>
  <c r="AP1871" i="48" s="1"/>
  <c r="AJ1862" i="48"/>
  <c r="AP1862" i="48" s="1"/>
  <c r="AJ1842" i="48"/>
  <c r="AP1842" i="48" s="1"/>
  <c r="AJ1844" i="48"/>
  <c r="AP1844" i="48" s="1"/>
  <c r="AJ1830" i="48"/>
  <c r="AP1830" i="48" s="1"/>
  <c r="AJ1839" i="48"/>
  <c r="AP1839" i="48" s="1"/>
  <c r="AJ1910" i="48"/>
  <c r="AP1910" i="48" s="1"/>
  <c r="AJ1914" i="48"/>
  <c r="AP1914" i="48" s="1"/>
  <c r="AJ1920" i="48"/>
  <c r="AP1920" i="48" s="1"/>
  <c r="AJ1876" i="48"/>
  <c r="AP1876" i="48" s="1"/>
  <c r="AJ1847" i="48"/>
  <c r="AP1847" i="48" s="1"/>
  <c r="AJ1850" i="48"/>
  <c r="AP1850" i="48" s="1"/>
  <c r="AJ1868" i="48"/>
  <c r="AP1868" i="48" s="1"/>
  <c r="AJ1870" i="48"/>
  <c r="AP1870" i="48" s="1"/>
  <c r="AJ1877" i="48"/>
  <c r="AP1877" i="48" s="1"/>
  <c r="AJ1874" i="48"/>
  <c r="AP1874" i="48" s="1"/>
  <c r="AJ1898" i="48"/>
  <c r="AP1898" i="48" s="1"/>
  <c r="AJ1922" i="48"/>
  <c r="AP1922" i="48" s="1"/>
  <c r="AJ1930" i="48"/>
  <c r="AP1930" i="48" s="1"/>
  <c r="AJ1927" i="48"/>
  <c r="AP1927" i="48" s="1"/>
  <c r="AJ1928" i="48"/>
  <c r="AP1928" i="48" s="1"/>
  <c r="AJ1904" i="48"/>
  <c r="AP1904" i="48" s="1"/>
  <c r="AJ1900" i="48"/>
  <c r="AP1900" i="48" s="1"/>
  <c r="AJ1903" i="48"/>
  <c r="AP1903" i="48" s="1"/>
  <c r="AJ1911" i="48"/>
  <c r="AP1911" i="48" s="1"/>
  <c r="AJ1909" i="48"/>
  <c r="AP1909" i="48" s="1"/>
  <c r="AJ1924" i="48"/>
  <c r="AP1924" i="48" s="1"/>
  <c r="AJ1926" i="48"/>
  <c r="AP1926" i="48" s="1"/>
  <c r="AJ1932" i="48"/>
  <c r="AP1932" i="48" s="1"/>
  <c r="AJ1925" i="48"/>
  <c r="AP1925" i="48" s="1"/>
  <c r="AJ517" i="48"/>
  <c r="AP517" i="48" s="1"/>
  <c r="AJ633" i="48"/>
  <c r="AP633" i="48" s="1"/>
  <c r="AJ676" i="48"/>
  <c r="AP676" i="48" s="1"/>
  <c r="AJ755" i="48"/>
  <c r="AP755" i="48" s="1"/>
  <c r="AJ1051" i="48"/>
  <c r="AP1051" i="48" s="1"/>
  <c r="AJ997" i="48"/>
  <c r="AP997" i="48" s="1"/>
  <c r="AJ704" i="48"/>
  <c r="AP704" i="48" s="1"/>
  <c r="AJ701" i="48"/>
  <c r="AP701" i="48" s="1"/>
  <c r="AJ814" i="48"/>
  <c r="AP814" i="48" s="1"/>
  <c r="AJ941" i="48"/>
  <c r="AP941" i="48" s="1"/>
  <c r="AJ683" i="48"/>
  <c r="AP683" i="48" s="1"/>
  <c r="AJ548" i="48"/>
  <c r="AP548" i="48" s="1"/>
  <c r="AJ473" i="48"/>
  <c r="AP473" i="48" s="1"/>
  <c r="AJ551" i="48"/>
  <c r="AP551" i="48" s="1"/>
  <c r="AJ622" i="48"/>
  <c r="AP622" i="48" s="1"/>
  <c r="AJ833" i="48"/>
  <c r="AP833" i="48" s="1"/>
  <c r="AJ968" i="48"/>
  <c r="AP968" i="48" s="1"/>
  <c r="AJ1016" i="48"/>
  <c r="AP1016" i="48" s="1"/>
  <c r="AJ778" i="48"/>
  <c r="AP778" i="48" s="1"/>
  <c r="AJ834" i="48"/>
  <c r="AP834" i="48" s="1"/>
  <c r="AJ839" i="48"/>
  <c r="AP839" i="48" s="1"/>
  <c r="AJ872" i="48"/>
  <c r="AP872" i="48" s="1"/>
  <c r="AJ669" i="48"/>
  <c r="AP669" i="48" s="1"/>
  <c r="AJ873" i="48"/>
  <c r="AP873" i="48" s="1"/>
  <c r="AJ613" i="48"/>
  <c r="AP613" i="48" s="1"/>
  <c r="AJ719" i="48"/>
  <c r="AP719" i="48" s="1"/>
  <c r="AJ734" i="48"/>
  <c r="AP734" i="48" s="1"/>
  <c r="AJ882" i="48"/>
  <c r="AP882" i="48" s="1"/>
  <c r="AJ991" i="48"/>
  <c r="AP991" i="48" s="1"/>
  <c r="AJ864" i="48"/>
  <c r="AP864" i="48" s="1"/>
  <c r="AJ790" i="48"/>
  <c r="AP790" i="48" s="1"/>
  <c r="AJ751" i="48"/>
  <c r="AP751" i="48" s="1"/>
  <c r="AJ948" i="48"/>
  <c r="AP948" i="48" s="1"/>
  <c r="AJ940" i="48"/>
  <c r="AP940" i="48" s="1"/>
  <c r="AJ994" i="48"/>
  <c r="AP994" i="48" s="1"/>
  <c r="AJ655" i="48"/>
  <c r="AP655" i="48" s="1"/>
  <c r="AJ614" i="48"/>
  <c r="AP614" i="48" s="1"/>
  <c r="AJ611" i="48"/>
  <c r="AP611" i="48" s="1"/>
  <c r="AJ824" i="48"/>
  <c r="AP824" i="48" s="1"/>
  <c r="AJ966" i="48"/>
  <c r="AP966" i="48" s="1"/>
  <c r="AJ936" i="48"/>
  <c r="AP936" i="48" s="1"/>
  <c r="AJ853" i="48"/>
  <c r="AP853" i="48" s="1"/>
  <c r="AJ851" i="48"/>
  <c r="AP851" i="48" s="1"/>
  <c r="AJ731" i="48"/>
  <c r="AP731" i="48" s="1"/>
  <c r="AJ838" i="48"/>
  <c r="AP838" i="48" s="1"/>
  <c r="AJ909" i="48"/>
  <c r="AP909" i="48" s="1"/>
  <c r="AJ729" i="48"/>
  <c r="AP729" i="48" s="1"/>
  <c r="AJ663" i="48"/>
  <c r="AP663" i="48" s="1"/>
  <c r="AJ638" i="48"/>
  <c r="AP638" i="48" s="1"/>
  <c r="AJ615" i="48"/>
  <c r="AP615" i="48" s="1"/>
  <c r="AJ744" i="48"/>
  <c r="AP744" i="48" s="1"/>
  <c r="AJ850" i="48"/>
  <c r="AP850" i="48" s="1"/>
  <c r="AJ976" i="48"/>
  <c r="AP976" i="48" s="1"/>
  <c r="AJ930" i="48"/>
  <c r="AP930" i="48" s="1"/>
  <c r="AJ855" i="48"/>
  <c r="AP855" i="48" s="1"/>
  <c r="AJ46" i="48"/>
  <c r="AP46" i="48" s="1"/>
  <c r="AJ101" i="48"/>
  <c r="AP101" i="48" s="1"/>
  <c r="AJ144" i="48"/>
  <c r="AP144" i="48" s="1"/>
  <c r="AJ206" i="48"/>
  <c r="AP206" i="48" s="1"/>
  <c r="AJ1117" i="48"/>
  <c r="AP1117" i="48" s="1"/>
  <c r="AJ1146" i="48"/>
  <c r="AP1146" i="48" s="1"/>
  <c r="AJ1072" i="48"/>
  <c r="AP1072" i="48" s="1"/>
  <c r="AJ937" i="48"/>
  <c r="AP937" i="48" s="1"/>
  <c r="AJ891" i="48"/>
  <c r="AP891" i="48" s="1"/>
  <c r="AJ585" i="48"/>
  <c r="AP585" i="48" s="1"/>
  <c r="AJ197" i="48"/>
  <c r="AP197" i="48" s="1"/>
  <c r="AJ74" i="48"/>
  <c r="AP74" i="48" s="1"/>
  <c r="AJ38" i="48"/>
  <c r="AP38" i="48" s="1"/>
  <c r="AJ54" i="48"/>
  <c r="AP54" i="48" s="1"/>
  <c r="AJ108" i="48"/>
  <c r="AP108" i="48" s="1"/>
  <c r="AJ321" i="48"/>
  <c r="AP321" i="48" s="1"/>
  <c r="AJ499" i="48"/>
  <c r="AP499" i="48" s="1"/>
  <c r="AJ1067" i="48"/>
  <c r="AP1067" i="48" s="1"/>
  <c r="AJ1010" i="48"/>
  <c r="AP1010" i="48" s="1"/>
  <c r="AJ1000" i="48"/>
  <c r="AP1000" i="48" s="1"/>
  <c r="AJ992" i="48"/>
  <c r="AP992" i="48" s="1"/>
  <c r="AJ396" i="48"/>
  <c r="AP396" i="48" s="1"/>
  <c r="AJ128" i="48"/>
  <c r="AP128" i="48" s="1"/>
  <c r="AJ332" i="48"/>
  <c r="AP332" i="48" s="1"/>
  <c r="AJ87" i="48"/>
  <c r="AP87" i="48" s="1"/>
  <c r="AJ142" i="48"/>
  <c r="AP142" i="48" s="1"/>
  <c r="AJ167" i="48"/>
  <c r="AP167" i="48" s="1"/>
  <c r="AJ312" i="48"/>
  <c r="AP312" i="48" s="1"/>
  <c r="AJ631" i="48"/>
  <c r="AP631" i="48" s="1"/>
  <c r="AJ1137" i="48"/>
  <c r="AP1137" i="48" s="1"/>
  <c r="AJ1083" i="48"/>
  <c r="AP1083" i="48" s="1"/>
  <c r="AJ1036" i="48"/>
  <c r="AP1036" i="48" s="1"/>
  <c r="AJ1055" i="48"/>
  <c r="AP1055" i="48" s="1"/>
  <c r="AJ374" i="48"/>
  <c r="AP374" i="48" s="1"/>
  <c r="AJ392" i="48"/>
  <c r="AP392" i="48" s="1"/>
  <c r="AJ92" i="48"/>
  <c r="AP92" i="48" s="1"/>
  <c r="AJ57" i="48"/>
  <c r="AP57" i="48" s="1"/>
  <c r="AJ45" i="48"/>
  <c r="AP45" i="48" s="1"/>
  <c r="AJ232" i="48"/>
  <c r="AP232" i="48" s="1"/>
  <c r="AJ387" i="48"/>
  <c r="AP387" i="48" s="1"/>
  <c r="AJ573" i="48"/>
  <c r="AP573" i="48" s="1"/>
  <c r="AJ1059" i="48"/>
  <c r="AP1059" i="48" s="1"/>
  <c r="AJ741" i="48"/>
  <c r="AP741" i="48" s="1"/>
  <c r="AJ1007" i="48"/>
  <c r="AP1007" i="48" s="1"/>
  <c r="AJ977" i="48"/>
  <c r="AP977" i="48" s="1"/>
  <c r="AJ461" i="48"/>
  <c r="AP461" i="48" s="1"/>
  <c r="AJ152" i="48"/>
  <c r="AP152" i="48" s="1"/>
  <c r="AJ122" i="48"/>
  <c r="AP122" i="48" s="1"/>
  <c r="AJ105" i="48"/>
  <c r="AP105" i="48" s="1"/>
  <c r="AJ86" i="48"/>
  <c r="AP86" i="48" s="1"/>
  <c r="AJ175" i="48"/>
  <c r="AP175" i="48" s="1"/>
  <c r="AJ252" i="48"/>
  <c r="AP252" i="48" s="1"/>
  <c r="AJ590" i="48"/>
  <c r="AP590" i="48" s="1"/>
  <c r="AJ915" i="48"/>
  <c r="AP915" i="48" s="1"/>
  <c r="AJ878" i="48"/>
  <c r="AP878" i="48" s="1"/>
  <c r="AJ16" i="48"/>
  <c r="AP16" i="48" s="1"/>
  <c r="AJ32" i="48"/>
  <c r="AP32" i="48" s="1"/>
  <c r="AJ27" i="48"/>
  <c r="AP27" i="48" s="1"/>
  <c r="AJ31" i="48"/>
  <c r="AP31" i="48" s="1"/>
  <c r="AJ248" i="48"/>
  <c r="AP248" i="48" s="1"/>
  <c r="AJ291" i="48"/>
  <c r="AP291" i="48" s="1"/>
  <c r="AJ221" i="48"/>
  <c r="AP221" i="48" s="1"/>
  <c r="AJ207" i="48"/>
  <c r="AP207" i="48" s="1"/>
  <c r="AJ229" i="48"/>
  <c r="AP229" i="48" s="1"/>
  <c r="AJ220" i="48"/>
  <c r="AP220" i="48" s="1"/>
  <c r="AJ82" i="48"/>
  <c r="AP82" i="48" s="1"/>
  <c r="AJ22" i="48"/>
  <c r="AP22" i="48" s="1"/>
  <c r="AJ23" i="48"/>
  <c r="AP23" i="48" s="1"/>
  <c r="AJ44" i="48"/>
  <c r="AP44" i="48" s="1"/>
  <c r="AJ42" i="48"/>
  <c r="AP42" i="48" s="1"/>
  <c r="AJ103" i="48"/>
  <c r="AP103" i="48" s="1"/>
  <c r="AJ131" i="48"/>
  <c r="AP131" i="48" s="1"/>
  <c r="AJ288" i="48"/>
  <c r="AP288" i="48" s="1"/>
  <c r="AJ239" i="48"/>
  <c r="AP239" i="48" s="1"/>
  <c r="AJ278" i="48"/>
  <c r="AP278" i="48" s="1"/>
  <c r="AJ269" i="48"/>
  <c r="AP269" i="48" s="1"/>
  <c r="AJ114" i="48"/>
  <c r="AP114" i="48" s="1"/>
  <c r="AJ62" i="48"/>
  <c r="AP62" i="48" s="1"/>
  <c r="AJ261" i="48"/>
  <c r="AP261" i="48" s="1"/>
  <c r="AJ51" i="48"/>
  <c r="AP51" i="48" s="1"/>
  <c r="AJ126" i="48"/>
  <c r="AP126" i="48" s="1"/>
  <c r="AJ48" i="48"/>
  <c r="AP48" i="48" s="1"/>
  <c r="AJ64" i="48"/>
  <c r="AP64" i="48" s="1"/>
  <c r="AJ96" i="48"/>
  <c r="AP96" i="48" s="1"/>
  <c r="AJ246" i="48"/>
  <c r="AP246" i="48" s="1"/>
  <c r="AJ1498" i="48"/>
  <c r="AP1498" i="48" s="1"/>
  <c r="AJ253" i="48"/>
  <c r="AP253" i="48" s="1"/>
  <c r="AJ242" i="48"/>
  <c r="AP242" i="48" s="1"/>
  <c r="AJ97" i="48"/>
  <c r="AP97" i="48" s="1"/>
  <c r="AJ169" i="48"/>
  <c r="AP169" i="48" s="1"/>
  <c r="AJ30" i="48"/>
  <c r="AP30" i="48" s="1"/>
  <c r="AJ21" i="48"/>
  <c r="AP21" i="48" s="1"/>
  <c r="AJ37" i="48"/>
  <c r="AP37" i="48" s="1"/>
  <c r="AJ56" i="48"/>
  <c r="AP56" i="48" s="1"/>
  <c r="AJ93" i="48"/>
  <c r="AP93" i="48" s="1"/>
  <c r="AJ294" i="48"/>
  <c r="AP294" i="48" s="1"/>
  <c r="AJ388" i="48"/>
  <c r="AP388" i="48" s="1"/>
  <c r="AJ380" i="48"/>
  <c r="AP380" i="48" s="1"/>
  <c r="AJ400" i="48"/>
  <c r="AP400" i="48" s="1"/>
  <c r="AJ411" i="48"/>
  <c r="AP411" i="48" s="1"/>
  <c r="AJ297" i="48"/>
  <c r="AP297" i="48" s="1"/>
  <c r="AJ202" i="48"/>
  <c r="AP202" i="48" s="1"/>
  <c r="AJ60" i="48"/>
  <c r="AP60" i="48" s="1"/>
  <c r="AJ69" i="48"/>
  <c r="AP69" i="48" s="1"/>
  <c r="AJ26" i="48"/>
  <c r="AP26" i="48" s="1"/>
  <c r="AJ28" i="48"/>
  <c r="AP28" i="48" s="1"/>
  <c r="AJ43" i="48"/>
  <c r="AP43" i="48" s="1"/>
  <c r="AJ138" i="48"/>
  <c r="AP138" i="48" s="1"/>
  <c r="AJ226" i="48"/>
  <c r="AP226" i="48" s="1"/>
  <c r="AJ211" i="48"/>
  <c r="AP211" i="48" s="1"/>
  <c r="AJ1385" i="48"/>
  <c r="AP1385" i="48" s="1"/>
  <c r="AJ1460" i="48"/>
  <c r="AP1460" i="48" s="1"/>
  <c r="AJ1405" i="48"/>
  <c r="AP1405" i="48" s="1"/>
  <c r="AJ1465" i="48"/>
  <c r="AP1465" i="48" s="1"/>
  <c r="AJ906" i="48"/>
  <c r="AP906" i="48" s="1"/>
  <c r="AJ730" i="48"/>
  <c r="AP730" i="48" s="1"/>
  <c r="AJ558" i="48"/>
  <c r="AP558" i="48" s="1"/>
  <c r="AJ557" i="48"/>
  <c r="AP557" i="48" s="1"/>
  <c r="AJ699" i="48"/>
  <c r="AP699" i="48" s="1"/>
  <c r="AJ1127" i="48"/>
  <c r="AP1127" i="48" s="1"/>
  <c r="AJ1518" i="48"/>
  <c r="AP1518" i="48" s="1"/>
  <c r="AJ1471" i="48"/>
  <c r="AP1471" i="48" s="1"/>
  <c r="AJ1449" i="48"/>
  <c r="AP1449" i="48" s="1"/>
  <c r="AJ1488" i="48"/>
  <c r="AP1488" i="48" s="1"/>
  <c r="AJ1453" i="48"/>
  <c r="AP1453" i="48" s="1"/>
  <c r="AJ1495" i="48"/>
  <c r="AP1495" i="48" s="1"/>
  <c r="AJ1078" i="48"/>
  <c r="AP1078" i="48" s="1"/>
  <c r="AJ781" i="48"/>
  <c r="AP781" i="48" s="1"/>
  <c r="AJ531" i="48"/>
  <c r="AP531" i="48" s="1"/>
  <c r="AJ562" i="48"/>
  <c r="AP562" i="48" s="1"/>
  <c r="AJ581" i="48"/>
  <c r="AP581" i="48" s="1"/>
  <c r="AJ1060" i="48"/>
  <c r="AP1060" i="48" s="1"/>
  <c r="AJ1447" i="48"/>
  <c r="AP1447" i="48" s="1"/>
  <c r="AJ1328" i="48"/>
  <c r="AP1328" i="48" s="1"/>
  <c r="AJ1409" i="48"/>
  <c r="AP1409" i="48" s="1"/>
  <c r="AJ1390" i="48"/>
  <c r="AP1390" i="48" s="1"/>
  <c r="AJ1513" i="48"/>
  <c r="AP1513" i="48" s="1"/>
  <c r="AJ1767" i="48"/>
  <c r="AP1767" i="48" s="1"/>
  <c r="AJ1239" i="48"/>
  <c r="AP1239" i="48" s="1"/>
  <c r="AJ709" i="48"/>
  <c r="AP709" i="48" s="1"/>
  <c r="AJ2305" i="48"/>
  <c r="AP2305" i="48" s="1"/>
  <c r="AJ507" i="48"/>
  <c r="AP507" i="48" s="1"/>
  <c r="AJ767" i="48"/>
  <c r="AP767" i="48" s="1"/>
  <c r="AJ1195" i="48"/>
  <c r="AP1195" i="48" s="1"/>
  <c r="AJ1529" i="48"/>
  <c r="AP1529" i="48" s="1"/>
  <c r="AJ1536" i="48"/>
  <c r="AP1536" i="48" s="1"/>
  <c r="AJ1386" i="48"/>
  <c r="AP1386" i="48" s="1"/>
  <c r="AJ1510" i="48"/>
  <c r="AP1510" i="48" s="1"/>
  <c r="AJ1349" i="48"/>
  <c r="AP1349" i="48" s="1"/>
  <c r="AJ1387" i="48"/>
  <c r="AP1387" i="48" s="1"/>
  <c r="AJ943" i="48"/>
  <c r="AP943" i="48" s="1"/>
  <c r="AJ609" i="48"/>
  <c r="AP609" i="48" s="1"/>
  <c r="AJ561" i="48"/>
  <c r="AP561" i="48" s="1"/>
  <c r="AJ484" i="48"/>
  <c r="AP484" i="48" s="1"/>
  <c r="AJ672" i="48"/>
  <c r="AP672" i="48" s="1"/>
  <c r="AJ933" i="48"/>
  <c r="AP933" i="48" s="1"/>
  <c r="AJ1500" i="48"/>
  <c r="AP1500" i="48" s="1"/>
  <c r="AJ1533" i="48"/>
  <c r="AP1533" i="48" s="1"/>
  <c r="AJ1494" i="48"/>
  <c r="AP1494" i="48" s="1"/>
  <c r="AJ1484" i="48"/>
  <c r="AP1484" i="48" s="1"/>
  <c r="AJ1429" i="48"/>
  <c r="AP1429" i="48" s="1"/>
  <c r="AJ1335" i="48"/>
  <c r="AP1335" i="48" s="1"/>
  <c r="AJ806" i="48"/>
  <c r="AP806" i="48" s="1"/>
  <c r="AJ680" i="48"/>
  <c r="AP680" i="48" s="1"/>
  <c r="AJ718" i="48"/>
  <c r="AP718" i="48" s="1"/>
  <c r="AJ109" i="48"/>
  <c r="AP109" i="48" s="1"/>
  <c r="AJ145" i="48"/>
  <c r="AP145" i="48" s="1"/>
  <c r="AJ136" i="48"/>
  <c r="AP136" i="48" s="1"/>
  <c r="AJ161" i="48"/>
  <c r="AP161" i="48" s="1"/>
  <c r="AJ185" i="48"/>
  <c r="AP185" i="48" s="1"/>
  <c r="AJ186" i="48"/>
  <c r="AP186" i="48" s="1"/>
  <c r="AJ117" i="48"/>
  <c r="AP117" i="48" s="1"/>
  <c r="AJ116" i="48"/>
  <c r="AP116" i="48" s="1"/>
  <c r="AJ177" i="48"/>
  <c r="AP177" i="48" s="1"/>
  <c r="AJ268" i="48"/>
  <c r="AP268" i="48" s="1"/>
  <c r="AJ212" i="48"/>
  <c r="AP212" i="48" s="1"/>
  <c r="AJ127" i="48"/>
  <c r="AP127" i="48" s="1"/>
  <c r="AJ110" i="48"/>
  <c r="AP110" i="48" s="1"/>
  <c r="AJ118" i="48"/>
  <c r="AP118" i="48" s="1"/>
  <c r="AJ119" i="48"/>
  <c r="AP119" i="48" s="1"/>
  <c r="AJ181" i="48"/>
  <c r="AP181" i="48" s="1"/>
  <c r="AJ164" i="48"/>
  <c r="AP164" i="48" s="1"/>
  <c r="AJ153" i="48"/>
  <c r="AP153" i="48" s="1"/>
  <c r="AJ102" i="48"/>
  <c r="AP102" i="48" s="1"/>
  <c r="AJ151" i="48"/>
  <c r="AP151" i="48" s="1"/>
  <c r="AJ134" i="48"/>
  <c r="AP134" i="48" s="1"/>
  <c r="AJ183" i="48"/>
  <c r="AP183" i="48" s="1"/>
  <c r="AJ159" i="48"/>
  <c r="AP159" i="48" s="1"/>
  <c r="AJ316" i="48"/>
  <c r="AP316" i="48" s="1"/>
  <c r="AJ123" i="48"/>
  <c r="AP123" i="48" s="1"/>
  <c r="AJ113" i="48"/>
  <c r="AP113" i="48" s="1"/>
  <c r="AJ124" i="48"/>
  <c r="AP124" i="48" s="1"/>
  <c r="AJ182" i="48"/>
  <c r="AP182" i="48" s="1"/>
  <c r="AJ170" i="48"/>
  <c r="AP170" i="48" s="1"/>
  <c r="AJ148" i="48"/>
  <c r="AP148" i="48" s="1"/>
  <c r="AJ146" i="48"/>
  <c r="AP146" i="48" s="1"/>
  <c r="AJ163" i="48"/>
  <c r="AP163" i="48" s="1"/>
  <c r="AJ200" i="48"/>
  <c r="AP200" i="48" s="1"/>
  <c r="AJ240" i="48"/>
  <c r="AP240" i="48" s="1"/>
  <c r="AJ270" i="48"/>
  <c r="AP270" i="48" s="1"/>
  <c r="AJ147" i="48"/>
  <c r="AP147" i="48" s="1"/>
  <c r="AJ121" i="48"/>
  <c r="AP121" i="48" s="1"/>
  <c r="AJ120" i="48"/>
  <c r="AP120" i="48" s="1"/>
  <c r="AJ180" i="48"/>
  <c r="AP180" i="48" s="1"/>
  <c r="AJ205" i="48"/>
  <c r="AP205" i="48" s="1"/>
  <c r="AJ193" i="48"/>
  <c r="AP193" i="48" s="1"/>
  <c r="AJ157" i="48"/>
  <c r="AP157" i="48" s="1"/>
  <c r="AJ132" i="48"/>
  <c r="AP132" i="48" s="1"/>
  <c r="AJ135" i="48"/>
  <c r="AP135" i="48" s="1"/>
  <c r="AJ155" i="48"/>
  <c r="AP155" i="48" s="1"/>
  <c r="AJ176" i="48"/>
  <c r="AP176" i="48" s="1"/>
  <c r="AJ171" i="48"/>
  <c r="AP171" i="48" s="1"/>
  <c r="AJ165" i="48"/>
  <c r="AP165" i="48" s="1"/>
  <c r="AJ160" i="48"/>
  <c r="AP160" i="48" s="1"/>
  <c r="AJ130" i="48"/>
  <c r="AP130" i="48" s="1"/>
  <c r="AJ184" i="48"/>
  <c r="AP184" i="48" s="1"/>
  <c r="AJ195" i="48"/>
  <c r="AP195" i="48" s="1"/>
  <c r="AJ191" i="48"/>
  <c r="AP191" i="48" s="1"/>
  <c r="AJ189" i="48"/>
  <c r="AP189" i="48" s="1"/>
  <c r="AJ188" i="48"/>
  <c r="AP188" i="48" s="1"/>
  <c r="AJ1753" i="48"/>
  <c r="AP1753" i="48" s="1"/>
  <c r="AJ1677" i="48"/>
  <c r="AP1677" i="48" s="1"/>
  <c r="AJ1716" i="48"/>
  <c r="AP1716" i="48" s="1"/>
  <c r="AJ1809" i="48"/>
  <c r="AP1809" i="48" s="1"/>
  <c r="AJ1808" i="48"/>
  <c r="AP1808" i="48" s="1"/>
  <c r="AJ1798" i="48"/>
  <c r="AP1798" i="48" s="1"/>
  <c r="AJ1766" i="48"/>
  <c r="AP1766" i="48" s="1"/>
  <c r="AJ1866" i="48"/>
  <c r="AP1866" i="48" s="1"/>
  <c r="AJ1746" i="48"/>
  <c r="AP1746" i="48" s="1"/>
  <c r="AJ1710" i="48"/>
  <c r="AP1710" i="48" s="1"/>
  <c r="AJ1776" i="48"/>
  <c r="AP1776" i="48" s="1"/>
  <c r="AJ1676" i="48"/>
  <c r="AP1676" i="48" s="1"/>
  <c r="AJ1664" i="48"/>
  <c r="AP1664" i="48" s="1"/>
  <c r="AJ1712" i="48"/>
  <c r="AP1712" i="48" s="1"/>
  <c r="AJ234" i="48"/>
  <c r="AP234" i="48" s="1"/>
  <c r="AJ224" i="48"/>
  <c r="AP224" i="48" s="1"/>
  <c r="AJ290" i="48"/>
  <c r="AP290" i="48" s="1"/>
  <c r="AJ325" i="48"/>
  <c r="AP325" i="48" s="1"/>
  <c r="AJ549" i="48"/>
  <c r="AP549" i="48" s="1"/>
  <c r="AJ640" i="48"/>
  <c r="AP640" i="48" s="1"/>
  <c r="AJ430" i="48"/>
  <c r="AP430" i="48" s="1"/>
  <c r="AJ471" i="48"/>
  <c r="AP471" i="48" s="1"/>
  <c r="AJ636" i="48"/>
  <c r="AP636" i="48" s="1"/>
  <c r="AJ658" i="48"/>
  <c r="AP658" i="48" s="1"/>
  <c r="AJ366" i="48"/>
  <c r="AP366" i="48" s="1"/>
  <c r="AJ427" i="48"/>
  <c r="AP427" i="48" s="1"/>
  <c r="AJ323" i="48"/>
  <c r="AP323" i="48" s="1"/>
  <c r="AJ344" i="48"/>
  <c r="AP344" i="48" s="1"/>
  <c r="AJ317" i="48"/>
  <c r="AP317" i="48" s="1"/>
  <c r="AJ533" i="48"/>
  <c r="AP533" i="48" s="1"/>
  <c r="AJ706" i="48"/>
  <c r="AP706" i="48" s="1"/>
  <c r="AJ641" i="48"/>
  <c r="AP641" i="48" s="1"/>
  <c r="AJ463" i="48"/>
  <c r="AP463" i="48" s="1"/>
  <c r="AJ515" i="48"/>
  <c r="AP515" i="48" s="1"/>
  <c r="AJ513" i="48"/>
  <c r="AP513" i="48" s="1"/>
  <c r="AJ566" i="48"/>
  <c r="AP566" i="48" s="1"/>
  <c r="AJ276" i="48"/>
  <c r="AP276" i="48" s="1"/>
  <c r="AJ433" i="48"/>
  <c r="AP433" i="48" s="1"/>
  <c r="AJ241" i="48"/>
  <c r="AP241" i="48" s="1"/>
  <c r="AJ300" i="48"/>
  <c r="AP300" i="48" s="1"/>
  <c r="AJ341" i="48"/>
  <c r="AP341" i="48" s="1"/>
  <c r="AJ847" i="48"/>
  <c r="AP847" i="48" s="1"/>
  <c r="AJ972" i="48"/>
  <c r="AP972" i="48" s="1"/>
  <c r="AJ736" i="48"/>
  <c r="AP736" i="48" s="1"/>
  <c r="AJ2313" i="48"/>
  <c r="AP2313" i="48" s="1"/>
  <c r="AJ503" i="48"/>
  <c r="AP503" i="48" s="1"/>
  <c r="AJ673" i="48"/>
  <c r="AP673" i="48" s="1"/>
  <c r="AJ545" i="48"/>
  <c r="AP545" i="48" s="1"/>
  <c r="AJ697" i="48"/>
  <c r="AP697" i="48" s="1"/>
  <c r="AJ309" i="48"/>
  <c r="AP309" i="48" s="1"/>
  <c r="AJ249" i="48"/>
  <c r="AP249" i="48" s="1"/>
  <c r="AJ245" i="48"/>
  <c r="AP245" i="48" s="1"/>
  <c r="AJ390" i="48"/>
  <c r="AP390" i="48" s="1"/>
  <c r="AJ434" i="48"/>
  <c r="AP434" i="48" s="1"/>
  <c r="AJ443" i="48"/>
  <c r="AP443" i="48" s="1"/>
  <c r="AJ350" i="48"/>
  <c r="AP350" i="48" s="1"/>
  <c r="AJ386" i="48"/>
  <c r="AP386" i="48" s="1"/>
  <c r="AJ359" i="48"/>
  <c r="AP359" i="48" s="1"/>
  <c r="AJ610" i="48"/>
  <c r="AP610" i="48" s="1"/>
  <c r="AJ462" i="48"/>
  <c r="AP462" i="48" s="1"/>
  <c r="AJ345" i="48"/>
  <c r="AP345" i="48" s="1"/>
  <c r="AJ409" i="48"/>
  <c r="AP409" i="48" s="1"/>
  <c r="AJ282" i="48"/>
  <c r="AP282" i="48" s="1"/>
  <c r="AJ275" i="48"/>
  <c r="AP275" i="48" s="1"/>
  <c r="AJ343" i="48"/>
  <c r="AP343" i="48" s="1"/>
  <c r="AJ422" i="48"/>
  <c r="AP422" i="48" s="1"/>
  <c r="AJ650" i="48"/>
  <c r="AP650" i="48" s="1"/>
  <c r="AJ652" i="48"/>
  <c r="AP652" i="48" s="1"/>
  <c r="AJ166" i="48"/>
  <c r="AP166" i="48" s="1"/>
  <c r="AJ2068" i="48"/>
  <c r="AP2068" i="48" s="1"/>
  <c r="AJ2069" i="48"/>
  <c r="AP2069" i="48" s="1"/>
  <c r="AJ2070" i="48"/>
  <c r="AP2070" i="48" s="1"/>
  <c r="AJ2071" i="48"/>
  <c r="AP2071" i="48" s="1"/>
  <c r="AJ2085" i="48"/>
  <c r="AP2085" i="48" s="1"/>
  <c r="AJ10" i="48"/>
  <c r="AP10" i="48" s="1"/>
  <c r="AJ15" i="48"/>
  <c r="AP15" i="48" s="1"/>
  <c r="AJ25" i="48"/>
  <c r="AP25" i="48" s="1"/>
  <c r="AJ13" i="48"/>
  <c r="AP13" i="48" s="1"/>
  <c r="AJ6" i="48"/>
  <c r="AP6" i="48" s="1"/>
  <c r="AJ4" i="48"/>
  <c r="AP4" i="48" s="1"/>
  <c r="AJ2086" i="48"/>
  <c r="AP2086" i="48" s="1"/>
  <c r="AJ2087" i="48"/>
  <c r="AP2087" i="48" s="1"/>
  <c r="AJ3" i="48"/>
  <c r="AP3" i="48" s="1"/>
  <c r="AJ5" i="48"/>
  <c r="AP5" i="48" s="1"/>
  <c r="AJ9" i="48"/>
  <c r="AP9" i="48" s="1"/>
  <c r="AJ8" i="48"/>
  <c r="AP8" i="48" s="1"/>
  <c r="AJ11" i="48"/>
  <c r="AP11" i="48" s="1"/>
  <c r="AJ17" i="48"/>
  <c r="AP17" i="48" s="1"/>
  <c r="AJ2088" i="48"/>
  <c r="AP2088" i="48" s="1"/>
  <c r="AJ2089" i="48"/>
  <c r="AP2089" i="48" s="1"/>
  <c r="AJ2144" i="48"/>
  <c r="AP2144" i="48" s="1"/>
  <c r="AJ2" i="48"/>
  <c r="AP2" i="48" s="1"/>
  <c r="AH140" i="48"/>
  <c r="AN140" i="48" s="1"/>
  <c r="AH149" i="48"/>
  <c r="AN149" i="48" s="1"/>
  <c r="AH150" i="48"/>
  <c r="AN150" i="48" s="1"/>
  <c r="AH179" i="48"/>
  <c r="AN179" i="48" s="1"/>
  <c r="AH199" i="48"/>
  <c r="AN199" i="48" s="1"/>
  <c r="AH192" i="48"/>
  <c r="AN192" i="48" s="1"/>
  <c r="AH204" i="48"/>
  <c r="AN204" i="48" s="1"/>
  <c r="AH210" i="48"/>
  <c r="AN210" i="48" s="1"/>
  <c r="AH231" i="48"/>
  <c r="AN231" i="48" s="1"/>
  <c r="AH247" i="48"/>
  <c r="AN247" i="48" s="1"/>
  <c r="AH292" i="48"/>
  <c r="AN292" i="48" s="1"/>
  <c r="AH305" i="48"/>
  <c r="AN305" i="48" s="1"/>
  <c r="AH310" i="48"/>
  <c r="AN310" i="48" s="1"/>
  <c r="AH339" i="48"/>
  <c r="AN339" i="48" s="1"/>
  <c r="AH227" i="48"/>
  <c r="AN227" i="48" s="1"/>
  <c r="AH365" i="48"/>
  <c r="AN365" i="48" s="1"/>
  <c r="AH375" i="48"/>
  <c r="AN375" i="48" s="1"/>
  <c r="AH639" i="48"/>
  <c r="AN639" i="48" s="1"/>
  <c r="AH446" i="48"/>
  <c r="AN446" i="48" s="1"/>
  <c r="AH308" i="48"/>
  <c r="AN308" i="48" s="1"/>
  <c r="AH322" i="48"/>
  <c r="AN322" i="48" s="1"/>
  <c r="AH335" i="48"/>
  <c r="AN335" i="48" s="1"/>
  <c r="AH691" i="48"/>
  <c r="AN691" i="48" s="1"/>
  <c r="AH717" i="48"/>
  <c r="AN717" i="48" s="1"/>
  <c r="AH340" i="48"/>
  <c r="AN340" i="48" s="1"/>
  <c r="AH348" i="48"/>
  <c r="AN348" i="48" s="1"/>
  <c r="AH724" i="48"/>
  <c r="AN724" i="48" s="1"/>
  <c r="AH360" i="48"/>
  <c r="AN360" i="48" s="1"/>
  <c r="AH735" i="48"/>
  <c r="AN735" i="48" s="1"/>
  <c r="AH377" i="48"/>
  <c r="AN377" i="48" s="1"/>
  <c r="AH479" i="48"/>
  <c r="AN479" i="48" s="1"/>
  <c r="AH775" i="48"/>
  <c r="AN775" i="48" s="1"/>
  <c r="AH382" i="48"/>
  <c r="AN382" i="48" s="1"/>
  <c r="AH389" i="48"/>
  <c r="AN389" i="48" s="1"/>
  <c r="AH726" i="48"/>
  <c r="AN726" i="48" s="1"/>
  <c r="AH436" i="48"/>
  <c r="AN436" i="48" s="1"/>
  <c r="AH759" i="48"/>
  <c r="AN759" i="48" s="1"/>
  <c r="AH705" i="48"/>
  <c r="AN705" i="48" s="1"/>
  <c r="AH746" i="48"/>
  <c r="AN746" i="48" s="1"/>
  <c r="AH777" i="48"/>
  <c r="AN777" i="48" s="1"/>
  <c r="AH786" i="48"/>
  <c r="AN786" i="48" s="1"/>
  <c r="AH803" i="48"/>
  <c r="AN803" i="48" s="1"/>
  <c r="AH812" i="48"/>
  <c r="AN812" i="48" s="1"/>
  <c r="AH797" i="48"/>
  <c r="AN797" i="48" s="1"/>
  <c r="AH794" i="48"/>
  <c r="AN794" i="48" s="1"/>
  <c r="AH818" i="48"/>
  <c r="AN818" i="48" s="1"/>
  <c r="AH841" i="48"/>
  <c r="AN841" i="48" s="1"/>
  <c r="AH840" i="48"/>
  <c r="AN840" i="48" s="1"/>
  <c r="AH450" i="48"/>
  <c r="AN450" i="48" s="1"/>
  <c r="AH822" i="48"/>
  <c r="AN822" i="48" s="1"/>
  <c r="AH816" i="48"/>
  <c r="AN816" i="48" s="1"/>
  <c r="AH889" i="48"/>
  <c r="AN889" i="48" s="1"/>
  <c r="AH835" i="48"/>
  <c r="AN835" i="48" s="1"/>
  <c r="AH550" i="48"/>
  <c r="AN550" i="48" s="1"/>
  <c r="AH846" i="48"/>
  <c r="AN846" i="48" s="1"/>
  <c r="AH525" i="48"/>
  <c r="AN525" i="48" s="1"/>
  <c r="AH801" i="48"/>
  <c r="AN801" i="48" s="1"/>
  <c r="AH874" i="48"/>
  <c r="AN874" i="48" s="1"/>
  <c r="AH568" i="48"/>
  <c r="AN568" i="48" s="1"/>
  <c r="AH916" i="48"/>
  <c r="AN916" i="48" s="1"/>
  <c r="AH589" i="48"/>
  <c r="AN589" i="48" s="1"/>
  <c r="AH580" i="48"/>
  <c r="AN580" i="48" s="1"/>
  <c r="AH407" i="48"/>
  <c r="AN407" i="48" s="1"/>
  <c r="AH647" i="48"/>
  <c r="AN647" i="48" s="1"/>
  <c r="AH468" i="48"/>
  <c r="AN468" i="48" s="1"/>
  <c r="AH852" i="48"/>
  <c r="AN852" i="48" s="1"/>
  <c r="AH413" i="48"/>
  <c r="AN413" i="48" s="1"/>
  <c r="AH421" i="48"/>
  <c r="AN421" i="48" s="1"/>
  <c r="AH913" i="48"/>
  <c r="AN913" i="48" s="1"/>
  <c r="AH863" i="48"/>
  <c r="AN863" i="48" s="1"/>
  <c r="AH879" i="48"/>
  <c r="AN879" i="48" s="1"/>
  <c r="AH424" i="48"/>
  <c r="AN424" i="48" s="1"/>
  <c r="AH924" i="48"/>
  <c r="AN924" i="48" s="1"/>
  <c r="AH454" i="48"/>
  <c r="AN454" i="48" s="1"/>
  <c r="AH432" i="48"/>
  <c r="AN432" i="48" s="1"/>
  <c r="AH666" i="48"/>
  <c r="AN666" i="48" s="1"/>
  <c r="AH438" i="48"/>
  <c r="AN438" i="48" s="1"/>
  <c r="AH682" i="48"/>
  <c r="AN682" i="48" s="1"/>
  <c r="AH711" i="48"/>
  <c r="AN711" i="48" s="1"/>
  <c r="AH448" i="48"/>
  <c r="AN448" i="48" s="1"/>
  <c r="AH451" i="48"/>
  <c r="AN451" i="48" s="1"/>
  <c r="AH974" i="48"/>
  <c r="AN974" i="48" s="1"/>
  <c r="AH465" i="48"/>
  <c r="AN465" i="48" s="1"/>
  <c r="AH720" i="48"/>
  <c r="AN720" i="48" s="1"/>
  <c r="AH624" i="48"/>
  <c r="AN624" i="48" s="1"/>
  <c r="AH742" i="48"/>
  <c r="AN742" i="48" s="1"/>
  <c r="AH687" i="48"/>
  <c r="AN687" i="48" s="1"/>
  <c r="AH1048" i="48"/>
  <c r="AN1048" i="48" s="1"/>
  <c r="AH769" i="48"/>
  <c r="AN769" i="48" s="1"/>
  <c r="AH661" i="48"/>
  <c r="AN661" i="48" s="1"/>
  <c r="AH973" i="48"/>
  <c r="AN973" i="48" s="1"/>
  <c r="AH756" i="48"/>
  <c r="AN756" i="48" s="1"/>
  <c r="AH520" i="48"/>
  <c r="AN520" i="48" s="1"/>
  <c r="AH665" i="48"/>
  <c r="AN665" i="48" s="1"/>
  <c r="AH716" i="48"/>
  <c r="AN716" i="48" s="1"/>
  <c r="AH796" i="48"/>
  <c r="AN796" i="48" s="1"/>
  <c r="AH830" i="48"/>
  <c r="AN830" i="48" s="1"/>
  <c r="AH804" i="48"/>
  <c r="AN804" i="48" s="1"/>
  <c r="AH827" i="48"/>
  <c r="AN827" i="48" s="1"/>
  <c r="AH521" i="48"/>
  <c r="AN521" i="48" s="1"/>
  <c r="AH511" i="48"/>
  <c r="AN511" i="48" s="1"/>
  <c r="AH867" i="48"/>
  <c r="AN867" i="48" s="1"/>
  <c r="AH535" i="48"/>
  <c r="AN535" i="48" s="1"/>
  <c r="AH712" i="48"/>
  <c r="AN712" i="48" s="1"/>
  <c r="AH826" i="48"/>
  <c r="AN826" i="48" s="1"/>
  <c r="AH828" i="48"/>
  <c r="AN828" i="48" s="1"/>
  <c r="AH690" i="48"/>
  <c r="AN690" i="48" s="1"/>
  <c r="AH645" i="48"/>
  <c r="AN645" i="48" s="1"/>
  <c r="AH530" i="48"/>
  <c r="AN530" i="48" s="1"/>
  <c r="AH524" i="48"/>
  <c r="AN524" i="48" s="1"/>
  <c r="AH527" i="48"/>
  <c r="AN527" i="48" s="1"/>
  <c r="AH675" i="48"/>
  <c r="AN675" i="48" s="1"/>
  <c r="AH1085" i="48"/>
  <c r="AN1085" i="48" s="1"/>
  <c r="AH715" i="48"/>
  <c r="AN715" i="48" s="1"/>
  <c r="AH714" i="48"/>
  <c r="AN714" i="48" s="1"/>
  <c r="AH648" i="48"/>
  <c r="AN648" i="48" s="1"/>
  <c r="AH594" i="48"/>
  <c r="AN594" i="48" s="1"/>
  <c r="AH844" i="48"/>
  <c r="AN844" i="48" s="1"/>
  <c r="AH689" i="48"/>
  <c r="AN689" i="48" s="1"/>
  <c r="AH749" i="48"/>
  <c r="AN749" i="48" s="1"/>
  <c r="AH721" i="48"/>
  <c r="AN721" i="48" s="1"/>
  <c r="AH621" i="48"/>
  <c r="AN621" i="48" s="1"/>
  <c r="AH637" i="48"/>
  <c r="AN637" i="48" s="1"/>
  <c r="AH619" i="48"/>
  <c r="AN619" i="48" s="1"/>
  <c r="AH743" i="48"/>
  <c r="AN743" i="48" s="1"/>
  <c r="AH902" i="48"/>
  <c r="AN902" i="48" s="1"/>
  <c r="AH738" i="48"/>
  <c r="AN738" i="48" s="1"/>
  <c r="AH761" i="48"/>
  <c r="AN761" i="48" s="1"/>
  <c r="AH695" i="48"/>
  <c r="AN695" i="48" s="1"/>
  <c r="AH760" i="48"/>
  <c r="AN760" i="48" s="1"/>
  <c r="AH703" i="48"/>
  <c r="AN703" i="48" s="1"/>
  <c r="AH776" i="48"/>
  <c r="AN776" i="48" s="1"/>
  <c r="AH733" i="48"/>
  <c r="AN733" i="48" s="1"/>
  <c r="AH750" i="48"/>
  <c r="AN750" i="48" s="1"/>
  <c r="AH702" i="48"/>
  <c r="AN702" i="48" s="1"/>
  <c r="AH698" i="48"/>
  <c r="AN698" i="48" s="1"/>
  <c r="AH975" i="48"/>
  <c r="AN975" i="48" s="1"/>
  <c r="AH1018" i="48"/>
  <c r="AN1018" i="48" s="1"/>
  <c r="AH949" i="48"/>
  <c r="AN949" i="48" s="1"/>
  <c r="AH753" i="48"/>
  <c r="AN753" i="48" s="1"/>
  <c r="AH783" i="48"/>
  <c r="AN783" i="48" s="1"/>
  <c r="AH654" i="48"/>
  <c r="AN654" i="48" s="1"/>
  <c r="AH569" i="48"/>
  <c r="AN569" i="48" s="1"/>
  <c r="AH1102" i="48"/>
  <c r="AN1102" i="48" s="1"/>
  <c r="AH785" i="48"/>
  <c r="AN785" i="48" s="1"/>
  <c r="AH784" i="48"/>
  <c r="AN784" i="48" s="1"/>
  <c r="AH657" i="48"/>
  <c r="AN657" i="48" s="1"/>
  <c r="AH1145" i="48"/>
  <c r="AN1145" i="48" s="1"/>
  <c r="AH1178" i="48"/>
  <c r="AN1178" i="48" s="1"/>
  <c r="AH1120" i="48"/>
  <c r="AN1120" i="48" s="1"/>
  <c r="AH577" i="48"/>
  <c r="AN577" i="48" s="1"/>
  <c r="AH1170" i="48"/>
  <c r="AN1170" i="48" s="1"/>
  <c r="AH849" i="48"/>
  <c r="AN849" i="48" s="1"/>
  <c r="AH1130" i="48"/>
  <c r="AN1130" i="48" s="1"/>
  <c r="AH809" i="48"/>
  <c r="AN809" i="48" s="1"/>
  <c r="AH808" i="48"/>
  <c r="AN808" i="48" s="1"/>
  <c r="AH537" i="48"/>
  <c r="AN537" i="48" s="1"/>
  <c r="AH1182" i="48"/>
  <c r="AN1182" i="48" s="1"/>
  <c r="AH488" i="48"/>
  <c r="AN488" i="48" s="1"/>
  <c r="AH1148" i="48"/>
  <c r="AN1148" i="48" s="1"/>
  <c r="AH1154" i="48"/>
  <c r="AN1154" i="48" s="1"/>
  <c r="AH780" i="48"/>
  <c r="AN780" i="48" s="1"/>
  <c r="AH606" i="48"/>
  <c r="AN606" i="48" s="1"/>
  <c r="AH1293" i="48"/>
  <c r="AN1293" i="48" s="1"/>
  <c r="AH1187" i="48"/>
  <c r="AN1187" i="48" s="1"/>
  <c r="AH1280" i="48"/>
  <c r="AN1280" i="48" s="1"/>
  <c r="AH604" i="48"/>
  <c r="AN604" i="48" s="1"/>
  <c r="AH686" i="48"/>
  <c r="AN686" i="48" s="1"/>
  <c r="AH1286" i="48"/>
  <c r="AN1286" i="48" s="1"/>
  <c r="AH1228" i="48"/>
  <c r="AN1228" i="48" s="1"/>
  <c r="AH583" i="48"/>
  <c r="AN583" i="48" s="1"/>
  <c r="AH858" i="48"/>
  <c r="AN858" i="48" s="1"/>
  <c r="AH740" i="48"/>
  <c r="AN740" i="48" s="1"/>
  <c r="AH805" i="48"/>
  <c r="AN805" i="48" s="1"/>
  <c r="AH1299" i="48"/>
  <c r="AN1299" i="48" s="1"/>
  <c r="AH1344" i="48"/>
  <c r="AN1344" i="48" s="1"/>
  <c r="AH900" i="48"/>
  <c r="AN900" i="48" s="1"/>
  <c r="AH1306" i="48"/>
  <c r="AN1306" i="48" s="1"/>
  <c r="AH694" i="48"/>
  <c r="AN694" i="48" s="1"/>
  <c r="AH1376" i="48"/>
  <c r="AN1376" i="48" s="1"/>
  <c r="AH597" i="48"/>
  <c r="AN597" i="48" s="1"/>
  <c r="AH848" i="48"/>
  <c r="AN848" i="48" s="1"/>
  <c r="AH1279" i="48"/>
  <c r="AN1279" i="48" s="1"/>
  <c r="AH483" i="48"/>
  <c r="AN483" i="48" s="1"/>
  <c r="AH634" i="48"/>
  <c r="AN634" i="48" s="1"/>
  <c r="AH1355" i="48"/>
  <c r="AN1355" i="48" s="1"/>
  <c r="AH868" i="48"/>
  <c r="AN868" i="48" s="1"/>
  <c r="AH832" i="48"/>
  <c r="AN832" i="48" s="1"/>
  <c r="AH831" i="48"/>
  <c r="AN831" i="48" s="1"/>
  <c r="AH1354" i="48"/>
  <c r="AN1354" i="48" s="1"/>
  <c r="AH685" i="48"/>
  <c r="AN685" i="48" s="1"/>
  <c r="AH1516" i="48"/>
  <c r="AN1516" i="48" s="1"/>
  <c r="AH860" i="48"/>
  <c r="AN860" i="48" s="1"/>
  <c r="AH570" i="48"/>
  <c r="AN570" i="48" s="1"/>
  <c r="AH979" i="48"/>
  <c r="AN979" i="48" s="1"/>
  <c r="AH947" i="48"/>
  <c r="AN947" i="48" s="1"/>
  <c r="AH578" i="48"/>
  <c r="AN578" i="48" s="1"/>
  <c r="AH1527" i="48"/>
  <c r="AN1527" i="48" s="1"/>
  <c r="AH1125" i="48"/>
  <c r="AN1125" i="48" s="1"/>
  <c r="AH1729" i="48"/>
  <c r="AN1729" i="48" s="1"/>
  <c r="AH939" i="48"/>
  <c r="AN939" i="48" s="1"/>
  <c r="AH1658" i="48"/>
  <c r="AN1658" i="48" s="1"/>
  <c r="AH953" i="48"/>
  <c r="AN953" i="48" s="1"/>
  <c r="AH627" i="48"/>
  <c r="AN627" i="48" s="1"/>
  <c r="AH861" i="48"/>
  <c r="AN861" i="48" s="1"/>
  <c r="AH1101" i="48"/>
  <c r="AN1101" i="48" s="1"/>
  <c r="AH927" i="48"/>
  <c r="AN927" i="48" s="1"/>
  <c r="AH1633" i="48"/>
  <c r="AN1633" i="48" s="1"/>
  <c r="AH696" i="48"/>
  <c r="AN696" i="48" s="1"/>
  <c r="AH883" i="48"/>
  <c r="AN883" i="48" s="1"/>
  <c r="AH971" i="48"/>
  <c r="AN971" i="48" s="1"/>
  <c r="AH1053" i="48"/>
  <c r="AN1053" i="48" s="1"/>
  <c r="AH925" i="48"/>
  <c r="AN925" i="48" s="1"/>
  <c r="AH945" i="48"/>
  <c r="AN945" i="48" s="1"/>
  <c r="AH1032" i="48"/>
  <c r="AN1032" i="48" s="1"/>
  <c r="AH910" i="48"/>
  <c r="AN910" i="48" s="1"/>
  <c r="AH1726" i="48"/>
  <c r="AN1726" i="48" s="1"/>
  <c r="AH1700" i="48"/>
  <c r="AN1700" i="48" s="1"/>
  <c r="AH926" i="48"/>
  <c r="AN926" i="48" s="1"/>
  <c r="AH951" i="48"/>
  <c r="AN951" i="48" s="1"/>
  <c r="AH988" i="48"/>
  <c r="AN988" i="48" s="1"/>
  <c r="AH758" i="48"/>
  <c r="AN758" i="48" s="1"/>
  <c r="AH980" i="48"/>
  <c r="AN980" i="48" s="1"/>
  <c r="AH961" i="48"/>
  <c r="AN961" i="48" s="1"/>
  <c r="AH984" i="48"/>
  <c r="AN984" i="48" s="1"/>
  <c r="AH1011" i="48"/>
  <c r="AN1011" i="48" s="1"/>
  <c r="AH911" i="48"/>
  <c r="AN911" i="48" s="1"/>
  <c r="AH866" i="48"/>
  <c r="AN866" i="48" s="1"/>
  <c r="AH1843" i="48"/>
  <c r="AN1843" i="48" s="1"/>
  <c r="AH1033" i="48"/>
  <c r="AN1033" i="48" s="1"/>
  <c r="AH768" i="48"/>
  <c r="AN768" i="48" s="1"/>
  <c r="AH998" i="48"/>
  <c r="AN998" i="48" s="1"/>
  <c r="AH983" i="48"/>
  <c r="AN983" i="48" s="1"/>
  <c r="AH1656" i="48"/>
  <c r="AN1656" i="48" s="1"/>
  <c r="AH969" i="48"/>
  <c r="AN969" i="48" s="1"/>
  <c r="AH1111" i="48"/>
  <c r="AN1111" i="48" s="1"/>
  <c r="AH1437" i="48"/>
  <c r="AN1437" i="48" s="1"/>
  <c r="AH779" i="48"/>
  <c r="AN779" i="48" s="1"/>
  <c r="AH964" i="48"/>
  <c r="AN964" i="48" s="1"/>
  <c r="AH1043" i="48"/>
  <c r="AN1043" i="48" s="1"/>
  <c r="AH1024" i="48"/>
  <c r="AN1024" i="48" s="1"/>
  <c r="AH1885" i="48"/>
  <c r="AN1885" i="48" s="1"/>
  <c r="AH1014" i="48"/>
  <c r="AN1014" i="48" s="1"/>
  <c r="AH1045" i="48"/>
  <c r="AN1045" i="48" s="1"/>
  <c r="AH1031" i="48"/>
  <c r="AN1031" i="48" s="1"/>
  <c r="AH960" i="48"/>
  <c r="AN960" i="48" s="1"/>
  <c r="AH1173" i="48"/>
  <c r="AN1173" i="48" s="1"/>
  <c r="AH987" i="48"/>
  <c r="AN987" i="48" s="1"/>
  <c r="AH1118" i="48"/>
  <c r="AN1118" i="48" s="1"/>
  <c r="AH1123" i="48"/>
  <c r="AN1123" i="48" s="1"/>
  <c r="AH1012" i="48"/>
  <c r="AN1012" i="48" s="1"/>
  <c r="AH668" i="48"/>
  <c r="AN668" i="48" s="1"/>
  <c r="AH1080" i="48"/>
  <c r="AN1080" i="48" s="1"/>
  <c r="AH1025" i="48"/>
  <c r="AN1025" i="48" s="1"/>
  <c r="AH1728" i="48"/>
  <c r="AN1728" i="48" s="1"/>
  <c r="AH1129" i="48"/>
  <c r="AN1129" i="48" s="1"/>
  <c r="AH1084" i="48"/>
  <c r="AN1084" i="48" s="1"/>
  <c r="AH1786" i="48"/>
  <c r="AN1786" i="48" s="1"/>
  <c r="AH671" i="48"/>
  <c r="AN671" i="48" s="1"/>
  <c r="AH1087" i="48"/>
  <c r="AN1087" i="48" s="1"/>
  <c r="AH869" i="48"/>
  <c r="AN869" i="48" s="1"/>
  <c r="AH1744" i="48"/>
  <c r="AN1744" i="48" s="1"/>
  <c r="AH917" i="48"/>
  <c r="AN917" i="48" s="1"/>
  <c r="AH1428" i="48"/>
  <c r="AN1428" i="48" s="1"/>
  <c r="AH1015" i="48"/>
  <c r="AN1015" i="48" s="1"/>
  <c r="AH598" i="48"/>
  <c r="AN598" i="48" s="1"/>
  <c r="AH1640" i="48"/>
  <c r="AN1640" i="48" s="1"/>
  <c r="AH1040" i="48"/>
  <c r="AN1040" i="48" s="1"/>
  <c r="AH1163" i="48"/>
  <c r="AN1163" i="48" s="1"/>
  <c r="AH480" i="48"/>
  <c r="AN480" i="48" s="1"/>
  <c r="AH1213" i="48"/>
  <c r="AN1213" i="48" s="1"/>
  <c r="AH600" i="48"/>
  <c r="AN600" i="48" s="1"/>
  <c r="AH898" i="48"/>
  <c r="AN898" i="48" s="1"/>
  <c r="AH618" i="48"/>
  <c r="AN618" i="48" s="1"/>
  <c r="AH1404" i="48"/>
  <c r="AN1404" i="48" s="1"/>
  <c r="AH1761" i="48"/>
  <c r="AN1761" i="48" s="1"/>
  <c r="AH1413" i="48"/>
  <c r="AN1413" i="48" s="1"/>
  <c r="AH1035" i="48"/>
  <c r="AN1035" i="48" s="1"/>
  <c r="AH931" i="48"/>
  <c r="AN931" i="48" s="1"/>
  <c r="AH970" i="48"/>
  <c r="AN970" i="48" s="1"/>
  <c r="AH642" i="48"/>
  <c r="AN642" i="48" s="1"/>
  <c r="AH727" i="48"/>
  <c r="AN727" i="48" s="1"/>
  <c r="AH1052" i="48"/>
  <c r="AN1052" i="48" s="1"/>
  <c r="AH774" i="48"/>
  <c r="AN774" i="48" s="1"/>
  <c r="AH795" i="48"/>
  <c r="AN795" i="48" s="1"/>
  <c r="AH905" i="48"/>
  <c r="AN905" i="48" s="1"/>
  <c r="AH1523" i="48"/>
  <c r="AN1523" i="48" s="1"/>
  <c r="AH886" i="48"/>
  <c r="AN886" i="48" s="1"/>
  <c r="AH928" i="48"/>
  <c r="AN928" i="48" s="1"/>
  <c r="AH1392" i="48"/>
  <c r="AN1392" i="48" s="1"/>
  <c r="AH608" i="48"/>
  <c r="AN608" i="48" s="1"/>
  <c r="AH1019" i="48"/>
  <c r="AN1019" i="48" s="1"/>
  <c r="AH770" i="48"/>
  <c r="AN770" i="48" s="1"/>
  <c r="AH649" i="48"/>
  <c r="AN649" i="48" s="1"/>
  <c r="AH595" i="48"/>
  <c r="AN595" i="48" s="1"/>
  <c r="AH754" i="48"/>
  <c r="AN754" i="48" s="1"/>
  <c r="AH605" i="48"/>
  <c r="AN605" i="48" s="1"/>
  <c r="AH692" i="48"/>
  <c r="AN692" i="48" s="1"/>
  <c r="AH1172" i="48"/>
  <c r="AN1172" i="48" s="1"/>
  <c r="AH728" i="48"/>
  <c r="AN728" i="48" s="1"/>
  <c r="AH623" i="48"/>
  <c r="AN623" i="48" s="1"/>
  <c r="AH1764" i="48"/>
  <c r="AN1764" i="48" s="1"/>
  <c r="AH962" i="48"/>
  <c r="AN962" i="48" s="1"/>
  <c r="AH942" i="48"/>
  <c r="AN942" i="48" s="1"/>
  <c r="AH464" i="48"/>
  <c r="AN464" i="48" s="1"/>
  <c r="AH963" i="48"/>
  <c r="AN963" i="48" s="1"/>
  <c r="AH1207" i="48"/>
  <c r="AN1207" i="48" s="1"/>
  <c r="AH1096" i="48"/>
  <c r="AN1096" i="48" s="1"/>
  <c r="AH523" i="48"/>
  <c r="AN523" i="48" s="1"/>
  <c r="AH1278" i="48"/>
  <c r="AN1278" i="48" s="1"/>
  <c r="AH670" i="48"/>
  <c r="AN670" i="48" s="1"/>
  <c r="AH693" i="48"/>
  <c r="AN693" i="48" s="1"/>
  <c r="AH1065" i="48"/>
  <c r="AN1065" i="48" s="1"/>
  <c r="AH1368" i="48"/>
  <c r="AN1368" i="48" s="1"/>
  <c r="AH1089" i="48"/>
  <c r="AN1089" i="48" s="1"/>
  <c r="AH1039" i="48"/>
  <c r="AN1039" i="48" s="1"/>
  <c r="AH1337" i="48"/>
  <c r="AN1337" i="48" s="1"/>
  <c r="AH1126" i="48"/>
  <c r="AN1126" i="48" s="1"/>
  <c r="AH1004" i="48"/>
  <c r="AN1004" i="48" s="1"/>
  <c r="AH1445" i="48"/>
  <c r="AN1445" i="48" s="1"/>
  <c r="AH1097" i="48"/>
  <c r="AN1097" i="48" s="1"/>
  <c r="AH1152" i="48"/>
  <c r="AN1152" i="48" s="1"/>
  <c r="AH1094" i="48"/>
  <c r="AN1094" i="48" s="1"/>
  <c r="AH1077" i="48"/>
  <c r="AN1077" i="48" s="1"/>
  <c r="AH1226" i="48"/>
  <c r="AN1226" i="48" s="1"/>
  <c r="AH1307" i="48"/>
  <c r="AN1307" i="48" s="1"/>
  <c r="AH1140" i="48"/>
  <c r="AN1140" i="48" s="1"/>
  <c r="AH1391" i="48"/>
  <c r="AN1391" i="48" s="1"/>
  <c r="AH1749" i="48"/>
  <c r="AN1749" i="48" s="1"/>
  <c r="AH1433" i="48"/>
  <c r="AN1433" i="48" s="1"/>
  <c r="AH1530" i="48"/>
  <c r="AN1530" i="48" s="1"/>
  <c r="AH1991" i="48"/>
  <c r="AN1991" i="48" s="1"/>
  <c r="AH1994" i="48"/>
  <c r="AN1994" i="48" s="1"/>
  <c r="AH999" i="48"/>
  <c r="AN999" i="48" s="1"/>
  <c r="AH1908" i="48"/>
  <c r="AN1908" i="48" s="1"/>
  <c r="AH1001" i="48"/>
  <c r="AN1001" i="48" s="1"/>
  <c r="AH1238" i="48"/>
  <c r="AN1238" i="48" s="1"/>
  <c r="AH1998" i="48"/>
  <c r="AN1998" i="48" s="1"/>
  <c r="AH2006" i="48"/>
  <c r="AN2006" i="48" s="1"/>
  <c r="AH1586" i="48"/>
  <c r="AN1586" i="48" s="1"/>
  <c r="AH2021" i="48"/>
  <c r="AN2021" i="48" s="1"/>
  <c r="AH1179" i="48"/>
  <c r="AN1179" i="48" s="1"/>
  <c r="AH1778" i="48"/>
  <c r="AN1778" i="48" s="1"/>
  <c r="AH1785" i="48"/>
  <c r="AN1785" i="48" s="1"/>
  <c r="AH1628" i="48"/>
  <c r="AN1628" i="48" s="1"/>
  <c r="AH1697" i="48"/>
  <c r="AN1697" i="48" s="1"/>
  <c r="AH1791" i="48"/>
  <c r="AN1791" i="48" s="1"/>
  <c r="AH1210" i="48"/>
  <c r="AN1210" i="48" s="1"/>
  <c r="AH1395" i="48"/>
  <c r="AN1395" i="48" s="1"/>
  <c r="AH1262" i="48"/>
  <c r="AN1262" i="48" s="1"/>
  <c r="AH1298" i="48"/>
  <c r="AN1298" i="48" s="1"/>
  <c r="AH1436" i="48"/>
  <c r="AN1436" i="48" s="1"/>
  <c r="AH1547" i="48"/>
  <c r="AN1547" i="48" s="1"/>
  <c r="AH1185" i="48"/>
  <c r="AN1185" i="48" s="1"/>
  <c r="AH1160" i="48"/>
  <c r="AN1160" i="48" s="1"/>
  <c r="AH1233" i="48"/>
  <c r="AN1233" i="48" s="1"/>
  <c r="AH1218" i="48"/>
  <c r="AN1218" i="48" s="1"/>
  <c r="AH1153" i="48"/>
  <c r="AN1153" i="48" s="1"/>
  <c r="AH1167" i="48"/>
  <c r="AN1167" i="48" s="1"/>
  <c r="AH1216" i="48"/>
  <c r="AN1216" i="48" s="1"/>
  <c r="AH1260" i="48"/>
  <c r="AN1260" i="48" s="1"/>
  <c r="AH1215" i="48"/>
  <c r="AN1215" i="48" s="1"/>
  <c r="AH1211" i="48"/>
  <c r="AN1211" i="48" s="1"/>
  <c r="AH1434" i="48"/>
  <c r="AN1434" i="48" s="1"/>
  <c r="AH1410" i="48"/>
  <c r="AN1410" i="48" s="1"/>
  <c r="AH1155" i="48"/>
  <c r="AN1155" i="48" s="1"/>
  <c r="AH1236" i="48"/>
  <c r="AN1236" i="48" s="1"/>
  <c r="AH1283" i="48"/>
  <c r="AN1283" i="48" s="1"/>
  <c r="AH1302" i="48"/>
  <c r="AN1302" i="48" s="1"/>
  <c r="AH1131" i="48"/>
  <c r="AN1131" i="48" s="1"/>
  <c r="AH1069" i="48"/>
  <c r="AN1069" i="48" s="1"/>
  <c r="AH1234" i="48"/>
  <c r="AN1234" i="48" s="1"/>
  <c r="AH1254" i="48"/>
  <c r="AN1254" i="48" s="1"/>
  <c r="AH1393" i="48"/>
  <c r="AN1393" i="48" s="1"/>
  <c r="AH1611" i="48"/>
  <c r="AN1611" i="48" s="1"/>
  <c r="AH1711" i="48"/>
  <c r="AN1711" i="48" s="1"/>
  <c r="AH1662" i="48"/>
  <c r="AN1662" i="48" s="1"/>
  <c r="AH2306" i="48"/>
  <c r="AN2306" i="48" s="1"/>
  <c r="AH1670" i="48"/>
  <c r="AN1670" i="48" s="1"/>
  <c r="AH1595" i="48"/>
  <c r="AN1595" i="48" s="1"/>
  <c r="AH1456" i="48"/>
  <c r="AN1456" i="48" s="1"/>
  <c r="AH1426" i="48"/>
  <c r="AN1426" i="48" s="1"/>
  <c r="AH1375" i="48"/>
  <c r="AN1375" i="48" s="1"/>
  <c r="AH1423" i="48"/>
  <c r="AN1423" i="48" s="1"/>
  <c r="AH1363" i="48"/>
  <c r="AN1363" i="48" s="1"/>
  <c r="AH1485" i="48"/>
  <c r="AN1485" i="48" s="1"/>
  <c r="AH1559" i="48"/>
  <c r="AN1559" i="48" s="1"/>
  <c r="AH1630" i="48"/>
  <c r="AN1630" i="48" s="1"/>
  <c r="AH1581" i="48"/>
  <c r="AN1581" i="48" s="1"/>
  <c r="AH1541" i="48"/>
  <c r="AN1541" i="48" s="1"/>
  <c r="AH1267" i="48"/>
  <c r="AN1267" i="48" s="1"/>
  <c r="AH1289" i="48"/>
  <c r="AN1289" i="48" s="1"/>
  <c r="AH1442" i="48"/>
  <c r="AN1442" i="48" s="1"/>
  <c r="AH1341" i="48"/>
  <c r="AN1341" i="48" s="1"/>
  <c r="AH1331" i="48"/>
  <c r="AN1331" i="48" s="1"/>
  <c r="AH1369" i="48"/>
  <c r="AN1369" i="48" s="1"/>
  <c r="AH1422" i="48"/>
  <c r="AN1422" i="48" s="1"/>
  <c r="AH1408" i="48"/>
  <c r="AN1408" i="48" s="1"/>
  <c r="AH1245" i="48"/>
  <c r="AN1245" i="48" s="1"/>
  <c r="AH1366" i="48"/>
  <c r="AN1366" i="48" s="1"/>
  <c r="AH1288" i="48"/>
  <c r="AN1288" i="48" s="1"/>
  <c r="AH1203" i="48"/>
  <c r="AN1203" i="48" s="1"/>
  <c r="AH1180" i="48"/>
  <c r="AN1180" i="48" s="1"/>
  <c r="AH1217" i="48"/>
  <c r="AN1217" i="48" s="1"/>
  <c r="AH1134" i="48"/>
  <c r="AN1134" i="48" s="1"/>
  <c r="AH1162" i="48"/>
  <c r="AN1162" i="48" s="1"/>
  <c r="AH1168" i="48"/>
  <c r="AN1168" i="48" s="1"/>
  <c r="AH1268" i="48"/>
  <c r="AN1268" i="48" s="1"/>
  <c r="AH1171" i="48"/>
  <c r="AN1171" i="48" s="1"/>
  <c r="AH1253" i="48"/>
  <c r="AN1253" i="48" s="1"/>
  <c r="AH1320" i="48"/>
  <c r="AN1320" i="48" s="1"/>
  <c r="AH1261" i="48"/>
  <c r="AN1261" i="48" s="1"/>
  <c r="AH1274" i="48"/>
  <c r="AN1274" i="48" s="1"/>
  <c r="AH1191" i="48"/>
  <c r="AN1191" i="48" s="1"/>
  <c r="AH1136" i="48"/>
  <c r="AN1136" i="48" s="1"/>
  <c r="AH1324" i="48"/>
  <c r="AN1324" i="48" s="1"/>
  <c r="AH1269" i="48"/>
  <c r="AN1269" i="48" s="1"/>
  <c r="AH1358" i="48"/>
  <c r="AN1358" i="48" s="1"/>
  <c r="AH1401" i="48"/>
  <c r="AN1401" i="48" s="1"/>
  <c r="AH1240" i="48"/>
  <c r="AN1240" i="48" s="1"/>
  <c r="AH1198" i="48"/>
  <c r="AN1198" i="48" s="1"/>
  <c r="AH1290" i="48"/>
  <c r="AN1290" i="48" s="1"/>
  <c r="AH1317" i="48"/>
  <c r="AN1317" i="48" s="1"/>
  <c r="AH1305" i="48"/>
  <c r="AN1305" i="48" s="1"/>
  <c r="AH1350" i="48"/>
  <c r="AN1350" i="48" s="1"/>
  <c r="AH1327" i="48"/>
  <c r="AN1327" i="48" s="1"/>
  <c r="AH1292" i="48"/>
  <c r="AN1292" i="48" s="1"/>
  <c r="AH1323" i="48"/>
  <c r="AN1323" i="48" s="1"/>
  <c r="AH1379" i="48"/>
  <c r="AN1379" i="48" s="1"/>
  <c r="AH1580" i="48"/>
  <c r="AN1580" i="48" s="1"/>
  <c r="AH1564" i="48"/>
  <c r="AN1564" i="48" s="1"/>
  <c r="AH1475" i="48"/>
  <c r="AN1475" i="48" s="1"/>
  <c r="AH1474" i="48"/>
  <c r="AN1474" i="48" s="1"/>
  <c r="AH1415" i="48"/>
  <c r="AN1415" i="48" s="1"/>
  <c r="AH1394" i="48"/>
  <c r="AN1394" i="48" s="1"/>
  <c r="AH1440" i="48"/>
  <c r="AN1440" i="48" s="1"/>
  <c r="AH1452" i="48"/>
  <c r="AN1452" i="48" s="1"/>
  <c r="AH1458" i="48"/>
  <c r="AN1458" i="48" s="1"/>
  <c r="AH1551" i="48"/>
  <c r="AN1551" i="48" s="1"/>
  <c r="AH1438" i="48"/>
  <c r="AN1438" i="48" s="1"/>
  <c r="AH1469" i="48"/>
  <c r="AN1469" i="48" s="1"/>
  <c r="AH1492" i="48"/>
  <c r="AN1492" i="48" s="1"/>
  <c r="AH1496" i="48"/>
  <c r="AN1496" i="48" s="1"/>
  <c r="AH1356" i="48"/>
  <c r="AN1356" i="48" s="1"/>
  <c r="AH1416" i="48"/>
  <c r="AN1416" i="48" s="1"/>
  <c r="AH1501" i="48"/>
  <c r="AN1501" i="48" s="1"/>
  <c r="AH1491" i="48"/>
  <c r="AN1491" i="48" s="1"/>
  <c r="AH1468" i="48"/>
  <c r="AN1468" i="48" s="1"/>
  <c r="AH1367" i="48"/>
  <c r="AN1367" i="48" s="1"/>
  <c r="AH1294" i="48"/>
  <c r="AN1294" i="48" s="1"/>
  <c r="AH1454" i="48"/>
  <c r="AN1454" i="48" s="1"/>
  <c r="AH1542" i="48"/>
  <c r="AN1542" i="48" s="1"/>
  <c r="AH1644" i="48"/>
  <c r="AN1644" i="48" s="1"/>
  <c r="AH1636" i="48"/>
  <c r="AN1636" i="48" s="1"/>
  <c r="AH1672" i="48"/>
  <c r="AN1672" i="48" s="1"/>
  <c r="AH1669" i="48"/>
  <c r="AN1669" i="48" s="1"/>
  <c r="AH1112" i="48"/>
  <c r="AN1112" i="48" s="1"/>
  <c r="AH1190" i="48"/>
  <c r="AN1190" i="48" s="1"/>
  <c r="AH1242" i="48"/>
  <c r="AN1242" i="48" s="1"/>
  <c r="AH1244" i="48"/>
  <c r="AN1244" i="48" s="1"/>
  <c r="AH1332" i="48"/>
  <c r="AN1332" i="48" s="1"/>
  <c r="AH1467" i="48"/>
  <c r="AN1467" i="48" s="1"/>
  <c r="AH1249" i="48"/>
  <c r="AN1249" i="48" s="1"/>
  <c r="AH1342" i="48"/>
  <c r="AN1342" i="48" s="1"/>
  <c r="AH1362" i="48"/>
  <c r="AN1362" i="48" s="1"/>
  <c r="AH1284" i="48"/>
  <c r="AN1284" i="48" s="1"/>
  <c r="AH1325" i="48"/>
  <c r="AN1325" i="48" s="1"/>
  <c r="AH1194" i="48"/>
  <c r="AN1194" i="48" s="1"/>
  <c r="AH1263" i="48"/>
  <c r="AN1263" i="48" s="1"/>
  <c r="AH1336" i="48"/>
  <c r="AN1336" i="48" s="1"/>
  <c r="AH1353" i="48"/>
  <c r="AN1353" i="48" s="1"/>
  <c r="AH1455" i="48"/>
  <c r="AN1455" i="48" s="1"/>
  <c r="AH1539" i="48"/>
  <c r="AN1539" i="48" s="1"/>
  <c r="AH1493" i="48"/>
  <c r="AN1493" i="48" s="1"/>
  <c r="AH1407" i="48"/>
  <c r="AN1407" i="48" s="1"/>
  <c r="AH1431" i="48"/>
  <c r="AN1431" i="48" s="1"/>
  <c r="AH1479" i="48"/>
  <c r="AN1479" i="48" s="1"/>
  <c r="AH1419" i="48"/>
  <c r="AN1419" i="48" s="1"/>
  <c r="AH1361" i="48"/>
  <c r="AN1361" i="48" s="1"/>
  <c r="AH1464" i="48"/>
  <c r="AN1464" i="48" s="1"/>
  <c r="AH1505" i="48"/>
  <c r="AN1505" i="48" s="1"/>
  <c r="AH1451" i="48"/>
  <c r="AN1451" i="48" s="1"/>
  <c r="AH1570" i="48"/>
  <c r="AN1570" i="48" s="1"/>
  <c r="AH1692" i="48"/>
  <c r="AN1692" i="48" s="1"/>
  <c r="AH1681" i="48"/>
  <c r="AN1681" i="48" s="1"/>
  <c r="AH1715" i="48"/>
  <c r="AN1715" i="48" s="1"/>
  <c r="AH2307" i="48"/>
  <c r="AN2307" i="48" s="1"/>
  <c r="AH1646" i="48"/>
  <c r="AN1646" i="48" s="1"/>
  <c r="AH1642" i="48"/>
  <c r="AN1642" i="48" s="1"/>
  <c r="AH1593" i="48"/>
  <c r="AN1593" i="48" s="1"/>
  <c r="AH1635" i="48"/>
  <c r="AN1635" i="48" s="1"/>
  <c r="AH1647" i="48"/>
  <c r="AN1647" i="48" s="1"/>
  <c r="AH1674" i="48"/>
  <c r="AN1674" i="48" s="1"/>
  <c r="AH1637" i="48"/>
  <c r="AN1637" i="48" s="1"/>
  <c r="AH1553" i="48"/>
  <c r="AN1553" i="48" s="1"/>
  <c r="AH1521" i="48"/>
  <c r="AN1521" i="48" s="1"/>
  <c r="AH1525" i="48"/>
  <c r="AN1525" i="48" s="1"/>
  <c r="AH2308" i="48"/>
  <c r="AN2308" i="48" s="1"/>
  <c r="AH2309" i="48"/>
  <c r="AN2309" i="48" s="1"/>
  <c r="AH2310" i="48"/>
  <c r="AN2310" i="48" s="1"/>
  <c r="AH2311" i="48"/>
  <c r="AN2311" i="48" s="1"/>
  <c r="AH2312" i="48"/>
  <c r="AN2312" i="48" s="1"/>
  <c r="AH1477" i="48"/>
  <c r="AN1477" i="48" s="1"/>
  <c r="AH1472" i="48"/>
  <c r="AN1472" i="48" s="1"/>
  <c r="AH1276" i="48"/>
  <c r="AN1276" i="48" s="1"/>
  <c r="AH1334" i="48"/>
  <c r="AN1334" i="48" s="1"/>
  <c r="AH1377" i="48"/>
  <c r="AN1377" i="48" s="1"/>
  <c r="AH1448" i="48"/>
  <c r="AN1448" i="48" s="1"/>
  <c r="AH1481" i="48"/>
  <c r="AN1481" i="48" s="1"/>
  <c r="AH1524" i="48"/>
  <c r="AN1524" i="48" s="1"/>
  <c r="AH1482" i="48"/>
  <c r="AN1482" i="48" s="1"/>
  <c r="AH2058" i="48"/>
  <c r="AN2058" i="48" s="1"/>
  <c r="AH1626" i="48"/>
  <c r="AN1626" i="48" s="1"/>
  <c r="AH1373" i="48"/>
  <c r="AN1373" i="48" s="1"/>
  <c r="AH1322" i="48"/>
  <c r="AN1322" i="48" s="1"/>
  <c r="AH1020" i="48"/>
  <c r="AN1020" i="48" s="1"/>
  <c r="AH1002" i="48"/>
  <c r="AN1002" i="48" s="1"/>
  <c r="AH1175" i="48"/>
  <c r="AN1175" i="48" s="1"/>
  <c r="AH1817" i="48"/>
  <c r="AN1817" i="48" s="1"/>
  <c r="AH1743" i="48"/>
  <c r="AN1743" i="48" s="1"/>
  <c r="AH1915" i="48"/>
  <c r="AN1915" i="48" s="1"/>
  <c r="AH1883" i="48"/>
  <c r="AN1883" i="48" s="1"/>
  <c r="AH1819" i="48"/>
  <c r="AN1819" i="48" s="1"/>
  <c r="AH1515" i="48"/>
  <c r="AN1515" i="48" s="1"/>
  <c r="AH1638" i="48"/>
  <c r="AN1638" i="48" s="1"/>
  <c r="AH1742" i="48"/>
  <c r="AN1742" i="48" s="1"/>
  <c r="AH1550" i="48"/>
  <c r="AN1550" i="48" s="1"/>
  <c r="AH1049" i="48"/>
  <c r="AN1049" i="48" s="1"/>
  <c r="AH1151" i="48"/>
  <c r="AN1151" i="48" s="1"/>
  <c r="AH1141" i="48"/>
  <c r="AN1141" i="48" s="1"/>
  <c r="AH1600" i="48"/>
  <c r="AN1600" i="48" s="1"/>
  <c r="AH1723" i="48"/>
  <c r="AN1723" i="48" s="1"/>
  <c r="AH1916" i="48"/>
  <c r="AN1916" i="48" s="1"/>
  <c r="AH1627" i="48"/>
  <c r="AN1627" i="48" s="1"/>
  <c r="AH1815" i="48"/>
  <c r="AN1815" i="48" s="1"/>
  <c r="AH1655" i="48"/>
  <c r="AN1655" i="48" s="1"/>
  <c r="AH1751" i="48"/>
  <c r="AN1751" i="48" s="1"/>
  <c r="AH1794" i="48"/>
  <c r="AN1794" i="48" s="1"/>
  <c r="AH1567" i="48"/>
  <c r="AN1567" i="48" s="1"/>
  <c r="AH2066" i="48"/>
  <c r="AN2066" i="48" s="1"/>
  <c r="AH1346" i="48"/>
  <c r="AN1346" i="48" s="1"/>
  <c r="AH1589" i="48"/>
  <c r="AN1589" i="48" s="1"/>
  <c r="AH1673" i="48"/>
  <c r="AN1673" i="48" s="1"/>
  <c r="AH1800" i="48"/>
  <c r="AN1800" i="48" s="1"/>
  <c r="AH1752" i="48"/>
  <c r="AN1752" i="48" s="1"/>
  <c r="AH1748" i="48"/>
  <c r="AN1748" i="48" s="1"/>
  <c r="AH1769" i="48"/>
  <c r="AN1769" i="48" s="1"/>
  <c r="AH1693" i="48"/>
  <c r="AN1693" i="48" s="1"/>
  <c r="AH1703" i="48"/>
  <c r="AN1703" i="48" s="1"/>
  <c r="AH1682" i="48"/>
  <c r="AN1682" i="48" s="1"/>
  <c r="AH1103" i="48"/>
  <c r="AN1103" i="48" s="1"/>
  <c r="AH1092" i="48"/>
  <c r="AN1092" i="48" s="1"/>
  <c r="AH1028" i="48"/>
  <c r="AN1028" i="48" s="1"/>
  <c r="AH1076" i="48"/>
  <c r="AN1076" i="48" s="1"/>
  <c r="AH1340" i="48"/>
  <c r="AN1340" i="48" s="1"/>
  <c r="AH1688" i="48"/>
  <c r="AN1688" i="48" s="1"/>
  <c r="AH1831" i="48"/>
  <c r="AN1831" i="48" s="1"/>
  <c r="AH1810" i="48"/>
  <c r="AN1810" i="48" s="1"/>
  <c r="AH1718" i="48"/>
  <c r="AN1718" i="48" s="1"/>
  <c r="AH1713" i="48"/>
  <c r="AN1713" i="48" s="1"/>
  <c r="AH1680" i="48"/>
  <c r="AN1680" i="48" s="1"/>
  <c r="AH1212" i="48"/>
  <c r="AN1212" i="48" s="1"/>
  <c r="AH1206" i="48"/>
  <c r="AN1206" i="48" s="1"/>
  <c r="AH967" i="48"/>
  <c r="AN967" i="48" s="1"/>
  <c r="AH2067" i="48"/>
  <c r="AN2067" i="48" s="1"/>
  <c r="AH1572" i="48"/>
  <c r="AN1572" i="48" s="1"/>
  <c r="AH1614" i="48"/>
  <c r="AN1614" i="48" s="1"/>
  <c r="AH1555" i="48"/>
  <c r="AN1555" i="48" s="1"/>
  <c r="AH1562" i="48"/>
  <c r="AN1562" i="48" s="1"/>
  <c r="AH1486" i="48"/>
  <c r="AN1486" i="48" s="1"/>
  <c r="AH1202" i="48"/>
  <c r="AN1202" i="48" s="1"/>
  <c r="AH1023" i="48"/>
  <c r="AN1023" i="48" s="1"/>
  <c r="AH995" i="48"/>
  <c r="AN995" i="48" s="1"/>
  <c r="AH1061" i="48"/>
  <c r="AN1061" i="48" s="1"/>
  <c r="AH1225" i="48"/>
  <c r="AN1225" i="48" s="1"/>
  <c r="AH1462" i="48"/>
  <c r="AN1462" i="48" s="1"/>
  <c r="AH1522" i="48"/>
  <c r="AN1522" i="48" s="1"/>
  <c r="AH1532" i="48"/>
  <c r="AN1532" i="48" s="1"/>
  <c r="AH1538" i="48"/>
  <c r="AN1538" i="48" s="1"/>
  <c r="AH1432" i="48"/>
  <c r="AN1432" i="48" s="1"/>
  <c r="AH1427" i="48"/>
  <c r="AN1427" i="48" s="1"/>
  <c r="AH1578" i="48"/>
  <c r="AN1578" i="48" s="1"/>
  <c r="AH1345" i="48"/>
  <c r="AN1345" i="48" s="1"/>
  <c r="AH1124" i="48"/>
  <c r="AN1124" i="48" s="1"/>
  <c r="AH1119" i="48"/>
  <c r="AN1119" i="48" s="1"/>
  <c r="AH1070" i="48"/>
  <c r="AN1070" i="48" s="1"/>
  <c r="AH1420" i="48"/>
  <c r="AN1420" i="48" s="1"/>
  <c r="AH1520" i="48"/>
  <c r="AN1520" i="48" s="1"/>
  <c r="AH1612" i="48"/>
  <c r="AN1612" i="48" s="1"/>
  <c r="AH1608" i="48"/>
  <c r="AN1608" i="48" s="1"/>
  <c r="AH1591" i="48"/>
  <c r="AN1591" i="48" s="1"/>
  <c r="AH1582" i="48"/>
  <c r="AN1582" i="48" s="1"/>
  <c r="AH1639" i="48"/>
  <c r="AN1639" i="48" s="1"/>
  <c r="AH1577" i="48"/>
  <c r="AN1577" i="48" s="1"/>
  <c r="AH1221" i="48"/>
  <c r="AN1221" i="48" s="1"/>
  <c r="AH1121" i="48"/>
  <c r="AN1121" i="48" s="1"/>
  <c r="AH1046" i="48"/>
  <c r="AN1046" i="48" s="1"/>
  <c r="AH1165" i="48"/>
  <c r="AN1165" i="48" s="1"/>
  <c r="AH1301" i="48"/>
  <c r="AN1301" i="48" s="1"/>
  <c r="AH1265" i="48"/>
  <c r="AN1265" i="48" s="1"/>
  <c r="AH1476" i="48"/>
  <c r="AN1476" i="48" s="1"/>
  <c r="AH1347" i="48"/>
  <c r="AN1347" i="48" s="1"/>
  <c r="AH1380" i="48"/>
  <c r="AN1380" i="48" s="1"/>
  <c r="AH1403" i="48"/>
  <c r="AN1403" i="48" s="1"/>
  <c r="AH1444" i="48"/>
  <c r="AN1444" i="48" s="1"/>
  <c r="AH1370" i="48"/>
  <c r="AN1370" i="48" s="1"/>
  <c r="AH1068" i="48"/>
  <c r="AN1068" i="48" s="1"/>
  <c r="AH1057" i="48"/>
  <c r="AN1057" i="48" s="1"/>
  <c r="AH993" i="48"/>
  <c r="AN993" i="48" s="1"/>
  <c r="AH1029" i="48"/>
  <c r="AN1029" i="48" s="1"/>
  <c r="AH1144" i="48"/>
  <c r="AN1144" i="48" s="1"/>
  <c r="AH1450" i="48"/>
  <c r="AN1450" i="48" s="1"/>
  <c r="AH1563" i="48"/>
  <c r="AN1563" i="48" s="1"/>
  <c r="AH1509" i="48"/>
  <c r="AN1509" i="48" s="1"/>
  <c r="AH1519" i="48"/>
  <c r="AN1519" i="48" s="1"/>
  <c r="AH1478" i="48"/>
  <c r="AN1478" i="48" s="1"/>
  <c r="AH1526" i="48"/>
  <c r="AN1526" i="48" s="1"/>
  <c r="AH1497" i="48"/>
  <c r="AN1497" i="48" s="1"/>
  <c r="AH1184" i="48"/>
  <c r="AN1184" i="48" s="1"/>
  <c r="AH1156" i="48"/>
  <c r="AN1156" i="48" s="1"/>
  <c r="AH895" i="48"/>
  <c r="AN895" i="48" s="1"/>
  <c r="AH978" i="48"/>
  <c r="AN978" i="48" s="1"/>
  <c r="AH946" i="48"/>
  <c r="AN946" i="48" s="1"/>
  <c r="AH985" i="48"/>
  <c r="AN985" i="48" s="1"/>
  <c r="AH1378" i="48"/>
  <c r="AN1378" i="48" s="1"/>
  <c r="AH1220" i="48"/>
  <c r="AN1220" i="48" s="1"/>
  <c r="AH982" i="48"/>
  <c r="AN982" i="48" s="1"/>
  <c r="AH1003" i="48"/>
  <c r="AN1003" i="48" s="1"/>
  <c r="AH1161" i="48"/>
  <c r="AN1161" i="48" s="1"/>
  <c r="AH1159" i="48"/>
  <c r="AN1159" i="48" s="1"/>
  <c r="AH1044" i="48"/>
  <c r="AN1044" i="48" s="1"/>
  <c r="AH1142" i="48"/>
  <c r="AN1142" i="48" s="1"/>
  <c r="AH1110" i="48"/>
  <c r="AN1110" i="48" s="1"/>
  <c r="AH1192" i="48"/>
  <c r="AN1192" i="48" s="1"/>
  <c r="AH1088" i="48"/>
  <c r="AN1088" i="48" s="1"/>
  <c r="AH1205" i="48"/>
  <c r="AN1205" i="48" s="1"/>
  <c r="AH1313" i="48"/>
  <c r="AN1313" i="48" s="1"/>
  <c r="AH1311" i="48"/>
  <c r="AN1311" i="48" s="1"/>
  <c r="AH986" i="48"/>
  <c r="AN986" i="48" s="1"/>
  <c r="AH1008" i="48"/>
  <c r="AN1008" i="48" s="1"/>
  <c r="AH1099" i="48"/>
  <c r="AN1099" i="48" s="1"/>
  <c r="AH1200" i="48"/>
  <c r="AN1200" i="48" s="1"/>
  <c r="AH1113" i="48"/>
  <c r="AN1113" i="48" s="1"/>
  <c r="AH1343" i="48"/>
  <c r="AN1343" i="48" s="1"/>
  <c r="AH1157" i="48"/>
  <c r="AN1157" i="48" s="1"/>
  <c r="AH1223" i="48"/>
  <c r="AN1223" i="48" s="1"/>
  <c r="AH1143" i="48"/>
  <c r="AN1143" i="48" s="1"/>
  <c r="AH1174" i="48"/>
  <c r="AN1174" i="48" s="1"/>
  <c r="AH1250" i="48"/>
  <c r="AN1250" i="48" s="1"/>
  <c r="AH1609" i="48"/>
  <c r="AN1609" i="48" s="1"/>
  <c r="AH1082" i="48"/>
  <c r="AN1082" i="48" s="1"/>
  <c r="AH1300" i="48"/>
  <c r="AN1300" i="48" s="1"/>
  <c r="AH1109" i="48"/>
  <c r="AN1109" i="48" s="1"/>
  <c r="AH1091" i="48"/>
  <c r="AN1091" i="48" s="1"/>
  <c r="AH1073" i="48"/>
  <c r="AN1073" i="48" s="1"/>
  <c r="AH1081" i="48"/>
  <c r="AN1081" i="48" s="1"/>
  <c r="AH1041" i="48"/>
  <c r="AN1041" i="48" s="1"/>
  <c r="AH1104" i="48"/>
  <c r="AN1104" i="48" s="1"/>
  <c r="AH1197" i="48"/>
  <c r="AN1197" i="48" s="1"/>
  <c r="AH1517" i="48"/>
  <c r="AN1517" i="48" s="1"/>
  <c r="AH1825" i="48"/>
  <c r="AN1825" i="48" s="1"/>
  <c r="AH2072" i="48"/>
  <c r="AN2072" i="48" s="1"/>
  <c r="AH2073" i="48"/>
  <c r="AN2073" i="48" s="1"/>
  <c r="AH2074" i="48"/>
  <c r="AN2074" i="48" s="1"/>
  <c r="AH2075" i="48"/>
  <c r="AN2075" i="48" s="1"/>
  <c r="AH2076" i="48"/>
  <c r="AN2076" i="48" s="1"/>
  <c r="AH2077" i="48"/>
  <c r="AN2077" i="48" s="1"/>
  <c r="AH2078" i="48"/>
  <c r="AN2078" i="48" s="1"/>
  <c r="AH2079" i="48"/>
  <c r="AN2079" i="48" s="1"/>
  <c r="AH2080" i="48"/>
  <c r="AN2080" i="48" s="1"/>
  <c r="AH2081" i="48"/>
  <c r="AN2081" i="48" s="1"/>
  <c r="AH2082" i="48"/>
  <c r="AN2082" i="48" s="1"/>
  <c r="AH2083" i="48"/>
  <c r="AN2083" i="48" s="1"/>
  <c r="AH2084" i="48"/>
  <c r="AN2084" i="48" s="1"/>
  <c r="AH1822" i="48"/>
  <c r="AN1822" i="48" s="1"/>
  <c r="AH1849" i="48"/>
  <c r="AN1849" i="48" s="1"/>
  <c r="AH1860" i="48"/>
  <c r="AN1860" i="48" s="1"/>
  <c r="AH1858" i="48"/>
  <c r="AN1858" i="48" s="1"/>
  <c r="AH1853" i="48"/>
  <c r="AN1853" i="48" s="1"/>
  <c r="AH1774" i="48"/>
  <c r="AN1774" i="48" s="1"/>
  <c r="AH1741" i="48"/>
  <c r="AN1741" i="48" s="1"/>
  <c r="AH1665" i="48"/>
  <c r="AN1665" i="48" s="1"/>
  <c r="AH1736" i="48"/>
  <c r="AN1736" i="48" s="1"/>
  <c r="AH1821" i="48"/>
  <c r="AN1821" i="48" s="1"/>
  <c r="AH1838" i="48"/>
  <c r="AN1838" i="48" s="1"/>
  <c r="AH1899" i="48"/>
  <c r="AN1899" i="48" s="1"/>
  <c r="AH1882" i="48"/>
  <c r="AN1882" i="48" s="1"/>
  <c r="AH1845" i="48"/>
  <c r="AN1845" i="48" s="1"/>
  <c r="AH1811" i="48"/>
  <c r="AN1811" i="48" s="1"/>
  <c r="AH1833" i="48"/>
  <c r="AN1833" i="48" s="1"/>
  <c r="AH1869" i="48"/>
  <c r="AN1869" i="48" s="1"/>
  <c r="AH1797" i="48"/>
  <c r="AN1797" i="48" s="1"/>
  <c r="AH1675" i="48"/>
  <c r="AN1675" i="48" s="1"/>
  <c r="AH1645" i="48"/>
  <c r="AN1645" i="48" s="1"/>
  <c r="AH1684" i="48"/>
  <c r="AN1684" i="48" s="1"/>
  <c r="AH1805" i="48"/>
  <c r="AN1805" i="48" s="1"/>
  <c r="AH1812" i="48"/>
  <c r="AN1812" i="48" s="1"/>
  <c r="AH1840" i="48"/>
  <c r="AN1840" i="48" s="1"/>
  <c r="AH1820" i="48"/>
  <c r="AN1820" i="48" s="1"/>
  <c r="AH1804" i="48"/>
  <c r="AN1804" i="48" s="1"/>
  <c r="AH1792" i="48"/>
  <c r="AN1792" i="48" s="1"/>
  <c r="AH1789" i="48"/>
  <c r="AN1789" i="48" s="1"/>
  <c r="AH1772" i="48"/>
  <c r="AN1772" i="48" s="1"/>
  <c r="AH1666" i="48"/>
  <c r="AN1666" i="48" s="1"/>
  <c r="AH1512" i="48"/>
  <c r="AN1512" i="48" s="1"/>
  <c r="AH1574" i="48"/>
  <c r="AN1574" i="48" s="1"/>
  <c r="AH1714" i="48"/>
  <c r="AN1714" i="48" s="1"/>
  <c r="AH1754" i="48"/>
  <c r="AN1754" i="48" s="1"/>
  <c r="AH1823" i="48"/>
  <c r="AN1823" i="48" s="1"/>
  <c r="AH1802" i="48"/>
  <c r="AN1802" i="48" s="1"/>
  <c r="AH1760" i="48"/>
  <c r="AN1760" i="48" s="1"/>
  <c r="AH1735" i="48"/>
  <c r="AN1735" i="48" s="1"/>
  <c r="AH1770" i="48"/>
  <c r="AN1770" i="48" s="1"/>
  <c r="AH1784" i="48"/>
  <c r="AN1784" i="48" s="1"/>
  <c r="AH1803" i="48"/>
  <c r="AN1803" i="48" s="1"/>
  <c r="AH1651" i="48"/>
  <c r="AN1651" i="48" s="1"/>
  <c r="AH1621" i="48"/>
  <c r="AN1621" i="48" s="1"/>
  <c r="AH1603" i="48"/>
  <c r="AN1603" i="48" s="1"/>
  <c r="AH1624" i="48"/>
  <c r="AN1624" i="48" s="1"/>
  <c r="AH1709" i="48"/>
  <c r="AN1709" i="48" s="1"/>
  <c r="AH1787" i="48"/>
  <c r="AN1787" i="48" s="1"/>
  <c r="AH1807" i="48"/>
  <c r="AN1807" i="48" s="1"/>
  <c r="AH1755" i="48"/>
  <c r="AN1755" i="48" s="1"/>
  <c r="AH1783" i="48"/>
  <c r="AN1783" i="48" s="1"/>
  <c r="AH1779" i="48"/>
  <c r="AN1779" i="48" s="1"/>
  <c r="AH1773" i="48"/>
  <c r="AN1773" i="48" s="1"/>
  <c r="AH1763" i="48"/>
  <c r="AN1763" i="48" s="1"/>
  <c r="AH1698" i="48"/>
  <c r="AN1698" i="48" s="1"/>
  <c r="AH1660" i="48"/>
  <c r="AN1660" i="48" s="1"/>
  <c r="AH1222" i="48"/>
  <c r="AN1222" i="48" s="1"/>
  <c r="AH1181" i="48"/>
  <c r="AN1181" i="48" s="1"/>
  <c r="AH821" i="48"/>
  <c r="AN821" i="48" s="1"/>
  <c r="AH787" i="48"/>
  <c r="AN787" i="48" s="1"/>
  <c r="AH406" i="48"/>
  <c r="AN406" i="48" s="1"/>
  <c r="AH363" i="48"/>
  <c r="AN363" i="48" s="1"/>
  <c r="AH664" i="48"/>
  <c r="AN664" i="48" s="1"/>
  <c r="AH1201" i="48"/>
  <c r="AN1201" i="48" s="1"/>
  <c r="AH1470" i="48"/>
  <c r="AN1470" i="48" s="1"/>
  <c r="AH1799" i="48"/>
  <c r="AN1799" i="48" s="1"/>
  <c r="AH1756" i="48"/>
  <c r="AN1756" i="48" s="1"/>
  <c r="AH1631" i="48"/>
  <c r="AN1631" i="48" s="1"/>
  <c r="AH1196" i="48"/>
  <c r="AN1196" i="48" s="1"/>
  <c r="AH1372" i="48"/>
  <c r="AN1372" i="48" s="1"/>
  <c r="AH1128" i="48"/>
  <c r="AN1128" i="48" s="1"/>
  <c r="AH644" i="48"/>
  <c r="AN644" i="48" s="1"/>
  <c r="AH355" i="48"/>
  <c r="AN355" i="48" s="1"/>
  <c r="AH397" i="48"/>
  <c r="AN397" i="48" s="1"/>
  <c r="AH381" i="48"/>
  <c r="AN381" i="48" s="1"/>
  <c r="AH877" i="48"/>
  <c r="AN877" i="48" s="1"/>
  <c r="AH1384" i="48"/>
  <c r="AN1384" i="48" s="1"/>
  <c r="AH1854" i="48"/>
  <c r="AN1854" i="48" s="1"/>
  <c r="AH1402" i="48"/>
  <c r="AN1402" i="48" s="1"/>
  <c r="AH1632" i="48"/>
  <c r="AN1632" i="48" s="1"/>
  <c r="AH1291" i="48"/>
  <c r="AN1291" i="48" s="1"/>
  <c r="AH1848" i="48"/>
  <c r="AN1848" i="48" s="1"/>
  <c r="AH1169" i="48"/>
  <c r="AN1169" i="48" s="1"/>
  <c r="AH491" i="48"/>
  <c r="AN491" i="48" s="1"/>
  <c r="AH2147" i="48"/>
  <c r="AN2147" i="48" s="1"/>
  <c r="AH419" i="48"/>
  <c r="AN419" i="48" s="1"/>
  <c r="AH575" i="48"/>
  <c r="AN575" i="48" s="1"/>
  <c r="AH1005" i="48"/>
  <c r="AN1005" i="48" s="1"/>
  <c r="AH1648" i="48"/>
  <c r="AN1648" i="48" s="1"/>
  <c r="AH1348" i="48"/>
  <c r="AN1348" i="48" s="1"/>
  <c r="AH1314" i="48"/>
  <c r="AN1314" i="48" s="1"/>
  <c r="AH1396" i="48"/>
  <c r="AN1396" i="48" s="1"/>
  <c r="AH1487" i="48"/>
  <c r="AN1487" i="48" s="1"/>
  <c r="AH1421" i="48"/>
  <c r="AN1421" i="48" s="1"/>
  <c r="AH871" i="48"/>
  <c r="AN871" i="48" s="1"/>
  <c r="AH383" i="48"/>
  <c r="AN383" i="48" s="1"/>
  <c r="AH351" i="48"/>
  <c r="AN351" i="48" s="1"/>
  <c r="AH349" i="48"/>
  <c r="AN349" i="48" s="1"/>
  <c r="AH444" i="48"/>
  <c r="AN444" i="48" s="1"/>
  <c r="AH766" i="48"/>
  <c r="AN766" i="48" s="1"/>
  <c r="AH1273" i="48"/>
  <c r="AN1273" i="48" s="1"/>
  <c r="AH1617" i="48"/>
  <c r="AN1617" i="48" s="1"/>
  <c r="AH1653" i="48"/>
  <c r="AN1653" i="48" s="1"/>
  <c r="AH1412" i="48"/>
  <c r="AN1412" i="48" s="1"/>
  <c r="AH1315" i="48"/>
  <c r="AN1315" i="48" s="1"/>
  <c r="AH1333" i="48"/>
  <c r="AN1333" i="48" s="1"/>
  <c r="AH748" i="48"/>
  <c r="AN748" i="48" s="1"/>
  <c r="AH518" i="48"/>
  <c r="AN518" i="48" s="1"/>
  <c r="AH428" i="48"/>
  <c r="AN428" i="48" s="1"/>
  <c r="AH1851" i="48"/>
  <c r="AN1851" i="48" s="1"/>
  <c r="AH1721" i="48"/>
  <c r="AN1721" i="48" s="1"/>
  <c r="AH1590" i="48"/>
  <c r="AN1590" i="48" s="1"/>
  <c r="AH2090" i="48"/>
  <c r="AN2090" i="48" s="1"/>
  <c r="AH2091" i="48"/>
  <c r="AN2091" i="48" s="1"/>
  <c r="AH2092" i="48"/>
  <c r="AN2092" i="48" s="1"/>
  <c r="AH2093" i="48"/>
  <c r="AN2093" i="48" s="1"/>
  <c r="AH2094" i="48"/>
  <c r="AN2094" i="48" s="1"/>
  <c r="AH2095" i="48"/>
  <c r="AN2095" i="48" s="1"/>
  <c r="AH2096" i="48"/>
  <c r="AN2096" i="48" s="1"/>
  <c r="AH2097" i="48"/>
  <c r="AN2097" i="48" s="1"/>
  <c r="AH2098" i="48"/>
  <c r="AN2098" i="48" s="1"/>
  <c r="AH2099" i="48"/>
  <c r="AN2099" i="48" s="1"/>
  <c r="AH2100" i="48"/>
  <c r="AN2100" i="48" s="1"/>
  <c r="AH2101" i="48"/>
  <c r="AN2101" i="48" s="1"/>
  <c r="AH2102" i="48"/>
  <c r="AN2102" i="48" s="1"/>
  <c r="AH2103" i="48"/>
  <c r="AN2103" i="48" s="1"/>
  <c r="AH2104" i="48"/>
  <c r="AN2104" i="48" s="1"/>
  <c r="AH2105" i="48"/>
  <c r="AN2105" i="48" s="1"/>
  <c r="AH2106" i="48"/>
  <c r="AN2106" i="48" s="1"/>
  <c r="AH2107" i="48"/>
  <c r="AN2107" i="48" s="1"/>
  <c r="AH2108" i="48"/>
  <c r="AN2108" i="48" s="1"/>
  <c r="AH2109" i="48"/>
  <c r="AN2109" i="48" s="1"/>
  <c r="AH2110" i="48"/>
  <c r="AN2110" i="48" s="1"/>
  <c r="AH2111" i="48"/>
  <c r="AN2111" i="48" s="1"/>
  <c r="AH2112" i="48"/>
  <c r="AN2112" i="48" s="1"/>
  <c r="AH2113" i="48"/>
  <c r="AN2113" i="48" s="1"/>
  <c r="AH2114" i="48"/>
  <c r="AN2114" i="48" s="1"/>
  <c r="AH1724" i="48"/>
  <c r="AN1724" i="48" s="1"/>
  <c r="AH1596" i="48"/>
  <c r="AN1596" i="48" s="1"/>
  <c r="AH1683" i="48"/>
  <c r="AN1683" i="48" s="1"/>
  <c r="AH1740" i="48"/>
  <c r="AN1740" i="48" s="1"/>
  <c r="AH1775" i="48"/>
  <c r="AN1775" i="48" s="1"/>
  <c r="AH1884" i="48"/>
  <c r="AN1884" i="48" s="1"/>
  <c r="AH1826" i="48"/>
  <c r="AN1826" i="48" s="1"/>
  <c r="AH1750" i="48"/>
  <c r="AN1750" i="48" s="1"/>
  <c r="AH1827" i="48"/>
  <c r="AN1827" i="48" s="1"/>
  <c r="AH1795" i="48"/>
  <c r="AN1795" i="48" s="1"/>
  <c r="AH2115" i="48"/>
  <c r="AN2115" i="48" s="1"/>
  <c r="AH2116" i="48"/>
  <c r="AN2116" i="48" s="1"/>
  <c r="AH2117" i="48"/>
  <c r="AN2117" i="48" s="1"/>
  <c r="AH2118" i="48"/>
  <c r="AN2118" i="48" s="1"/>
  <c r="AH2119" i="48"/>
  <c r="AN2119" i="48" s="1"/>
  <c r="AH2120" i="48"/>
  <c r="AN2120" i="48" s="1"/>
  <c r="AH2121" i="48"/>
  <c r="AN2121" i="48" s="1"/>
  <c r="AH2122" i="48"/>
  <c r="AN2122" i="48" s="1"/>
  <c r="AH2123" i="48"/>
  <c r="AN2123" i="48" s="1"/>
  <c r="AH2124" i="48"/>
  <c r="AN2124" i="48" s="1"/>
  <c r="AH2125" i="48"/>
  <c r="AN2125" i="48" s="1"/>
  <c r="AH2126" i="48"/>
  <c r="AN2126" i="48" s="1"/>
  <c r="AH2127" i="48"/>
  <c r="AN2127" i="48" s="1"/>
  <c r="AH2128" i="48"/>
  <c r="AN2128" i="48" s="1"/>
  <c r="AH2129" i="48"/>
  <c r="AN2129" i="48" s="1"/>
  <c r="AH2130" i="48"/>
  <c r="AN2130" i="48" s="1"/>
  <c r="AH2131" i="48"/>
  <c r="AN2131" i="48" s="1"/>
  <c r="AH2132" i="48"/>
  <c r="AN2132" i="48" s="1"/>
  <c r="AH2133" i="48"/>
  <c r="AN2133" i="48" s="1"/>
  <c r="AH2134" i="48"/>
  <c r="AN2134" i="48" s="1"/>
  <c r="AH2135" i="48"/>
  <c r="AN2135" i="48" s="1"/>
  <c r="AH2136" i="48"/>
  <c r="AN2136" i="48" s="1"/>
  <c r="AH2137" i="48"/>
  <c r="AN2137" i="48" s="1"/>
  <c r="AH2138" i="48"/>
  <c r="AN2138" i="48" s="1"/>
  <c r="AH2139" i="48"/>
  <c r="AN2139" i="48" s="1"/>
  <c r="AH2140" i="48"/>
  <c r="AN2140" i="48" s="1"/>
  <c r="AH2141" i="48"/>
  <c r="AN2141" i="48" s="1"/>
  <c r="AH2142" i="48"/>
  <c r="AN2142" i="48" s="1"/>
  <c r="AH1534" i="48"/>
  <c r="AN1534" i="48" s="1"/>
  <c r="AH1537" i="48"/>
  <c r="AN1537" i="48" s="1"/>
  <c r="AH1483" i="48"/>
  <c r="AN1483" i="48" s="1"/>
  <c r="AH1461" i="48"/>
  <c r="AN1461" i="48" s="1"/>
  <c r="AH1579" i="48"/>
  <c r="AN1579" i="48" s="1"/>
  <c r="AH1654" i="48"/>
  <c r="AN1654" i="48" s="1"/>
  <c r="AH1548" i="48"/>
  <c r="AN1548" i="48" s="1"/>
  <c r="AH1544" i="48"/>
  <c r="AN1544" i="48" s="1"/>
  <c r="AH1535" i="48"/>
  <c r="AN1535" i="48" s="1"/>
  <c r="AH1678" i="48"/>
  <c r="AN1678" i="48" s="1"/>
  <c r="AH1620" i="48"/>
  <c r="AN1620" i="48" s="1"/>
  <c r="AH1757" i="48"/>
  <c r="AN1757" i="48" s="1"/>
  <c r="AH1733" i="48"/>
  <c r="AN1733" i="48" s="1"/>
  <c r="AH1679" i="48"/>
  <c r="AN1679" i="48" s="1"/>
  <c r="AH1543" i="48"/>
  <c r="AN1543" i="48" s="1"/>
  <c r="AH1623" i="48"/>
  <c r="AN1623" i="48" s="1"/>
  <c r="AH1720" i="48"/>
  <c r="AN1720" i="48" s="1"/>
  <c r="AH1657" i="48"/>
  <c r="AN1657" i="48" s="1"/>
  <c r="AH1568" i="48"/>
  <c r="AN1568" i="48" s="1"/>
  <c r="AH1629" i="48"/>
  <c r="AN1629" i="48" s="1"/>
  <c r="AH1557" i="48"/>
  <c r="AN1557" i="48" s="1"/>
  <c r="AH1566" i="48"/>
  <c r="AN1566" i="48" s="1"/>
  <c r="AH1604" i="48"/>
  <c r="AN1604" i="48" s="1"/>
  <c r="AH1806" i="48"/>
  <c r="AN1806" i="48" s="1"/>
  <c r="AH1634" i="48"/>
  <c r="AN1634" i="48" s="1"/>
  <c r="AH1667" i="48"/>
  <c r="AN1667" i="48" s="1"/>
  <c r="AH1661" i="48"/>
  <c r="AN1661" i="48" s="1"/>
  <c r="AH1867" i="48"/>
  <c r="AN1867" i="48" s="1"/>
  <c r="AH1816" i="48"/>
  <c r="AN1816" i="48" s="1"/>
  <c r="AH1762" i="48"/>
  <c r="AN1762" i="48" s="1"/>
  <c r="AH2143" i="48"/>
  <c r="AN2143" i="48" s="1"/>
  <c r="AH1694" i="48"/>
  <c r="AN1694" i="48" s="1"/>
  <c r="AH1696" i="48"/>
  <c r="AN1696" i="48" s="1"/>
  <c r="AH1717" i="48"/>
  <c r="AN1717" i="48" s="1"/>
  <c r="AH1788" i="48"/>
  <c r="AN1788" i="48" s="1"/>
  <c r="AH1758" i="48"/>
  <c r="AN1758" i="48" s="1"/>
  <c r="AH1781" i="48"/>
  <c r="AN1781" i="48" s="1"/>
  <c r="AH1768" i="48"/>
  <c r="AN1768" i="48" s="1"/>
  <c r="AH1687" i="48"/>
  <c r="AN1687" i="48" s="1"/>
  <c r="AH1738" i="48"/>
  <c r="AN1738" i="48" s="1"/>
  <c r="AH1732" i="48"/>
  <c r="AN1732" i="48" s="1"/>
  <c r="AH1671" i="48"/>
  <c r="AN1671" i="48" s="1"/>
  <c r="AH1643" i="48"/>
  <c r="AN1643" i="48" s="1"/>
  <c r="AH1606" i="48"/>
  <c r="AN1606" i="48" s="1"/>
  <c r="AH1571" i="48"/>
  <c r="AN1571" i="48" s="1"/>
  <c r="AH1588" i="48"/>
  <c r="AN1588" i="48" s="1"/>
  <c r="AH1597" i="48"/>
  <c r="AN1597" i="48" s="1"/>
  <c r="AH1708" i="48"/>
  <c r="AN1708" i="48" s="1"/>
  <c r="AH1739" i="48"/>
  <c r="AN1739" i="48" s="1"/>
  <c r="AH1618" i="48"/>
  <c r="AN1618" i="48" s="1"/>
  <c r="AH1607" i="48"/>
  <c r="AN1607" i="48" s="1"/>
  <c r="AH1605" i="48"/>
  <c r="AN1605" i="48" s="1"/>
  <c r="AH1686" i="48"/>
  <c r="AN1686" i="48" s="1"/>
  <c r="AH1706" i="48"/>
  <c r="AN1706" i="48" s="1"/>
  <c r="AH1730" i="48"/>
  <c r="AN1730" i="48" s="1"/>
  <c r="AH154" i="48"/>
  <c r="AN154" i="48" s="1"/>
  <c r="AH250" i="48"/>
  <c r="AN250" i="48" s="1"/>
  <c r="AH133" i="48"/>
  <c r="AN133" i="48" s="1"/>
  <c r="AH162" i="48"/>
  <c r="AN162" i="48" s="1"/>
  <c r="AH414" i="48"/>
  <c r="AN414" i="48" s="1"/>
  <c r="AH563" i="48"/>
  <c r="AN563" i="48" s="1"/>
  <c r="AH514" i="48"/>
  <c r="AN514" i="48" s="1"/>
  <c r="AH528" i="48"/>
  <c r="AN528" i="48" s="1"/>
  <c r="AH547" i="48"/>
  <c r="AN547" i="48" s="1"/>
  <c r="AH539" i="48"/>
  <c r="AN539" i="48" s="1"/>
  <c r="AH289" i="48"/>
  <c r="AN289" i="48" s="1"/>
  <c r="AH403" i="48"/>
  <c r="AN403" i="48" s="1"/>
  <c r="AH320" i="48"/>
  <c r="AN320" i="48" s="1"/>
  <c r="AH258" i="48"/>
  <c r="AN258" i="48" s="1"/>
  <c r="AH194" i="48"/>
  <c r="AN194" i="48" s="1"/>
  <c r="AH296" i="48"/>
  <c r="AN296" i="48" s="1"/>
  <c r="AH357" i="48"/>
  <c r="AN357" i="48" s="1"/>
  <c r="AH501" i="48"/>
  <c r="AN501" i="48" s="1"/>
  <c r="AH502" i="48"/>
  <c r="AN502" i="48" s="1"/>
  <c r="AH564" i="48"/>
  <c r="AN564" i="48" s="1"/>
  <c r="AH493" i="48"/>
  <c r="AN493" i="48" s="1"/>
  <c r="AH326" i="48"/>
  <c r="AN326" i="48" s="1"/>
  <c r="AH222" i="48"/>
  <c r="AN222" i="48" s="1"/>
  <c r="AH532" i="48"/>
  <c r="AN532" i="48" s="1"/>
  <c r="AH203" i="48"/>
  <c r="AN203" i="48" s="1"/>
  <c r="AH273" i="48"/>
  <c r="AN273" i="48" s="1"/>
  <c r="AH255" i="48"/>
  <c r="AN255" i="48" s="1"/>
  <c r="AH304" i="48"/>
  <c r="AN304" i="48" s="1"/>
  <c r="AH368" i="48"/>
  <c r="AN368" i="48" s="1"/>
  <c r="AH472" i="48"/>
  <c r="AN472" i="48" s="1"/>
  <c r="AH2145" i="48"/>
  <c r="AN2145" i="48" s="1"/>
  <c r="AH526" i="48"/>
  <c r="AN526" i="48" s="1"/>
  <c r="AH489" i="48"/>
  <c r="AN489" i="48" s="1"/>
  <c r="AH313" i="48"/>
  <c r="AN313" i="48" s="1"/>
  <c r="AH401" i="48"/>
  <c r="AN401" i="48" s="1"/>
  <c r="AH209" i="48"/>
  <c r="AN209" i="48" s="1"/>
  <c r="AH174" i="48"/>
  <c r="AN174" i="48" s="1"/>
  <c r="AH172" i="48"/>
  <c r="AN172" i="48" s="1"/>
  <c r="AH225" i="48"/>
  <c r="AN225" i="48" s="1"/>
  <c r="AH277" i="48"/>
  <c r="AN277" i="48" s="1"/>
  <c r="AH338" i="48"/>
  <c r="AN338" i="48" s="1"/>
  <c r="AH466" i="48"/>
  <c r="AN466" i="48" s="1"/>
  <c r="AH485" i="48"/>
  <c r="AN485" i="48" s="1"/>
  <c r="AH497" i="48"/>
  <c r="AN497" i="48" s="1"/>
  <c r="AH508" i="48"/>
  <c r="AN508" i="48" s="1"/>
  <c r="AH395" i="48"/>
  <c r="AN395" i="48" s="1"/>
  <c r="AH233" i="48"/>
  <c r="AN233" i="48" s="1"/>
  <c r="AH336" i="48"/>
  <c r="AN336" i="48" s="1"/>
  <c r="AH218" i="48"/>
  <c r="AN218" i="48" s="1"/>
  <c r="AH168" i="48"/>
  <c r="AN168" i="48" s="1"/>
  <c r="AH280" i="48"/>
  <c r="AN280" i="48" s="1"/>
  <c r="AH306" i="48"/>
  <c r="AN306" i="48" s="1"/>
  <c r="AH440" i="48"/>
  <c r="AN440" i="48" s="1"/>
  <c r="AH571" i="48"/>
  <c r="AN571" i="48" s="1"/>
  <c r="AH534" i="48"/>
  <c r="AN534" i="48" s="1"/>
  <c r="AH259" i="48"/>
  <c r="AN259" i="48" s="1"/>
  <c r="AH319" i="48"/>
  <c r="AN319" i="48" s="1"/>
  <c r="AH352" i="48"/>
  <c r="AN352" i="48" s="1"/>
  <c r="AH402" i="48"/>
  <c r="AN402" i="48" s="1"/>
  <c r="AH283" i="48"/>
  <c r="AN283" i="48" s="1"/>
  <c r="AH158" i="48"/>
  <c r="AN158" i="48" s="1"/>
  <c r="AH66" i="48"/>
  <c r="AN66" i="48" s="1"/>
  <c r="AH85" i="48"/>
  <c r="AN85" i="48" s="1"/>
  <c r="AH230" i="48"/>
  <c r="AN230" i="48" s="1"/>
  <c r="AH628" i="48"/>
  <c r="AN628" i="48" s="1"/>
  <c r="AH346" i="48"/>
  <c r="AN346" i="48" s="1"/>
  <c r="AH429" i="48"/>
  <c r="AN429" i="48" s="1"/>
  <c r="AH347" i="48"/>
  <c r="AN347" i="48" s="1"/>
  <c r="AH356" i="48"/>
  <c r="AN356" i="48" s="1"/>
  <c r="AH281" i="48"/>
  <c r="AN281" i="48" s="1"/>
  <c r="AH437" i="48"/>
  <c r="AN437" i="48" s="1"/>
  <c r="AH384" i="48"/>
  <c r="AN384" i="48" s="1"/>
  <c r="AH219" i="48"/>
  <c r="AN219" i="48" s="1"/>
  <c r="AH40" i="48"/>
  <c r="AN40" i="48" s="1"/>
  <c r="AH112" i="48"/>
  <c r="AN112" i="48" s="1"/>
  <c r="AH137" i="48"/>
  <c r="AN137" i="48" s="1"/>
  <c r="AH425" i="48"/>
  <c r="AN425" i="48" s="1"/>
  <c r="AH327" i="48"/>
  <c r="AN327" i="48" s="1"/>
  <c r="AH498" i="48"/>
  <c r="AN498" i="48" s="1"/>
  <c r="AH272" i="48"/>
  <c r="AN272" i="48" s="1"/>
  <c r="AH337" i="48"/>
  <c r="AN337" i="48" s="1"/>
  <c r="AH362" i="48"/>
  <c r="AN362" i="48" s="1"/>
  <c r="AH798" i="48"/>
  <c r="AN798" i="48" s="1"/>
  <c r="AH477" i="48"/>
  <c r="AN477" i="48" s="1"/>
  <c r="AH90" i="48"/>
  <c r="AN90" i="48" s="1"/>
  <c r="AH2146" i="48"/>
  <c r="AN2146" i="48" s="1"/>
  <c r="AH76" i="48"/>
  <c r="AN76" i="48" s="1"/>
  <c r="AH187" i="48"/>
  <c r="AN187" i="48" s="1"/>
  <c r="AH481" i="48"/>
  <c r="AN481" i="48" s="1"/>
  <c r="AH813" i="48"/>
  <c r="AN813" i="48" s="1"/>
  <c r="AH318" i="48"/>
  <c r="AN318" i="48" s="1"/>
  <c r="AH311" i="48"/>
  <c r="AN311" i="48" s="1"/>
  <c r="AH284" i="48"/>
  <c r="AN284" i="48" s="1"/>
  <c r="AH391" i="48"/>
  <c r="AN391" i="48" s="1"/>
  <c r="AH431" i="48"/>
  <c r="AN431" i="48" s="1"/>
  <c r="AH286" i="48"/>
  <c r="AN286" i="48" s="1"/>
  <c r="AH129" i="48"/>
  <c r="AN129" i="48" s="1"/>
  <c r="AH88" i="48"/>
  <c r="AN88" i="48" s="1"/>
  <c r="AH61" i="48"/>
  <c r="AN61" i="48" s="1"/>
  <c r="AH141" i="48"/>
  <c r="AN141" i="48" s="1"/>
  <c r="AH372" i="48"/>
  <c r="AN372" i="48" s="1"/>
  <c r="AH426" i="48"/>
  <c r="AN426" i="48" s="1"/>
  <c r="AH470" i="48"/>
  <c r="AN470" i="48" s="1"/>
  <c r="AH342" i="48"/>
  <c r="AN342" i="48" s="1"/>
  <c r="AH299" i="48"/>
  <c r="AN299" i="48" s="1"/>
  <c r="AH361" i="48"/>
  <c r="AN361" i="48" s="1"/>
  <c r="AH475" i="48"/>
  <c r="AN475" i="48" s="1"/>
  <c r="AH251" i="48"/>
  <c r="AN251" i="48" s="1"/>
  <c r="AH139" i="48"/>
  <c r="AN139" i="48" s="1"/>
  <c r="AH80" i="48"/>
  <c r="AN80" i="48" s="1"/>
  <c r="AH156" i="48"/>
  <c r="AN156" i="48" s="1"/>
  <c r="AH208" i="48"/>
  <c r="AN208" i="48" s="1"/>
  <c r="AH190" i="48"/>
  <c r="AN190" i="48" s="1"/>
  <c r="AH228" i="48"/>
  <c r="AN228" i="48" s="1"/>
  <c r="AH376" i="48"/>
  <c r="AN376" i="48" s="1"/>
  <c r="AH399" i="48"/>
  <c r="AN399" i="48" s="1"/>
  <c r="AH328" i="48"/>
  <c r="AN328" i="48" s="1"/>
  <c r="AH266" i="48"/>
  <c r="AN266" i="48" s="1"/>
  <c r="AH303" i="48"/>
  <c r="AN303" i="48" s="1"/>
  <c r="AH474" i="48"/>
  <c r="AN474" i="48" s="1"/>
  <c r="AH256" i="48"/>
  <c r="AN256" i="48" s="1"/>
  <c r="AH274" i="48"/>
  <c r="AN274" i="48" s="1"/>
  <c r="AH223" i="48"/>
  <c r="AN223" i="48" s="1"/>
  <c r="AH287" i="48"/>
  <c r="AN287" i="48" s="1"/>
  <c r="AH196" i="48"/>
  <c r="AN196" i="48" s="1"/>
  <c r="AH330" i="48"/>
  <c r="AN330" i="48" s="1"/>
  <c r="AH371" i="48"/>
  <c r="AN371" i="48" s="1"/>
  <c r="AH385" i="48"/>
  <c r="AN385" i="48" s="1"/>
  <c r="AH329" i="48"/>
  <c r="AN329" i="48" s="1"/>
  <c r="AH370" i="48"/>
  <c r="AN370" i="48" s="1"/>
  <c r="AH358" i="48"/>
  <c r="AN358" i="48" s="1"/>
  <c r="AH331" i="48"/>
  <c r="AN331" i="48" s="1"/>
  <c r="AH257" i="48"/>
  <c r="AN257" i="48" s="1"/>
  <c r="AH469" i="48"/>
  <c r="AN469" i="48" s="1"/>
  <c r="AH235" i="48"/>
  <c r="AN235" i="48" s="1"/>
  <c r="AH295" i="48"/>
  <c r="AN295" i="48" s="1"/>
  <c r="AH254" i="48"/>
  <c r="AN254" i="48" s="1"/>
  <c r="AH301" i="48"/>
  <c r="AN301" i="48" s="1"/>
  <c r="AH334" i="48"/>
  <c r="AN334" i="48" s="1"/>
  <c r="AH378" i="48"/>
  <c r="AN378" i="48" s="1"/>
  <c r="AH1147" i="48"/>
  <c r="AN1147" i="48" s="1"/>
  <c r="AH907" i="48"/>
  <c r="AN907" i="48" s="1"/>
  <c r="AH921" i="48"/>
  <c r="AN921" i="48" s="1"/>
  <c r="AH635" i="48"/>
  <c r="AN635" i="48" s="1"/>
  <c r="AH607" i="48"/>
  <c r="AN607" i="48" s="1"/>
  <c r="AH315" i="48"/>
  <c r="AN315" i="48" s="1"/>
  <c r="AH285" i="48"/>
  <c r="AN285" i="48" s="1"/>
  <c r="AH293" i="48"/>
  <c r="AN293" i="48" s="1"/>
  <c r="AH506" i="48"/>
  <c r="AN506" i="48" s="1"/>
  <c r="AH773" i="48"/>
  <c r="AN773" i="48" s="1"/>
  <c r="AH820" i="48"/>
  <c r="AN820" i="48" s="1"/>
  <c r="AH890" i="48"/>
  <c r="AN890" i="48" s="1"/>
  <c r="AH876" i="48"/>
  <c r="AN876" i="48" s="1"/>
  <c r="AH880" i="48"/>
  <c r="AN880" i="48" s="1"/>
  <c r="AH881" i="48"/>
  <c r="AN881" i="48" s="1"/>
  <c r="AH373" i="48"/>
  <c r="AN373" i="48" s="1"/>
  <c r="AH271" i="48"/>
  <c r="AN271" i="48" s="1"/>
  <c r="AH238" i="48"/>
  <c r="AN238" i="48" s="1"/>
  <c r="AH214" i="48"/>
  <c r="AN214" i="48" s="1"/>
  <c r="AH215" i="48"/>
  <c r="AN215" i="48" s="1"/>
  <c r="AH279" i="48"/>
  <c r="AN279" i="48" s="1"/>
  <c r="AH353" i="48"/>
  <c r="AN353" i="48" s="1"/>
  <c r="AH404" i="48"/>
  <c r="AN404" i="48" s="1"/>
  <c r="AH893" i="48"/>
  <c r="AN893" i="48" s="1"/>
  <c r="AH996" i="48"/>
  <c r="AN996" i="48" s="1"/>
  <c r="AH198" i="48"/>
  <c r="AN198" i="48" s="1"/>
  <c r="AH237" i="48"/>
  <c r="AN237" i="48" s="1"/>
  <c r="AH263" i="48"/>
  <c r="AN263" i="48" s="1"/>
  <c r="AH302" i="48"/>
  <c r="AN302" i="48" s="1"/>
  <c r="AH737" i="48"/>
  <c r="AN737" i="48" s="1"/>
  <c r="AH764" i="48"/>
  <c r="AN764" i="48" s="1"/>
  <c r="AH659" i="48"/>
  <c r="AN659" i="48" s="1"/>
  <c r="AH651" i="48"/>
  <c r="AN651" i="48" s="1"/>
  <c r="AH762" i="48"/>
  <c r="AN762" i="48" s="1"/>
  <c r="AH765" i="48"/>
  <c r="AN765" i="48" s="1"/>
  <c r="AH367" i="48"/>
  <c r="AN367" i="48" s="1"/>
  <c r="AH260" i="48"/>
  <c r="AN260" i="48" s="1"/>
  <c r="AH216" i="48"/>
  <c r="AN216" i="48" s="1"/>
  <c r="AH236" i="48"/>
  <c r="AN236" i="48" s="1"/>
  <c r="AH265" i="48"/>
  <c r="AN265" i="48" s="1"/>
  <c r="AH408" i="48"/>
  <c r="AN408" i="48" s="1"/>
  <c r="AH599" i="48"/>
  <c r="AN599" i="48" s="1"/>
  <c r="AH757" i="48"/>
  <c r="AN757" i="48" s="1"/>
  <c r="AH632" i="48"/>
  <c r="AN632" i="48" s="1"/>
  <c r="AH710" i="48"/>
  <c r="AN710" i="48" s="1"/>
  <c r="AH725" i="48"/>
  <c r="AN725" i="48" s="1"/>
  <c r="AH494" i="48"/>
  <c r="AN494" i="48" s="1"/>
  <c r="AH307" i="48"/>
  <c r="AN307" i="48" s="1"/>
  <c r="AH587" i="48"/>
  <c r="AN587" i="48" s="1"/>
  <c r="AH267" i="48"/>
  <c r="AN267" i="48" s="1"/>
  <c r="AH314" i="48"/>
  <c r="AN314" i="48" s="1"/>
  <c r="AH333" i="48"/>
  <c r="AN333" i="48" s="1"/>
  <c r="AH416" i="48"/>
  <c r="AN416" i="48" s="1"/>
  <c r="AH546" i="48"/>
  <c r="AN546" i="48" s="1"/>
  <c r="AH782" i="48"/>
  <c r="AN782" i="48" s="1"/>
  <c r="AH771" i="48"/>
  <c r="AN771" i="48" s="1"/>
  <c r="AH713" i="48"/>
  <c r="AN713" i="48" s="1"/>
  <c r="AH574" i="48"/>
  <c r="AN574" i="48" s="1"/>
  <c r="AH417" i="48"/>
  <c r="AN417" i="48" s="1"/>
  <c r="AH543" i="48"/>
  <c r="AN543" i="48" s="1"/>
  <c r="AH243" i="48"/>
  <c r="AN243" i="48" s="1"/>
  <c r="AH213" i="48"/>
  <c r="AN213" i="48" s="1"/>
  <c r="AH201" i="48"/>
  <c r="AN201" i="48" s="1"/>
  <c r="AH244" i="48"/>
  <c r="AN244" i="48" s="1"/>
  <c r="AH324" i="48"/>
  <c r="AN324" i="48" s="1"/>
  <c r="AH843" i="48"/>
  <c r="AN843" i="48" s="1"/>
  <c r="AH723" i="48"/>
  <c r="AN723" i="48" s="1"/>
  <c r="AH739" i="48"/>
  <c r="AN739" i="48" s="1"/>
  <c r="AH688" i="48"/>
  <c r="AN688" i="48" s="1"/>
  <c r="AH708" i="48"/>
  <c r="AN708" i="48" s="1"/>
  <c r="AH810" i="48"/>
  <c r="AN810" i="48" s="1"/>
  <c r="AH490" i="48"/>
  <c r="AN490" i="48" s="1"/>
  <c r="AH405" i="48"/>
  <c r="AN405" i="48" s="1"/>
  <c r="AH298" i="48"/>
  <c r="AN298" i="48" s="1"/>
  <c r="AH264" i="48"/>
  <c r="AN264" i="48" s="1"/>
  <c r="AH415" i="48"/>
  <c r="AN415" i="48" s="1"/>
  <c r="AH560" i="48"/>
  <c r="AN560" i="48" s="1"/>
  <c r="AH646" i="48"/>
  <c r="AN646" i="48" s="1"/>
  <c r="AH541" i="48"/>
  <c r="AN541" i="48" s="1"/>
  <c r="AH653" i="48"/>
  <c r="AN653" i="48" s="1"/>
  <c r="AH2148" i="48"/>
  <c r="AN2148" i="48" s="1"/>
  <c r="AH788" i="48"/>
  <c r="AN788" i="48" s="1"/>
  <c r="AH965" i="48"/>
  <c r="AN965" i="48" s="1"/>
  <c r="AH379" i="48"/>
  <c r="AN379" i="48" s="1"/>
  <c r="AH458" i="48"/>
  <c r="AN458" i="48" s="1"/>
  <c r="AH478" i="48"/>
  <c r="AN478" i="48" s="1"/>
  <c r="AH510" i="48"/>
  <c r="AN510" i="48" s="1"/>
  <c r="AH807" i="48"/>
  <c r="AN807" i="48" s="1"/>
  <c r="AH955" i="48"/>
  <c r="AN955" i="48" s="1"/>
  <c r="AH920" i="48"/>
  <c r="AN920" i="48" s="1"/>
  <c r="AH896" i="48"/>
  <c r="AN896" i="48" s="1"/>
  <c r="AH914" i="48"/>
  <c r="AN914" i="48" s="1"/>
  <c r="AH825" i="48"/>
  <c r="AN825" i="48" s="1"/>
  <c r="AH559" i="48"/>
  <c r="AN559" i="48" s="1"/>
  <c r="AH678" i="48"/>
  <c r="AN678" i="48" s="1"/>
  <c r="AH556" i="48"/>
  <c r="AN556" i="48" s="1"/>
  <c r="AH584" i="48"/>
  <c r="AN584" i="48" s="1"/>
  <c r="AH486" i="48"/>
  <c r="AN486" i="48" s="1"/>
  <c r="AH674" i="48"/>
  <c r="AN674" i="48" s="1"/>
  <c r="AH745" i="48"/>
  <c r="AN745" i="48" s="1"/>
  <c r="AH1017" i="48"/>
  <c r="AN1017" i="48" s="1"/>
  <c r="AH1026" i="48"/>
  <c r="AN1026" i="48" s="1"/>
  <c r="AH1037" i="48"/>
  <c r="AN1037" i="48" s="1"/>
  <c r="AH1038" i="48"/>
  <c r="AN1038" i="48" s="1"/>
  <c r="AH722" i="48"/>
  <c r="AN722" i="48" s="1"/>
  <c r="AH536" i="48"/>
  <c r="AN536" i="48" s="1"/>
  <c r="AH763" i="48"/>
  <c r="AN763" i="48" s="1"/>
  <c r="AH460" i="48"/>
  <c r="AN460" i="48" s="1"/>
  <c r="AH529" i="48"/>
  <c r="AN529" i="48" s="1"/>
  <c r="AH496" i="48"/>
  <c r="AN496" i="48" s="1"/>
  <c r="AH643" i="48"/>
  <c r="AN643" i="48" s="1"/>
  <c r="AH894" i="48"/>
  <c r="AN894" i="48" s="1"/>
  <c r="AH1050" i="48"/>
  <c r="AN1050" i="48" s="1"/>
  <c r="AH2304" i="48"/>
  <c r="AN2304" i="48" s="1"/>
  <c r="AH1047" i="48"/>
  <c r="AN1047" i="48" s="1"/>
  <c r="AH1022" i="48"/>
  <c r="AN1022" i="48" s="1"/>
  <c r="AH800" i="48"/>
  <c r="AN800" i="48" s="1"/>
  <c r="AH817" i="48"/>
  <c r="AN817" i="48" s="1"/>
  <c r="AH482" i="48"/>
  <c r="AN482" i="48" s="1"/>
  <c r="AH441" i="48"/>
  <c r="AN441" i="48" s="1"/>
  <c r="AH435" i="48"/>
  <c r="AN435" i="48" s="1"/>
  <c r="AH626" i="48"/>
  <c r="AN626" i="48" s="1"/>
  <c r="AH662" i="48"/>
  <c r="AN662" i="48" s="1"/>
  <c r="AH789" i="48"/>
  <c r="AN789" i="48" s="1"/>
  <c r="AH1042" i="48"/>
  <c r="AN1042" i="48" s="1"/>
  <c r="AH1027" i="48"/>
  <c r="AN1027" i="48" s="1"/>
  <c r="AH981" i="48"/>
  <c r="AN981" i="48" s="1"/>
  <c r="AH1030" i="48"/>
  <c r="AN1030" i="48" s="1"/>
  <c r="AH829" i="48"/>
  <c r="AN829" i="48" s="1"/>
  <c r="AH552" i="48"/>
  <c r="AN552" i="48" s="1"/>
  <c r="AH629" i="48"/>
  <c r="AN629" i="48" s="1"/>
  <c r="AH476" i="48"/>
  <c r="AN476" i="48" s="1"/>
  <c r="AH456" i="48"/>
  <c r="AN456" i="48" s="1"/>
  <c r="AH540" i="48"/>
  <c r="AN540" i="48" s="1"/>
  <c r="AH588" i="48"/>
  <c r="AN588" i="48" s="1"/>
  <c r="AH862" i="48"/>
  <c r="AN862" i="48" s="1"/>
  <c r="AH1107" i="48"/>
  <c r="AN1107" i="48" s="1"/>
  <c r="AH1106" i="48"/>
  <c r="AN1106" i="48" s="1"/>
  <c r="AH18" i="48"/>
  <c r="AN18" i="48" s="1"/>
  <c r="AH35" i="48"/>
  <c r="AN35" i="48" s="1"/>
  <c r="AH34" i="48"/>
  <c r="AN34" i="48" s="1"/>
  <c r="AH59" i="48"/>
  <c r="AN59" i="48" s="1"/>
  <c r="AH78" i="48"/>
  <c r="AN78" i="48" s="1"/>
  <c r="AH98" i="48"/>
  <c r="AN98" i="48" s="1"/>
  <c r="AH84" i="48"/>
  <c r="AN84" i="48" s="1"/>
  <c r="AH58" i="48"/>
  <c r="AN58" i="48" s="1"/>
  <c r="AH100" i="48"/>
  <c r="AN100" i="48" s="1"/>
  <c r="AH89" i="48"/>
  <c r="AN89" i="48" s="1"/>
  <c r="AH83" i="48"/>
  <c r="AN83" i="48" s="1"/>
  <c r="AH39" i="48"/>
  <c r="AN39" i="48" s="1"/>
  <c r="AH24" i="48"/>
  <c r="AN24" i="48" s="1"/>
  <c r="AH33" i="48"/>
  <c r="AN33" i="48" s="1"/>
  <c r="AH41" i="48"/>
  <c r="AN41" i="48" s="1"/>
  <c r="AH95" i="48"/>
  <c r="AN95" i="48" s="1"/>
  <c r="AH81" i="48"/>
  <c r="AN81" i="48" s="1"/>
  <c r="AH75" i="48"/>
  <c r="AN75" i="48" s="1"/>
  <c r="AH36" i="48"/>
  <c r="AN36" i="48" s="1"/>
  <c r="AH68" i="48"/>
  <c r="AN68" i="48" s="1"/>
  <c r="AH79" i="48"/>
  <c r="AN79" i="48" s="1"/>
  <c r="AH143" i="48"/>
  <c r="AN143" i="48" s="1"/>
  <c r="AH73" i="48"/>
  <c r="AN73" i="48" s="1"/>
  <c r="AH262" i="48"/>
  <c r="AN262" i="48" s="1"/>
  <c r="AH70" i="48"/>
  <c r="AN70" i="48" s="1"/>
  <c r="AH111" i="48"/>
  <c r="AN111" i="48" s="1"/>
  <c r="AH94" i="48"/>
  <c r="AN94" i="48" s="1"/>
  <c r="AH104" i="48"/>
  <c r="AN104" i="48" s="1"/>
  <c r="AH63" i="48"/>
  <c r="AN63" i="48" s="1"/>
  <c r="AH99" i="48"/>
  <c r="AN99" i="48" s="1"/>
  <c r="AH91" i="48"/>
  <c r="AN91" i="48" s="1"/>
  <c r="AH125" i="48"/>
  <c r="AN125" i="48" s="1"/>
  <c r="AH178" i="48"/>
  <c r="AN178" i="48" s="1"/>
  <c r="AH173" i="48"/>
  <c r="AN173" i="48" s="1"/>
  <c r="AH217" i="48"/>
  <c r="AN217" i="48" s="1"/>
  <c r="AH53" i="48"/>
  <c r="AN53" i="48" s="1"/>
  <c r="AH50" i="48"/>
  <c r="AN50" i="48" s="1"/>
  <c r="AH49" i="48"/>
  <c r="AN49" i="48" s="1"/>
  <c r="AH67" i="48"/>
  <c r="AN67" i="48" s="1"/>
  <c r="AH115" i="48"/>
  <c r="AN115" i="48" s="1"/>
  <c r="AH55" i="48"/>
  <c r="AN55" i="48" s="1"/>
  <c r="AH65" i="48"/>
  <c r="AN65" i="48" s="1"/>
  <c r="AH52" i="48"/>
  <c r="AN52" i="48" s="1"/>
  <c r="AH71" i="48"/>
  <c r="AN71" i="48" s="1"/>
  <c r="AH106" i="48"/>
  <c r="AN106" i="48" s="1"/>
  <c r="AH107" i="48"/>
  <c r="AN107" i="48" s="1"/>
  <c r="AH77" i="48"/>
  <c r="AN77" i="48" s="1"/>
  <c r="AH12" i="48"/>
  <c r="AN12" i="48" s="1"/>
  <c r="AH19" i="48"/>
  <c r="AN19" i="48" s="1"/>
  <c r="AH14" i="48"/>
  <c r="AN14" i="48" s="1"/>
  <c r="AH7" i="48"/>
  <c r="AN7" i="48" s="1"/>
  <c r="AH72" i="48"/>
  <c r="AN72" i="48" s="1"/>
  <c r="AH47" i="48"/>
  <c r="AN47" i="48" s="1"/>
  <c r="AH29" i="48"/>
  <c r="AN29" i="48" s="1"/>
  <c r="AH20" i="48"/>
  <c r="AN20" i="48" s="1"/>
  <c r="AH369" i="48"/>
  <c r="AN369" i="48" s="1"/>
  <c r="AH457" i="48"/>
  <c r="AN457" i="48" s="1"/>
  <c r="AH495" i="48"/>
  <c r="AN495" i="48" s="1"/>
  <c r="AH582" i="48"/>
  <c r="AN582" i="48" s="1"/>
  <c r="AH1208" i="48"/>
  <c r="AN1208" i="48" s="1"/>
  <c r="AH1309" i="48"/>
  <c r="AN1309" i="48" s="1"/>
  <c r="AH1108" i="48"/>
  <c r="AN1108" i="48" s="1"/>
  <c r="AH1090" i="48"/>
  <c r="AN1090" i="48" s="1"/>
  <c r="AH1275" i="48"/>
  <c r="AN1275" i="48" s="1"/>
  <c r="AH1188" i="48"/>
  <c r="AN1188" i="48" s="1"/>
  <c r="AH630" i="48"/>
  <c r="AN630" i="48" s="1"/>
  <c r="AH660" i="48"/>
  <c r="AN660" i="48" s="1"/>
  <c r="AH700" i="48"/>
  <c r="AN700" i="48" s="1"/>
  <c r="AH449" i="48"/>
  <c r="AN449" i="48" s="1"/>
  <c r="AH452" i="48"/>
  <c r="AN452" i="48" s="1"/>
  <c r="AH616" i="48"/>
  <c r="AN616" i="48" s="1"/>
  <c r="AH887" i="48"/>
  <c r="AN887" i="48" s="1"/>
  <c r="AH1133" i="48"/>
  <c r="AN1133" i="48" s="1"/>
  <c r="AH990" i="48"/>
  <c r="AN990" i="48" s="1"/>
  <c r="AH1066" i="48"/>
  <c r="AN1066" i="48" s="1"/>
  <c r="AH1071" i="48"/>
  <c r="AN1071" i="48" s="1"/>
  <c r="AH901" i="48"/>
  <c r="AN901" i="48" s="1"/>
  <c r="AH420" i="48"/>
  <c r="AN420" i="48" s="1"/>
  <c r="AH792" i="48"/>
  <c r="AN792" i="48" s="1"/>
  <c r="AH364" i="48"/>
  <c r="AN364" i="48" s="1"/>
  <c r="AH487" i="48"/>
  <c r="AN487" i="48" s="1"/>
  <c r="AH453" i="48"/>
  <c r="AN453" i="48" s="1"/>
  <c r="AH625" i="48"/>
  <c r="AN625" i="48" s="1"/>
  <c r="AH1006" i="48"/>
  <c r="AN1006" i="48" s="1"/>
  <c r="AH1199" i="48"/>
  <c r="AN1199" i="48" s="1"/>
  <c r="AH1780" i="48"/>
  <c r="AN1780" i="48" s="1"/>
  <c r="AH1114" i="48"/>
  <c r="AN1114" i="48" s="1"/>
  <c r="AH1308" i="48"/>
  <c r="AN1308" i="48" s="1"/>
  <c r="AH919" i="48"/>
  <c r="AN919" i="48" s="1"/>
  <c r="AH836" i="48"/>
  <c r="AN836" i="48" s="1"/>
  <c r="AH439" i="48"/>
  <c r="AN439" i="48" s="1"/>
  <c r="AH393" i="48"/>
  <c r="AN393" i="48" s="1"/>
  <c r="AH394" i="48"/>
  <c r="AN394" i="48" s="1"/>
  <c r="AH617" i="48"/>
  <c r="AN617" i="48" s="1"/>
  <c r="AH772" i="48"/>
  <c r="AN772" i="48" s="1"/>
  <c r="AH903" i="48"/>
  <c r="AN903" i="48" s="1"/>
  <c r="AH1243" i="48"/>
  <c r="AN1243" i="48" s="1"/>
  <c r="AH1149" i="48"/>
  <c r="AN1149" i="48" s="1"/>
  <c r="AH1079" i="48"/>
  <c r="AN1079" i="48" s="1"/>
  <c r="AH1258" i="48"/>
  <c r="AN1258" i="48" s="1"/>
  <c r="AH1075" i="48"/>
  <c r="AN1075" i="48" s="1"/>
  <c r="AH512" i="48"/>
  <c r="AN512" i="48" s="1"/>
  <c r="AH596" i="48"/>
  <c r="AN596" i="48" s="1"/>
  <c r="AH412" i="48"/>
  <c r="AN412" i="48" s="1"/>
  <c r="AH354" i="48"/>
  <c r="AN354" i="48" s="1"/>
  <c r="AH442" i="48"/>
  <c r="AN442" i="48" s="1"/>
  <c r="AH591" i="48"/>
  <c r="AN591" i="48" s="1"/>
  <c r="AH1086" i="48"/>
  <c r="AN1086" i="48" s="1"/>
  <c r="AH1277" i="48"/>
  <c r="AN1277" i="48" s="1"/>
  <c r="AH1507" i="48"/>
  <c r="AN1507" i="48" s="1"/>
  <c r="AH1973" i="48"/>
  <c r="AN1973" i="48" s="1"/>
  <c r="AH1975" i="48"/>
  <c r="AN1975" i="48" s="1"/>
  <c r="AH1974" i="48"/>
  <c r="AN1974" i="48" s="1"/>
  <c r="AH1982" i="48"/>
  <c r="AN1982" i="48" s="1"/>
  <c r="AH1988" i="48"/>
  <c r="AN1988" i="48" s="1"/>
  <c r="AH1995" i="48"/>
  <c r="AN1995" i="48" s="1"/>
  <c r="AH1978" i="48"/>
  <c r="AN1978" i="48" s="1"/>
  <c r="AH1970" i="48"/>
  <c r="AN1970" i="48" s="1"/>
  <c r="AH1971" i="48"/>
  <c r="AN1971" i="48" s="1"/>
  <c r="AH1989" i="48"/>
  <c r="AN1989" i="48" s="1"/>
  <c r="AH1993" i="48"/>
  <c r="AN1993" i="48" s="1"/>
  <c r="AH1976" i="48"/>
  <c r="AN1976" i="48" s="1"/>
  <c r="AH1977" i="48"/>
  <c r="AN1977" i="48" s="1"/>
  <c r="AH1990" i="48"/>
  <c r="AN1990" i="48" s="1"/>
  <c r="AH1987" i="48"/>
  <c r="AN1987" i="48" s="1"/>
  <c r="AH1986" i="48"/>
  <c r="AN1986" i="48" s="1"/>
  <c r="AH1983" i="48"/>
  <c r="AN1983" i="48" s="1"/>
  <c r="AH1984" i="48"/>
  <c r="AN1984" i="48" s="1"/>
  <c r="AH1992" i="48"/>
  <c r="AN1992" i="48" s="1"/>
  <c r="AH1997" i="48"/>
  <c r="AN1997" i="48" s="1"/>
  <c r="AH1996" i="48"/>
  <c r="AN1996" i="48" s="1"/>
  <c r="AH1980" i="48"/>
  <c r="AN1980" i="48" s="1"/>
  <c r="AH1981" i="48"/>
  <c r="AN1981" i="48" s="1"/>
  <c r="AH2043" i="48"/>
  <c r="AN2043" i="48" s="1"/>
  <c r="AH1979" i="48"/>
  <c r="AN1979" i="48" s="1"/>
  <c r="AH1985" i="48"/>
  <c r="AN1985" i="48" s="1"/>
  <c r="AH2060" i="48"/>
  <c r="AN2060" i="48" s="1"/>
  <c r="AH2149" i="48"/>
  <c r="AN2149" i="48" s="1"/>
  <c r="AH2150" i="48"/>
  <c r="AN2150" i="48" s="1"/>
  <c r="AH2061" i="48"/>
  <c r="AN2061" i="48" s="1"/>
  <c r="AH2151" i="48"/>
  <c r="AN2151" i="48" s="1"/>
  <c r="AH2152" i="48"/>
  <c r="AN2152" i="48" s="1"/>
  <c r="AH2153" i="48"/>
  <c r="AN2153" i="48" s="1"/>
  <c r="AH2154" i="48"/>
  <c r="AN2154" i="48" s="1"/>
  <c r="AH2155" i="48"/>
  <c r="AN2155" i="48" s="1"/>
  <c r="AH2156" i="48"/>
  <c r="AN2156" i="48" s="1"/>
  <c r="AH2064" i="48"/>
  <c r="AN2064" i="48" s="1"/>
  <c r="AH2157" i="48"/>
  <c r="AN2157" i="48" s="1"/>
  <c r="AH2158" i="48"/>
  <c r="AN2158" i="48" s="1"/>
  <c r="AH2159" i="48"/>
  <c r="AN2159" i="48" s="1"/>
  <c r="AH2160" i="48"/>
  <c r="AN2160" i="48" s="1"/>
  <c r="AH2161" i="48"/>
  <c r="AN2161" i="48" s="1"/>
  <c r="AH2065" i="48"/>
  <c r="AN2065" i="48" s="1"/>
  <c r="AH2062" i="48"/>
  <c r="AN2062" i="48" s="1"/>
  <c r="AH2162" i="48"/>
  <c r="AN2162" i="48" s="1"/>
  <c r="AH2056" i="48"/>
  <c r="AN2056" i="48" s="1"/>
  <c r="AH2163" i="48"/>
  <c r="AN2163" i="48" s="1"/>
  <c r="AH2164" i="48"/>
  <c r="AN2164" i="48" s="1"/>
  <c r="AH2063" i="48"/>
  <c r="AN2063" i="48" s="1"/>
  <c r="AH2165" i="48"/>
  <c r="AN2165" i="48" s="1"/>
  <c r="AH2057" i="48"/>
  <c r="AN2057" i="48" s="1"/>
  <c r="AH2059" i="48"/>
  <c r="AN2059" i="48" s="1"/>
  <c r="AH1972" i="48"/>
  <c r="AN1972" i="48" s="1"/>
  <c r="AH2166" i="48"/>
  <c r="AN2166" i="48" s="1"/>
  <c r="AH2167" i="48"/>
  <c r="AN2167" i="48" s="1"/>
  <c r="AH2000" i="48"/>
  <c r="AN2000" i="48" s="1"/>
  <c r="AH2009" i="48"/>
  <c r="AN2009" i="48" s="1"/>
  <c r="AH2004" i="48"/>
  <c r="AN2004" i="48" s="1"/>
  <c r="AH2003" i="48"/>
  <c r="AN2003" i="48" s="1"/>
  <c r="AH2048" i="48"/>
  <c r="AN2048" i="48" s="1"/>
  <c r="AH2042" i="48"/>
  <c r="AN2042" i="48" s="1"/>
  <c r="AH2039" i="48"/>
  <c r="AN2039" i="48" s="1"/>
  <c r="AH2010" i="48"/>
  <c r="AN2010" i="48" s="1"/>
  <c r="AH2001" i="48"/>
  <c r="AN2001" i="48" s="1"/>
  <c r="AH2027" i="48"/>
  <c r="AN2027" i="48" s="1"/>
  <c r="AH2013" i="48"/>
  <c r="AN2013" i="48" s="1"/>
  <c r="AH2047" i="48"/>
  <c r="AN2047" i="48" s="1"/>
  <c r="AH2040" i="48"/>
  <c r="AN2040" i="48" s="1"/>
  <c r="AH2038" i="48"/>
  <c r="AN2038" i="48" s="1"/>
  <c r="AH2025" i="48"/>
  <c r="AN2025" i="48" s="1"/>
  <c r="AH2018" i="48"/>
  <c r="AN2018" i="48" s="1"/>
  <c r="AH2052" i="48"/>
  <c r="AN2052" i="48" s="1"/>
  <c r="AH2055" i="48"/>
  <c r="AN2055" i="48" s="1"/>
  <c r="AH2051" i="48"/>
  <c r="AN2051" i="48" s="1"/>
  <c r="AH2028" i="48"/>
  <c r="AN2028" i="48" s="1"/>
  <c r="AH2012" i="48"/>
  <c r="AN2012" i="48" s="1"/>
  <c r="AH2002" i="48"/>
  <c r="AN2002" i="48" s="1"/>
  <c r="AH2014" i="48"/>
  <c r="AN2014" i="48" s="1"/>
  <c r="AH2050" i="48"/>
  <c r="AN2050" i="48" s="1"/>
  <c r="AH2026" i="48"/>
  <c r="AN2026" i="48" s="1"/>
  <c r="AH2020" i="48"/>
  <c r="AN2020" i="48" s="1"/>
  <c r="AH2032" i="48"/>
  <c r="AN2032" i="48" s="1"/>
  <c r="AH2054" i="48"/>
  <c r="AN2054" i="48" s="1"/>
  <c r="AH2053" i="48"/>
  <c r="AN2053" i="48" s="1"/>
  <c r="AH2049" i="48"/>
  <c r="AN2049" i="48" s="1"/>
  <c r="AH2168" i="48"/>
  <c r="AN2168" i="48" s="1"/>
  <c r="AH2044" i="48"/>
  <c r="AN2044" i="48" s="1"/>
  <c r="AH2031" i="48"/>
  <c r="AN2031" i="48" s="1"/>
  <c r="AH2024" i="48"/>
  <c r="AN2024" i="48" s="1"/>
  <c r="AH2037" i="48"/>
  <c r="AN2037" i="48" s="1"/>
  <c r="AH2041" i="48"/>
  <c r="AN2041" i="48" s="1"/>
  <c r="AH2036" i="48"/>
  <c r="AN2036" i="48" s="1"/>
  <c r="AH2034" i="48"/>
  <c r="AN2034" i="48" s="1"/>
  <c r="AH2035" i="48"/>
  <c r="AN2035" i="48" s="1"/>
  <c r="AH2023" i="48"/>
  <c r="AN2023" i="48" s="1"/>
  <c r="AH2033" i="48"/>
  <c r="AN2033" i="48" s="1"/>
  <c r="AH2015" i="48"/>
  <c r="AN2015" i="48" s="1"/>
  <c r="AH2008" i="48"/>
  <c r="AN2008" i="48" s="1"/>
  <c r="AH2011" i="48"/>
  <c r="AN2011" i="48" s="1"/>
  <c r="AH1999" i="48"/>
  <c r="AN1999" i="48" s="1"/>
  <c r="AH2007" i="48"/>
  <c r="AN2007" i="48" s="1"/>
  <c r="AH2016" i="48"/>
  <c r="AN2016" i="48" s="1"/>
  <c r="AH2045" i="48"/>
  <c r="AN2045" i="48" s="1"/>
  <c r="AH2046" i="48"/>
  <c r="AN2046" i="48" s="1"/>
  <c r="AH2022" i="48"/>
  <c r="AN2022" i="48" s="1"/>
  <c r="AH2017" i="48"/>
  <c r="AN2017" i="48" s="1"/>
  <c r="AH2005" i="48"/>
  <c r="AN2005" i="48" s="1"/>
  <c r="AH2030" i="48"/>
  <c r="AN2030" i="48" s="1"/>
  <c r="AH2019" i="48"/>
  <c r="AN2019" i="48" s="1"/>
  <c r="AH2029" i="48"/>
  <c r="AN2029" i="48" s="1"/>
  <c r="AH2169" i="48"/>
  <c r="AN2169" i="48" s="1"/>
  <c r="AH2170" i="48"/>
  <c r="AN2170" i="48" s="1"/>
  <c r="AH1439" i="48"/>
  <c r="AN1439" i="48" s="1"/>
  <c r="AH1489" i="48"/>
  <c r="AN1489" i="48" s="1"/>
  <c r="AH1371" i="48"/>
  <c r="AN1371" i="48" s="1"/>
  <c r="AH1446" i="48"/>
  <c r="AN1446" i="48" s="1"/>
  <c r="AH2171" i="48"/>
  <c r="AN2171" i="48" s="1"/>
  <c r="AH2172" i="48"/>
  <c r="AN2172" i="48" s="1"/>
  <c r="AH2173" i="48"/>
  <c r="AN2173" i="48" s="1"/>
  <c r="AH2174" i="48"/>
  <c r="AN2174" i="48" s="1"/>
  <c r="AH2175" i="48"/>
  <c r="AN2175" i="48" s="1"/>
  <c r="AH2176" i="48"/>
  <c r="AN2176" i="48" s="1"/>
  <c r="AH2177" i="48"/>
  <c r="AN2177" i="48" s="1"/>
  <c r="AH2178" i="48"/>
  <c r="AN2178" i="48" s="1"/>
  <c r="AH2179" i="48"/>
  <c r="AN2179" i="48" s="1"/>
  <c r="AH2180" i="48"/>
  <c r="AN2180" i="48" s="1"/>
  <c r="AH2181" i="48"/>
  <c r="AN2181" i="48" s="1"/>
  <c r="AH2182" i="48"/>
  <c r="AN2182" i="48" s="1"/>
  <c r="AH2183" i="48"/>
  <c r="AN2183" i="48" s="1"/>
  <c r="AH2184" i="48"/>
  <c r="AN2184" i="48" s="1"/>
  <c r="AH2185" i="48"/>
  <c r="AN2185" i="48" s="1"/>
  <c r="AH2186" i="48"/>
  <c r="AN2186" i="48" s="1"/>
  <c r="AH2187" i="48"/>
  <c r="AN2187" i="48" s="1"/>
  <c r="AH2188" i="48"/>
  <c r="AN2188" i="48" s="1"/>
  <c r="AH2189" i="48"/>
  <c r="AN2189" i="48" s="1"/>
  <c r="AH2190" i="48"/>
  <c r="AN2190" i="48" s="1"/>
  <c r="AH2191" i="48"/>
  <c r="AN2191" i="48" s="1"/>
  <c r="AH2192" i="48"/>
  <c r="AN2192" i="48" s="1"/>
  <c r="AH2193" i="48"/>
  <c r="AN2193" i="48" s="1"/>
  <c r="AH1352" i="48"/>
  <c r="AN1352" i="48" s="1"/>
  <c r="AH2194" i="48"/>
  <c r="AN2194" i="48" s="1"/>
  <c r="AH1329" i="48"/>
  <c r="AN1329" i="48" s="1"/>
  <c r="AH1406" i="48"/>
  <c r="AN1406" i="48" s="1"/>
  <c r="AH1625" i="48"/>
  <c r="AN1625" i="48" s="1"/>
  <c r="AH1796" i="48"/>
  <c r="AN1796" i="48" s="1"/>
  <c r="AH1719" i="48"/>
  <c r="AN1719" i="48" s="1"/>
  <c r="AH1705" i="48"/>
  <c r="AN1705" i="48" s="1"/>
  <c r="AH1725" i="48"/>
  <c r="AN1725" i="48" s="1"/>
  <c r="AH1650" i="48"/>
  <c r="AN1650" i="48" s="1"/>
  <c r="AH1701" i="48"/>
  <c r="AN1701" i="48" s="1"/>
  <c r="AH1610" i="48"/>
  <c r="AN1610" i="48" s="1"/>
  <c r="AH1382" i="48"/>
  <c r="AN1382" i="48" s="1"/>
  <c r="AH1319" i="48"/>
  <c r="AN1319" i="48" s="1"/>
  <c r="AH1381" i="48"/>
  <c r="AN1381" i="48" s="1"/>
  <c r="AH1745" i="48"/>
  <c r="AN1745" i="48" s="1"/>
  <c r="AH1771" i="48"/>
  <c r="AN1771" i="48" s="1"/>
  <c r="AH1790" i="48"/>
  <c r="AN1790" i="48" s="1"/>
  <c r="AH1892" i="48"/>
  <c r="AN1892" i="48" s="1"/>
  <c r="AH1902" i="48"/>
  <c r="AN1902" i="48" s="1"/>
  <c r="AH1872" i="48"/>
  <c r="AN1872" i="48" s="1"/>
  <c r="AH1864" i="48"/>
  <c r="AN1864" i="48" s="1"/>
  <c r="AH1861" i="48"/>
  <c r="AN1861" i="48" s="1"/>
  <c r="AH1836" i="48"/>
  <c r="AN1836" i="48" s="1"/>
  <c r="AH1852" i="48"/>
  <c r="AN1852" i="48" s="1"/>
  <c r="AH1829" i="48"/>
  <c r="AN1829" i="48" s="1"/>
  <c r="AH1897" i="48"/>
  <c r="AN1897" i="48" s="1"/>
  <c r="AH1466" i="48"/>
  <c r="AN1466" i="48" s="1"/>
  <c r="AH1545" i="48"/>
  <c r="AN1545" i="48" s="1"/>
  <c r="AH1480" i="48"/>
  <c r="AN1480" i="48" s="1"/>
  <c r="AH1508" i="48"/>
  <c r="AN1508" i="48" s="1"/>
  <c r="AH1064" i="48"/>
  <c r="AN1064" i="48" s="1"/>
  <c r="AH1013" i="48"/>
  <c r="AN1013" i="48" s="1"/>
  <c r="AH1177" i="48"/>
  <c r="AN1177" i="48" s="1"/>
  <c r="AH1573" i="48"/>
  <c r="AN1573" i="48" s="1"/>
  <c r="AH1575" i="48"/>
  <c r="AN1575" i="48" s="1"/>
  <c r="AH1777" i="48"/>
  <c r="AN1777" i="48" s="1"/>
  <c r="AH1747" i="48"/>
  <c r="AN1747" i="48" s="1"/>
  <c r="AH1727" i="48"/>
  <c r="AN1727" i="48" s="1"/>
  <c r="AH1457" i="48"/>
  <c r="AN1457" i="48" s="1"/>
  <c r="AH1443" i="48"/>
  <c r="AN1443" i="48" s="1"/>
  <c r="AH1549" i="48"/>
  <c r="AN1549" i="48" s="1"/>
  <c r="AH1765" i="48"/>
  <c r="AN1765" i="48" s="1"/>
  <c r="AH1214" i="48"/>
  <c r="AN1214" i="48" s="1"/>
  <c r="AH1166" i="48"/>
  <c r="AN1166" i="48" s="1"/>
  <c r="AH1135" i="48"/>
  <c r="AN1135" i="48" s="1"/>
  <c r="AH1339" i="48"/>
  <c r="AN1339" i="48" s="1"/>
  <c r="AH1554" i="48"/>
  <c r="AN1554" i="48" s="1"/>
  <c r="AH1782" i="48"/>
  <c r="AN1782" i="48" s="1"/>
  <c r="AH1546" i="48"/>
  <c r="AN1546" i="48" s="1"/>
  <c r="AH1668" i="48"/>
  <c r="AN1668" i="48" s="1"/>
  <c r="AH1473" i="48"/>
  <c r="AN1473" i="48" s="1"/>
  <c r="AH1584" i="48"/>
  <c r="AN1584" i="48" s="1"/>
  <c r="AH1592" i="48"/>
  <c r="AN1592" i="48" s="1"/>
  <c r="AH1652" i="48"/>
  <c r="AN1652" i="48" s="1"/>
  <c r="AH1907" i="48"/>
  <c r="AN1907" i="48" s="1"/>
  <c r="AH1316" i="48"/>
  <c r="AN1316" i="48" s="1"/>
  <c r="AH1219" i="48"/>
  <c r="AN1219" i="48" s="1"/>
  <c r="AH1425" i="48"/>
  <c r="AN1425" i="48" s="1"/>
  <c r="AH1502" i="48"/>
  <c r="AN1502" i="48" s="1"/>
  <c r="AH1587" i="48"/>
  <c r="AN1587" i="48" s="1"/>
  <c r="AH1613" i="48"/>
  <c r="AN1613" i="48" s="1"/>
  <c r="AH1619" i="48"/>
  <c r="AN1619" i="48" s="1"/>
  <c r="AH1351" i="48"/>
  <c r="AN1351" i="48" s="1"/>
  <c r="AH1235" i="48"/>
  <c r="AN1235" i="48" s="1"/>
  <c r="AH1615" i="48"/>
  <c r="AN1615" i="48" s="1"/>
  <c r="AH1641" i="48"/>
  <c r="AN1641" i="48" s="1"/>
  <c r="AH1737" i="48"/>
  <c r="AN1737" i="48" s="1"/>
  <c r="AH1183" i="48"/>
  <c r="AN1183" i="48" s="1"/>
  <c r="AH1115" i="48"/>
  <c r="AN1115" i="48" s="1"/>
  <c r="AH1411" i="48"/>
  <c r="AN1411" i="48" s="1"/>
  <c r="AH1514" i="48"/>
  <c r="AN1514" i="48" s="1"/>
  <c r="AH1689" i="48"/>
  <c r="AN1689" i="48" s="1"/>
  <c r="AH1734" i="48"/>
  <c r="AN1734" i="48" s="1"/>
  <c r="AH1598" i="48"/>
  <c r="AN1598" i="48" s="1"/>
  <c r="AH1417" i="48"/>
  <c r="AN1417" i="48" s="1"/>
  <c r="AH1285" i="48"/>
  <c r="AN1285" i="48" s="1"/>
  <c r="AH1685" i="48"/>
  <c r="AN1685" i="48" s="1"/>
  <c r="AH1695" i="48"/>
  <c r="AN1695" i="48" s="1"/>
  <c r="AH1585" i="48"/>
  <c r="AN1585" i="48" s="1"/>
  <c r="AH2195" i="48"/>
  <c r="AN2195" i="48" s="1"/>
  <c r="AH2196" i="48"/>
  <c r="AN2196" i="48" s="1"/>
  <c r="AH2197" i="48"/>
  <c r="AN2197" i="48" s="1"/>
  <c r="AH2198" i="48"/>
  <c r="AN2198" i="48" s="1"/>
  <c r="AH2199" i="48"/>
  <c r="AN2199" i="48" s="1"/>
  <c r="AH2200" i="48"/>
  <c r="AN2200" i="48" s="1"/>
  <c r="AH2201" i="48"/>
  <c r="AN2201" i="48" s="1"/>
  <c r="AH2202" i="48"/>
  <c r="AN2202" i="48" s="1"/>
  <c r="AH2203" i="48"/>
  <c r="AN2203" i="48" s="1"/>
  <c r="AH2204" i="48"/>
  <c r="AN2204" i="48" s="1"/>
  <c r="AH2205" i="48"/>
  <c r="AN2205" i="48" s="1"/>
  <c r="AH2206" i="48"/>
  <c r="AN2206" i="48" s="1"/>
  <c r="AH2207" i="48"/>
  <c r="AN2207" i="48" s="1"/>
  <c r="AH2208" i="48"/>
  <c r="AN2208" i="48" s="1"/>
  <c r="AH2209" i="48"/>
  <c r="AN2209" i="48" s="1"/>
  <c r="AH2210" i="48"/>
  <c r="AN2210" i="48" s="1"/>
  <c r="AH2211" i="48"/>
  <c r="AN2211" i="48" s="1"/>
  <c r="AH2212" i="48"/>
  <c r="AN2212" i="48" s="1"/>
  <c r="AH2213" i="48"/>
  <c r="AN2213" i="48" s="1"/>
  <c r="AH2214" i="48"/>
  <c r="AN2214" i="48" s="1"/>
  <c r="AH2215" i="48"/>
  <c r="AN2215" i="48" s="1"/>
  <c r="AH2216" i="48"/>
  <c r="AN2216" i="48" s="1"/>
  <c r="AH2217" i="48"/>
  <c r="AN2217" i="48" s="1"/>
  <c r="AH2218" i="48"/>
  <c r="AN2218" i="48" s="1"/>
  <c r="AH2219" i="48"/>
  <c r="AN2219" i="48" s="1"/>
  <c r="AH2220" i="48"/>
  <c r="AN2220" i="48" s="1"/>
  <c r="AH2221" i="48"/>
  <c r="AN2221" i="48" s="1"/>
  <c r="AH2222" i="48"/>
  <c r="AN2222" i="48" s="1"/>
  <c r="AH2223" i="48"/>
  <c r="AN2223" i="48" s="1"/>
  <c r="AH2224" i="48"/>
  <c r="AN2224" i="48" s="1"/>
  <c r="AH2225" i="48"/>
  <c r="AN2225" i="48" s="1"/>
  <c r="AH2226" i="48"/>
  <c r="AN2226" i="48" s="1"/>
  <c r="AH2227" i="48"/>
  <c r="AN2227" i="48" s="1"/>
  <c r="AH2228" i="48"/>
  <c r="AN2228" i="48" s="1"/>
  <c r="AH2229" i="48"/>
  <c r="AN2229" i="48" s="1"/>
  <c r="AH2230" i="48"/>
  <c r="AN2230" i="48" s="1"/>
  <c r="AH2231" i="48"/>
  <c r="AN2231" i="48" s="1"/>
  <c r="AH2232" i="48"/>
  <c r="AN2232" i="48" s="1"/>
  <c r="AH2233" i="48"/>
  <c r="AN2233" i="48" s="1"/>
  <c r="AH2234" i="48"/>
  <c r="AN2234" i="48" s="1"/>
  <c r="AH2235" i="48"/>
  <c r="AN2235" i="48" s="1"/>
  <c r="AH2236" i="48"/>
  <c r="AN2236" i="48" s="1"/>
  <c r="AH2237" i="48"/>
  <c r="AN2237" i="48" s="1"/>
  <c r="AH2238" i="48"/>
  <c r="AN2238" i="48" s="1"/>
  <c r="AH2239" i="48"/>
  <c r="AN2239" i="48" s="1"/>
  <c r="AH2240" i="48"/>
  <c r="AN2240" i="48" s="1"/>
  <c r="AH2241" i="48"/>
  <c r="AN2241" i="48" s="1"/>
  <c r="AH2242" i="48"/>
  <c r="AN2242" i="48" s="1"/>
  <c r="AH2243" i="48"/>
  <c r="AN2243" i="48" s="1"/>
  <c r="AH2244" i="48"/>
  <c r="AN2244" i="48" s="1"/>
  <c r="AH2245" i="48"/>
  <c r="AN2245" i="48" s="1"/>
  <c r="AH2246" i="48"/>
  <c r="AN2246" i="48" s="1"/>
  <c r="AH2247" i="48"/>
  <c r="AN2247" i="48" s="1"/>
  <c r="AH2248" i="48"/>
  <c r="AN2248" i="48" s="1"/>
  <c r="AH2249" i="48"/>
  <c r="AN2249" i="48" s="1"/>
  <c r="AH2250" i="48"/>
  <c r="AN2250" i="48" s="1"/>
  <c r="AH2251" i="48"/>
  <c r="AN2251" i="48" s="1"/>
  <c r="AH2252" i="48"/>
  <c r="AN2252" i="48" s="1"/>
  <c r="AH2253" i="48"/>
  <c r="AN2253" i="48" s="1"/>
  <c r="AH2254" i="48"/>
  <c r="AN2254" i="48" s="1"/>
  <c r="AH2255" i="48"/>
  <c r="AN2255" i="48" s="1"/>
  <c r="AH2256" i="48"/>
  <c r="AN2256" i="48" s="1"/>
  <c r="AH2257" i="48"/>
  <c r="AN2257" i="48" s="1"/>
  <c r="AH2258" i="48"/>
  <c r="AN2258" i="48" s="1"/>
  <c r="AH2259" i="48"/>
  <c r="AN2259" i="48" s="1"/>
  <c r="AH2260" i="48"/>
  <c r="AN2260" i="48" s="1"/>
  <c r="AH2261" i="48"/>
  <c r="AN2261" i="48" s="1"/>
  <c r="AH2262" i="48"/>
  <c r="AN2262" i="48" s="1"/>
  <c r="AH2263" i="48"/>
  <c r="AN2263" i="48" s="1"/>
  <c r="AH2264" i="48"/>
  <c r="AN2264" i="48" s="1"/>
  <c r="AH2265" i="48"/>
  <c r="AN2265" i="48" s="1"/>
  <c r="AH2266" i="48"/>
  <c r="AN2266" i="48" s="1"/>
  <c r="AH2267" i="48"/>
  <c r="AN2267" i="48" s="1"/>
  <c r="AH2268" i="48"/>
  <c r="AN2268" i="48" s="1"/>
  <c r="AH2269" i="48"/>
  <c r="AN2269" i="48" s="1"/>
  <c r="AH2270" i="48"/>
  <c r="AN2270" i="48" s="1"/>
  <c r="AH2271" i="48"/>
  <c r="AN2271" i="48" s="1"/>
  <c r="AH2272" i="48"/>
  <c r="AN2272" i="48" s="1"/>
  <c r="AH2273" i="48"/>
  <c r="AN2273" i="48" s="1"/>
  <c r="AH2274" i="48"/>
  <c r="AN2274" i="48" s="1"/>
  <c r="AH2275" i="48"/>
  <c r="AN2275" i="48" s="1"/>
  <c r="AH2276" i="48"/>
  <c r="AN2276" i="48" s="1"/>
  <c r="AH2277" i="48"/>
  <c r="AN2277" i="48" s="1"/>
  <c r="AH2278" i="48"/>
  <c r="AN2278" i="48" s="1"/>
  <c r="AH2279" i="48"/>
  <c r="AN2279" i="48" s="1"/>
  <c r="AH2280" i="48"/>
  <c r="AN2280" i="48" s="1"/>
  <c r="AH2281" i="48"/>
  <c r="AN2281" i="48" s="1"/>
  <c r="AH2282" i="48"/>
  <c r="AN2282" i="48" s="1"/>
  <c r="AH2283" i="48"/>
  <c r="AN2283" i="48" s="1"/>
  <c r="AH2284" i="48"/>
  <c r="AN2284" i="48" s="1"/>
  <c r="AH2285" i="48"/>
  <c r="AN2285" i="48" s="1"/>
  <c r="AH2286" i="48"/>
  <c r="AN2286" i="48" s="1"/>
  <c r="AH2287" i="48"/>
  <c r="AN2287" i="48" s="1"/>
  <c r="AH2288" i="48"/>
  <c r="AN2288" i="48" s="1"/>
  <c r="AH2289" i="48"/>
  <c r="AN2289" i="48" s="1"/>
  <c r="AH2290" i="48"/>
  <c r="AN2290" i="48" s="1"/>
  <c r="AH2291" i="48"/>
  <c r="AN2291" i="48" s="1"/>
  <c r="AH2292" i="48"/>
  <c r="AN2292" i="48" s="1"/>
  <c r="AH2293" i="48"/>
  <c r="AN2293" i="48" s="1"/>
  <c r="AH2294" i="48"/>
  <c r="AN2294" i="48" s="1"/>
  <c r="AH2295" i="48"/>
  <c r="AN2295" i="48" s="1"/>
  <c r="AH2296" i="48"/>
  <c r="AN2296" i="48" s="1"/>
  <c r="AH2297" i="48"/>
  <c r="AN2297" i="48" s="1"/>
  <c r="AH2298" i="48"/>
  <c r="AN2298" i="48" s="1"/>
  <c r="AH2299" i="48"/>
  <c r="AN2299" i="48" s="1"/>
  <c r="AH2300" i="48"/>
  <c r="AN2300" i="48" s="1"/>
  <c r="AH2301" i="48"/>
  <c r="AN2301" i="48" s="1"/>
  <c r="AH2302" i="48"/>
  <c r="AN2302" i="48" s="1"/>
  <c r="AH519" i="48"/>
  <c r="AN519" i="48" s="1"/>
  <c r="AH586" i="48"/>
  <c r="AN586" i="48" s="1"/>
  <c r="AH554" i="48"/>
  <c r="AN554" i="48" s="1"/>
  <c r="AH572" i="48"/>
  <c r="AN572" i="48" s="1"/>
  <c r="AH592" i="48"/>
  <c r="AN592" i="48" s="1"/>
  <c r="AH620" i="48"/>
  <c r="AN620" i="48" s="1"/>
  <c r="AH522" i="48"/>
  <c r="AN522" i="48" s="1"/>
  <c r="AH504" i="48"/>
  <c r="AN504" i="48" s="1"/>
  <c r="AH505" i="48"/>
  <c r="AN505" i="48" s="1"/>
  <c r="AH752" i="48"/>
  <c r="AN752" i="48" s="1"/>
  <c r="AH684" i="48"/>
  <c r="AN684" i="48" s="1"/>
  <c r="AH923" i="48"/>
  <c r="AN923" i="48" s="1"/>
  <c r="AH819" i="48"/>
  <c r="AN819" i="48" s="1"/>
  <c r="AH799" i="48"/>
  <c r="AN799" i="48" s="1"/>
  <c r="AH576" i="48"/>
  <c r="AN576" i="48" s="1"/>
  <c r="AH681" i="48"/>
  <c r="AN681" i="48" s="1"/>
  <c r="AH679" i="48"/>
  <c r="AN679" i="48" s="1"/>
  <c r="AH602" i="48"/>
  <c r="AN602" i="48" s="1"/>
  <c r="AH538" i="48"/>
  <c r="AN538" i="48" s="1"/>
  <c r="AH603" i="48"/>
  <c r="AN603" i="48" s="1"/>
  <c r="AH509" i="48"/>
  <c r="AN509" i="48" s="1"/>
  <c r="AH516" i="48"/>
  <c r="AN516" i="48" s="1"/>
  <c r="AH677" i="48"/>
  <c r="AN677" i="48" s="1"/>
  <c r="AH1691" i="48"/>
  <c r="AN1691" i="48" s="1"/>
  <c r="AH1310" i="48"/>
  <c r="AN1310" i="48" s="1"/>
  <c r="AH1506" i="48"/>
  <c r="AN1506" i="48" s="1"/>
  <c r="AH1414" i="48"/>
  <c r="AN1414" i="48" s="1"/>
  <c r="AH1528" i="48"/>
  <c r="AN1528" i="48" s="1"/>
  <c r="AH1531" i="48"/>
  <c r="AN1531" i="48" s="1"/>
  <c r="AH1601" i="48"/>
  <c r="AN1601" i="48" s="1"/>
  <c r="AH1731" i="48"/>
  <c r="AN1731" i="48" s="1"/>
  <c r="AH1576" i="48"/>
  <c r="AN1576" i="48" s="1"/>
  <c r="AH1583" i="48"/>
  <c r="AN1583" i="48" s="1"/>
  <c r="AH1561" i="48"/>
  <c r="AN1561" i="48" s="1"/>
  <c r="AH1565" i="48"/>
  <c r="AN1565" i="48" s="1"/>
  <c r="AH1271" i="48"/>
  <c r="AN1271" i="48" s="1"/>
  <c r="AH1231" i="48"/>
  <c r="AN1231" i="48" s="1"/>
  <c r="AH1256" i="48"/>
  <c r="AN1256" i="48" s="1"/>
  <c r="AH1326" i="48"/>
  <c r="AN1326" i="48" s="1"/>
  <c r="AH1622" i="48"/>
  <c r="AN1622" i="48" s="1"/>
  <c r="AH1704" i="48"/>
  <c r="AN1704" i="48" s="1"/>
  <c r="AH1699" i="48"/>
  <c r="AN1699" i="48" s="1"/>
  <c r="AH1659" i="48"/>
  <c r="AN1659" i="48" s="1"/>
  <c r="AH1690" i="48"/>
  <c r="AN1690" i="48" s="1"/>
  <c r="AH1722" i="48"/>
  <c r="AN1722" i="48" s="1"/>
  <c r="AH1707" i="48"/>
  <c r="AN1707" i="48" s="1"/>
  <c r="AH1499" i="48"/>
  <c r="AN1499" i="48" s="1"/>
  <c r="AH1616" i="48"/>
  <c r="AN1616" i="48" s="1"/>
  <c r="AH1364" i="48"/>
  <c r="AN1364" i="48" s="1"/>
  <c r="AH1186" i="48"/>
  <c r="AN1186" i="48" s="1"/>
  <c r="AH1359" i="48"/>
  <c r="AN1359" i="48" s="1"/>
  <c r="AH1556" i="48"/>
  <c r="AN1556" i="48" s="1"/>
  <c r="AH1818" i="48"/>
  <c r="AN1818" i="48" s="1"/>
  <c r="AH1887" i="48"/>
  <c r="AN1887" i="48" s="1"/>
  <c r="AH1865" i="48"/>
  <c r="AN1865" i="48" s="1"/>
  <c r="AH410" i="48"/>
  <c r="AN410" i="48" s="1"/>
  <c r="AH500" i="48"/>
  <c r="AN500" i="48" s="1"/>
  <c r="AH467" i="48"/>
  <c r="AN467" i="48" s="1"/>
  <c r="AH542" i="48"/>
  <c r="AN542" i="48" s="1"/>
  <c r="AH918" i="48"/>
  <c r="AN918" i="48" s="1"/>
  <c r="AH989" i="48"/>
  <c r="AN989" i="48" s="1"/>
  <c r="AH1100" i="48"/>
  <c r="AN1100" i="48" s="1"/>
  <c r="AH1229" i="48"/>
  <c r="AN1229" i="48" s="1"/>
  <c r="AH1435" i="48"/>
  <c r="AN1435" i="48" s="1"/>
  <c r="AH1009" i="48"/>
  <c r="AN1009" i="48" s="1"/>
  <c r="AH612" i="48"/>
  <c r="AN612" i="48" s="1"/>
  <c r="AH747" i="48"/>
  <c r="AN747" i="48" s="1"/>
  <c r="AH567" i="48"/>
  <c r="AN567" i="48" s="1"/>
  <c r="AH555" i="48"/>
  <c r="AN555" i="48" s="1"/>
  <c r="AH445" i="48"/>
  <c r="AN445" i="48" s="1"/>
  <c r="AH707" i="48"/>
  <c r="AN707" i="48" s="1"/>
  <c r="AH875" i="48"/>
  <c r="AN875" i="48" s="1"/>
  <c r="AH1105" i="48"/>
  <c r="AN1105" i="48" s="1"/>
  <c r="AH1063" i="48"/>
  <c r="AN1063" i="48" s="1"/>
  <c r="AH1122" i="48"/>
  <c r="AN1122" i="48" s="1"/>
  <c r="AH1193" i="48"/>
  <c r="AN1193" i="48" s="1"/>
  <c r="AH856" i="48"/>
  <c r="AN856" i="48" s="1"/>
  <c r="AH553" i="48"/>
  <c r="AN553" i="48" s="1"/>
  <c r="AH823" i="48"/>
  <c r="AN823" i="48" s="1"/>
  <c r="AH459" i="48"/>
  <c r="AN459" i="48" s="1"/>
  <c r="AH565" i="48"/>
  <c r="AN565" i="48" s="1"/>
  <c r="AH579" i="48"/>
  <c r="AN579" i="48" s="1"/>
  <c r="AH815" i="48"/>
  <c r="AN815" i="48" s="1"/>
  <c r="AH1138" i="48"/>
  <c r="AN1138" i="48" s="1"/>
  <c r="AH1463" i="48"/>
  <c r="AN1463" i="48" s="1"/>
  <c r="AH2303" i="48"/>
  <c r="AN2303" i="48" s="1"/>
  <c r="AH1304" i="48"/>
  <c r="AN1304" i="48" s="1"/>
  <c r="AH1594" i="48"/>
  <c r="AN1594" i="48" s="1"/>
  <c r="AH932" i="48"/>
  <c r="AN932" i="48" s="1"/>
  <c r="AH732" i="48"/>
  <c r="AN732" i="48" s="1"/>
  <c r="AH447" i="48"/>
  <c r="AN447" i="48" s="1"/>
  <c r="AH423" i="48"/>
  <c r="AN423" i="48" s="1"/>
  <c r="AH398" i="48"/>
  <c r="AN398" i="48" s="1"/>
  <c r="AH601" i="48"/>
  <c r="AN601" i="48" s="1"/>
  <c r="AH791" i="48"/>
  <c r="AN791" i="48" s="1"/>
  <c r="AH897" i="48"/>
  <c r="AN897" i="48" s="1"/>
  <c r="AH1021" i="48"/>
  <c r="AN1021" i="48" s="1"/>
  <c r="AH1098" i="48"/>
  <c r="AN1098" i="48" s="1"/>
  <c r="AH1116" i="48"/>
  <c r="AN1116" i="48" s="1"/>
  <c r="AH1058" i="48"/>
  <c r="AN1058" i="48" s="1"/>
  <c r="AH842" i="48"/>
  <c r="AN842" i="48" s="1"/>
  <c r="AH593" i="48"/>
  <c r="AN593" i="48" s="1"/>
  <c r="AH656" i="48"/>
  <c r="AN656" i="48" s="1"/>
  <c r="AH455" i="48"/>
  <c r="AN455" i="48" s="1"/>
  <c r="AH418" i="48"/>
  <c r="AN418" i="48" s="1"/>
  <c r="AH544" i="48"/>
  <c r="AN544" i="48" s="1"/>
  <c r="AH492" i="48"/>
  <c r="AN492" i="48" s="1"/>
  <c r="AH667" i="48"/>
  <c r="AN667" i="48" s="1"/>
  <c r="AH1318" i="48"/>
  <c r="AN1318" i="48" s="1"/>
  <c r="AH1287" i="48"/>
  <c r="AN1287" i="48" s="1"/>
  <c r="AH1459" i="48"/>
  <c r="AN1459" i="48" s="1"/>
  <c r="AH1552" i="48"/>
  <c r="AN1552" i="48" s="1"/>
  <c r="AH1441" i="48"/>
  <c r="AN1441" i="48" s="1"/>
  <c r="AH1503" i="48"/>
  <c r="AN1503" i="48" s="1"/>
  <c r="AH1599" i="48"/>
  <c r="AN1599" i="48" s="1"/>
  <c r="AH1602" i="48"/>
  <c r="AN1602" i="48" s="1"/>
  <c r="AH1251" i="48"/>
  <c r="AN1251" i="48" s="1"/>
  <c r="AH1189" i="48"/>
  <c r="AN1189" i="48" s="1"/>
  <c r="AH1321" i="48"/>
  <c r="AN1321" i="48" s="1"/>
  <c r="AH1759" i="48"/>
  <c r="AN1759" i="48" s="1"/>
  <c r="AH1649" i="48"/>
  <c r="AN1649" i="48" s="1"/>
  <c r="AH1490" i="48"/>
  <c r="AN1490" i="48" s="1"/>
  <c r="AH1430" i="48"/>
  <c r="AN1430" i="48" s="1"/>
  <c r="AH1158" i="48"/>
  <c r="AN1158" i="48" s="1"/>
  <c r="AH1252" i="48"/>
  <c r="AN1252" i="48" s="1"/>
  <c r="AH1663" i="48"/>
  <c r="AN1663" i="48" s="1"/>
  <c r="AH1702" i="48"/>
  <c r="AN1702" i="48" s="1"/>
  <c r="AH1511" i="48"/>
  <c r="AN1511" i="48" s="1"/>
  <c r="AH1093" i="48"/>
  <c r="AN1093" i="48" s="1"/>
  <c r="AH1504" i="48"/>
  <c r="AN1504" i="48" s="1"/>
  <c r="AH1793" i="48"/>
  <c r="AN1793" i="48" s="1"/>
  <c r="AH1891" i="48"/>
  <c r="AN1891" i="48" s="1"/>
  <c r="AH1857" i="48"/>
  <c r="AN1857" i="48" s="1"/>
  <c r="AH1943" i="48"/>
  <c r="AN1943" i="48" s="1"/>
  <c r="AH1801" i="48"/>
  <c r="AN1801" i="48" s="1"/>
  <c r="AH1841" i="48"/>
  <c r="AN1841" i="48" s="1"/>
  <c r="AH1856" i="48"/>
  <c r="AN1856" i="48" s="1"/>
  <c r="AH1919" i="48"/>
  <c r="AN1919" i="48" s="1"/>
  <c r="AH1912" i="48"/>
  <c r="AN1912" i="48" s="1"/>
  <c r="AH1875" i="48"/>
  <c r="AN1875" i="48" s="1"/>
  <c r="AH1863" i="48"/>
  <c r="AN1863" i="48" s="1"/>
  <c r="AH1837" i="48"/>
  <c r="AN1837" i="48" s="1"/>
  <c r="AH1879" i="48"/>
  <c r="AN1879" i="48" s="1"/>
  <c r="AH1888" i="48"/>
  <c r="AN1888" i="48" s="1"/>
  <c r="AH1933" i="48"/>
  <c r="AN1933" i="48" s="1"/>
  <c r="AH1846" i="48"/>
  <c r="AN1846" i="48" s="1"/>
  <c r="AH1814" i="48"/>
  <c r="AN1814" i="48" s="1"/>
  <c r="AH1895" i="48"/>
  <c r="AN1895" i="48" s="1"/>
  <c r="AH1886" i="48"/>
  <c r="AN1886" i="48" s="1"/>
  <c r="AH1905" i="48"/>
  <c r="AN1905" i="48" s="1"/>
  <c r="AH1931" i="48"/>
  <c r="AN1931" i="48" s="1"/>
  <c r="AH1941" i="48"/>
  <c r="AN1941" i="48" s="1"/>
  <c r="AH1936" i="48"/>
  <c r="AN1936" i="48" s="1"/>
  <c r="AH1929" i="48"/>
  <c r="AN1929" i="48" s="1"/>
  <c r="AH1934" i="48"/>
  <c r="AN1934" i="48" s="1"/>
  <c r="AH1939" i="48"/>
  <c r="AN1939" i="48" s="1"/>
  <c r="AH1940" i="48"/>
  <c r="AN1940" i="48" s="1"/>
  <c r="AH1935" i="48"/>
  <c r="AN1935" i="48" s="1"/>
  <c r="AH1944" i="48"/>
  <c r="AN1944" i="48" s="1"/>
  <c r="AH1942" i="48"/>
  <c r="AN1942" i="48" s="1"/>
  <c r="AH1937" i="48"/>
  <c r="AN1937" i="48" s="1"/>
  <c r="AH1938" i="48"/>
  <c r="AN1938" i="48" s="1"/>
  <c r="AH1945" i="48"/>
  <c r="AN1945" i="48" s="1"/>
  <c r="AH1947" i="48"/>
  <c r="AN1947" i="48" s="1"/>
  <c r="AH1946" i="48"/>
  <c r="AN1946" i="48" s="1"/>
  <c r="AH1295" i="48"/>
  <c r="AN1295" i="48" s="1"/>
  <c r="AH1388" i="48"/>
  <c r="AN1388" i="48" s="1"/>
  <c r="AH1360" i="48"/>
  <c r="AN1360" i="48" s="1"/>
  <c r="AH1398" i="48"/>
  <c r="AN1398" i="48" s="1"/>
  <c r="AH1558" i="48"/>
  <c r="AN1558" i="48" s="1"/>
  <c r="AH1569" i="48"/>
  <c r="AN1569" i="48" s="1"/>
  <c r="AH1330" i="48"/>
  <c r="AN1330" i="48" s="1"/>
  <c r="AH1248" i="48"/>
  <c r="AN1248" i="48" s="1"/>
  <c r="AH1282" i="48"/>
  <c r="AN1282" i="48" s="1"/>
  <c r="AH1418" i="48"/>
  <c r="AN1418" i="48" s="1"/>
  <c r="AH1383" i="48"/>
  <c r="AN1383" i="48" s="1"/>
  <c r="AH1399" i="48"/>
  <c r="AN1399" i="48" s="1"/>
  <c r="AH1365" i="48"/>
  <c r="AN1365" i="48" s="1"/>
  <c r="AH1389" i="48"/>
  <c r="AN1389" i="48" s="1"/>
  <c r="AH1296" i="48"/>
  <c r="AN1296" i="48" s="1"/>
  <c r="AH1374" i="48"/>
  <c r="AN1374" i="48" s="1"/>
  <c r="AH1540" i="48"/>
  <c r="AN1540" i="48" s="1"/>
  <c r="AH1560" i="48"/>
  <c r="AN1560" i="48" s="1"/>
  <c r="AH1266" i="48"/>
  <c r="AN1266" i="48" s="1"/>
  <c r="AH1164" i="48"/>
  <c r="AN1164" i="48" s="1"/>
  <c r="AH1176" i="48"/>
  <c r="AN1176" i="48" s="1"/>
  <c r="AH1297" i="48"/>
  <c r="AN1297" i="48" s="1"/>
  <c r="AH1255" i="48"/>
  <c r="AN1255" i="48" s="1"/>
  <c r="AH1312" i="48"/>
  <c r="AN1312" i="48" s="1"/>
  <c r="AH1257" i="48"/>
  <c r="AN1257" i="48" s="1"/>
  <c r="AH1209" i="48"/>
  <c r="AN1209" i="48" s="1"/>
  <c r="AH1246" i="48"/>
  <c r="AN1246" i="48" s="1"/>
  <c r="AH1397" i="48"/>
  <c r="AN1397" i="48" s="1"/>
  <c r="AH1424" i="48"/>
  <c r="AN1424" i="48" s="1"/>
  <c r="AH1357" i="48"/>
  <c r="AN1357" i="48" s="1"/>
  <c r="AH1264" i="48"/>
  <c r="AN1264" i="48" s="1"/>
  <c r="AH1204" i="48"/>
  <c r="AN1204" i="48" s="1"/>
  <c r="AH1247" i="48"/>
  <c r="AN1247" i="48" s="1"/>
  <c r="AH1232" i="48"/>
  <c r="AN1232" i="48" s="1"/>
  <c r="AH1272" i="48"/>
  <c r="AN1272" i="48" s="1"/>
  <c r="AH1400" i="48"/>
  <c r="AN1400" i="48" s="1"/>
  <c r="AH1281" i="48"/>
  <c r="AN1281" i="48" s="1"/>
  <c r="AH1338" i="48"/>
  <c r="AN1338" i="48" s="1"/>
  <c r="AH1227" i="48"/>
  <c r="AN1227" i="48" s="1"/>
  <c r="AH1230" i="48"/>
  <c r="AN1230" i="48" s="1"/>
  <c r="AH1259" i="48"/>
  <c r="AN1259" i="48" s="1"/>
  <c r="AH1095" i="48"/>
  <c r="AN1095" i="48" s="1"/>
  <c r="AH1074" i="48"/>
  <c r="AN1074" i="48" s="1"/>
  <c r="AH1034" i="48"/>
  <c r="AN1034" i="48" s="1"/>
  <c r="AH1056" i="48"/>
  <c r="AN1056" i="48" s="1"/>
  <c r="AH1139" i="48"/>
  <c r="AN1139" i="48" s="1"/>
  <c r="AH1224" i="48"/>
  <c r="AN1224" i="48" s="1"/>
  <c r="AH1241" i="48"/>
  <c r="AN1241" i="48" s="1"/>
  <c r="AH1062" i="48"/>
  <c r="AN1062" i="48" s="1"/>
  <c r="AH1150" i="48"/>
  <c r="AN1150" i="48" s="1"/>
  <c r="AH1270" i="48"/>
  <c r="AN1270" i="48" s="1"/>
  <c r="AH1303" i="48"/>
  <c r="AN1303" i="48" s="1"/>
  <c r="AH1237" i="48"/>
  <c r="AN1237" i="48" s="1"/>
  <c r="AH1132" i="48"/>
  <c r="AN1132" i="48" s="1"/>
  <c r="AH1054" i="48"/>
  <c r="AN1054" i="48" s="1"/>
  <c r="AH845" i="48"/>
  <c r="AN845" i="48" s="1"/>
  <c r="AH870" i="48"/>
  <c r="AN870" i="48" s="1"/>
  <c r="AH885" i="48"/>
  <c r="AN885" i="48" s="1"/>
  <c r="AH888" i="48"/>
  <c r="AN888" i="48" s="1"/>
  <c r="AH811" i="48"/>
  <c r="AN811" i="48" s="1"/>
  <c r="AH1969" i="48"/>
  <c r="AN1969" i="48" s="1"/>
  <c r="AH1967" i="48"/>
  <c r="AN1967" i="48" s="1"/>
  <c r="AH1951" i="48"/>
  <c r="AN1951" i="48" s="1"/>
  <c r="AH1961" i="48"/>
  <c r="AN1961" i="48" s="1"/>
  <c r="AH1952" i="48"/>
  <c r="AN1952" i="48" s="1"/>
  <c r="AH1953" i="48"/>
  <c r="AN1953" i="48" s="1"/>
  <c r="AH1968" i="48"/>
  <c r="AN1968" i="48" s="1"/>
  <c r="AH1954" i="48"/>
  <c r="AN1954" i="48" s="1"/>
  <c r="AH1962" i="48"/>
  <c r="AN1962" i="48" s="1"/>
  <c r="AH1955" i="48"/>
  <c r="AN1955" i="48" s="1"/>
  <c r="AH1963" i="48"/>
  <c r="AN1963" i="48" s="1"/>
  <c r="AH1956" i="48"/>
  <c r="AN1956" i="48" s="1"/>
  <c r="AH1957" i="48"/>
  <c r="AN1957" i="48" s="1"/>
  <c r="AH1964" i="48"/>
  <c r="AN1964" i="48" s="1"/>
  <c r="AH1958" i="48"/>
  <c r="AN1958" i="48" s="1"/>
  <c r="AH1965" i="48"/>
  <c r="AN1965" i="48" s="1"/>
  <c r="AH1959" i="48"/>
  <c r="AN1959" i="48" s="1"/>
  <c r="AH1960" i="48"/>
  <c r="AN1960" i="48" s="1"/>
  <c r="AH1966" i="48"/>
  <c r="AN1966" i="48" s="1"/>
  <c r="AH1948" i="48"/>
  <c r="AN1948" i="48" s="1"/>
  <c r="AH1949" i="48"/>
  <c r="AN1949" i="48" s="1"/>
  <c r="AH956" i="48"/>
  <c r="AN956" i="48" s="1"/>
  <c r="AH950" i="48"/>
  <c r="AN950" i="48" s="1"/>
  <c r="AH1950" i="48"/>
  <c r="AN1950" i="48" s="1"/>
  <c r="AH857" i="48"/>
  <c r="AN857" i="48" s="1"/>
  <c r="AH958" i="48"/>
  <c r="AN958" i="48" s="1"/>
  <c r="AH908" i="48"/>
  <c r="AN908" i="48" s="1"/>
  <c r="AH935" i="48"/>
  <c r="AN935" i="48" s="1"/>
  <c r="AH884" i="48"/>
  <c r="AN884" i="48" s="1"/>
  <c r="AH793" i="48"/>
  <c r="AN793" i="48" s="1"/>
  <c r="AH859" i="48"/>
  <c r="AN859" i="48" s="1"/>
  <c r="AH865" i="48"/>
  <c r="AN865" i="48" s="1"/>
  <c r="AH929" i="48"/>
  <c r="AN929" i="48" s="1"/>
  <c r="AH904" i="48"/>
  <c r="AN904" i="48" s="1"/>
  <c r="AH854" i="48"/>
  <c r="AN854" i="48" s="1"/>
  <c r="AH837" i="48"/>
  <c r="AN837" i="48" s="1"/>
  <c r="AH802" i="48"/>
  <c r="AN802" i="48" s="1"/>
  <c r="AH899" i="48"/>
  <c r="AN899" i="48" s="1"/>
  <c r="AH954" i="48"/>
  <c r="AN954" i="48" s="1"/>
  <c r="AH952" i="48"/>
  <c r="AN952" i="48" s="1"/>
  <c r="AH944" i="48"/>
  <c r="AN944" i="48" s="1"/>
  <c r="AH892" i="48"/>
  <c r="AN892" i="48" s="1"/>
  <c r="AH922" i="48"/>
  <c r="AN922" i="48" s="1"/>
  <c r="AH934" i="48"/>
  <c r="AN934" i="48" s="1"/>
  <c r="AH959" i="48"/>
  <c r="AN959" i="48" s="1"/>
  <c r="AH938" i="48"/>
  <c r="AN938" i="48" s="1"/>
  <c r="AH957" i="48"/>
  <c r="AN957" i="48" s="1"/>
  <c r="AH912" i="48"/>
  <c r="AN912" i="48" s="1"/>
  <c r="AH1835" i="48"/>
  <c r="AN1835" i="48" s="1"/>
  <c r="AH1859" i="48"/>
  <c r="AN1859" i="48" s="1"/>
  <c r="AH1834" i="48"/>
  <c r="AN1834" i="48" s="1"/>
  <c r="AH1880" i="48"/>
  <c r="AN1880" i="48" s="1"/>
  <c r="AH1921" i="48"/>
  <c r="AN1921" i="48" s="1"/>
  <c r="AH1923" i="48"/>
  <c r="AN1923" i="48" s="1"/>
  <c r="AH1901" i="48"/>
  <c r="AN1901" i="48" s="1"/>
  <c r="AH1893" i="48"/>
  <c r="AN1893" i="48" s="1"/>
  <c r="AH1906" i="48"/>
  <c r="AN1906" i="48" s="1"/>
  <c r="AH1890" i="48"/>
  <c r="AN1890" i="48" s="1"/>
  <c r="AH1828" i="48"/>
  <c r="AN1828" i="48" s="1"/>
  <c r="AH1813" i="48"/>
  <c r="AN1813" i="48" s="1"/>
  <c r="AH1824" i="48"/>
  <c r="AN1824" i="48" s="1"/>
  <c r="AH1832" i="48"/>
  <c r="AN1832" i="48" s="1"/>
  <c r="AH1855" i="48"/>
  <c r="AN1855" i="48" s="1"/>
  <c r="AH1878" i="48"/>
  <c r="AN1878" i="48" s="1"/>
  <c r="AH1881" i="48"/>
  <c r="AN1881" i="48" s="1"/>
  <c r="AH1894" i="48"/>
  <c r="AN1894" i="48" s="1"/>
  <c r="AH1896" i="48"/>
  <c r="AN1896" i="48" s="1"/>
  <c r="AH1918" i="48"/>
  <c r="AN1918" i="48" s="1"/>
  <c r="AH1913" i="48"/>
  <c r="AN1913" i="48" s="1"/>
  <c r="AH1917" i="48"/>
  <c r="AN1917" i="48" s="1"/>
  <c r="AH1889" i="48"/>
  <c r="AN1889" i="48" s="1"/>
  <c r="AH1873" i="48"/>
  <c r="AN1873" i="48" s="1"/>
  <c r="AH1871" i="48"/>
  <c r="AN1871" i="48" s="1"/>
  <c r="AH1862" i="48"/>
  <c r="AN1862" i="48" s="1"/>
  <c r="AH1842" i="48"/>
  <c r="AN1842" i="48" s="1"/>
  <c r="AH1844" i="48"/>
  <c r="AN1844" i="48" s="1"/>
  <c r="AH1830" i="48"/>
  <c r="AN1830" i="48" s="1"/>
  <c r="AH1839" i="48"/>
  <c r="AN1839" i="48" s="1"/>
  <c r="AH1910" i="48"/>
  <c r="AN1910" i="48" s="1"/>
  <c r="AH1914" i="48"/>
  <c r="AN1914" i="48" s="1"/>
  <c r="AH1920" i="48"/>
  <c r="AN1920" i="48" s="1"/>
  <c r="AH1876" i="48"/>
  <c r="AN1876" i="48" s="1"/>
  <c r="AH1847" i="48"/>
  <c r="AN1847" i="48" s="1"/>
  <c r="AH1850" i="48"/>
  <c r="AN1850" i="48" s="1"/>
  <c r="AH1868" i="48"/>
  <c r="AN1868" i="48" s="1"/>
  <c r="AH1870" i="48"/>
  <c r="AN1870" i="48" s="1"/>
  <c r="AH1877" i="48"/>
  <c r="AN1877" i="48" s="1"/>
  <c r="AH1874" i="48"/>
  <c r="AN1874" i="48" s="1"/>
  <c r="AH1898" i="48"/>
  <c r="AN1898" i="48" s="1"/>
  <c r="AH1922" i="48"/>
  <c r="AN1922" i="48" s="1"/>
  <c r="AH1930" i="48"/>
  <c r="AN1930" i="48" s="1"/>
  <c r="AH1927" i="48"/>
  <c r="AN1927" i="48" s="1"/>
  <c r="AH1928" i="48"/>
  <c r="AN1928" i="48" s="1"/>
  <c r="AH1904" i="48"/>
  <c r="AN1904" i="48" s="1"/>
  <c r="AH1900" i="48"/>
  <c r="AN1900" i="48" s="1"/>
  <c r="AH1903" i="48"/>
  <c r="AN1903" i="48" s="1"/>
  <c r="AH1911" i="48"/>
  <c r="AN1911" i="48" s="1"/>
  <c r="AH1909" i="48"/>
  <c r="AN1909" i="48" s="1"/>
  <c r="AH1924" i="48"/>
  <c r="AN1924" i="48" s="1"/>
  <c r="AH1926" i="48"/>
  <c r="AN1926" i="48" s="1"/>
  <c r="AH1932" i="48"/>
  <c r="AN1932" i="48" s="1"/>
  <c r="AH1925" i="48"/>
  <c r="AN1925" i="48" s="1"/>
  <c r="AH517" i="48"/>
  <c r="AN517" i="48" s="1"/>
  <c r="AH633" i="48"/>
  <c r="AN633" i="48" s="1"/>
  <c r="AH676" i="48"/>
  <c r="AN676" i="48" s="1"/>
  <c r="AH755" i="48"/>
  <c r="AN755" i="48" s="1"/>
  <c r="AH1051" i="48"/>
  <c r="AN1051" i="48" s="1"/>
  <c r="AH997" i="48"/>
  <c r="AN997" i="48" s="1"/>
  <c r="AH704" i="48"/>
  <c r="AN704" i="48" s="1"/>
  <c r="AH701" i="48"/>
  <c r="AN701" i="48" s="1"/>
  <c r="AH814" i="48"/>
  <c r="AN814" i="48" s="1"/>
  <c r="AH941" i="48"/>
  <c r="AN941" i="48" s="1"/>
  <c r="AH683" i="48"/>
  <c r="AN683" i="48" s="1"/>
  <c r="AH548" i="48"/>
  <c r="AN548" i="48" s="1"/>
  <c r="AH473" i="48"/>
  <c r="AN473" i="48" s="1"/>
  <c r="AH551" i="48"/>
  <c r="AN551" i="48" s="1"/>
  <c r="AH622" i="48"/>
  <c r="AN622" i="48" s="1"/>
  <c r="AH833" i="48"/>
  <c r="AN833" i="48" s="1"/>
  <c r="AH968" i="48"/>
  <c r="AN968" i="48" s="1"/>
  <c r="AH1016" i="48"/>
  <c r="AN1016" i="48" s="1"/>
  <c r="AH778" i="48"/>
  <c r="AN778" i="48" s="1"/>
  <c r="AH834" i="48"/>
  <c r="AN834" i="48" s="1"/>
  <c r="AH839" i="48"/>
  <c r="AN839" i="48" s="1"/>
  <c r="AH872" i="48"/>
  <c r="AN872" i="48" s="1"/>
  <c r="AH669" i="48"/>
  <c r="AN669" i="48" s="1"/>
  <c r="AH873" i="48"/>
  <c r="AN873" i="48" s="1"/>
  <c r="AH613" i="48"/>
  <c r="AN613" i="48" s="1"/>
  <c r="AH719" i="48"/>
  <c r="AN719" i="48" s="1"/>
  <c r="AH734" i="48"/>
  <c r="AN734" i="48" s="1"/>
  <c r="AH882" i="48"/>
  <c r="AN882" i="48" s="1"/>
  <c r="AH991" i="48"/>
  <c r="AN991" i="48" s="1"/>
  <c r="AH864" i="48"/>
  <c r="AN864" i="48" s="1"/>
  <c r="AH790" i="48"/>
  <c r="AN790" i="48" s="1"/>
  <c r="AH751" i="48"/>
  <c r="AN751" i="48" s="1"/>
  <c r="AH948" i="48"/>
  <c r="AN948" i="48" s="1"/>
  <c r="AH940" i="48"/>
  <c r="AN940" i="48" s="1"/>
  <c r="AH994" i="48"/>
  <c r="AN994" i="48" s="1"/>
  <c r="AH655" i="48"/>
  <c r="AN655" i="48" s="1"/>
  <c r="AH614" i="48"/>
  <c r="AN614" i="48" s="1"/>
  <c r="AH611" i="48"/>
  <c r="AN611" i="48" s="1"/>
  <c r="AH824" i="48"/>
  <c r="AN824" i="48" s="1"/>
  <c r="AH966" i="48"/>
  <c r="AN966" i="48" s="1"/>
  <c r="AH936" i="48"/>
  <c r="AN936" i="48" s="1"/>
  <c r="AH853" i="48"/>
  <c r="AN853" i="48" s="1"/>
  <c r="AH851" i="48"/>
  <c r="AN851" i="48" s="1"/>
  <c r="AH731" i="48"/>
  <c r="AN731" i="48" s="1"/>
  <c r="AH838" i="48"/>
  <c r="AN838" i="48" s="1"/>
  <c r="AH909" i="48"/>
  <c r="AN909" i="48" s="1"/>
  <c r="AH729" i="48"/>
  <c r="AN729" i="48" s="1"/>
  <c r="AH663" i="48"/>
  <c r="AN663" i="48" s="1"/>
  <c r="AH638" i="48"/>
  <c r="AN638" i="48" s="1"/>
  <c r="AH615" i="48"/>
  <c r="AN615" i="48" s="1"/>
  <c r="AH744" i="48"/>
  <c r="AN744" i="48" s="1"/>
  <c r="AH850" i="48"/>
  <c r="AN850" i="48" s="1"/>
  <c r="AH976" i="48"/>
  <c r="AN976" i="48" s="1"/>
  <c r="AH930" i="48"/>
  <c r="AN930" i="48" s="1"/>
  <c r="AH855" i="48"/>
  <c r="AN855" i="48" s="1"/>
  <c r="AH46" i="48"/>
  <c r="AN46" i="48" s="1"/>
  <c r="AH101" i="48"/>
  <c r="AN101" i="48" s="1"/>
  <c r="AH144" i="48"/>
  <c r="AN144" i="48" s="1"/>
  <c r="AH206" i="48"/>
  <c r="AN206" i="48" s="1"/>
  <c r="AH1117" i="48"/>
  <c r="AN1117" i="48" s="1"/>
  <c r="AH1146" i="48"/>
  <c r="AN1146" i="48" s="1"/>
  <c r="AH1072" i="48"/>
  <c r="AN1072" i="48" s="1"/>
  <c r="AH937" i="48"/>
  <c r="AN937" i="48" s="1"/>
  <c r="AH891" i="48"/>
  <c r="AN891" i="48" s="1"/>
  <c r="AH585" i="48"/>
  <c r="AN585" i="48" s="1"/>
  <c r="AH197" i="48"/>
  <c r="AN197" i="48" s="1"/>
  <c r="AH74" i="48"/>
  <c r="AN74" i="48" s="1"/>
  <c r="AH38" i="48"/>
  <c r="AN38" i="48" s="1"/>
  <c r="AH54" i="48"/>
  <c r="AN54" i="48" s="1"/>
  <c r="AH108" i="48"/>
  <c r="AN108" i="48" s="1"/>
  <c r="AH321" i="48"/>
  <c r="AN321" i="48" s="1"/>
  <c r="AH499" i="48"/>
  <c r="AN499" i="48" s="1"/>
  <c r="AH1067" i="48"/>
  <c r="AN1067" i="48" s="1"/>
  <c r="AH1010" i="48"/>
  <c r="AN1010" i="48" s="1"/>
  <c r="AH1000" i="48"/>
  <c r="AN1000" i="48" s="1"/>
  <c r="AH992" i="48"/>
  <c r="AN992" i="48" s="1"/>
  <c r="AH396" i="48"/>
  <c r="AN396" i="48" s="1"/>
  <c r="AH128" i="48"/>
  <c r="AN128" i="48" s="1"/>
  <c r="AH332" i="48"/>
  <c r="AN332" i="48" s="1"/>
  <c r="AH87" i="48"/>
  <c r="AN87" i="48" s="1"/>
  <c r="AH142" i="48"/>
  <c r="AN142" i="48" s="1"/>
  <c r="AH167" i="48"/>
  <c r="AN167" i="48" s="1"/>
  <c r="AH312" i="48"/>
  <c r="AN312" i="48" s="1"/>
  <c r="AH631" i="48"/>
  <c r="AN631" i="48" s="1"/>
  <c r="AH1137" i="48"/>
  <c r="AN1137" i="48" s="1"/>
  <c r="AH1083" i="48"/>
  <c r="AN1083" i="48" s="1"/>
  <c r="AH1036" i="48"/>
  <c r="AN1036" i="48" s="1"/>
  <c r="AH1055" i="48"/>
  <c r="AN1055" i="48" s="1"/>
  <c r="AH374" i="48"/>
  <c r="AN374" i="48" s="1"/>
  <c r="AH392" i="48"/>
  <c r="AN392" i="48" s="1"/>
  <c r="AH92" i="48"/>
  <c r="AN92" i="48" s="1"/>
  <c r="AH57" i="48"/>
  <c r="AN57" i="48" s="1"/>
  <c r="AH45" i="48"/>
  <c r="AN45" i="48" s="1"/>
  <c r="AH232" i="48"/>
  <c r="AN232" i="48" s="1"/>
  <c r="AH387" i="48"/>
  <c r="AN387" i="48" s="1"/>
  <c r="AH573" i="48"/>
  <c r="AN573" i="48" s="1"/>
  <c r="AH1059" i="48"/>
  <c r="AN1059" i="48" s="1"/>
  <c r="AH741" i="48"/>
  <c r="AN741" i="48" s="1"/>
  <c r="AH1007" i="48"/>
  <c r="AN1007" i="48" s="1"/>
  <c r="AH977" i="48"/>
  <c r="AN977" i="48" s="1"/>
  <c r="AH461" i="48"/>
  <c r="AN461" i="48" s="1"/>
  <c r="AH152" i="48"/>
  <c r="AN152" i="48" s="1"/>
  <c r="AH122" i="48"/>
  <c r="AN122" i="48" s="1"/>
  <c r="AH105" i="48"/>
  <c r="AN105" i="48" s="1"/>
  <c r="AH86" i="48"/>
  <c r="AN86" i="48" s="1"/>
  <c r="AH175" i="48"/>
  <c r="AN175" i="48" s="1"/>
  <c r="AH252" i="48"/>
  <c r="AN252" i="48" s="1"/>
  <c r="AH590" i="48"/>
  <c r="AN590" i="48" s="1"/>
  <c r="AH915" i="48"/>
  <c r="AN915" i="48" s="1"/>
  <c r="AH878" i="48"/>
  <c r="AN878" i="48" s="1"/>
  <c r="AH16" i="48"/>
  <c r="AN16" i="48" s="1"/>
  <c r="AH32" i="48"/>
  <c r="AN32" i="48" s="1"/>
  <c r="AH27" i="48"/>
  <c r="AN27" i="48" s="1"/>
  <c r="AH31" i="48"/>
  <c r="AN31" i="48" s="1"/>
  <c r="AH248" i="48"/>
  <c r="AN248" i="48" s="1"/>
  <c r="AH291" i="48"/>
  <c r="AN291" i="48" s="1"/>
  <c r="AH221" i="48"/>
  <c r="AN221" i="48" s="1"/>
  <c r="AH207" i="48"/>
  <c r="AN207" i="48" s="1"/>
  <c r="AH229" i="48"/>
  <c r="AN229" i="48" s="1"/>
  <c r="AH220" i="48"/>
  <c r="AN220" i="48" s="1"/>
  <c r="AH82" i="48"/>
  <c r="AN82" i="48" s="1"/>
  <c r="AH22" i="48"/>
  <c r="AN22" i="48" s="1"/>
  <c r="AH23" i="48"/>
  <c r="AN23" i="48" s="1"/>
  <c r="AH44" i="48"/>
  <c r="AN44" i="48" s="1"/>
  <c r="AH42" i="48"/>
  <c r="AN42" i="48" s="1"/>
  <c r="AH103" i="48"/>
  <c r="AN103" i="48" s="1"/>
  <c r="AH131" i="48"/>
  <c r="AN131" i="48" s="1"/>
  <c r="AH288" i="48"/>
  <c r="AN288" i="48" s="1"/>
  <c r="AH239" i="48"/>
  <c r="AN239" i="48" s="1"/>
  <c r="AH278" i="48"/>
  <c r="AN278" i="48" s="1"/>
  <c r="AH269" i="48"/>
  <c r="AN269" i="48" s="1"/>
  <c r="AH114" i="48"/>
  <c r="AN114" i="48" s="1"/>
  <c r="AH62" i="48"/>
  <c r="AN62" i="48" s="1"/>
  <c r="AH261" i="48"/>
  <c r="AN261" i="48" s="1"/>
  <c r="AH51" i="48"/>
  <c r="AN51" i="48" s="1"/>
  <c r="AH126" i="48"/>
  <c r="AN126" i="48" s="1"/>
  <c r="AH48" i="48"/>
  <c r="AN48" i="48" s="1"/>
  <c r="AH64" i="48"/>
  <c r="AN64" i="48" s="1"/>
  <c r="AH96" i="48"/>
  <c r="AN96" i="48" s="1"/>
  <c r="AH246" i="48"/>
  <c r="AN246" i="48" s="1"/>
  <c r="AH1498" i="48"/>
  <c r="AN1498" i="48" s="1"/>
  <c r="AH253" i="48"/>
  <c r="AN253" i="48" s="1"/>
  <c r="AH242" i="48"/>
  <c r="AN242" i="48" s="1"/>
  <c r="AH97" i="48"/>
  <c r="AN97" i="48" s="1"/>
  <c r="AH169" i="48"/>
  <c r="AN169" i="48" s="1"/>
  <c r="AH30" i="48"/>
  <c r="AN30" i="48" s="1"/>
  <c r="AH21" i="48"/>
  <c r="AN21" i="48" s="1"/>
  <c r="AH37" i="48"/>
  <c r="AN37" i="48" s="1"/>
  <c r="AH56" i="48"/>
  <c r="AN56" i="48" s="1"/>
  <c r="AH93" i="48"/>
  <c r="AN93" i="48" s="1"/>
  <c r="AH294" i="48"/>
  <c r="AN294" i="48" s="1"/>
  <c r="AH388" i="48"/>
  <c r="AN388" i="48" s="1"/>
  <c r="AH380" i="48"/>
  <c r="AN380" i="48" s="1"/>
  <c r="AH400" i="48"/>
  <c r="AN400" i="48" s="1"/>
  <c r="AH411" i="48"/>
  <c r="AN411" i="48" s="1"/>
  <c r="AH297" i="48"/>
  <c r="AN297" i="48" s="1"/>
  <c r="AH202" i="48"/>
  <c r="AN202" i="48" s="1"/>
  <c r="AH60" i="48"/>
  <c r="AN60" i="48" s="1"/>
  <c r="AH69" i="48"/>
  <c r="AN69" i="48" s="1"/>
  <c r="AH26" i="48"/>
  <c r="AN26" i="48" s="1"/>
  <c r="AH28" i="48"/>
  <c r="AN28" i="48" s="1"/>
  <c r="AH43" i="48"/>
  <c r="AN43" i="48" s="1"/>
  <c r="AH138" i="48"/>
  <c r="AN138" i="48" s="1"/>
  <c r="AH226" i="48"/>
  <c r="AN226" i="48" s="1"/>
  <c r="AH211" i="48"/>
  <c r="AN211" i="48" s="1"/>
  <c r="AH1385" i="48"/>
  <c r="AN1385" i="48" s="1"/>
  <c r="AH1460" i="48"/>
  <c r="AN1460" i="48" s="1"/>
  <c r="AH1405" i="48"/>
  <c r="AN1405" i="48" s="1"/>
  <c r="AH1465" i="48"/>
  <c r="AN1465" i="48" s="1"/>
  <c r="AH906" i="48"/>
  <c r="AN906" i="48" s="1"/>
  <c r="AH730" i="48"/>
  <c r="AN730" i="48" s="1"/>
  <c r="AH558" i="48"/>
  <c r="AN558" i="48" s="1"/>
  <c r="AH557" i="48"/>
  <c r="AN557" i="48" s="1"/>
  <c r="AH699" i="48"/>
  <c r="AN699" i="48" s="1"/>
  <c r="AH1127" i="48"/>
  <c r="AN1127" i="48" s="1"/>
  <c r="AH1518" i="48"/>
  <c r="AN1518" i="48" s="1"/>
  <c r="AH1471" i="48"/>
  <c r="AN1471" i="48" s="1"/>
  <c r="AH1449" i="48"/>
  <c r="AN1449" i="48" s="1"/>
  <c r="AH1488" i="48"/>
  <c r="AN1488" i="48" s="1"/>
  <c r="AH1453" i="48"/>
  <c r="AN1453" i="48" s="1"/>
  <c r="AH1495" i="48"/>
  <c r="AN1495" i="48" s="1"/>
  <c r="AH1078" i="48"/>
  <c r="AN1078" i="48" s="1"/>
  <c r="AH781" i="48"/>
  <c r="AN781" i="48" s="1"/>
  <c r="AH531" i="48"/>
  <c r="AN531" i="48" s="1"/>
  <c r="AH562" i="48"/>
  <c r="AN562" i="48" s="1"/>
  <c r="AH581" i="48"/>
  <c r="AN581" i="48" s="1"/>
  <c r="AH1060" i="48"/>
  <c r="AN1060" i="48" s="1"/>
  <c r="AH1447" i="48"/>
  <c r="AN1447" i="48" s="1"/>
  <c r="AH1328" i="48"/>
  <c r="AN1328" i="48" s="1"/>
  <c r="AH1409" i="48"/>
  <c r="AN1409" i="48" s="1"/>
  <c r="AH1390" i="48"/>
  <c r="AN1390" i="48" s="1"/>
  <c r="AH1513" i="48"/>
  <c r="AN1513" i="48" s="1"/>
  <c r="AH1767" i="48"/>
  <c r="AN1767" i="48" s="1"/>
  <c r="AH1239" i="48"/>
  <c r="AN1239" i="48" s="1"/>
  <c r="AH709" i="48"/>
  <c r="AN709" i="48" s="1"/>
  <c r="AH2305" i="48"/>
  <c r="AN2305" i="48" s="1"/>
  <c r="AH507" i="48"/>
  <c r="AN507" i="48" s="1"/>
  <c r="AH767" i="48"/>
  <c r="AN767" i="48" s="1"/>
  <c r="AH1195" i="48"/>
  <c r="AN1195" i="48" s="1"/>
  <c r="AH1529" i="48"/>
  <c r="AN1529" i="48" s="1"/>
  <c r="AH1536" i="48"/>
  <c r="AN1536" i="48" s="1"/>
  <c r="AH1386" i="48"/>
  <c r="AN1386" i="48" s="1"/>
  <c r="AH1510" i="48"/>
  <c r="AN1510" i="48" s="1"/>
  <c r="AH1349" i="48"/>
  <c r="AN1349" i="48" s="1"/>
  <c r="AH1387" i="48"/>
  <c r="AN1387" i="48" s="1"/>
  <c r="AH943" i="48"/>
  <c r="AN943" i="48" s="1"/>
  <c r="AH609" i="48"/>
  <c r="AN609" i="48" s="1"/>
  <c r="AH561" i="48"/>
  <c r="AN561" i="48" s="1"/>
  <c r="AH484" i="48"/>
  <c r="AN484" i="48" s="1"/>
  <c r="AH672" i="48"/>
  <c r="AN672" i="48" s="1"/>
  <c r="AH933" i="48"/>
  <c r="AN933" i="48" s="1"/>
  <c r="AH1500" i="48"/>
  <c r="AN1500" i="48" s="1"/>
  <c r="AH1533" i="48"/>
  <c r="AN1533" i="48" s="1"/>
  <c r="AH1494" i="48"/>
  <c r="AN1494" i="48" s="1"/>
  <c r="AH1484" i="48"/>
  <c r="AN1484" i="48" s="1"/>
  <c r="AH1429" i="48"/>
  <c r="AN1429" i="48" s="1"/>
  <c r="AH1335" i="48"/>
  <c r="AN1335" i="48" s="1"/>
  <c r="AH806" i="48"/>
  <c r="AN806" i="48" s="1"/>
  <c r="AH680" i="48"/>
  <c r="AN680" i="48" s="1"/>
  <c r="AH718" i="48"/>
  <c r="AN718" i="48" s="1"/>
  <c r="AH109" i="48"/>
  <c r="AN109" i="48" s="1"/>
  <c r="AH145" i="48"/>
  <c r="AN145" i="48" s="1"/>
  <c r="AH136" i="48"/>
  <c r="AN136" i="48" s="1"/>
  <c r="AH161" i="48"/>
  <c r="AN161" i="48" s="1"/>
  <c r="AH185" i="48"/>
  <c r="AN185" i="48" s="1"/>
  <c r="AH186" i="48"/>
  <c r="AN186" i="48" s="1"/>
  <c r="AH117" i="48"/>
  <c r="AN117" i="48" s="1"/>
  <c r="AH116" i="48"/>
  <c r="AN116" i="48" s="1"/>
  <c r="AH177" i="48"/>
  <c r="AN177" i="48" s="1"/>
  <c r="AH268" i="48"/>
  <c r="AN268" i="48" s="1"/>
  <c r="AH212" i="48"/>
  <c r="AN212" i="48" s="1"/>
  <c r="AH127" i="48"/>
  <c r="AN127" i="48" s="1"/>
  <c r="AH110" i="48"/>
  <c r="AN110" i="48" s="1"/>
  <c r="AH118" i="48"/>
  <c r="AN118" i="48" s="1"/>
  <c r="AH119" i="48"/>
  <c r="AN119" i="48" s="1"/>
  <c r="AH181" i="48"/>
  <c r="AN181" i="48" s="1"/>
  <c r="AH164" i="48"/>
  <c r="AN164" i="48" s="1"/>
  <c r="AH153" i="48"/>
  <c r="AN153" i="48" s="1"/>
  <c r="AH102" i="48"/>
  <c r="AN102" i="48" s="1"/>
  <c r="AH151" i="48"/>
  <c r="AN151" i="48" s="1"/>
  <c r="AH134" i="48"/>
  <c r="AN134" i="48" s="1"/>
  <c r="AH183" i="48"/>
  <c r="AN183" i="48" s="1"/>
  <c r="AH159" i="48"/>
  <c r="AN159" i="48" s="1"/>
  <c r="AH316" i="48"/>
  <c r="AN316" i="48" s="1"/>
  <c r="AH123" i="48"/>
  <c r="AN123" i="48" s="1"/>
  <c r="AH113" i="48"/>
  <c r="AN113" i="48" s="1"/>
  <c r="AH124" i="48"/>
  <c r="AN124" i="48" s="1"/>
  <c r="AH182" i="48"/>
  <c r="AN182" i="48" s="1"/>
  <c r="AH170" i="48"/>
  <c r="AN170" i="48" s="1"/>
  <c r="AH148" i="48"/>
  <c r="AN148" i="48" s="1"/>
  <c r="AH146" i="48"/>
  <c r="AN146" i="48" s="1"/>
  <c r="AH163" i="48"/>
  <c r="AN163" i="48" s="1"/>
  <c r="AH200" i="48"/>
  <c r="AN200" i="48" s="1"/>
  <c r="AH240" i="48"/>
  <c r="AN240" i="48" s="1"/>
  <c r="AH270" i="48"/>
  <c r="AN270" i="48" s="1"/>
  <c r="AH147" i="48"/>
  <c r="AN147" i="48" s="1"/>
  <c r="AH121" i="48"/>
  <c r="AN121" i="48" s="1"/>
  <c r="AH120" i="48"/>
  <c r="AN120" i="48" s="1"/>
  <c r="AH180" i="48"/>
  <c r="AN180" i="48" s="1"/>
  <c r="AH205" i="48"/>
  <c r="AN205" i="48" s="1"/>
  <c r="AH193" i="48"/>
  <c r="AN193" i="48" s="1"/>
  <c r="AH157" i="48"/>
  <c r="AN157" i="48" s="1"/>
  <c r="AH132" i="48"/>
  <c r="AN132" i="48" s="1"/>
  <c r="AH135" i="48"/>
  <c r="AN135" i="48" s="1"/>
  <c r="AH155" i="48"/>
  <c r="AN155" i="48" s="1"/>
  <c r="AH176" i="48"/>
  <c r="AN176" i="48" s="1"/>
  <c r="AH171" i="48"/>
  <c r="AN171" i="48" s="1"/>
  <c r="AH165" i="48"/>
  <c r="AN165" i="48" s="1"/>
  <c r="AH160" i="48"/>
  <c r="AN160" i="48" s="1"/>
  <c r="AH130" i="48"/>
  <c r="AN130" i="48" s="1"/>
  <c r="AH184" i="48"/>
  <c r="AN184" i="48" s="1"/>
  <c r="AH195" i="48"/>
  <c r="AN195" i="48" s="1"/>
  <c r="AH191" i="48"/>
  <c r="AN191" i="48" s="1"/>
  <c r="AH189" i="48"/>
  <c r="AN189" i="48" s="1"/>
  <c r="AH188" i="48"/>
  <c r="AN188" i="48" s="1"/>
  <c r="AH1753" i="48"/>
  <c r="AN1753" i="48" s="1"/>
  <c r="AH1677" i="48"/>
  <c r="AN1677" i="48" s="1"/>
  <c r="AH1716" i="48"/>
  <c r="AN1716" i="48" s="1"/>
  <c r="AH1809" i="48"/>
  <c r="AN1809" i="48" s="1"/>
  <c r="AH1808" i="48"/>
  <c r="AN1808" i="48" s="1"/>
  <c r="AH1798" i="48"/>
  <c r="AN1798" i="48" s="1"/>
  <c r="AH1766" i="48"/>
  <c r="AN1766" i="48" s="1"/>
  <c r="AH1866" i="48"/>
  <c r="AN1866" i="48" s="1"/>
  <c r="AH1746" i="48"/>
  <c r="AN1746" i="48" s="1"/>
  <c r="AH1710" i="48"/>
  <c r="AN1710" i="48" s="1"/>
  <c r="AH1776" i="48"/>
  <c r="AN1776" i="48" s="1"/>
  <c r="AH1676" i="48"/>
  <c r="AN1676" i="48" s="1"/>
  <c r="AH1664" i="48"/>
  <c r="AN1664" i="48" s="1"/>
  <c r="AH1712" i="48"/>
  <c r="AN1712" i="48" s="1"/>
  <c r="AH234" i="48"/>
  <c r="AN234" i="48" s="1"/>
  <c r="AH224" i="48"/>
  <c r="AN224" i="48" s="1"/>
  <c r="AH290" i="48"/>
  <c r="AN290" i="48" s="1"/>
  <c r="AH325" i="48"/>
  <c r="AN325" i="48" s="1"/>
  <c r="AH549" i="48"/>
  <c r="AN549" i="48" s="1"/>
  <c r="AH640" i="48"/>
  <c r="AN640" i="48" s="1"/>
  <c r="AH430" i="48"/>
  <c r="AN430" i="48" s="1"/>
  <c r="AH471" i="48"/>
  <c r="AN471" i="48" s="1"/>
  <c r="AH636" i="48"/>
  <c r="AN636" i="48" s="1"/>
  <c r="AH658" i="48"/>
  <c r="AN658" i="48" s="1"/>
  <c r="AH366" i="48"/>
  <c r="AN366" i="48" s="1"/>
  <c r="AH427" i="48"/>
  <c r="AN427" i="48" s="1"/>
  <c r="AH323" i="48"/>
  <c r="AN323" i="48" s="1"/>
  <c r="AH344" i="48"/>
  <c r="AN344" i="48" s="1"/>
  <c r="AH317" i="48"/>
  <c r="AN317" i="48" s="1"/>
  <c r="AH533" i="48"/>
  <c r="AN533" i="48" s="1"/>
  <c r="AH706" i="48"/>
  <c r="AN706" i="48" s="1"/>
  <c r="AH641" i="48"/>
  <c r="AN641" i="48" s="1"/>
  <c r="AH463" i="48"/>
  <c r="AN463" i="48" s="1"/>
  <c r="AH515" i="48"/>
  <c r="AN515" i="48" s="1"/>
  <c r="AH513" i="48"/>
  <c r="AN513" i="48" s="1"/>
  <c r="AH566" i="48"/>
  <c r="AN566" i="48" s="1"/>
  <c r="AH276" i="48"/>
  <c r="AN276" i="48" s="1"/>
  <c r="AH433" i="48"/>
  <c r="AN433" i="48" s="1"/>
  <c r="AH241" i="48"/>
  <c r="AN241" i="48" s="1"/>
  <c r="AH300" i="48"/>
  <c r="AN300" i="48" s="1"/>
  <c r="AH341" i="48"/>
  <c r="AN341" i="48" s="1"/>
  <c r="AH847" i="48"/>
  <c r="AN847" i="48" s="1"/>
  <c r="AH972" i="48"/>
  <c r="AN972" i="48" s="1"/>
  <c r="AH736" i="48"/>
  <c r="AN736" i="48" s="1"/>
  <c r="AH2313" i="48"/>
  <c r="AN2313" i="48" s="1"/>
  <c r="AH503" i="48"/>
  <c r="AN503" i="48" s="1"/>
  <c r="AH673" i="48"/>
  <c r="AN673" i="48" s="1"/>
  <c r="AH545" i="48"/>
  <c r="AN545" i="48" s="1"/>
  <c r="AH697" i="48"/>
  <c r="AN697" i="48" s="1"/>
  <c r="AH309" i="48"/>
  <c r="AN309" i="48" s="1"/>
  <c r="AH249" i="48"/>
  <c r="AN249" i="48" s="1"/>
  <c r="AH245" i="48"/>
  <c r="AN245" i="48" s="1"/>
  <c r="AH390" i="48"/>
  <c r="AN390" i="48" s="1"/>
  <c r="AH434" i="48"/>
  <c r="AN434" i="48" s="1"/>
  <c r="AH443" i="48"/>
  <c r="AN443" i="48" s="1"/>
  <c r="AH350" i="48"/>
  <c r="AN350" i="48" s="1"/>
  <c r="AH386" i="48"/>
  <c r="AN386" i="48" s="1"/>
  <c r="AH359" i="48"/>
  <c r="AN359" i="48" s="1"/>
  <c r="AH610" i="48"/>
  <c r="AN610" i="48" s="1"/>
  <c r="AH462" i="48"/>
  <c r="AN462" i="48" s="1"/>
  <c r="AH345" i="48"/>
  <c r="AN345" i="48" s="1"/>
  <c r="AH409" i="48"/>
  <c r="AN409" i="48" s="1"/>
  <c r="AH282" i="48"/>
  <c r="AN282" i="48" s="1"/>
  <c r="AH275" i="48"/>
  <c r="AN275" i="48" s="1"/>
  <c r="AH343" i="48"/>
  <c r="AN343" i="48" s="1"/>
  <c r="AH422" i="48"/>
  <c r="AN422" i="48" s="1"/>
  <c r="AH650" i="48"/>
  <c r="AN650" i="48" s="1"/>
  <c r="AH652" i="48"/>
  <c r="AN652" i="48" s="1"/>
  <c r="AH166" i="48"/>
  <c r="AN166" i="48" s="1"/>
  <c r="AH2068" i="48"/>
  <c r="AN2068" i="48" s="1"/>
  <c r="AH2069" i="48"/>
  <c r="AN2069" i="48" s="1"/>
  <c r="AH2070" i="48"/>
  <c r="AN2070" i="48" s="1"/>
  <c r="AH2071" i="48"/>
  <c r="AN2071" i="48" s="1"/>
  <c r="AH2085" i="48"/>
  <c r="AN2085" i="48" s="1"/>
  <c r="AH10" i="48"/>
  <c r="AH15" i="48"/>
  <c r="AH25" i="48"/>
  <c r="AH13" i="48"/>
  <c r="AH6" i="48"/>
  <c r="AH4" i="48"/>
  <c r="AH2086" i="48"/>
  <c r="AH2087" i="48"/>
  <c r="AH3" i="48"/>
  <c r="AH5" i="48"/>
  <c r="AH9" i="48"/>
  <c r="AH8" i="48"/>
  <c r="AH11" i="48"/>
  <c r="AH17" i="48"/>
  <c r="AH2088" i="48"/>
  <c r="AN2088" i="48" s="1"/>
  <c r="AH2089" i="48"/>
  <c r="AN2089" i="48" s="1"/>
  <c r="AH2144" i="48"/>
  <c r="AN2144" i="48" s="1"/>
  <c r="AH2" i="48"/>
  <c r="AN2" i="48" s="1"/>
  <c r="AG1210" i="48"/>
  <c r="AM1210" i="48" s="1"/>
  <c r="AG1395" i="48"/>
  <c r="AM1395" i="48" s="1"/>
  <c r="AG1262" i="48"/>
  <c r="AM1262" i="48" s="1"/>
  <c r="AG1298" i="48"/>
  <c r="AM1298" i="48" s="1"/>
  <c r="AG1436" i="48"/>
  <c r="AM1436" i="48" s="1"/>
  <c r="AG1547" i="48"/>
  <c r="AM1547" i="48" s="1"/>
  <c r="AG1185" i="48"/>
  <c r="AM1185" i="48" s="1"/>
  <c r="AG1160" i="48"/>
  <c r="AM1160" i="48" s="1"/>
  <c r="AG1233" i="48"/>
  <c r="AM1233" i="48" s="1"/>
  <c r="AG1218" i="48"/>
  <c r="AM1218" i="48" s="1"/>
  <c r="AG1153" i="48"/>
  <c r="AM1153" i="48" s="1"/>
  <c r="AG1167" i="48"/>
  <c r="AM1167" i="48" s="1"/>
  <c r="AG1216" i="48"/>
  <c r="AM1216" i="48" s="1"/>
  <c r="AG1260" i="48"/>
  <c r="AM1260" i="48" s="1"/>
  <c r="AG1215" i="48"/>
  <c r="AM1215" i="48" s="1"/>
  <c r="AG1211" i="48"/>
  <c r="AM1211" i="48" s="1"/>
  <c r="AG1434" i="48"/>
  <c r="AM1434" i="48" s="1"/>
  <c r="AG1410" i="48"/>
  <c r="AM1410" i="48" s="1"/>
  <c r="AG1155" i="48"/>
  <c r="AM1155" i="48" s="1"/>
  <c r="AG1236" i="48"/>
  <c r="AM1236" i="48" s="1"/>
  <c r="AG1283" i="48"/>
  <c r="AM1283" i="48" s="1"/>
  <c r="AG1302" i="48"/>
  <c r="AM1302" i="48" s="1"/>
  <c r="AG1131" i="48"/>
  <c r="AM1131" i="48" s="1"/>
  <c r="AG1069" i="48"/>
  <c r="AM1069" i="48" s="1"/>
  <c r="AG1234" i="48"/>
  <c r="AM1234" i="48" s="1"/>
  <c r="AG1254" i="48"/>
  <c r="AM1254" i="48" s="1"/>
  <c r="AG1393" i="48"/>
  <c r="AM1393" i="48" s="1"/>
  <c r="AG1611" i="48"/>
  <c r="AM1611" i="48" s="1"/>
  <c r="AG1711" i="48"/>
  <c r="AM1711" i="48" s="1"/>
  <c r="AG1662" i="48"/>
  <c r="AM1662" i="48" s="1"/>
  <c r="AG2306" i="48"/>
  <c r="AM2306" i="48" s="1"/>
  <c r="AG1670" i="48"/>
  <c r="AM1670" i="48" s="1"/>
  <c r="AG1595" i="48"/>
  <c r="AM1595" i="48" s="1"/>
  <c r="AG1456" i="48"/>
  <c r="AM1456" i="48" s="1"/>
  <c r="AG1426" i="48"/>
  <c r="AM1426" i="48" s="1"/>
  <c r="AG1375" i="48"/>
  <c r="AM1375" i="48" s="1"/>
  <c r="AG1423" i="48"/>
  <c r="AM1423" i="48" s="1"/>
  <c r="AG1363" i="48"/>
  <c r="AM1363" i="48" s="1"/>
  <c r="AG1485" i="48"/>
  <c r="AM1485" i="48" s="1"/>
  <c r="AG1559" i="48"/>
  <c r="AM1559" i="48" s="1"/>
  <c r="AG1630" i="48"/>
  <c r="AM1630" i="48" s="1"/>
  <c r="AG1581" i="48"/>
  <c r="AM1581" i="48" s="1"/>
  <c r="AG1541" i="48"/>
  <c r="AM1541" i="48" s="1"/>
  <c r="AG1267" i="48"/>
  <c r="AM1267" i="48" s="1"/>
  <c r="AG1289" i="48"/>
  <c r="AM1289" i="48" s="1"/>
  <c r="AG1442" i="48"/>
  <c r="AM1442" i="48" s="1"/>
  <c r="AG1341" i="48"/>
  <c r="AM1341" i="48" s="1"/>
  <c r="AG1331" i="48"/>
  <c r="AM1331" i="48" s="1"/>
  <c r="AG1369" i="48"/>
  <c r="AM1369" i="48" s="1"/>
  <c r="AG1422" i="48"/>
  <c r="AM1422" i="48" s="1"/>
  <c r="AG1408" i="48"/>
  <c r="AM1408" i="48" s="1"/>
  <c r="AG1245" i="48"/>
  <c r="AM1245" i="48" s="1"/>
  <c r="AG1366" i="48"/>
  <c r="AM1366" i="48" s="1"/>
  <c r="AG1288" i="48"/>
  <c r="AM1288" i="48" s="1"/>
  <c r="AG1203" i="48"/>
  <c r="AM1203" i="48" s="1"/>
  <c r="AG1180" i="48"/>
  <c r="AM1180" i="48" s="1"/>
  <c r="AG1217" i="48"/>
  <c r="AM1217" i="48" s="1"/>
  <c r="AG1134" i="48"/>
  <c r="AM1134" i="48" s="1"/>
  <c r="AG1162" i="48"/>
  <c r="AM1162" i="48" s="1"/>
  <c r="AG1168" i="48"/>
  <c r="AM1168" i="48" s="1"/>
  <c r="AG1268" i="48"/>
  <c r="AM1268" i="48" s="1"/>
  <c r="AG1171" i="48"/>
  <c r="AM1171" i="48" s="1"/>
  <c r="AG1253" i="48"/>
  <c r="AM1253" i="48" s="1"/>
  <c r="AG1320" i="48"/>
  <c r="AM1320" i="48" s="1"/>
  <c r="AG1261" i="48"/>
  <c r="AM1261" i="48" s="1"/>
  <c r="AG1274" i="48"/>
  <c r="AM1274" i="48" s="1"/>
  <c r="AG1191" i="48"/>
  <c r="AM1191" i="48" s="1"/>
  <c r="AG1136" i="48"/>
  <c r="AM1136" i="48" s="1"/>
  <c r="AG1324" i="48"/>
  <c r="AM1324" i="48" s="1"/>
  <c r="AG1269" i="48"/>
  <c r="AM1269" i="48" s="1"/>
  <c r="AG1358" i="48"/>
  <c r="AM1358" i="48" s="1"/>
  <c r="AG1401" i="48"/>
  <c r="AM1401" i="48" s="1"/>
  <c r="AG1240" i="48"/>
  <c r="AM1240" i="48" s="1"/>
  <c r="AG1198" i="48"/>
  <c r="AM1198" i="48" s="1"/>
  <c r="AG1290" i="48"/>
  <c r="AM1290" i="48" s="1"/>
  <c r="AG1317" i="48"/>
  <c r="AM1317" i="48" s="1"/>
  <c r="AG1305" i="48"/>
  <c r="AM1305" i="48" s="1"/>
  <c r="AG1350" i="48"/>
  <c r="AM1350" i="48" s="1"/>
  <c r="AG1327" i="48"/>
  <c r="AM1327" i="48" s="1"/>
  <c r="AG1292" i="48"/>
  <c r="AM1292" i="48" s="1"/>
  <c r="AG1323" i="48"/>
  <c r="AM1323" i="48" s="1"/>
  <c r="AG1379" i="48"/>
  <c r="AM1379" i="48" s="1"/>
  <c r="AG1580" i="48"/>
  <c r="AM1580" i="48" s="1"/>
  <c r="AG1564" i="48"/>
  <c r="AM1564" i="48" s="1"/>
  <c r="AG1475" i="48"/>
  <c r="AM1475" i="48" s="1"/>
  <c r="AG1474" i="48"/>
  <c r="AM1474" i="48" s="1"/>
  <c r="AG1415" i="48"/>
  <c r="AM1415" i="48" s="1"/>
  <c r="AG1394" i="48"/>
  <c r="AM1394" i="48" s="1"/>
  <c r="AG1440" i="48"/>
  <c r="AM1440" i="48" s="1"/>
  <c r="AG1452" i="48"/>
  <c r="AM1452" i="48" s="1"/>
  <c r="AG1458" i="48"/>
  <c r="AM1458" i="48" s="1"/>
  <c r="AG1551" i="48"/>
  <c r="AM1551" i="48" s="1"/>
  <c r="AG1438" i="48"/>
  <c r="AM1438" i="48" s="1"/>
  <c r="AG1469" i="48"/>
  <c r="AM1469" i="48" s="1"/>
  <c r="AG1492" i="48"/>
  <c r="AM1492" i="48" s="1"/>
  <c r="AG1496" i="48"/>
  <c r="AM1496" i="48" s="1"/>
  <c r="AG1356" i="48"/>
  <c r="AM1356" i="48" s="1"/>
  <c r="AG1416" i="48"/>
  <c r="AM1416" i="48" s="1"/>
  <c r="AG1501" i="48"/>
  <c r="AM1501" i="48" s="1"/>
  <c r="AG1491" i="48"/>
  <c r="AM1491" i="48" s="1"/>
  <c r="AG1468" i="48"/>
  <c r="AM1468" i="48" s="1"/>
  <c r="AG1367" i="48"/>
  <c r="AM1367" i="48" s="1"/>
  <c r="AG1294" i="48"/>
  <c r="AM1294" i="48" s="1"/>
  <c r="AG1454" i="48"/>
  <c r="AM1454" i="48" s="1"/>
  <c r="AG1542" i="48"/>
  <c r="AM1542" i="48" s="1"/>
  <c r="AG1644" i="48"/>
  <c r="AM1644" i="48" s="1"/>
  <c r="AG1636" i="48"/>
  <c r="AM1636" i="48" s="1"/>
  <c r="AG1672" i="48"/>
  <c r="AM1672" i="48" s="1"/>
  <c r="AG1669" i="48"/>
  <c r="AM1669" i="48" s="1"/>
  <c r="AG1112" i="48"/>
  <c r="AM1112" i="48" s="1"/>
  <c r="AG1190" i="48"/>
  <c r="AM1190" i="48" s="1"/>
  <c r="AG1242" i="48"/>
  <c r="AM1242" i="48" s="1"/>
  <c r="AG1244" i="48"/>
  <c r="AM1244" i="48" s="1"/>
  <c r="AG1332" i="48"/>
  <c r="AM1332" i="48" s="1"/>
  <c r="AG1467" i="48"/>
  <c r="AM1467" i="48" s="1"/>
  <c r="AG1249" i="48"/>
  <c r="AM1249" i="48" s="1"/>
  <c r="AG1342" i="48"/>
  <c r="AM1342" i="48" s="1"/>
  <c r="AG1362" i="48"/>
  <c r="AM1362" i="48" s="1"/>
  <c r="AG1284" i="48"/>
  <c r="AM1284" i="48" s="1"/>
  <c r="AG1325" i="48"/>
  <c r="AM1325" i="48" s="1"/>
  <c r="AG1194" i="48"/>
  <c r="AM1194" i="48" s="1"/>
  <c r="AG1263" i="48"/>
  <c r="AM1263" i="48" s="1"/>
  <c r="AG1336" i="48"/>
  <c r="AM1336" i="48" s="1"/>
  <c r="AG1353" i="48"/>
  <c r="AM1353" i="48" s="1"/>
  <c r="AG1455" i="48"/>
  <c r="AM1455" i="48" s="1"/>
  <c r="AG1539" i="48"/>
  <c r="AM1539" i="48" s="1"/>
  <c r="AG1493" i="48"/>
  <c r="AM1493" i="48" s="1"/>
  <c r="AG1407" i="48"/>
  <c r="AM1407" i="48" s="1"/>
  <c r="AG1431" i="48"/>
  <c r="AM1431" i="48" s="1"/>
  <c r="AG1479" i="48"/>
  <c r="AM1479" i="48" s="1"/>
  <c r="AG1419" i="48"/>
  <c r="AM1419" i="48" s="1"/>
  <c r="AG1361" i="48"/>
  <c r="AM1361" i="48" s="1"/>
  <c r="AG1464" i="48"/>
  <c r="AM1464" i="48" s="1"/>
  <c r="AG1505" i="48"/>
  <c r="AM1505" i="48" s="1"/>
  <c r="AG1451" i="48"/>
  <c r="AM1451" i="48" s="1"/>
  <c r="AG1570" i="48"/>
  <c r="AM1570" i="48" s="1"/>
  <c r="AG1692" i="48"/>
  <c r="AM1692" i="48" s="1"/>
  <c r="AG1681" i="48"/>
  <c r="AM1681" i="48" s="1"/>
  <c r="AG1715" i="48"/>
  <c r="AM1715" i="48" s="1"/>
  <c r="AG2307" i="48"/>
  <c r="AM2307" i="48" s="1"/>
  <c r="AG1646" i="48"/>
  <c r="AM1646" i="48" s="1"/>
  <c r="AG1642" i="48"/>
  <c r="AM1642" i="48" s="1"/>
  <c r="AG1593" i="48"/>
  <c r="AM1593" i="48" s="1"/>
  <c r="AG1635" i="48"/>
  <c r="AM1635" i="48" s="1"/>
  <c r="AG1647" i="48"/>
  <c r="AM1647" i="48" s="1"/>
  <c r="AG1674" i="48"/>
  <c r="AM1674" i="48" s="1"/>
  <c r="AG1637" i="48"/>
  <c r="AM1637" i="48" s="1"/>
  <c r="AG1553" i="48"/>
  <c r="AM1553" i="48" s="1"/>
  <c r="AG1521" i="48"/>
  <c r="AM1521" i="48" s="1"/>
  <c r="AG1525" i="48"/>
  <c r="AM1525" i="48" s="1"/>
  <c r="AG2308" i="48"/>
  <c r="AM2308" i="48" s="1"/>
  <c r="AG2309" i="48"/>
  <c r="AM2309" i="48" s="1"/>
  <c r="AG2310" i="48"/>
  <c r="AM2310" i="48" s="1"/>
  <c r="AG2311" i="48"/>
  <c r="AM2311" i="48" s="1"/>
  <c r="AG2312" i="48"/>
  <c r="AM2312" i="48" s="1"/>
  <c r="AG1477" i="48"/>
  <c r="AM1477" i="48" s="1"/>
  <c r="AG1472" i="48"/>
  <c r="AM1472" i="48" s="1"/>
  <c r="AG1276" i="48"/>
  <c r="AM1276" i="48" s="1"/>
  <c r="AG1334" i="48"/>
  <c r="AM1334" i="48" s="1"/>
  <c r="AG1377" i="48"/>
  <c r="AM1377" i="48" s="1"/>
  <c r="AG1448" i="48"/>
  <c r="AM1448" i="48" s="1"/>
  <c r="AG1481" i="48"/>
  <c r="AM1481" i="48" s="1"/>
  <c r="AG1524" i="48"/>
  <c r="AM1524" i="48" s="1"/>
  <c r="AG1482" i="48"/>
  <c r="AM1482" i="48" s="1"/>
  <c r="AG2058" i="48"/>
  <c r="AM2058" i="48" s="1"/>
  <c r="AG1626" i="48"/>
  <c r="AM1626" i="48" s="1"/>
  <c r="AG1373" i="48"/>
  <c r="AM1373" i="48" s="1"/>
  <c r="AG1322" i="48"/>
  <c r="AM1322" i="48" s="1"/>
  <c r="AG1020" i="48"/>
  <c r="AM1020" i="48" s="1"/>
  <c r="AG1002" i="48"/>
  <c r="AM1002" i="48" s="1"/>
  <c r="AG1175" i="48"/>
  <c r="AM1175" i="48" s="1"/>
  <c r="AG1817" i="48"/>
  <c r="AM1817" i="48" s="1"/>
  <c r="AG1743" i="48"/>
  <c r="AM1743" i="48" s="1"/>
  <c r="AG1915" i="48"/>
  <c r="AM1915" i="48" s="1"/>
  <c r="AG1883" i="48"/>
  <c r="AM1883" i="48" s="1"/>
  <c r="AG1819" i="48"/>
  <c r="AM1819" i="48" s="1"/>
  <c r="AG1515" i="48"/>
  <c r="AM1515" i="48" s="1"/>
  <c r="AG1638" i="48"/>
  <c r="AM1638" i="48" s="1"/>
  <c r="AG1742" i="48"/>
  <c r="AM1742" i="48" s="1"/>
  <c r="AG1550" i="48"/>
  <c r="AM1550" i="48" s="1"/>
  <c r="AG1049" i="48"/>
  <c r="AM1049" i="48" s="1"/>
  <c r="AG1151" i="48"/>
  <c r="AM1151" i="48" s="1"/>
  <c r="AG1141" i="48"/>
  <c r="AM1141" i="48" s="1"/>
  <c r="AG1600" i="48"/>
  <c r="AM1600" i="48" s="1"/>
  <c r="AG1723" i="48"/>
  <c r="AM1723" i="48" s="1"/>
  <c r="AG1916" i="48"/>
  <c r="AM1916" i="48" s="1"/>
  <c r="AG1627" i="48"/>
  <c r="AM1627" i="48" s="1"/>
  <c r="AG1815" i="48"/>
  <c r="AM1815" i="48" s="1"/>
  <c r="AG1655" i="48"/>
  <c r="AM1655" i="48" s="1"/>
  <c r="AG1751" i="48"/>
  <c r="AM1751" i="48" s="1"/>
  <c r="AG1794" i="48"/>
  <c r="AM1794" i="48" s="1"/>
  <c r="AG1567" i="48"/>
  <c r="AM1567" i="48" s="1"/>
  <c r="AG2066" i="48"/>
  <c r="AM2066" i="48" s="1"/>
  <c r="AG1346" i="48"/>
  <c r="AM1346" i="48" s="1"/>
  <c r="AG1589" i="48"/>
  <c r="AM1589" i="48" s="1"/>
  <c r="AG1673" i="48"/>
  <c r="AM1673" i="48" s="1"/>
  <c r="AG1800" i="48"/>
  <c r="AM1800" i="48" s="1"/>
  <c r="AG1752" i="48"/>
  <c r="AM1752" i="48" s="1"/>
  <c r="AG1748" i="48"/>
  <c r="AM1748" i="48" s="1"/>
  <c r="AG1769" i="48"/>
  <c r="AM1769" i="48" s="1"/>
  <c r="AG1693" i="48"/>
  <c r="AM1693" i="48" s="1"/>
  <c r="AG1703" i="48"/>
  <c r="AM1703" i="48" s="1"/>
  <c r="AG1682" i="48"/>
  <c r="AM1682" i="48" s="1"/>
  <c r="AG1103" i="48"/>
  <c r="AM1103" i="48" s="1"/>
  <c r="AG1092" i="48"/>
  <c r="AM1092" i="48" s="1"/>
  <c r="AG1028" i="48"/>
  <c r="AM1028" i="48" s="1"/>
  <c r="AG1076" i="48"/>
  <c r="AM1076" i="48" s="1"/>
  <c r="AG1340" i="48"/>
  <c r="AM1340" i="48" s="1"/>
  <c r="AG1688" i="48"/>
  <c r="AM1688" i="48" s="1"/>
  <c r="AG1831" i="48"/>
  <c r="AM1831" i="48" s="1"/>
  <c r="AG1810" i="48"/>
  <c r="AM1810" i="48" s="1"/>
  <c r="AG1718" i="48"/>
  <c r="AM1718" i="48" s="1"/>
  <c r="AG1713" i="48"/>
  <c r="AM1713" i="48" s="1"/>
  <c r="AG1680" i="48"/>
  <c r="AM1680" i="48" s="1"/>
  <c r="AG1212" i="48"/>
  <c r="AM1212" i="48" s="1"/>
  <c r="AG1206" i="48"/>
  <c r="AM1206" i="48" s="1"/>
  <c r="AG967" i="48"/>
  <c r="AM967" i="48" s="1"/>
  <c r="AG2067" i="48"/>
  <c r="AM2067" i="48" s="1"/>
  <c r="AG448" i="48"/>
  <c r="AM448" i="48" s="1"/>
  <c r="AG451" i="48"/>
  <c r="AM451" i="48" s="1"/>
  <c r="AG1053" i="48"/>
  <c r="AM1053" i="48" s="1"/>
  <c r="AG1173" i="48"/>
  <c r="AM1173" i="48" s="1"/>
  <c r="AG1043" i="48"/>
  <c r="AM1043" i="48" s="1"/>
  <c r="AG926" i="48"/>
  <c r="AM926" i="48" s="1"/>
  <c r="AG945" i="48"/>
  <c r="AM945" i="48" s="1"/>
  <c r="AG860" i="48"/>
  <c r="AM860" i="48" s="1"/>
  <c r="AG524" i="48"/>
  <c r="AM524" i="48" s="1"/>
  <c r="AG702" i="48"/>
  <c r="AM702" i="48" s="1"/>
  <c r="AG527" i="48"/>
  <c r="AM527" i="48" s="1"/>
  <c r="AG511" i="48"/>
  <c r="AM511" i="48" s="1"/>
  <c r="AG424" i="48"/>
  <c r="AM424" i="48" s="1"/>
  <c r="AG619" i="48"/>
  <c r="AM619" i="48" s="1"/>
  <c r="AG808" i="48"/>
  <c r="AM808" i="48" s="1"/>
  <c r="AG1111" i="48"/>
  <c r="AM1111" i="48" s="1"/>
  <c r="AG960" i="48"/>
  <c r="AM960" i="48" s="1"/>
  <c r="AG964" i="48"/>
  <c r="AM964" i="48" s="1"/>
  <c r="AG980" i="48"/>
  <c r="AM980" i="48" s="1"/>
  <c r="AG698" i="48"/>
  <c r="AM698" i="48" s="1"/>
  <c r="AG465" i="48"/>
  <c r="AM465" i="48" s="1"/>
  <c r="AG780" i="48"/>
  <c r="AM780" i="48" s="1"/>
  <c r="AG432" i="48"/>
  <c r="AM432" i="48" s="1"/>
  <c r="AG530" i="48"/>
  <c r="AM530" i="48" s="1"/>
  <c r="AG535" i="48"/>
  <c r="AM535" i="48" s="1"/>
  <c r="AG695" i="48"/>
  <c r="AM695" i="48" s="1"/>
  <c r="AG858" i="48"/>
  <c r="AM858" i="48" s="1"/>
  <c r="AG1129" i="48"/>
  <c r="AM1129" i="48" s="1"/>
  <c r="AG1025" i="48"/>
  <c r="AM1025" i="48" s="1"/>
  <c r="AG1032" i="48"/>
  <c r="AM1032" i="48" s="1"/>
  <c r="AG703" i="48"/>
  <c r="AM703" i="48" s="1"/>
  <c r="AG809" i="48"/>
  <c r="AM809" i="48" s="1"/>
  <c r="AG454" i="48"/>
  <c r="AM454" i="48" s="1"/>
  <c r="AG421" i="48"/>
  <c r="AM421" i="48" s="1"/>
  <c r="AG407" i="48"/>
  <c r="AM407" i="48" s="1"/>
  <c r="AG594" i="48"/>
  <c r="AM594" i="48" s="1"/>
  <c r="AG733" i="48"/>
  <c r="AM733" i="48" s="1"/>
  <c r="AG900" i="48"/>
  <c r="AM900" i="48" s="1"/>
  <c r="AG1413" i="48"/>
  <c r="AM1413" i="48" s="1"/>
  <c r="AG1404" i="48"/>
  <c r="AM1404" i="48" s="1"/>
  <c r="AG1084" i="48"/>
  <c r="AM1084" i="48" s="1"/>
  <c r="AG1012" i="48"/>
  <c r="AM1012" i="48" s="1"/>
  <c r="AG848" i="48"/>
  <c r="AM848" i="48" s="1"/>
  <c r="AG521" i="48"/>
  <c r="AM521" i="48" s="1"/>
  <c r="AG621" i="48"/>
  <c r="AM621" i="48" s="1"/>
  <c r="AG438" i="48"/>
  <c r="AM438" i="48" s="1"/>
  <c r="AG413" i="48"/>
  <c r="AM413" i="48" s="1"/>
  <c r="AG520" i="48"/>
  <c r="AM520" i="48" s="1"/>
  <c r="AG637" i="48"/>
  <c r="AM637" i="48" s="1"/>
  <c r="AG947" i="48"/>
  <c r="AM947" i="48" s="1"/>
  <c r="AG1118" i="48"/>
  <c r="AM1118" i="48" s="1"/>
  <c r="AG1080" i="48"/>
  <c r="AM1080" i="48" s="1"/>
  <c r="AG1572" i="48"/>
  <c r="AM1572" i="48" s="1"/>
  <c r="AG1614" i="48"/>
  <c r="AM1614" i="48" s="1"/>
  <c r="AG1555" i="48"/>
  <c r="AM1555" i="48" s="1"/>
  <c r="AG1562" i="48"/>
  <c r="AM1562" i="48" s="1"/>
  <c r="AG1486" i="48"/>
  <c r="AM1486" i="48" s="1"/>
  <c r="AG1202" i="48"/>
  <c r="AM1202" i="48" s="1"/>
  <c r="AG1023" i="48"/>
  <c r="AM1023" i="48" s="1"/>
  <c r="AG995" i="48"/>
  <c r="AM995" i="48" s="1"/>
  <c r="AG1061" i="48"/>
  <c r="AM1061" i="48" s="1"/>
  <c r="AG1225" i="48"/>
  <c r="AM1225" i="48" s="1"/>
  <c r="AG1462" i="48"/>
  <c r="AM1462" i="48" s="1"/>
  <c r="AG1522" i="48"/>
  <c r="AM1522" i="48" s="1"/>
  <c r="AG1532" i="48"/>
  <c r="AM1532" i="48" s="1"/>
  <c r="AG1538" i="48"/>
  <c r="AM1538" i="48" s="1"/>
  <c r="AG1432" i="48"/>
  <c r="AM1432" i="48" s="1"/>
  <c r="AG1427" i="48"/>
  <c r="AM1427" i="48" s="1"/>
  <c r="AG1578" i="48"/>
  <c r="AM1578" i="48" s="1"/>
  <c r="AG1345" i="48"/>
  <c r="AM1345" i="48" s="1"/>
  <c r="AG1124" i="48"/>
  <c r="AM1124" i="48" s="1"/>
  <c r="AG1119" i="48"/>
  <c r="AM1119" i="48" s="1"/>
  <c r="AG1070" i="48"/>
  <c r="AM1070" i="48" s="1"/>
  <c r="AG1420" i="48"/>
  <c r="AM1420" i="48" s="1"/>
  <c r="AG1520" i="48"/>
  <c r="AM1520" i="48" s="1"/>
  <c r="AG1612" i="48"/>
  <c r="AM1612" i="48" s="1"/>
  <c r="AG1608" i="48"/>
  <c r="AM1608" i="48" s="1"/>
  <c r="AG1591" i="48"/>
  <c r="AM1591" i="48" s="1"/>
  <c r="AG1582" i="48"/>
  <c r="AM1582" i="48" s="1"/>
  <c r="AG1639" i="48"/>
  <c r="AM1639" i="48" s="1"/>
  <c r="AG1577" i="48"/>
  <c r="AM1577" i="48" s="1"/>
  <c r="AG1221" i="48"/>
  <c r="AM1221" i="48" s="1"/>
  <c r="AG1121" i="48"/>
  <c r="AM1121" i="48" s="1"/>
  <c r="AG1046" i="48"/>
  <c r="AM1046" i="48" s="1"/>
  <c r="AG1165" i="48"/>
  <c r="AM1165" i="48" s="1"/>
  <c r="AG1301" i="48"/>
  <c r="AM1301" i="48" s="1"/>
  <c r="AG1265" i="48"/>
  <c r="AM1265" i="48" s="1"/>
  <c r="AG1476" i="48"/>
  <c r="AM1476" i="48" s="1"/>
  <c r="AG1347" i="48"/>
  <c r="AM1347" i="48" s="1"/>
  <c r="AG1380" i="48"/>
  <c r="AM1380" i="48" s="1"/>
  <c r="AG1403" i="48"/>
  <c r="AM1403" i="48" s="1"/>
  <c r="AG1444" i="48"/>
  <c r="AM1444" i="48" s="1"/>
  <c r="AG1370" i="48"/>
  <c r="AM1370" i="48" s="1"/>
  <c r="AG1068" i="48"/>
  <c r="AM1068" i="48" s="1"/>
  <c r="AG1057" i="48"/>
  <c r="AM1057" i="48" s="1"/>
  <c r="AG993" i="48"/>
  <c r="AM993" i="48" s="1"/>
  <c r="AG1029" i="48"/>
  <c r="AM1029" i="48" s="1"/>
  <c r="AG1144" i="48"/>
  <c r="AM1144" i="48" s="1"/>
  <c r="AG1450" i="48"/>
  <c r="AM1450" i="48" s="1"/>
  <c r="AG1563" i="48"/>
  <c r="AM1563" i="48" s="1"/>
  <c r="AG1509" i="48"/>
  <c r="AM1509" i="48" s="1"/>
  <c r="AG1519" i="48"/>
  <c r="AM1519" i="48" s="1"/>
  <c r="AG1478" i="48"/>
  <c r="AM1478" i="48" s="1"/>
  <c r="AG1526" i="48"/>
  <c r="AM1526" i="48" s="1"/>
  <c r="AG1497" i="48"/>
  <c r="AM1497" i="48" s="1"/>
  <c r="AG1184" i="48"/>
  <c r="AM1184" i="48" s="1"/>
  <c r="AG1156" i="48"/>
  <c r="AM1156" i="48" s="1"/>
  <c r="AG895" i="48"/>
  <c r="AM895" i="48" s="1"/>
  <c r="AG978" i="48"/>
  <c r="AM978" i="48" s="1"/>
  <c r="AG946" i="48"/>
  <c r="AM946" i="48" s="1"/>
  <c r="AG985" i="48"/>
  <c r="AM985" i="48" s="1"/>
  <c r="AG1378" i="48"/>
  <c r="AM1378" i="48" s="1"/>
  <c r="AG1220" i="48"/>
  <c r="AM1220" i="48" s="1"/>
  <c r="AG982" i="48"/>
  <c r="AM982" i="48" s="1"/>
  <c r="AG1003" i="48"/>
  <c r="AM1003" i="48" s="1"/>
  <c r="AG1161" i="48"/>
  <c r="AM1161" i="48" s="1"/>
  <c r="AG1159" i="48"/>
  <c r="AM1159" i="48" s="1"/>
  <c r="AG1044" i="48"/>
  <c r="AM1044" i="48" s="1"/>
  <c r="AG1142" i="48"/>
  <c r="AM1142" i="48" s="1"/>
  <c r="AG1110" i="48"/>
  <c r="AM1110" i="48" s="1"/>
  <c r="AG1192" i="48"/>
  <c r="AM1192" i="48" s="1"/>
  <c r="AG1088" i="48"/>
  <c r="AM1088" i="48" s="1"/>
  <c r="AG1205" i="48"/>
  <c r="AM1205" i="48" s="1"/>
  <c r="AG1313" i="48"/>
  <c r="AM1313" i="48" s="1"/>
  <c r="AG1311" i="48"/>
  <c r="AM1311" i="48" s="1"/>
  <c r="AG986" i="48"/>
  <c r="AM986" i="48" s="1"/>
  <c r="AG1008" i="48"/>
  <c r="AM1008" i="48" s="1"/>
  <c r="AG1099" i="48"/>
  <c r="AM1099" i="48" s="1"/>
  <c r="AG1200" i="48"/>
  <c r="AM1200" i="48" s="1"/>
  <c r="AG1113" i="48"/>
  <c r="AM1113" i="48" s="1"/>
  <c r="AG1343" i="48"/>
  <c r="AM1343" i="48" s="1"/>
  <c r="AG1157" i="48"/>
  <c r="AM1157" i="48" s="1"/>
  <c r="AG1223" i="48"/>
  <c r="AM1223" i="48" s="1"/>
  <c r="AG1143" i="48"/>
  <c r="AM1143" i="48" s="1"/>
  <c r="AG1174" i="48"/>
  <c r="AM1174" i="48" s="1"/>
  <c r="AG1250" i="48"/>
  <c r="AM1250" i="48" s="1"/>
  <c r="AG1609" i="48"/>
  <c r="AM1609" i="48" s="1"/>
  <c r="AG1082" i="48"/>
  <c r="AM1082" i="48" s="1"/>
  <c r="AG1300" i="48"/>
  <c r="AM1300" i="48" s="1"/>
  <c r="AG1109" i="48"/>
  <c r="AM1109" i="48" s="1"/>
  <c r="AG1091" i="48"/>
  <c r="AM1091" i="48" s="1"/>
  <c r="AG1073" i="48"/>
  <c r="AM1073" i="48" s="1"/>
  <c r="AG1081" i="48"/>
  <c r="AM1081" i="48" s="1"/>
  <c r="AG1041" i="48"/>
  <c r="AM1041" i="48" s="1"/>
  <c r="AG1104" i="48"/>
  <c r="AM1104" i="48" s="1"/>
  <c r="AG1197" i="48"/>
  <c r="AM1197" i="48" s="1"/>
  <c r="AG1517" i="48"/>
  <c r="AM1517" i="48" s="1"/>
  <c r="AG1825" i="48"/>
  <c r="AM1825" i="48" s="1"/>
  <c r="AG2072" i="48"/>
  <c r="AM2072" i="48" s="1"/>
  <c r="AG2073" i="48"/>
  <c r="AM2073" i="48" s="1"/>
  <c r="AG2074" i="48"/>
  <c r="AM2074" i="48" s="1"/>
  <c r="AG2075" i="48"/>
  <c r="AM2075" i="48" s="1"/>
  <c r="AG2076" i="48"/>
  <c r="AM2076" i="48" s="1"/>
  <c r="AG2077" i="48"/>
  <c r="AM2077" i="48" s="1"/>
  <c r="AG2078" i="48"/>
  <c r="AM2078" i="48" s="1"/>
  <c r="AG2079" i="48"/>
  <c r="AM2079" i="48" s="1"/>
  <c r="AG2080" i="48"/>
  <c r="AM2080" i="48" s="1"/>
  <c r="AG2081" i="48"/>
  <c r="AM2081" i="48" s="1"/>
  <c r="AG2082" i="48"/>
  <c r="AM2082" i="48" s="1"/>
  <c r="AG2083" i="48"/>
  <c r="AM2083" i="48" s="1"/>
  <c r="AG2084" i="48"/>
  <c r="AM2084" i="48" s="1"/>
  <c r="AG1822" i="48"/>
  <c r="AM1822" i="48" s="1"/>
  <c r="AG1849" i="48"/>
  <c r="AM1849" i="48" s="1"/>
  <c r="AG1860" i="48"/>
  <c r="AM1860" i="48" s="1"/>
  <c r="AG1858" i="48"/>
  <c r="AM1858" i="48" s="1"/>
  <c r="AG1853" i="48"/>
  <c r="AM1853" i="48" s="1"/>
  <c r="AG1774" i="48"/>
  <c r="AM1774" i="48" s="1"/>
  <c r="AG1741" i="48"/>
  <c r="AM1741" i="48" s="1"/>
  <c r="AG1665" i="48"/>
  <c r="AM1665" i="48" s="1"/>
  <c r="AG1736" i="48"/>
  <c r="AM1736" i="48" s="1"/>
  <c r="AG1821" i="48"/>
  <c r="AM1821" i="48" s="1"/>
  <c r="AG1838" i="48"/>
  <c r="AM1838" i="48" s="1"/>
  <c r="AG1899" i="48"/>
  <c r="AM1899" i="48" s="1"/>
  <c r="AG1882" i="48"/>
  <c r="AM1882" i="48" s="1"/>
  <c r="AG1845" i="48"/>
  <c r="AM1845" i="48" s="1"/>
  <c r="AG1811" i="48"/>
  <c r="AM1811" i="48" s="1"/>
  <c r="AG1833" i="48"/>
  <c r="AM1833" i="48" s="1"/>
  <c r="AG1869" i="48"/>
  <c r="AM1869" i="48" s="1"/>
  <c r="AG1797" i="48"/>
  <c r="AM1797" i="48" s="1"/>
  <c r="AG1675" i="48"/>
  <c r="AM1675" i="48" s="1"/>
  <c r="AG1645" i="48"/>
  <c r="AM1645" i="48" s="1"/>
  <c r="AG1684" i="48"/>
  <c r="AM1684" i="48" s="1"/>
  <c r="AG1805" i="48"/>
  <c r="AM1805" i="48" s="1"/>
  <c r="AG1812" i="48"/>
  <c r="AM1812" i="48" s="1"/>
  <c r="AG1840" i="48"/>
  <c r="AM1840" i="48" s="1"/>
  <c r="AG1820" i="48"/>
  <c r="AM1820" i="48" s="1"/>
  <c r="AG1804" i="48"/>
  <c r="AM1804" i="48" s="1"/>
  <c r="AG1792" i="48"/>
  <c r="AM1792" i="48" s="1"/>
  <c r="AG1789" i="48"/>
  <c r="AM1789" i="48" s="1"/>
  <c r="AG1772" i="48"/>
  <c r="AM1772" i="48" s="1"/>
  <c r="AG1666" i="48"/>
  <c r="AM1666" i="48" s="1"/>
  <c r="AG1512" i="48"/>
  <c r="AM1512" i="48" s="1"/>
  <c r="AG1574" i="48"/>
  <c r="AM1574" i="48" s="1"/>
  <c r="AG1714" i="48"/>
  <c r="AM1714" i="48" s="1"/>
  <c r="AG1754" i="48"/>
  <c r="AM1754" i="48" s="1"/>
  <c r="AG1823" i="48"/>
  <c r="AM1823" i="48" s="1"/>
  <c r="AG1802" i="48"/>
  <c r="AM1802" i="48" s="1"/>
  <c r="AG1760" i="48"/>
  <c r="AM1760" i="48" s="1"/>
  <c r="AG1735" i="48"/>
  <c r="AM1735" i="48" s="1"/>
  <c r="AG1770" i="48"/>
  <c r="AM1770" i="48" s="1"/>
  <c r="AG1784" i="48"/>
  <c r="AM1784" i="48" s="1"/>
  <c r="AG1803" i="48"/>
  <c r="AM1803" i="48" s="1"/>
  <c r="AG1651" i="48"/>
  <c r="AM1651" i="48" s="1"/>
  <c r="AG1621" i="48"/>
  <c r="AM1621" i="48" s="1"/>
  <c r="AG1603" i="48"/>
  <c r="AM1603" i="48" s="1"/>
  <c r="AG1624" i="48"/>
  <c r="AM1624" i="48" s="1"/>
  <c r="AG1709" i="48"/>
  <c r="AM1709" i="48" s="1"/>
  <c r="AG1787" i="48"/>
  <c r="AM1787" i="48" s="1"/>
  <c r="AG1807" i="48"/>
  <c r="AM1807" i="48" s="1"/>
  <c r="AG1755" i="48"/>
  <c r="AM1755" i="48" s="1"/>
  <c r="AG1783" i="48"/>
  <c r="AM1783" i="48" s="1"/>
  <c r="AG1779" i="48"/>
  <c r="AM1779" i="48" s="1"/>
  <c r="AG1773" i="48"/>
  <c r="AM1773" i="48" s="1"/>
  <c r="AG1763" i="48"/>
  <c r="AM1763" i="48" s="1"/>
  <c r="AG1698" i="48"/>
  <c r="AM1698" i="48" s="1"/>
  <c r="AG1660" i="48"/>
  <c r="AM1660" i="48" s="1"/>
  <c r="AG1222" i="48"/>
  <c r="AM1222" i="48" s="1"/>
  <c r="AG1181" i="48"/>
  <c r="AM1181" i="48" s="1"/>
  <c r="AG821" i="48"/>
  <c r="AM821" i="48" s="1"/>
  <c r="AG787" i="48"/>
  <c r="AM787" i="48" s="1"/>
  <c r="AG406" i="48"/>
  <c r="AM406" i="48" s="1"/>
  <c r="AG363" i="48"/>
  <c r="AM363" i="48" s="1"/>
  <c r="AG664" i="48"/>
  <c r="AM664" i="48" s="1"/>
  <c r="AG1201" i="48"/>
  <c r="AM1201" i="48" s="1"/>
  <c r="AG1470" i="48"/>
  <c r="AM1470" i="48" s="1"/>
  <c r="AG1799" i="48"/>
  <c r="AM1799" i="48" s="1"/>
  <c r="AG1756" i="48"/>
  <c r="AM1756" i="48" s="1"/>
  <c r="AG1631" i="48"/>
  <c r="AM1631" i="48" s="1"/>
  <c r="AG1196" i="48"/>
  <c r="AM1196" i="48" s="1"/>
  <c r="AG1372" i="48"/>
  <c r="AM1372" i="48" s="1"/>
  <c r="AG1128" i="48"/>
  <c r="AM1128" i="48" s="1"/>
  <c r="AG644" i="48"/>
  <c r="AM644" i="48" s="1"/>
  <c r="AG355" i="48"/>
  <c r="AM355" i="48" s="1"/>
  <c r="AG397" i="48"/>
  <c r="AM397" i="48" s="1"/>
  <c r="AG381" i="48"/>
  <c r="AM381" i="48" s="1"/>
  <c r="AG877" i="48"/>
  <c r="AM877" i="48" s="1"/>
  <c r="AG1384" i="48"/>
  <c r="AM1384" i="48" s="1"/>
  <c r="AG1854" i="48"/>
  <c r="AM1854" i="48" s="1"/>
  <c r="AG1402" i="48"/>
  <c r="AM1402" i="48" s="1"/>
  <c r="AG1632" i="48"/>
  <c r="AM1632" i="48" s="1"/>
  <c r="AG1291" i="48"/>
  <c r="AM1291" i="48" s="1"/>
  <c r="AG1848" i="48"/>
  <c r="AM1848" i="48" s="1"/>
  <c r="AG1169" i="48"/>
  <c r="AM1169" i="48" s="1"/>
  <c r="AG491" i="48"/>
  <c r="AM491" i="48" s="1"/>
  <c r="AG2147" i="48"/>
  <c r="AM2147" i="48" s="1"/>
  <c r="AG419" i="48"/>
  <c r="AM419" i="48" s="1"/>
  <c r="AG575" i="48"/>
  <c r="AM575" i="48" s="1"/>
  <c r="AG1005" i="48"/>
  <c r="AM1005" i="48" s="1"/>
  <c r="AG1648" i="48"/>
  <c r="AM1648" i="48" s="1"/>
  <c r="AG1348" i="48"/>
  <c r="AM1348" i="48" s="1"/>
  <c r="AG1314" i="48"/>
  <c r="AM1314" i="48" s="1"/>
  <c r="AG1396" i="48"/>
  <c r="AM1396" i="48" s="1"/>
  <c r="AG1487" i="48"/>
  <c r="AM1487" i="48" s="1"/>
  <c r="AG1421" i="48"/>
  <c r="AM1421" i="48" s="1"/>
  <c r="AG871" i="48"/>
  <c r="AM871" i="48" s="1"/>
  <c r="AG383" i="48"/>
  <c r="AM383" i="48" s="1"/>
  <c r="AG351" i="48"/>
  <c r="AM351" i="48" s="1"/>
  <c r="AG349" i="48"/>
  <c r="AM349" i="48" s="1"/>
  <c r="AG444" i="48"/>
  <c r="AM444" i="48" s="1"/>
  <c r="AG766" i="48"/>
  <c r="AM766" i="48" s="1"/>
  <c r="AG1273" i="48"/>
  <c r="AM1273" i="48" s="1"/>
  <c r="AG1617" i="48"/>
  <c r="AM1617" i="48" s="1"/>
  <c r="AG1653" i="48"/>
  <c r="AM1653" i="48" s="1"/>
  <c r="AG1412" i="48"/>
  <c r="AM1412" i="48" s="1"/>
  <c r="AG1315" i="48"/>
  <c r="AM1315" i="48" s="1"/>
  <c r="AG1333" i="48"/>
  <c r="AM1333" i="48" s="1"/>
  <c r="AG748" i="48"/>
  <c r="AM748" i="48" s="1"/>
  <c r="AG518" i="48"/>
  <c r="AM518" i="48" s="1"/>
  <c r="AG428" i="48"/>
  <c r="AM428" i="48" s="1"/>
  <c r="AG648" i="48"/>
  <c r="AM648" i="48" s="1"/>
  <c r="AG689" i="48"/>
  <c r="AM689" i="48" s="1"/>
  <c r="AG468" i="48"/>
  <c r="AM468" i="48" s="1"/>
  <c r="AG645" i="48"/>
  <c r="AM645" i="48" s="1"/>
  <c r="AG1428" i="48"/>
  <c r="AM1428" i="48" s="1"/>
  <c r="AG1433" i="48"/>
  <c r="AM1433" i="48" s="1"/>
  <c r="AG999" i="48"/>
  <c r="AM999" i="48" s="1"/>
  <c r="AG1001" i="48"/>
  <c r="AM1001" i="48" s="1"/>
  <c r="AG1238" i="48"/>
  <c r="AM1238" i="48" s="1"/>
  <c r="AG1640" i="48"/>
  <c r="AM1640" i="48" s="1"/>
  <c r="AG1125" i="48"/>
  <c r="AM1125" i="48" s="1"/>
  <c r="AG1851" i="48"/>
  <c r="AM1851" i="48" s="1"/>
  <c r="AG1721" i="48"/>
  <c r="AM1721" i="48" s="1"/>
  <c r="AG1590" i="48"/>
  <c r="AM1590" i="48" s="1"/>
  <c r="AG979" i="48"/>
  <c r="AM979" i="48" s="1"/>
  <c r="AG1523" i="48"/>
  <c r="AM1523" i="48" s="1"/>
  <c r="AG1437" i="48"/>
  <c r="AM1437" i="48" s="1"/>
  <c r="AG1530" i="48"/>
  <c r="AM1530" i="48" s="1"/>
  <c r="AG1179" i="48"/>
  <c r="AM1179" i="48" s="1"/>
  <c r="AG2021" i="48"/>
  <c r="AM2021" i="48" s="1"/>
  <c r="AG2006" i="48"/>
  <c r="AM2006" i="48" s="1"/>
  <c r="AG1729" i="48"/>
  <c r="AM1729" i="48" s="1"/>
  <c r="AG1299" i="48"/>
  <c r="AM1299" i="48" s="1"/>
  <c r="AG2090" i="48"/>
  <c r="AM2090" i="48" s="1"/>
  <c r="AG2091" i="48"/>
  <c r="AM2091" i="48" s="1"/>
  <c r="AG2092" i="48"/>
  <c r="AM2092" i="48" s="1"/>
  <c r="AG720" i="48"/>
  <c r="AM720" i="48" s="1"/>
  <c r="AG1376" i="48"/>
  <c r="AM1376" i="48" s="1"/>
  <c r="AG1843" i="48"/>
  <c r="AM1843" i="48" s="1"/>
  <c r="AG1991" i="48"/>
  <c r="AM1991" i="48" s="1"/>
  <c r="AG2093" i="48"/>
  <c r="AM2093" i="48" s="1"/>
  <c r="AG1998" i="48"/>
  <c r="AM1998" i="48" s="1"/>
  <c r="AG1994" i="48"/>
  <c r="AM1994" i="48" s="1"/>
  <c r="AG1885" i="48"/>
  <c r="AM1885" i="48" s="1"/>
  <c r="AG2094" i="48"/>
  <c r="AM2094" i="48" s="1"/>
  <c r="AG2095" i="48"/>
  <c r="AM2095" i="48" s="1"/>
  <c r="AG2096" i="48"/>
  <c r="AM2096" i="48" s="1"/>
  <c r="AG2097" i="48"/>
  <c r="AM2097" i="48" s="1"/>
  <c r="AG2098" i="48"/>
  <c r="AM2098" i="48" s="1"/>
  <c r="AG2099" i="48"/>
  <c r="AM2099" i="48" s="1"/>
  <c r="AG2100" i="48"/>
  <c r="AM2100" i="48" s="1"/>
  <c r="AG2101" i="48"/>
  <c r="AM2101" i="48" s="1"/>
  <c r="AG2102" i="48"/>
  <c r="AM2102" i="48" s="1"/>
  <c r="AG2103" i="48"/>
  <c r="AM2103" i="48" s="1"/>
  <c r="AG2104" i="48"/>
  <c r="AM2104" i="48" s="1"/>
  <c r="AG2105" i="48"/>
  <c r="AM2105" i="48" s="1"/>
  <c r="AG2106" i="48"/>
  <c r="AM2106" i="48" s="1"/>
  <c r="AG2107" i="48"/>
  <c r="AM2107" i="48" s="1"/>
  <c r="AG2108" i="48"/>
  <c r="AM2108" i="48" s="1"/>
  <c r="AG2109" i="48"/>
  <c r="AM2109" i="48" s="1"/>
  <c r="AG2110" i="48"/>
  <c r="AM2110" i="48" s="1"/>
  <c r="AG2111" i="48"/>
  <c r="AM2111" i="48" s="1"/>
  <c r="AG2112" i="48"/>
  <c r="AM2112" i="48" s="1"/>
  <c r="AG2113" i="48"/>
  <c r="AM2113" i="48" s="1"/>
  <c r="AG2114" i="48"/>
  <c r="AM2114" i="48" s="1"/>
  <c r="AG227" i="48"/>
  <c r="AM227" i="48" s="1"/>
  <c r="AG308" i="48"/>
  <c r="AM308" i="48" s="1"/>
  <c r="AG340" i="48"/>
  <c r="AM340" i="48" s="1"/>
  <c r="AG450" i="48"/>
  <c r="AM450" i="48" s="1"/>
  <c r="AG1724" i="48"/>
  <c r="AM1724" i="48" s="1"/>
  <c r="AG1596" i="48"/>
  <c r="AM1596" i="48" s="1"/>
  <c r="AG1683" i="48"/>
  <c r="AM1683" i="48" s="1"/>
  <c r="AG1740" i="48"/>
  <c r="AM1740" i="48" s="1"/>
  <c r="AG1775" i="48"/>
  <c r="AM1775" i="48" s="1"/>
  <c r="AG1884" i="48"/>
  <c r="AM1884" i="48" s="1"/>
  <c r="AG360" i="48"/>
  <c r="AM360" i="48" s="1"/>
  <c r="AG525" i="48"/>
  <c r="AM525" i="48" s="1"/>
  <c r="AG377" i="48"/>
  <c r="AM377" i="48" s="1"/>
  <c r="AG389" i="48"/>
  <c r="AM389" i="48" s="1"/>
  <c r="AG348" i="48"/>
  <c r="AM348" i="48" s="1"/>
  <c r="AG666" i="48"/>
  <c r="AM666" i="48" s="1"/>
  <c r="AG975" i="48"/>
  <c r="AM975" i="48" s="1"/>
  <c r="AG1826" i="48"/>
  <c r="AM1826" i="48" s="1"/>
  <c r="AG1750" i="48"/>
  <c r="AM1750" i="48" s="1"/>
  <c r="AG1827" i="48"/>
  <c r="AM1827" i="48" s="1"/>
  <c r="AG1795" i="48"/>
  <c r="AM1795" i="48" s="1"/>
  <c r="AG949" i="48"/>
  <c r="AM949" i="48" s="1"/>
  <c r="AG335" i="48"/>
  <c r="AM335" i="48" s="1"/>
  <c r="AG711" i="48"/>
  <c r="AM711" i="48" s="1"/>
  <c r="AG322" i="48"/>
  <c r="AM322" i="48" s="1"/>
  <c r="AG382" i="48"/>
  <c r="AM382" i="48" s="1"/>
  <c r="AG756" i="48"/>
  <c r="AM756" i="48" s="1"/>
  <c r="AG2115" i="48"/>
  <c r="AM2115" i="48" s="1"/>
  <c r="AG2116" i="48"/>
  <c r="AM2116" i="48" s="1"/>
  <c r="AG2117" i="48"/>
  <c r="AM2117" i="48" s="1"/>
  <c r="AG2118" i="48"/>
  <c r="AM2118" i="48" s="1"/>
  <c r="AG2119" i="48"/>
  <c r="AM2119" i="48" s="1"/>
  <c r="AG2120" i="48"/>
  <c r="AM2120" i="48" s="1"/>
  <c r="AG2121" i="48"/>
  <c r="AM2121" i="48" s="1"/>
  <c r="AG2122" i="48"/>
  <c r="AM2122" i="48" s="1"/>
  <c r="AG2123" i="48"/>
  <c r="AM2123" i="48" s="1"/>
  <c r="AG2124" i="48"/>
  <c r="AM2124" i="48" s="1"/>
  <c r="AG2125" i="48"/>
  <c r="AM2125" i="48" s="1"/>
  <c r="AG2126" i="48"/>
  <c r="AM2126" i="48" s="1"/>
  <c r="AG2127" i="48"/>
  <c r="AM2127" i="48" s="1"/>
  <c r="AG2128" i="48"/>
  <c r="AM2128" i="48" s="1"/>
  <c r="AG2129" i="48"/>
  <c r="AM2129" i="48" s="1"/>
  <c r="AG2130" i="48"/>
  <c r="AM2130" i="48" s="1"/>
  <c r="AG2131" i="48"/>
  <c r="AM2131" i="48" s="1"/>
  <c r="AG2132" i="48"/>
  <c r="AM2132" i="48" s="1"/>
  <c r="AG2133" i="48"/>
  <c r="AM2133" i="48" s="1"/>
  <c r="AG2134" i="48"/>
  <c r="AM2134" i="48" s="1"/>
  <c r="AG2135" i="48"/>
  <c r="AM2135" i="48" s="1"/>
  <c r="AG2136" i="48"/>
  <c r="AM2136" i="48" s="1"/>
  <c r="AG2137" i="48"/>
  <c r="AM2137" i="48" s="1"/>
  <c r="AG2138" i="48"/>
  <c r="AM2138" i="48" s="1"/>
  <c r="AG2139" i="48"/>
  <c r="AM2139" i="48" s="1"/>
  <c r="AG2140" i="48"/>
  <c r="AM2140" i="48" s="1"/>
  <c r="AG2141" i="48"/>
  <c r="AM2141" i="48" s="1"/>
  <c r="AG2142" i="48"/>
  <c r="AM2142" i="48" s="1"/>
  <c r="AG1534" i="48"/>
  <c r="AM1534" i="48" s="1"/>
  <c r="AG1537" i="48"/>
  <c r="AM1537" i="48" s="1"/>
  <c r="AG1483" i="48"/>
  <c r="AM1483" i="48" s="1"/>
  <c r="AG1461" i="48"/>
  <c r="AM1461" i="48" s="1"/>
  <c r="AG1579" i="48"/>
  <c r="AM1579" i="48" s="1"/>
  <c r="AG1654" i="48"/>
  <c r="AM1654" i="48" s="1"/>
  <c r="AG1548" i="48"/>
  <c r="AM1548" i="48" s="1"/>
  <c r="AG1544" i="48"/>
  <c r="AM1544" i="48" s="1"/>
  <c r="AG1535" i="48"/>
  <c r="AM1535" i="48" s="1"/>
  <c r="AG1678" i="48"/>
  <c r="AM1678" i="48" s="1"/>
  <c r="AG1620" i="48"/>
  <c r="AM1620" i="48" s="1"/>
  <c r="AG1757" i="48"/>
  <c r="AM1757" i="48" s="1"/>
  <c r="AG1733" i="48"/>
  <c r="AM1733" i="48" s="1"/>
  <c r="AG1679" i="48"/>
  <c r="AM1679" i="48" s="1"/>
  <c r="AG1543" i="48"/>
  <c r="AM1543" i="48" s="1"/>
  <c r="AG1623" i="48"/>
  <c r="AM1623" i="48" s="1"/>
  <c r="AG1720" i="48"/>
  <c r="AM1720" i="48" s="1"/>
  <c r="AG1657" i="48"/>
  <c r="AM1657" i="48" s="1"/>
  <c r="AG1568" i="48"/>
  <c r="AM1568" i="48" s="1"/>
  <c r="AG1629" i="48"/>
  <c r="AM1629" i="48" s="1"/>
  <c r="AG1557" i="48"/>
  <c r="AM1557" i="48" s="1"/>
  <c r="AG1566" i="48"/>
  <c r="AM1566" i="48" s="1"/>
  <c r="AG1604" i="48"/>
  <c r="AM1604" i="48" s="1"/>
  <c r="AG1806" i="48"/>
  <c r="AM1806" i="48" s="1"/>
  <c r="AG1634" i="48"/>
  <c r="AM1634" i="48" s="1"/>
  <c r="AG1667" i="48"/>
  <c r="AM1667" i="48" s="1"/>
  <c r="AG1661" i="48"/>
  <c r="AM1661" i="48" s="1"/>
  <c r="AG1867" i="48"/>
  <c r="AM1867" i="48" s="1"/>
  <c r="AG1816" i="48"/>
  <c r="AM1816" i="48" s="1"/>
  <c r="AG1762" i="48"/>
  <c r="AM1762" i="48" s="1"/>
  <c r="AG2143" i="48"/>
  <c r="AM2143" i="48" s="1"/>
  <c r="AG1694" i="48"/>
  <c r="AM1694" i="48" s="1"/>
  <c r="AG1696" i="48"/>
  <c r="AM1696" i="48" s="1"/>
  <c r="AG1717" i="48"/>
  <c r="AM1717" i="48" s="1"/>
  <c r="AG1788" i="48"/>
  <c r="AM1788" i="48" s="1"/>
  <c r="AG1758" i="48"/>
  <c r="AM1758" i="48" s="1"/>
  <c r="AG1781" i="48"/>
  <c r="AM1781" i="48" s="1"/>
  <c r="AG1768" i="48"/>
  <c r="AM1768" i="48" s="1"/>
  <c r="AG1687" i="48"/>
  <c r="AM1687" i="48" s="1"/>
  <c r="AG1738" i="48"/>
  <c r="AM1738" i="48" s="1"/>
  <c r="AG1732" i="48"/>
  <c r="AM1732" i="48" s="1"/>
  <c r="AG1671" i="48"/>
  <c r="AM1671" i="48" s="1"/>
  <c r="AG1643" i="48"/>
  <c r="AM1643" i="48" s="1"/>
  <c r="AG1606" i="48"/>
  <c r="AM1606" i="48" s="1"/>
  <c r="AG1571" i="48"/>
  <c r="AM1571" i="48" s="1"/>
  <c r="AG1588" i="48"/>
  <c r="AM1588" i="48" s="1"/>
  <c r="AG1597" i="48"/>
  <c r="AM1597" i="48" s="1"/>
  <c r="AG1708" i="48"/>
  <c r="AM1708" i="48" s="1"/>
  <c r="AG1739" i="48"/>
  <c r="AM1739" i="48" s="1"/>
  <c r="AG1618" i="48"/>
  <c r="AM1618" i="48" s="1"/>
  <c r="AG1607" i="48"/>
  <c r="AM1607" i="48" s="1"/>
  <c r="AG1605" i="48"/>
  <c r="AM1605" i="48" s="1"/>
  <c r="AG1686" i="48"/>
  <c r="AM1686" i="48" s="1"/>
  <c r="AG1706" i="48"/>
  <c r="AM1706" i="48" s="1"/>
  <c r="AG1730" i="48"/>
  <c r="AM1730" i="48" s="1"/>
  <c r="AG154" i="48"/>
  <c r="AM154" i="48" s="1"/>
  <c r="AG250" i="48"/>
  <c r="AM250" i="48" s="1"/>
  <c r="AG133" i="48"/>
  <c r="AM133" i="48" s="1"/>
  <c r="AG162" i="48"/>
  <c r="AM162" i="48" s="1"/>
  <c r="AG414" i="48"/>
  <c r="AM414" i="48" s="1"/>
  <c r="AG563" i="48"/>
  <c r="AM563" i="48" s="1"/>
  <c r="AG514" i="48"/>
  <c r="AM514" i="48" s="1"/>
  <c r="AG528" i="48"/>
  <c r="AM528" i="48" s="1"/>
  <c r="AG547" i="48"/>
  <c r="AM547" i="48" s="1"/>
  <c r="AG539" i="48"/>
  <c r="AM539" i="48" s="1"/>
  <c r="AG289" i="48"/>
  <c r="AM289" i="48" s="1"/>
  <c r="AG403" i="48"/>
  <c r="AM403" i="48" s="1"/>
  <c r="AG320" i="48"/>
  <c r="AM320" i="48" s="1"/>
  <c r="AG258" i="48"/>
  <c r="AM258" i="48" s="1"/>
  <c r="AG194" i="48"/>
  <c r="AM194" i="48" s="1"/>
  <c r="AG296" i="48"/>
  <c r="AM296" i="48" s="1"/>
  <c r="AG357" i="48"/>
  <c r="AM357" i="48" s="1"/>
  <c r="AG501" i="48"/>
  <c r="AM501" i="48" s="1"/>
  <c r="AG502" i="48"/>
  <c r="AM502" i="48" s="1"/>
  <c r="AG564" i="48"/>
  <c r="AM564" i="48" s="1"/>
  <c r="AG493" i="48"/>
  <c r="AM493" i="48" s="1"/>
  <c r="AG326" i="48"/>
  <c r="AM326" i="48" s="1"/>
  <c r="AG222" i="48"/>
  <c r="AM222" i="48" s="1"/>
  <c r="AG532" i="48"/>
  <c r="AM532" i="48" s="1"/>
  <c r="AG203" i="48"/>
  <c r="AM203" i="48" s="1"/>
  <c r="AG273" i="48"/>
  <c r="AM273" i="48" s="1"/>
  <c r="AG255" i="48"/>
  <c r="AM255" i="48" s="1"/>
  <c r="AG304" i="48"/>
  <c r="AM304" i="48" s="1"/>
  <c r="AG368" i="48"/>
  <c r="AM368" i="48" s="1"/>
  <c r="AG472" i="48"/>
  <c r="AM472" i="48" s="1"/>
  <c r="AG2145" i="48"/>
  <c r="AM2145" i="48" s="1"/>
  <c r="AG526" i="48"/>
  <c r="AM526" i="48" s="1"/>
  <c r="AG489" i="48"/>
  <c r="AM489" i="48" s="1"/>
  <c r="AG313" i="48"/>
  <c r="AM313" i="48" s="1"/>
  <c r="AG401" i="48"/>
  <c r="AM401" i="48" s="1"/>
  <c r="AG209" i="48"/>
  <c r="AM209" i="48" s="1"/>
  <c r="AG174" i="48"/>
  <c r="AM174" i="48" s="1"/>
  <c r="AG172" i="48"/>
  <c r="AM172" i="48" s="1"/>
  <c r="AG225" i="48"/>
  <c r="AM225" i="48" s="1"/>
  <c r="AG277" i="48"/>
  <c r="AM277" i="48" s="1"/>
  <c r="AG338" i="48"/>
  <c r="AM338" i="48" s="1"/>
  <c r="AG466" i="48"/>
  <c r="AM466" i="48" s="1"/>
  <c r="AG485" i="48"/>
  <c r="AM485" i="48" s="1"/>
  <c r="AG497" i="48"/>
  <c r="AM497" i="48" s="1"/>
  <c r="AG508" i="48"/>
  <c r="AM508" i="48" s="1"/>
  <c r="AG395" i="48"/>
  <c r="AM395" i="48" s="1"/>
  <c r="AG233" i="48"/>
  <c r="AM233" i="48" s="1"/>
  <c r="AG336" i="48"/>
  <c r="AM336" i="48" s="1"/>
  <c r="AG218" i="48"/>
  <c r="AM218" i="48" s="1"/>
  <c r="AG168" i="48"/>
  <c r="AM168" i="48" s="1"/>
  <c r="AG280" i="48"/>
  <c r="AM280" i="48" s="1"/>
  <c r="AG306" i="48"/>
  <c r="AM306" i="48" s="1"/>
  <c r="AG440" i="48"/>
  <c r="AM440" i="48" s="1"/>
  <c r="AG571" i="48"/>
  <c r="AM571" i="48" s="1"/>
  <c r="AG534" i="48"/>
  <c r="AM534" i="48" s="1"/>
  <c r="AG259" i="48"/>
  <c r="AM259" i="48" s="1"/>
  <c r="AG319" i="48"/>
  <c r="AM319" i="48" s="1"/>
  <c r="AG352" i="48"/>
  <c r="AM352" i="48" s="1"/>
  <c r="AG402" i="48"/>
  <c r="AM402" i="48" s="1"/>
  <c r="AG283" i="48"/>
  <c r="AM283" i="48" s="1"/>
  <c r="AG158" i="48"/>
  <c r="AM158" i="48" s="1"/>
  <c r="AG66" i="48"/>
  <c r="AM66" i="48" s="1"/>
  <c r="AG85" i="48"/>
  <c r="AM85" i="48" s="1"/>
  <c r="AG230" i="48"/>
  <c r="AM230" i="48" s="1"/>
  <c r="AG628" i="48"/>
  <c r="AM628" i="48" s="1"/>
  <c r="AG346" i="48"/>
  <c r="AM346" i="48" s="1"/>
  <c r="AG429" i="48"/>
  <c r="AM429" i="48" s="1"/>
  <c r="AG347" i="48"/>
  <c r="AM347" i="48" s="1"/>
  <c r="AG356" i="48"/>
  <c r="AM356" i="48" s="1"/>
  <c r="AG281" i="48"/>
  <c r="AM281" i="48" s="1"/>
  <c r="AG437" i="48"/>
  <c r="AM437" i="48" s="1"/>
  <c r="AG384" i="48"/>
  <c r="AM384" i="48" s="1"/>
  <c r="AG219" i="48"/>
  <c r="AM219" i="48" s="1"/>
  <c r="AG40" i="48"/>
  <c r="AM40" i="48" s="1"/>
  <c r="AG112" i="48"/>
  <c r="AM112" i="48" s="1"/>
  <c r="AG137" i="48"/>
  <c r="AM137" i="48" s="1"/>
  <c r="AG425" i="48"/>
  <c r="AM425" i="48" s="1"/>
  <c r="AG327" i="48"/>
  <c r="AM327" i="48" s="1"/>
  <c r="AG498" i="48"/>
  <c r="AM498" i="48" s="1"/>
  <c r="AG272" i="48"/>
  <c r="AM272" i="48" s="1"/>
  <c r="AG337" i="48"/>
  <c r="AM337" i="48" s="1"/>
  <c r="AG362" i="48"/>
  <c r="AM362" i="48" s="1"/>
  <c r="AG798" i="48"/>
  <c r="AM798" i="48" s="1"/>
  <c r="AG477" i="48"/>
  <c r="AM477" i="48" s="1"/>
  <c r="AG90" i="48"/>
  <c r="AM90" i="48" s="1"/>
  <c r="AG2146" i="48"/>
  <c r="AM2146" i="48" s="1"/>
  <c r="AG76" i="48"/>
  <c r="AM76" i="48" s="1"/>
  <c r="AG187" i="48"/>
  <c r="AM187" i="48" s="1"/>
  <c r="AG481" i="48"/>
  <c r="AM481" i="48" s="1"/>
  <c r="AG813" i="48"/>
  <c r="AM813" i="48" s="1"/>
  <c r="AG318" i="48"/>
  <c r="AM318" i="48" s="1"/>
  <c r="AG311" i="48"/>
  <c r="AM311" i="48" s="1"/>
  <c r="AG284" i="48"/>
  <c r="AM284" i="48" s="1"/>
  <c r="AG391" i="48"/>
  <c r="AM391" i="48" s="1"/>
  <c r="AG431" i="48"/>
  <c r="AM431" i="48" s="1"/>
  <c r="AG286" i="48"/>
  <c r="AM286" i="48" s="1"/>
  <c r="AG129" i="48"/>
  <c r="AM129" i="48" s="1"/>
  <c r="AG88" i="48"/>
  <c r="AM88" i="48" s="1"/>
  <c r="AG61" i="48"/>
  <c r="AM61" i="48" s="1"/>
  <c r="AG141" i="48"/>
  <c r="AM141" i="48" s="1"/>
  <c r="AG372" i="48"/>
  <c r="AM372" i="48" s="1"/>
  <c r="AG426" i="48"/>
  <c r="AM426" i="48" s="1"/>
  <c r="AG470" i="48"/>
  <c r="AM470" i="48" s="1"/>
  <c r="AG342" i="48"/>
  <c r="AM342" i="48" s="1"/>
  <c r="AG299" i="48"/>
  <c r="AM299" i="48" s="1"/>
  <c r="AG361" i="48"/>
  <c r="AM361" i="48" s="1"/>
  <c r="AG475" i="48"/>
  <c r="AM475" i="48" s="1"/>
  <c r="AG251" i="48"/>
  <c r="AM251" i="48" s="1"/>
  <c r="AG139" i="48"/>
  <c r="AM139" i="48" s="1"/>
  <c r="AG80" i="48"/>
  <c r="AM80" i="48" s="1"/>
  <c r="AG156" i="48"/>
  <c r="AM156" i="48" s="1"/>
  <c r="AG208" i="48"/>
  <c r="AM208" i="48" s="1"/>
  <c r="AG190" i="48"/>
  <c r="AM190" i="48" s="1"/>
  <c r="AG228" i="48"/>
  <c r="AM228" i="48" s="1"/>
  <c r="AG376" i="48"/>
  <c r="AM376" i="48" s="1"/>
  <c r="AG399" i="48"/>
  <c r="AM399" i="48" s="1"/>
  <c r="AG328" i="48"/>
  <c r="AM328" i="48" s="1"/>
  <c r="AG266" i="48"/>
  <c r="AM266" i="48" s="1"/>
  <c r="AG303" i="48"/>
  <c r="AM303" i="48" s="1"/>
  <c r="AG474" i="48"/>
  <c r="AM474" i="48" s="1"/>
  <c r="AG256" i="48"/>
  <c r="AM256" i="48" s="1"/>
  <c r="AG274" i="48"/>
  <c r="AM274" i="48" s="1"/>
  <c r="AG223" i="48"/>
  <c r="AM223" i="48" s="1"/>
  <c r="AG287" i="48"/>
  <c r="AM287" i="48" s="1"/>
  <c r="AG196" i="48"/>
  <c r="AM196" i="48" s="1"/>
  <c r="AG330" i="48"/>
  <c r="AM330" i="48" s="1"/>
  <c r="AG371" i="48"/>
  <c r="AM371" i="48" s="1"/>
  <c r="AG385" i="48"/>
  <c r="AM385" i="48" s="1"/>
  <c r="AG329" i="48"/>
  <c r="AM329" i="48" s="1"/>
  <c r="AG370" i="48"/>
  <c r="AM370" i="48" s="1"/>
  <c r="AG358" i="48"/>
  <c r="AM358" i="48" s="1"/>
  <c r="AG331" i="48"/>
  <c r="AM331" i="48" s="1"/>
  <c r="AG257" i="48"/>
  <c r="AM257" i="48" s="1"/>
  <c r="AG469" i="48"/>
  <c r="AM469" i="48" s="1"/>
  <c r="AG235" i="48"/>
  <c r="AM235" i="48" s="1"/>
  <c r="AG295" i="48"/>
  <c r="AM295" i="48" s="1"/>
  <c r="AG254" i="48"/>
  <c r="AM254" i="48" s="1"/>
  <c r="AG301" i="48"/>
  <c r="AM301" i="48" s="1"/>
  <c r="AG334" i="48"/>
  <c r="AM334" i="48" s="1"/>
  <c r="AG378" i="48"/>
  <c r="AM378" i="48" s="1"/>
  <c r="AG1147" i="48"/>
  <c r="AM1147" i="48" s="1"/>
  <c r="AG907" i="48"/>
  <c r="AM907" i="48" s="1"/>
  <c r="AG921" i="48"/>
  <c r="AM921" i="48" s="1"/>
  <c r="AG635" i="48"/>
  <c r="AM635" i="48" s="1"/>
  <c r="AG607" i="48"/>
  <c r="AM607" i="48" s="1"/>
  <c r="AG315" i="48"/>
  <c r="AM315" i="48" s="1"/>
  <c r="AG285" i="48"/>
  <c r="AM285" i="48" s="1"/>
  <c r="AG293" i="48"/>
  <c r="AM293" i="48" s="1"/>
  <c r="AG506" i="48"/>
  <c r="AM506" i="48" s="1"/>
  <c r="AG773" i="48"/>
  <c r="AM773" i="48" s="1"/>
  <c r="AG820" i="48"/>
  <c r="AM820" i="48" s="1"/>
  <c r="AG890" i="48"/>
  <c r="AM890" i="48" s="1"/>
  <c r="AG876" i="48"/>
  <c r="AM876" i="48" s="1"/>
  <c r="AG880" i="48"/>
  <c r="AM880" i="48" s="1"/>
  <c r="AG881" i="48"/>
  <c r="AM881" i="48" s="1"/>
  <c r="AG373" i="48"/>
  <c r="AM373" i="48" s="1"/>
  <c r="AG271" i="48"/>
  <c r="AM271" i="48" s="1"/>
  <c r="AG238" i="48"/>
  <c r="AM238" i="48" s="1"/>
  <c r="AG214" i="48"/>
  <c r="AM214" i="48" s="1"/>
  <c r="AG215" i="48"/>
  <c r="AM215" i="48" s="1"/>
  <c r="AG279" i="48"/>
  <c r="AM279" i="48" s="1"/>
  <c r="AG353" i="48"/>
  <c r="AM353" i="48" s="1"/>
  <c r="AG404" i="48"/>
  <c r="AM404" i="48" s="1"/>
  <c r="AG893" i="48"/>
  <c r="AM893" i="48" s="1"/>
  <c r="AG996" i="48"/>
  <c r="AM996" i="48" s="1"/>
  <c r="AG198" i="48"/>
  <c r="AM198" i="48" s="1"/>
  <c r="AG237" i="48"/>
  <c r="AM237" i="48" s="1"/>
  <c r="AG263" i="48"/>
  <c r="AM263" i="48" s="1"/>
  <c r="AG302" i="48"/>
  <c r="AM302" i="48" s="1"/>
  <c r="AG737" i="48"/>
  <c r="AM737" i="48" s="1"/>
  <c r="AG764" i="48"/>
  <c r="AM764" i="48" s="1"/>
  <c r="AG659" i="48"/>
  <c r="AM659" i="48" s="1"/>
  <c r="AG651" i="48"/>
  <c r="AM651" i="48" s="1"/>
  <c r="AG762" i="48"/>
  <c r="AM762" i="48" s="1"/>
  <c r="AG765" i="48"/>
  <c r="AM765" i="48" s="1"/>
  <c r="AG367" i="48"/>
  <c r="AM367" i="48" s="1"/>
  <c r="AG260" i="48"/>
  <c r="AM260" i="48" s="1"/>
  <c r="AG216" i="48"/>
  <c r="AM216" i="48" s="1"/>
  <c r="AG236" i="48"/>
  <c r="AM236" i="48" s="1"/>
  <c r="AG265" i="48"/>
  <c r="AM265" i="48" s="1"/>
  <c r="AG408" i="48"/>
  <c r="AM408" i="48" s="1"/>
  <c r="AG599" i="48"/>
  <c r="AM599" i="48" s="1"/>
  <c r="AG757" i="48"/>
  <c r="AM757" i="48" s="1"/>
  <c r="AG632" i="48"/>
  <c r="AM632" i="48" s="1"/>
  <c r="AG710" i="48"/>
  <c r="AM710" i="48" s="1"/>
  <c r="AG725" i="48"/>
  <c r="AM725" i="48" s="1"/>
  <c r="AG494" i="48"/>
  <c r="AM494" i="48" s="1"/>
  <c r="AG307" i="48"/>
  <c r="AM307" i="48" s="1"/>
  <c r="AG587" i="48"/>
  <c r="AM587" i="48" s="1"/>
  <c r="AG267" i="48"/>
  <c r="AM267" i="48" s="1"/>
  <c r="AG314" i="48"/>
  <c r="AM314" i="48" s="1"/>
  <c r="AG333" i="48"/>
  <c r="AM333" i="48" s="1"/>
  <c r="AG416" i="48"/>
  <c r="AM416" i="48" s="1"/>
  <c r="AG546" i="48"/>
  <c r="AM546" i="48" s="1"/>
  <c r="AG782" i="48"/>
  <c r="AM782" i="48" s="1"/>
  <c r="AG771" i="48"/>
  <c r="AM771" i="48" s="1"/>
  <c r="AG713" i="48"/>
  <c r="AM713" i="48" s="1"/>
  <c r="AG574" i="48"/>
  <c r="AM574" i="48" s="1"/>
  <c r="AG417" i="48"/>
  <c r="AM417" i="48" s="1"/>
  <c r="AG543" i="48"/>
  <c r="AM543" i="48" s="1"/>
  <c r="AG243" i="48"/>
  <c r="AM243" i="48" s="1"/>
  <c r="AG213" i="48"/>
  <c r="AM213" i="48" s="1"/>
  <c r="AG201" i="48"/>
  <c r="AM201" i="48" s="1"/>
  <c r="AG244" i="48"/>
  <c r="AM244" i="48" s="1"/>
  <c r="AG324" i="48"/>
  <c r="AM324" i="48" s="1"/>
  <c r="AG843" i="48"/>
  <c r="AM843" i="48" s="1"/>
  <c r="AG723" i="48"/>
  <c r="AM723" i="48" s="1"/>
  <c r="AG739" i="48"/>
  <c r="AM739" i="48" s="1"/>
  <c r="AG688" i="48"/>
  <c r="AM688" i="48" s="1"/>
  <c r="AG708" i="48"/>
  <c r="AM708" i="48" s="1"/>
  <c r="AG810" i="48"/>
  <c r="AM810" i="48" s="1"/>
  <c r="AG490" i="48"/>
  <c r="AM490" i="48" s="1"/>
  <c r="AG405" i="48"/>
  <c r="AM405" i="48" s="1"/>
  <c r="AG298" i="48"/>
  <c r="AM298" i="48" s="1"/>
  <c r="AG264" i="48"/>
  <c r="AM264" i="48" s="1"/>
  <c r="AG415" i="48"/>
  <c r="AM415" i="48" s="1"/>
  <c r="AG560" i="48"/>
  <c r="AM560" i="48" s="1"/>
  <c r="AG646" i="48"/>
  <c r="AM646" i="48" s="1"/>
  <c r="AG541" i="48"/>
  <c r="AM541" i="48" s="1"/>
  <c r="AG653" i="48"/>
  <c r="AM653" i="48" s="1"/>
  <c r="AG2148" i="48"/>
  <c r="AM2148" i="48" s="1"/>
  <c r="AG984" i="48"/>
  <c r="AM984" i="48" s="1"/>
  <c r="AG988" i="48"/>
  <c r="AM988" i="48" s="1"/>
  <c r="AG1337" i="48"/>
  <c r="AM1337" i="48" s="1"/>
  <c r="AG1307" i="48"/>
  <c r="AM1307" i="48" s="1"/>
  <c r="AG1094" i="48"/>
  <c r="AM1094" i="48" s="1"/>
  <c r="AG1004" i="48"/>
  <c r="AM1004" i="48" s="1"/>
  <c r="AG1065" i="48"/>
  <c r="AM1065" i="48" s="1"/>
  <c r="AG1096" i="48"/>
  <c r="AM1096" i="48" s="1"/>
  <c r="AG983" i="48"/>
  <c r="AM983" i="48" s="1"/>
  <c r="AG1015" i="48"/>
  <c r="AM1015" i="48" s="1"/>
  <c r="AG866" i="48"/>
  <c r="AM866" i="48" s="1"/>
  <c r="AG911" i="48"/>
  <c r="AM911" i="48" s="1"/>
  <c r="AG861" i="48"/>
  <c r="AM861" i="48" s="1"/>
  <c r="AG1014" i="48"/>
  <c r="AM1014" i="48" s="1"/>
  <c r="AG1213" i="48"/>
  <c r="AM1213" i="48" s="1"/>
  <c r="AG1445" i="48"/>
  <c r="AM1445" i="48" s="1"/>
  <c r="AG1152" i="48"/>
  <c r="AM1152" i="48" s="1"/>
  <c r="AG1097" i="48"/>
  <c r="AM1097" i="48" s="1"/>
  <c r="AG1089" i="48"/>
  <c r="AM1089" i="48" s="1"/>
  <c r="AG1035" i="48"/>
  <c r="AM1035" i="48" s="1"/>
  <c r="AG951" i="48"/>
  <c r="AM951" i="48" s="1"/>
  <c r="AG1052" i="48"/>
  <c r="AM1052" i="48" s="1"/>
  <c r="AG925" i="48"/>
  <c r="AM925" i="48" s="1"/>
  <c r="AG969" i="48"/>
  <c r="AM969" i="48" s="1"/>
  <c r="AG961" i="48"/>
  <c r="AM961" i="48" s="1"/>
  <c r="AG1024" i="48"/>
  <c r="AM1024" i="48" s="1"/>
  <c r="AG1087" i="48"/>
  <c r="AM1087" i="48" s="1"/>
  <c r="AG1278" i="48"/>
  <c r="AM1278" i="48" s="1"/>
  <c r="AG1039" i="48"/>
  <c r="AM1039" i="48" s="1"/>
  <c r="AG1019" i="48"/>
  <c r="AM1019" i="48" s="1"/>
  <c r="AG987" i="48"/>
  <c r="AM987" i="48" s="1"/>
  <c r="AG1040" i="48"/>
  <c r="AM1040" i="48" s="1"/>
  <c r="AG971" i="48"/>
  <c r="AM971" i="48" s="1"/>
  <c r="AG953" i="48"/>
  <c r="AM953" i="48" s="1"/>
  <c r="AG939" i="48"/>
  <c r="AM939" i="48" s="1"/>
  <c r="AG1033" i="48"/>
  <c r="AM1033" i="48" s="1"/>
  <c r="AG1123" i="48"/>
  <c r="AM1123" i="48" s="1"/>
  <c r="AG1163" i="48"/>
  <c r="AM1163" i="48" s="1"/>
  <c r="AG1368" i="48"/>
  <c r="AM1368" i="48" s="1"/>
  <c r="AG1391" i="48"/>
  <c r="AM1391" i="48" s="1"/>
  <c r="AG1077" i="48"/>
  <c r="AM1077" i="48" s="1"/>
  <c r="AG1126" i="48"/>
  <c r="AM1126" i="48" s="1"/>
  <c r="AG1172" i="48"/>
  <c r="AM1172" i="48" s="1"/>
  <c r="AG1011" i="48"/>
  <c r="AM1011" i="48" s="1"/>
  <c r="AG1045" i="48"/>
  <c r="AM1045" i="48" s="1"/>
  <c r="AG910" i="48"/>
  <c r="AM910" i="48" s="1"/>
  <c r="AG927" i="48"/>
  <c r="AM927" i="48" s="1"/>
  <c r="AG998" i="48"/>
  <c r="AM998" i="48" s="1"/>
  <c r="AG1031" i="48"/>
  <c r="AM1031" i="48" s="1"/>
  <c r="AG1207" i="48"/>
  <c r="AM1207" i="48" s="1"/>
  <c r="AG1226" i="48"/>
  <c r="AM1226" i="48" s="1"/>
  <c r="AG1140" i="48"/>
  <c r="AM1140" i="48" s="1"/>
  <c r="AG140" i="48"/>
  <c r="AM140" i="48" s="1"/>
  <c r="AG179" i="48"/>
  <c r="AM179" i="48" s="1"/>
  <c r="AG149" i="48"/>
  <c r="AM149" i="48" s="1"/>
  <c r="AG192" i="48"/>
  <c r="AM192" i="48" s="1"/>
  <c r="AG479" i="48"/>
  <c r="AM479" i="48" s="1"/>
  <c r="AG716" i="48"/>
  <c r="AM716" i="48" s="1"/>
  <c r="AG753" i="48"/>
  <c r="AM753" i="48" s="1"/>
  <c r="AG750" i="48"/>
  <c r="AM750" i="48" s="1"/>
  <c r="AG721" i="48"/>
  <c r="AM721" i="48" s="1"/>
  <c r="AG550" i="48"/>
  <c r="AM550" i="48" s="1"/>
  <c r="AG247" i="48"/>
  <c r="AM247" i="48" s="1"/>
  <c r="AG436" i="48"/>
  <c r="AM436" i="48" s="1"/>
  <c r="AG788" i="48"/>
  <c r="AM788" i="48" s="1"/>
  <c r="AG339" i="48"/>
  <c r="AM339" i="48" s="1"/>
  <c r="AG210" i="48"/>
  <c r="AM210" i="48" s="1"/>
  <c r="AG292" i="48"/>
  <c r="AM292" i="48" s="1"/>
  <c r="AG375" i="48"/>
  <c r="AM375" i="48" s="1"/>
  <c r="AG647" i="48"/>
  <c r="AM647" i="48" s="1"/>
  <c r="AG783" i="48"/>
  <c r="AM783" i="48" s="1"/>
  <c r="AG785" i="48"/>
  <c r="AM785" i="48" s="1"/>
  <c r="AG749" i="48"/>
  <c r="AM749" i="48" s="1"/>
  <c r="AG310" i="48"/>
  <c r="AM310" i="48" s="1"/>
  <c r="AG204" i="48"/>
  <c r="AM204" i="48" s="1"/>
  <c r="AG365" i="48"/>
  <c r="AM365" i="48" s="1"/>
  <c r="AG150" i="48"/>
  <c r="AM150" i="48" s="1"/>
  <c r="AG231" i="48"/>
  <c r="AM231" i="48" s="1"/>
  <c r="AG199" i="48"/>
  <c r="AM199" i="48" s="1"/>
  <c r="AG305" i="48"/>
  <c r="AM305" i="48" s="1"/>
  <c r="AG446" i="48"/>
  <c r="AM446" i="48" s="1"/>
  <c r="AG902" i="48"/>
  <c r="AM902" i="48" s="1"/>
  <c r="AG868" i="48"/>
  <c r="AM868" i="48" s="1"/>
  <c r="AG965" i="48"/>
  <c r="AM965" i="48" s="1"/>
  <c r="AG776" i="48"/>
  <c r="AM776" i="48" s="1"/>
  <c r="AG784" i="48"/>
  <c r="AM784" i="48" s="1"/>
  <c r="AG580" i="48"/>
  <c r="AM580" i="48" s="1"/>
  <c r="AG568" i="48"/>
  <c r="AM568" i="48" s="1"/>
  <c r="AG589" i="48"/>
  <c r="AM589" i="48" s="1"/>
  <c r="AG675" i="48"/>
  <c r="AM675" i="48" s="1"/>
  <c r="AG760" i="48"/>
  <c r="AM760" i="48" s="1"/>
  <c r="AG831" i="48"/>
  <c r="AM831" i="48" s="1"/>
  <c r="AG931" i="48"/>
  <c r="AM931" i="48" s="1"/>
  <c r="AG928" i="48"/>
  <c r="AM928" i="48" s="1"/>
  <c r="AG886" i="48"/>
  <c r="AM886" i="48" s="1"/>
  <c r="AG917" i="48"/>
  <c r="AM917" i="48" s="1"/>
  <c r="AG832" i="48"/>
  <c r="AM832" i="48" s="1"/>
  <c r="AG743" i="48"/>
  <c r="AM743" i="48" s="1"/>
  <c r="AG738" i="48"/>
  <c r="AM738" i="48" s="1"/>
  <c r="AG665" i="48"/>
  <c r="AM665" i="48" s="1"/>
  <c r="AG682" i="48"/>
  <c r="AM682" i="48" s="1"/>
  <c r="AG715" i="48"/>
  <c r="AM715" i="48" s="1"/>
  <c r="AG761" i="48"/>
  <c r="AM761" i="48" s="1"/>
  <c r="AG805" i="48"/>
  <c r="AM805" i="48" s="1"/>
  <c r="AG869" i="48"/>
  <c r="AM869" i="48" s="1"/>
  <c r="AG774" i="48"/>
  <c r="AM774" i="48" s="1"/>
  <c r="AG379" i="48"/>
  <c r="AM379" i="48" s="1"/>
  <c r="AG458" i="48"/>
  <c r="AM458" i="48" s="1"/>
  <c r="AG478" i="48"/>
  <c r="AM478" i="48" s="1"/>
  <c r="AG510" i="48"/>
  <c r="AM510" i="48" s="1"/>
  <c r="AG807" i="48"/>
  <c r="AM807" i="48" s="1"/>
  <c r="AG955" i="48"/>
  <c r="AM955" i="48" s="1"/>
  <c r="AG920" i="48"/>
  <c r="AM920" i="48" s="1"/>
  <c r="AG896" i="48"/>
  <c r="AM896" i="48" s="1"/>
  <c r="AG914" i="48"/>
  <c r="AM914" i="48" s="1"/>
  <c r="AG825" i="48"/>
  <c r="AM825" i="48" s="1"/>
  <c r="AG559" i="48"/>
  <c r="AM559" i="48" s="1"/>
  <c r="AG678" i="48"/>
  <c r="AM678" i="48" s="1"/>
  <c r="AG556" i="48"/>
  <c r="AM556" i="48" s="1"/>
  <c r="AG584" i="48"/>
  <c r="AM584" i="48" s="1"/>
  <c r="AG486" i="48"/>
  <c r="AM486" i="48" s="1"/>
  <c r="AG674" i="48"/>
  <c r="AM674" i="48" s="1"/>
  <c r="AG745" i="48"/>
  <c r="AM745" i="48" s="1"/>
  <c r="AG1017" i="48"/>
  <c r="AM1017" i="48" s="1"/>
  <c r="AG1026" i="48"/>
  <c r="AM1026" i="48" s="1"/>
  <c r="AG1037" i="48"/>
  <c r="AM1037" i="48" s="1"/>
  <c r="AG1038" i="48"/>
  <c r="AM1038" i="48" s="1"/>
  <c r="AG722" i="48"/>
  <c r="AM722" i="48" s="1"/>
  <c r="AG536" i="48"/>
  <c r="AM536" i="48" s="1"/>
  <c r="AG763" i="48"/>
  <c r="AM763" i="48" s="1"/>
  <c r="AG460" i="48"/>
  <c r="AM460" i="48" s="1"/>
  <c r="AG529" i="48"/>
  <c r="AM529" i="48" s="1"/>
  <c r="AG496" i="48"/>
  <c r="AM496" i="48" s="1"/>
  <c r="AG643" i="48"/>
  <c r="AM643" i="48" s="1"/>
  <c r="AG894" i="48"/>
  <c r="AM894" i="48" s="1"/>
  <c r="AG1050" i="48"/>
  <c r="AM1050" i="48" s="1"/>
  <c r="AG2304" i="48"/>
  <c r="AM2304" i="48" s="1"/>
  <c r="AG1047" i="48"/>
  <c r="AM1047" i="48" s="1"/>
  <c r="AG1022" i="48"/>
  <c r="AM1022" i="48" s="1"/>
  <c r="AG800" i="48"/>
  <c r="AM800" i="48" s="1"/>
  <c r="AG817" i="48"/>
  <c r="AM817" i="48" s="1"/>
  <c r="AG482" i="48"/>
  <c r="AM482" i="48" s="1"/>
  <c r="AG441" i="48"/>
  <c r="AM441" i="48" s="1"/>
  <c r="AG435" i="48"/>
  <c r="AM435" i="48" s="1"/>
  <c r="AG626" i="48"/>
  <c r="AM626" i="48" s="1"/>
  <c r="AG662" i="48"/>
  <c r="AM662" i="48" s="1"/>
  <c r="AG789" i="48"/>
  <c r="AM789" i="48" s="1"/>
  <c r="AG1042" i="48"/>
  <c r="AM1042" i="48" s="1"/>
  <c r="AG1027" i="48"/>
  <c r="AM1027" i="48" s="1"/>
  <c r="AG981" i="48"/>
  <c r="AM981" i="48" s="1"/>
  <c r="AG1030" i="48"/>
  <c r="AM1030" i="48" s="1"/>
  <c r="AG829" i="48"/>
  <c r="AM829" i="48" s="1"/>
  <c r="AG552" i="48"/>
  <c r="AM552" i="48" s="1"/>
  <c r="AG629" i="48"/>
  <c r="AM629" i="48" s="1"/>
  <c r="AG476" i="48"/>
  <c r="AM476" i="48" s="1"/>
  <c r="AG456" i="48"/>
  <c r="AM456" i="48" s="1"/>
  <c r="AG540" i="48"/>
  <c r="AM540" i="48" s="1"/>
  <c r="AG588" i="48"/>
  <c r="AM588" i="48" s="1"/>
  <c r="AG862" i="48"/>
  <c r="AM862" i="48" s="1"/>
  <c r="AG1107" i="48"/>
  <c r="AM1107" i="48" s="1"/>
  <c r="AG1106" i="48"/>
  <c r="AM1106" i="48" s="1"/>
  <c r="AG18" i="48"/>
  <c r="AM18" i="48" s="1"/>
  <c r="AG35" i="48"/>
  <c r="AM35" i="48" s="1"/>
  <c r="AG34" i="48"/>
  <c r="AM34" i="48" s="1"/>
  <c r="AG59" i="48"/>
  <c r="AM59" i="48" s="1"/>
  <c r="AG78" i="48"/>
  <c r="AM78" i="48" s="1"/>
  <c r="AG98" i="48"/>
  <c r="AM98" i="48" s="1"/>
  <c r="AG84" i="48"/>
  <c r="AM84" i="48" s="1"/>
  <c r="AG58" i="48"/>
  <c r="AM58" i="48" s="1"/>
  <c r="AG100" i="48"/>
  <c r="AM100" i="48" s="1"/>
  <c r="AG89" i="48"/>
  <c r="AM89" i="48" s="1"/>
  <c r="AG83" i="48"/>
  <c r="AM83" i="48" s="1"/>
  <c r="AG39" i="48"/>
  <c r="AM39" i="48" s="1"/>
  <c r="AG24" i="48"/>
  <c r="AM24" i="48" s="1"/>
  <c r="AG33" i="48"/>
  <c r="AM33" i="48" s="1"/>
  <c r="AG41" i="48"/>
  <c r="AM41" i="48" s="1"/>
  <c r="AG95" i="48"/>
  <c r="AM95" i="48" s="1"/>
  <c r="AG81" i="48"/>
  <c r="AM81" i="48" s="1"/>
  <c r="AG75" i="48"/>
  <c r="AM75" i="48" s="1"/>
  <c r="AG36" i="48"/>
  <c r="AM36" i="48" s="1"/>
  <c r="AG68" i="48"/>
  <c r="AM68" i="48" s="1"/>
  <c r="AG79" i="48"/>
  <c r="AM79" i="48" s="1"/>
  <c r="AG143" i="48"/>
  <c r="AM143" i="48" s="1"/>
  <c r="AG73" i="48"/>
  <c r="AM73" i="48" s="1"/>
  <c r="AG262" i="48"/>
  <c r="AM262" i="48" s="1"/>
  <c r="AG70" i="48"/>
  <c r="AM70" i="48" s="1"/>
  <c r="AG111" i="48"/>
  <c r="AM111" i="48" s="1"/>
  <c r="AG94" i="48"/>
  <c r="AM94" i="48" s="1"/>
  <c r="AG104" i="48"/>
  <c r="AM104" i="48" s="1"/>
  <c r="AG63" i="48"/>
  <c r="AM63" i="48" s="1"/>
  <c r="AG99" i="48"/>
  <c r="AM99" i="48" s="1"/>
  <c r="AG91" i="48"/>
  <c r="AM91" i="48" s="1"/>
  <c r="AG125" i="48"/>
  <c r="AM125" i="48" s="1"/>
  <c r="AG178" i="48"/>
  <c r="AM178" i="48" s="1"/>
  <c r="AG173" i="48"/>
  <c r="AM173" i="48" s="1"/>
  <c r="AG217" i="48"/>
  <c r="AM217" i="48" s="1"/>
  <c r="AG53" i="48"/>
  <c r="AM53" i="48" s="1"/>
  <c r="AG50" i="48"/>
  <c r="AM50" i="48" s="1"/>
  <c r="AG49" i="48"/>
  <c r="AM49" i="48" s="1"/>
  <c r="AG67" i="48"/>
  <c r="AM67" i="48" s="1"/>
  <c r="AG115" i="48"/>
  <c r="AM115" i="48" s="1"/>
  <c r="AG55" i="48"/>
  <c r="AM55" i="48" s="1"/>
  <c r="AG65" i="48"/>
  <c r="AM65" i="48" s="1"/>
  <c r="AG52" i="48"/>
  <c r="AM52" i="48" s="1"/>
  <c r="AG71" i="48"/>
  <c r="AM71" i="48" s="1"/>
  <c r="AG106" i="48"/>
  <c r="AM106" i="48" s="1"/>
  <c r="AG107" i="48"/>
  <c r="AM107" i="48" s="1"/>
  <c r="AG77" i="48"/>
  <c r="AM77" i="48" s="1"/>
  <c r="AG12" i="48"/>
  <c r="AM12" i="48" s="1"/>
  <c r="AG19" i="48"/>
  <c r="AM19" i="48" s="1"/>
  <c r="AG14" i="48"/>
  <c r="AM14" i="48" s="1"/>
  <c r="AG7" i="48"/>
  <c r="AM7" i="48" s="1"/>
  <c r="AG72" i="48"/>
  <c r="AM72" i="48" s="1"/>
  <c r="AG47" i="48"/>
  <c r="AM47" i="48" s="1"/>
  <c r="AG29" i="48"/>
  <c r="AM29" i="48" s="1"/>
  <c r="AG20" i="48"/>
  <c r="AM20" i="48" s="1"/>
  <c r="AG369" i="48"/>
  <c r="AM369" i="48" s="1"/>
  <c r="AG457" i="48"/>
  <c r="AM457" i="48" s="1"/>
  <c r="AG495" i="48"/>
  <c r="AM495" i="48" s="1"/>
  <c r="AG582" i="48"/>
  <c r="AM582" i="48" s="1"/>
  <c r="AG1208" i="48"/>
  <c r="AM1208" i="48" s="1"/>
  <c r="AG1309" i="48"/>
  <c r="AM1309" i="48" s="1"/>
  <c r="AG1108" i="48"/>
  <c r="AM1108" i="48" s="1"/>
  <c r="AG1090" i="48"/>
  <c r="AM1090" i="48" s="1"/>
  <c r="AG1275" i="48"/>
  <c r="AM1275" i="48" s="1"/>
  <c r="AG1188" i="48"/>
  <c r="AM1188" i="48" s="1"/>
  <c r="AG630" i="48"/>
  <c r="AM630" i="48" s="1"/>
  <c r="AG660" i="48"/>
  <c r="AM660" i="48" s="1"/>
  <c r="AG700" i="48"/>
  <c r="AM700" i="48" s="1"/>
  <c r="AG449" i="48"/>
  <c r="AM449" i="48" s="1"/>
  <c r="AG452" i="48"/>
  <c r="AM452" i="48" s="1"/>
  <c r="AG616" i="48"/>
  <c r="AM616" i="48" s="1"/>
  <c r="AG887" i="48"/>
  <c r="AM887" i="48" s="1"/>
  <c r="AG1133" i="48"/>
  <c r="AM1133" i="48" s="1"/>
  <c r="AG990" i="48"/>
  <c r="AM990" i="48" s="1"/>
  <c r="AG1066" i="48"/>
  <c r="AM1066" i="48" s="1"/>
  <c r="AG1071" i="48"/>
  <c r="AM1071" i="48" s="1"/>
  <c r="AG901" i="48"/>
  <c r="AM901" i="48" s="1"/>
  <c r="AG420" i="48"/>
  <c r="AM420" i="48" s="1"/>
  <c r="AG792" i="48"/>
  <c r="AM792" i="48" s="1"/>
  <c r="AG364" i="48"/>
  <c r="AM364" i="48" s="1"/>
  <c r="AG487" i="48"/>
  <c r="AM487" i="48" s="1"/>
  <c r="AG453" i="48"/>
  <c r="AM453" i="48" s="1"/>
  <c r="AG625" i="48"/>
  <c r="AM625" i="48" s="1"/>
  <c r="AG1006" i="48"/>
  <c r="AM1006" i="48" s="1"/>
  <c r="AG1199" i="48"/>
  <c r="AM1199" i="48" s="1"/>
  <c r="AG1780" i="48"/>
  <c r="AM1780" i="48" s="1"/>
  <c r="AG1114" i="48"/>
  <c r="AM1114" i="48" s="1"/>
  <c r="AG1308" i="48"/>
  <c r="AM1308" i="48" s="1"/>
  <c r="AG919" i="48"/>
  <c r="AM919" i="48" s="1"/>
  <c r="AG836" i="48"/>
  <c r="AM836" i="48" s="1"/>
  <c r="AG439" i="48"/>
  <c r="AM439" i="48" s="1"/>
  <c r="AG393" i="48"/>
  <c r="AM393" i="48" s="1"/>
  <c r="AG394" i="48"/>
  <c r="AM394" i="48" s="1"/>
  <c r="AG617" i="48"/>
  <c r="AM617" i="48" s="1"/>
  <c r="AG772" i="48"/>
  <c r="AM772" i="48" s="1"/>
  <c r="AG903" i="48"/>
  <c r="AM903" i="48" s="1"/>
  <c r="AG1243" i="48"/>
  <c r="AM1243" i="48" s="1"/>
  <c r="AG1149" i="48"/>
  <c r="AM1149" i="48" s="1"/>
  <c r="AG1079" i="48"/>
  <c r="AM1079" i="48" s="1"/>
  <c r="AG1258" i="48"/>
  <c r="AM1258" i="48" s="1"/>
  <c r="AG1075" i="48"/>
  <c r="AM1075" i="48" s="1"/>
  <c r="AG512" i="48"/>
  <c r="AM512" i="48" s="1"/>
  <c r="AG596" i="48"/>
  <c r="AM596" i="48" s="1"/>
  <c r="AG412" i="48"/>
  <c r="AM412" i="48" s="1"/>
  <c r="AG354" i="48"/>
  <c r="AM354" i="48" s="1"/>
  <c r="AG442" i="48"/>
  <c r="AM442" i="48" s="1"/>
  <c r="AG591" i="48"/>
  <c r="AM591" i="48" s="1"/>
  <c r="AG1086" i="48"/>
  <c r="AM1086" i="48" s="1"/>
  <c r="AG1277" i="48"/>
  <c r="AM1277" i="48" s="1"/>
  <c r="AG1507" i="48"/>
  <c r="AM1507" i="48" s="1"/>
  <c r="AG1973" i="48"/>
  <c r="AM1973" i="48" s="1"/>
  <c r="AG1975" i="48"/>
  <c r="AM1975" i="48" s="1"/>
  <c r="AG1974" i="48"/>
  <c r="AM1974" i="48" s="1"/>
  <c r="AG1982" i="48"/>
  <c r="AM1982" i="48" s="1"/>
  <c r="AG1988" i="48"/>
  <c r="AM1988" i="48" s="1"/>
  <c r="AG1995" i="48"/>
  <c r="AM1995" i="48" s="1"/>
  <c r="AG1978" i="48"/>
  <c r="AM1978" i="48" s="1"/>
  <c r="AG1970" i="48"/>
  <c r="AM1970" i="48" s="1"/>
  <c r="AG1971" i="48"/>
  <c r="AM1971" i="48" s="1"/>
  <c r="AG1989" i="48"/>
  <c r="AM1989" i="48" s="1"/>
  <c r="AG1993" i="48"/>
  <c r="AM1993" i="48" s="1"/>
  <c r="AG1976" i="48"/>
  <c r="AM1976" i="48" s="1"/>
  <c r="AG1977" i="48"/>
  <c r="AM1977" i="48" s="1"/>
  <c r="AG1990" i="48"/>
  <c r="AM1990" i="48" s="1"/>
  <c r="AG1987" i="48"/>
  <c r="AM1987" i="48" s="1"/>
  <c r="AG1986" i="48"/>
  <c r="AM1986" i="48" s="1"/>
  <c r="AG1983" i="48"/>
  <c r="AM1983" i="48" s="1"/>
  <c r="AG1984" i="48"/>
  <c r="AM1984" i="48" s="1"/>
  <c r="AG1992" i="48"/>
  <c r="AM1992" i="48" s="1"/>
  <c r="AG1997" i="48"/>
  <c r="AM1997" i="48" s="1"/>
  <c r="AG1996" i="48"/>
  <c r="AM1996" i="48" s="1"/>
  <c r="AG1980" i="48"/>
  <c r="AM1980" i="48" s="1"/>
  <c r="AG1981" i="48"/>
  <c r="AM1981" i="48" s="1"/>
  <c r="AG2043" i="48"/>
  <c r="AM2043" i="48" s="1"/>
  <c r="AG1979" i="48"/>
  <c r="AM1979" i="48" s="1"/>
  <c r="AG1985" i="48"/>
  <c r="AM1985" i="48" s="1"/>
  <c r="AG2060" i="48"/>
  <c r="AM2060" i="48" s="1"/>
  <c r="AG2149" i="48"/>
  <c r="AM2149" i="48" s="1"/>
  <c r="AG2150" i="48"/>
  <c r="AM2150" i="48" s="1"/>
  <c r="AG2061" i="48"/>
  <c r="AM2061" i="48" s="1"/>
  <c r="AG2151" i="48"/>
  <c r="AM2151" i="48" s="1"/>
  <c r="AG2152" i="48"/>
  <c r="AM2152" i="48" s="1"/>
  <c r="AG2153" i="48"/>
  <c r="AM2153" i="48" s="1"/>
  <c r="AG2154" i="48"/>
  <c r="AM2154" i="48" s="1"/>
  <c r="AG2155" i="48"/>
  <c r="AM2155" i="48" s="1"/>
  <c r="AG2156" i="48"/>
  <c r="AM2156" i="48" s="1"/>
  <c r="AG2064" i="48"/>
  <c r="AM2064" i="48" s="1"/>
  <c r="AG2157" i="48"/>
  <c r="AM2157" i="48" s="1"/>
  <c r="AG2158" i="48"/>
  <c r="AM2158" i="48" s="1"/>
  <c r="AG2159" i="48"/>
  <c r="AM2159" i="48" s="1"/>
  <c r="AG2160" i="48"/>
  <c r="AM2160" i="48" s="1"/>
  <c r="AG2161" i="48"/>
  <c r="AM2161" i="48" s="1"/>
  <c r="AG2065" i="48"/>
  <c r="AM2065" i="48" s="1"/>
  <c r="AG2062" i="48"/>
  <c r="AM2062" i="48" s="1"/>
  <c r="AG2162" i="48"/>
  <c r="AM2162" i="48" s="1"/>
  <c r="AG2056" i="48"/>
  <c r="AM2056" i="48" s="1"/>
  <c r="AG2163" i="48"/>
  <c r="AM2163" i="48" s="1"/>
  <c r="AG2164" i="48"/>
  <c r="AM2164" i="48" s="1"/>
  <c r="AG2063" i="48"/>
  <c r="AM2063" i="48" s="1"/>
  <c r="AG2165" i="48"/>
  <c r="AM2165" i="48" s="1"/>
  <c r="AG2057" i="48"/>
  <c r="AM2057" i="48" s="1"/>
  <c r="AG2059" i="48"/>
  <c r="AM2059" i="48" s="1"/>
  <c r="AG1972" i="48"/>
  <c r="AM1972" i="48" s="1"/>
  <c r="AG2166" i="48"/>
  <c r="AM2166" i="48" s="1"/>
  <c r="AG2167" i="48"/>
  <c r="AM2167" i="48" s="1"/>
  <c r="AG2000" i="48"/>
  <c r="AM2000" i="48" s="1"/>
  <c r="AG2009" i="48"/>
  <c r="AM2009" i="48" s="1"/>
  <c r="AG2004" i="48"/>
  <c r="AM2004" i="48" s="1"/>
  <c r="AG2003" i="48"/>
  <c r="AM2003" i="48" s="1"/>
  <c r="AG2048" i="48"/>
  <c r="AM2048" i="48" s="1"/>
  <c r="AG2042" i="48"/>
  <c r="AM2042" i="48" s="1"/>
  <c r="AG2039" i="48"/>
  <c r="AM2039" i="48" s="1"/>
  <c r="AG2010" i="48"/>
  <c r="AM2010" i="48" s="1"/>
  <c r="AG2001" i="48"/>
  <c r="AM2001" i="48" s="1"/>
  <c r="AG2027" i="48"/>
  <c r="AM2027" i="48" s="1"/>
  <c r="AG2013" i="48"/>
  <c r="AM2013" i="48" s="1"/>
  <c r="AG2047" i="48"/>
  <c r="AM2047" i="48" s="1"/>
  <c r="AG2040" i="48"/>
  <c r="AM2040" i="48" s="1"/>
  <c r="AG2038" i="48"/>
  <c r="AM2038" i="48" s="1"/>
  <c r="AG2025" i="48"/>
  <c r="AM2025" i="48" s="1"/>
  <c r="AG2018" i="48"/>
  <c r="AM2018" i="48" s="1"/>
  <c r="AG2052" i="48"/>
  <c r="AM2052" i="48" s="1"/>
  <c r="AG2055" i="48"/>
  <c r="AM2055" i="48" s="1"/>
  <c r="AG2051" i="48"/>
  <c r="AM2051" i="48" s="1"/>
  <c r="AG2028" i="48"/>
  <c r="AM2028" i="48" s="1"/>
  <c r="AG2012" i="48"/>
  <c r="AM2012" i="48" s="1"/>
  <c r="AG2002" i="48"/>
  <c r="AM2002" i="48" s="1"/>
  <c r="AG2014" i="48"/>
  <c r="AM2014" i="48" s="1"/>
  <c r="AG2050" i="48"/>
  <c r="AM2050" i="48" s="1"/>
  <c r="AG2026" i="48"/>
  <c r="AM2026" i="48" s="1"/>
  <c r="AG2020" i="48"/>
  <c r="AM2020" i="48" s="1"/>
  <c r="AG2032" i="48"/>
  <c r="AM2032" i="48" s="1"/>
  <c r="AG2054" i="48"/>
  <c r="AM2054" i="48" s="1"/>
  <c r="AG2053" i="48"/>
  <c r="AM2053" i="48" s="1"/>
  <c r="AG2049" i="48"/>
  <c r="AM2049" i="48" s="1"/>
  <c r="AG2168" i="48"/>
  <c r="AM2168" i="48" s="1"/>
  <c r="AG2044" i="48"/>
  <c r="AM2044" i="48" s="1"/>
  <c r="AG2031" i="48"/>
  <c r="AM2031" i="48" s="1"/>
  <c r="AG2024" i="48"/>
  <c r="AM2024" i="48" s="1"/>
  <c r="AG2037" i="48"/>
  <c r="AM2037" i="48" s="1"/>
  <c r="AG2041" i="48"/>
  <c r="AM2041" i="48" s="1"/>
  <c r="AG2036" i="48"/>
  <c r="AM2036" i="48" s="1"/>
  <c r="AG2034" i="48"/>
  <c r="AM2034" i="48" s="1"/>
  <c r="AG2035" i="48"/>
  <c r="AM2035" i="48" s="1"/>
  <c r="AG2023" i="48"/>
  <c r="AM2023" i="48" s="1"/>
  <c r="AG2033" i="48"/>
  <c r="AM2033" i="48" s="1"/>
  <c r="AG2015" i="48"/>
  <c r="AM2015" i="48" s="1"/>
  <c r="AG2008" i="48"/>
  <c r="AM2008" i="48" s="1"/>
  <c r="AG2011" i="48"/>
  <c r="AM2011" i="48" s="1"/>
  <c r="AG1999" i="48"/>
  <c r="AM1999" i="48" s="1"/>
  <c r="AG2007" i="48"/>
  <c r="AM2007" i="48" s="1"/>
  <c r="AG2016" i="48"/>
  <c r="AM2016" i="48" s="1"/>
  <c r="AG2045" i="48"/>
  <c r="AM2045" i="48" s="1"/>
  <c r="AG2046" i="48"/>
  <c r="AM2046" i="48" s="1"/>
  <c r="AG2022" i="48"/>
  <c r="AM2022" i="48" s="1"/>
  <c r="AG2017" i="48"/>
  <c r="AM2017" i="48" s="1"/>
  <c r="AG2005" i="48"/>
  <c r="AM2005" i="48" s="1"/>
  <c r="AG2030" i="48"/>
  <c r="AM2030" i="48" s="1"/>
  <c r="AG2019" i="48"/>
  <c r="AM2019" i="48" s="1"/>
  <c r="AG2029" i="48"/>
  <c r="AM2029" i="48" s="1"/>
  <c r="AG2169" i="48"/>
  <c r="AM2169" i="48" s="1"/>
  <c r="AG726" i="48"/>
  <c r="AM726" i="48" s="1"/>
  <c r="AG705" i="48"/>
  <c r="AM705" i="48" s="1"/>
  <c r="AG973" i="48"/>
  <c r="AM973" i="48" s="1"/>
  <c r="AG844" i="48"/>
  <c r="AM844" i="48" s="1"/>
  <c r="AG687" i="48"/>
  <c r="AM687" i="48" s="1"/>
  <c r="AG624" i="48"/>
  <c r="AM624" i="48" s="1"/>
  <c r="AG690" i="48"/>
  <c r="AM690" i="48" s="1"/>
  <c r="AG867" i="48"/>
  <c r="AM867" i="48" s="1"/>
  <c r="AG794" i="48"/>
  <c r="AM794" i="48" s="1"/>
  <c r="AG913" i="48"/>
  <c r="AM913" i="48" s="1"/>
  <c r="AG846" i="48"/>
  <c r="AM846" i="48" s="1"/>
  <c r="AG786" i="48"/>
  <c r="AM786" i="48" s="1"/>
  <c r="AG639" i="48"/>
  <c r="AM639" i="48" s="1"/>
  <c r="AG746" i="48"/>
  <c r="AM746" i="48" s="1"/>
  <c r="AG816" i="48"/>
  <c r="AM816" i="48" s="1"/>
  <c r="AG828" i="48"/>
  <c r="AM828" i="48" s="1"/>
  <c r="AG661" i="48"/>
  <c r="AM661" i="48" s="1"/>
  <c r="AG714" i="48"/>
  <c r="AM714" i="48" s="1"/>
  <c r="AG712" i="48"/>
  <c r="AM712" i="48" s="1"/>
  <c r="AG801" i="48"/>
  <c r="AM801" i="48" s="1"/>
  <c r="AG735" i="48"/>
  <c r="AM735" i="48" s="1"/>
  <c r="AG974" i="48"/>
  <c r="AM974" i="48" s="1"/>
  <c r="AG691" i="48"/>
  <c r="AM691" i="48" s="1"/>
  <c r="AG797" i="48"/>
  <c r="AM797" i="48" s="1"/>
  <c r="AG777" i="48"/>
  <c r="AM777" i="48" s="1"/>
  <c r="AG835" i="48"/>
  <c r="AM835" i="48" s="1"/>
  <c r="AG852" i="48"/>
  <c r="AM852" i="48" s="1"/>
  <c r="AG796" i="48"/>
  <c r="AM796" i="48" s="1"/>
  <c r="AG826" i="48"/>
  <c r="AM826" i="48" s="1"/>
  <c r="AG830" i="48"/>
  <c r="AM830" i="48" s="1"/>
  <c r="AG822" i="48"/>
  <c r="AM822" i="48" s="1"/>
  <c r="AG874" i="48"/>
  <c r="AM874" i="48" s="1"/>
  <c r="AG759" i="48"/>
  <c r="AM759" i="48" s="1"/>
  <c r="AG724" i="48"/>
  <c r="AM724" i="48" s="1"/>
  <c r="AG717" i="48"/>
  <c r="AM717" i="48" s="1"/>
  <c r="AG818" i="48"/>
  <c r="AM818" i="48" s="1"/>
  <c r="AG841" i="48"/>
  <c r="AM841" i="48" s="1"/>
  <c r="AG924" i="48"/>
  <c r="AM924" i="48" s="1"/>
  <c r="AG804" i="48"/>
  <c r="AM804" i="48" s="1"/>
  <c r="AG769" i="48"/>
  <c r="AM769" i="48" s="1"/>
  <c r="AG742" i="48"/>
  <c r="AM742" i="48" s="1"/>
  <c r="AG827" i="48"/>
  <c r="AM827" i="48" s="1"/>
  <c r="AG863" i="48"/>
  <c r="AM863" i="48" s="1"/>
  <c r="AG812" i="48"/>
  <c r="AM812" i="48" s="1"/>
  <c r="AG916" i="48"/>
  <c r="AM916" i="48" s="1"/>
  <c r="AG803" i="48"/>
  <c r="AM803" i="48" s="1"/>
  <c r="AG775" i="48"/>
  <c r="AM775" i="48" s="1"/>
  <c r="AG840" i="48"/>
  <c r="AM840" i="48" s="1"/>
  <c r="AG889" i="48"/>
  <c r="AM889" i="48" s="1"/>
  <c r="AG879" i="48"/>
  <c r="AM879" i="48" s="1"/>
  <c r="AG1085" i="48"/>
  <c r="AM1085" i="48" s="1"/>
  <c r="AG1048" i="48"/>
  <c r="AM1048" i="48" s="1"/>
  <c r="AG2170" i="48"/>
  <c r="AM2170" i="48" s="1"/>
  <c r="AG1439" i="48"/>
  <c r="AM1439" i="48" s="1"/>
  <c r="AG1489" i="48"/>
  <c r="AM1489" i="48" s="1"/>
  <c r="AG1371" i="48"/>
  <c r="AM1371" i="48" s="1"/>
  <c r="AG1446" i="48"/>
  <c r="AM1446" i="48" s="1"/>
  <c r="AG2171" i="48"/>
  <c r="AM2171" i="48" s="1"/>
  <c r="AG2172" i="48"/>
  <c r="AM2172" i="48" s="1"/>
  <c r="AG2173" i="48"/>
  <c r="AM2173" i="48" s="1"/>
  <c r="AG2174" i="48"/>
  <c r="AM2174" i="48" s="1"/>
  <c r="AG2175" i="48"/>
  <c r="AM2175" i="48" s="1"/>
  <c r="AG2176" i="48"/>
  <c r="AM2176" i="48" s="1"/>
  <c r="AG2177" i="48"/>
  <c r="AM2177" i="48" s="1"/>
  <c r="AG2178" i="48"/>
  <c r="AM2178" i="48" s="1"/>
  <c r="AG2179" i="48"/>
  <c r="AM2179" i="48" s="1"/>
  <c r="AG2180" i="48"/>
  <c r="AM2180" i="48" s="1"/>
  <c r="AG2181" i="48"/>
  <c r="AM2181" i="48" s="1"/>
  <c r="AG2182" i="48"/>
  <c r="AM2182" i="48" s="1"/>
  <c r="AG2183" i="48"/>
  <c r="AM2183" i="48" s="1"/>
  <c r="AG2184" i="48"/>
  <c r="AM2184" i="48" s="1"/>
  <c r="AG2185" i="48"/>
  <c r="AM2185" i="48" s="1"/>
  <c r="AG2186" i="48"/>
  <c r="AM2186" i="48" s="1"/>
  <c r="AG2187" i="48"/>
  <c r="AM2187" i="48" s="1"/>
  <c r="AG2188" i="48"/>
  <c r="AM2188" i="48" s="1"/>
  <c r="AG2189" i="48"/>
  <c r="AM2189" i="48" s="1"/>
  <c r="AG2190" i="48"/>
  <c r="AM2190" i="48" s="1"/>
  <c r="AG2191" i="48"/>
  <c r="AM2191" i="48" s="1"/>
  <c r="AG2192" i="48"/>
  <c r="AM2192" i="48" s="1"/>
  <c r="AG2193" i="48"/>
  <c r="AM2193" i="48" s="1"/>
  <c r="AG1352" i="48"/>
  <c r="AM1352" i="48" s="1"/>
  <c r="AG2194" i="48"/>
  <c r="AM2194" i="48" s="1"/>
  <c r="AG1329" i="48"/>
  <c r="AM1329" i="48" s="1"/>
  <c r="AG1406" i="48"/>
  <c r="AM1406" i="48" s="1"/>
  <c r="AG1625" i="48"/>
  <c r="AM1625" i="48" s="1"/>
  <c r="AG1796" i="48"/>
  <c r="AM1796" i="48" s="1"/>
  <c r="AG1719" i="48"/>
  <c r="AM1719" i="48" s="1"/>
  <c r="AG1705" i="48"/>
  <c r="AM1705" i="48" s="1"/>
  <c r="AG1725" i="48"/>
  <c r="AM1725" i="48" s="1"/>
  <c r="AG1650" i="48"/>
  <c r="AM1650" i="48" s="1"/>
  <c r="AG1701" i="48"/>
  <c r="AM1701" i="48" s="1"/>
  <c r="AG1610" i="48"/>
  <c r="AM1610" i="48" s="1"/>
  <c r="AG1382" i="48"/>
  <c r="AM1382" i="48" s="1"/>
  <c r="AG1319" i="48"/>
  <c r="AM1319" i="48" s="1"/>
  <c r="AG1381" i="48"/>
  <c r="AM1381" i="48" s="1"/>
  <c r="AG1745" i="48"/>
  <c r="AM1745" i="48" s="1"/>
  <c r="AG1771" i="48"/>
  <c r="AM1771" i="48" s="1"/>
  <c r="AG1790" i="48"/>
  <c r="AM1790" i="48" s="1"/>
  <c r="AG1892" i="48"/>
  <c r="AM1892" i="48" s="1"/>
  <c r="AG1902" i="48"/>
  <c r="AM1902" i="48" s="1"/>
  <c r="AG1872" i="48"/>
  <c r="AM1872" i="48" s="1"/>
  <c r="AG1864" i="48"/>
  <c r="AM1864" i="48" s="1"/>
  <c r="AG1861" i="48"/>
  <c r="AM1861" i="48" s="1"/>
  <c r="AG1836" i="48"/>
  <c r="AM1836" i="48" s="1"/>
  <c r="AG1852" i="48"/>
  <c r="AM1852" i="48" s="1"/>
  <c r="AG1829" i="48"/>
  <c r="AM1829" i="48" s="1"/>
  <c r="AG1897" i="48"/>
  <c r="AM1897" i="48" s="1"/>
  <c r="AG1466" i="48"/>
  <c r="AM1466" i="48" s="1"/>
  <c r="AG1545" i="48"/>
  <c r="AM1545" i="48" s="1"/>
  <c r="AG1480" i="48"/>
  <c r="AM1480" i="48" s="1"/>
  <c r="AG1508" i="48"/>
  <c r="AM1508" i="48" s="1"/>
  <c r="AG1064" i="48"/>
  <c r="AM1064" i="48" s="1"/>
  <c r="AG1013" i="48"/>
  <c r="AM1013" i="48" s="1"/>
  <c r="AG1177" i="48"/>
  <c r="AM1177" i="48" s="1"/>
  <c r="AG1573" i="48"/>
  <c r="AM1573" i="48" s="1"/>
  <c r="AG1575" i="48"/>
  <c r="AM1575" i="48" s="1"/>
  <c r="AG1777" i="48"/>
  <c r="AM1777" i="48" s="1"/>
  <c r="AG1747" i="48"/>
  <c r="AM1747" i="48" s="1"/>
  <c r="AG1727" i="48"/>
  <c r="AM1727" i="48" s="1"/>
  <c r="AG1457" i="48"/>
  <c r="AM1457" i="48" s="1"/>
  <c r="AG1443" i="48"/>
  <c r="AM1443" i="48" s="1"/>
  <c r="AG1549" i="48"/>
  <c r="AM1549" i="48" s="1"/>
  <c r="AG1765" i="48"/>
  <c r="AM1765" i="48" s="1"/>
  <c r="AG1214" i="48"/>
  <c r="AM1214" i="48" s="1"/>
  <c r="AG1166" i="48"/>
  <c r="AM1166" i="48" s="1"/>
  <c r="AG1135" i="48"/>
  <c r="AM1135" i="48" s="1"/>
  <c r="AG1339" i="48"/>
  <c r="AM1339" i="48" s="1"/>
  <c r="AG1554" i="48"/>
  <c r="AM1554" i="48" s="1"/>
  <c r="AG1782" i="48"/>
  <c r="AM1782" i="48" s="1"/>
  <c r="AG1546" i="48"/>
  <c r="AM1546" i="48" s="1"/>
  <c r="AG1668" i="48"/>
  <c r="AM1668" i="48" s="1"/>
  <c r="AG1473" i="48"/>
  <c r="AM1473" i="48" s="1"/>
  <c r="AG1584" i="48"/>
  <c r="AM1584" i="48" s="1"/>
  <c r="AG1592" i="48"/>
  <c r="AM1592" i="48" s="1"/>
  <c r="AG1652" i="48"/>
  <c r="AM1652" i="48" s="1"/>
  <c r="AG1907" i="48"/>
  <c r="AM1907" i="48" s="1"/>
  <c r="AG1316" i="48"/>
  <c r="AM1316" i="48" s="1"/>
  <c r="AG1219" i="48"/>
  <c r="AM1219" i="48" s="1"/>
  <c r="AG1425" i="48"/>
  <c r="AM1425" i="48" s="1"/>
  <c r="AG1502" i="48"/>
  <c r="AM1502" i="48" s="1"/>
  <c r="AG1587" i="48"/>
  <c r="AM1587" i="48" s="1"/>
  <c r="AG1613" i="48"/>
  <c r="AM1613" i="48" s="1"/>
  <c r="AG1619" i="48"/>
  <c r="AM1619" i="48" s="1"/>
  <c r="AG1351" i="48"/>
  <c r="AM1351" i="48" s="1"/>
  <c r="AG1235" i="48"/>
  <c r="AM1235" i="48" s="1"/>
  <c r="AG1615" i="48"/>
  <c r="AM1615" i="48" s="1"/>
  <c r="AG1641" i="48"/>
  <c r="AM1641" i="48" s="1"/>
  <c r="AG1737" i="48"/>
  <c r="AM1737" i="48" s="1"/>
  <c r="AG1183" i="48"/>
  <c r="AM1183" i="48" s="1"/>
  <c r="AG1115" i="48"/>
  <c r="AM1115" i="48" s="1"/>
  <c r="AG1411" i="48"/>
  <c r="AM1411" i="48" s="1"/>
  <c r="AG1514" i="48"/>
  <c r="AM1514" i="48" s="1"/>
  <c r="AG1689" i="48"/>
  <c r="AM1689" i="48" s="1"/>
  <c r="AG1734" i="48"/>
  <c r="AM1734" i="48" s="1"/>
  <c r="AG1598" i="48"/>
  <c r="AM1598" i="48" s="1"/>
  <c r="AG1417" i="48"/>
  <c r="AM1417" i="48" s="1"/>
  <c r="AG1285" i="48"/>
  <c r="AM1285" i="48" s="1"/>
  <c r="AG1685" i="48"/>
  <c r="AM1685" i="48" s="1"/>
  <c r="AG1695" i="48"/>
  <c r="AM1695" i="48" s="1"/>
  <c r="AG1585" i="48"/>
  <c r="AM1585" i="48" s="1"/>
  <c r="AG2195" i="48"/>
  <c r="AM2195" i="48" s="1"/>
  <c r="AG2196" i="48"/>
  <c r="AM2196" i="48" s="1"/>
  <c r="AG2197" i="48"/>
  <c r="AM2197" i="48" s="1"/>
  <c r="AG2198" i="48"/>
  <c r="AM2198" i="48" s="1"/>
  <c r="AG2199" i="48"/>
  <c r="AM2199" i="48" s="1"/>
  <c r="AG2200" i="48"/>
  <c r="AM2200" i="48" s="1"/>
  <c r="AG2201" i="48"/>
  <c r="AM2201" i="48" s="1"/>
  <c r="AG2202" i="48"/>
  <c r="AM2202" i="48" s="1"/>
  <c r="AG2203" i="48"/>
  <c r="AM2203" i="48" s="1"/>
  <c r="AG2204" i="48"/>
  <c r="AM2204" i="48" s="1"/>
  <c r="AG2205" i="48"/>
  <c r="AM2205" i="48" s="1"/>
  <c r="AG2206" i="48"/>
  <c r="AM2206" i="48" s="1"/>
  <c r="AG2207" i="48"/>
  <c r="AM2207" i="48" s="1"/>
  <c r="AG2208" i="48"/>
  <c r="AM2208" i="48" s="1"/>
  <c r="AG2209" i="48"/>
  <c r="AM2209" i="48" s="1"/>
  <c r="AG2210" i="48"/>
  <c r="AM2210" i="48" s="1"/>
  <c r="AG2211" i="48"/>
  <c r="AM2211" i="48" s="1"/>
  <c r="AG2212" i="48"/>
  <c r="AM2212" i="48" s="1"/>
  <c r="AG2213" i="48"/>
  <c r="AM2213" i="48" s="1"/>
  <c r="AG2214" i="48"/>
  <c r="AM2214" i="48" s="1"/>
  <c r="AG2215" i="48"/>
  <c r="AM2215" i="48" s="1"/>
  <c r="AG2216" i="48"/>
  <c r="AM2216" i="48" s="1"/>
  <c r="AG2217" i="48"/>
  <c r="AM2217" i="48" s="1"/>
  <c r="AG2218" i="48"/>
  <c r="AM2218" i="48" s="1"/>
  <c r="AG2219" i="48"/>
  <c r="AM2219" i="48" s="1"/>
  <c r="AG2220" i="48"/>
  <c r="AM2220" i="48" s="1"/>
  <c r="AG2221" i="48"/>
  <c r="AM2221" i="48" s="1"/>
  <c r="AG2222" i="48"/>
  <c r="AM2222" i="48" s="1"/>
  <c r="AG2223" i="48"/>
  <c r="AM2223" i="48" s="1"/>
  <c r="AG2224" i="48"/>
  <c r="AM2224" i="48" s="1"/>
  <c r="AG2225" i="48"/>
  <c r="AM2225" i="48" s="1"/>
  <c r="AG2226" i="48"/>
  <c r="AM2226" i="48" s="1"/>
  <c r="AG2227" i="48"/>
  <c r="AM2227" i="48" s="1"/>
  <c r="AG2228" i="48"/>
  <c r="AM2228" i="48" s="1"/>
  <c r="AG2229" i="48"/>
  <c r="AM2229" i="48" s="1"/>
  <c r="AG2230" i="48"/>
  <c r="AM2230" i="48" s="1"/>
  <c r="AG2231" i="48"/>
  <c r="AM2231" i="48" s="1"/>
  <c r="AG2232" i="48"/>
  <c r="AM2232" i="48" s="1"/>
  <c r="AG2233" i="48"/>
  <c r="AM2233" i="48" s="1"/>
  <c r="AG2234" i="48"/>
  <c r="AM2234" i="48" s="1"/>
  <c r="AG2235" i="48"/>
  <c r="AM2235" i="48" s="1"/>
  <c r="AG2236" i="48"/>
  <c r="AM2236" i="48" s="1"/>
  <c r="AG2237" i="48"/>
  <c r="AM2237" i="48" s="1"/>
  <c r="AG2238" i="48"/>
  <c r="AM2238" i="48" s="1"/>
  <c r="AG2239" i="48"/>
  <c r="AM2239" i="48" s="1"/>
  <c r="AG2240" i="48"/>
  <c r="AM2240" i="48" s="1"/>
  <c r="AG2241" i="48"/>
  <c r="AM2241" i="48" s="1"/>
  <c r="AG2242" i="48"/>
  <c r="AM2242" i="48" s="1"/>
  <c r="AG2243" i="48"/>
  <c r="AM2243" i="48" s="1"/>
  <c r="AG2244" i="48"/>
  <c r="AM2244" i="48" s="1"/>
  <c r="AG2245" i="48"/>
  <c r="AM2245" i="48" s="1"/>
  <c r="AG2246" i="48"/>
  <c r="AM2246" i="48" s="1"/>
  <c r="AG2247" i="48"/>
  <c r="AM2247" i="48" s="1"/>
  <c r="AG2248" i="48"/>
  <c r="AM2248" i="48" s="1"/>
  <c r="AG2249" i="48"/>
  <c r="AM2249" i="48" s="1"/>
  <c r="AG2250" i="48"/>
  <c r="AM2250" i="48" s="1"/>
  <c r="AG2251" i="48"/>
  <c r="AM2251" i="48" s="1"/>
  <c r="AG2252" i="48"/>
  <c r="AM2252" i="48" s="1"/>
  <c r="AG2253" i="48"/>
  <c r="AM2253" i="48" s="1"/>
  <c r="AG2254" i="48"/>
  <c r="AM2254" i="48" s="1"/>
  <c r="AG2255" i="48"/>
  <c r="AM2255" i="48" s="1"/>
  <c r="AG2256" i="48"/>
  <c r="AM2256" i="48" s="1"/>
  <c r="AG2257" i="48"/>
  <c r="AM2257" i="48" s="1"/>
  <c r="AG2258" i="48"/>
  <c r="AM2258" i="48" s="1"/>
  <c r="AG2259" i="48"/>
  <c r="AM2259" i="48" s="1"/>
  <c r="AG2260" i="48"/>
  <c r="AM2260" i="48" s="1"/>
  <c r="AG2261" i="48"/>
  <c r="AM2261" i="48" s="1"/>
  <c r="AG2262" i="48"/>
  <c r="AM2262" i="48" s="1"/>
  <c r="AG2263" i="48"/>
  <c r="AM2263" i="48" s="1"/>
  <c r="AG2264" i="48"/>
  <c r="AM2264" i="48" s="1"/>
  <c r="AG2265" i="48"/>
  <c r="AM2265" i="48" s="1"/>
  <c r="AG2266" i="48"/>
  <c r="AM2266" i="48" s="1"/>
  <c r="AG2267" i="48"/>
  <c r="AM2267" i="48" s="1"/>
  <c r="AG2268" i="48"/>
  <c r="AM2268" i="48" s="1"/>
  <c r="AG2269" i="48"/>
  <c r="AM2269" i="48" s="1"/>
  <c r="AG2270" i="48"/>
  <c r="AM2270" i="48" s="1"/>
  <c r="AG2271" i="48"/>
  <c r="AM2271" i="48" s="1"/>
  <c r="AG2272" i="48"/>
  <c r="AM2272" i="48" s="1"/>
  <c r="AG2273" i="48"/>
  <c r="AM2273" i="48" s="1"/>
  <c r="AG2274" i="48"/>
  <c r="AM2274" i="48" s="1"/>
  <c r="AG2275" i="48"/>
  <c r="AM2275" i="48" s="1"/>
  <c r="AG2276" i="48"/>
  <c r="AM2276" i="48" s="1"/>
  <c r="AG2277" i="48"/>
  <c r="AM2277" i="48" s="1"/>
  <c r="AG2278" i="48"/>
  <c r="AM2278" i="48" s="1"/>
  <c r="AG2279" i="48"/>
  <c r="AM2279" i="48" s="1"/>
  <c r="AG2280" i="48"/>
  <c r="AM2280" i="48" s="1"/>
  <c r="AG2281" i="48"/>
  <c r="AM2281" i="48" s="1"/>
  <c r="AG2282" i="48"/>
  <c r="AM2282" i="48" s="1"/>
  <c r="AG2283" i="48"/>
  <c r="AM2283" i="48" s="1"/>
  <c r="AG2284" i="48"/>
  <c r="AM2284" i="48" s="1"/>
  <c r="AG2285" i="48"/>
  <c r="AM2285" i="48" s="1"/>
  <c r="AG2286" i="48"/>
  <c r="AM2286" i="48" s="1"/>
  <c r="AG2287" i="48"/>
  <c r="AM2287" i="48" s="1"/>
  <c r="AG2288" i="48"/>
  <c r="AM2288" i="48" s="1"/>
  <c r="AG2289" i="48"/>
  <c r="AM2289" i="48" s="1"/>
  <c r="AG2290" i="48"/>
  <c r="AM2290" i="48" s="1"/>
  <c r="AG2291" i="48"/>
  <c r="AM2291" i="48" s="1"/>
  <c r="AG2292" i="48"/>
  <c r="AM2292" i="48" s="1"/>
  <c r="AG2293" i="48"/>
  <c r="AM2293" i="48" s="1"/>
  <c r="AG2294" i="48"/>
  <c r="AM2294" i="48" s="1"/>
  <c r="AG2295" i="48"/>
  <c r="AM2295" i="48" s="1"/>
  <c r="AG2296" i="48"/>
  <c r="AM2296" i="48" s="1"/>
  <c r="AG2297" i="48"/>
  <c r="AM2297" i="48" s="1"/>
  <c r="AG2298" i="48"/>
  <c r="AM2298" i="48" s="1"/>
  <c r="AG2299" i="48"/>
  <c r="AM2299" i="48" s="1"/>
  <c r="AG2300" i="48"/>
  <c r="AM2300" i="48" s="1"/>
  <c r="AG2301" i="48"/>
  <c r="AM2301" i="48" s="1"/>
  <c r="AG2302" i="48"/>
  <c r="AM2302" i="48" s="1"/>
  <c r="AG519" i="48"/>
  <c r="AM519" i="48" s="1"/>
  <c r="AG586" i="48"/>
  <c r="AM586" i="48" s="1"/>
  <c r="AG554" i="48"/>
  <c r="AM554" i="48" s="1"/>
  <c r="AG572" i="48"/>
  <c r="AM572" i="48" s="1"/>
  <c r="AG592" i="48"/>
  <c r="AM592" i="48" s="1"/>
  <c r="AG620" i="48"/>
  <c r="AM620" i="48" s="1"/>
  <c r="AG522" i="48"/>
  <c r="AM522" i="48" s="1"/>
  <c r="AG504" i="48"/>
  <c r="AM504" i="48" s="1"/>
  <c r="AG505" i="48"/>
  <c r="AM505" i="48" s="1"/>
  <c r="AG752" i="48"/>
  <c r="AM752" i="48" s="1"/>
  <c r="AG684" i="48"/>
  <c r="AM684" i="48" s="1"/>
  <c r="AG923" i="48"/>
  <c r="AM923" i="48" s="1"/>
  <c r="AG819" i="48"/>
  <c r="AM819" i="48" s="1"/>
  <c r="AG799" i="48"/>
  <c r="AM799" i="48" s="1"/>
  <c r="AG576" i="48"/>
  <c r="AM576" i="48" s="1"/>
  <c r="AG681" i="48"/>
  <c r="AM681" i="48" s="1"/>
  <c r="AG679" i="48"/>
  <c r="AM679" i="48" s="1"/>
  <c r="AG602" i="48"/>
  <c r="AM602" i="48" s="1"/>
  <c r="AG538" i="48"/>
  <c r="AM538" i="48" s="1"/>
  <c r="AG603" i="48"/>
  <c r="AM603" i="48" s="1"/>
  <c r="AG509" i="48"/>
  <c r="AM509" i="48" s="1"/>
  <c r="AG516" i="48"/>
  <c r="AM516" i="48" s="1"/>
  <c r="AG677" i="48"/>
  <c r="AM677" i="48" s="1"/>
  <c r="AG1691" i="48"/>
  <c r="AM1691" i="48" s="1"/>
  <c r="AG1310" i="48"/>
  <c r="AM1310" i="48" s="1"/>
  <c r="AG1506" i="48"/>
  <c r="AM1506" i="48" s="1"/>
  <c r="AG1414" i="48"/>
  <c r="AM1414" i="48" s="1"/>
  <c r="AG1528" i="48"/>
  <c r="AM1528" i="48" s="1"/>
  <c r="AG1531" i="48"/>
  <c r="AM1531" i="48" s="1"/>
  <c r="AG1601" i="48"/>
  <c r="AM1601" i="48" s="1"/>
  <c r="AG1731" i="48"/>
  <c r="AM1731" i="48" s="1"/>
  <c r="AG1576" i="48"/>
  <c r="AM1576" i="48" s="1"/>
  <c r="AG1583" i="48"/>
  <c r="AM1583" i="48" s="1"/>
  <c r="AG1561" i="48"/>
  <c r="AM1561" i="48" s="1"/>
  <c r="AG1565" i="48"/>
  <c r="AM1565" i="48" s="1"/>
  <c r="AG1271" i="48"/>
  <c r="AM1271" i="48" s="1"/>
  <c r="AG1231" i="48"/>
  <c r="AM1231" i="48" s="1"/>
  <c r="AG1256" i="48"/>
  <c r="AM1256" i="48" s="1"/>
  <c r="AG1326" i="48"/>
  <c r="AM1326" i="48" s="1"/>
  <c r="AG1622" i="48"/>
  <c r="AM1622" i="48" s="1"/>
  <c r="AG1704" i="48"/>
  <c r="AM1704" i="48" s="1"/>
  <c r="AG1699" i="48"/>
  <c r="AM1699" i="48" s="1"/>
  <c r="AG1659" i="48"/>
  <c r="AM1659" i="48" s="1"/>
  <c r="AG1690" i="48"/>
  <c r="AM1690" i="48" s="1"/>
  <c r="AG1722" i="48"/>
  <c r="AM1722" i="48" s="1"/>
  <c r="AG1707" i="48"/>
  <c r="AM1707" i="48" s="1"/>
  <c r="AG1499" i="48"/>
  <c r="AM1499" i="48" s="1"/>
  <c r="AG1616" i="48"/>
  <c r="AM1616" i="48" s="1"/>
  <c r="AG1364" i="48"/>
  <c r="AM1364" i="48" s="1"/>
  <c r="AG1186" i="48"/>
  <c r="AM1186" i="48" s="1"/>
  <c r="AG1359" i="48"/>
  <c r="AM1359" i="48" s="1"/>
  <c r="AG1556" i="48"/>
  <c r="AM1556" i="48" s="1"/>
  <c r="AG1818" i="48"/>
  <c r="AM1818" i="48" s="1"/>
  <c r="AG1887" i="48"/>
  <c r="AM1887" i="48" s="1"/>
  <c r="AG1865" i="48"/>
  <c r="AM1865" i="48" s="1"/>
  <c r="AG410" i="48"/>
  <c r="AM410" i="48" s="1"/>
  <c r="AG500" i="48"/>
  <c r="AM500" i="48" s="1"/>
  <c r="AG467" i="48"/>
  <c r="AM467" i="48" s="1"/>
  <c r="AG542" i="48"/>
  <c r="AM542" i="48" s="1"/>
  <c r="AG918" i="48"/>
  <c r="AM918" i="48" s="1"/>
  <c r="AG989" i="48"/>
  <c r="AM989" i="48" s="1"/>
  <c r="AG1100" i="48"/>
  <c r="AM1100" i="48" s="1"/>
  <c r="AG1229" i="48"/>
  <c r="AM1229" i="48" s="1"/>
  <c r="AG1435" i="48"/>
  <c r="AM1435" i="48" s="1"/>
  <c r="AG1009" i="48"/>
  <c r="AM1009" i="48" s="1"/>
  <c r="AG612" i="48"/>
  <c r="AM612" i="48" s="1"/>
  <c r="AG747" i="48"/>
  <c r="AM747" i="48" s="1"/>
  <c r="AG567" i="48"/>
  <c r="AM567" i="48" s="1"/>
  <c r="AG555" i="48"/>
  <c r="AM555" i="48" s="1"/>
  <c r="AG445" i="48"/>
  <c r="AM445" i="48" s="1"/>
  <c r="AG707" i="48"/>
  <c r="AM707" i="48" s="1"/>
  <c r="AG875" i="48"/>
  <c r="AM875" i="48" s="1"/>
  <c r="AG1105" i="48"/>
  <c r="AM1105" i="48" s="1"/>
  <c r="AG1063" i="48"/>
  <c r="AM1063" i="48" s="1"/>
  <c r="AG1122" i="48"/>
  <c r="AM1122" i="48" s="1"/>
  <c r="AG1193" i="48"/>
  <c r="AM1193" i="48" s="1"/>
  <c r="AG856" i="48"/>
  <c r="AM856" i="48" s="1"/>
  <c r="AG553" i="48"/>
  <c r="AM553" i="48" s="1"/>
  <c r="AG823" i="48"/>
  <c r="AM823" i="48" s="1"/>
  <c r="AG459" i="48"/>
  <c r="AM459" i="48" s="1"/>
  <c r="AG565" i="48"/>
  <c r="AM565" i="48" s="1"/>
  <c r="AG579" i="48"/>
  <c r="AM579" i="48" s="1"/>
  <c r="AG815" i="48"/>
  <c r="AM815" i="48" s="1"/>
  <c r="AG1138" i="48"/>
  <c r="AM1138" i="48" s="1"/>
  <c r="AG1463" i="48"/>
  <c r="AM1463" i="48" s="1"/>
  <c r="AG2303" i="48"/>
  <c r="AM2303" i="48" s="1"/>
  <c r="AG1304" i="48"/>
  <c r="AM1304" i="48" s="1"/>
  <c r="AG1594" i="48"/>
  <c r="AM1594" i="48" s="1"/>
  <c r="AG932" i="48"/>
  <c r="AM932" i="48" s="1"/>
  <c r="AG732" i="48"/>
  <c r="AM732" i="48" s="1"/>
  <c r="AG447" i="48"/>
  <c r="AM447" i="48" s="1"/>
  <c r="AG423" i="48"/>
  <c r="AM423" i="48" s="1"/>
  <c r="AG398" i="48"/>
  <c r="AM398" i="48" s="1"/>
  <c r="AG601" i="48"/>
  <c r="AM601" i="48" s="1"/>
  <c r="AG791" i="48"/>
  <c r="AM791" i="48" s="1"/>
  <c r="AG897" i="48"/>
  <c r="AM897" i="48" s="1"/>
  <c r="AG1021" i="48"/>
  <c r="AM1021" i="48" s="1"/>
  <c r="AG1098" i="48"/>
  <c r="AM1098" i="48" s="1"/>
  <c r="AG1116" i="48"/>
  <c r="AM1116" i="48" s="1"/>
  <c r="AG1058" i="48"/>
  <c r="AM1058" i="48" s="1"/>
  <c r="AG842" i="48"/>
  <c r="AM842" i="48" s="1"/>
  <c r="AG593" i="48"/>
  <c r="AM593" i="48" s="1"/>
  <c r="AG656" i="48"/>
  <c r="AM656" i="48" s="1"/>
  <c r="AG455" i="48"/>
  <c r="AM455" i="48" s="1"/>
  <c r="AG418" i="48"/>
  <c r="AM418" i="48" s="1"/>
  <c r="AG544" i="48"/>
  <c r="AM544" i="48" s="1"/>
  <c r="AG492" i="48"/>
  <c r="AM492" i="48" s="1"/>
  <c r="AG667" i="48"/>
  <c r="AM667" i="48" s="1"/>
  <c r="AG1318" i="48"/>
  <c r="AM1318" i="48" s="1"/>
  <c r="AG1287" i="48"/>
  <c r="AM1287" i="48" s="1"/>
  <c r="AG1459" i="48"/>
  <c r="AM1459" i="48" s="1"/>
  <c r="AG1552" i="48"/>
  <c r="AM1552" i="48" s="1"/>
  <c r="AG1441" i="48"/>
  <c r="AM1441" i="48" s="1"/>
  <c r="AG1503" i="48"/>
  <c r="AM1503" i="48" s="1"/>
  <c r="AG1599" i="48"/>
  <c r="AM1599" i="48" s="1"/>
  <c r="AG1602" i="48"/>
  <c r="AM1602" i="48" s="1"/>
  <c r="AG1251" i="48"/>
  <c r="AM1251" i="48" s="1"/>
  <c r="AG1189" i="48"/>
  <c r="AM1189" i="48" s="1"/>
  <c r="AG1321" i="48"/>
  <c r="AM1321" i="48" s="1"/>
  <c r="AG1759" i="48"/>
  <c r="AM1759" i="48" s="1"/>
  <c r="AG1649" i="48"/>
  <c r="AM1649" i="48" s="1"/>
  <c r="AG1490" i="48"/>
  <c r="AM1490" i="48" s="1"/>
  <c r="AG1430" i="48"/>
  <c r="AM1430" i="48" s="1"/>
  <c r="AG1158" i="48"/>
  <c r="AM1158" i="48" s="1"/>
  <c r="AG1252" i="48"/>
  <c r="AM1252" i="48" s="1"/>
  <c r="AG1663" i="48"/>
  <c r="AM1663" i="48" s="1"/>
  <c r="AG1702" i="48"/>
  <c r="AM1702" i="48" s="1"/>
  <c r="AG1511" i="48"/>
  <c r="AM1511" i="48" s="1"/>
  <c r="AG1093" i="48"/>
  <c r="AM1093" i="48" s="1"/>
  <c r="AG1504" i="48"/>
  <c r="AM1504" i="48" s="1"/>
  <c r="AG1793" i="48"/>
  <c r="AM1793" i="48" s="1"/>
  <c r="AG1891" i="48"/>
  <c r="AM1891" i="48" s="1"/>
  <c r="AG1857" i="48"/>
  <c r="AM1857" i="48" s="1"/>
  <c r="AG1943" i="48"/>
  <c r="AM1943" i="48" s="1"/>
  <c r="AG1801" i="48"/>
  <c r="AM1801" i="48" s="1"/>
  <c r="AG1841" i="48"/>
  <c r="AM1841" i="48" s="1"/>
  <c r="AG1856" i="48"/>
  <c r="AM1856" i="48" s="1"/>
  <c r="AG1919" i="48"/>
  <c r="AM1919" i="48" s="1"/>
  <c r="AG1912" i="48"/>
  <c r="AM1912" i="48" s="1"/>
  <c r="AG1875" i="48"/>
  <c r="AM1875" i="48" s="1"/>
  <c r="AG1863" i="48"/>
  <c r="AM1863" i="48" s="1"/>
  <c r="AG1837" i="48"/>
  <c r="AM1837" i="48" s="1"/>
  <c r="AG1879" i="48"/>
  <c r="AM1879" i="48" s="1"/>
  <c r="AG1888" i="48"/>
  <c r="AM1888" i="48" s="1"/>
  <c r="AG1933" i="48"/>
  <c r="AM1933" i="48" s="1"/>
  <c r="AG1846" i="48"/>
  <c r="AM1846" i="48" s="1"/>
  <c r="AG1814" i="48"/>
  <c r="AM1814" i="48" s="1"/>
  <c r="AG1895" i="48"/>
  <c r="AM1895" i="48" s="1"/>
  <c r="AG1886" i="48"/>
  <c r="AM1886" i="48" s="1"/>
  <c r="AG1905" i="48"/>
  <c r="AM1905" i="48" s="1"/>
  <c r="AG1931" i="48"/>
  <c r="AM1931" i="48" s="1"/>
  <c r="AG1941" i="48"/>
  <c r="AM1941" i="48" s="1"/>
  <c r="AG1936" i="48"/>
  <c r="AM1936" i="48" s="1"/>
  <c r="AG1929" i="48"/>
  <c r="AM1929" i="48" s="1"/>
  <c r="AG1934" i="48"/>
  <c r="AM1934" i="48" s="1"/>
  <c r="AG1939" i="48"/>
  <c r="AM1939" i="48" s="1"/>
  <c r="AG1940" i="48"/>
  <c r="AM1940" i="48" s="1"/>
  <c r="AG1935" i="48"/>
  <c r="AM1935" i="48" s="1"/>
  <c r="AG1944" i="48"/>
  <c r="AM1944" i="48" s="1"/>
  <c r="AG1942" i="48"/>
  <c r="AM1942" i="48" s="1"/>
  <c r="AG1937" i="48"/>
  <c r="AM1937" i="48" s="1"/>
  <c r="AG1938" i="48"/>
  <c r="AM1938" i="48" s="1"/>
  <c r="AG1945" i="48"/>
  <c r="AM1945" i="48" s="1"/>
  <c r="AG1947" i="48"/>
  <c r="AM1947" i="48" s="1"/>
  <c r="AG1946" i="48"/>
  <c r="AM1946" i="48" s="1"/>
  <c r="AG1295" i="48"/>
  <c r="AM1295" i="48" s="1"/>
  <c r="AG1388" i="48"/>
  <c r="AM1388" i="48" s="1"/>
  <c r="AG1360" i="48"/>
  <c r="AM1360" i="48" s="1"/>
  <c r="AG1398" i="48"/>
  <c r="AM1398" i="48" s="1"/>
  <c r="AG1558" i="48"/>
  <c r="AM1558" i="48" s="1"/>
  <c r="AG1569" i="48"/>
  <c r="AM1569" i="48" s="1"/>
  <c r="AG1330" i="48"/>
  <c r="AM1330" i="48" s="1"/>
  <c r="AG1248" i="48"/>
  <c r="AM1248" i="48" s="1"/>
  <c r="AG1282" i="48"/>
  <c r="AM1282" i="48" s="1"/>
  <c r="AG1418" i="48"/>
  <c r="AM1418" i="48" s="1"/>
  <c r="AG1383" i="48"/>
  <c r="AM1383" i="48" s="1"/>
  <c r="AG1399" i="48"/>
  <c r="AM1399" i="48" s="1"/>
  <c r="AG1365" i="48"/>
  <c r="AM1365" i="48" s="1"/>
  <c r="AG1389" i="48"/>
  <c r="AM1389" i="48" s="1"/>
  <c r="AG1296" i="48"/>
  <c r="AM1296" i="48" s="1"/>
  <c r="AG1374" i="48"/>
  <c r="AM1374" i="48" s="1"/>
  <c r="AG1540" i="48"/>
  <c r="AM1540" i="48" s="1"/>
  <c r="AG1560" i="48"/>
  <c r="AM1560" i="48" s="1"/>
  <c r="AG1266" i="48"/>
  <c r="AM1266" i="48" s="1"/>
  <c r="AG1164" i="48"/>
  <c r="AM1164" i="48" s="1"/>
  <c r="AG1176" i="48"/>
  <c r="AM1176" i="48" s="1"/>
  <c r="AG1297" i="48"/>
  <c r="AM1297" i="48" s="1"/>
  <c r="AG1255" i="48"/>
  <c r="AM1255" i="48" s="1"/>
  <c r="AG1312" i="48"/>
  <c r="AM1312" i="48" s="1"/>
  <c r="AG1257" i="48"/>
  <c r="AM1257" i="48" s="1"/>
  <c r="AG1209" i="48"/>
  <c r="AM1209" i="48" s="1"/>
  <c r="AG1246" i="48"/>
  <c r="AM1246" i="48" s="1"/>
  <c r="AG1397" i="48"/>
  <c r="AM1397" i="48" s="1"/>
  <c r="AG1424" i="48"/>
  <c r="AM1424" i="48" s="1"/>
  <c r="AG1357" i="48"/>
  <c r="AM1357" i="48" s="1"/>
  <c r="AG1264" i="48"/>
  <c r="AM1264" i="48" s="1"/>
  <c r="AG1204" i="48"/>
  <c r="AM1204" i="48" s="1"/>
  <c r="AG1247" i="48"/>
  <c r="AM1247" i="48" s="1"/>
  <c r="AG1232" i="48"/>
  <c r="AM1232" i="48" s="1"/>
  <c r="AG1272" i="48"/>
  <c r="AM1272" i="48" s="1"/>
  <c r="AG1400" i="48"/>
  <c r="AM1400" i="48" s="1"/>
  <c r="AG1281" i="48"/>
  <c r="AM1281" i="48" s="1"/>
  <c r="AG1338" i="48"/>
  <c r="AM1338" i="48" s="1"/>
  <c r="AG1227" i="48"/>
  <c r="AM1227" i="48" s="1"/>
  <c r="AG1230" i="48"/>
  <c r="AM1230" i="48" s="1"/>
  <c r="AG1259" i="48"/>
  <c r="AM1259" i="48" s="1"/>
  <c r="AG1095" i="48"/>
  <c r="AM1095" i="48" s="1"/>
  <c r="AG1074" i="48"/>
  <c r="AM1074" i="48" s="1"/>
  <c r="AG1034" i="48"/>
  <c r="AM1034" i="48" s="1"/>
  <c r="AG1056" i="48"/>
  <c r="AM1056" i="48" s="1"/>
  <c r="AG1139" i="48"/>
  <c r="AM1139" i="48" s="1"/>
  <c r="AG1224" i="48"/>
  <c r="AM1224" i="48" s="1"/>
  <c r="AG1241" i="48"/>
  <c r="AM1241" i="48" s="1"/>
  <c r="AG1062" i="48"/>
  <c r="AM1062" i="48" s="1"/>
  <c r="AG1150" i="48"/>
  <c r="AM1150" i="48" s="1"/>
  <c r="AG1270" i="48"/>
  <c r="AM1270" i="48" s="1"/>
  <c r="AG1303" i="48"/>
  <c r="AM1303" i="48" s="1"/>
  <c r="AG1237" i="48"/>
  <c r="AM1237" i="48" s="1"/>
  <c r="AG1132" i="48"/>
  <c r="AM1132" i="48" s="1"/>
  <c r="AG1054" i="48"/>
  <c r="AM1054" i="48" s="1"/>
  <c r="AG845" i="48"/>
  <c r="AM845" i="48" s="1"/>
  <c r="AG870" i="48"/>
  <c r="AM870" i="48" s="1"/>
  <c r="AG885" i="48"/>
  <c r="AM885" i="48" s="1"/>
  <c r="AG888" i="48"/>
  <c r="AM888" i="48" s="1"/>
  <c r="AG811" i="48"/>
  <c r="AM811" i="48" s="1"/>
  <c r="AG1969" i="48"/>
  <c r="AM1969" i="48" s="1"/>
  <c r="AG1967" i="48"/>
  <c r="AM1967" i="48" s="1"/>
  <c r="AG1951" i="48"/>
  <c r="AM1951" i="48" s="1"/>
  <c r="AG1961" i="48"/>
  <c r="AM1961" i="48" s="1"/>
  <c r="AG1952" i="48"/>
  <c r="AM1952" i="48" s="1"/>
  <c r="AG1953" i="48"/>
  <c r="AM1953" i="48" s="1"/>
  <c r="AG1968" i="48"/>
  <c r="AM1968" i="48" s="1"/>
  <c r="AG1954" i="48"/>
  <c r="AM1954" i="48" s="1"/>
  <c r="AG1962" i="48"/>
  <c r="AM1962" i="48" s="1"/>
  <c r="AG1955" i="48"/>
  <c r="AM1955" i="48" s="1"/>
  <c r="AG1963" i="48"/>
  <c r="AM1963" i="48" s="1"/>
  <c r="AG1956" i="48"/>
  <c r="AM1956" i="48" s="1"/>
  <c r="AG1957" i="48"/>
  <c r="AM1957" i="48" s="1"/>
  <c r="AG1964" i="48"/>
  <c r="AM1964" i="48" s="1"/>
  <c r="AG1958" i="48"/>
  <c r="AM1958" i="48" s="1"/>
  <c r="AG1965" i="48"/>
  <c r="AM1965" i="48" s="1"/>
  <c r="AG1959" i="48"/>
  <c r="AM1959" i="48" s="1"/>
  <c r="AG1960" i="48"/>
  <c r="AM1960" i="48" s="1"/>
  <c r="AG1966" i="48"/>
  <c r="AM1966" i="48" s="1"/>
  <c r="AG1948" i="48"/>
  <c r="AM1948" i="48" s="1"/>
  <c r="AG1949" i="48"/>
  <c r="AM1949" i="48" s="1"/>
  <c r="AG956" i="48"/>
  <c r="AM956" i="48" s="1"/>
  <c r="AG950" i="48"/>
  <c r="AM950" i="48" s="1"/>
  <c r="AG1950" i="48"/>
  <c r="AM1950" i="48" s="1"/>
  <c r="AG857" i="48"/>
  <c r="AM857" i="48" s="1"/>
  <c r="AG958" i="48"/>
  <c r="AM958" i="48" s="1"/>
  <c r="AG908" i="48"/>
  <c r="AM908" i="48" s="1"/>
  <c r="AG935" i="48"/>
  <c r="AM935" i="48" s="1"/>
  <c r="AG884" i="48"/>
  <c r="AM884" i="48" s="1"/>
  <c r="AG793" i="48"/>
  <c r="AM793" i="48" s="1"/>
  <c r="AG859" i="48"/>
  <c r="AM859" i="48" s="1"/>
  <c r="AG865" i="48"/>
  <c r="AM865" i="48" s="1"/>
  <c r="AG929" i="48"/>
  <c r="AM929" i="48" s="1"/>
  <c r="AG904" i="48"/>
  <c r="AM904" i="48" s="1"/>
  <c r="AG854" i="48"/>
  <c r="AM854" i="48" s="1"/>
  <c r="AG837" i="48"/>
  <c r="AM837" i="48" s="1"/>
  <c r="AG802" i="48"/>
  <c r="AM802" i="48" s="1"/>
  <c r="AG899" i="48"/>
  <c r="AM899" i="48" s="1"/>
  <c r="AG954" i="48"/>
  <c r="AM954" i="48" s="1"/>
  <c r="AG952" i="48"/>
  <c r="AM952" i="48" s="1"/>
  <c r="AG944" i="48"/>
  <c r="AM944" i="48" s="1"/>
  <c r="AG892" i="48"/>
  <c r="AM892" i="48" s="1"/>
  <c r="AG922" i="48"/>
  <c r="AM922" i="48" s="1"/>
  <c r="AG934" i="48"/>
  <c r="AM934" i="48" s="1"/>
  <c r="AG959" i="48"/>
  <c r="AM959" i="48" s="1"/>
  <c r="AG938" i="48"/>
  <c r="AM938" i="48" s="1"/>
  <c r="AG957" i="48"/>
  <c r="AM957" i="48" s="1"/>
  <c r="AG912" i="48"/>
  <c r="AM912" i="48" s="1"/>
  <c r="AG1835" i="48"/>
  <c r="AM1835" i="48" s="1"/>
  <c r="AG1859" i="48"/>
  <c r="AM1859" i="48" s="1"/>
  <c r="AG1834" i="48"/>
  <c r="AM1834" i="48" s="1"/>
  <c r="AG1880" i="48"/>
  <c r="AM1880" i="48" s="1"/>
  <c r="AG1921" i="48"/>
  <c r="AM1921" i="48" s="1"/>
  <c r="AG1923" i="48"/>
  <c r="AM1923" i="48" s="1"/>
  <c r="AG1901" i="48"/>
  <c r="AM1901" i="48" s="1"/>
  <c r="AG1893" i="48"/>
  <c r="AM1893" i="48" s="1"/>
  <c r="AG1906" i="48"/>
  <c r="AM1906" i="48" s="1"/>
  <c r="AG1890" i="48"/>
  <c r="AM1890" i="48" s="1"/>
  <c r="AG1828" i="48"/>
  <c r="AM1828" i="48" s="1"/>
  <c r="AG1813" i="48"/>
  <c r="AM1813" i="48" s="1"/>
  <c r="AG1824" i="48"/>
  <c r="AM1824" i="48" s="1"/>
  <c r="AG1832" i="48"/>
  <c r="AM1832" i="48" s="1"/>
  <c r="AG1855" i="48"/>
  <c r="AM1855" i="48" s="1"/>
  <c r="AG1878" i="48"/>
  <c r="AM1878" i="48" s="1"/>
  <c r="AG1881" i="48"/>
  <c r="AM1881" i="48" s="1"/>
  <c r="AG1894" i="48"/>
  <c r="AM1894" i="48" s="1"/>
  <c r="AG1896" i="48"/>
  <c r="AM1896" i="48" s="1"/>
  <c r="AG1918" i="48"/>
  <c r="AM1918" i="48" s="1"/>
  <c r="AG1913" i="48"/>
  <c r="AM1913" i="48" s="1"/>
  <c r="AG1917" i="48"/>
  <c r="AM1917" i="48" s="1"/>
  <c r="AG1889" i="48"/>
  <c r="AM1889" i="48" s="1"/>
  <c r="AG1873" i="48"/>
  <c r="AM1873" i="48" s="1"/>
  <c r="AG1871" i="48"/>
  <c r="AM1871" i="48" s="1"/>
  <c r="AG1862" i="48"/>
  <c r="AM1862" i="48" s="1"/>
  <c r="AG1842" i="48"/>
  <c r="AM1842" i="48" s="1"/>
  <c r="AG1844" i="48"/>
  <c r="AM1844" i="48" s="1"/>
  <c r="AG1830" i="48"/>
  <c r="AM1830" i="48" s="1"/>
  <c r="AG1839" i="48"/>
  <c r="AM1839" i="48" s="1"/>
  <c r="AG1910" i="48"/>
  <c r="AM1910" i="48" s="1"/>
  <c r="AG1914" i="48"/>
  <c r="AM1914" i="48" s="1"/>
  <c r="AG1920" i="48"/>
  <c r="AM1920" i="48" s="1"/>
  <c r="AG1876" i="48"/>
  <c r="AM1876" i="48" s="1"/>
  <c r="AG1847" i="48"/>
  <c r="AM1847" i="48" s="1"/>
  <c r="AG1850" i="48"/>
  <c r="AM1850" i="48" s="1"/>
  <c r="AG1868" i="48"/>
  <c r="AM1868" i="48" s="1"/>
  <c r="AG1870" i="48"/>
  <c r="AM1870" i="48" s="1"/>
  <c r="AG1877" i="48"/>
  <c r="AM1877" i="48" s="1"/>
  <c r="AG1874" i="48"/>
  <c r="AM1874" i="48" s="1"/>
  <c r="AG1898" i="48"/>
  <c r="AM1898" i="48" s="1"/>
  <c r="AG1922" i="48"/>
  <c r="AM1922" i="48" s="1"/>
  <c r="AG1930" i="48"/>
  <c r="AM1930" i="48" s="1"/>
  <c r="AG1927" i="48"/>
  <c r="AM1927" i="48" s="1"/>
  <c r="AG1928" i="48"/>
  <c r="AM1928" i="48" s="1"/>
  <c r="AG1904" i="48"/>
  <c r="AM1904" i="48" s="1"/>
  <c r="AG1900" i="48"/>
  <c r="AM1900" i="48" s="1"/>
  <c r="AG1903" i="48"/>
  <c r="AM1903" i="48" s="1"/>
  <c r="AG1911" i="48"/>
  <c r="AM1911" i="48" s="1"/>
  <c r="AG1909" i="48"/>
  <c r="AM1909" i="48" s="1"/>
  <c r="AG1924" i="48"/>
  <c r="AM1924" i="48" s="1"/>
  <c r="AG1926" i="48"/>
  <c r="AM1926" i="48" s="1"/>
  <c r="AG1932" i="48"/>
  <c r="AM1932" i="48" s="1"/>
  <c r="AG1925" i="48"/>
  <c r="AM1925" i="48" s="1"/>
  <c r="AG517" i="48"/>
  <c r="AM517" i="48" s="1"/>
  <c r="AG633" i="48"/>
  <c r="AM633" i="48" s="1"/>
  <c r="AG676" i="48"/>
  <c r="AM676" i="48" s="1"/>
  <c r="AG755" i="48"/>
  <c r="AM755" i="48" s="1"/>
  <c r="AG1051" i="48"/>
  <c r="AM1051" i="48" s="1"/>
  <c r="AG997" i="48"/>
  <c r="AM997" i="48" s="1"/>
  <c r="AG704" i="48"/>
  <c r="AM704" i="48" s="1"/>
  <c r="AG701" i="48"/>
  <c r="AM701" i="48" s="1"/>
  <c r="AG814" i="48"/>
  <c r="AM814" i="48" s="1"/>
  <c r="AG941" i="48"/>
  <c r="AM941" i="48" s="1"/>
  <c r="AG683" i="48"/>
  <c r="AM683" i="48" s="1"/>
  <c r="AG548" i="48"/>
  <c r="AM548" i="48" s="1"/>
  <c r="AG473" i="48"/>
  <c r="AM473" i="48" s="1"/>
  <c r="AG551" i="48"/>
  <c r="AM551" i="48" s="1"/>
  <c r="AG622" i="48"/>
  <c r="AM622" i="48" s="1"/>
  <c r="AG833" i="48"/>
  <c r="AM833" i="48" s="1"/>
  <c r="AG968" i="48"/>
  <c r="AM968" i="48" s="1"/>
  <c r="AG1016" i="48"/>
  <c r="AM1016" i="48" s="1"/>
  <c r="AG778" i="48"/>
  <c r="AM778" i="48" s="1"/>
  <c r="AG834" i="48"/>
  <c r="AM834" i="48" s="1"/>
  <c r="AG839" i="48"/>
  <c r="AM839" i="48" s="1"/>
  <c r="AG872" i="48"/>
  <c r="AM872" i="48" s="1"/>
  <c r="AG669" i="48"/>
  <c r="AM669" i="48" s="1"/>
  <c r="AG873" i="48"/>
  <c r="AM873" i="48" s="1"/>
  <c r="AG613" i="48"/>
  <c r="AM613" i="48" s="1"/>
  <c r="AG719" i="48"/>
  <c r="AM719" i="48" s="1"/>
  <c r="AG734" i="48"/>
  <c r="AM734" i="48" s="1"/>
  <c r="AG882" i="48"/>
  <c r="AM882" i="48" s="1"/>
  <c r="AG991" i="48"/>
  <c r="AM991" i="48" s="1"/>
  <c r="AG864" i="48"/>
  <c r="AM864" i="48" s="1"/>
  <c r="AG790" i="48"/>
  <c r="AM790" i="48" s="1"/>
  <c r="AG751" i="48"/>
  <c r="AM751" i="48" s="1"/>
  <c r="AG948" i="48"/>
  <c r="AM948" i="48" s="1"/>
  <c r="AG940" i="48"/>
  <c r="AM940" i="48" s="1"/>
  <c r="AG994" i="48"/>
  <c r="AM994" i="48" s="1"/>
  <c r="AG655" i="48"/>
  <c r="AM655" i="48" s="1"/>
  <c r="AG614" i="48"/>
  <c r="AM614" i="48" s="1"/>
  <c r="AG611" i="48"/>
  <c r="AM611" i="48" s="1"/>
  <c r="AG824" i="48"/>
  <c r="AM824" i="48" s="1"/>
  <c r="AG966" i="48"/>
  <c r="AM966" i="48" s="1"/>
  <c r="AG936" i="48"/>
  <c r="AM936" i="48" s="1"/>
  <c r="AG853" i="48"/>
  <c r="AM853" i="48" s="1"/>
  <c r="AG851" i="48"/>
  <c r="AM851" i="48" s="1"/>
  <c r="AG731" i="48"/>
  <c r="AM731" i="48" s="1"/>
  <c r="AG838" i="48"/>
  <c r="AM838" i="48" s="1"/>
  <c r="AG909" i="48"/>
  <c r="AM909" i="48" s="1"/>
  <c r="AG729" i="48"/>
  <c r="AM729" i="48" s="1"/>
  <c r="AG663" i="48"/>
  <c r="AM663" i="48" s="1"/>
  <c r="AG638" i="48"/>
  <c r="AM638" i="48" s="1"/>
  <c r="AG615" i="48"/>
  <c r="AM615" i="48" s="1"/>
  <c r="AG744" i="48"/>
  <c r="AM744" i="48" s="1"/>
  <c r="AG850" i="48"/>
  <c r="AM850" i="48" s="1"/>
  <c r="AG976" i="48"/>
  <c r="AM976" i="48" s="1"/>
  <c r="AG930" i="48"/>
  <c r="AM930" i="48" s="1"/>
  <c r="AG855" i="48"/>
  <c r="AM855" i="48" s="1"/>
  <c r="AG46" i="48"/>
  <c r="AM46" i="48" s="1"/>
  <c r="AG101" i="48"/>
  <c r="AM101" i="48" s="1"/>
  <c r="AG144" i="48"/>
  <c r="AM144" i="48" s="1"/>
  <c r="AG206" i="48"/>
  <c r="AM206" i="48" s="1"/>
  <c r="AG1117" i="48"/>
  <c r="AM1117" i="48" s="1"/>
  <c r="AG1146" i="48"/>
  <c r="AM1146" i="48" s="1"/>
  <c r="AG1072" i="48"/>
  <c r="AM1072" i="48" s="1"/>
  <c r="AG937" i="48"/>
  <c r="AM937" i="48" s="1"/>
  <c r="AG891" i="48"/>
  <c r="AM891" i="48" s="1"/>
  <c r="AG585" i="48"/>
  <c r="AM585" i="48" s="1"/>
  <c r="AG197" i="48"/>
  <c r="AM197" i="48" s="1"/>
  <c r="AG74" i="48"/>
  <c r="AM74" i="48" s="1"/>
  <c r="AG38" i="48"/>
  <c r="AM38" i="48" s="1"/>
  <c r="AG54" i="48"/>
  <c r="AM54" i="48" s="1"/>
  <c r="AG108" i="48"/>
  <c r="AM108" i="48" s="1"/>
  <c r="AG321" i="48"/>
  <c r="AM321" i="48" s="1"/>
  <c r="AG499" i="48"/>
  <c r="AM499" i="48" s="1"/>
  <c r="AG1067" i="48"/>
  <c r="AM1067" i="48" s="1"/>
  <c r="AG1010" i="48"/>
  <c r="AM1010" i="48" s="1"/>
  <c r="AG1000" i="48"/>
  <c r="AM1000" i="48" s="1"/>
  <c r="AG992" i="48"/>
  <c r="AM992" i="48" s="1"/>
  <c r="AG396" i="48"/>
  <c r="AM396" i="48" s="1"/>
  <c r="AG128" i="48"/>
  <c r="AM128" i="48" s="1"/>
  <c r="AG332" i="48"/>
  <c r="AM332" i="48" s="1"/>
  <c r="AG87" i="48"/>
  <c r="AM87" i="48" s="1"/>
  <c r="AG142" i="48"/>
  <c r="AM142" i="48" s="1"/>
  <c r="AG167" i="48"/>
  <c r="AM167" i="48" s="1"/>
  <c r="AG312" i="48"/>
  <c r="AM312" i="48" s="1"/>
  <c r="AG631" i="48"/>
  <c r="AM631" i="48" s="1"/>
  <c r="AG1137" i="48"/>
  <c r="AM1137" i="48" s="1"/>
  <c r="AG1083" i="48"/>
  <c r="AM1083" i="48" s="1"/>
  <c r="AG1036" i="48"/>
  <c r="AM1036" i="48" s="1"/>
  <c r="AG1055" i="48"/>
  <c r="AM1055" i="48" s="1"/>
  <c r="AG374" i="48"/>
  <c r="AM374" i="48" s="1"/>
  <c r="AG392" i="48"/>
  <c r="AM392" i="48" s="1"/>
  <c r="AG92" i="48"/>
  <c r="AM92" i="48" s="1"/>
  <c r="AG57" i="48"/>
  <c r="AM57" i="48" s="1"/>
  <c r="AG45" i="48"/>
  <c r="AM45" i="48" s="1"/>
  <c r="AG232" i="48"/>
  <c r="AM232" i="48" s="1"/>
  <c r="AG387" i="48"/>
  <c r="AM387" i="48" s="1"/>
  <c r="AG573" i="48"/>
  <c r="AM573" i="48" s="1"/>
  <c r="AG1059" i="48"/>
  <c r="AM1059" i="48" s="1"/>
  <c r="AG741" i="48"/>
  <c r="AM741" i="48" s="1"/>
  <c r="AG1007" i="48"/>
  <c r="AM1007" i="48" s="1"/>
  <c r="AG977" i="48"/>
  <c r="AM977" i="48" s="1"/>
  <c r="AG461" i="48"/>
  <c r="AM461" i="48" s="1"/>
  <c r="AG152" i="48"/>
  <c r="AM152" i="48" s="1"/>
  <c r="AG122" i="48"/>
  <c r="AM122" i="48" s="1"/>
  <c r="AG105" i="48"/>
  <c r="AM105" i="48" s="1"/>
  <c r="AG86" i="48"/>
  <c r="AM86" i="48" s="1"/>
  <c r="AG175" i="48"/>
  <c r="AM175" i="48" s="1"/>
  <c r="AG252" i="48"/>
  <c r="AM252" i="48" s="1"/>
  <c r="AG590" i="48"/>
  <c r="AM590" i="48" s="1"/>
  <c r="AG915" i="48"/>
  <c r="AM915" i="48" s="1"/>
  <c r="AG878" i="48"/>
  <c r="AM878" i="48" s="1"/>
  <c r="AG16" i="48"/>
  <c r="AM16" i="48" s="1"/>
  <c r="AG32" i="48"/>
  <c r="AM32" i="48" s="1"/>
  <c r="AG27" i="48"/>
  <c r="AM27" i="48" s="1"/>
  <c r="AG31" i="48"/>
  <c r="AM31" i="48" s="1"/>
  <c r="AG248" i="48"/>
  <c r="AM248" i="48" s="1"/>
  <c r="AG291" i="48"/>
  <c r="AM291" i="48" s="1"/>
  <c r="AG221" i="48"/>
  <c r="AM221" i="48" s="1"/>
  <c r="AG207" i="48"/>
  <c r="AM207" i="48" s="1"/>
  <c r="AG229" i="48"/>
  <c r="AM229" i="48" s="1"/>
  <c r="AG220" i="48"/>
  <c r="AM220" i="48" s="1"/>
  <c r="AG82" i="48"/>
  <c r="AM82" i="48" s="1"/>
  <c r="AG22" i="48"/>
  <c r="AM22" i="48" s="1"/>
  <c r="AG23" i="48"/>
  <c r="AM23" i="48" s="1"/>
  <c r="AG44" i="48"/>
  <c r="AM44" i="48" s="1"/>
  <c r="AG42" i="48"/>
  <c r="AM42" i="48" s="1"/>
  <c r="AG103" i="48"/>
  <c r="AM103" i="48" s="1"/>
  <c r="AG131" i="48"/>
  <c r="AM131" i="48" s="1"/>
  <c r="AG288" i="48"/>
  <c r="AM288" i="48" s="1"/>
  <c r="AG239" i="48"/>
  <c r="AM239" i="48" s="1"/>
  <c r="AG278" i="48"/>
  <c r="AM278" i="48" s="1"/>
  <c r="AG269" i="48"/>
  <c r="AM269" i="48" s="1"/>
  <c r="AG114" i="48"/>
  <c r="AM114" i="48" s="1"/>
  <c r="AG62" i="48"/>
  <c r="AM62" i="48" s="1"/>
  <c r="AG261" i="48"/>
  <c r="AM261" i="48" s="1"/>
  <c r="AG51" i="48"/>
  <c r="AM51" i="48" s="1"/>
  <c r="AG126" i="48"/>
  <c r="AM126" i="48" s="1"/>
  <c r="AG48" i="48"/>
  <c r="AM48" i="48" s="1"/>
  <c r="AG64" i="48"/>
  <c r="AM64" i="48" s="1"/>
  <c r="AG96" i="48"/>
  <c r="AM96" i="48" s="1"/>
  <c r="AG246" i="48"/>
  <c r="AM246" i="48" s="1"/>
  <c r="AG1498" i="48"/>
  <c r="AM1498" i="48" s="1"/>
  <c r="AG253" i="48"/>
  <c r="AM253" i="48" s="1"/>
  <c r="AG242" i="48"/>
  <c r="AM242" i="48" s="1"/>
  <c r="AG97" i="48"/>
  <c r="AM97" i="48" s="1"/>
  <c r="AG169" i="48"/>
  <c r="AM169" i="48" s="1"/>
  <c r="AG30" i="48"/>
  <c r="AM30" i="48" s="1"/>
  <c r="AG21" i="48"/>
  <c r="AM21" i="48" s="1"/>
  <c r="AG37" i="48"/>
  <c r="AM37" i="48" s="1"/>
  <c r="AG56" i="48"/>
  <c r="AM56" i="48" s="1"/>
  <c r="AG93" i="48"/>
  <c r="AM93" i="48" s="1"/>
  <c r="AG294" i="48"/>
  <c r="AM294" i="48" s="1"/>
  <c r="AG388" i="48"/>
  <c r="AM388" i="48" s="1"/>
  <c r="AG380" i="48"/>
  <c r="AM380" i="48" s="1"/>
  <c r="AG400" i="48"/>
  <c r="AM400" i="48" s="1"/>
  <c r="AG411" i="48"/>
  <c r="AM411" i="48" s="1"/>
  <c r="AG297" i="48"/>
  <c r="AM297" i="48" s="1"/>
  <c r="AG202" i="48"/>
  <c r="AM202" i="48" s="1"/>
  <c r="AG60" i="48"/>
  <c r="AM60" i="48" s="1"/>
  <c r="AG69" i="48"/>
  <c r="AM69" i="48" s="1"/>
  <c r="AG26" i="48"/>
  <c r="AM26" i="48" s="1"/>
  <c r="AG28" i="48"/>
  <c r="AM28" i="48" s="1"/>
  <c r="AG43" i="48"/>
  <c r="AM43" i="48" s="1"/>
  <c r="AG138" i="48"/>
  <c r="AM138" i="48" s="1"/>
  <c r="AG226" i="48"/>
  <c r="AM226" i="48" s="1"/>
  <c r="AG211" i="48"/>
  <c r="AM211" i="48" s="1"/>
  <c r="AG1385" i="48"/>
  <c r="AM1385" i="48" s="1"/>
  <c r="AG1460" i="48"/>
  <c r="AM1460" i="48" s="1"/>
  <c r="AG1405" i="48"/>
  <c r="AM1405" i="48" s="1"/>
  <c r="AG1465" i="48"/>
  <c r="AM1465" i="48" s="1"/>
  <c r="AG906" i="48"/>
  <c r="AM906" i="48" s="1"/>
  <c r="AG730" i="48"/>
  <c r="AM730" i="48" s="1"/>
  <c r="AG558" i="48"/>
  <c r="AM558" i="48" s="1"/>
  <c r="AG557" i="48"/>
  <c r="AM557" i="48" s="1"/>
  <c r="AG699" i="48"/>
  <c r="AM699" i="48" s="1"/>
  <c r="AG1127" i="48"/>
  <c r="AM1127" i="48" s="1"/>
  <c r="AG1518" i="48"/>
  <c r="AM1518" i="48" s="1"/>
  <c r="AG1471" i="48"/>
  <c r="AM1471" i="48" s="1"/>
  <c r="AG1449" i="48"/>
  <c r="AM1449" i="48" s="1"/>
  <c r="AG1488" i="48"/>
  <c r="AM1488" i="48" s="1"/>
  <c r="AG1453" i="48"/>
  <c r="AM1453" i="48" s="1"/>
  <c r="AG1495" i="48"/>
  <c r="AM1495" i="48" s="1"/>
  <c r="AG1078" i="48"/>
  <c r="AM1078" i="48" s="1"/>
  <c r="AG781" i="48"/>
  <c r="AM781" i="48" s="1"/>
  <c r="AG531" i="48"/>
  <c r="AM531" i="48" s="1"/>
  <c r="AG562" i="48"/>
  <c r="AM562" i="48" s="1"/>
  <c r="AG581" i="48"/>
  <c r="AM581" i="48" s="1"/>
  <c r="AG1060" i="48"/>
  <c r="AM1060" i="48" s="1"/>
  <c r="AG1447" i="48"/>
  <c r="AM1447" i="48" s="1"/>
  <c r="AG1328" i="48"/>
  <c r="AM1328" i="48" s="1"/>
  <c r="AG1409" i="48"/>
  <c r="AM1409" i="48" s="1"/>
  <c r="AG1390" i="48"/>
  <c r="AM1390" i="48" s="1"/>
  <c r="AG1513" i="48"/>
  <c r="AM1513" i="48" s="1"/>
  <c r="AG1767" i="48"/>
  <c r="AM1767" i="48" s="1"/>
  <c r="AG1239" i="48"/>
  <c r="AM1239" i="48" s="1"/>
  <c r="AG709" i="48"/>
  <c r="AM709" i="48" s="1"/>
  <c r="AG2305" i="48"/>
  <c r="AM2305" i="48" s="1"/>
  <c r="AG507" i="48"/>
  <c r="AM507" i="48" s="1"/>
  <c r="AG767" i="48"/>
  <c r="AM767" i="48" s="1"/>
  <c r="AG1195" i="48"/>
  <c r="AM1195" i="48" s="1"/>
  <c r="AG1529" i="48"/>
  <c r="AM1529" i="48" s="1"/>
  <c r="AG1536" i="48"/>
  <c r="AM1536" i="48" s="1"/>
  <c r="AG1386" i="48"/>
  <c r="AM1386" i="48" s="1"/>
  <c r="AG1510" i="48"/>
  <c r="AM1510" i="48" s="1"/>
  <c r="AG1349" i="48"/>
  <c r="AM1349" i="48" s="1"/>
  <c r="AG1387" i="48"/>
  <c r="AM1387" i="48" s="1"/>
  <c r="AG943" i="48"/>
  <c r="AM943" i="48" s="1"/>
  <c r="AG609" i="48"/>
  <c r="AM609" i="48" s="1"/>
  <c r="AG561" i="48"/>
  <c r="AM561" i="48" s="1"/>
  <c r="AG484" i="48"/>
  <c r="AM484" i="48" s="1"/>
  <c r="AG672" i="48"/>
  <c r="AM672" i="48" s="1"/>
  <c r="AG933" i="48"/>
  <c r="AM933" i="48" s="1"/>
  <c r="AG1500" i="48"/>
  <c r="AM1500" i="48" s="1"/>
  <c r="AG1533" i="48"/>
  <c r="AM1533" i="48" s="1"/>
  <c r="AG1494" i="48"/>
  <c r="AM1494" i="48" s="1"/>
  <c r="AG1484" i="48"/>
  <c r="AM1484" i="48" s="1"/>
  <c r="AG1429" i="48"/>
  <c r="AM1429" i="48" s="1"/>
  <c r="AG1335" i="48"/>
  <c r="AM1335" i="48" s="1"/>
  <c r="AG806" i="48"/>
  <c r="AM806" i="48" s="1"/>
  <c r="AG680" i="48"/>
  <c r="AM680" i="48" s="1"/>
  <c r="AG718" i="48"/>
  <c r="AM718" i="48" s="1"/>
  <c r="AG109" i="48"/>
  <c r="AM109" i="48" s="1"/>
  <c r="AG145" i="48"/>
  <c r="AM145" i="48" s="1"/>
  <c r="AG136" i="48"/>
  <c r="AM136" i="48" s="1"/>
  <c r="AG161" i="48"/>
  <c r="AM161" i="48" s="1"/>
  <c r="AG185" i="48"/>
  <c r="AM185" i="48" s="1"/>
  <c r="AG186" i="48"/>
  <c r="AM186" i="48" s="1"/>
  <c r="AG117" i="48"/>
  <c r="AM117" i="48" s="1"/>
  <c r="AG116" i="48"/>
  <c r="AM116" i="48" s="1"/>
  <c r="AG177" i="48"/>
  <c r="AM177" i="48" s="1"/>
  <c r="AG268" i="48"/>
  <c r="AM268" i="48" s="1"/>
  <c r="AG212" i="48"/>
  <c r="AM212" i="48" s="1"/>
  <c r="AG127" i="48"/>
  <c r="AM127" i="48" s="1"/>
  <c r="AG110" i="48"/>
  <c r="AM110" i="48" s="1"/>
  <c r="AG118" i="48"/>
  <c r="AM118" i="48" s="1"/>
  <c r="AG119" i="48"/>
  <c r="AM119" i="48" s="1"/>
  <c r="AG181" i="48"/>
  <c r="AM181" i="48" s="1"/>
  <c r="AG164" i="48"/>
  <c r="AM164" i="48" s="1"/>
  <c r="AG153" i="48"/>
  <c r="AM153" i="48" s="1"/>
  <c r="AG102" i="48"/>
  <c r="AM102" i="48" s="1"/>
  <c r="AG151" i="48"/>
  <c r="AM151" i="48" s="1"/>
  <c r="AG134" i="48"/>
  <c r="AM134" i="48" s="1"/>
  <c r="AG183" i="48"/>
  <c r="AM183" i="48" s="1"/>
  <c r="AG159" i="48"/>
  <c r="AM159" i="48" s="1"/>
  <c r="AG316" i="48"/>
  <c r="AM316" i="48" s="1"/>
  <c r="AG123" i="48"/>
  <c r="AM123" i="48" s="1"/>
  <c r="AG113" i="48"/>
  <c r="AM113" i="48" s="1"/>
  <c r="AG124" i="48"/>
  <c r="AM124" i="48" s="1"/>
  <c r="AG182" i="48"/>
  <c r="AM182" i="48" s="1"/>
  <c r="AG170" i="48"/>
  <c r="AM170" i="48" s="1"/>
  <c r="AG148" i="48"/>
  <c r="AM148" i="48" s="1"/>
  <c r="AG146" i="48"/>
  <c r="AM146" i="48" s="1"/>
  <c r="AG163" i="48"/>
  <c r="AM163" i="48" s="1"/>
  <c r="AG200" i="48"/>
  <c r="AM200" i="48" s="1"/>
  <c r="AG240" i="48"/>
  <c r="AM240" i="48" s="1"/>
  <c r="AG270" i="48"/>
  <c r="AM270" i="48" s="1"/>
  <c r="AG147" i="48"/>
  <c r="AM147" i="48" s="1"/>
  <c r="AG121" i="48"/>
  <c r="AM121" i="48" s="1"/>
  <c r="AG120" i="48"/>
  <c r="AM120" i="48" s="1"/>
  <c r="AG180" i="48"/>
  <c r="AM180" i="48" s="1"/>
  <c r="AG205" i="48"/>
  <c r="AM205" i="48" s="1"/>
  <c r="AG193" i="48"/>
  <c r="AM193" i="48" s="1"/>
  <c r="AG157" i="48"/>
  <c r="AM157" i="48" s="1"/>
  <c r="AG132" i="48"/>
  <c r="AM132" i="48" s="1"/>
  <c r="AG135" i="48"/>
  <c r="AM135" i="48" s="1"/>
  <c r="AG155" i="48"/>
  <c r="AM155" i="48" s="1"/>
  <c r="AG176" i="48"/>
  <c r="AM176" i="48" s="1"/>
  <c r="AG171" i="48"/>
  <c r="AM171" i="48" s="1"/>
  <c r="AG165" i="48"/>
  <c r="AM165" i="48" s="1"/>
  <c r="AG160" i="48"/>
  <c r="AM160" i="48" s="1"/>
  <c r="AG130" i="48"/>
  <c r="AM130" i="48" s="1"/>
  <c r="AG184" i="48"/>
  <c r="AM184" i="48" s="1"/>
  <c r="AG195" i="48"/>
  <c r="AM195" i="48" s="1"/>
  <c r="AG191" i="48"/>
  <c r="AM191" i="48" s="1"/>
  <c r="AG189" i="48"/>
  <c r="AM189" i="48" s="1"/>
  <c r="AG188" i="48"/>
  <c r="AM188" i="48" s="1"/>
  <c r="AG1018" i="48"/>
  <c r="AM1018" i="48" s="1"/>
  <c r="AG1130" i="48"/>
  <c r="AM1130" i="48" s="1"/>
  <c r="AG1154" i="48"/>
  <c r="AM1154" i="48" s="1"/>
  <c r="AG1306" i="48"/>
  <c r="AM1306" i="48" s="1"/>
  <c r="AG1764" i="48"/>
  <c r="AM1764" i="48" s="1"/>
  <c r="AG1778" i="48"/>
  <c r="AM1778" i="48" s="1"/>
  <c r="AG1586" i="48"/>
  <c r="AM1586" i="48" s="1"/>
  <c r="AG1628" i="48"/>
  <c r="AM1628" i="48" s="1"/>
  <c r="AG1749" i="48"/>
  <c r="AM1749" i="48" s="1"/>
  <c r="AG1761" i="48"/>
  <c r="AM1761" i="48" s="1"/>
  <c r="AG1355" i="48"/>
  <c r="AM1355" i="48" s="1"/>
  <c r="AG1182" i="48"/>
  <c r="AM1182" i="48" s="1"/>
  <c r="AG1102" i="48"/>
  <c r="AM1102" i="48" s="1"/>
  <c r="AG1120" i="48"/>
  <c r="AM1120" i="48" s="1"/>
  <c r="AG1148" i="48"/>
  <c r="AM1148" i="48" s="1"/>
  <c r="AG1527" i="48"/>
  <c r="AM1527" i="48" s="1"/>
  <c r="AG1656" i="48"/>
  <c r="AM1656" i="48" s="1"/>
  <c r="AG1753" i="48"/>
  <c r="AM1753" i="48" s="1"/>
  <c r="AG1677" i="48"/>
  <c r="AM1677" i="48" s="1"/>
  <c r="AG1716" i="48"/>
  <c r="AM1716" i="48" s="1"/>
  <c r="AG1809" i="48"/>
  <c r="AM1809" i="48" s="1"/>
  <c r="AG1808" i="48"/>
  <c r="AM1808" i="48" s="1"/>
  <c r="AG1798" i="48"/>
  <c r="AM1798" i="48" s="1"/>
  <c r="AG1766" i="48"/>
  <c r="AM1766" i="48" s="1"/>
  <c r="AG1354" i="48"/>
  <c r="AM1354" i="48" s="1"/>
  <c r="AG1286" i="48"/>
  <c r="AM1286" i="48" s="1"/>
  <c r="AG1726" i="48"/>
  <c r="AM1726" i="48" s="1"/>
  <c r="AG1908" i="48"/>
  <c r="AM1908" i="48" s="1"/>
  <c r="AG1866" i="48"/>
  <c r="AM1866" i="48" s="1"/>
  <c r="AG1746" i="48"/>
  <c r="AM1746" i="48" s="1"/>
  <c r="AG1710" i="48"/>
  <c r="AM1710" i="48" s="1"/>
  <c r="AG1785" i="48"/>
  <c r="AM1785" i="48" s="1"/>
  <c r="AG1633" i="48"/>
  <c r="AM1633" i="48" s="1"/>
  <c r="AG1700" i="48"/>
  <c r="AM1700" i="48" s="1"/>
  <c r="AG1293" i="48"/>
  <c r="AM1293" i="48" s="1"/>
  <c r="AG1170" i="48"/>
  <c r="AM1170" i="48" s="1"/>
  <c r="AG1178" i="48"/>
  <c r="AM1178" i="48" s="1"/>
  <c r="AG1516" i="48"/>
  <c r="AM1516" i="48" s="1"/>
  <c r="AG1658" i="48"/>
  <c r="AM1658" i="48" s="1"/>
  <c r="AG1786" i="48"/>
  <c r="AM1786" i="48" s="1"/>
  <c r="AG1776" i="48"/>
  <c r="AM1776" i="48" s="1"/>
  <c r="AG1676" i="48"/>
  <c r="AM1676" i="48" s="1"/>
  <c r="AG1664" i="48"/>
  <c r="AM1664" i="48" s="1"/>
  <c r="AG1712" i="48"/>
  <c r="AM1712" i="48" s="1"/>
  <c r="AG1744" i="48"/>
  <c r="AM1744" i="48" s="1"/>
  <c r="AG1344" i="48"/>
  <c r="AM1344" i="48" s="1"/>
  <c r="AG1280" i="48"/>
  <c r="AM1280" i="48" s="1"/>
  <c r="AG1187" i="48"/>
  <c r="AM1187" i="48" s="1"/>
  <c r="AG1145" i="48"/>
  <c r="AM1145" i="48" s="1"/>
  <c r="AG1228" i="48"/>
  <c r="AM1228" i="48" s="1"/>
  <c r="AG1279" i="48"/>
  <c r="AM1279" i="48" s="1"/>
  <c r="AG1728" i="48"/>
  <c r="AM1728" i="48" s="1"/>
  <c r="AG1791" i="48"/>
  <c r="AM1791" i="48" s="1"/>
  <c r="AG1697" i="48"/>
  <c r="AM1697" i="48" s="1"/>
  <c r="AG488" i="48"/>
  <c r="AM488" i="48" s="1"/>
  <c r="AG657" i="48"/>
  <c r="AM657" i="48" s="1"/>
  <c r="AG604" i="48"/>
  <c r="AM604" i="48" s="1"/>
  <c r="AG570" i="48"/>
  <c r="AM570" i="48" s="1"/>
  <c r="AG605" i="48"/>
  <c r="AM605" i="48" s="1"/>
  <c r="AG649" i="48"/>
  <c r="AM649" i="48" s="1"/>
  <c r="AG618" i="48"/>
  <c r="AM618" i="48" s="1"/>
  <c r="AG600" i="48"/>
  <c r="AM600" i="48" s="1"/>
  <c r="AG623" i="48"/>
  <c r="AM623" i="48" s="1"/>
  <c r="AG1392" i="48"/>
  <c r="AM1392" i="48" s="1"/>
  <c r="AG694" i="48"/>
  <c r="AM694" i="48" s="1"/>
  <c r="AG577" i="48"/>
  <c r="AM577" i="48" s="1"/>
  <c r="AG569" i="48"/>
  <c r="AM569" i="48" s="1"/>
  <c r="AG537" i="48"/>
  <c r="AM537" i="48" s="1"/>
  <c r="AG483" i="48"/>
  <c r="AM483" i="48" s="1"/>
  <c r="AG883" i="48"/>
  <c r="AM883" i="48" s="1"/>
  <c r="AG668" i="48"/>
  <c r="AM668" i="48" s="1"/>
  <c r="AG770" i="48"/>
  <c r="AM770" i="48" s="1"/>
  <c r="AG642" i="48"/>
  <c r="AM642" i="48" s="1"/>
  <c r="AG754" i="48"/>
  <c r="AM754" i="48" s="1"/>
  <c r="AG898" i="48"/>
  <c r="AM898" i="48" s="1"/>
  <c r="AG779" i="48"/>
  <c r="AM779" i="48" s="1"/>
  <c r="AG686" i="48"/>
  <c r="AM686" i="48" s="1"/>
  <c r="AG1101" i="48"/>
  <c r="AM1101" i="48" s="1"/>
  <c r="AG578" i="48"/>
  <c r="AM578" i="48" s="1"/>
  <c r="AG583" i="48"/>
  <c r="AM583" i="48" s="1"/>
  <c r="AG627" i="48"/>
  <c r="AM627" i="48" s="1"/>
  <c r="AG671" i="48"/>
  <c r="AM671" i="48" s="1"/>
  <c r="AG962" i="48"/>
  <c r="AM962" i="48" s="1"/>
  <c r="AG595" i="48"/>
  <c r="AM595" i="48" s="1"/>
  <c r="AG480" i="48"/>
  <c r="AM480" i="48" s="1"/>
  <c r="AG795" i="48"/>
  <c r="AM795" i="48" s="1"/>
  <c r="AG523" i="48"/>
  <c r="AM523" i="48" s="1"/>
  <c r="AG464" i="48"/>
  <c r="AM464" i="48" s="1"/>
  <c r="AG670" i="48"/>
  <c r="AM670" i="48" s="1"/>
  <c r="AG768" i="48"/>
  <c r="AM768" i="48" s="1"/>
  <c r="AG597" i="48"/>
  <c r="AM597" i="48" s="1"/>
  <c r="AG606" i="48"/>
  <c r="AM606" i="48" s="1"/>
  <c r="AG758" i="48"/>
  <c r="AM758" i="48" s="1"/>
  <c r="AG905" i="48"/>
  <c r="AM905" i="48" s="1"/>
  <c r="AG693" i="48"/>
  <c r="AM693" i="48" s="1"/>
  <c r="AG692" i="48"/>
  <c r="AM692" i="48" s="1"/>
  <c r="AG727" i="48"/>
  <c r="AM727" i="48" s="1"/>
  <c r="AG942" i="48"/>
  <c r="AM942" i="48" s="1"/>
  <c r="AG608" i="48"/>
  <c r="AM608" i="48" s="1"/>
  <c r="AG598" i="48"/>
  <c r="AM598" i="48" s="1"/>
  <c r="AG634" i="48"/>
  <c r="AM634" i="48" s="1"/>
  <c r="AG740" i="48"/>
  <c r="AM740" i="48" s="1"/>
  <c r="AG849" i="48"/>
  <c r="AM849" i="48" s="1"/>
  <c r="AG654" i="48"/>
  <c r="AM654" i="48" s="1"/>
  <c r="AG685" i="48"/>
  <c r="AM685" i="48" s="1"/>
  <c r="AG696" i="48"/>
  <c r="AM696" i="48" s="1"/>
  <c r="AG970" i="48"/>
  <c r="AM970" i="48" s="1"/>
  <c r="AG963" i="48"/>
  <c r="AM963" i="48" s="1"/>
  <c r="AG728" i="48"/>
  <c r="AM728" i="48" s="1"/>
  <c r="AG234" i="48"/>
  <c r="AM234" i="48" s="1"/>
  <c r="AG224" i="48"/>
  <c r="AM224" i="48" s="1"/>
  <c r="AG290" i="48"/>
  <c r="AM290" i="48" s="1"/>
  <c r="AG325" i="48"/>
  <c r="AM325" i="48" s="1"/>
  <c r="AG549" i="48"/>
  <c r="AM549" i="48" s="1"/>
  <c r="AG640" i="48"/>
  <c r="AM640" i="48" s="1"/>
  <c r="AG430" i="48"/>
  <c r="AM430" i="48" s="1"/>
  <c r="AG471" i="48"/>
  <c r="AM471" i="48" s="1"/>
  <c r="AG636" i="48"/>
  <c r="AM636" i="48" s="1"/>
  <c r="AG658" i="48"/>
  <c r="AM658" i="48" s="1"/>
  <c r="AG366" i="48"/>
  <c r="AM366" i="48" s="1"/>
  <c r="AG427" i="48"/>
  <c r="AM427" i="48" s="1"/>
  <c r="AG323" i="48"/>
  <c r="AM323" i="48" s="1"/>
  <c r="AG344" i="48"/>
  <c r="AM344" i="48" s="1"/>
  <c r="AG317" i="48"/>
  <c r="AM317" i="48" s="1"/>
  <c r="AG533" i="48"/>
  <c r="AM533" i="48" s="1"/>
  <c r="AG706" i="48"/>
  <c r="AM706" i="48" s="1"/>
  <c r="AG641" i="48"/>
  <c r="AM641" i="48" s="1"/>
  <c r="AG463" i="48"/>
  <c r="AM463" i="48" s="1"/>
  <c r="AG515" i="48"/>
  <c r="AM515" i="48" s="1"/>
  <c r="AG513" i="48"/>
  <c r="AM513" i="48" s="1"/>
  <c r="AG566" i="48"/>
  <c r="AM566" i="48" s="1"/>
  <c r="AG276" i="48"/>
  <c r="AM276" i="48" s="1"/>
  <c r="AG433" i="48"/>
  <c r="AM433" i="48" s="1"/>
  <c r="AG241" i="48"/>
  <c r="AM241" i="48" s="1"/>
  <c r="AG300" i="48"/>
  <c r="AM300" i="48" s="1"/>
  <c r="AG341" i="48"/>
  <c r="AM341" i="48" s="1"/>
  <c r="AG847" i="48"/>
  <c r="AM847" i="48" s="1"/>
  <c r="AG972" i="48"/>
  <c r="AM972" i="48" s="1"/>
  <c r="AG736" i="48"/>
  <c r="AM736" i="48" s="1"/>
  <c r="AG2313" i="48"/>
  <c r="AM2313" i="48" s="1"/>
  <c r="AG503" i="48"/>
  <c r="AM503" i="48" s="1"/>
  <c r="AG673" i="48"/>
  <c r="AM673" i="48" s="1"/>
  <c r="AG545" i="48"/>
  <c r="AM545" i="48" s="1"/>
  <c r="AG697" i="48"/>
  <c r="AM697" i="48" s="1"/>
  <c r="AG309" i="48"/>
  <c r="AM309" i="48" s="1"/>
  <c r="AG249" i="48"/>
  <c r="AM249" i="48" s="1"/>
  <c r="AG245" i="48"/>
  <c r="AM245" i="48" s="1"/>
  <c r="AG390" i="48"/>
  <c r="AM390" i="48" s="1"/>
  <c r="AG434" i="48"/>
  <c r="AM434" i="48" s="1"/>
  <c r="AG443" i="48"/>
  <c r="AM443" i="48" s="1"/>
  <c r="AG350" i="48"/>
  <c r="AM350" i="48" s="1"/>
  <c r="AG386" i="48"/>
  <c r="AM386" i="48" s="1"/>
  <c r="AG359" i="48"/>
  <c r="AM359" i="48" s="1"/>
  <c r="AG610" i="48"/>
  <c r="AM610" i="48" s="1"/>
  <c r="AG462" i="48"/>
  <c r="AM462" i="48" s="1"/>
  <c r="AG345" i="48"/>
  <c r="AM345" i="48" s="1"/>
  <c r="AG409" i="48"/>
  <c r="AM409" i="48" s="1"/>
  <c r="AG282" i="48"/>
  <c r="AM282" i="48" s="1"/>
  <c r="AG275" i="48"/>
  <c r="AM275" i="48" s="1"/>
  <c r="AG343" i="48"/>
  <c r="AM343" i="48" s="1"/>
  <c r="AG422" i="48"/>
  <c r="AM422" i="48" s="1"/>
  <c r="AG650" i="48"/>
  <c r="AM650" i="48" s="1"/>
  <c r="AG652" i="48"/>
  <c r="AM652" i="48" s="1"/>
  <c r="AG166" i="48"/>
  <c r="AM166" i="48" s="1"/>
  <c r="AG2068" i="48"/>
  <c r="AM2068" i="48" s="1"/>
  <c r="AG2069" i="48"/>
  <c r="AM2069" i="48" s="1"/>
  <c r="AG2070" i="48"/>
  <c r="AM2070" i="48" s="1"/>
  <c r="AG2071" i="48"/>
  <c r="AM2071" i="48" s="1"/>
  <c r="AG2085" i="48"/>
  <c r="AM2085" i="48" s="1"/>
  <c r="AG10" i="48"/>
  <c r="AM10" i="48" s="1"/>
  <c r="AG15" i="48"/>
  <c r="AM15" i="48" s="1"/>
  <c r="AG25" i="48"/>
  <c r="AM25" i="48" s="1"/>
  <c r="AG13" i="48"/>
  <c r="AM13" i="48" s="1"/>
  <c r="AG6" i="48"/>
  <c r="AM6" i="48" s="1"/>
  <c r="AG4" i="48"/>
  <c r="AM4" i="48" s="1"/>
  <c r="AG2086" i="48"/>
  <c r="AM2086" i="48" s="1"/>
  <c r="AG2087" i="48"/>
  <c r="AM2087" i="48" s="1"/>
  <c r="AG3" i="48"/>
  <c r="AM3" i="48" s="1"/>
  <c r="AG5" i="48"/>
  <c r="AM5" i="48" s="1"/>
  <c r="AG9" i="48"/>
  <c r="AM9" i="48" s="1"/>
  <c r="AG8" i="48"/>
  <c r="AM8" i="48" s="1"/>
  <c r="AG11" i="48"/>
  <c r="AM11" i="48" s="1"/>
  <c r="AG17" i="48"/>
  <c r="AM17" i="48" s="1"/>
  <c r="AG2088" i="48"/>
  <c r="AM2088" i="48" s="1"/>
  <c r="AG2089" i="48"/>
  <c r="AM2089" i="48" s="1"/>
  <c r="AG2144" i="48"/>
  <c r="AM2144" i="48" s="1"/>
  <c r="AG2" i="48"/>
  <c r="AM2" i="48" s="1"/>
  <c r="AF1210" i="48"/>
  <c r="AL1210" i="48" s="1"/>
  <c r="AF1395" i="48"/>
  <c r="AL1395" i="48" s="1"/>
  <c r="AF1262" i="48"/>
  <c r="AF1298" i="48"/>
  <c r="AL1298" i="48" s="1"/>
  <c r="AF1436" i="48"/>
  <c r="AL1436" i="48" s="1"/>
  <c r="AF1547" i="48"/>
  <c r="AF1185" i="48"/>
  <c r="AF1160" i="48"/>
  <c r="AL1160" i="48" s="1"/>
  <c r="AF1233" i="48"/>
  <c r="AL1233" i="48" s="1"/>
  <c r="AF1218" i="48"/>
  <c r="AL1218" i="48" s="1"/>
  <c r="AF1153" i="48"/>
  <c r="AF1167" i="48"/>
  <c r="AL1167" i="48" s="1"/>
  <c r="AF1216" i="48"/>
  <c r="AL1216" i="48" s="1"/>
  <c r="AF1260" i="48"/>
  <c r="AF1215" i="48"/>
  <c r="AL1215" i="48" s="1"/>
  <c r="AF1211" i="48"/>
  <c r="AL1211" i="48" s="1"/>
  <c r="AF1434" i="48"/>
  <c r="AL1434" i="48" s="1"/>
  <c r="AF1410" i="48"/>
  <c r="AL1410" i="48" s="1"/>
  <c r="AF1155" i="48"/>
  <c r="AF1236" i="48"/>
  <c r="AL1236" i="48" s="1"/>
  <c r="AF1283" i="48"/>
  <c r="AL1283" i="48" s="1"/>
  <c r="AF1302" i="48"/>
  <c r="AF1131" i="48"/>
  <c r="AF1069" i="48"/>
  <c r="AL1069" i="48" s="1"/>
  <c r="AF1234" i="48"/>
  <c r="AL1234" i="48" s="1"/>
  <c r="AF1254" i="48"/>
  <c r="AL1254" i="48" s="1"/>
  <c r="AF1393" i="48"/>
  <c r="AF1611" i="48"/>
  <c r="AL1611" i="48" s="1"/>
  <c r="AF1711" i="48"/>
  <c r="AL1711" i="48" s="1"/>
  <c r="AF1662" i="48"/>
  <c r="AF2306" i="48"/>
  <c r="AL2306" i="48" s="1"/>
  <c r="AF1670" i="48"/>
  <c r="AL1670" i="48" s="1"/>
  <c r="AF1595" i="48"/>
  <c r="AL1595" i="48" s="1"/>
  <c r="AF1456" i="48"/>
  <c r="AL1456" i="48" s="1"/>
  <c r="AF1426" i="48"/>
  <c r="AF1375" i="48"/>
  <c r="AL1375" i="48" s="1"/>
  <c r="AF1423" i="48"/>
  <c r="AL1423" i="48" s="1"/>
  <c r="AF1363" i="48"/>
  <c r="AF1485" i="48"/>
  <c r="AF1559" i="48"/>
  <c r="AL1559" i="48" s="1"/>
  <c r="AF1630" i="48"/>
  <c r="AL1630" i="48" s="1"/>
  <c r="AF1581" i="48"/>
  <c r="AL1581" i="48" s="1"/>
  <c r="AF1541" i="48"/>
  <c r="AF1267" i="48"/>
  <c r="AL1267" i="48" s="1"/>
  <c r="AF1289" i="48"/>
  <c r="AL1289" i="48" s="1"/>
  <c r="AF1442" i="48"/>
  <c r="AF1341" i="48"/>
  <c r="AL1341" i="48" s="1"/>
  <c r="AF1331" i="48"/>
  <c r="AL1331" i="48" s="1"/>
  <c r="AF1369" i="48"/>
  <c r="AL1369" i="48" s="1"/>
  <c r="AF1422" i="48"/>
  <c r="AL1422" i="48" s="1"/>
  <c r="AF1408" i="48"/>
  <c r="AF1245" i="48"/>
  <c r="AL1245" i="48" s="1"/>
  <c r="AF1366" i="48"/>
  <c r="AL1366" i="48" s="1"/>
  <c r="AF1288" i="48"/>
  <c r="AF1203" i="48"/>
  <c r="AF1180" i="48"/>
  <c r="AL1180" i="48" s="1"/>
  <c r="AF1217" i="48"/>
  <c r="AL1217" i="48" s="1"/>
  <c r="AF1134" i="48"/>
  <c r="AL1134" i="48" s="1"/>
  <c r="AF1162" i="48"/>
  <c r="AF1168" i="48"/>
  <c r="AL1168" i="48" s="1"/>
  <c r="AF1268" i="48"/>
  <c r="AL1268" i="48" s="1"/>
  <c r="AF1171" i="48"/>
  <c r="AF1253" i="48"/>
  <c r="AL1253" i="48" s="1"/>
  <c r="AF1320" i="48"/>
  <c r="AL1320" i="48" s="1"/>
  <c r="AF1261" i="48"/>
  <c r="AL1261" i="48" s="1"/>
  <c r="AF1274" i="48"/>
  <c r="AL1274" i="48" s="1"/>
  <c r="AF1191" i="48"/>
  <c r="AF1136" i="48"/>
  <c r="AL1136" i="48" s="1"/>
  <c r="AF1324" i="48"/>
  <c r="AL1324" i="48" s="1"/>
  <c r="AF1269" i="48"/>
  <c r="AF1358" i="48"/>
  <c r="AF1401" i="48"/>
  <c r="AL1401" i="48" s="1"/>
  <c r="AF1240" i="48"/>
  <c r="AL1240" i="48" s="1"/>
  <c r="AF1198" i="48"/>
  <c r="AL1198" i="48" s="1"/>
  <c r="AF1290" i="48"/>
  <c r="AF1317" i="48"/>
  <c r="AL1317" i="48" s="1"/>
  <c r="AF1305" i="48"/>
  <c r="AL1305" i="48" s="1"/>
  <c r="AF1350" i="48"/>
  <c r="AF1327" i="48"/>
  <c r="AL1327" i="48" s="1"/>
  <c r="AF1292" i="48"/>
  <c r="AL1292" i="48" s="1"/>
  <c r="AF1323" i="48"/>
  <c r="AL1323" i="48" s="1"/>
  <c r="AF1379" i="48"/>
  <c r="AL1379" i="48" s="1"/>
  <c r="AF1580" i="48"/>
  <c r="AF1564" i="48"/>
  <c r="AL1564" i="48" s="1"/>
  <c r="AF1475" i="48"/>
  <c r="AL1475" i="48" s="1"/>
  <c r="AF1474" i="48"/>
  <c r="AF1415" i="48"/>
  <c r="AF1394" i="48"/>
  <c r="AL1394" i="48" s="1"/>
  <c r="AF1440" i="48"/>
  <c r="AL1440" i="48" s="1"/>
  <c r="AF1452" i="48"/>
  <c r="AL1452" i="48" s="1"/>
  <c r="AF1458" i="48"/>
  <c r="AF1551" i="48"/>
  <c r="AL1551" i="48" s="1"/>
  <c r="AF1438" i="48"/>
  <c r="AL1438" i="48" s="1"/>
  <c r="AF1469" i="48"/>
  <c r="AF1492" i="48"/>
  <c r="AL1492" i="48" s="1"/>
  <c r="AF1496" i="48"/>
  <c r="AL1496" i="48" s="1"/>
  <c r="AF1356" i="48"/>
  <c r="AL1356" i="48" s="1"/>
  <c r="AF1416" i="48"/>
  <c r="AL1416" i="48" s="1"/>
  <c r="AF1501" i="48"/>
  <c r="AF1491" i="48"/>
  <c r="AL1491" i="48" s="1"/>
  <c r="AF1468" i="48"/>
  <c r="AL1468" i="48" s="1"/>
  <c r="AF1367" i="48"/>
  <c r="AF1294" i="48"/>
  <c r="AF1454" i="48"/>
  <c r="AL1454" i="48" s="1"/>
  <c r="AF1542" i="48"/>
  <c r="AL1542" i="48" s="1"/>
  <c r="AF1644" i="48"/>
  <c r="AL1644" i="48" s="1"/>
  <c r="AF1636" i="48"/>
  <c r="AF1672" i="48"/>
  <c r="AL1672" i="48" s="1"/>
  <c r="AF1669" i="48"/>
  <c r="AL1669" i="48" s="1"/>
  <c r="AF1112" i="48"/>
  <c r="AF1190" i="48"/>
  <c r="AL1190" i="48" s="1"/>
  <c r="AF1242" i="48"/>
  <c r="AL1242" i="48" s="1"/>
  <c r="AF1244" i="48"/>
  <c r="AL1244" i="48" s="1"/>
  <c r="AF1332" i="48"/>
  <c r="AL1332" i="48" s="1"/>
  <c r="AF1467" i="48"/>
  <c r="AF1249" i="48"/>
  <c r="AL1249" i="48" s="1"/>
  <c r="AF1342" i="48"/>
  <c r="AL1342" i="48" s="1"/>
  <c r="AF1362" i="48"/>
  <c r="AF1284" i="48"/>
  <c r="AF1325" i="48"/>
  <c r="AL1325" i="48" s="1"/>
  <c r="AF1194" i="48"/>
  <c r="AL1194" i="48" s="1"/>
  <c r="AF1263" i="48"/>
  <c r="AL1263" i="48" s="1"/>
  <c r="AF1336" i="48"/>
  <c r="AF1353" i="48"/>
  <c r="AL1353" i="48" s="1"/>
  <c r="AF1455" i="48"/>
  <c r="AL1455" i="48" s="1"/>
  <c r="AF1539" i="48"/>
  <c r="AF1493" i="48"/>
  <c r="AL1493" i="48" s="1"/>
  <c r="AF1407" i="48"/>
  <c r="AL1407" i="48" s="1"/>
  <c r="AF1431" i="48"/>
  <c r="AL1431" i="48" s="1"/>
  <c r="AF1479" i="48"/>
  <c r="AL1479" i="48" s="1"/>
  <c r="AF1419" i="48"/>
  <c r="AF1361" i="48"/>
  <c r="AL1361" i="48" s="1"/>
  <c r="AF1464" i="48"/>
  <c r="AL1464" i="48" s="1"/>
  <c r="AF1505" i="48"/>
  <c r="AF1451" i="48"/>
  <c r="AF1570" i="48"/>
  <c r="AL1570" i="48" s="1"/>
  <c r="AF1692" i="48"/>
  <c r="AL1692" i="48" s="1"/>
  <c r="AF1681" i="48"/>
  <c r="AL1681" i="48" s="1"/>
  <c r="AF1715" i="48"/>
  <c r="AF2307" i="48"/>
  <c r="AL2307" i="48" s="1"/>
  <c r="AF1646" i="48"/>
  <c r="AL1646" i="48" s="1"/>
  <c r="AF1642" i="48"/>
  <c r="AF1593" i="48"/>
  <c r="AL1593" i="48" s="1"/>
  <c r="AF1635" i="48"/>
  <c r="AL1635" i="48" s="1"/>
  <c r="AF1647" i="48"/>
  <c r="AL1647" i="48" s="1"/>
  <c r="AF1674" i="48"/>
  <c r="AL1674" i="48" s="1"/>
  <c r="AF1637" i="48"/>
  <c r="AF1553" i="48"/>
  <c r="AL1553" i="48" s="1"/>
  <c r="AF1521" i="48"/>
  <c r="AL1521" i="48" s="1"/>
  <c r="AF1525" i="48"/>
  <c r="AF2308" i="48"/>
  <c r="AF2309" i="48"/>
  <c r="AL2309" i="48" s="1"/>
  <c r="AF2310" i="48"/>
  <c r="AL2310" i="48" s="1"/>
  <c r="AF2311" i="48"/>
  <c r="AL2311" i="48" s="1"/>
  <c r="AF2312" i="48"/>
  <c r="AF1477" i="48"/>
  <c r="AL1477" i="48" s="1"/>
  <c r="AF1472" i="48"/>
  <c r="AL1472" i="48" s="1"/>
  <c r="AF1276" i="48"/>
  <c r="AF1334" i="48"/>
  <c r="AL1334" i="48" s="1"/>
  <c r="AF1377" i="48"/>
  <c r="AL1377" i="48" s="1"/>
  <c r="AF1448" i="48"/>
  <c r="AL1448" i="48" s="1"/>
  <c r="AF1481" i="48"/>
  <c r="AL1481" i="48" s="1"/>
  <c r="AF1524" i="48"/>
  <c r="AF1482" i="48"/>
  <c r="AL1482" i="48" s="1"/>
  <c r="AF2058" i="48"/>
  <c r="AL2058" i="48" s="1"/>
  <c r="AF1626" i="48"/>
  <c r="AF1373" i="48"/>
  <c r="AF1322" i="48"/>
  <c r="AL1322" i="48" s="1"/>
  <c r="AF1020" i="48"/>
  <c r="AL1020" i="48" s="1"/>
  <c r="AF1002" i="48"/>
  <c r="AL1002" i="48" s="1"/>
  <c r="AF1175" i="48"/>
  <c r="AF1817" i="48"/>
  <c r="AL1817" i="48" s="1"/>
  <c r="AF1743" i="48"/>
  <c r="AL1743" i="48" s="1"/>
  <c r="AF1915" i="48"/>
  <c r="AF1883" i="48"/>
  <c r="AL1883" i="48" s="1"/>
  <c r="AF1819" i="48"/>
  <c r="AL1819" i="48" s="1"/>
  <c r="AF1515" i="48"/>
  <c r="AL1515" i="48" s="1"/>
  <c r="AF1638" i="48"/>
  <c r="AL1638" i="48" s="1"/>
  <c r="AF1742" i="48"/>
  <c r="AF1550" i="48"/>
  <c r="AL1550" i="48" s="1"/>
  <c r="AF1049" i="48"/>
  <c r="AL1049" i="48" s="1"/>
  <c r="AF1151" i="48"/>
  <c r="AF1141" i="48"/>
  <c r="AF1600" i="48"/>
  <c r="AL1600" i="48" s="1"/>
  <c r="AF1723" i="48"/>
  <c r="AL1723" i="48" s="1"/>
  <c r="AF1916" i="48"/>
  <c r="AL1916" i="48" s="1"/>
  <c r="AF1627" i="48"/>
  <c r="AF1815" i="48"/>
  <c r="AL1815" i="48" s="1"/>
  <c r="AF1655" i="48"/>
  <c r="AL1655" i="48" s="1"/>
  <c r="AF1751" i="48"/>
  <c r="AF1794" i="48"/>
  <c r="AL1794" i="48" s="1"/>
  <c r="AF1567" i="48"/>
  <c r="AL1567" i="48" s="1"/>
  <c r="AF2066" i="48"/>
  <c r="AL2066" i="48" s="1"/>
  <c r="AF1346" i="48"/>
  <c r="AL1346" i="48" s="1"/>
  <c r="AF1589" i="48"/>
  <c r="AF1673" i="48"/>
  <c r="AL1673" i="48" s="1"/>
  <c r="AF1800" i="48"/>
  <c r="AL1800" i="48" s="1"/>
  <c r="AF1752" i="48"/>
  <c r="AF1748" i="48"/>
  <c r="AF1769" i="48"/>
  <c r="AL1769" i="48" s="1"/>
  <c r="AF1693" i="48"/>
  <c r="AL1693" i="48" s="1"/>
  <c r="AF1703" i="48"/>
  <c r="AL1703" i="48" s="1"/>
  <c r="AF1682" i="48"/>
  <c r="AF1103" i="48"/>
  <c r="AL1103" i="48" s="1"/>
  <c r="AF1092" i="48"/>
  <c r="AL1092" i="48" s="1"/>
  <c r="AF1028" i="48"/>
  <c r="AF1076" i="48"/>
  <c r="AL1076" i="48" s="1"/>
  <c r="AF1340" i="48"/>
  <c r="AL1340" i="48" s="1"/>
  <c r="AF1688" i="48"/>
  <c r="AL1688" i="48" s="1"/>
  <c r="AF1831" i="48"/>
  <c r="AL1831" i="48" s="1"/>
  <c r="AF1810" i="48"/>
  <c r="AF1718" i="48"/>
  <c r="AL1718" i="48" s="1"/>
  <c r="AF1713" i="48"/>
  <c r="AL1713" i="48" s="1"/>
  <c r="AF1680" i="48"/>
  <c r="AF1212" i="48"/>
  <c r="AF1206" i="48"/>
  <c r="AL1206" i="48" s="1"/>
  <c r="AF967" i="48"/>
  <c r="AL967" i="48" s="1"/>
  <c r="AF2067" i="48"/>
  <c r="AL2067" i="48" s="1"/>
  <c r="AF448" i="48"/>
  <c r="AL448" i="48" s="1"/>
  <c r="AF451" i="48"/>
  <c r="AL451" i="48" s="1"/>
  <c r="AF1053" i="48"/>
  <c r="AL1053" i="48" s="1"/>
  <c r="AF1173" i="48"/>
  <c r="AL1173" i="48" s="1"/>
  <c r="AF1043" i="48"/>
  <c r="AL1043" i="48" s="1"/>
  <c r="AF926" i="48"/>
  <c r="AL926" i="48" s="1"/>
  <c r="AF945" i="48"/>
  <c r="AF860" i="48"/>
  <c r="AF524" i="48"/>
  <c r="AF702" i="48"/>
  <c r="AL702" i="48" s="1"/>
  <c r="AF527" i="48"/>
  <c r="AL527" i="48" s="1"/>
  <c r="AF511" i="48"/>
  <c r="AL511" i="48" s="1"/>
  <c r="AF424" i="48"/>
  <c r="AL424" i="48" s="1"/>
  <c r="AF619" i="48"/>
  <c r="AL619" i="48" s="1"/>
  <c r="AF808" i="48"/>
  <c r="AL808" i="48" s="1"/>
  <c r="AF1111" i="48"/>
  <c r="AL1111" i="48" s="1"/>
  <c r="AF960" i="48"/>
  <c r="AF964" i="48"/>
  <c r="AL964" i="48" s="1"/>
  <c r="AF980" i="48"/>
  <c r="AL980" i="48" s="1"/>
  <c r="AF698" i="48"/>
  <c r="AL698" i="48" s="1"/>
  <c r="AF465" i="48"/>
  <c r="AL465" i="48" s="1"/>
  <c r="AF780" i="48"/>
  <c r="AL780" i="48" s="1"/>
  <c r="AF432" i="48"/>
  <c r="AF530" i="48"/>
  <c r="AL530" i="48" s="1"/>
  <c r="AF535" i="48"/>
  <c r="AL535" i="48" s="1"/>
  <c r="AF695" i="48"/>
  <c r="AL695" i="48" s="1"/>
  <c r="AF858" i="48"/>
  <c r="AL858" i="48" s="1"/>
  <c r="AF1129" i="48"/>
  <c r="AL1129" i="48" s="1"/>
  <c r="AF1025" i="48"/>
  <c r="AF1032" i="48"/>
  <c r="AL1032" i="48" s="1"/>
  <c r="AF703" i="48"/>
  <c r="AF809" i="48"/>
  <c r="AF454" i="48"/>
  <c r="AF421" i="48"/>
  <c r="AL421" i="48" s="1"/>
  <c r="AF407" i="48"/>
  <c r="AL407" i="48" s="1"/>
  <c r="AF594" i="48"/>
  <c r="AL594" i="48" s="1"/>
  <c r="AF733" i="48"/>
  <c r="AL733" i="48" s="1"/>
  <c r="AF900" i="48"/>
  <c r="AL900" i="48" s="1"/>
  <c r="AF1413" i="48"/>
  <c r="AL1413" i="48" s="1"/>
  <c r="AF1404" i="48"/>
  <c r="AF1084" i="48"/>
  <c r="AF1012" i="48"/>
  <c r="AL1012" i="48" s="1"/>
  <c r="AF848" i="48"/>
  <c r="AF521" i="48"/>
  <c r="AL521" i="48" s="1"/>
  <c r="AF621" i="48"/>
  <c r="AF438" i="48"/>
  <c r="AL438" i="48" s="1"/>
  <c r="AF413" i="48"/>
  <c r="AF520" i="48"/>
  <c r="AL520" i="48" s="1"/>
  <c r="AF637" i="48"/>
  <c r="AF947" i="48"/>
  <c r="AL947" i="48" s="1"/>
  <c r="AF1118" i="48"/>
  <c r="AL1118" i="48" s="1"/>
  <c r="AF1080" i="48"/>
  <c r="AL1080" i="48" s="1"/>
  <c r="AF1572" i="48"/>
  <c r="AL1572" i="48" s="1"/>
  <c r="AF1614" i="48"/>
  <c r="AL1614" i="48" s="1"/>
  <c r="AF1555" i="48"/>
  <c r="AL1555" i="48" s="1"/>
  <c r="AF1562" i="48"/>
  <c r="AF1486" i="48"/>
  <c r="AF1202" i="48"/>
  <c r="AL1202" i="48" s="1"/>
  <c r="AF1023" i="48"/>
  <c r="AL1023" i="48" s="1"/>
  <c r="AF995" i="48"/>
  <c r="AL995" i="48" s="1"/>
  <c r="AF1061" i="48"/>
  <c r="AF1225" i="48"/>
  <c r="AL1225" i="48" s="1"/>
  <c r="AF1462" i="48"/>
  <c r="AL1462" i="48" s="1"/>
  <c r="AF1522" i="48"/>
  <c r="AF1532" i="48"/>
  <c r="AF1538" i="48"/>
  <c r="AL1538" i="48" s="1"/>
  <c r="AF1432" i="48"/>
  <c r="AL1432" i="48" s="1"/>
  <c r="AF1427" i="48"/>
  <c r="AL1427" i="48" s="1"/>
  <c r="AF1578" i="48"/>
  <c r="AL1578" i="48" s="1"/>
  <c r="AF1345" i="48"/>
  <c r="AL1345" i="48" s="1"/>
  <c r="AF1124" i="48"/>
  <c r="AL1124" i="48" s="1"/>
  <c r="AF1119" i="48"/>
  <c r="AF1070" i="48"/>
  <c r="AF1420" i="48"/>
  <c r="AL1420" i="48" s="1"/>
  <c r="AF1520" i="48"/>
  <c r="AL1520" i="48" s="1"/>
  <c r="AF1612" i="48"/>
  <c r="AL1612" i="48" s="1"/>
  <c r="AF1608" i="48"/>
  <c r="AF1591" i="48"/>
  <c r="AL1591" i="48" s="1"/>
  <c r="AF1582" i="48"/>
  <c r="AL1582" i="48" s="1"/>
  <c r="AF1639" i="48"/>
  <c r="AF1577" i="48"/>
  <c r="AF1221" i="48"/>
  <c r="AL1221" i="48" s="1"/>
  <c r="AF1121" i="48"/>
  <c r="AL1121" i="48" s="1"/>
  <c r="AF1046" i="48"/>
  <c r="AL1046" i="48" s="1"/>
  <c r="AF1165" i="48"/>
  <c r="AL1165" i="48" s="1"/>
  <c r="AF1301" i="48"/>
  <c r="AL1301" i="48" s="1"/>
  <c r="AF1265" i="48"/>
  <c r="AL1265" i="48" s="1"/>
  <c r="AF1476" i="48"/>
  <c r="AF1347" i="48"/>
  <c r="AF1380" i="48"/>
  <c r="AL1380" i="48" s="1"/>
  <c r="AF1403" i="48"/>
  <c r="AL1403" i="48" s="1"/>
  <c r="AF1444" i="48"/>
  <c r="AL1444" i="48" s="1"/>
  <c r="AF1370" i="48"/>
  <c r="AF1068" i="48"/>
  <c r="AL1068" i="48" s="1"/>
  <c r="AF1057" i="48"/>
  <c r="AL1057" i="48" s="1"/>
  <c r="AF993" i="48"/>
  <c r="AF1029" i="48"/>
  <c r="AF1144" i="48"/>
  <c r="AL1144" i="48" s="1"/>
  <c r="AF1450" i="48"/>
  <c r="AL1450" i="48" s="1"/>
  <c r="AF1563" i="48"/>
  <c r="AL1563" i="48" s="1"/>
  <c r="AF1509" i="48"/>
  <c r="AL1509" i="48" s="1"/>
  <c r="AF1519" i="48"/>
  <c r="AL1519" i="48" s="1"/>
  <c r="AF1478" i="48"/>
  <c r="AL1478" i="48" s="1"/>
  <c r="AF1526" i="48"/>
  <c r="AF1497" i="48"/>
  <c r="AF1184" i="48"/>
  <c r="AL1184" i="48" s="1"/>
  <c r="AF1156" i="48"/>
  <c r="AL1156" i="48" s="1"/>
  <c r="AF895" i="48"/>
  <c r="AL895" i="48" s="1"/>
  <c r="AF978" i="48"/>
  <c r="AF946" i="48"/>
  <c r="AL946" i="48" s="1"/>
  <c r="AF985" i="48"/>
  <c r="AL985" i="48" s="1"/>
  <c r="AF1378" i="48"/>
  <c r="AF1220" i="48"/>
  <c r="AF982" i="48"/>
  <c r="AL982" i="48" s="1"/>
  <c r="AF1003" i="48"/>
  <c r="AL1003" i="48" s="1"/>
  <c r="AF1161" i="48"/>
  <c r="AL1161" i="48" s="1"/>
  <c r="AF1159" i="48"/>
  <c r="AL1159" i="48" s="1"/>
  <c r="AF1044" i="48"/>
  <c r="AL1044" i="48" s="1"/>
  <c r="AF1142" i="48"/>
  <c r="AL1142" i="48" s="1"/>
  <c r="AF1110" i="48"/>
  <c r="AF1192" i="48"/>
  <c r="AF1088" i="48"/>
  <c r="AL1088" i="48" s="1"/>
  <c r="AF1205" i="48"/>
  <c r="AL1205" i="48" s="1"/>
  <c r="AF1313" i="48"/>
  <c r="AL1313" i="48" s="1"/>
  <c r="AF1311" i="48"/>
  <c r="AF986" i="48"/>
  <c r="AL986" i="48" s="1"/>
  <c r="AF1008" i="48"/>
  <c r="AL1008" i="48" s="1"/>
  <c r="AF1099" i="48"/>
  <c r="AF1200" i="48"/>
  <c r="AF1113" i="48"/>
  <c r="AL1113" i="48" s="1"/>
  <c r="AF1343" i="48"/>
  <c r="AL1343" i="48" s="1"/>
  <c r="AF1157" i="48"/>
  <c r="AL1157" i="48" s="1"/>
  <c r="AF1223" i="48"/>
  <c r="AL1223" i="48" s="1"/>
  <c r="AF1143" i="48"/>
  <c r="AL1143" i="48" s="1"/>
  <c r="AF1174" i="48"/>
  <c r="AL1174" i="48" s="1"/>
  <c r="AF1250" i="48"/>
  <c r="AF1609" i="48"/>
  <c r="AF1082" i="48"/>
  <c r="AL1082" i="48" s="1"/>
  <c r="AF1300" i="48"/>
  <c r="AL1300" i="48" s="1"/>
  <c r="AF1109" i="48"/>
  <c r="AL1109" i="48" s="1"/>
  <c r="AF1091" i="48"/>
  <c r="AF1073" i="48"/>
  <c r="AL1073" i="48" s="1"/>
  <c r="AF1081" i="48"/>
  <c r="AL1081" i="48" s="1"/>
  <c r="AF1041" i="48"/>
  <c r="AF1104" i="48"/>
  <c r="AF1197" i="48"/>
  <c r="AL1197" i="48" s="1"/>
  <c r="AF1517" i="48"/>
  <c r="AL1517" i="48" s="1"/>
  <c r="AF1825" i="48"/>
  <c r="AL1825" i="48" s="1"/>
  <c r="AF2072" i="48"/>
  <c r="AL2072" i="48" s="1"/>
  <c r="AF2073" i="48"/>
  <c r="AL2073" i="48" s="1"/>
  <c r="AF2074" i="48"/>
  <c r="AL2074" i="48" s="1"/>
  <c r="AF2075" i="48"/>
  <c r="AF2076" i="48"/>
  <c r="AF2077" i="48"/>
  <c r="AL2077" i="48" s="1"/>
  <c r="AF2078" i="48"/>
  <c r="AL2078" i="48" s="1"/>
  <c r="AF2079" i="48"/>
  <c r="AL2079" i="48" s="1"/>
  <c r="AF2080" i="48"/>
  <c r="AF2081" i="48"/>
  <c r="AL2081" i="48" s="1"/>
  <c r="AF2082" i="48"/>
  <c r="AL2082" i="48" s="1"/>
  <c r="AF2083" i="48"/>
  <c r="AF2084" i="48"/>
  <c r="AF1822" i="48"/>
  <c r="AL1822" i="48" s="1"/>
  <c r="AF1849" i="48"/>
  <c r="AL1849" i="48" s="1"/>
  <c r="AF1860" i="48"/>
  <c r="AL1860" i="48" s="1"/>
  <c r="AF1858" i="48"/>
  <c r="AL1858" i="48" s="1"/>
  <c r="AF1853" i="48"/>
  <c r="AL1853" i="48" s="1"/>
  <c r="AF1774" i="48"/>
  <c r="AL1774" i="48" s="1"/>
  <c r="AF1741" i="48"/>
  <c r="AF1665" i="48"/>
  <c r="AF1736" i="48"/>
  <c r="AL1736" i="48" s="1"/>
  <c r="AF1821" i="48"/>
  <c r="AL1821" i="48" s="1"/>
  <c r="AF1838" i="48"/>
  <c r="AL1838" i="48" s="1"/>
  <c r="AF1899" i="48"/>
  <c r="AF1882" i="48"/>
  <c r="AL1882" i="48" s="1"/>
  <c r="AF1845" i="48"/>
  <c r="AL1845" i="48" s="1"/>
  <c r="AF1811" i="48"/>
  <c r="AF1833" i="48"/>
  <c r="AF1869" i="48"/>
  <c r="AL1869" i="48" s="1"/>
  <c r="AF1797" i="48"/>
  <c r="AL1797" i="48" s="1"/>
  <c r="AF1675" i="48"/>
  <c r="AL1675" i="48" s="1"/>
  <c r="AF1645" i="48"/>
  <c r="AL1645" i="48" s="1"/>
  <c r="AF1684" i="48"/>
  <c r="AL1684" i="48" s="1"/>
  <c r="AF1805" i="48"/>
  <c r="AL1805" i="48" s="1"/>
  <c r="AF1812" i="48"/>
  <c r="AF1840" i="48"/>
  <c r="AF1820" i="48"/>
  <c r="AL1820" i="48" s="1"/>
  <c r="AF1804" i="48"/>
  <c r="AL1804" i="48" s="1"/>
  <c r="AF1792" i="48"/>
  <c r="AL1792" i="48" s="1"/>
  <c r="AF1789" i="48"/>
  <c r="AF1772" i="48"/>
  <c r="AL1772" i="48" s="1"/>
  <c r="AF1666" i="48"/>
  <c r="AL1666" i="48" s="1"/>
  <c r="AF1512" i="48"/>
  <c r="AF1574" i="48"/>
  <c r="AF1714" i="48"/>
  <c r="AL1714" i="48" s="1"/>
  <c r="AF1754" i="48"/>
  <c r="AL1754" i="48" s="1"/>
  <c r="AF1823" i="48"/>
  <c r="AL1823" i="48" s="1"/>
  <c r="AF1802" i="48"/>
  <c r="AL1802" i="48" s="1"/>
  <c r="AF1760" i="48"/>
  <c r="AL1760" i="48" s="1"/>
  <c r="AF1735" i="48"/>
  <c r="AL1735" i="48" s="1"/>
  <c r="AF1770" i="48"/>
  <c r="AF1784" i="48"/>
  <c r="AF1803" i="48"/>
  <c r="AL1803" i="48" s="1"/>
  <c r="AF1651" i="48"/>
  <c r="AL1651" i="48" s="1"/>
  <c r="AF1621" i="48"/>
  <c r="AL1621" i="48" s="1"/>
  <c r="AF1603" i="48"/>
  <c r="AF1624" i="48"/>
  <c r="AL1624" i="48" s="1"/>
  <c r="AF1709" i="48"/>
  <c r="AL1709" i="48" s="1"/>
  <c r="AF1787" i="48"/>
  <c r="AF1807" i="48"/>
  <c r="AF1755" i="48"/>
  <c r="AL1755" i="48" s="1"/>
  <c r="AF1783" i="48"/>
  <c r="AL1783" i="48" s="1"/>
  <c r="AF1779" i="48"/>
  <c r="AL1779" i="48" s="1"/>
  <c r="AF1773" i="48"/>
  <c r="AL1773" i="48" s="1"/>
  <c r="AF1763" i="48"/>
  <c r="AL1763" i="48" s="1"/>
  <c r="AF1698" i="48"/>
  <c r="AL1698" i="48" s="1"/>
  <c r="AF1660" i="48"/>
  <c r="AF1222" i="48"/>
  <c r="AF1181" i="48"/>
  <c r="AL1181" i="48" s="1"/>
  <c r="AF821" i="48"/>
  <c r="AL821" i="48" s="1"/>
  <c r="AF787" i="48"/>
  <c r="AL787" i="48" s="1"/>
  <c r="AF406" i="48"/>
  <c r="AF363" i="48"/>
  <c r="AL363" i="48" s="1"/>
  <c r="AF664" i="48"/>
  <c r="AL664" i="48" s="1"/>
  <c r="AF1201" i="48"/>
  <c r="AF1470" i="48"/>
  <c r="AF1799" i="48"/>
  <c r="AL1799" i="48" s="1"/>
  <c r="AF1756" i="48"/>
  <c r="AL1756" i="48" s="1"/>
  <c r="AF1631" i="48"/>
  <c r="AL1631" i="48" s="1"/>
  <c r="AF1196" i="48"/>
  <c r="AL1196" i="48" s="1"/>
  <c r="AF1372" i="48"/>
  <c r="AL1372" i="48" s="1"/>
  <c r="AF1128" i="48"/>
  <c r="AL1128" i="48" s="1"/>
  <c r="AF644" i="48"/>
  <c r="AF355" i="48"/>
  <c r="AF397" i="48"/>
  <c r="AL397" i="48" s="1"/>
  <c r="AF381" i="48"/>
  <c r="AL381" i="48" s="1"/>
  <c r="AF877" i="48"/>
  <c r="AL877" i="48" s="1"/>
  <c r="AF1384" i="48"/>
  <c r="AF1854" i="48"/>
  <c r="AL1854" i="48" s="1"/>
  <c r="AF1402" i="48"/>
  <c r="AL1402" i="48" s="1"/>
  <c r="AF1632" i="48"/>
  <c r="AF1291" i="48"/>
  <c r="AF1848" i="48"/>
  <c r="AL1848" i="48" s="1"/>
  <c r="AF1169" i="48"/>
  <c r="AL1169" i="48" s="1"/>
  <c r="AF491" i="48"/>
  <c r="AL491" i="48" s="1"/>
  <c r="AF2147" i="48"/>
  <c r="AL2147" i="48" s="1"/>
  <c r="AF419" i="48"/>
  <c r="AL419" i="48" s="1"/>
  <c r="AF575" i="48"/>
  <c r="AL575" i="48" s="1"/>
  <c r="AF1005" i="48"/>
  <c r="AF1648" i="48"/>
  <c r="AF1348" i="48"/>
  <c r="AL1348" i="48" s="1"/>
  <c r="AF1314" i="48"/>
  <c r="AL1314" i="48" s="1"/>
  <c r="AF1396" i="48"/>
  <c r="AL1396" i="48" s="1"/>
  <c r="AF1487" i="48"/>
  <c r="AF1421" i="48"/>
  <c r="AL1421" i="48" s="1"/>
  <c r="AF871" i="48"/>
  <c r="AL871" i="48" s="1"/>
  <c r="AF383" i="48"/>
  <c r="AF351" i="48"/>
  <c r="AF349" i="48"/>
  <c r="AL349" i="48" s="1"/>
  <c r="AF444" i="48"/>
  <c r="AL444" i="48" s="1"/>
  <c r="AF766" i="48"/>
  <c r="AL766" i="48" s="1"/>
  <c r="AF1273" i="48"/>
  <c r="AL1273" i="48" s="1"/>
  <c r="AF1617" i="48"/>
  <c r="AL1617" i="48" s="1"/>
  <c r="AF1653" i="48"/>
  <c r="AL1653" i="48" s="1"/>
  <c r="AF1412" i="48"/>
  <c r="AF1315" i="48"/>
  <c r="AF1333" i="48"/>
  <c r="AL1333" i="48" s="1"/>
  <c r="AF748" i="48"/>
  <c r="AL748" i="48" s="1"/>
  <c r="AF518" i="48"/>
  <c r="AL518" i="48" s="1"/>
  <c r="AF428" i="48"/>
  <c r="AF648" i="48"/>
  <c r="AL648" i="48" s="1"/>
  <c r="AF689" i="48"/>
  <c r="AL689" i="48" s="1"/>
  <c r="AF468" i="48"/>
  <c r="AF645" i="48"/>
  <c r="AL645" i="48" s="1"/>
  <c r="AF1428" i="48"/>
  <c r="AL1428" i="48" s="1"/>
  <c r="AF1433" i="48"/>
  <c r="AL1433" i="48" s="1"/>
  <c r="AF999" i="48"/>
  <c r="AF1001" i="48"/>
  <c r="AL1001" i="48" s="1"/>
  <c r="AF1238" i="48"/>
  <c r="AL1238" i="48" s="1"/>
  <c r="AF1640" i="48"/>
  <c r="AF1125" i="48"/>
  <c r="AL1125" i="48" s="1"/>
  <c r="AF1851" i="48"/>
  <c r="AL1851" i="48" s="1"/>
  <c r="AF1721" i="48"/>
  <c r="AL1721" i="48" s="1"/>
  <c r="AF1590" i="48"/>
  <c r="AF979" i="48"/>
  <c r="AF1523" i="48"/>
  <c r="AF1437" i="48"/>
  <c r="AL1437" i="48" s="1"/>
  <c r="AF1530" i="48"/>
  <c r="AF1179" i="48"/>
  <c r="AF2021" i="48"/>
  <c r="AL2021" i="48" s="1"/>
  <c r="AF2006" i="48"/>
  <c r="AL2006" i="48" s="1"/>
  <c r="AF1729" i="48"/>
  <c r="AL1729" i="48" s="1"/>
  <c r="AF1299" i="48"/>
  <c r="AL1299" i="48" s="1"/>
  <c r="AF2090" i="48"/>
  <c r="AL2090" i="48" s="1"/>
  <c r="AF2091" i="48"/>
  <c r="AL2091" i="48" s="1"/>
  <c r="AF2092" i="48"/>
  <c r="AL2092" i="48" s="1"/>
  <c r="AF720" i="48"/>
  <c r="AL720" i="48" s="1"/>
  <c r="AF1376" i="48"/>
  <c r="AL1376" i="48" s="1"/>
  <c r="AF1843" i="48"/>
  <c r="AL1843" i="48" s="1"/>
  <c r="AF1991" i="48"/>
  <c r="AL1991" i="48" s="1"/>
  <c r="AF2093" i="48"/>
  <c r="AL2093" i="48" s="1"/>
  <c r="AF1998" i="48"/>
  <c r="AF1994" i="48"/>
  <c r="AL1994" i="48" s="1"/>
  <c r="AF1885" i="48"/>
  <c r="AF2094" i="48"/>
  <c r="AF2095" i="48"/>
  <c r="AL2095" i="48" s="1"/>
  <c r="AF2096" i="48"/>
  <c r="AL2096" i="48" s="1"/>
  <c r="AF2097" i="48"/>
  <c r="AL2097" i="48" s="1"/>
  <c r="AF2098" i="48"/>
  <c r="AF2099" i="48"/>
  <c r="AL2099" i="48" s="1"/>
  <c r="AF2100" i="48"/>
  <c r="AL2100" i="48" s="1"/>
  <c r="AF2101" i="48"/>
  <c r="AL2101" i="48" s="1"/>
  <c r="AF2102" i="48"/>
  <c r="AF2103" i="48"/>
  <c r="AL2103" i="48" s="1"/>
  <c r="AF2104" i="48"/>
  <c r="AL2104" i="48" s="1"/>
  <c r="AF2105" i="48"/>
  <c r="AF2106" i="48"/>
  <c r="AF2107" i="48"/>
  <c r="AF2108" i="48"/>
  <c r="AL2108" i="48" s="1"/>
  <c r="AF2109" i="48"/>
  <c r="AL2109" i="48" s="1"/>
  <c r="AF2110" i="48"/>
  <c r="AF2111" i="48"/>
  <c r="AL2111" i="48" s="1"/>
  <c r="AF2112" i="48"/>
  <c r="AL2112" i="48" s="1"/>
  <c r="AF2113" i="48"/>
  <c r="AL2113" i="48" s="1"/>
  <c r="AF2114" i="48"/>
  <c r="AF227" i="48"/>
  <c r="AL227" i="48" s="1"/>
  <c r="AF308" i="48"/>
  <c r="AL308" i="48" s="1"/>
  <c r="AF340" i="48"/>
  <c r="AF450" i="48"/>
  <c r="AF1724" i="48"/>
  <c r="AF1596" i="48"/>
  <c r="AL1596" i="48" s="1"/>
  <c r="AF1683" i="48"/>
  <c r="AF1740" i="48"/>
  <c r="AF1775" i="48"/>
  <c r="AF1884" i="48"/>
  <c r="AL1884" i="48" s="1"/>
  <c r="AF360" i="48"/>
  <c r="AL360" i="48" s="1"/>
  <c r="AF525" i="48"/>
  <c r="AL525" i="48" s="1"/>
  <c r="AF377" i="48"/>
  <c r="AF389" i="48"/>
  <c r="AL389" i="48" s="1"/>
  <c r="AF348" i="48"/>
  <c r="AL348" i="48" s="1"/>
  <c r="AF666" i="48"/>
  <c r="AL666" i="48" s="1"/>
  <c r="AF975" i="48"/>
  <c r="AL975" i="48" s="1"/>
  <c r="AF1826" i="48"/>
  <c r="AL1826" i="48" s="1"/>
  <c r="AF1750" i="48"/>
  <c r="AF1827" i="48"/>
  <c r="AF1795" i="48"/>
  <c r="AL1795" i="48" s="1"/>
  <c r="AF949" i="48"/>
  <c r="AL949" i="48" s="1"/>
  <c r="AF335" i="48"/>
  <c r="AF711" i="48"/>
  <c r="AL711" i="48" s="1"/>
  <c r="AF322" i="48"/>
  <c r="AL322" i="48" s="1"/>
  <c r="AF382" i="48"/>
  <c r="AL382" i="48" s="1"/>
  <c r="AF756" i="48"/>
  <c r="AL756" i="48" s="1"/>
  <c r="AF2115" i="48"/>
  <c r="AL2115" i="48" s="1"/>
  <c r="AF2116" i="48"/>
  <c r="AF2117" i="48"/>
  <c r="AL2117" i="48" s="1"/>
  <c r="AF2118" i="48"/>
  <c r="AL2118" i="48" s="1"/>
  <c r="AF2119" i="48"/>
  <c r="AF2120" i="48"/>
  <c r="AL2120" i="48" s="1"/>
  <c r="AF2121" i="48"/>
  <c r="AL2121" i="48" s="1"/>
  <c r="AF2122" i="48"/>
  <c r="AL2122" i="48" s="1"/>
  <c r="AF2123" i="48"/>
  <c r="AL2123" i="48" s="1"/>
  <c r="AF2124" i="48"/>
  <c r="AF2125" i="48"/>
  <c r="AL2125" i="48" s="1"/>
  <c r="AF2126" i="48"/>
  <c r="AL2126" i="48" s="1"/>
  <c r="AF2127" i="48"/>
  <c r="AF2128" i="48"/>
  <c r="AF2129" i="48"/>
  <c r="AL2129" i="48" s="1"/>
  <c r="AF2130" i="48"/>
  <c r="AL2130" i="48" s="1"/>
  <c r="AF2131" i="48"/>
  <c r="AL2131" i="48" s="1"/>
  <c r="AF2132" i="48"/>
  <c r="AF2133" i="48"/>
  <c r="AL2133" i="48" s="1"/>
  <c r="AF2134" i="48"/>
  <c r="AL2134" i="48" s="1"/>
  <c r="AF2135" i="48"/>
  <c r="AF2136" i="48"/>
  <c r="AL2136" i="48" s="1"/>
  <c r="AF2137" i="48"/>
  <c r="AL2137" i="48" s="1"/>
  <c r="AF2138" i="48"/>
  <c r="AL2138" i="48" s="1"/>
  <c r="AF2139" i="48"/>
  <c r="AF2140" i="48"/>
  <c r="AF2141" i="48"/>
  <c r="AL2141" i="48" s="1"/>
  <c r="AF2142" i="48"/>
  <c r="AL2142" i="48" s="1"/>
  <c r="AF1534" i="48"/>
  <c r="AF1537" i="48"/>
  <c r="AF1483" i="48"/>
  <c r="AL1483" i="48" s="1"/>
  <c r="AF1461" i="48"/>
  <c r="AL1461" i="48" s="1"/>
  <c r="AF1579" i="48"/>
  <c r="AL1579" i="48" s="1"/>
  <c r="AF1654" i="48"/>
  <c r="AF1548" i="48"/>
  <c r="AL1548" i="48" s="1"/>
  <c r="AF1544" i="48"/>
  <c r="AL1544" i="48" s="1"/>
  <c r="AF1535" i="48"/>
  <c r="AF1678" i="48"/>
  <c r="AL1678" i="48" s="1"/>
  <c r="AF1620" i="48"/>
  <c r="AL1620" i="48" s="1"/>
  <c r="AF1757" i="48"/>
  <c r="AL1757" i="48" s="1"/>
  <c r="AF1733" i="48"/>
  <c r="AL1733" i="48" s="1"/>
  <c r="AF1679" i="48"/>
  <c r="AF1543" i="48"/>
  <c r="AL1543" i="48" s="1"/>
  <c r="AF1623" i="48"/>
  <c r="AL1623" i="48" s="1"/>
  <c r="AF1720" i="48"/>
  <c r="AF1657" i="48"/>
  <c r="AF1568" i="48"/>
  <c r="AL1568" i="48" s="1"/>
  <c r="AF1629" i="48"/>
  <c r="AL1629" i="48" s="1"/>
  <c r="AF1557" i="48"/>
  <c r="AL1557" i="48" s="1"/>
  <c r="AF1566" i="48"/>
  <c r="AF1604" i="48"/>
  <c r="AL1604" i="48" s="1"/>
  <c r="AF1806" i="48"/>
  <c r="AL1806" i="48" s="1"/>
  <c r="AF1634" i="48"/>
  <c r="AF1667" i="48"/>
  <c r="AL1667" i="48" s="1"/>
  <c r="AF1661" i="48"/>
  <c r="AL1661" i="48" s="1"/>
  <c r="AF1867" i="48"/>
  <c r="AL1867" i="48" s="1"/>
  <c r="AF1816" i="48"/>
  <c r="AL1816" i="48" s="1"/>
  <c r="AF1762" i="48"/>
  <c r="AF2143" i="48"/>
  <c r="AL2143" i="48" s="1"/>
  <c r="AF1694" i="48"/>
  <c r="AL1694" i="48" s="1"/>
  <c r="AF1696" i="48"/>
  <c r="AF1717" i="48"/>
  <c r="AF1788" i="48"/>
  <c r="AL1788" i="48" s="1"/>
  <c r="AF1758" i="48"/>
  <c r="AL1758" i="48" s="1"/>
  <c r="AF1781" i="48"/>
  <c r="AL1781" i="48" s="1"/>
  <c r="AF1768" i="48"/>
  <c r="AF1687" i="48"/>
  <c r="AL1687" i="48" s="1"/>
  <c r="AF1738" i="48"/>
  <c r="AL1738" i="48" s="1"/>
  <c r="AF1732" i="48"/>
  <c r="AF1671" i="48"/>
  <c r="AL1671" i="48" s="1"/>
  <c r="AF1643" i="48"/>
  <c r="AL1643" i="48" s="1"/>
  <c r="AF1606" i="48"/>
  <c r="AL1606" i="48" s="1"/>
  <c r="AF1571" i="48"/>
  <c r="AF1588" i="48"/>
  <c r="AF1597" i="48"/>
  <c r="AL1597" i="48" s="1"/>
  <c r="AF1708" i="48"/>
  <c r="AL1708" i="48" s="1"/>
  <c r="AF1739" i="48"/>
  <c r="AF1618" i="48"/>
  <c r="AF1607" i="48"/>
  <c r="AL1607" i="48" s="1"/>
  <c r="AF1605" i="48"/>
  <c r="AL1605" i="48" s="1"/>
  <c r="AF1686" i="48"/>
  <c r="AL1686" i="48" s="1"/>
  <c r="AF1706" i="48"/>
  <c r="AF1730" i="48"/>
  <c r="AL1730" i="48" s="1"/>
  <c r="AF154" i="48"/>
  <c r="AL154" i="48" s="1"/>
  <c r="AF250" i="48"/>
  <c r="AF133" i="48"/>
  <c r="AL133" i="48" s="1"/>
  <c r="AF162" i="48"/>
  <c r="AL162" i="48" s="1"/>
  <c r="AF414" i="48"/>
  <c r="AL414" i="48" s="1"/>
  <c r="AF563" i="48"/>
  <c r="AF514" i="48"/>
  <c r="AF528" i="48"/>
  <c r="AL528" i="48" s="1"/>
  <c r="AF547" i="48"/>
  <c r="AL547" i="48" s="1"/>
  <c r="AF539" i="48"/>
  <c r="AF289" i="48"/>
  <c r="AF403" i="48"/>
  <c r="AL403" i="48" s="1"/>
  <c r="AF320" i="48"/>
  <c r="AL320" i="48" s="1"/>
  <c r="AF258" i="48"/>
  <c r="AL258" i="48" s="1"/>
  <c r="AF194" i="48"/>
  <c r="AF296" i="48"/>
  <c r="AL296" i="48" s="1"/>
  <c r="AF357" i="48"/>
  <c r="AL357" i="48" s="1"/>
  <c r="AF501" i="48"/>
  <c r="AF502" i="48"/>
  <c r="AL502" i="48" s="1"/>
  <c r="AF564" i="48"/>
  <c r="AL564" i="48" s="1"/>
  <c r="AF493" i="48"/>
  <c r="AL493" i="48" s="1"/>
  <c r="AF326" i="48"/>
  <c r="AF222" i="48"/>
  <c r="AF532" i="48"/>
  <c r="AL532" i="48" s="1"/>
  <c r="AF203" i="48"/>
  <c r="AL203" i="48" s="1"/>
  <c r="AF273" i="48"/>
  <c r="AF255" i="48"/>
  <c r="AF304" i="48"/>
  <c r="AL304" i="48" s="1"/>
  <c r="AF368" i="48"/>
  <c r="AL368" i="48" s="1"/>
  <c r="AF472" i="48"/>
  <c r="AL472" i="48" s="1"/>
  <c r="AF2145" i="48"/>
  <c r="AF526" i="48"/>
  <c r="AL526" i="48" s="1"/>
  <c r="AF489" i="48"/>
  <c r="AL489" i="48" s="1"/>
  <c r="AF313" i="48"/>
  <c r="AF401" i="48"/>
  <c r="AL401" i="48" s="1"/>
  <c r="AF209" i="48"/>
  <c r="AL209" i="48" s="1"/>
  <c r="AF174" i="48"/>
  <c r="AL174" i="48" s="1"/>
  <c r="AF172" i="48"/>
  <c r="AF225" i="48"/>
  <c r="AF277" i="48"/>
  <c r="AL277" i="48" s="1"/>
  <c r="AF338" i="48"/>
  <c r="AL338" i="48" s="1"/>
  <c r="AF466" i="48"/>
  <c r="AF485" i="48"/>
  <c r="AF497" i="48"/>
  <c r="AL497" i="48" s="1"/>
  <c r="AF508" i="48"/>
  <c r="AL508" i="48" s="1"/>
  <c r="AF395" i="48"/>
  <c r="AL395" i="48" s="1"/>
  <c r="AF233" i="48"/>
  <c r="AF336" i="48"/>
  <c r="AL336" i="48" s="1"/>
  <c r="AF218" i="48"/>
  <c r="AL218" i="48" s="1"/>
  <c r="AF168" i="48"/>
  <c r="AF280" i="48"/>
  <c r="AL280" i="48" s="1"/>
  <c r="AF306" i="48"/>
  <c r="AL306" i="48" s="1"/>
  <c r="AF440" i="48"/>
  <c r="AL440" i="48" s="1"/>
  <c r="AF571" i="48"/>
  <c r="AF534" i="48"/>
  <c r="AF259" i="48"/>
  <c r="AL259" i="48" s="1"/>
  <c r="AF319" i="48"/>
  <c r="AL319" i="48" s="1"/>
  <c r="AF352" i="48"/>
  <c r="AF402" i="48"/>
  <c r="AF283" i="48"/>
  <c r="AL283" i="48" s="1"/>
  <c r="AF158" i="48"/>
  <c r="AL158" i="48" s="1"/>
  <c r="AF66" i="48"/>
  <c r="AL66" i="48" s="1"/>
  <c r="AF85" i="48"/>
  <c r="AF230" i="48"/>
  <c r="AL230" i="48" s="1"/>
  <c r="AF628" i="48"/>
  <c r="AL628" i="48" s="1"/>
  <c r="AF346" i="48"/>
  <c r="AF429" i="48"/>
  <c r="AL429" i="48" s="1"/>
  <c r="AF347" i="48"/>
  <c r="AL347" i="48" s="1"/>
  <c r="AF356" i="48"/>
  <c r="AL356" i="48" s="1"/>
  <c r="AF281" i="48"/>
  <c r="AF437" i="48"/>
  <c r="AF384" i="48"/>
  <c r="AL384" i="48" s="1"/>
  <c r="AF219" i="48"/>
  <c r="AL219" i="48" s="1"/>
  <c r="AF40" i="48"/>
  <c r="AF112" i="48"/>
  <c r="AF137" i="48"/>
  <c r="AL137" i="48" s="1"/>
  <c r="AF425" i="48"/>
  <c r="AL425" i="48" s="1"/>
  <c r="AF327" i="48"/>
  <c r="AL327" i="48" s="1"/>
  <c r="AF498" i="48"/>
  <c r="AF272" i="48"/>
  <c r="AL272" i="48" s="1"/>
  <c r="AF337" i="48"/>
  <c r="AL337" i="48" s="1"/>
  <c r="AF362" i="48"/>
  <c r="AF798" i="48"/>
  <c r="AL798" i="48" s="1"/>
  <c r="AF477" i="48"/>
  <c r="AL477" i="48" s="1"/>
  <c r="AF90" i="48"/>
  <c r="AL90" i="48" s="1"/>
  <c r="AF2146" i="48"/>
  <c r="AF76" i="48"/>
  <c r="AF187" i="48"/>
  <c r="AL187" i="48" s="1"/>
  <c r="AF481" i="48"/>
  <c r="AL481" i="48" s="1"/>
  <c r="AF813" i="48"/>
  <c r="AF318" i="48"/>
  <c r="AF311" i="48"/>
  <c r="AL311" i="48" s="1"/>
  <c r="AF284" i="48"/>
  <c r="AL284" i="48" s="1"/>
  <c r="AF391" i="48"/>
  <c r="AL391" i="48" s="1"/>
  <c r="AF431" i="48"/>
  <c r="AF286" i="48"/>
  <c r="AL286" i="48" s="1"/>
  <c r="AF129" i="48"/>
  <c r="AL129" i="48" s="1"/>
  <c r="AF88" i="48"/>
  <c r="AF61" i="48"/>
  <c r="AL61" i="48" s="1"/>
  <c r="AF141" i="48"/>
  <c r="AL141" i="48" s="1"/>
  <c r="AF372" i="48"/>
  <c r="AL372" i="48" s="1"/>
  <c r="AF426" i="48"/>
  <c r="AF470" i="48"/>
  <c r="AF342" i="48"/>
  <c r="AL342" i="48" s="1"/>
  <c r="AF299" i="48"/>
  <c r="AL299" i="48" s="1"/>
  <c r="AF361" i="48"/>
  <c r="AF475" i="48"/>
  <c r="AF251" i="48"/>
  <c r="AL251" i="48" s="1"/>
  <c r="AF139" i="48"/>
  <c r="AL139" i="48" s="1"/>
  <c r="AF80" i="48"/>
  <c r="AL80" i="48" s="1"/>
  <c r="AF156" i="48"/>
  <c r="AF208" i="48"/>
  <c r="AL208" i="48" s="1"/>
  <c r="AF190" i="48"/>
  <c r="AL190" i="48" s="1"/>
  <c r="AF228" i="48"/>
  <c r="AF376" i="48"/>
  <c r="AL376" i="48" s="1"/>
  <c r="AF399" i="48"/>
  <c r="AL399" i="48" s="1"/>
  <c r="AF328" i="48"/>
  <c r="AL328" i="48" s="1"/>
  <c r="AF266" i="48"/>
  <c r="AF303" i="48"/>
  <c r="AF474" i="48"/>
  <c r="AL474" i="48" s="1"/>
  <c r="AF256" i="48"/>
  <c r="AL256" i="48" s="1"/>
  <c r="AF274" i="48"/>
  <c r="AF223" i="48"/>
  <c r="AF287" i="48"/>
  <c r="AL287" i="48" s="1"/>
  <c r="AF196" i="48"/>
  <c r="AL196" i="48" s="1"/>
  <c r="AF330" i="48"/>
  <c r="AL330" i="48" s="1"/>
  <c r="AF371" i="48"/>
  <c r="AF385" i="48"/>
  <c r="AL385" i="48" s="1"/>
  <c r="AF329" i="48"/>
  <c r="AL329" i="48" s="1"/>
  <c r="AF370" i="48"/>
  <c r="AF358" i="48"/>
  <c r="AL358" i="48" s="1"/>
  <c r="AF331" i="48"/>
  <c r="AL331" i="48" s="1"/>
  <c r="AF257" i="48"/>
  <c r="AL257" i="48" s="1"/>
  <c r="AF469" i="48"/>
  <c r="AF235" i="48"/>
  <c r="AF295" i="48"/>
  <c r="AL295" i="48" s="1"/>
  <c r="AF254" i="48"/>
  <c r="AL254" i="48" s="1"/>
  <c r="AF301" i="48"/>
  <c r="AF334" i="48"/>
  <c r="AF378" i="48"/>
  <c r="AL378" i="48" s="1"/>
  <c r="AF1147" i="48"/>
  <c r="AL1147" i="48" s="1"/>
  <c r="AF907" i="48"/>
  <c r="AL907" i="48" s="1"/>
  <c r="AF921" i="48"/>
  <c r="AF635" i="48"/>
  <c r="AL635" i="48" s="1"/>
  <c r="AF607" i="48"/>
  <c r="AL607" i="48" s="1"/>
  <c r="AF315" i="48"/>
  <c r="AF285" i="48"/>
  <c r="AL285" i="48" s="1"/>
  <c r="AF293" i="48"/>
  <c r="AL293" i="48" s="1"/>
  <c r="AF506" i="48"/>
  <c r="AL506" i="48" s="1"/>
  <c r="AF773" i="48"/>
  <c r="AF820" i="48"/>
  <c r="AF890" i="48"/>
  <c r="AL890" i="48" s="1"/>
  <c r="AF876" i="48"/>
  <c r="AL876" i="48" s="1"/>
  <c r="AF880" i="48"/>
  <c r="AF881" i="48"/>
  <c r="AF373" i="48"/>
  <c r="AL373" i="48" s="1"/>
  <c r="AF271" i="48"/>
  <c r="AL271" i="48" s="1"/>
  <c r="AF238" i="48"/>
  <c r="AL238" i="48" s="1"/>
  <c r="AF214" i="48"/>
  <c r="AF215" i="48"/>
  <c r="AL215" i="48" s="1"/>
  <c r="AF279" i="48"/>
  <c r="AL279" i="48" s="1"/>
  <c r="AF353" i="48"/>
  <c r="AF404" i="48"/>
  <c r="AL404" i="48" s="1"/>
  <c r="AF893" i="48"/>
  <c r="AL893" i="48" s="1"/>
  <c r="AF996" i="48"/>
  <c r="AL996" i="48" s="1"/>
  <c r="AF198" i="48"/>
  <c r="AF237" i="48"/>
  <c r="AF263" i="48"/>
  <c r="AL263" i="48" s="1"/>
  <c r="AF302" i="48"/>
  <c r="AL302" i="48" s="1"/>
  <c r="AF737" i="48"/>
  <c r="AF764" i="48"/>
  <c r="AF659" i="48"/>
  <c r="AL659" i="48" s="1"/>
  <c r="AF651" i="48"/>
  <c r="AL651" i="48" s="1"/>
  <c r="AF762" i="48"/>
  <c r="AL762" i="48" s="1"/>
  <c r="AF765" i="48"/>
  <c r="AF367" i="48"/>
  <c r="AL367" i="48" s="1"/>
  <c r="AF260" i="48"/>
  <c r="AL260" i="48" s="1"/>
  <c r="AF216" i="48"/>
  <c r="AF236" i="48"/>
  <c r="AL236" i="48" s="1"/>
  <c r="AF265" i="48"/>
  <c r="AL265" i="48" s="1"/>
  <c r="AF408" i="48"/>
  <c r="AL408" i="48" s="1"/>
  <c r="AF599" i="48"/>
  <c r="AF757" i="48"/>
  <c r="AF632" i="48"/>
  <c r="AL632" i="48" s="1"/>
  <c r="AF710" i="48"/>
  <c r="AL710" i="48" s="1"/>
  <c r="AF725" i="48"/>
  <c r="AF494" i="48"/>
  <c r="AF307" i="48"/>
  <c r="AL307" i="48" s="1"/>
  <c r="AF587" i="48"/>
  <c r="AL587" i="48" s="1"/>
  <c r="AF267" i="48"/>
  <c r="AL267" i="48" s="1"/>
  <c r="AF314" i="48"/>
  <c r="AF333" i="48"/>
  <c r="AL333" i="48" s="1"/>
  <c r="AF416" i="48"/>
  <c r="AL416" i="48" s="1"/>
  <c r="AF546" i="48"/>
  <c r="AF782" i="48"/>
  <c r="AL782" i="48" s="1"/>
  <c r="AF771" i="48"/>
  <c r="AL771" i="48" s="1"/>
  <c r="AF713" i="48"/>
  <c r="AL713" i="48" s="1"/>
  <c r="AF574" i="48"/>
  <c r="AF417" i="48"/>
  <c r="AF543" i="48"/>
  <c r="AL543" i="48" s="1"/>
  <c r="AF243" i="48"/>
  <c r="AL243" i="48" s="1"/>
  <c r="AF213" i="48"/>
  <c r="AF201" i="48"/>
  <c r="AF244" i="48"/>
  <c r="AL244" i="48" s="1"/>
  <c r="AF324" i="48"/>
  <c r="AL324" i="48" s="1"/>
  <c r="AF843" i="48"/>
  <c r="AL843" i="48" s="1"/>
  <c r="AF723" i="48"/>
  <c r="AF739" i="48"/>
  <c r="AL739" i="48" s="1"/>
  <c r="AF688" i="48"/>
  <c r="AL688" i="48" s="1"/>
  <c r="AF708" i="48"/>
  <c r="AF810" i="48"/>
  <c r="AL810" i="48" s="1"/>
  <c r="AF490" i="48"/>
  <c r="AL490" i="48" s="1"/>
  <c r="AF405" i="48"/>
  <c r="AL405" i="48" s="1"/>
  <c r="AF298" i="48"/>
  <c r="AF264" i="48"/>
  <c r="AF415" i="48"/>
  <c r="AL415" i="48" s="1"/>
  <c r="AF560" i="48"/>
  <c r="AL560" i="48" s="1"/>
  <c r="AF646" i="48"/>
  <c r="AF541" i="48"/>
  <c r="AF653" i="48"/>
  <c r="AL653" i="48" s="1"/>
  <c r="AF2148" i="48"/>
  <c r="AL2148" i="48" s="1"/>
  <c r="AF984" i="48"/>
  <c r="AF988" i="48"/>
  <c r="AF1337" i="48"/>
  <c r="AL1337" i="48" s="1"/>
  <c r="AF1307" i="48"/>
  <c r="AL1307" i="48" s="1"/>
  <c r="AF1094" i="48"/>
  <c r="AF1004" i="48"/>
  <c r="AL1004" i="48" s="1"/>
  <c r="AF1065" i="48"/>
  <c r="AL1065" i="48" s="1"/>
  <c r="AF1096" i="48"/>
  <c r="AL1096" i="48" s="1"/>
  <c r="AF983" i="48"/>
  <c r="AF1015" i="48"/>
  <c r="AF866" i="48"/>
  <c r="AL866" i="48" s="1"/>
  <c r="AF911" i="48"/>
  <c r="AF861" i="48"/>
  <c r="AF1014" i="48"/>
  <c r="AF1213" i="48"/>
  <c r="AL1213" i="48" s="1"/>
  <c r="AF1445" i="48"/>
  <c r="AL1445" i="48" s="1"/>
  <c r="AF1152" i="48"/>
  <c r="AF1097" i="48"/>
  <c r="AF1089" i="48"/>
  <c r="AL1089" i="48" s="1"/>
  <c r="AF1035" i="48"/>
  <c r="AL1035" i="48" s="1"/>
  <c r="AF951" i="48"/>
  <c r="AL951" i="48" s="1"/>
  <c r="AF1052" i="48"/>
  <c r="AL1052" i="48" s="1"/>
  <c r="AF925" i="48"/>
  <c r="AL925" i="48" s="1"/>
  <c r="AF969" i="48"/>
  <c r="AF961" i="48"/>
  <c r="AL961" i="48" s="1"/>
  <c r="AF1024" i="48"/>
  <c r="AF1087" i="48"/>
  <c r="AL1087" i="48" s="1"/>
  <c r="AF1278" i="48"/>
  <c r="AF1039" i="48"/>
  <c r="AL1039" i="48" s="1"/>
  <c r="AF1019" i="48"/>
  <c r="AL1019" i="48" s="1"/>
  <c r="AF987" i="48"/>
  <c r="AL987" i="48" s="1"/>
  <c r="AF1040" i="48"/>
  <c r="AL1040" i="48" s="1"/>
  <c r="AF971" i="48"/>
  <c r="AF953" i="48"/>
  <c r="AF939" i="48"/>
  <c r="AL939" i="48" s="1"/>
  <c r="AF1033" i="48"/>
  <c r="AL1033" i="48" s="1"/>
  <c r="AF1123" i="48"/>
  <c r="AF1163" i="48"/>
  <c r="AL1163" i="48" s="1"/>
  <c r="AF1368" i="48"/>
  <c r="AL1368" i="48" s="1"/>
  <c r="AF1391" i="48"/>
  <c r="AL1391" i="48" s="1"/>
  <c r="AF1077" i="48"/>
  <c r="AL1077" i="48" s="1"/>
  <c r="AF1126" i="48"/>
  <c r="AF1172" i="48"/>
  <c r="AL1172" i="48" s="1"/>
  <c r="AF1011" i="48"/>
  <c r="AF1045" i="48"/>
  <c r="AL1045" i="48" s="1"/>
  <c r="AF910" i="48"/>
  <c r="AL910" i="48" s="1"/>
  <c r="AF927" i="48"/>
  <c r="AL927" i="48" s="1"/>
  <c r="AF998" i="48"/>
  <c r="AL998" i="48" s="1"/>
  <c r="AF1031" i="48"/>
  <c r="AL1031" i="48" s="1"/>
  <c r="AF1207" i="48"/>
  <c r="AF1226" i="48"/>
  <c r="AL1226" i="48" s="1"/>
  <c r="AF1140" i="48"/>
  <c r="AL1140" i="48" s="1"/>
  <c r="AF140" i="48"/>
  <c r="AF179" i="48"/>
  <c r="AL179" i="48" s="1"/>
  <c r="AF149" i="48"/>
  <c r="AL149" i="48" s="1"/>
  <c r="AF192" i="48"/>
  <c r="AF479" i="48"/>
  <c r="AL479" i="48" s="1"/>
  <c r="AF716" i="48"/>
  <c r="AL716" i="48" s="1"/>
  <c r="AF753" i="48"/>
  <c r="AL753" i="48" s="1"/>
  <c r="AF750" i="48"/>
  <c r="AF721" i="48"/>
  <c r="AF550" i="48"/>
  <c r="AF247" i="48"/>
  <c r="AL247" i="48" s="1"/>
  <c r="AF436" i="48"/>
  <c r="AL436" i="48" s="1"/>
  <c r="AF788" i="48"/>
  <c r="AL788" i="48" s="1"/>
  <c r="AF339" i="48"/>
  <c r="AF210" i="48"/>
  <c r="AL210" i="48" s="1"/>
  <c r="AF292" i="48"/>
  <c r="AL292" i="48" s="1"/>
  <c r="AF375" i="48"/>
  <c r="AF647" i="48"/>
  <c r="AL647" i="48" s="1"/>
  <c r="AF783" i="48"/>
  <c r="AL783" i="48" s="1"/>
  <c r="AF785" i="48"/>
  <c r="AF749" i="48"/>
  <c r="AL749" i="48" s="1"/>
  <c r="AF310" i="48"/>
  <c r="AF204" i="48"/>
  <c r="AL204" i="48" s="1"/>
  <c r="AF365" i="48"/>
  <c r="AL365" i="48" s="1"/>
  <c r="AF150" i="48"/>
  <c r="AF231" i="48"/>
  <c r="AF199" i="48"/>
  <c r="AL199" i="48" s="1"/>
  <c r="AF305" i="48"/>
  <c r="AL305" i="48" s="1"/>
  <c r="AF446" i="48"/>
  <c r="AF902" i="48"/>
  <c r="AF868" i="48"/>
  <c r="AL868" i="48" s="1"/>
  <c r="AF965" i="48"/>
  <c r="AL965" i="48" s="1"/>
  <c r="AF776" i="48"/>
  <c r="AL776" i="48" s="1"/>
  <c r="AF784" i="48"/>
  <c r="AL784" i="48" s="1"/>
  <c r="AF580" i="48"/>
  <c r="AL580" i="48" s="1"/>
  <c r="AF568" i="48"/>
  <c r="AF589" i="48"/>
  <c r="AF675" i="48"/>
  <c r="AL675" i="48" s="1"/>
  <c r="AF760" i="48"/>
  <c r="AL760" i="48" s="1"/>
  <c r="AF831" i="48"/>
  <c r="AF931" i="48"/>
  <c r="AL931" i="48" s="1"/>
  <c r="AF928" i="48"/>
  <c r="AF886" i="48"/>
  <c r="AL886" i="48" s="1"/>
  <c r="AF917" i="48"/>
  <c r="AL917" i="48" s="1"/>
  <c r="AF832" i="48"/>
  <c r="AL832" i="48" s="1"/>
  <c r="AF743" i="48"/>
  <c r="AF738" i="48"/>
  <c r="AL738" i="48" s="1"/>
  <c r="AF665" i="48"/>
  <c r="AL665" i="48" s="1"/>
  <c r="AF682" i="48"/>
  <c r="AF715" i="48"/>
  <c r="AL715" i="48" s="1"/>
  <c r="AF761" i="48"/>
  <c r="AL761" i="48" s="1"/>
  <c r="AF805" i="48"/>
  <c r="AF869" i="48"/>
  <c r="AL869" i="48" s="1"/>
  <c r="AF774" i="48"/>
  <c r="AL774" i="48" s="1"/>
  <c r="AF379" i="48"/>
  <c r="AL379" i="48" s="1"/>
  <c r="AF458" i="48"/>
  <c r="AL458" i="48" s="1"/>
  <c r="AF478" i="48"/>
  <c r="AF510" i="48"/>
  <c r="AF807" i="48"/>
  <c r="AL807" i="48" s="1"/>
  <c r="AF955" i="48"/>
  <c r="AL955" i="48" s="1"/>
  <c r="AF920" i="48"/>
  <c r="AL920" i="48" s="1"/>
  <c r="AF896" i="48"/>
  <c r="AF914" i="48"/>
  <c r="AL914" i="48" s="1"/>
  <c r="AF825" i="48"/>
  <c r="AL825" i="48" s="1"/>
  <c r="AF559" i="48"/>
  <c r="AF678" i="48"/>
  <c r="AL678" i="48" s="1"/>
  <c r="AF556" i="48"/>
  <c r="AL556" i="48" s="1"/>
  <c r="AF584" i="48"/>
  <c r="AL584" i="48" s="1"/>
  <c r="AF486" i="48"/>
  <c r="AL486" i="48" s="1"/>
  <c r="AF674" i="48"/>
  <c r="AF745" i="48"/>
  <c r="AL745" i="48" s="1"/>
  <c r="AF1017" i="48"/>
  <c r="AL1017" i="48" s="1"/>
  <c r="AF1026" i="48"/>
  <c r="AF1037" i="48"/>
  <c r="AF1038" i="48"/>
  <c r="AL1038" i="48" s="1"/>
  <c r="AF722" i="48"/>
  <c r="AL722" i="48" s="1"/>
  <c r="AF536" i="48"/>
  <c r="AL536" i="48" s="1"/>
  <c r="AF763" i="48"/>
  <c r="AF460" i="48"/>
  <c r="AL460" i="48" s="1"/>
  <c r="AF529" i="48"/>
  <c r="AL529" i="48" s="1"/>
  <c r="AF496" i="48"/>
  <c r="AF643" i="48"/>
  <c r="AL643" i="48" s="1"/>
  <c r="AF894" i="48"/>
  <c r="AL894" i="48" s="1"/>
  <c r="AF1050" i="48"/>
  <c r="AL1050" i="48" s="1"/>
  <c r="AF2304" i="48"/>
  <c r="AL2304" i="48" s="1"/>
  <c r="AF1047" i="48"/>
  <c r="AF1022" i="48"/>
  <c r="AL1022" i="48" s="1"/>
  <c r="AF800" i="48"/>
  <c r="AL800" i="48" s="1"/>
  <c r="AF817" i="48"/>
  <c r="AF482" i="48"/>
  <c r="AF441" i="48"/>
  <c r="AL441" i="48" s="1"/>
  <c r="AF435" i="48"/>
  <c r="AL435" i="48" s="1"/>
  <c r="AF626" i="48"/>
  <c r="AL626" i="48" s="1"/>
  <c r="AF662" i="48"/>
  <c r="AF789" i="48"/>
  <c r="AL789" i="48" s="1"/>
  <c r="AF1042" i="48"/>
  <c r="AL1042" i="48" s="1"/>
  <c r="AF1027" i="48"/>
  <c r="AF981" i="48"/>
  <c r="AL981" i="48" s="1"/>
  <c r="AF1030" i="48"/>
  <c r="AL1030" i="48" s="1"/>
  <c r="AF829" i="48"/>
  <c r="AL829" i="48" s="1"/>
  <c r="AF552" i="48"/>
  <c r="AL552" i="48" s="1"/>
  <c r="AF629" i="48"/>
  <c r="AF476" i="48"/>
  <c r="AL476" i="48" s="1"/>
  <c r="AF456" i="48"/>
  <c r="AL456" i="48" s="1"/>
  <c r="AF540" i="48"/>
  <c r="AF588" i="48"/>
  <c r="AF862" i="48"/>
  <c r="AL862" i="48" s="1"/>
  <c r="AF1107" i="48"/>
  <c r="AL1107" i="48" s="1"/>
  <c r="AF1106" i="48"/>
  <c r="AL1106" i="48" s="1"/>
  <c r="AF18" i="48"/>
  <c r="AF35" i="48"/>
  <c r="AL35" i="48" s="1"/>
  <c r="AF34" i="48"/>
  <c r="AL34" i="48" s="1"/>
  <c r="AF59" i="48"/>
  <c r="AF78" i="48"/>
  <c r="AL78" i="48" s="1"/>
  <c r="AF98" i="48"/>
  <c r="AL98" i="48" s="1"/>
  <c r="AF84" i="48"/>
  <c r="AL84" i="48" s="1"/>
  <c r="AF58" i="48"/>
  <c r="AL58" i="48" s="1"/>
  <c r="AF100" i="48"/>
  <c r="AF89" i="48"/>
  <c r="AL89" i="48" s="1"/>
  <c r="AF83" i="48"/>
  <c r="AL83" i="48" s="1"/>
  <c r="AF39" i="48"/>
  <c r="AF24" i="48"/>
  <c r="AF33" i="48"/>
  <c r="AL33" i="48" s="1"/>
  <c r="AF41" i="48"/>
  <c r="AL41" i="48" s="1"/>
  <c r="AF95" i="48"/>
  <c r="AL95" i="48" s="1"/>
  <c r="AF81" i="48"/>
  <c r="AF75" i="48"/>
  <c r="AL75" i="48" s="1"/>
  <c r="AF36" i="48"/>
  <c r="AL36" i="48" s="1"/>
  <c r="AF68" i="48"/>
  <c r="AF79" i="48"/>
  <c r="AL79" i="48" s="1"/>
  <c r="AF143" i="48"/>
  <c r="AL143" i="48" s="1"/>
  <c r="AF73" i="48"/>
  <c r="AL73" i="48" s="1"/>
  <c r="AF262" i="48"/>
  <c r="AL262" i="48" s="1"/>
  <c r="AF70" i="48"/>
  <c r="AF111" i="48"/>
  <c r="AL111" i="48" s="1"/>
  <c r="AF94" i="48"/>
  <c r="AL94" i="48" s="1"/>
  <c r="AF104" i="48"/>
  <c r="AF63" i="48"/>
  <c r="AF99" i="48"/>
  <c r="AL99" i="48" s="1"/>
  <c r="AF91" i="48"/>
  <c r="AL91" i="48" s="1"/>
  <c r="AF125" i="48"/>
  <c r="AL125" i="48" s="1"/>
  <c r="AF178" i="48"/>
  <c r="AF173" i="48"/>
  <c r="AL173" i="48" s="1"/>
  <c r="AF217" i="48"/>
  <c r="AL217" i="48" s="1"/>
  <c r="AF53" i="48"/>
  <c r="AF50" i="48"/>
  <c r="AL50" i="48" s="1"/>
  <c r="AF49" i="48"/>
  <c r="AL49" i="48" s="1"/>
  <c r="AF67" i="48"/>
  <c r="AL67" i="48" s="1"/>
  <c r="AF115" i="48"/>
  <c r="AL115" i="48" s="1"/>
  <c r="AF55" i="48"/>
  <c r="AF65" i="48"/>
  <c r="AL65" i="48" s="1"/>
  <c r="AF52" i="48"/>
  <c r="AL52" i="48" s="1"/>
  <c r="AF71" i="48"/>
  <c r="AF106" i="48"/>
  <c r="AF107" i="48"/>
  <c r="AL107" i="48" s="1"/>
  <c r="AF77" i="48"/>
  <c r="AL77" i="48" s="1"/>
  <c r="AF12" i="48"/>
  <c r="AL12" i="48" s="1"/>
  <c r="AF19" i="48"/>
  <c r="AF14" i="48"/>
  <c r="AL14" i="48" s="1"/>
  <c r="AF7" i="48"/>
  <c r="AL7" i="48" s="1"/>
  <c r="AF72" i="48"/>
  <c r="AF47" i="48"/>
  <c r="AL47" i="48" s="1"/>
  <c r="AF29" i="48"/>
  <c r="AL29" i="48" s="1"/>
  <c r="AF20" i="48"/>
  <c r="AL20" i="48" s="1"/>
  <c r="AF369" i="48"/>
  <c r="AL369" i="48" s="1"/>
  <c r="AF457" i="48"/>
  <c r="AF495" i="48"/>
  <c r="AL495" i="48" s="1"/>
  <c r="AF582" i="48"/>
  <c r="AL582" i="48" s="1"/>
  <c r="AF1208" i="48"/>
  <c r="AF1309" i="48"/>
  <c r="AF1108" i="48"/>
  <c r="AL1108" i="48" s="1"/>
  <c r="AF1090" i="48"/>
  <c r="AL1090" i="48" s="1"/>
  <c r="AF1275" i="48"/>
  <c r="AL1275" i="48" s="1"/>
  <c r="AF1188" i="48"/>
  <c r="AF630" i="48"/>
  <c r="AL630" i="48" s="1"/>
  <c r="AF660" i="48"/>
  <c r="AL660" i="48" s="1"/>
  <c r="AF700" i="48"/>
  <c r="AF449" i="48"/>
  <c r="AL449" i="48" s="1"/>
  <c r="AF452" i="48"/>
  <c r="AL452" i="48" s="1"/>
  <c r="AF616" i="48"/>
  <c r="AL616" i="48" s="1"/>
  <c r="AF887" i="48"/>
  <c r="AL887" i="48" s="1"/>
  <c r="AF1133" i="48"/>
  <c r="AF990" i="48"/>
  <c r="AL990" i="48" s="1"/>
  <c r="AF1066" i="48"/>
  <c r="AL1066" i="48" s="1"/>
  <c r="AF1071" i="48"/>
  <c r="AF901" i="48"/>
  <c r="AF420" i="48"/>
  <c r="AL420" i="48" s="1"/>
  <c r="AF792" i="48"/>
  <c r="AL792" i="48" s="1"/>
  <c r="AF364" i="48"/>
  <c r="AL364" i="48" s="1"/>
  <c r="AF487" i="48"/>
  <c r="AF453" i="48"/>
  <c r="AL453" i="48" s="1"/>
  <c r="AF625" i="48"/>
  <c r="AL625" i="48" s="1"/>
  <c r="AF1006" i="48"/>
  <c r="AF1199" i="48"/>
  <c r="AL1199" i="48" s="1"/>
  <c r="AF1780" i="48"/>
  <c r="AL1780" i="48" s="1"/>
  <c r="AF1114" i="48"/>
  <c r="AL1114" i="48" s="1"/>
  <c r="AF1308" i="48"/>
  <c r="AL1308" i="48" s="1"/>
  <c r="AF919" i="48"/>
  <c r="AF836" i="48"/>
  <c r="AL836" i="48" s="1"/>
  <c r="AF439" i="48"/>
  <c r="AL439" i="48" s="1"/>
  <c r="AF393" i="48"/>
  <c r="AF394" i="48"/>
  <c r="AF617" i="48"/>
  <c r="AL617" i="48" s="1"/>
  <c r="AF772" i="48"/>
  <c r="AL772" i="48" s="1"/>
  <c r="AF903" i="48"/>
  <c r="AL903" i="48" s="1"/>
  <c r="AF1243" i="48"/>
  <c r="AF1149" i="48"/>
  <c r="AL1149" i="48" s="1"/>
  <c r="AF1079" i="48"/>
  <c r="AL1079" i="48" s="1"/>
  <c r="AF1258" i="48"/>
  <c r="AF1075" i="48"/>
  <c r="AL1075" i="48" s="1"/>
  <c r="AF512" i="48"/>
  <c r="AL512" i="48" s="1"/>
  <c r="AF596" i="48"/>
  <c r="AL596" i="48" s="1"/>
  <c r="AF412" i="48"/>
  <c r="AL412" i="48" s="1"/>
  <c r="AF354" i="48"/>
  <c r="AF442" i="48"/>
  <c r="AL442" i="48" s="1"/>
  <c r="AF591" i="48"/>
  <c r="AL591" i="48" s="1"/>
  <c r="AF1086" i="48"/>
  <c r="AF1277" i="48"/>
  <c r="AF1507" i="48"/>
  <c r="AL1507" i="48" s="1"/>
  <c r="AF1973" i="48"/>
  <c r="AL1973" i="48" s="1"/>
  <c r="AF1975" i="48"/>
  <c r="AL1975" i="48" s="1"/>
  <c r="AF1974" i="48"/>
  <c r="AF1982" i="48"/>
  <c r="AL1982" i="48" s="1"/>
  <c r="AF1988" i="48"/>
  <c r="AL1988" i="48" s="1"/>
  <c r="AF1995" i="48"/>
  <c r="AF1978" i="48"/>
  <c r="AL1978" i="48" s="1"/>
  <c r="AF1970" i="48"/>
  <c r="AL1970" i="48" s="1"/>
  <c r="AF1971" i="48"/>
  <c r="AL1971" i="48" s="1"/>
  <c r="AF1989" i="48"/>
  <c r="AL1989" i="48" s="1"/>
  <c r="AF1993" i="48"/>
  <c r="AF1976" i="48"/>
  <c r="AL1976" i="48" s="1"/>
  <c r="AF1977" i="48"/>
  <c r="AL1977" i="48" s="1"/>
  <c r="AF1990" i="48"/>
  <c r="AF1987" i="48"/>
  <c r="AF1986" i="48"/>
  <c r="AL1986" i="48" s="1"/>
  <c r="AF1983" i="48"/>
  <c r="AL1983" i="48" s="1"/>
  <c r="AF1984" i="48"/>
  <c r="AL1984" i="48" s="1"/>
  <c r="AF1992" i="48"/>
  <c r="AF1997" i="48"/>
  <c r="AL1997" i="48" s="1"/>
  <c r="AF1996" i="48"/>
  <c r="AL1996" i="48" s="1"/>
  <c r="AF1980" i="48"/>
  <c r="AF1981" i="48"/>
  <c r="AL1981" i="48" s="1"/>
  <c r="AF2043" i="48"/>
  <c r="AL2043" i="48" s="1"/>
  <c r="AF1979" i="48"/>
  <c r="AL1979" i="48" s="1"/>
  <c r="AF1985" i="48"/>
  <c r="AL1985" i="48" s="1"/>
  <c r="AF2060" i="48"/>
  <c r="AF2149" i="48"/>
  <c r="AL2149" i="48" s="1"/>
  <c r="AF2150" i="48"/>
  <c r="AL2150" i="48" s="1"/>
  <c r="AF2061" i="48"/>
  <c r="AF2151" i="48"/>
  <c r="AF2152" i="48"/>
  <c r="AL2152" i="48" s="1"/>
  <c r="AF2153" i="48"/>
  <c r="AL2153" i="48" s="1"/>
  <c r="AF2154" i="48"/>
  <c r="AL2154" i="48" s="1"/>
  <c r="AF2155" i="48"/>
  <c r="AF2156" i="48"/>
  <c r="AL2156" i="48" s="1"/>
  <c r="AF2064" i="48"/>
  <c r="AL2064" i="48" s="1"/>
  <c r="AF2157" i="48"/>
  <c r="AF2158" i="48"/>
  <c r="AL2158" i="48" s="1"/>
  <c r="AF2159" i="48"/>
  <c r="AL2159" i="48" s="1"/>
  <c r="AF2160" i="48"/>
  <c r="AL2160" i="48" s="1"/>
  <c r="AF2161" i="48"/>
  <c r="AL2161" i="48" s="1"/>
  <c r="AF2065" i="48"/>
  <c r="AF2062" i="48"/>
  <c r="AL2062" i="48" s="1"/>
  <c r="AF2162" i="48"/>
  <c r="AL2162" i="48" s="1"/>
  <c r="AF2056" i="48"/>
  <c r="AF2163" i="48"/>
  <c r="AF2164" i="48"/>
  <c r="AL2164" i="48" s="1"/>
  <c r="AF2063" i="48"/>
  <c r="AL2063" i="48" s="1"/>
  <c r="AF2165" i="48"/>
  <c r="AL2165" i="48" s="1"/>
  <c r="AF2057" i="48"/>
  <c r="AF2059" i="48"/>
  <c r="AL2059" i="48" s="1"/>
  <c r="AF1972" i="48"/>
  <c r="AL1972" i="48" s="1"/>
  <c r="AF2166" i="48"/>
  <c r="AF2167" i="48"/>
  <c r="AL2167" i="48" s="1"/>
  <c r="AF2000" i="48"/>
  <c r="AL2000" i="48" s="1"/>
  <c r="AF2009" i="48"/>
  <c r="AL2009" i="48" s="1"/>
  <c r="AF2004" i="48"/>
  <c r="AL2004" i="48" s="1"/>
  <c r="AF2003" i="48"/>
  <c r="AF2048" i="48"/>
  <c r="AL2048" i="48" s="1"/>
  <c r="AF2042" i="48"/>
  <c r="AL2042" i="48" s="1"/>
  <c r="AF2039" i="48"/>
  <c r="AF2010" i="48"/>
  <c r="AF2001" i="48"/>
  <c r="AL2001" i="48" s="1"/>
  <c r="AF2027" i="48"/>
  <c r="AL2027" i="48" s="1"/>
  <c r="AF2013" i="48"/>
  <c r="AL2013" i="48" s="1"/>
  <c r="AF2047" i="48"/>
  <c r="AF2040" i="48"/>
  <c r="AL2040" i="48" s="1"/>
  <c r="AF2038" i="48"/>
  <c r="AL2038" i="48" s="1"/>
  <c r="AF2025" i="48"/>
  <c r="AF2018" i="48"/>
  <c r="AL2018" i="48" s="1"/>
  <c r="AF2052" i="48"/>
  <c r="AL2052" i="48" s="1"/>
  <c r="AF2055" i="48"/>
  <c r="AL2055" i="48" s="1"/>
  <c r="AF2051" i="48"/>
  <c r="AL2051" i="48" s="1"/>
  <c r="AF2028" i="48"/>
  <c r="AF2012" i="48"/>
  <c r="AL2012" i="48" s="1"/>
  <c r="AF2002" i="48"/>
  <c r="AL2002" i="48" s="1"/>
  <c r="AF2014" i="48"/>
  <c r="AF2050" i="48"/>
  <c r="AF2026" i="48"/>
  <c r="AL2026" i="48" s="1"/>
  <c r="AF2020" i="48"/>
  <c r="AL2020" i="48" s="1"/>
  <c r="AF2032" i="48"/>
  <c r="AL2032" i="48" s="1"/>
  <c r="AF2054" i="48"/>
  <c r="AF2053" i="48"/>
  <c r="AL2053" i="48" s="1"/>
  <c r="AF2049" i="48"/>
  <c r="AL2049" i="48" s="1"/>
  <c r="AF2168" i="48"/>
  <c r="AF2044" i="48"/>
  <c r="AL2044" i="48" s="1"/>
  <c r="AF2031" i="48"/>
  <c r="AL2031" i="48" s="1"/>
  <c r="AF2024" i="48"/>
  <c r="AL2024" i="48" s="1"/>
  <c r="AF2037" i="48"/>
  <c r="AL2037" i="48" s="1"/>
  <c r="AF2041" i="48"/>
  <c r="AF2036" i="48"/>
  <c r="AL2036" i="48" s="1"/>
  <c r="AF2034" i="48"/>
  <c r="AL2034" i="48" s="1"/>
  <c r="AF2035" i="48"/>
  <c r="AF2023" i="48"/>
  <c r="AF2033" i="48"/>
  <c r="AL2033" i="48" s="1"/>
  <c r="AF2015" i="48"/>
  <c r="AL2015" i="48" s="1"/>
  <c r="AF2008" i="48"/>
  <c r="AL2008" i="48" s="1"/>
  <c r="AF2011" i="48"/>
  <c r="AF1999" i="48"/>
  <c r="AL1999" i="48" s="1"/>
  <c r="AF2007" i="48"/>
  <c r="AL2007" i="48" s="1"/>
  <c r="AF2016" i="48"/>
  <c r="AF2045" i="48"/>
  <c r="AL2045" i="48" s="1"/>
  <c r="AF2046" i="48"/>
  <c r="AL2046" i="48" s="1"/>
  <c r="AF2022" i="48"/>
  <c r="AL2022" i="48" s="1"/>
  <c r="AF2017" i="48"/>
  <c r="AL2017" i="48" s="1"/>
  <c r="AF2005" i="48"/>
  <c r="AF2030" i="48"/>
  <c r="AL2030" i="48" s="1"/>
  <c r="AF2019" i="48"/>
  <c r="AL2019" i="48" s="1"/>
  <c r="AF2029" i="48"/>
  <c r="AF2169" i="48"/>
  <c r="AF726" i="48"/>
  <c r="AL726" i="48" s="1"/>
  <c r="AF705" i="48"/>
  <c r="AF973" i="48"/>
  <c r="AF844" i="48"/>
  <c r="AF687" i="48"/>
  <c r="AL687" i="48" s="1"/>
  <c r="AF624" i="48"/>
  <c r="AL624" i="48" s="1"/>
  <c r="AF690" i="48"/>
  <c r="AF867" i="48"/>
  <c r="AL867" i="48" s="1"/>
  <c r="AF794" i="48"/>
  <c r="AL794" i="48" s="1"/>
  <c r="AF913" i="48"/>
  <c r="AL913" i="48" s="1"/>
  <c r="AF846" i="48"/>
  <c r="AL846" i="48" s="1"/>
  <c r="AF786" i="48"/>
  <c r="AF639" i="48"/>
  <c r="AL639" i="48" s="1"/>
  <c r="AF746" i="48"/>
  <c r="AL746" i="48" s="1"/>
  <c r="AF816" i="48"/>
  <c r="AF828" i="48"/>
  <c r="AF661" i="48"/>
  <c r="AL661" i="48" s="1"/>
  <c r="AF714" i="48"/>
  <c r="AF712" i="48"/>
  <c r="AL712" i="48" s="1"/>
  <c r="AF801" i="48"/>
  <c r="AF735" i="48"/>
  <c r="AL735" i="48" s="1"/>
  <c r="AF974" i="48"/>
  <c r="AL974" i="48" s="1"/>
  <c r="AF691" i="48"/>
  <c r="AL691" i="48" s="1"/>
  <c r="AF797" i="48"/>
  <c r="AL797" i="48" s="1"/>
  <c r="AF777" i="48"/>
  <c r="AL777" i="48" s="1"/>
  <c r="AF835" i="48"/>
  <c r="AL835" i="48" s="1"/>
  <c r="AF852" i="48"/>
  <c r="AF796" i="48"/>
  <c r="AL796" i="48" s="1"/>
  <c r="AF826" i="48"/>
  <c r="AL826" i="48" s="1"/>
  <c r="AF830" i="48"/>
  <c r="AF822" i="48"/>
  <c r="AF874" i="48"/>
  <c r="AF759" i="48"/>
  <c r="AL759" i="48" s="1"/>
  <c r="AF724" i="48"/>
  <c r="AF717" i="48"/>
  <c r="AL717" i="48" s="1"/>
  <c r="AF818" i="48"/>
  <c r="AF841" i="48"/>
  <c r="AL841" i="48" s="1"/>
  <c r="AF924" i="48"/>
  <c r="AL924" i="48" s="1"/>
  <c r="AF804" i="48"/>
  <c r="AF769" i="48"/>
  <c r="AL769" i="48" s="1"/>
  <c r="AF742" i="48"/>
  <c r="AL742" i="48" s="1"/>
  <c r="AF827" i="48"/>
  <c r="AF863" i="48"/>
  <c r="AF812" i="48"/>
  <c r="AF916" i="48"/>
  <c r="AL916" i="48" s="1"/>
  <c r="AF803" i="48"/>
  <c r="AF775" i="48"/>
  <c r="AL775" i="48" s="1"/>
  <c r="AF840" i="48"/>
  <c r="AL840" i="48" s="1"/>
  <c r="AF889" i="48"/>
  <c r="AL889" i="48" s="1"/>
  <c r="AF879" i="48"/>
  <c r="AL879" i="48" s="1"/>
  <c r="AF1085" i="48"/>
  <c r="AF1048" i="48"/>
  <c r="AL1048" i="48" s="1"/>
  <c r="AF2170" i="48"/>
  <c r="AL2170" i="48" s="1"/>
  <c r="AF1439" i="48"/>
  <c r="AL1439" i="48" s="1"/>
  <c r="AF1489" i="48"/>
  <c r="AL1489" i="48" s="1"/>
  <c r="AF1371" i="48"/>
  <c r="AL1371" i="48" s="1"/>
  <c r="AF1446" i="48"/>
  <c r="AL1446" i="48" s="1"/>
  <c r="AF2171" i="48"/>
  <c r="AL2171" i="48" s="1"/>
  <c r="AF2172" i="48"/>
  <c r="AF2173" i="48"/>
  <c r="AF2174" i="48"/>
  <c r="AL2174" i="48" s="1"/>
  <c r="AF2175" i="48"/>
  <c r="AL2175" i="48" s="1"/>
  <c r="AF2176" i="48"/>
  <c r="AL2176" i="48" s="1"/>
  <c r="AF2177" i="48"/>
  <c r="AF2178" i="48"/>
  <c r="AL2178" i="48" s="1"/>
  <c r="AF2179" i="48"/>
  <c r="AL2179" i="48" s="1"/>
  <c r="AF2180" i="48"/>
  <c r="AF2181" i="48"/>
  <c r="AF2182" i="48"/>
  <c r="AL2182" i="48" s="1"/>
  <c r="AF2183" i="48"/>
  <c r="AL2183" i="48" s="1"/>
  <c r="AF2184" i="48"/>
  <c r="AL2184" i="48" s="1"/>
  <c r="AF2185" i="48"/>
  <c r="AL2185" i="48" s="1"/>
  <c r="AF2186" i="48"/>
  <c r="AL2186" i="48" s="1"/>
  <c r="AF2187" i="48"/>
  <c r="AL2187" i="48" s="1"/>
  <c r="AF2188" i="48"/>
  <c r="AF2189" i="48"/>
  <c r="AF2190" i="48"/>
  <c r="AL2190" i="48" s="1"/>
  <c r="AF2191" i="48"/>
  <c r="AL2191" i="48" s="1"/>
  <c r="AF2192" i="48"/>
  <c r="AL2192" i="48" s="1"/>
  <c r="AF2193" i="48"/>
  <c r="AF1352" i="48"/>
  <c r="AL1352" i="48" s="1"/>
  <c r="AF2194" i="48"/>
  <c r="AL2194" i="48" s="1"/>
  <c r="AF1329" i="48"/>
  <c r="AF1406" i="48"/>
  <c r="AF1625" i="48"/>
  <c r="AL1625" i="48" s="1"/>
  <c r="AF1796" i="48"/>
  <c r="AL1796" i="48" s="1"/>
  <c r="AF1719" i="48"/>
  <c r="AL1719" i="48" s="1"/>
  <c r="AF1705" i="48"/>
  <c r="AL1705" i="48" s="1"/>
  <c r="AF1725" i="48"/>
  <c r="AL1725" i="48" s="1"/>
  <c r="AF1650" i="48"/>
  <c r="AL1650" i="48" s="1"/>
  <c r="AF1701" i="48"/>
  <c r="AF1610" i="48"/>
  <c r="AF1382" i="48"/>
  <c r="AL1382" i="48" s="1"/>
  <c r="AF1319" i="48"/>
  <c r="AL1319" i="48" s="1"/>
  <c r="AF1381" i="48"/>
  <c r="AL1381" i="48" s="1"/>
  <c r="AF1745" i="48"/>
  <c r="AF1771" i="48"/>
  <c r="AL1771" i="48" s="1"/>
  <c r="AF1790" i="48"/>
  <c r="AL1790" i="48" s="1"/>
  <c r="AF1892" i="48"/>
  <c r="AF1902" i="48"/>
  <c r="AF1872" i="48"/>
  <c r="AL1872" i="48" s="1"/>
  <c r="AF1864" i="48"/>
  <c r="AL1864" i="48" s="1"/>
  <c r="AF1861" i="48"/>
  <c r="AL1861" i="48" s="1"/>
  <c r="AF1836" i="48"/>
  <c r="AL1836" i="48" s="1"/>
  <c r="AF1852" i="48"/>
  <c r="AL1852" i="48" s="1"/>
  <c r="AF1829" i="48"/>
  <c r="AL1829" i="48" s="1"/>
  <c r="AF1897" i="48"/>
  <c r="AF1466" i="48"/>
  <c r="AF1545" i="48"/>
  <c r="AL1545" i="48" s="1"/>
  <c r="AF1480" i="48"/>
  <c r="AL1480" i="48" s="1"/>
  <c r="AF1508" i="48"/>
  <c r="AL1508" i="48" s="1"/>
  <c r="AF1064" i="48"/>
  <c r="AF1013" i="48"/>
  <c r="AL1013" i="48" s="1"/>
  <c r="AF1177" i="48"/>
  <c r="AL1177" i="48" s="1"/>
  <c r="AF1573" i="48"/>
  <c r="AF1575" i="48"/>
  <c r="AF1777" i="48"/>
  <c r="AL1777" i="48" s="1"/>
  <c r="AF1747" i="48"/>
  <c r="AL1747" i="48" s="1"/>
  <c r="AF1727" i="48"/>
  <c r="AL1727" i="48" s="1"/>
  <c r="AF1457" i="48"/>
  <c r="AL1457" i="48" s="1"/>
  <c r="AF1443" i="48"/>
  <c r="AL1443" i="48" s="1"/>
  <c r="AF1549" i="48"/>
  <c r="AL1549" i="48" s="1"/>
  <c r="AF1765" i="48"/>
  <c r="AF1214" i="48"/>
  <c r="AF1166" i="48"/>
  <c r="AL1166" i="48" s="1"/>
  <c r="AF1135" i="48"/>
  <c r="AL1135" i="48" s="1"/>
  <c r="AF1339" i="48"/>
  <c r="AL1339" i="48" s="1"/>
  <c r="AF1554" i="48"/>
  <c r="AF1782" i="48"/>
  <c r="AL1782" i="48" s="1"/>
  <c r="AF1546" i="48"/>
  <c r="AL1546" i="48" s="1"/>
  <c r="AF1668" i="48"/>
  <c r="AF1473" i="48"/>
  <c r="AF1584" i="48"/>
  <c r="AL1584" i="48" s="1"/>
  <c r="AF1592" i="48"/>
  <c r="AL1592" i="48" s="1"/>
  <c r="AF1652" i="48"/>
  <c r="AL1652" i="48" s="1"/>
  <c r="AF1907" i="48"/>
  <c r="AL1907" i="48" s="1"/>
  <c r="AF1316" i="48"/>
  <c r="AL1316" i="48" s="1"/>
  <c r="AF1219" i="48"/>
  <c r="AL1219" i="48" s="1"/>
  <c r="AF1425" i="48"/>
  <c r="AF1502" i="48"/>
  <c r="AF1587" i="48"/>
  <c r="AL1587" i="48" s="1"/>
  <c r="AF1613" i="48"/>
  <c r="AL1613" i="48" s="1"/>
  <c r="AF1619" i="48"/>
  <c r="AL1619" i="48" s="1"/>
  <c r="AF1351" i="48"/>
  <c r="AF1235" i="48"/>
  <c r="AL1235" i="48" s="1"/>
  <c r="AF1615" i="48"/>
  <c r="AL1615" i="48" s="1"/>
  <c r="AF1641" i="48"/>
  <c r="AF1737" i="48"/>
  <c r="AF1183" i="48"/>
  <c r="AL1183" i="48" s="1"/>
  <c r="AF1115" i="48"/>
  <c r="AL1115" i="48" s="1"/>
  <c r="AF1411" i="48"/>
  <c r="AL1411" i="48" s="1"/>
  <c r="AF1514" i="48"/>
  <c r="AL1514" i="48" s="1"/>
  <c r="AF1689" i="48"/>
  <c r="AL1689" i="48" s="1"/>
  <c r="AF1734" i="48"/>
  <c r="AL1734" i="48" s="1"/>
  <c r="AF1598" i="48"/>
  <c r="AF1417" i="48"/>
  <c r="AF1285" i="48"/>
  <c r="AL1285" i="48" s="1"/>
  <c r="AF1685" i="48"/>
  <c r="AL1685" i="48" s="1"/>
  <c r="AF1695" i="48"/>
  <c r="AL1695" i="48" s="1"/>
  <c r="AF1585" i="48"/>
  <c r="AF2195" i="48"/>
  <c r="AL2195" i="48" s="1"/>
  <c r="AF2196" i="48"/>
  <c r="AL2196" i="48" s="1"/>
  <c r="AF2197" i="48"/>
  <c r="AF2198" i="48"/>
  <c r="AF2199" i="48"/>
  <c r="AL2199" i="48" s="1"/>
  <c r="AF2200" i="48"/>
  <c r="AL2200" i="48" s="1"/>
  <c r="AF2201" i="48"/>
  <c r="AL2201" i="48" s="1"/>
  <c r="AF2202" i="48"/>
  <c r="AL2202" i="48" s="1"/>
  <c r="AF2203" i="48"/>
  <c r="AL2203" i="48" s="1"/>
  <c r="AF2204" i="48"/>
  <c r="AL2204" i="48" s="1"/>
  <c r="AF2205" i="48"/>
  <c r="AF2206" i="48"/>
  <c r="AF2207" i="48"/>
  <c r="AL2207" i="48" s="1"/>
  <c r="AF2208" i="48"/>
  <c r="AL2208" i="48" s="1"/>
  <c r="AF2209" i="48"/>
  <c r="AL2209" i="48" s="1"/>
  <c r="AF2210" i="48"/>
  <c r="AF2211" i="48"/>
  <c r="AL2211" i="48" s="1"/>
  <c r="AF2212" i="48"/>
  <c r="AL2212" i="48" s="1"/>
  <c r="AF2213" i="48"/>
  <c r="AF2214" i="48"/>
  <c r="AF2215" i="48"/>
  <c r="AL2215" i="48" s="1"/>
  <c r="AF2216" i="48"/>
  <c r="AL2216" i="48" s="1"/>
  <c r="AF2217" i="48"/>
  <c r="AL2217" i="48" s="1"/>
  <c r="AF2218" i="48"/>
  <c r="AL2218" i="48" s="1"/>
  <c r="AF2219" i="48"/>
  <c r="AL2219" i="48" s="1"/>
  <c r="AF2220" i="48"/>
  <c r="AL2220" i="48" s="1"/>
  <c r="AF2221" i="48"/>
  <c r="AF2222" i="48"/>
  <c r="AF2223" i="48"/>
  <c r="AL2223" i="48" s="1"/>
  <c r="AF2224" i="48"/>
  <c r="AL2224" i="48" s="1"/>
  <c r="AF2225" i="48"/>
  <c r="AL2225" i="48" s="1"/>
  <c r="AF2226" i="48"/>
  <c r="AF2227" i="48"/>
  <c r="AL2227" i="48" s="1"/>
  <c r="AF2228" i="48"/>
  <c r="AL2228" i="48" s="1"/>
  <c r="AF2229" i="48"/>
  <c r="AF2230" i="48"/>
  <c r="AF2231" i="48"/>
  <c r="AL2231" i="48" s="1"/>
  <c r="AF2232" i="48"/>
  <c r="AL2232" i="48" s="1"/>
  <c r="AF2233" i="48"/>
  <c r="AL2233" i="48" s="1"/>
  <c r="AF2234" i="48"/>
  <c r="AL2234" i="48" s="1"/>
  <c r="AF2235" i="48"/>
  <c r="AL2235" i="48" s="1"/>
  <c r="AF2236" i="48"/>
  <c r="AL2236" i="48" s="1"/>
  <c r="AF2237" i="48"/>
  <c r="AF2238" i="48"/>
  <c r="AF2239" i="48"/>
  <c r="AL2239" i="48" s="1"/>
  <c r="AF2240" i="48"/>
  <c r="AL2240" i="48" s="1"/>
  <c r="AF2241" i="48"/>
  <c r="AL2241" i="48" s="1"/>
  <c r="AF2242" i="48"/>
  <c r="AF2243" i="48"/>
  <c r="AL2243" i="48" s="1"/>
  <c r="AF2244" i="48"/>
  <c r="AL2244" i="48" s="1"/>
  <c r="AF2245" i="48"/>
  <c r="AF2246" i="48"/>
  <c r="AF2247" i="48"/>
  <c r="AL2247" i="48" s="1"/>
  <c r="AF2248" i="48"/>
  <c r="AL2248" i="48" s="1"/>
  <c r="AF2249" i="48"/>
  <c r="AL2249" i="48" s="1"/>
  <c r="AF2250" i="48"/>
  <c r="AL2250" i="48" s="1"/>
  <c r="AF2251" i="48"/>
  <c r="AL2251" i="48" s="1"/>
  <c r="AF2252" i="48"/>
  <c r="AL2252" i="48" s="1"/>
  <c r="AF2253" i="48"/>
  <c r="AF2254" i="48"/>
  <c r="AF2255" i="48"/>
  <c r="AL2255" i="48" s="1"/>
  <c r="AF2256" i="48"/>
  <c r="AL2256" i="48" s="1"/>
  <c r="AF2257" i="48"/>
  <c r="AL2257" i="48" s="1"/>
  <c r="AF2258" i="48"/>
  <c r="AF2259" i="48"/>
  <c r="AL2259" i="48" s="1"/>
  <c r="AF2260" i="48"/>
  <c r="AL2260" i="48" s="1"/>
  <c r="AF2261" i="48"/>
  <c r="AF2262" i="48"/>
  <c r="AF2263" i="48"/>
  <c r="AL2263" i="48" s="1"/>
  <c r="AF2264" i="48"/>
  <c r="AL2264" i="48" s="1"/>
  <c r="AF2265" i="48"/>
  <c r="AL2265" i="48" s="1"/>
  <c r="AF2266" i="48"/>
  <c r="AL2266" i="48" s="1"/>
  <c r="AF2267" i="48"/>
  <c r="AL2267" i="48" s="1"/>
  <c r="AF2268" i="48"/>
  <c r="AL2268" i="48" s="1"/>
  <c r="AF2269" i="48"/>
  <c r="AF2270" i="48"/>
  <c r="AF2271" i="48"/>
  <c r="AL2271" i="48" s="1"/>
  <c r="AF2272" i="48"/>
  <c r="AL2272" i="48" s="1"/>
  <c r="AF2273" i="48"/>
  <c r="AL2273" i="48" s="1"/>
  <c r="AF2274" i="48"/>
  <c r="AF2275" i="48"/>
  <c r="AL2275" i="48" s="1"/>
  <c r="AF2276" i="48"/>
  <c r="AL2276" i="48" s="1"/>
  <c r="AF2277" i="48"/>
  <c r="AF2278" i="48"/>
  <c r="AF2279" i="48"/>
  <c r="AL2279" i="48" s="1"/>
  <c r="AF2280" i="48"/>
  <c r="AL2280" i="48" s="1"/>
  <c r="AF2281" i="48"/>
  <c r="AL2281" i="48" s="1"/>
  <c r="AF2282" i="48"/>
  <c r="AL2282" i="48" s="1"/>
  <c r="AF2283" i="48"/>
  <c r="AL2283" i="48" s="1"/>
  <c r="AF2284" i="48"/>
  <c r="AL2284" i="48" s="1"/>
  <c r="AF2285" i="48"/>
  <c r="AF2286" i="48"/>
  <c r="AF2287" i="48"/>
  <c r="AL2287" i="48" s="1"/>
  <c r="AF2288" i="48"/>
  <c r="AL2288" i="48" s="1"/>
  <c r="AF2289" i="48"/>
  <c r="AL2289" i="48" s="1"/>
  <c r="AF2290" i="48"/>
  <c r="AF2291" i="48"/>
  <c r="AL2291" i="48" s="1"/>
  <c r="AF2292" i="48"/>
  <c r="AL2292" i="48" s="1"/>
  <c r="AF2293" i="48"/>
  <c r="AF2294" i="48"/>
  <c r="AF2295" i="48"/>
  <c r="AL2295" i="48" s="1"/>
  <c r="AF2296" i="48"/>
  <c r="AL2296" i="48" s="1"/>
  <c r="AF2297" i="48"/>
  <c r="AL2297" i="48" s="1"/>
  <c r="AF2298" i="48"/>
  <c r="AL2298" i="48" s="1"/>
  <c r="AF2299" i="48"/>
  <c r="AL2299" i="48" s="1"/>
  <c r="AF2300" i="48"/>
  <c r="AL2300" i="48" s="1"/>
  <c r="AF2301" i="48"/>
  <c r="AF2302" i="48"/>
  <c r="AF519" i="48"/>
  <c r="AL519" i="48" s="1"/>
  <c r="AF586" i="48"/>
  <c r="AL586" i="48" s="1"/>
  <c r="AF554" i="48"/>
  <c r="AL554" i="48" s="1"/>
  <c r="AF572" i="48"/>
  <c r="AF592" i="48"/>
  <c r="AL592" i="48" s="1"/>
  <c r="AF620" i="48"/>
  <c r="AL620" i="48" s="1"/>
  <c r="AF522" i="48"/>
  <c r="AF504" i="48"/>
  <c r="AF505" i="48"/>
  <c r="AL505" i="48" s="1"/>
  <c r="AF752" i="48"/>
  <c r="AL752" i="48" s="1"/>
  <c r="AF684" i="48"/>
  <c r="AL684" i="48" s="1"/>
  <c r="AF923" i="48"/>
  <c r="AL923" i="48" s="1"/>
  <c r="AF819" i="48"/>
  <c r="AL819" i="48" s="1"/>
  <c r="AF799" i="48"/>
  <c r="AL799" i="48" s="1"/>
  <c r="AF576" i="48"/>
  <c r="AF681" i="48"/>
  <c r="AF679" i="48"/>
  <c r="AL679" i="48" s="1"/>
  <c r="AF602" i="48"/>
  <c r="AL602" i="48" s="1"/>
  <c r="AF538" i="48"/>
  <c r="AL538" i="48" s="1"/>
  <c r="AF603" i="48"/>
  <c r="AF509" i="48"/>
  <c r="AL509" i="48" s="1"/>
  <c r="AF516" i="48"/>
  <c r="AL516" i="48" s="1"/>
  <c r="AF677" i="48"/>
  <c r="AF1691" i="48"/>
  <c r="AF1310" i="48"/>
  <c r="AL1310" i="48" s="1"/>
  <c r="AF1506" i="48"/>
  <c r="AL1506" i="48" s="1"/>
  <c r="AF1414" i="48"/>
  <c r="AL1414" i="48" s="1"/>
  <c r="AF1528" i="48"/>
  <c r="AL1528" i="48" s="1"/>
  <c r="AF1531" i="48"/>
  <c r="AL1531" i="48" s="1"/>
  <c r="AF1601" i="48"/>
  <c r="AL1601" i="48" s="1"/>
  <c r="AF1731" i="48"/>
  <c r="AF1576" i="48"/>
  <c r="AF1583" i="48"/>
  <c r="AL1583" i="48" s="1"/>
  <c r="AF1561" i="48"/>
  <c r="AL1561" i="48" s="1"/>
  <c r="AF1565" i="48"/>
  <c r="AL1565" i="48" s="1"/>
  <c r="AF1271" i="48"/>
  <c r="AF1231" i="48"/>
  <c r="AL1231" i="48" s="1"/>
  <c r="AF1256" i="48"/>
  <c r="AL1256" i="48" s="1"/>
  <c r="AF1326" i="48"/>
  <c r="AF1622" i="48"/>
  <c r="AF1704" i="48"/>
  <c r="AL1704" i="48" s="1"/>
  <c r="AF1699" i="48"/>
  <c r="AL1699" i="48" s="1"/>
  <c r="AF1659" i="48"/>
  <c r="AL1659" i="48" s="1"/>
  <c r="AF1690" i="48"/>
  <c r="AL1690" i="48" s="1"/>
  <c r="AF1722" i="48"/>
  <c r="AL1722" i="48" s="1"/>
  <c r="AF1707" i="48"/>
  <c r="AL1707" i="48" s="1"/>
  <c r="AF1499" i="48"/>
  <c r="AF1616" i="48"/>
  <c r="AF1364" i="48"/>
  <c r="AL1364" i="48" s="1"/>
  <c r="AF1186" i="48"/>
  <c r="AL1186" i="48" s="1"/>
  <c r="AF1359" i="48"/>
  <c r="AL1359" i="48" s="1"/>
  <c r="AF1556" i="48"/>
  <c r="AF1818" i="48"/>
  <c r="AL1818" i="48" s="1"/>
  <c r="AF1887" i="48"/>
  <c r="AL1887" i="48" s="1"/>
  <c r="AF1865" i="48"/>
  <c r="AF410" i="48"/>
  <c r="AF500" i="48"/>
  <c r="AL500" i="48" s="1"/>
  <c r="AF467" i="48"/>
  <c r="AL467" i="48" s="1"/>
  <c r="AF542" i="48"/>
  <c r="AL542" i="48" s="1"/>
  <c r="AF918" i="48"/>
  <c r="AL918" i="48" s="1"/>
  <c r="AF989" i="48"/>
  <c r="AL989" i="48" s="1"/>
  <c r="AF1100" i="48"/>
  <c r="AL1100" i="48" s="1"/>
  <c r="AF1229" i="48"/>
  <c r="AF1435" i="48"/>
  <c r="AF1009" i="48"/>
  <c r="AL1009" i="48" s="1"/>
  <c r="AF612" i="48"/>
  <c r="AL612" i="48" s="1"/>
  <c r="AF747" i="48"/>
  <c r="AL747" i="48" s="1"/>
  <c r="AF567" i="48"/>
  <c r="AF555" i="48"/>
  <c r="AL555" i="48" s="1"/>
  <c r="AF445" i="48"/>
  <c r="AL445" i="48" s="1"/>
  <c r="AF707" i="48"/>
  <c r="AF875" i="48"/>
  <c r="AF1105" i="48"/>
  <c r="AL1105" i="48" s="1"/>
  <c r="AF1063" i="48"/>
  <c r="AL1063" i="48" s="1"/>
  <c r="AF1122" i="48"/>
  <c r="AL1122" i="48" s="1"/>
  <c r="AF1193" i="48"/>
  <c r="AL1193" i="48" s="1"/>
  <c r="AF856" i="48"/>
  <c r="AL856" i="48" s="1"/>
  <c r="AF553" i="48"/>
  <c r="AL553" i="48" s="1"/>
  <c r="AF823" i="48"/>
  <c r="AF459" i="48"/>
  <c r="AF565" i="48"/>
  <c r="AL565" i="48" s="1"/>
  <c r="AF579" i="48"/>
  <c r="AL579" i="48" s="1"/>
  <c r="AF815" i="48"/>
  <c r="AL815" i="48" s="1"/>
  <c r="AF1138" i="48"/>
  <c r="AF1463" i="48"/>
  <c r="AL1463" i="48" s="1"/>
  <c r="AF2303" i="48"/>
  <c r="AL2303" i="48" s="1"/>
  <c r="AF1304" i="48"/>
  <c r="AF1594" i="48"/>
  <c r="AF932" i="48"/>
  <c r="AL932" i="48" s="1"/>
  <c r="AF732" i="48"/>
  <c r="AL732" i="48" s="1"/>
  <c r="AF447" i="48"/>
  <c r="AL447" i="48" s="1"/>
  <c r="AF423" i="48"/>
  <c r="AL423" i="48" s="1"/>
  <c r="AF398" i="48"/>
  <c r="AL398" i="48" s="1"/>
  <c r="AF601" i="48"/>
  <c r="AL601" i="48" s="1"/>
  <c r="AF791" i="48"/>
  <c r="AF897" i="48"/>
  <c r="AF1021" i="48"/>
  <c r="AL1021" i="48" s="1"/>
  <c r="AF1098" i="48"/>
  <c r="AL1098" i="48" s="1"/>
  <c r="AF1116" i="48"/>
  <c r="AL1116" i="48" s="1"/>
  <c r="AF1058" i="48"/>
  <c r="AF842" i="48"/>
  <c r="AL842" i="48" s="1"/>
  <c r="AF593" i="48"/>
  <c r="AL593" i="48" s="1"/>
  <c r="AF656" i="48"/>
  <c r="AF455" i="48"/>
  <c r="AF418" i="48"/>
  <c r="AL418" i="48" s="1"/>
  <c r="AF544" i="48"/>
  <c r="AL544" i="48" s="1"/>
  <c r="AF492" i="48"/>
  <c r="AL492" i="48" s="1"/>
  <c r="AF667" i="48"/>
  <c r="AL667" i="48" s="1"/>
  <c r="AF1318" i="48"/>
  <c r="AL1318" i="48" s="1"/>
  <c r="AF1287" i="48"/>
  <c r="AL1287" i="48" s="1"/>
  <c r="AF1459" i="48"/>
  <c r="AF1552" i="48"/>
  <c r="AF1441" i="48"/>
  <c r="AL1441" i="48" s="1"/>
  <c r="AF1503" i="48"/>
  <c r="AL1503" i="48" s="1"/>
  <c r="AF1599" i="48"/>
  <c r="AL1599" i="48" s="1"/>
  <c r="AF1602" i="48"/>
  <c r="AF1251" i="48"/>
  <c r="AL1251" i="48" s="1"/>
  <c r="AF1189" i="48"/>
  <c r="AL1189" i="48" s="1"/>
  <c r="AF1321" i="48"/>
  <c r="AF1759" i="48"/>
  <c r="AF1649" i="48"/>
  <c r="AL1649" i="48" s="1"/>
  <c r="AF1490" i="48"/>
  <c r="AL1490" i="48" s="1"/>
  <c r="AF1430" i="48"/>
  <c r="AL1430" i="48" s="1"/>
  <c r="AF1158" i="48"/>
  <c r="AL1158" i="48" s="1"/>
  <c r="AF1252" i="48"/>
  <c r="AL1252" i="48" s="1"/>
  <c r="AF1663" i="48"/>
  <c r="AL1663" i="48" s="1"/>
  <c r="AF1702" i="48"/>
  <c r="AF1511" i="48"/>
  <c r="AF1093" i="48"/>
  <c r="AL1093" i="48" s="1"/>
  <c r="AF1504" i="48"/>
  <c r="AL1504" i="48" s="1"/>
  <c r="AF1793" i="48"/>
  <c r="AL1793" i="48" s="1"/>
  <c r="AF1891" i="48"/>
  <c r="AF1857" i="48"/>
  <c r="AL1857" i="48" s="1"/>
  <c r="AF1943" i="48"/>
  <c r="AL1943" i="48" s="1"/>
  <c r="AF1801" i="48"/>
  <c r="AF1841" i="48"/>
  <c r="AF1856" i="48"/>
  <c r="AL1856" i="48" s="1"/>
  <c r="AF1919" i="48"/>
  <c r="AL1919" i="48" s="1"/>
  <c r="AF1912" i="48"/>
  <c r="AL1912" i="48" s="1"/>
  <c r="AF1875" i="48"/>
  <c r="AL1875" i="48" s="1"/>
  <c r="AF1863" i="48"/>
  <c r="AL1863" i="48" s="1"/>
  <c r="AF1837" i="48"/>
  <c r="AL1837" i="48" s="1"/>
  <c r="AF1879" i="48"/>
  <c r="AF1888" i="48"/>
  <c r="AF1933" i="48"/>
  <c r="AL1933" i="48" s="1"/>
  <c r="AF1846" i="48"/>
  <c r="AL1846" i="48" s="1"/>
  <c r="AF1814" i="48"/>
  <c r="AL1814" i="48" s="1"/>
  <c r="AF1895" i="48"/>
  <c r="AF1886" i="48"/>
  <c r="AL1886" i="48" s="1"/>
  <c r="AF1905" i="48"/>
  <c r="AL1905" i="48" s="1"/>
  <c r="AF1931" i="48"/>
  <c r="AF1941" i="48"/>
  <c r="AF1936" i="48"/>
  <c r="AL1936" i="48" s="1"/>
  <c r="AF1929" i="48"/>
  <c r="AL1929" i="48" s="1"/>
  <c r="AF1934" i="48"/>
  <c r="AL1934" i="48" s="1"/>
  <c r="AF1939" i="48"/>
  <c r="AL1939" i="48" s="1"/>
  <c r="AF1940" i="48"/>
  <c r="AL1940" i="48" s="1"/>
  <c r="AF1935" i="48"/>
  <c r="AL1935" i="48" s="1"/>
  <c r="AF1944" i="48"/>
  <c r="AF1942" i="48"/>
  <c r="AF1937" i="48"/>
  <c r="AL1937" i="48" s="1"/>
  <c r="AF1938" i="48"/>
  <c r="AL1938" i="48" s="1"/>
  <c r="AF1945" i="48"/>
  <c r="AL1945" i="48" s="1"/>
  <c r="AF1947" i="48"/>
  <c r="AF1946" i="48"/>
  <c r="AL1946" i="48" s="1"/>
  <c r="AF1295" i="48"/>
  <c r="AL1295" i="48" s="1"/>
  <c r="AF1388" i="48"/>
  <c r="AF1360" i="48"/>
  <c r="AF1398" i="48"/>
  <c r="AL1398" i="48" s="1"/>
  <c r="AF1558" i="48"/>
  <c r="AL1558" i="48" s="1"/>
  <c r="AF1569" i="48"/>
  <c r="AL1569" i="48" s="1"/>
  <c r="AF1330" i="48"/>
  <c r="AL1330" i="48" s="1"/>
  <c r="AF1248" i="48"/>
  <c r="AL1248" i="48" s="1"/>
  <c r="AF1282" i="48"/>
  <c r="AL1282" i="48" s="1"/>
  <c r="AF1418" i="48"/>
  <c r="AF1383" i="48"/>
  <c r="AF1399" i="48"/>
  <c r="AL1399" i="48" s="1"/>
  <c r="AF1365" i="48"/>
  <c r="AL1365" i="48" s="1"/>
  <c r="AF1389" i="48"/>
  <c r="AL1389" i="48" s="1"/>
  <c r="AF1296" i="48"/>
  <c r="AF1374" i="48"/>
  <c r="AL1374" i="48" s="1"/>
  <c r="AF1540" i="48"/>
  <c r="AL1540" i="48" s="1"/>
  <c r="AF1560" i="48"/>
  <c r="AF1266" i="48"/>
  <c r="AF1164" i="48"/>
  <c r="AL1164" i="48" s="1"/>
  <c r="AF1176" i="48"/>
  <c r="AL1176" i="48" s="1"/>
  <c r="AF1297" i="48"/>
  <c r="AL1297" i="48" s="1"/>
  <c r="AF1255" i="48"/>
  <c r="AL1255" i="48" s="1"/>
  <c r="AF1312" i="48"/>
  <c r="AL1312" i="48" s="1"/>
  <c r="AF1257" i="48"/>
  <c r="AL1257" i="48" s="1"/>
  <c r="AF1209" i="48"/>
  <c r="AF1246" i="48"/>
  <c r="AF1397" i="48"/>
  <c r="AL1397" i="48" s="1"/>
  <c r="AF1424" i="48"/>
  <c r="AL1424" i="48" s="1"/>
  <c r="AF1357" i="48"/>
  <c r="AL1357" i="48" s="1"/>
  <c r="AF1264" i="48"/>
  <c r="AF1204" i="48"/>
  <c r="AL1204" i="48" s="1"/>
  <c r="AF1247" i="48"/>
  <c r="AL1247" i="48" s="1"/>
  <c r="AF1232" i="48"/>
  <c r="AF1272" i="48"/>
  <c r="AF1400" i="48"/>
  <c r="AL1400" i="48" s="1"/>
  <c r="AF1281" i="48"/>
  <c r="AL1281" i="48" s="1"/>
  <c r="AF1338" i="48"/>
  <c r="AL1338" i="48" s="1"/>
  <c r="AF1227" i="48"/>
  <c r="AL1227" i="48" s="1"/>
  <c r="AF1230" i="48"/>
  <c r="AL1230" i="48" s="1"/>
  <c r="AF1259" i="48"/>
  <c r="AL1259" i="48" s="1"/>
  <c r="AF1095" i="48"/>
  <c r="AF1074" i="48"/>
  <c r="AF1034" i="48"/>
  <c r="AL1034" i="48" s="1"/>
  <c r="AF1056" i="48"/>
  <c r="AL1056" i="48" s="1"/>
  <c r="AF1139" i="48"/>
  <c r="AL1139" i="48" s="1"/>
  <c r="AF1224" i="48"/>
  <c r="AF1241" i="48"/>
  <c r="AL1241" i="48" s="1"/>
  <c r="AF1062" i="48"/>
  <c r="AL1062" i="48" s="1"/>
  <c r="AF1150" i="48"/>
  <c r="AF1270" i="48"/>
  <c r="AF1303" i="48"/>
  <c r="AL1303" i="48" s="1"/>
  <c r="AF1237" i="48"/>
  <c r="AL1237" i="48" s="1"/>
  <c r="AF1132" i="48"/>
  <c r="AL1132" i="48" s="1"/>
  <c r="AF1054" i="48"/>
  <c r="AL1054" i="48" s="1"/>
  <c r="AF845" i="48"/>
  <c r="AL845" i="48" s="1"/>
  <c r="AF870" i="48"/>
  <c r="AL870" i="48" s="1"/>
  <c r="AF885" i="48"/>
  <c r="AF888" i="48"/>
  <c r="AF811" i="48"/>
  <c r="AL811" i="48" s="1"/>
  <c r="AF1969" i="48"/>
  <c r="AL1969" i="48" s="1"/>
  <c r="AF1967" i="48"/>
  <c r="AL1967" i="48" s="1"/>
  <c r="AF1951" i="48"/>
  <c r="AF1961" i="48"/>
  <c r="AL1961" i="48" s="1"/>
  <c r="AF1952" i="48"/>
  <c r="AL1952" i="48" s="1"/>
  <c r="AF1953" i="48"/>
  <c r="AF1968" i="48"/>
  <c r="AF1954" i="48"/>
  <c r="AL1954" i="48" s="1"/>
  <c r="AF1962" i="48"/>
  <c r="AL1962" i="48" s="1"/>
  <c r="AF1955" i="48"/>
  <c r="AL1955" i="48" s="1"/>
  <c r="AF1963" i="48"/>
  <c r="AL1963" i="48" s="1"/>
  <c r="AF1956" i="48"/>
  <c r="AL1956" i="48" s="1"/>
  <c r="AF1957" i="48"/>
  <c r="AL1957" i="48" s="1"/>
  <c r="AF1964" i="48"/>
  <c r="AF1958" i="48"/>
  <c r="AF1965" i="48"/>
  <c r="AL1965" i="48" s="1"/>
  <c r="AF1959" i="48"/>
  <c r="AL1959" i="48" s="1"/>
  <c r="AF1960" i="48"/>
  <c r="AL1960" i="48" s="1"/>
  <c r="AF1966" i="48"/>
  <c r="AF1948" i="48"/>
  <c r="AL1948" i="48" s="1"/>
  <c r="AF1949" i="48"/>
  <c r="AL1949" i="48" s="1"/>
  <c r="AF956" i="48"/>
  <c r="AF950" i="48"/>
  <c r="AF1950" i="48"/>
  <c r="AL1950" i="48" s="1"/>
  <c r="AF857" i="48"/>
  <c r="AL857" i="48" s="1"/>
  <c r="AF958" i="48"/>
  <c r="AL958" i="48" s="1"/>
  <c r="AF908" i="48"/>
  <c r="AL908" i="48" s="1"/>
  <c r="AF935" i="48"/>
  <c r="AL935" i="48" s="1"/>
  <c r="AF884" i="48"/>
  <c r="AL884" i="48" s="1"/>
  <c r="AF793" i="48"/>
  <c r="AF859" i="48"/>
  <c r="AF865" i="48"/>
  <c r="AL865" i="48" s="1"/>
  <c r="AF929" i="48"/>
  <c r="AL929" i="48" s="1"/>
  <c r="AF904" i="48"/>
  <c r="AL904" i="48" s="1"/>
  <c r="AF854" i="48"/>
  <c r="AF837" i="48"/>
  <c r="AL837" i="48" s="1"/>
  <c r="AF802" i="48"/>
  <c r="AL802" i="48" s="1"/>
  <c r="AF899" i="48"/>
  <c r="AF954" i="48"/>
  <c r="AF952" i="48"/>
  <c r="AL952" i="48" s="1"/>
  <c r="AF944" i="48"/>
  <c r="AL944" i="48" s="1"/>
  <c r="AF892" i="48"/>
  <c r="AL892" i="48" s="1"/>
  <c r="AF922" i="48"/>
  <c r="AL922" i="48" s="1"/>
  <c r="AF934" i="48"/>
  <c r="AL934" i="48" s="1"/>
  <c r="AF959" i="48"/>
  <c r="AL959" i="48" s="1"/>
  <c r="AF938" i="48"/>
  <c r="AF957" i="48"/>
  <c r="AF912" i="48"/>
  <c r="AL912" i="48" s="1"/>
  <c r="AF1835" i="48"/>
  <c r="AL1835" i="48" s="1"/>
  <c r="AF1859" i="48"/>
  <c r="AL1859" i="48" s="1"/>
  <c r="AF1834" i="48"/>
  <c r="AF1880" i="48"/>
  <c r="AL1880" i="48" s="1"/>
  <c r="AF1921" i="48"/>
  <c r="AL1921" i="48" s="1"/>
  <c r="AF1923" i="48"/>
  <c r="AF1901" i="48"/>
  <c r="AF1893" i="48"/>
  <c r="AL1893" i="48" s="1"/>
  <c r="AF1906" i="48"/>
  <c r="AL1906" i="48" s="1"/>
  <c r="AF1890" i="48"/>
  <c r="AL1890" i="48" s="1"/>
  <c r="AF1828" i="48"/>
  <c r="AL1828" i="48" s="1"/>
  <c r="AF1813" i="48"/>
  <c r="AL1813" i="48" s="1"/>
  <c r="AF1824" i="48"/>
  <c r="AL1824" i="48" s="1"/>
  <c r="AF1832" i="48"/>
  <c r="AF1855" i="48"/>
  <c r="AF1878" i="48"/>
  <c r="AL1878" i="48" s="1"/>
  <c r="AF1881" i="48"/>
  <c r="AL1881" i="48" s="1"/>
  <c r="AF1894" i="48"/>
  <c r="AL1894" i="48" s="1"/>
  <c r="AF1896" i="48"/>
  <c r="AF1918" i="48"/>
  <c r="AL1918" i="48" s="1"/>
  <c r="AF1913" i="48"/>
  <c r="AL1913" i="48" s="1"/>
  <c r="AF1917" i="48"/>
  <c r="AF1889" i="48"/>
  <c r="AF1873" i="48"/>
  <c r="AL1873" i="48" s="1"/>
  <c r="AF1871" i="48"/>
  <c r="AL1871" i="48" s="1"/>
  <c r="AF1862" i="48"/>
  <c r="AL1862" i="48" s="1"/>
  <c r="AF1842" i="48"/>
  <c r="AL1842" i="48" s="1"/>
  <c r="AF1844" i="48"/>
  <c r="AL1844" i="48" s="1"/>
  <c r="AF1830" i="48"/>
  <c r="AL1830" i="48" s="1"/>
  <c r="AF1839" i="48"/>
  <c r="AF1910" i="48"/>
  <c r="AF1914" i="48"/>
  <c r="AL1914" i="48" s="1"/>
  <c r="AF1920" i="48"/>
  <c r="AL1920" i="48" s="1"/>
  <c r="AF1876" i="48"/>
  <c r="AL1876" i="48" s="1"/>
  <c r="AF1847" i="48"/>
  <c r="AF1850" i="48"/>
  <c r="AL1850" i="48" s="1"/>
  <c r="AF1868" i="48"/>
  <c r="AL1868" i="48" s="1"/>
  <c r="AF1870" i="48"/>
  <c r="AF1877" i="48"/>
  <c r="AF1874" i="48"/>
  <c r="AL1874" i="48" s="1"/>
  <c r="AF1898" i="48"/>
  <c r="AL1898" i="48" s="1"/>
  <c r="AF1922" i="48"/>
  <c r="AL1922" i="48" s="1"/>
  <c r="AF1930" i="48"/>
  <c r="AL1930" i="48" s="1"/>
  <c r="AF1927" i="48"/>
  <c r="AL1927" i="48" s="1"/>
  <c r="AF1928" i="48"/>
  <c r="AL1928" i="48" s="1"/>
  <c r="AF1904" i="48"/>
  <c r="AF1900" i="48"/>
  <c r="AF1903" i="48"/>
  <c r="AL1903" i="48" s="1"/>
  <c r="AF1911" i="48"/>
  <c r="AL1911" i="48" s="1"/>
  <c r="AF1909" i="48"/>
  <c r="AL1909" i="48" s="1"/>
  <c r="AF1924" i="48"/>
  <c r="AF1926" i="48"/>
  <c r="AL1926" i="48" s="1"/>
  <c r="AF1932" i="48"/>
  <c r="AL1932" i="48" s="1"/>
  <c r="AF1925" i="48"/>
  <c r="AF517" i="48"/>
  <c r="AF633" i="48"/>
  <c r="AL633" i="48" s="1"/>
  <c r="AF676" i="48"/>
  <c r="AL676" i="48" s="1"/>
  <c r="AF755" i="48"/>
  <c r="AL755" i="48" s="1"/>
  <c r="AF1051" i="48"/>
  <c r="AL1051" i="48" s="1"/>
  <c r="AF997" i="48"/>
  <c r="AL997" i="48" s="1"/>
  <c r="AF704" i="48"/>
  <c r="AL704" i="48" s="1"/>
  <c r="AF701" i="48"/>
  <c r="AF814" i="48"/>
  <c r="AF941" i="48"/>
  <c r="AL941" i="48" s="1"/>
  <c r="AF683" i="48"/>
  <c r="AL683" i="48" s="1"/>
  <c r="AF548" i="48"/>
  <c r="AL548" i="48" s="1"/>
  <c r="AF473" i="48"/>
  <c r="AF551" i="48"/>
  <c r="AL551" i="48" s="1"/>
  <c r="AF622" i="48"/>
  <c r="AL622" i="48" s="1"/>
  <c r="AF833" i="48"/>
  <c r="AF968" i="48"/>
  <c r="AF1016" i="48"/>
  <c r="AL1016" i="48" s="1"/>
  <c r="AF778" i="48"/>
  <c r="AL778" i="48" s="1"/>
  <c r="AF834" i="48"/>
  <c r="AL834" i="48" s="1"/>
  <c r="AF839" i="48"/>
  <c r="AL839" i="48" s="1"/>
  <c r="AF872" i="48"/>
  <c r="AL872" i="48" s="1"/>
  <c r="AF669" i="48"/>
  <c r="AL669" i="48" s="1"/>
  <c r="AF873" i="48"/>
  <c r="AF613" i="48"/>
  <c r="AF719" i="48"/>
  <c r="AL719" i="48" s="1"/>
  <c r="AF734" i="48"/>
  <c r="AL734" i="48" s="1"/>
  <c r="AF882" i="48"/>
  <c r="AL882" i="48" s="1"/>
  <c r="AF991" i="48"/>
  <c r="AF864" i="48"/>
  <c r="AL864" i="48" s="1"/>
  <c r="AF790" i="48"/>
  <c r="AL790" i="48" s="1"/>
  <c r="AF751" i="48"/>
  <c r="AF948" i="48"/>
  <c r="AF940" i="48"/>
  <c r="AL940" i="48" s="1"/>
  <c r="AF994" i="48"/>
  <c r="AL994" i="48" s="1"/>
  <c r="AF655" i="48"/>
  <c r="AL655" i="48" s="1"/>
  <c r="AF614" i="48"/>
  <c r="AL614" i="48" s="1"/>
  <c r="AF611" i="48"/>
  <c r="AL611" i="48" s="1"/>
  <c r="AF824" i="48"/>
  <c r="AL824" i="48" s="1"/>
  <c r="AF966" i="48"/>
  <c r="AF936" i="48"/>
  <c r="AF853" i="48"/>
  <c r="AL853" i="48" s="1"/>
  <c r="AF851" i="48"/>
  <c r="AL851" i="48" s="1"/>
  <c r="AF731" i="48"/>
  <c r="AL731" i="48" s="1"/>
  <c r="AF838" i="48"/>
  <c r="AF909" i="48"/>
  <c r="AL909" i="48" s="1"/>
  <c r="AF729" i="48"/>
  <c r="AL729" i="48" s="1"/>
  <c r="AF663" i="48"/>
  <c r="AF638" i="48"/>
  <c r="AF615" i="48"/>
  <c r="AL615" i="48" s="1"/>
  <c r="AF744" i="48"/>
  <c r="AL744" i="48" s="1"/>
  <c r="AF850" i="48"/>
  <c r="AL850" i="48" s="1"/>
  <c r="AF976" i="48"/>
  <c r="AL976" i="48" s="1"/>
  <c r="AF930" i="48"/>
  <c r="AL930" i="48" s="1"/>
  <c r="AF855" i="48"/>
  <c r="AL855" i="48" s="1"/>
  <c r="AF46" i="48"/>
  <c r="AF101" i="48"/>
  <c r="AF144" i="48"/>
  <c r="AL144" i="48" s="1"/>
  <c r="AF206" i="48"/>
  <c r="AL206" i="48" s="1"/>
  <c r="AF1117" i="48"/>
  <c r="AL1117" i="48" s="1"/>
  <c r="AF1146" i="48"/>
  <c r="AF1072" i="48"/>
  <c r="AL1072" i="48" s="1"/>
  <c r="AF937" i="48"/>
  <c r="AL937" i="48" s="1"/>
  <c r="AF891" i="48"/>
  <c r="AF585" i="48"/>
  <c r="AF197" i="48"/>
  <c r="AL197" i="48" s="1"/>
  <c r="AF74" i="48"/>
  <c r="AL74" i="48" s="1"/>
  <c r="AF38" i="48"/>
  <c r="AF54" i="48"/>
  <c r="AL54" i="48" s="1"/>
  <c r="AF108" i="48"/>
  <c r="AL108" i="48" s="1"/>
  <c r="AF321" i="48"/>
  <c r="AL321" i="48" s="1"/>
  <c r="AF499" i="48"/>
  <c r="AF1067" i="48"/>
  <c r="AF1010" i="48"/>
  <c r="AL1010" i="48" s="1"/>
  <c r="AF1000" i="48"/>
  <c r="AL1000" i="48" s="1"/>
  <c r="AF992" i="48"/>
  <c r="AL992" i="48" s="1"/>
  <c r="AF396" i="48"/>
  <c r="AF128" i="48"/>
  <c r="AL128" i="48" s="1"/>
  <c r="AF332" i="48"/>
  <c r="AL332" i="48" s="1"/>
  <c r="AF87" i="48"/>
  <c r="AF142" i="48"/>
  <c r="AF167" i="48"/>
  <c r="AL167" i="48" s="1"/>
  <c r="AF312" i="48"/>
  <c r="AL312" i="48" s="1"/>
  <c r="AF631" i="48"/>
  <c r="AL631" i="48" s="1"/>
  <c r="AF1137" i="48"/>
  <c r="AL1137" i="48" s="1"/>
  <c r="AF1083" i="48"/>
  <c r="AL1083" i="48" s="1"/>
  <c r="AF1036" i="48"/>
  <c r="AL1036" i="48" s="1"/>
  <c r="AF1055" i="48"/>
  <c r="AF374" i="48"/>
  <c r="AF392" i="48"/>
  <c r="AL392" i="48" s="1"/>
  <c r="AF92" i="48"/>
  <c r="AL92" i="48" s="1"/>
  <c r="AF57" i="48"/>
  <c r="AL57" i="48" s="1"/>
  <c r="AF45" i="48"/>
  <c r="AF232" i="48"/>
  <c r="AL232" i="48" s="1"/>
  <c r="AF387" i="48"/>
  <c r="AL387" i="48" s="1"/>
  <c r="AF573" i="48"/>
  <c r="AF1059" i="48"/>
  <c r="AF741" i="48"/>
  <c r="AL741" i="48" s="1"/>
  <c r="AF1007" i="48"/>
  <c r="AL1007" i="48" s="1"/>
  <c r="AF977" i="48"/>
  <c r="AL977" i="48" s="1"/>
  <c r="AF461" i="48"/>
  <c r="AL461" i="48" s="1"/>
  <c r="AF152" i="48"/>
  <c r="AL152" i="48" s="1"/>
  <c r="AF122" i="48"/>
  <c r="AL122" i="48" s="1"/>
  <c r="AF105" i="48"/>
  <c r="AF86" i="48"/>
  <c r="AF175" i="48"/>
  <c r="AL175" i="48" s="1"/>
  <c r="AF252" i="48"/>
  <c r="AL252" i="48" s="1"/>
  <c r="AF590" i="48"/>
  <c r="AL590" i="48" s="1"/>
  <c r="AF915" i="48"/>
  <c r="AF878" i="48"/>
  <c r="AL878" i="48" s="1"/>
  <c r="AF16" i="48"/>
  <c r="AL16" i="48" s="1"/>
  <c r="AF32" i="48"/>
  <c r="AF27" i="48"/>
  <c r="AF31" i="48"/>
  <c r="AL31" i="48" s="1"/>
  <c r="AF248" i="48"/>
  <c r="AL248" i="48" s="1"/>
  <c r="AF291" i="48"/>
  <c r="AL291" i="48" s="1"/>
  <c r="AF221" i="48"/>
  <c r="AL221" i="48" s="1"/>
  <c r="AF207" i="48"/>
  <c r="AL207" i="48" s="1"/>
  <c r="AF229" i="48"/>
  <c r="AL229" i="48" s="1"/>
  <c r="AF220" i="48"/>
  <c r="AF82" i="48"/>
  <c r="AF22" i="48"/>
  <c r="AL22" i="48" s="1"/>
  <c r="AF23" i="48"/>
  <c r="AL23" i="48" s="1"/>
  <c r="AF44" i="48"/>
  <c r="AL44" i="48" s="1"/>
  <c r="AF42" i="48"/>
  <c r="AF103" i="48"/>
  <c r="AL103" i="48" s="1"/>
  <c r="AF131" i="48"/>
  <c r="AL131" i="48" s="1"/>
  <c r="AF288" i="48"/>
  <c r="AF239" i="48"/>
  <c r="AF278" i="48"/>
  <c r="AL278" i="48" s="1"/>
  <c r="AF269" i="48"/>
  <c r="AL269" i="48" s="1"/>
  <c r="AF114" i="48"/>
  <c r="AL114" i="48" s="1"/>
  <c r="AF62" i="48"/>
  <c r="AL62" i="48" s="1"/>
  <c r="AF261" i="48"/>
  <c r="AL261" i="48" s="1"/>
  <c r="AF51" i="48"/>
  <c r="AL51" i="48" s="1"/>
  <c r="AF126" i="48"/>
  <c r="AF48" i="48"/>
  <c r="AF64" i="48"/>
  <c r="AL64" i="48" s="1"/>
  <c r="AF96" i="48"/>
  <c r="AL96" i="48" s="1"/>
  <c r="AF246" i="48"/>
  <c r="AL246" i="48" s="1"/>
  <c r="AF1498" i="48"/>
  <c r="AF253" i="48"/>
  <c r="AL253" i="48" s="1"/>
  <c r="AF242" i="48"/>
  <c r="AL242" i="48" s="1"/>
  <c r="AF97" i="48"/>
  <c r="AF169" i="48"/>
  <c r="AF30" i="48"/>
  <c r="AL30" i="48" s="1"/>
  <c r="AF21" i="48"/>
  <c r="AL21" i="48" s="1"/>
  <c r="AF37" i="48"/>
  <c r="AL37" i="48" s="1"/>
  <c r="AF56" i="48"/>
  <c r="AL56" i="48" s="1"/>
  <c r="AF93" i="48"/>
  <c r="AL93" i="48" s="1"/>
  <c r="AF294" i="48"/>
  <c r="AL294" i="48" s="1"/>
  <c r="AF388" i="48"/>
  <c r="AF380" i="48"/>
  <c r="AF400" i="48"/>
  <c r="AL400" i="48" s="1"/>
  <c r="AF411" i="48"/>
  <c r="AL411" i="48" s="1"/>
  <c r="AF297" i="48"/>
  <c r="AL297" i="48" s="1"/>
  <c r="AF202" i="48"/>
  <c r="AF60" i="48"/>
  <c r="AL60" i="48" s="1"/>
  <c r="AF69" i="48"/>
  <c r="AL69" i="48" s="1"/>
  <c r="AF26" i="48"/>
  <c r="AF28" i="48"/>
  <c r="AF43" i="48"/>
  <c r="AL43" i="48" s="1"/>
  <c r="AF138" i="48"/>
  <c r="AL138" i="48" s="1"/>
  <c r="AF226" i="48"/>
  <c r="AL226" i="48" s="1"/>
  <c r="AF211" i="48"/>
  <c r="AL211" i="48" s="1"/>
  <c r="AF1385" i="48"/>
  <c r="AL1385" i="48" s="1"/>
  <c r="AF1460" i="48"/>
  <c r="AL1460" i="48" s="1"/>
  <c r="AF1405" i="48"/>
  <c r="AF1465" i="48"/>
  <c r="AF906" i="48"/>
  <c r="AL906" i="48" s="1"/>
  <c r="AF730" i="48"/>
  <c r="AL730" i="48" s="1"/>
  <c r="AF558" i="48"/>
  <c r="AL558" i="48" s="1"/>
  <c r="AF557" i="48"/>
  <c r="AF699" i="48"/>
  <c r="AL699" i="48" s="1"/>
  <c r="AF1127" i="48"/>
  <c r="AL1127" i="48" s="1"/>
  <c r="AF1518" i="48"/>
  <c r="AF1471" i="48"/>
  <c r="AF1449" i="48"/>
  <c r="AL1449" i="48" s="1"/>
  <c r="AF1488" i="48"/>
  <c r="AL1488" i="48" s="1"/>
  <c r="AF1453" i="48"/>
  <c r="AL1453" i="48" s="1"/>
  <c r="AF1495" i="48"/>
  <c r="AL1495" i="48" s="1"/>
  <c r="AF1078" i="48"/>
  <c r="AL1078" i="48" s="1"/>
  <c r="AF781" i="48"/>
  <c r="AL781" i="48" s="1"/>
  <c r="AF531" i="48"/>
  <c r="AF562" i="48"/>
  <c r="AF581" i="48"/>
  <c r="AL581" i="48" s="1"/>
  <c r="AF1060" i="48"/>
  <c r="AL1060" i="48" s="1"/>
  <c r="AF1447" i="48"/>
  <c r="AL1447" i="48" s="1"/>
  <c r="AF1328" i="48"/>
  <c r="AF1409" i="48"/>
  <c r="AL1409" i="48" s="1"/>
  <c r="AF1390" i="48"/>
  <c r="AL1390" i="48" s="1"/>
  <c r="AF1513" i="48"/>
  <c r="AF1767" i="48"/>
  <c r="AF1239" i="48"/>
  <c r="AL1239" i="48" s="1"/>
  <c r="AF709" i="48"/>
  <c r="AL709" i="48" s="1"/>
  <c r="AF2305" i="48"/>
  <c r="AL2305" i="48" s="1"/>
  <c r="AF507" i="48"/>
  <c r="AL507" i="48" s="1"/>
  <c r="AF767" i="48"/>
  <c r="AL767" i="48" s="1"/>
  <c r="AF1195" i="48"/>
  <c r="AL1195" i="48" s="1"/>
  <c r="AF1529" i="48"/>
  <c r="AF1536" i="48"/>
  <c r="AF1386" i="48"/>
  <c r="AL1386" i="48" s="1"/>
  <c r="AF1510" i="48"/>
  <c r="AL1510" i="48" s="1"/>
  <c r="AF1349" i="48"/>
  <c r="AL1349" i="48" s="1"/>
  <c r="AF1387" i="48"/>
  <c r="AF943" i="48"/>
  <c r="AL943" i="48" s="1"/>
  <c r="AF609" i="48"/>
  <c r="AL609" i="48" s="1"/>
  <c r="AF561" i="48"/>
  <c r="AF484" i="48"/>
  <c r="AF672" i="48"/>
  <c r="AL672" i="48" s="1"/>
  <c r="AF933" i="48"/>
  <c r="AL933" i="48" s="1"/>
  <c r="AF1500" i="48"/>
  <c r="AL1500" i="48" s="1"/>
  <c r="AF1533" i="48"/>
  <c r="AL1533" i="48" s="1"/>
  <c r="AF1494" i="48"/>
  <c r="AL1494" i="48" s="1"/>
  <c r="AF1484" i="48"/>
  <c r="AL1484" i="48" s="1"/>
  <c r="AF1429" i="48"/>
  <c r="AF1335" i="48"/>
  <c r="AF806" i="48"/>
  <c r="AL806" i="48" s="1"/>
  <c r="AF680" i="48"/>
  <c r="AL680" i="48" s="1"/>
  <c r="AF718" i="48"/>
  <c r="AL718" i="48" s="1"/>
  <c r="AF109" i="48"/>
  <c r="AF145" i="48"/>
  <c r="AL145" i="48" s="1"/>
  <c r="AF136" i="48"/>
  <c r="AL136" i="48" s="1"/>
  <c r="AF161" i="48"/>
  <c r="AF185" i="48"/>
  <c r="AF186" i="48"/>
  <c r="AL186" i="48" s="1"/>
  <c r="AF117" i="48"/>
  <c r="AL117" i="48" s="1"/>
  <c r="AF116" i="48"/>
  <c r="AL116" i="48" s="1"/>
  <c r="AF177" i="48"/>
  <c r="AL177" i="48" s="1"/>
  <c r="AF268" i="48"/>
  <c r="AL268" i="48" s="1"/>
  <c r="AF212" i="48"/>
  <c r="AL212" i="48" s="1"/>
  <c r="AF127" i="48"/>
  <c r="AF110" i="48"/>
  <c r="AF118" i="48"/>
  <c r="AL118" i="48" s="1"/>
  <c r="AF119" i="48"/>
  <c r="AL119" i="48" s="1"/>
  <c r="AF181" i="48"/>
  <c r="AL181" i="48" s="1"/>
  <c r="AF164" i="48"/>
  <c r="AF153" i="48"/>
  <c r="AL153" i="48" s="1"/>
  <c r="AF102" i="48"/>
  <c r="AL102" i="48" s="1"/>
  <c r="AF151" i="48"/>
  <c r="AF134" i="48"/>
  <c r="AF183" i="48"/>
  <c r="AL183" i="48" s="1"/>
  <c r="AF159" i="48"/>
  <c r="AL159" i="48" s="1"/>
  <c r="AF316" i="48"/>
  <c r="AL316" i="48" s="1"/>
  <c r="AF123" i="48"/>
  <c r="AL123" i="48" s="1"/>
  <c r="AF113" i="48"/>
  <c r="AL113" i="48" s="1"/>
  <c r="AF124" i="48"/>
  <c r="AL124" i="48" s="1"/>
  <c r="AF182" i="48"/>
  <c r="AF170" i="48"/>
  <c r="AF148" i="48"/>
  <c r="AL148" i="48" s="1"/>
  <c r="AF146" i="48"/>
  <c r="AL146" i="48" s="1"/>
  <c r="AF163" i="48"/>
  <c r="AL163" i="48" s="1"/>
  <c r="AF200" i="48"/>
  <c r="AF240" i="48"/>
  <c r="AL240" i="48" s="1"/>
  <c r="AF270" i="48"/>
  <c r="AL270" i="48" s="1"/>
  <c r="AF147" i="48"/>
  <c r="AF121" i="48"/>
  <c r="AF120" i="48"/>
  <c r="AL120" i="48" s="1"/>
  <c r="AF180" i="48"/>
  <c r="AL180" i="48" s="1"/>
  <c r="AF205" i="48"/>
  <c r="AL205" i="48" s="1"/>
  <c r="AF193" i="48"/>
  <c r="AL193" i="48" s="1"/>
  <c r="AF157" i="48"/>
  <c r="AL157" i="48" s="1"/>
  <c r="AF132" i="48"/>
  <c r="AL132" i="48" s="1"/>
  <c r="AF135" i="48"/>
  <c r="AF155" i="48"/>
  <c r="AF176" i="48"/>
  <c r="AL176" i="48" s="1"/>
  <c r="AF171" i="48"/>
  <c r="AL171" i="48" s="1"/>
  <c r="AF165" i="48"/>
  <c r="AL165" i="48" s="1"/>
  <c r="AF160" i="48"/>
  <c r="AF130" i="48"/>
  <c r="AL130" i="48" s="1"/>
  <c r="AF184" i="48"/>
  <c r="AL184" i="48" s="1"/>
  <c r="AF195" i="48"/>
  <c r="AF191" i="48"/>
  <c r="AF189" i="48"/>
  <c r="AL189" i="48" s="1"/>
  <c r="AF188" i="48"/>
  <c r="AL188" i="48" s="1"/>
  <c r="AF1018" i="48"/>
  <c r="AF1130" i="48"/>
  <c r="AL1130" i="48" s="1"/>
  <c r="AF1154" i="48"/>
  <c r="AL1154" i="48" s="1"/>
  <c r="AF1306" i="48"/>
  <c r="AF1764" i="48"/>
  <c r="AF1778" i="48"/>
  <c r="AL1778" i="48" s="1"/>
  <c r="AF1586" i="48"/>
  <c r="AL1586" i="48" s="1"/>
  <c r="AF1628" i="48"/>
  <c r="AF1749" i="48"/>
  <c r="AF1761" i="48"/>
  <c r="AL1761" i="48" s="1"/>
  <c r="AF1355" i="48"/>
  <c r="AL1355" i="48" s="1"/>
  <c r="AF1182" i="48"/>
  <c r="AF1102" i="48"/>
  <c r="AL1102" i="48" s="1"/>
  <c r="AF1120" i="48"/>
  <c r="AF1148" i="48"/>
  <c r="AL1148" i="48" s="1"/>
  <c r="AF1527" i="48"/>
  <c r="AL1527" i="48" s="1"/>
  <c r="AF1656" i="48"/>
  <c r="AF1753" i="48"/>
  <c r="AL1753" i="48" s="1"/>
  <c r="AF1677" i="48"/>
  <c r="AL1677" i="48" s="1"/>
  <c r="AF1716" i="48"/>
  <c r="AL1716" i="48" s="1"/>
  <c r="AF1809" i="48"/>
  <c r="AL1809" i="48" s="1"/>
  <c r="AF1808" i="48"/>
  <c r="AF1798" i="48"/>
  <c r="AL1798" i="48" s="1"/>
  <c r="AF1766" i="48"/>
  <c r="AF1354" i="48"/>
  <c r="AF1286" i="48"/>
  <c r="AF1726" i="48"/>
  <c r="AL1726" i="48" s="1"/>
  <c r="AF1908" i="48"/>
  <c r="AL1908" i="48" s="1"/>
  <c r="AF1866" i="48"/>
  <c r="AL1866" i="48" s="1"/>
  <c r="AF1746" i="48"/>
  <c r="AL1746" i="48" s="1"/>
  <c r="AF1710" i="48"/>
  <c r="AL1710" i="48" s="1"/>
  <c r="AF1785" i="48"/>
  <c r="AL1785" i="48" s="1"/>
  <c r="AF1633" i="48"/>
  <c r="AL1633" i="48" s="1"/>
  <c r="AF1700" i="48"/>
  <c r="AL1700" i="48" s="1"/>
  <c r="AF1293" i="48"/>
  <c r="AL1293" i="48" s="1"/>
  <c r="AF1170" i="48"/>
  <c r="AL1170" i="48" s="1"/>
  <c r="AF1178" i="48"/>
  <c r="AF1516" i="48"/>
  <c r="AL1516" i="48" s="1"/>
  <c r="AF1658" i="48"/>
  <c r="AL1658" i="48" s="1"/>
  <c r="AF1786" i="48"/>
  <c r="AF1776" i="48"/>
  <c r="AL1776" i="48" s="1"/>
  <c r="AF1676" i="48"/>
  <c r="AL1676" i="48" s="1"/>
  <c r="AF1664" i="48"/>
  <c r="AL1664" i="48" s="1"/>
  <c r="AF1712" i="48"/>
  <c r="AF1744" i="48"/>
  <c r="AF1344" i="48"/>
  <c r="AL1344" i="48" s="1"/>
  <c r="AF1280" i="48"/>
  <c r="AL1280" i="48" s="1"/>
  <c r="AF1187" i="48"/>
  <c r="AL1187" i="48" s="1"/>
  <c r="AF1145" i="48"/>
  <c r="AL1145" i="48" s="1"/>
  <c r="AF1228" i="48"/>
  <c r="AL1228" i="48" s="1"/>
  <c r="AF1279" i="48"/>
  <c r="AL1279" i="48" s="1"/>
  <c r="AF1728" i="48"/>
  <c r="AL1728" i="48" s="1"/>
  <c r="AF1791" i="48"/>
  <c r="AF1697" i="48"/>
  <c r="AF488" i="48"/>
  <c r="AL488" i="48" s="1"/>
  <c r="AF657" i="48"/>
  <c r="AF604" i="48"/>
  <c r="AL604" i="48" s="1"/>
  <c r="AF570" i="48"/>
  <c r="AF605" i="48"/>
  <c r="AL605" i="48" s="1"/>
  <c r="AF649" i="48"/>
  <c r="AF618" i="48"/>
  <c r="AF600" i="48"/>
  <c r="AL600" i="48" s="1"/>
  <c r="AF623" i="48"/>
  <c r="AL623" i="48" s="1"/>
  <c r="AF1392" i="48"/>
  <c r="AL1392" i="48" s="1"/>
  <c r="AF694" i="48"/>
  <c r="AF577" i="48"/>
  <c r="AL577" i="48" s="1"/>
  <c r="AF569" i="48"/>
  <c r="AL569" i="48" s="1"/>
  <c r="AF537" i="48"/>
  <c r="AF483" i="48"/>
  <c r="AL483" i="48" s="1"/>
  <c r="AF883" i="48"/>
  <c r="AF668" i="48"/>
  <c r="AL668" i="48" s="1"/>
  <c r="AF770" i="48"/>
  <c r="AF642" i="48"/>
  <c r="AF754" i="48"/>
  <c r="AL754" i="48" s="1"/>
  <c r="AF898" i="48"/>
  <c r="AL898" i="48" s="1"/>
  <c r="AF779" i="48"/>
  <c r="AF686" i="48"/>
  <c r="AL686" i="48" s="1"/>
  <c r="AF1101" i="48"/>
  <c r="AF578" i="48"/>
  <c r="AL578" i="48" s="1"/>
  <c r="AF583" i="48"/>
  <c r="AL583" i="48" s="1"/>
  <c r="AF627" i="48"/>
  <c r="AL627" i="48" s="1"/>
  <c r="AF671" i="48"/>
  <c r="AL671" i="48" s="1"/>
  <c r="AF962" i="48"/>
  <c r="AL962" i="48" s="1"/>
  <c r="AF595" i="48"/>
  <c r="AL595" i="48" s="1"/>
  <c r="AF480" i="48"/>
  <c r="AF795" i="48"/>
  <c r="AF523" i="48"/>
  <c r="AL523" i="48" s="1"/>
  <c r="AF464" i="48"/>
  <c r="AF670" i="48"/>
  <c r="AL670" i="48" s="1"/>
  <c r="AF768" i="48"/>
  <c r="AF597" i="48"/>
  <c r="AL597" i="48" s="1"/>
  <c r="AF606" i="48"/>
  <c r="AF758" i="48"/>
  <c r="AF905" i="48"/>
  <c r="AF693" i="48"/>
  <c r="AL693" i="48" s="1"/>
  <c r="AF692" i="48"/>
  <c r="AL692" i="48" s="1"/>
  <c r="AF727" i="48"/>
  <c r="AF942" i="48"/>
  <c r="AL942" i="48" s="1"/>
  <c r="AF608" i="48"/>
  <c r="AL608" i="48" s="1"/>
  <c r="AF598" i="48"/>
  <c r="AF634" i="48"/>
  <c r="AF740" i="48"/>
  <c r="AF849" i="48"/>
  <c r="AL849" i="48" s="1"/>
  <c r="AF654" i="48"/>
  <c r="AF685" i="48"/>
  <c r="AL685" i="48" s="1"/>
  <c r="AF696" i="48"/>
  <c r="AF970" i="48"/>
  <c r="AL970" i="48" s="1"/>
  <c r="AF963" i="48"/>
  <c r="AF728" i="48"/>
  <c r="AL728" i="48" s="1"/>
  <c r="AF234" i="48"/>
  <c r="AF224" i="48"/>
  <c r="AL224" i="48" s="1"/>
  <c r="AF290" i="48"/>
  <c r="AL290" i="48" s="1"/>
  <c r="AF325" i="48"/>
  <c r="AF549" i="48"/>
  <c r="AL549" i="48" s="1"/>
  <c r="AF640" i="48"/>
  <c r="AL640" i="48" s="1"/>
  <c r="AF430" i="48"/>
  <c r="AF471" i="48"/>
  <c r="AF636" i="48"/>
  <c r="AF658" i="48"/>
  <c r="AL658" i="48" s="1"/>
  <c r="AF366" i="48"/>
  <c r="AF427" i="48"/>
  <c r="AF323" i="48"/>
  <c r="AF344" i="48"/>
  <c r="AL344" i="48" s="1"/>
  <c r="AF317" i="48"/>
  <c r="AF533" i="48"/>
  <c r="AF706" i="48"/>
  <c r="AF641" i="48"/>
  <c r="AL641" i="48" s="1"/>
  <c r="AF463" i="48"/>
  <c r="AL463" i="48" s="1"/>
  <c r="AF515" i="48"/>
  <c r="AF513" i="48"/>
  <c r="AL513" i="48" s="1"/>
  <c r="AF566" i="48"/>
  <c r="AL566" i="48" s="1"/>
  <c r="AF276" i="48"/>
  <c r="AF433" i="48"/>
  <c r="AF241" i="48"/>
  <c r="AF300" i="48"/>
  <c r="AL300" i="48" s="1"/>
  <c r="AF341" i="48"/>
  <c r="AF847" i="48"/>
  <c r="AF972" i="48"/>
  <c r="AF736" i="48"/>
  <c r="AL736" i="48" s="1"/>
  <c r="AF2313" i="48"/>
  <c r="AF503" i="48"/>
  <c r="AF673" i="48"/>
  <c r="AF545" i="48"/>
  <c r="AL545" i="48" s="1"/>
  <c r="AF697" i="48"/>
  <c r="AL697" i="48" s="1"/>
  <c r="AF309" i="48"/>
  <c r="AF249" i="48"/>
  <c r="AL249" i="48" s="1"/>
  <c r="AF245" i="48"/>
  <c r="AL245" i="48" s="1"/>
  <c r="AF390" i="48"/>
  <c r="AF434" i="48"/>
  <c r="AF443" i="48"/>
  <c r="AF350" i="48"/>
  <c r="AL350" i="48" s="1"/>
  <c r="AF386" i="48"/>
  <c r="AF359" i="48"/>
  <c r="AF610" i="48"/>
  <c r="AF462" i="48"/>
  <c r="AL462" i="48" s="1"/>
  <c r="AF345" i="48"/>
  <c r="AF409" i="48"/>
  <c r="AF282" i="48"/>
  <c r="AF275" i="48"/>
  <c r="AL275" i="48" s="1"/>
  <c r="AF343" i="48"/>
  <c r="AL343" i="48" s="1"/>
  <c r="AF422" i="48"/>
  <c r="AF650" i="48"/>
  <c r="AL650" i="48" s="1"/>
  <c r="AF652" i="48"/>
  <c r="AL652" i="48" s="1"/>
  <c r="AF166" i="48"/>
  <c r="AF2068" i="48"/>
  <c r="AF2069" i="48"/>
  <c r="AF2070" i="48"/>
  <c r="AL2070" i="48" s="1"/>
  <c r="AF2071" i="48"/>
  <c r="AF2085" i="48"/>
  <c r="AF10" i="48"/>
  <c r="AF15" i="48"/>
  <c r="AL15" i="48" s="1"/>
  <c r="AR15" i="48" s="1"/>
  <c r="AS15" i="48" s="1"/>
  <c r="AF25" i="48"/>
  <c r="AF13" i="48"/>
  <c r="AF6" i="48"/>
  <c r="AF4" i="48"/>
  <c r="AL4" i="48" s="1"/>
  <c r="AF2086" i="48"/>
  <c r="AL2086" i="48" s="1"/>
  <c r="AF2087" i="48"/>
  <c r="AF3" i="48"/>
  <c r="AL3" i="48" s="1"/>
  <c r="AF5" i="48"/>
  <c r="AL5" i="48" s="1"/>
  <c r="AF9" i="48"/>
  <c r="AF8" i="48"/>
  <c r="AF11" i="48"/>
  <c r="AF17" i="48"/>
  <c r="AL17" i="48" s="1"/>
  <c r="AF2088" i="48"/>
  <c r="AF2089" i="48"/>
  <c r="AF2144" i="48"/>
  <c r="AF2" i="48"/>
  <c r="AL2" i="48" s="1"/>
  <c r="AL768" i="48" l="1"/>
  <c r="AR768" i="48" s="1"/>
  <c r="AS768" i="48" s="1"/>
  <c r="AL1498" i="48"/>
  <c r="AR1498" i="48" s="1"/>
  <c r="AS1498" i="48" s="1"/>
  <c r="AL1224" i="48"/>
  <c r="AR1224" i="48" s="1"/>
  <c r="AS1224" i="48" s="1"/>
  <c r="AL2274" i="48"/>
  <c r="AR2274" i="48" s="1"/>
  <c r="AS2274" i="48" s="1"/>
  <c r="AL2169" i="48"/>
  <c r="AR2169" i="48" s="1"/>
  <c r="AS2169" i="48" s="1"/>
  <c r="AL588" i="48"/>
  <c r="AR588" i="48" s="1"/>
  <c r="AS588" i="48" s="1"/>
  <c r="AL334" i="48"/>
  <c r="AR334" i="48" s="1"/>
  <c r="AS334" i="48" s="1"/>
  <c r="AL2107" i="48"/>
  <c r="AR2107" i="48" s="1"/>
  <c r="AS2107" i="48" s="1"/>
  <c r="AL1608" i="48"/>
  <c r="AR1608" i="48" s="1"/>
  <c r="AS1608" i="48" s="1"/>
  <c r="AL1358" i="48"/>
  <c r="AR1358" i="48" s="1"/>
  <c r="AS1358" i="48" s="1"/>
  <c r="AR359" i="48"/>
  <c r="AS359" i="48" s="1"/>
  <c r="AL359" i="48"/>
  <c r="AL1354" i="48"/>
  <c r="AR1354" i="48" s="1"/>
  <c r="AS1354" i="48" s="1"/>
  <c r="AL1749" i="48"/>
  <c r="AR1749" i="48" s="1"/>
  <c r="AS1749" i="48" s="1"/>
  <c r="AL822" i="48"/>
  <c r="AR822" i="48" s="1"/>
  <c r="AS822" i="48" s="1"/>
  <c r="AL816" i="48"/>
  <c r="AR816" i="48" s="1"/>
  <c r="AS816" i="48" s="1"/>
  <c r="AL2029" i="48"/>
  <c r="AR2029" i="48" s="1"/>
  <c r="AS2029" i="48" s="1"/>
  <c r="AL2035" i="48"/>
  <c r="AR2035" i="48" s="1"/>
  <c r="AS2035" i="48" s="1"/>
  <c r="AL2014" i="48"/>
  <c r="AR2014" i="48" s="1"/>
  <c r="AS2014" i="48" s="1"/>
  <c r="AR2039" i="48"/>
  <c r="AS2039" i="48" s="1"/>
  <c r="AL2039" i="48"/>
  <c r="AL2056" i="48"/>
  <c r="AR2056" i="48" s="1"/>
  <c r="AS2056" i="48" s="1"/>
  <c r="AL2061" i="48"/>
  <c r="AR2061" i="48" s="1"/>
  <c r="AS2061" i="48" s="1"/>
  <c r="AL1990" i="48"/>
  <c r="AR1990" i="48" s="1"/>
  <c r="AS1990" i="48" s="1"/>
  <c r="AL1086" i="48"/>
  <c r="AR1086" i="48" s="1"/>
  <c r="AS1086" i="48" s="1"/>
  <c r="AL393" i="48"/>
  <c r="AR393" i="48" s="1"/>
  <c r="AS393" i="48" s="1"/>
  <c r="AR1071" i="48"/>
  <c r="AS1071" i="48" s="1"/>
  <c r="AL1071" i="48"/>
  <c r="AL1208" i="48"/>
  <c r="AR1208" i="48" s="1"/>
  <c r="AS1208" i="48" s="1"/>
  <c r="AR71" i="48"/>
  <c r="AS71" i="48" s="1"/>
  <c r="AL71" i="48"/>
  <c r="AL104" i="48"/>
  <c r="AR104" i="48" s="1"/>
  <c r="AS104" i="48" s="1"/>
  <c r="AL39" i="48"/>
  <c r="AR39" i="48" s="1"/>
  <c r="AS39" i="48" s="1"/>
  <c r="AL540" i="48"/>
  <c r="AR540" i="48" s="1"/>
  <c r="AS540" i="48" s="1"/>
  <c r="AL817" i="48"/>
  <c r="AR817" i="48" s="1"/>
  <c r="AS817" i="48" s="1"/>
  <c r="AL1026" i="48"/>
  <c r="AR1026" i="48" s="1"/>
  <c r="AS1026" i="48" s="1"/>
  <c r="AR478" i="48"/>
  <c r="AS478" i="48" s="1"/>
  <c r="AL478" i="48"/>
  <c r="AL150" i="48"/>
  <c r="AR150" i="48" s="1"/>
  <c r="AS150" i="48" s="1"/>
  <c r="AR721" i="48"/>
  <c r="AS721" i="48" s="1"/>
  <c r="AL721" i="48"/>
  <c r="AL861" i="48"/>
  <c r="AR861" i="48" s="1"/>
  <c r="AS861" i="48" s="1"/>
  <c r="AL646" i="48"/>
  <c r="AR646" i="48" s="1"/>
  <c r="AS646" i="48" s="1"/>
  <c r="AL213" i="48"/>
  <c r="AR213" i="48" s="1"/>
  <c r="AS213" i="48" s="1"/>
  <c r="AL725" i="48"/>
  <c r="AR725" i="48" s="1"/>
  <c r="AS725" i="48" s="1"/>
  <c r="AL737" i="48"/>
  <c r="AR737" i="48" s="1"/>
  <c r="AS737" i="48" s="1"/>
  <c r="AR880" i="48"/>
  <c r="AS880" i="48" s="1"/>
  <c r="AL880" i="48"/>
  <c r="AL301" i="48"/>
  <c r="AR301" i="48" s="1"/>
  <c r="AS301" i="48" s="1"/>
  <c r="AR274" i="48"/>
  <c r="AS274" i="48" s="1"/>
  <c r="AL274" i="48"/>
  <c r="AL361" i="48"/>
  <c r="AR361" i="48" s="1"/>
  <c r="AS361" i="48" s="1"/>
  <c r="AL813" i="48"/>
  <c r="AR813" i="48" s="1"/>
  <c r="AS813" i="48" s="1"/>
  <c r="AL40" i="48"/>
  <c r="AR40" i="48" s="1"/>
  <c r="AS40" i="48" s="1"/>
  <c r="AL352" i="48"/>
  <c r="AR352" i="48" s="1"/>
  <c r="AS352" i="48" s="1"/>
  <c r="AL466" i="48"/>
  <c r="AR466" i="48" s="1"/>
  <c r="AS466" i="48" s="1"/>
  <c r="AR273" i="48"/>
  <c r="AS273" i="48" s="1"/>
  <c r="AL273" i="48"/>
  <c r="AR539" i="48"/>
  <c r="AS539" i="48" s="1"/>
  <c r="AL539" i="48"/>
  <c r="AR1739" i="48"/>
  <c r="AS1739" i="48" s="1"/>
  <c r="AL1739" i="48"/>
  <c r="AL1696" i="48"/>
  <c r="AR1696" i="48" s="1"/>
  <c r="AS1696" i="48" s="1"/>
  <c r="AL1720" i="48"/>
  <c r="AR1720" i="48" s="1"/>
  <c r="AS1720" i="48" s="1"/>
  <c r="AL1534" i="48"/>
  <c r="AR1534" i="48" s="1"/>
  <c r="AS1534" i="48" s="1"/>
  <c r="AL2127" i="48"/>
  <c r="AR2127" i="48" s="1"/>
  <c r="AS2127" i="48" s="1"/>
  <c r="AL1740" i="48"/>
  <c r="AR1740" i="48" s="1"/>
  <c r="AS1740" i="48" s="1"/>
  <c r="AR2106" i="48"/>
  <c r="AS2106" i="48" s="1"/>
  <c r="AL2106" i="48"/>
  <c r="AR979" i="48"/>
  <c r="AS979" i="48" s="1"/>
  <c r="AL979" i="48"/>
  <c r="AR1680" i="48"/>
  <c r="AS1680" i="48" s="1"/>
  <c r="AL1680" i="48"/>
  <c r="AL1752" i="48"/>
  <c r="AR1752" i="48" s="1"/>
  <c r="AS1752" i="48" s="1"/>
  <c r="AL1151" i="48"/>
  <c r="AR1151" i="48" s="1"/>
  <c r="AS1151" i="48" s="1"/>
  <c r="AL1626" i="48"/>
  <c r="AR1626" i="48" s="1"/>
  <c r="AS1626" i="48" s="1"/>
  <c r="AL1525" i="48"/>
  <c r="AR1525" i="48" s="1"/>
  <c r="AS1525" i="48" s="1"/>
  <c r="AL1505" i="48"/>
  <c r="AR1505" i="48" s="1"/>
  <c r="AS1505" i="48" s="1"/>
  <c r="AR1362" i="48"/>
  <c r="AS1362" i="48" s="1"/>
  <c r="AL1362" i="48"/>
  <c r="AR1367" i="48"/>
  <c r="AS1367" i="48" s="1"/>
  <c r="AL1367" i="48"/>
  <c r="AR1474" i="48"/>
  <c r="AS1474" i="48" s="1"/>
  <c r="AL1474" i="48"/>
  <c r="AL1269" i="48"/>
  <c r="AR1269" i="48" s="1"/>
  <c r="AS1269" i="48" s="1"/>
  <c r="AL1288" i="48"/>
  <c r="AR1288" i="48" s="1"/>
  <c r="AS1288" i="48" s="1"/>
  <c r="AL1363" i="48"/>
  <c r="AR1363" i="48" s="1"/>
  <c r="AS1363" i="48" s="1"/>
  <c r="AL1302" i="48"/>
  <c r="AR1302" i="48" s="1"/>
  <c r="AS1302" i="48" s="1"/>
  <c r="AL1547" i="48"/>
  <c r="AR1547" i="48" s="1"/>
  <c r="AS1547" i="48" s="1"/>
  <c r="AR972" i="48"/>
  <c r="AS972" i="48" s="1"/>
  <c r="AL972" i="48"/>
  <c r="AR1328" i="48"/>
  <c r="AS1328" i="48" s="1"/>
  <c r="AL1328" i="48"/>
  <c r="AR1834" i="48"/>
  <c r="AS1834" i="48" s="1"/>
  <c r="AL1834" i="48"/>
  <c r="AL603" i="48"/>
  <c r="AR603" i="48" s="1"/>
  <c r="AS603" i="48" s="1"/>
  <c r="AL63" i="48"/>
  <c r="AR63" i="48" s="1"/>
  <c r="AS63" i="48" s="1"/>
  <c r="AL764" i="48"/>
  <c r="AR764" i="48" s="1"/>
  <c r="AS764" i="48" s="1"/>
  <c r="AL1311" i="48"/>
  <c r="AR1311" i="48" s="1"/>
  <c r="AS1311" i="48" s="1"/>
  <c r="AL1284" i="48"/>
  <c r="AR1284" i="48" s="1"/>
  <c r="AS1284" i="48" s="1"/>
  <c r="AR427" i="48"/>
  <c r="AS427" i="48" s="1"/>
  <c r="AL427" i="48"/>
  <c r="AR642" i="48"/>
  <c r="AS642" i="48" s="1"/>
  <c r="AL642" i="48"/>
  <c r="AR2071" i="48"/>
  <c r="AS2071" i="48" s="1"/>
  <c r="AL2071" i="48"/>
  <c r="AL366" i="48"/>
  <c r="AR366" i="48" s="1"/>
  <c r="AS366" i="48" s="1"/>
  <c r="AL770" i="48"/>
  <c r="AR770" i="48" s="1"/>
  <c r="AS770" i="48" s="1"/>
  <c r="AL1766" i="48"/>
  <c r="AR1766" i="48" s="1"/>
  <c r="AS1766" i="48" s="1"/>
  <c r="AR803" i="48"/>
  <c r="AS803" i="48" s="1"/>
  <c r="AL803" i="48"/>
  <c r="AR830" i="48"/>
  <c r="AS830" i="48" s="1"/>
  <c r="AL830" i="48"/>
  <c r="AR831" i="48"/>
  <c r="AS831" i="48" s="1"/>
  <c r="AL831" i="48"/>
  <c r="AR750" i="48"/>
  <c r="AS750" i="48" s="1"/>
  <c r="AL750" i="48"/>
  <c r="AR1011" i="48"/>
  <c r="AS1011" i="48" s="1"/>
  <c r="AL1011" i="48"/>
  <c r="AL1278" i="48"/>
  <c r="AR1278" i="48" s="1"/>
  <c r="AS1278" i="48" s="1"/>
  <c r="AL911" i="48"/>
  <c r="AR911" i="48" s="1"/>
  <c r="AS911" i="48" s="1"/>
  <c r="AL335" i="48"/>
  <c r="AR335" i="48" s="1"/>
  <c r="AS335" i="48" s="1"/>
  <c r="AR1683" i="48"/>
  <c r="AS1683" i="48" s="1"/>
  <c r="AL1683" i="48"/>
  <c r="AL2105" i="48"/>
  <c r="AR2105" i="48" s="1"/>
  <c r="AS2105" i="48" s="1"/>
  <c r="AR1590" i="48"/>
  <c r="AS1590" i="48" s="1"/>
  <c r="AL1590" i="48"/>
  <c r="AR848" i="48"/>
  <c r="AS848" i="48" s="1"/>
  <c r="AL848" i="48"/>
  <c r="AR696" i="48"/>
  <c r="AS696" i="48" s="1"/>
  <c r="AL696" i="48"/>
  <c r="AL42" i="48"/>
  <c r="AR42" i="48" s="1"/>
  <c r="AS42" i="48" s="1"/>
  <c r="AL1951" i="48"/>
  <c r="AR1951" i="48" s="1"/>
  <c r="AS1951" i="48" s="1"/>
  <c r="AL2290" i="48"/>
  <c r="AR2290" i="48" s="1"/>
  <c r="AS2290" i="48" s="1"/>
  <c r="AR828" i="48"/>
  <c r="AS828" i="48" s="1"/>
  <c r="AL828" i="48"/>
  <c r="AL482" i="48"/>
  <c r="AR482" i="48" s="1"/>
  <c r="AS482" i="48" s="1"/>
  <c r="AR223" i="48"/>
  <c r="AS223" i="48" s="1"/>
  <c r="AL223" i="48"/>
  <c r="AR1775" i="48"/>
  <c r="AS1775" i="48" s="1"/>
  <c r="AL1775" i="48"/>
  <c r="AR1370" i="48"/>
  <c r="AS1370" i="48" s="1"/>
  <c r="AL1370" i="48"/>
  <c r="AL1203" i="48"/>
  <c r="AR1203" i="48" s="1"/>
  <c r="AS1203" i="48" s="1"/>
  <c r="AL2089" i="48"/>
  <c r="AR2089" i="48" s="1"/>
  <c r="AS2089" i="48" s="1"/>
  <c r="AL847" i="48"/>
  <c r="AR847" i="48" s="1"/>
  <c r="AS847" i="48" s="1"/>
  <c r="AR386" i="48"/>
  <c r="AS386" i="48" s="1"/>
  <c r="AL386" i="48"/>
  <c r="AR464" i="48"/>
  <c r="AS464" i="48" s="1"/>
  <c r="AL464" i="48"/>
  <c r="AR1786" i="48"/>
  <c r="AS1786" i="48" s="1"/>
  <c r="AL1786" i="48"/>
  <c r="AR323" i="48"/>
  <c r="AS323" i="48" s="1"/>
  <c r="AL323" i="48"/>
  <c r="AR202" i="48"/>
  <c r="AS202" i="48" s="1"/>
  <c r="AL202" i="48"/>
  <c r="AL854" i="48"/>
  <c r="AR854" i="48" s="1"/>
  <c r="AS854" i="48" s="1"/>
  <c r="AL1271" i="48"/>
  <c r="AR1271" i="48" s="1"/>
  <c r="AS1271" i="48" s="1"/>
  <c r="AL1745" i="48"/>
  <c r="AR1745" i="48" s="1"/>
  <c r="AS1745" i="48" s="1"/>
  <c r="AR2151" i="48"/>
  <c r="AS2151" i="48" s="1"/>
  <c r="AL2151" i="48"/>
  <c r="AL1037" i="48"/>
  <c r="AR1037" i="48" s="1"/>
  <c r="AS1037" i="48" s="1"/>
  <c r="AR475" i="48"/>
  <c r="AS475" i="48" s="1"/>
  <c r="AL475" i="48"/>
  <c r="AR1998" i="48"/>
  <c r="AS1998" i="48" s="1"/>
  <c r="AL1998" i="48"/>
  <c r="AR1025" i="48"/>
  <c r="AS1025" i="48" s="1"/>
  <c r="AL1025" i="48"/>
  <c r="AL2085" i="48"/>
  <c r="AR2085" i="48" s="1"/>
  <c r="AS2085" i="48" s="1"/>
  <c r="AL2088" i="48"/>
  <c r="AR2088" i="48" s="1"/>
  <c r="AS2088" i="48" s="1"/>
  <c r="AL341" i="48"/>
  <c r="AR341" i="48" s="1"/>
  <c r="AS341" i="48" s="1"/>
  <c r="AR654" i="48"/>
  <c r="AS654" i="48" s="1"/>
  <c r="AL654" i="48"/>
  <c r="AL657" i="48"/>
  <c r="AR657" i="48" s="1"/>
  <c r="AS657" i="48" s="1"/>
  <c r="AR1628" i="48"/>
  <c r="AS1628" i="48" s="1"/>
  <c r="AL1628" i="48"/>
  <c r="AR11" i="48"/>
  <c r="AS11" i="48" s="1"/>
  <c r="AL11" i="48"/>
  <c r="AR2069" i="48"/>
  <c r="AS2069" i="48" s="1"/>
  <c r="AL2069" i="48"/>
  <c r="AL443" i="48"/>
  <c r="AR443" i="48" s="1"/>
  <c r="AS443" i="48" s="1"/>
  <c r="AL241" i="48"/>
  <c r="AR241" i="48" s="1"/>
  <c r="AS241" i="48" s="1"/>
  <c r="AL636" i="48"/>
  <c r="AR636" i="48" s="1"/>
  <c r="AS636" i="48" s="1"/>
  <c r="AR740" i="48"/>
  <c r="AS740" i="48" s="1"/>
  <c r="AL740" i="48"/>
  <c r="AL795" i="48"/>
  <c r="AR795" i="48" s="1"/>
  <c r="AS795" i="48" s="1"/>
  <c r="AR883" i="48"/>
  <c r="AS883" i="48" s="1"/>
  <c r="AL883" i="48"/>
  <c r="AR1697" i="48"/>
  <c r="AS1697" i="48" s="1"/>
  <c r="AL1697" i="48"/>
  <c r="AR1808" i="48"/>
  <c r="AS1808" i="48" s="1"/>
  <c r="AL1808" i="48"/>
  <c r="AL155" i="48"/>
  <c r="AR155" i="48" s="1"/>
  <c r="AS155" i="48" s="1"/>
  <c r="AL170" i="48"/>
  <c r="AR170" i="48" s="1"/>
  <c r="AS170" i="48" s="1"/>
  <c r="AL110" i="48"/>
  <c r="AR110" i="48" s="1"/>
  <c r="AS110" i="48" s="1"/>
  <c r="AR1335" i="48"/>
  <c r="AS1335" i="48" s="1"/>
  <c r="AL1335" i="48"/>
  <c r="AL1536" i="48"/>
  <c r="AR1536" i="48" s="1"/>
  <c r="AS1536" i="48" s="1"/>
  <c r="AR562" i="48"/>
  <c r="AS562" i="48" s="1"/>
  <c r="AL562" i="48"/>
  <c r="AR1465" i="48"/>
  <c r="AS1465" i="48" s="1"/>
  <c r="AL1465" i="48"/>
  <c r="AR380" i="48"/>
  <c r="AS380" i="48" s="1"/>
  <c r="AL380" i="48"/>
  <c r="AL48" i="48"/>
  <c r="AR48" i="48" s="1"/>
  <c r="AS48" i="48" s="1"/>
  <c r="AL82" i="48"/>
  <c r="AR82" i="48" s="1"/>
  <c r="AS82" i="48" s="1"/>
  <c r="AL86" i="48"/>
  <c r="AR86" i="48" s="1"/>
  <c r="AS86" i="48" s="1"/>
  <c r="AR374" i="48"/>
  <c r="AS374" i="48" s="1"/>
  <c r="AL374" i="48"/>
  <c r="AL1067" i="48"/>
  <c r="AR1067" i="48" s="1"/>
  <c r="AS1067" i="48" s="1"/>
  <c r="AR101" i="48"/>
  <c r="AS101" i="48" s="1"/>
  <c r="AL101" i="48"/>
  <c r="AR936" i="48"/>
  <c r="AS936" i="48" s="1"/>
  <c r="AL936" i="48"/>
  <c r="AR613" i="48"/>
  <c r="AS613" i="48" s="1"/>
  <c r="AL613" i="48"/>
  <c r="AL814" i="48"/>
  <c r="AR814" i="48" s="1"/>
  <c r="AS814" i="48" s="1"/>
  <c r="AL1900" i="48"/>
  <c r="AR1900" i="48" s="1"/>
  <c r="AS1900" i="48" s="1"/>
  <c r="AL1910" i="48"/>
  <c r="AR1910" i="48" s="1"/>
  <c r="AS1910" i="48" s="1"/>
  <c r="AR1855" i="48"/>
  <c r="AS1855" i="48" s="1"/>
  <c r="AL1855" i="48"/>
  <c r="AL957" i="48"/>
  <c r="AR957" i="48" s="1"/>
  <c r="AS957" i="48" s="1"/>
  <c r="AR859" i="48"/>
  <c r="AS859" i="48" s="1"/>
  <c r="AL859" i="48"/>
  <c r="AR1958" i="48"/>
  <c r="AS1958" i="48" s="1"/>
  <c r="AL1958" i="48"/>
  <c r="AR888" i="48"/>
  <c r="AS888" i="48" s="1"/>
  <c r="AL888" i="48"/>
  <c r="AL1074" i="48"/>
  <c r="AR1074" i="48" s="1"/>
  <c r="AS1074" i="48" s="1"/>
  <c r="AL1246" i="48"/>
  <c r="AR1246" i="48" s="1"/>
  <c r="AS1246" i="48" s="1"/>
  <c r="AL1383" i="48"/>
  <c r="AR1383" i="48" s="1"/>
  <c r="AS1383" i="48" s="1"/>
  <c r="AR1942" i="48"/>
  <c r="AS1942" i="48" s="1"/>
  <c r="AL1942" i="48"/>
  <c r="AR1888" i="48"/>
  <c r="AS1888" i="48" s="1"/>
  <c r="AL1888" i="48"/>
  <c r="AR1511" i="48"/>
  <c r="AS1511" i="48" s="1"/>
  <c r="AL1511" i="48"/>
  <c r="AR1552" i="48"/>
  <c r="AS1552" i="48" s="1"/>
  <c r="AL1552" i="48"/>
  <c r="AR897" i="48"/>
  <c r="AS897" i="48" s="1"/>
  <c r="AL897" i="48"/>
  <c r="AL459" i="48"/>
  <c r="AR459" i="48" s="1"/>
  <c r="AS459" i="48" s="1"/>
  <c r="AL1435" i="48"/>
  <c r="AR1435" i="48" s="1"/>
  <c r="AS1435" i="48" s="1"/>
  <c r="AL1616" i="48"/>
  <c r="AR1616" i="48" s="1"/>
  <c r="AS1616" i="48" s="1"/>
  <c r="AR1576" i="48"/>
  <c r="AS1576" i="48" s="1"/>
  <c r="AL1576" i="48"/>
  <c r="AL681" i="48"/>
  <c r="AR681" i="48" s="1"/>
  <c r="AS681" i="48" s="1"/>
  <c r="AR2302" i="48"/>
  <c r="AS2302" i="48" s="1"/>
  <c r="AL2302" i="48"/>
  <c r="AR2286" i="48"/>
  <c r="AS2286" i="48" s="1"/>
  <c r="AL2286" i="48"/>
  <c r="AR2270" i="48"/>
  <c r="AS2270" i="48" s="1"/>
  <c r="AL2270" i="48"/>
  <c r="AL2254" i="48"/>
  <c r="AR2254" i="48" s="1"/>
  <c r="AS2254" i="48" s="1"/>
  <c r="AL2238" i="48"/>
  <c r="AR2238" i="48" s="1"/>
  <c r="AS2238" i="48" s="1"/>
  <c r="AL2222" i="48"/>
  <c r="AR2222" i="48" s="1"/>
  <c r="AS2222" i="48" s="1"/>
  <c r="AR2206" i="48"/>
  <c r="AS2206" i="48" s="1"/>
  <c r="AL2206" i="48"/>
  <c r="AR1417" i="48"/>
  <c r="AS1417" i="48" s="1"/>
  <c r="AL1417" i="48"/>
  <c r="AR1502" i="48"/>
  <c r="AS1502" i="48" s="1"/>
  <c r="AL1502" i="48"/>
  <c r="AR1214" i="48"/>
  <c r="AS1214" i="48" s="1"/>
  <c r="AL1214" i="48"/>
  <c r="AR1466" i="48"/>
  <c r="AS1466" i="48" s="1"/>
  <c r="AL1466" i="48"/>
  <c r="AL1610" i="48"/>
  <c r="AR1610" i="48" s="1"/>
  <c r="AS1610" i="48" s="1"/>
  <c r="AL2189" i="48"/>
  <c r="AR2189" i="48" s="1"/>
  <c r="AS2189" i="48" s="1"/>
  <c r="AL2173" i="48"/>
  <c r="AR2173" i="48" s="1"/>
  <c r="AS2173" i="48" s="1"/>
  <c r="AR812" i="48"/>
  <c r="AS812" i="48" s="1"/>
  <c r="AL812" i="48"/>
  <c r="AL786" i="48"/>
  <c r="AR786" i="48" s="1"/>
  <c r="AS786" i="48" s="1"/>
  <c r="AR2005" i="48"/>
  <c r="AS2005" i="48" s="1"/>
  <c r="AL2005" i="48"/>
  <c r="AR2041" i="48"/>
  <c r="AS2041" i="48" s="1"/>
  <c r="AL2041" i="48"/>
  <c r="AR2028" i="48"/>
  <c r="AS2028" i="48" s="1"/>
  <c r="AL2028" i="48"/>
  <c r="AL2003" i="48"/>
  <c r="AR2003" i="48" s="1"/>
  <c r="AS2003" i="48" s="1"/>
  <c r="AL2065" i="48"/>
  <c r="AR2065" i="48" s="1"/>
  <c r="AS2065" i="48" s="1"/>
  <c r="AL2060" i="48"/>
  <c r="AR2060" i="48" s="1"/>
  <c r="AS2060" i="48" s="1"/>
  <c r="AR1993" i="48"/>
  <c r="AS1993" i="48" s="1"/>
  <c r="AL1993" i="48"/>
  <c r="AR354" i="48"/>
  <c r="AS354" i="48" s="1"/>
  <c r="AL354" i="48"/>
  <c r="AR919" i="48"/>
  <c r="AS919" i="48" s="1"/>
  <c r="AL919" i="48"/>
  <c r="AR1133" i="48"/>
  <c r="AS1133" i="48" s="1"/>
  <c r="AL1133" i="48"/>
  <c r="AR457" i="48"/>
  <c r="AS457" i="48" s="1"/>
  <c r="AL457" i="48"/>
  <c r="AL55" i="48"/>
  <c r="AR55" i="48" s="1"/>
  <c r="AS55" i="48" s="1"/>
  <c r="AL70" i="48"/>
  <c r="AR70" i="48" s="1"/>
  <c r="AS70" i="48" s="1"/>
  <c r="AL100" i="48"/>
  <c r="AR100" i="48" s="1"/>
  <c r="AS100" i="48" s="1"/>
  <c r="AR629" i="48"/>
  <c r="AS629" i="48" s="1"/>
  <c r="AL629" i="48"/>
  <c r="AL1047" i="48"/>
  <c r="AR1047" i="48" s="1"/>
  <c r="AS1047" i="48" s="1"/>
  <c r="AR674" i="48"/>
  <c r="AS674" i="48" s="1"/>
  <c r="AL674" i="48"/>
  <c r="AR310" i="48"/>
  <c r="AS310" i="48" s="1"/>
  <c r="AL310" i="48"/>
  <c r="AR1126" i="48"/>
  <c r="AS1126" i="48" s="1"/>
  <c r="AL1126" i="48"/>
  <c r="AL1024" i="48"/>
  <c r="AR1024" i="48" s="1"/>
  <c r="AS1024" i="48" s="1"/>
  <c r="AL1015" i="48"/>
  <c r="AR1015" i="48" s="1"/>
  <c r="AS1015" i="48" s="1"/>
  <c r="AL264" i="48"/>
  <c r="AR264" i="48" s="1"/>
  <c r="AS264" i="48" s="1"/>
  <c r="AR417" i="48"/>
  <c r="AS417" i="48" s="1"/>
  <c r="AL417" i="48"/>
  <c r="AR757" i="48"/>
  <c r="AS757" i="48" s="1"/>
  <c r="AL757" i="48"/>
  <c r="AR237" i="48"/>
  <c r="AS237" i="48" s="1"/>
  <c r="AL237" i="48"/>
  <c r="AR820" i="48"/>
  <c r="AS820" i="48" s="1"/>
  <c r="AL820" i="48"/>
  <c r="AR235" i="48"/>
  <c r="AS235" i="48" s="1"/>
  <c r="AL235" i="48"/>
  <c r="AL303" i="48"/>
  <c r="AR303" i="48" s="1"/>
  <c r="AS303" i="48" s="1"/>
  <c r="AL470" i="48"/>
  <c r="AR470" i="48" s="1"/>
  <c r="AS470" i="48" s="1"/>
  <c r="AL76" i="48"/>
  <c r="AR76" i="48" s="1"/>
  <c r="AS76" i="48" s="1"/>
  <c r="AR437" i="48"/>
  <c r="AS437" i="48" s="1"/>
  <c r="AL437" i="48"/>
  <c r="AL534" i="48"/>
  <c r="AR534" i="48" s="1"/>
  <c r="AS534" i="48" s="1"/>
  <c r="AR225" i="48"/>
  <c r="AS225" i="48" s="1"/>
  <c r="AL225" i="48"/>
  <c r="AR222" i="48"/>
  <c r="AS222" i="48" s="1"/>
  <c r="AL222" i="48"/>
  <c r="AR514" i="48"/>
  <c r="AS514" i="48" s="1"/>
  <c r="AL514" i="48"/>
  <c r="AL1588" i="48"/>
  <c r="AR1588" i="48" s="1"/>
  <c r="AS1588" i="48" s="1"/>
  <c r="AL1762" i="48"/>
  <c r="AR1762" i="48" s="1"/>
  <c r="AS1762" i="48" s="1"/>
  <c r="AL1679" i="48"/>
  <c r="AR1679" i="48" s="1"/>
  <c r="AS1679" i="48" s="1"/>
  <c r="AR2140" i="48"/>
  <c r="AS2140" i="48" s="1"/>
  <c r="AL2140" i="48"/>
  <c r="AL2124" i="48"/>
  <c r="AR2124" i="48" s="1"/>
  <c r="AS2124" i="48" s="1"/>
  <c r="AR1724" i="48"/>
  <c r="AS1724" i="48" s="1"/>
  <c r="AL1724" i="48"/>
  <c r="AR1315" i="48"/>
  <c r="AS1315" i="48" s="1"/>
  <c r="AL1315" i="48"/>
  <c r="AR1648" i="48"/>
  <c r="AS1648" i="48" s="1"/>
  <c r="AL1648" i="48"/>
  <c r="AL355" i="48"/>
  <c r="AR355" i="48" s="1"/>
  <c r="AS355" i="48" s="1"/>
  <c r="AL1222" i="48"/>
  <c r="AR1222" i="48" s="1"/>
  <c r="AS1222" i="48" s="1"/>
  <c r="AL1784" i="48"/>
  <c r="AR1784" i="48" s="1"/>
  <c r="AS1784" i="48" s="1"/>
  <c r="AR1840" i="48"/>
  <c r="AS1840" i="48" s="1"/>
  <c r="AL1840" i="48"/>
  <c r="AL1665" i="48"/>
  <c r="AR1665" i="48" s="1"/>
  <c r="AS1665" i="48" s="1"/>
  <c r="AR2076" i="48"/>
  <c r="AS2076" i="48" s="1"/>
  <c r="AL2076" i="48"/>
  <c r="AR1609" i="48"/>
  <c r="AS1609" i="48" s="1"/>
  <c r="AL1609" i="48"/>
  <c r="AR1192" i="48"/>
  <c r="AS1192" i="48" s="1"/>
  <c r="AL1192" i="48"/>
  <c r="AL1497" i="48"/>
  <c r="AR1497" i="48" s="1"/>
  <c r="AS1497" i="48" s="1"/>
  <c r="AL1347" i="48"/>
  <c r="AR1347" i="48" s="1"/>
  <c r="AS1347" i="48" s="1"/>
  <c r="AL1070" i="48"/>
  <c r="AR1070" i="48" s="1"/>
  <c r="AS1070" i="48" s="1"/>
  <c r="AR1486" i="48"/>
  <c r="AS1486" i="48" s="1"/>
  <c r="AL1486" i="48"/>
  <c r="AL1084" i="48"/>
  <c r="AR1084" i="48" s="1"/>
  <c r="AS1084" i="48" s="1"/>
  <c r="AR524" i="48"/>
  <c r="AS524" i="48" s="1"/>
  <c r="AL524" i="48"/>
  <c r="AR1810" i="48"/>
  <c r="AS1810" i="48" s="1"/>
  <c r="AL1810" i="48"/>
  <c r="AR1589" i="48"/>
  <c r="AS1589" i="48" s="1"/>
  <c r="AL1589" i="48"/>
  <c r="AL1742" i="48"/>
  <c r="AR1742" i="48" s="1"/>
  <c r="AS1742" i="48" s="1"/>
  <c r="AL1524" i="48"/>
  <c r="AR1524" i="48" s="1"/>
  <c r="AS1524" i="48" s="1"/>
  <c r="AL1637" i="48"/>
  <c r="AR1637" i="48" s="1"/>
  <c r="AS1637" i="48" s="1"/>
  <c r="AR1419" i="48"/>
  <c r="AS1419" i="48" s="1"/>
  <c r="AL1419" i="48"/>
  <c r="AL1467" i="48"/>
  <c r="AR1467" i="48" s="1"/>
  <c r="AS1467" i="48" s="1"/>
  <c r="AR1501" i="48"/>
  <c r="AS1501" i="48" s="1"/>
  <c r="AL1501" i="48"/>
  <c r="AR1580" i="48"/>
  <c r="AS1580" i="48" s="1"/>
  <c r="AL1580" i="48"/>
  <c r="AR1191" i="48"/>
  <c r="AS1191" i="48" s="1"/>
  <c r="AL1191" i="48"/>
  <c r="AL1408" i="48"/>
  <c r="AR1408" i="48" s="1"/>
  <c r="AS1408" i="48" s="1"/>
  <c r="AL1426" i="48"/>
  <c r="AR1426" i="48" s="1"/>
  <c r="AS1426" i="48" s="1"/>
  <c r="AL1155" i="48"/>
  <c r="AR1155" i="48" s="1"/>
  <c r="AS1155" i="48" s="1"/>
  <c r="AR1262" i="48"/>
  <c r="AS1262" i="48" s="1"/>
  <c r="AL1262" i="48"/>
  <c r="AL570" i="48"/>
  <c r="AR570" i="48" s="1"/>
  <c r="AS570" i="48" s="1"/>
  <c r="AR396" i="48"/>
  <c r="AS396" i="48" s="1"/>
  <c r="AL396" i="48"/>
  <c r="AR1947" i="48"/>
  <c r="AS1947" i="48" s="1"/>
  <c r="AL1947" i="48"/>
  <c r="AR2226" i="48"/>
  <c r="AS2226" i="48" s="1"/>
  <c r="AL2226" i="48"/>
  <c r="AL2010" i="48"/>
  <c r="AR2010" i="48" s="1"/>
  <c r="AS2010" i="48" s="1"/>
  <c r="AL510" i="48"/>
  <c r="AR510" i="48" s="1"/>
  <c r="AS510" i="48" s="1"/>
  <c r="AL318" i="48"/>
  <c r="AR318" i="48" s="1"/>
  <c r="AS318" i="48" s="1"/>
  <c r="AR1523" i="48"/>
  <c r="AS1523" i="48" s="1"/>
  <c r="AL1523" i="48"/>
  <c r="AL621" i="48"/>
  <c r="AR621" i="48" s="1"/>
  <c r="AS621" i="48" s="1"/>
  <c r="AR1485" i="48"/>
  <c r="AS1485" i="48" s="1"/>
  <c r="AL1485" i="48"/>
  <c r="AR2068" i="48"/>
  <c r="AS2068" i="48" s="1"/>
  <c r="AL2068" i="48"/>
  <c r="AR434" i="48"/>
  <c r="AS434" i="48" s="1"/>
  <c r="AL434" i="48"/>
  <c r="AL433" i="48"/>
  <c r="AR433" i="48" s="1"/>
  <c r="AS433" i="48" s="1"/>
  <c r="AL471" i="48"/>
  <c r="AR471" i="48" s="1"/>
  <c r="AS471" i="48" s="1"/>
  <c r="AL634" i="48"/>
  <c r="AR634" i="48" s="1"/>
  <c r="AS634" i="48" s="1"/>
  <c r="AR480" i="48"/>
  <c r="AS480" i="48" s="1"/>
  <c r="AL480" i="48"/>
  <c r="AR1791" i="48"/>
  <c r="AS1791" i="48" s="1"/>
  <c r="AL1791" i="48"/>
  <c r="AR1178" i="48"/>
  <c r="AS1178" i="48" s="1"/>
  <c r="AL1178" i="48"/>
  <c r="AR1764" i="48"/>
  <c r="AS1764" i="48" s="1"/>
  <c r="AL1764" i="48"/>
  <c r="AR135" i="48"/>
  <c r="AS135" i="48" s="1"/>
  <c r="AL135" i="48"/>
  <c r="AL182" i="48"/>
  <c r="AR182" i="48" s="1"/>
  <c r="AS182" i="48" s="1"/>
  <c r="AL127" i="48"/>
  <c r="AR127" i="48" s="1"/>
  <c r="AS127" i="48" s="1"/>
  <c r="AL1429" i="48"/>
  <c r="AR1429" i="48" s="1"/>
  <c r="AS1429" i="48" s="1"/>
  <c r="AR1529" i="48"/>
  <c r="AS1529" i="48" s="1"/>
  <c r="AL1529" i="48"/>
  <c r="AL531" i="48"/>
  <c r="AR531" i="48" s="1"/>
  <c r="AS531" i="48" s="1"/>
  <c r="AR1405" i="48"/>
  <c r="AS1405" i="48" s="1"/>
  <c r="AL1405" i="48"/>
  <c r="AR388" i="48"/>
  <c r="AS388" i="48" s="1"/>
  <c r="AL388" i="48"/>
  <c r="AR126" i="48"/>
  <c r="AS126" i="48" s="1"/>
  <c r="AL126" i="48"/>
  <c r="AL220" i="48"/>
  <c r="AR220" i="48" s="1"/>
  <c r="AS220" i="48" s="1"/>
  <c r="AL105" i="48"/>
  <c r="AR105" i="48" s="1"/>
  <c r="AS105" i="48" s="1"/>
  <c r="AL1055" i="48"/>
  <c r="AR1055" i="48" s="1"/>
  <c r="AS1055" i="48" s="1"/>
  <c r="AR499" i="48"/>
  <c r="AS499" i="48" s="1"/>
  <c r="AL499" i="48"/>
  <c r="AR46" i="48"/>
  <c r="AS46" i="48" s="1"/>
  <c r="AL46" i="48"/>
  <c r="AR966" i="48"/>
  <c r="AS966" i="48" s="1"/>
  <c r="AL966" i="48"/>
  <c r="AR873" i="48"/>
  <c r="AS873" i="48" s="1"/>
  <c r="AL873" i="48"/>
  <c r="AR701" i="48"/>
  <c r="AS701" i="48" s="1"/>
  <c r="AL701" i="48"/>
  <c r="AL1904" i="48"/>
  <c r="AR1904" i="48" s="1"/>
  <c r="AS1904" i="48" s="1"/>
  <c r="AL1839" i="48"/>
  <c r="AR1839" i="48" s="1"/>
  <c r="AS1839" i="48" s="1"/>
  <c r="AL1832" i="48"/>
  <c r="AR1832" i="48" s="1"/>
  <c r="AS1832" i="48" s="1"/>
  <c r="AR938" i="48"/>
  <c r="AS938" i="48" s="1"/>
  <c r="AL938" i="48"/>
  <c r="AL793" i="48"/>
  <c r="AR793" i="48" s="1"/>
  <c r="AS793" i="48" s="1"/>
  <c r="AR1964" i="48"/>
  <c r="AS1964" i="48" s="1"/>
  <c r="AL1964" i="48"/>
  <c r="AR885" i="48"/>
  <c r="AS885" i="48" s="1"/>
  <c r="AL885" i="48"/>
  <c r="AR1095" i="48"/>
  <c r="AS1095" i="48" s="1"/>
  <c r="AL1095" i="48"/>
  <c r="AL1209" i="48"/>
  <c r="AR1209" i="48" s="1"/>
  <c r="AS1209" i="48" s="1"/>
  <c r="AL1418" i="48"/>
  <c r="AR1418" i="48" s="1"/>
  <c r="AS1418" i="48" s="1"/>
  <c r="AL1944" i="48"/>
  <c r="AR1944" i="48" s="1"/>
  <c r="AS1944" i="48" s="1"/>
  <c r="AR1879" i="48"/>
  <c r="AS1879" i="48" s="1"/>
  <c r="AL1879" i="48"/>
  <c r="AR1702" i="48"/>
  <c r="AS1702" i="48" s="1"/>
  <c r="AL1702" i="48"/>
  <c r="AR1459" i="48"/>
  <c r="AS1459" i="48" s="1"/>
  <c r="AL1459" i="48"/>
  <c r="AR791" i="48"/>
  <c r="AS791" i="48" s="1"/>
  <c r="AL791" i="48"/>
  <c r="AR823" i="48"/>
  <c r="AS823" i="48" s="1"/>
  <c r="AL823" i="48"/>
  <c r="AL1229" i="48"/>
  <c r="AR1229" i="48" s="1"/>
  <c r="AS1229" i="48" s="1"/>
  <c r="AL1499" i="48"/>
  <c r="AR1499" i="48" s="1"/>
  <c r="AS1499" i="48" s="1"/>
  <c r="AL1731" i="48"/>
  <c r="AR1731" i="48" s="1"/>
  <c r="AS1731" i="48" s="1"/>
  <c r="AR576" i="48"/>
  <c r="AS576" i="48" s="1"/>
  <c r="AL576" i="48"/>
  <c r="AL2301" i="48"/>
  <c r="AR2301" i="48" s="1"/>
  <c r="AS2301" i="48" s="1"/>
  <c r="AR2285" i="48"/>
  <c r="AS2285" i="48" s="1"/>
  <c r="AL2285" i="48"/>
  <c r="AR2269" i="48"/>
  <c r="AS2269" i="48" s="1"/>
  <c r="AL2269" i="48"/>
  <c r="AR2253" i="48"/>
  <c r="AS2253" i="48" s="1"/>
  <c r="AL2253" i="48"/>
  <c r="AL2237" i="48"/>
  <c r="AR2237" i="48" s="1"/>
  <c r="AS2237" i="48" s="1"/>
  <c r="AL2221" i="48"/>
  <c r="AR2221" i="48" s="1"/>
  <c r="AS2221" i="48" s="1"/>
  <c r="AL2205" i="48"/>
  <c r="AR2205" i="48" s="1"/>
  <c r="AS2205" i="48" s="1"/>
  <c r="AR1598" i="48"/>
  <c r="AS1598" i="48" s="1"/>
  <c r="AL1598" i="48"/>
  <c r="AR1425" i="48"/>
  <c r="AS1425" i="48" s="1"/>
  <c r="AL1425" i="48"/>
  <c r="AR1765" i="48"/>
  <c r="AS1765" i="48" s="1"/>
  <c r="AL1765" i="48"/>
  <c r="AR1897" i="48"/>
  <c r="AS1897" i="48" s="1"/>
  <c r="AL1897" i="48"/>
  <c r="AR1701" i="48"/>
  <c r="AS1701" i="48" s="1"/>
  <c r="AL1701" i="48"/>
  <c r="AL2188" i="48"/>
  <c r="AR2188" i="48" s="1"/>
  <c r="AS2188" i="48" s="1"/>
  <c r="AL2172" i="48"/>
  <c r="AR2172" i="48" s="1"/>
  <c r="AS2172" i="48" s="1"/>
  <c r="AL863" i="48"/>
  <c r="AR863" i="48" s="1"/>
  <c r="AS863" i="48" s="1"/>
  <c r="AR852" i="48"/>
  <c r="AS852" i="48" s="1"/>
  <c r="AL852" i="48"/>
  <c r="AL589" i="48"/>
  <c r="AR589" i="48" s="1"/>
  <c r="AS589" i="48" s="1"/>
  <c r="AR983" i="48"/>
  <c r="AS983" i="48" s="1"/>
  <c r="AL983" i="48"/>
  <c r="AR298" i="48"/>
  <c r="AS298" i="48" s="1"/>
  <c r="AL298" i="48"/>
  <c r="AR574" i="48"/>
  <c r="AS574" i="48" s="1"/>
  <c r="AL574" i="48"/>
  <c r="AL599" i="48"/>
  <c r="AR599" i="48" s="1"/>
  <c r="AS599" i="48" s="1"/>
  <c r="AL198" i="48"/>
  <c r="AR198" i="48" s="1"/>
  <c r="AS198" i="48" s="1"/>
  <c r="AL773" i="48"/>
  <c r="AR773" i="48" s="1"/>
  <c r="AS773" i="48" s="1"/>
  <c r="AR469" i="48"/>
  <c r="AS469" i="48" s="1"/>
  <c r="AL469" i="48"/>
  <c r="AR266" i="48"/>
  <c r="AS266" i="48" s="1"/>
  <c r="AL266" i="48"/>
  <c r="AR426" i="48"/>
  <c r="AS426" i="48" s="1"/>
  <c r="AL426" i="48"/>
  <c r="AR2146" i="48"/>
  <c r="AS2146" i="48" s="1"/>
  <c r="AL2146" i="48"/>
  <c r="AR281" i="48"/>
  <c r="AS281" i="48" s="1"/>
  <c r="AL281" i="48"/>
  <c r="AL571" i="48"/>
  <c r="AR571" i="48" s="1"/>
  <c r="AS571" i="48" s="1"/>
  <c r="AL172" i="48"/>
  <c r="AR172" i="48" s="1"/>
  <c r="AS172" i="48" s="1"/>
  <c r="AL326" i="48"/>
  <c r="AR326" i="48" s="1"/>
  <c r="AS326" i="48" s="1"/>
  <c r="AR563" i="48"/>
  <c r="AS563" i="48" s="1"/>
  <c r="AL563" i="48"/>
  <c r="AL1571" i="48"/>
  <c r="AR1571" i="48" s="1"/>
  <c r="AS1571" i="48" s="1"/>
  <c r="AR2139" i="48"/>
  <c r="AS2139" i="48" s="1"/>
  <c r="AL2139" i="48"/>
  <c r="AR1827" i="48"/>
  <c r="AS1827" i="48" s="1"/>
  <c r="AL1827" i="48"/>
  <c r="AR450" i="48"/>
  <c r="AS450" i="48" s="1"/>
  <c r="AL450" i="48"/>
  <c r="AL2102" i="48"/>
  <c r="AR2102" i="48" s="1"/>
  <c r="AS2102" i="48" s="1"/>
  <c r="AL1412" i="48"/>
  <c r="AR1412" i="48" s="1"/>
  <c r="AS1412" i="48" s="1"/>
  <c r="AL1005" i="48"/>
  <c r="AR1005" i="48" s="1"/>
  <c r="AS1005" i="48" s="1"/>
  <c r="AR644" i="48"/>
  <c r="AS644" i="48" s="1"/>
  <c r="AL644" i="48"/>
  <c r="AL1660" i="48"/>
  <c r="AR1660" i="48" s="1"/>
  <c r="AS1660" i="48" s="1"/>
  <c r="AR1770" i="48"/>
  <c r="AS1770" i="48" s="1"/>
  <c r="AL1770" i="48"/>
  <c r="AR1812" i="48"/>
  <c r="AS1812" i="48" s="1"/>
  <c r="AL1812" i="48"/>
  <c r="AR1741" i="48"/>
  <c r="AS1741" i="48" s="1"/>
  <c r="AL1741" i="48"/>
  <c r="AL2075" i="48"/>
  <c r="AR2075" i="48" s="1"/>
  <c r="AS2075" i="48" s="1"/>
  <c r="AL1250" i="48"/>
  <c r="AR1250" i="48" s="1"/>
  <c r="AS1250" i="48" s="1"/>
  <c r="AL1110" i="48"/>
  <c r="AR1110" i="48" s="1"/>
  <c r="AS1110" i="48" s="1"/>
  <c r="AR1526" i="48"/>
  <c r="AS1526" i="48" s="1"/>
  <c r="AL1526" i="48"/>
  <c r="AL1476" i="48"/>
  <c r="AR1476" i="48" s="1"/>
  <c r="AS1476" i="48" s="1"/>
  <c r="AR1119" i="48"/>
  <c r="AS1119" i="48" s="1"/>
  <c r="AL1119" i="48"/>
  <c r="AR1562" i="48"/>
  <c r="AS1562" i="48" s="1"/>
  <c r="AL1562" i="48"/>
  <c r="AR1404" i="48"/>
  <c r="AS1404" i="48" s="1"/>
  <c r="AL1404" i="48"/>
  <c r="AL860" i="48"/>
  <c r="AR860" i="48" s="1"/>
  <c r="AS860" i="48" s="1"/>
  <c r="AL838" i="48"/>
  <c r="AR838" i="48" s="1"/>
  <c r="AS838" i="48" s="1"/>
  <c r="AL567" i="48"/>
  <c r="AR567" i="48" s="1"/>
  <c r="AS567" i="48" s="1"/>
  <c r="AR2177" i="48"/>
  <c r="AS2177" i="48" s="1"/>
  <c r="AL2177" i="48"/>
  <c r="AL106" i="48"/>
  <c r="AR106" i="48" s="1"/>
  <c r="AS106" i="48" s="1"/>
  <c r="AR201" i="48"/>
  <c r="AS201" i="48" s="1"/>
  <c r="AL201" i="48"/>
  <c r="AR1657" i="48"/>
  <c r="AS1657" i="48" s="1"/>
  <c r="AL1657" i="48"/>
  <c r="AR2080" i="48"/>
  <c r="AS2080" i="48" s="1"/>
  <c r="AL2080" i="48"/>
  <c r="AL1451" i="48"/>
  <c r="AR1451" i="48" s="1"/>
  <c r="AS1451" i="48" s="1"/>
  <c r="AL8" i="48"/>
  <c r="AR8" i="48" s="1"/>
  <c r="AS8" i="48" s="1"/>
  <c r="AL166" i="48"/>
  <c r="AR166" i="48" s="1"/>
  <c r="AS166" i="48" s="1"/>
  <c r="AR276" i="48"/>
  <c r="AS276" i="48" s="1"/>
  <c r="AL276" i="48"/>
  <c r="AL598" i="48"/>
  <c r="AR598" i="48" s="1"/>
  <c r="AS598" i="48" s="1"/>
  <c r="AR537" i="48"/>
  <c r="AS537" i="48" s="1"/>
  <c r="AL537" i="48"/>
  <c r="AR1306" i="48"/>
  <c r="AS1306" i="48" s="1"/>
  <c r="AL1306" i="48"/>
  <c r="AR827" i="48"/>
  <c r="AS827" i="48" s="1"/>
  <c r="AL827" i="48"/>
  <c r="AL805" i="48"/>
  <c r="AR805" i="48" s="1"/>
  <c r="AS805" i="48" s="1"/>
  <c r="AL568" i="48"/>
  <c r="AR568" i="48" s="1"/>
  <c r="AS568" i="48" s="1"/>
  <c r="AL785" i="48"/>
  <c r="AR785" i="48" s="1"/>
  <c r="AS785" i="48" s="1"/>
  <c r="AR192" i="48"/>
  <c r="AS192" i="48" s="1"/>
  <c r="AL192" i="48"/>
  <c r="AL969" i="48"/>
  <c r="AR969" i="48" s="1"/>
  <c r="AS969" i="48" s="1"/>
  <c r="AR1750" i="48"/>
  <c r="AS1750" i="48" s="1"/>
  <c r="AL1750" i="48"/>
  <c r="AR340" i="48"/>
  <c r="AS340" i="48" s="1"/>
  <c r="AL340" i="48"/>
  <c r="AR1640" i="48"/>
  <c r="AS1640" i="48" s="1"/>
  <c r="AL1640" i="48"/>
  <c r="AL432" i="48"/>
  <c r="AR432" i="48" s="1"/>
  <c r="AS432" i="48" s="1"/>
  <c r="AL945" i="48"/>
  <c r="AR945" i="48" s="1"/>
  <c r="AS945" i="48" s="1"/>
  <c r="AL164" i="48"/>
  <c r="AR164" i="48" s="1"/>
  <c r="AS164" i="48" s="1"/>
  <c r="AR1924" i="48"/>
  <c r="AS1924" i="48" s="1"/>
  <c r="AL1924" i="48"/>
  <c r="AL1891" i="48"/>
  <c r="AR1891" i="48" s="1"/>
  <c r="AS1891" i="48" s="1"/>
  <c r="AR1351" i="48"/>
  <c r="AS1351" i="48" s="1"/>
  <c r="AL1351" i="48"/>
  <c r="AR394" i="48"/>
  <c r="AS394" i="48" s="1"/>
  <c r="AL394" i="48"/>
  <c r="AR541" i="48"/>
  <c r="AS541" i="48" s="1"/>
  <c r="AL541" i="48"/>
  <c r="AL289" i="48"/>
  <c r="AR289" i="48" s="1"/>
  <c r="AS289" i="48" s="1"/>
  <c r="AL406" i="48"/>
  <c r="AR406" i="48" s="1"/>
  <c r="AS406" i="48" s="1"/>
  <c r="AL1141" i="48"/>
  <c r="AR1141" i="48" s="1"/>
  <c r="AS1141" i="48" s="1"/>
  <c r="AR9" i="48"/>
  <c r="AS9" i="48" s="1"/>
  <c r="AL9" i="48"/>
  <c r="AL390" i="48"/>
  <c r="AR390" i="48" s="1"/>
  <c r="AS390" i="48" s="1"/>
  <c r="AR430" i="48"/>
  <c r="AS430" i="48" s="1"/>
  <c r="AL430" i="48"/>
  <c r="AR45" i="48"/>
  <c r="AS45" i="48" s="1"/>
  <c r="AL45" i="48"/>
  <c r="AR1264" i="48"/>
  <c r="AS1264" i="48" s="1"/>
  <c r="AL1264" i="48"/>
  <c r="AL2242" i="48"/>
  <c r="AR2242" i="48" s="1"/>
  <c r="AS2242" i="48" s="1"/>
  <c r="AL2050" i="48"/>
  <c r="AR2050" i="48" s="1"/>
  <c r="AS2050" i="48" s="1"/>
  <c r="AL1618" i="48"/>
  <c r="AR1618" i="48" s="1"/>
  <c r="AS1618" i="48" s="1"/>
  <c r="AR1789" i="48"/>
  <c r="AS1789" i="48" s="1"/>
  <c r="AL1789" i="48"/>
  <c r="AL1748" i="48"/>
  <c r="AR1748" i="48" s="1"/>
  <c r="AS1748" i="48" s="1"/>
  <c r="AL10" i="48"/>
  <c r="AR10" i="48" s="1"/>
  <c r="AS10" i="48" s="1"/>
  <c r="AR1387" i="48"/>
  <c r="AS1387" i="48" s="1"/>
  <c r="AL1387" i="48"/>
  <c r="AR1896" i="48"/>
  <c r="AS1896" i="48" s="1"/>
  <c r="AL1896" i="48"/>
  <c r="AL1556" i="48"/>
  <c r="AR1556" i="48" s="1"/>
  <c r="AS1556" i="48" s="1"/>
  <c r="AL1554" i="48"/>
  <c r="AR1554" i="48" s="1"/>
  <c r="AS1554" i="48" s="1"/>
  <c r="AL1987" i="48"/>
  <c r="AR1987" i="48" s="1"/>
  <c r="AS1987" i="48" s="1"/>
  <c r="AR231" i="48"/>
  <c r="AS231" i="48" s="1"/>
  <c r="AL231" i="48"/>
  <c r="AR402" i="48"/>
  <c r="AS402" i="48" s="1"/>
  <c r="AL402" i="48"/>
  <c r="AR1487" i="48"/>
  <c r="AS1487" i="48" s="1"/>
  <c r="AL1487" i="48"/>
  <c r="AR1185" i="48"/>
  <c r="AS1185" i="48" s="1"/>
  <c r="AL1185" i="48"/>
  <c r="AR2087" i="48"/>
  <c r="AS2087" i="48" s="1"/>
  <c r="AL2087" i="48"/>
  <c r="AL422" i="48"/>
  <c r="AR422" i="48" s="1"/>
  <c r="AS422" i="48" s="1"/>
  <c r="AL309" i="48"/>
  <c r="AR309" i="48" s="1"/>
  <c r="AS309" i="48" s="1"/>
  <c r="AL515" i="48"/>
  <c r="AR515" i="48" s="1"/>
  <c r="AS515" i="48" s="1"/>
  <c r="AR325" i="48"/>
  <c r="AS325" i="48" s="1"/>
  <c r="AL325" i="48"/>
  <c r="AL727" i="48"/>
  <c r="AR727" i="48" s="1"/>
  <c r="AS727" i="48" s="1"/>
  <c r="AR694" i="48"/>
  <c r="AS694" i="48" s="1"/>
  <c r="AL694" i="48"/>
  <c r="AR1656" i="48"/>
  <c r="AS1656" i="48" s="1"/>
  <c r="AL1656" i="48"/>
  <c r="AR1018" i="48"/>
  <c r="AS1018" i="48" s="1"/>
  <c r="AL1018" i="48"/>
  <c r="AL38" i="48"/>
  <c r="AR38" i="48" s="1"/>
  <c r="AS38" i="48" s="1"/>
  <c r="AL804" i="48"/>
  <c r="AR804" i="48" s="1"/>
  <c r="AS804" i="48" s="1"/>
  <c r="AL690" i="48"/>
  <c r="AR690" i="48" s="1"/>
  <c r="AS690" i="48" s="1"/>
  <c r="AR2016" i="48"/>
  <c r="AS2016" i="48" s="1"/>
  <c r="AL2016" i="48"/>
  <c r="AR2168" i="48"/>
  <c r="AS2168" i="48" s="1"/>
  <c r="AL2168" i="48"/>
  <c r="AR2025" i="48"/>
  <c r="AS2025" i="48" s="1"/>
  <c r="AL2025" i="48"/>
  <c r="AR2166" i="48"/>
  <c r="AS2166" i="48" s="1"/>
  <c r="AL2166" i="48"/>
  <c r="AR2157" i="48"/>
  <c r="AS2157" i="48" s="1"/>
  <c r="AL2157" i="48"/>
  <c r="AL1980" i="48"/>
  <c r="AR1980" i="48" s="1"/>
  <c r="AS1980" i="48" s="1"/>
  <c r="AL1995" i="48"/>
  <c r="AR1995" i="48" s="1"/>
  <c r="AS1995" i="48" s="1"/>
  <c r="AL1258" i="48"/>
  <c r="AR1258" i="48" s="1"/>
  <c r="AS1258" i="48" s="1"/>
  <c r="AR1006" i="48"/>
  <c r="AS1006" i="48" s="1"/>
  <c r="AL1006" i="48"/>
  <c r="AL700" i="48"/>
  <c r="AR700" i="48" s="1"/>
  <c r="AS700" i="48" s="1"/>
  <c r="AR72" i="48"/>
  <c r="AS72" i="48" s="1"/>
  <c r="AL72" i="48"/>
  <c r="AR53" i="48"/>
  <c r="AS53" i="48" s="1"/>
  <c r="AL53" i="48"/>
  <c r="AR68" i="48"/>
  <c r="AS68" i="48" s="1"/>
  <c r="AL68" i="48"/>
  <c r="AL59" i="48"/>
  <c r="AR59" i="48" s="1"/>
  <c r="AS59" i="48" s="1"/>
  <c r="AL1027" i="48"/>
  <c r="AR1027" i="48" s="1"/>
  <c r="AS1027" i="48" s="1"/>
  <c r="AL496" i="48"/>
  <c r="AR496" i="48" s="1"/>
  <c r="AS496" i="48" s="1"/>
  <c r="AR559" i="48"/>
  <c r="AS559" i="48" s="1"/>
  <c r="AL559" i="48"/>
  <c r="AR682" i="48"/>
  <c r="AS682" i="48" s="1"/>
  <c r="AL682" i="48"/>
  <c r="AR375" i="48"/>
  <c r="AS375" i="48" s="1"/>
  <c r="AL375" i="48"/>
  <c r="AR140" i="48"/>
  <c r="AS140" i="48" s="1"/>
  <c r="AL140" i="48"/>
  <c r="AR1123" i="48"/>
  <c r="AS1123" i="48" s="1"/>
  <c r="AL1123" i="48"/>
  <c r="AL1094" i="48"/>
  <c r="AR1094" i="48" s="1"/>
  <c r="AS1094" i="48" s="1"/>
  <c r="AL708" i="48"/>
  <c r="AR708" i="48" s="1"/>
  <c r="AS708" i="48" s="1"/>
  <c r="AL546" i="48"/>
  <c r="AR546" i="48" s="1"/>
  <c r="AS546" i="48" s="1"/>
  <c r="AR216" i="48"/>
  <c r="AS216" i="48" s="1"/>
  <c r="AL216" i="48"/>
  <c r="AL353" i="48"/>
  <c r="AR353" i="48" s="1"/>
  <c r="AS353" i="48" s="1"/>
  <c r="AR315" i="48"/>
  <c r="AS315" i="48" s="1"/>
  <c r="AL315" i="48"/>
  <c r="AR370" i="48"/>
  <c r="AS370" i="48" s="1"/>
  <c r="AL370" i="48"/>
  <c r="AR228" i="48"/>
  <c r="AS228" i="48" s="1"/>
  <c r="AL228" i="48"/>
  <c r="AL88" i="48"/>
  <c r="AR88" i="48" s="1"/>
  <c r="AS88" i="48" s="1"/>
  <c r="AL362" i="48"/>
  <c r="AR362" i="48" s="1"/>
  <c r="AS362" i="48" s="1"/>
  <c r="AL346" i="48"/>
  <c r="AR346" i="48" s="1"/>
  <c r="AS346" i="48" s="1"/>
  <c r="AR168" i="48"/>
  <c r="AS168" i="48" s="1"/>
  <c r="AL168" i="48"/>
  <c r="AR313" i="48"/>
  <c r="AS313" i="48" s="1"/>
  <c r="AL313" i="48"/>
  <c r="AR501" i="48"/>
  <c r="AS501" i="48" s="1"/>
  <c r="AL501" i="48"/>
  <c r="AR250" i="48"/>
  <c r="AS250" i="48" s="1"/>
  <c r="AL250" i="48"/>
  <c r="AR1732" i="48"/>
  <c r="AS1732" i="48" s="1"/>
  <c r="AL1732" i="48"/>
  <c r="AL1634" i="48"/>
  <c r="AR1634" i="48" s="1"/>
  <c r="AS1634" i="48" s="1"/>
  <c r="AL1535" i="48"/>
  <c r="AR1535" i="48" s="1"/>
  <c r="AS1535" i="48" s="1"/>
  <c r="AL2135" i="48"/>
  <c r="AR2135" i="48" s="1"/>
  <c r="AS2135" i="48" s="1"/>
  <c r="AR2119" i="48"/>
  <c r="AS2119" i="48" s="1"/>
  <c r="AL2119" i="48"/>
  <c r="AL2114" i="48"/>
  <c r="AR2114" i="48" s="1"/>
  <c r="AS2114" i="48" s="1"/>
  <c r="AR2098" i="48"/>
  <c r="AS2098" i="48" s="1"/>
  <c r="AL2098" i="48"/>
  <c r="AR999" i="48"/>
  <c r="AS999" i="48" s="1"/>
  <c r="AL999" i="48"/>
  <c r="AR1028" i="48"/>
  <c r="AS1028" i="48" s="1"/>
  <c r="AL1028" i="48"/>
  <c r="AL1751" i="48"/>
  <c r="AR1751" i="48" s="1"/>
  <c r="AS1751" i="48" s="1"/>
  <c r="AL1915" i="48"/>
  <c r="AR1915" i="48" s="1"/>
  <c r="AS1915" i="48" s="1"/>
  <c r="AL1276" i="48"/>
  <c r="AR1276" i="48" s="1"/>
  <c r="AS1276" i="48" s="1"/>
  <c r="AR1642" i="48"/>
  <c r="AS1642" i="48" s="1"/>
  <c r="AL1642" i="48"/>
  <c r="AL1539" i="48"/>
  <c r="AR1539" i="48" s="1"/>
  <c r="AS1539" i="48" s="1"/>
  <c r="AR1112" i="48"/>
  <c r="AS1112" i="48" s="1"/>
  <c r="AL1112" i="48"/>
  <c r="AR1469" i="48"/>
  <c r="AS1469" i="48" s="1"/>
  <c r="AL1469" i="48"/>
  <c r="AR1350" i="48"/>
  <c r="AS1350" i="48" s="1"/>
  <c r="AL1350" i="48"/>
  <c r="AL1171" i="48"/>
  <c r="AR1171" i="48" s="1"/>
  <c r="AS1171" i="48" s="1"/>
  <c r="AL1442" i="48"/>
  <c r="AR1442" i="48" s="1"/>
  <c r="AS1442" i="48" s="1"/>
  <c r="AL1662" i="48"/>
  <c r="AR1662" i="48" s="1"/>
  <c r="AS1662" i="48" s="1"/>
  <c r="AR1260" i="48"/>
  <c r="AS1260" i="48" s="1"/>
  <c r="AL1260" i="48"/>
  <c r="AL1286" i="48"/>
  <c r="AR1286" i="48" s="1"/>
  <c r="AS1286" i="48" s="1"/>
  <c r="AR915" i="48"/>
  <c r="AS915" i="48" s="1"/>
  <c r="AL915" i="48"/>
  <c r="AR1296" i="48"/>
  <c r="AS1296" i="48" s="1"/>
  <c r="AL1296" i="48"/>
  <c r="AR2258" i="48"/>
  <c r="AS2258" i="48" s="1"/>
  <c r="AL2258" i="48"/>
  <c r="AL2023" i="48"/>
  <c r="AR2023" i="48" s="1"/>
  <c r="AS2023" i="48" s="1"/>
  <c r="AL1717" i="48"/>
  <c r="AR1717" i="48" s="1"/>
  <c r="AS1717" i="48" s="1"/>
  <c r="AL1899" i="48"/>
  <c r="AR1899" i="48" s="1"/>
  <c r="AS1899" i="48" s="1"/>
  <c r="AR1373" i="48"/>
  <c r="AS1373" i="48" s="1"/>
  <c r="AL1373" i="48"/>
  <c r="AL2144" i="48"/>
  <c r="AR2144" i="48" s="1"/>
  <c r="AS2144" i="48" s="1"/>
  <c r="AR109" i="48"/>
  <c r="AS109" i="48" s="1"/>
  <c r="AL109" i="48"/>
  <c r="AR1847" i="48"/>
  <c r="AS1847" i="48" s="1"/>
  <c r="AL1847" i="48"/>
  <c r="AR1058" i="48"/>
  <c r="AS1058" i="48" s="1"/>
  <c r="AL1058" i="48"/>
  <c r="AL1585" i="48"/>
  <c r="AR1585" i="48" s="1"/>
  <c r="AS1585" i="48" s="1"/>
  <c r="AL1277" i="48"/>
  <c r="AR1277" i="48" s="1"/>
  <c r="AS1277" i="48" s="1"/>
  <c r="AL550" i="48"/>
  <c r="AR550" i="48" s="1"/>
  <c r="AS550" i="48" s="1"/>
  <c r="AR255" i="48"/>
  <c r="AS255" i="48" s="1"/>
  <c r="AL255" i="48"/>
  <c r="AL1603" i="48"/>
  <c r="AR1603" i="48" s="1"/>
  <c r="AS1603" i="48" s="1"/>
  <c r="AR1212" i="48"/>
  <c r="AS1212" i="48" s="1"/>
  <c r="AL1212" i="48"/>
  <c r="AR610" i="48"/>
  <c r="AS610" i="48" s="1"/>
  <c r="AL610" i="48"/>
  <c r="AR557" i="48"/>
  <c r="AS557" i="48" s="1"/>
  <c r="AL557" i="48"/>
  <c r="AL1966" i="48"/>
  <c r="AR1966" i="48" s="1"/>
  <c r="AS1966" i="48" s="1"/>
  <c r="AL572" i="48"/>
  <c r="AR572" i="48" s="1"/>
  <c r="AS572" i="48" s="1"/>
  <c r="AL874" i="48"/>
  <c r="AR874" i="48" s="1"/>
  <c r="AS874" i="48" s="1"/>
  <c r="AR24" i="48"/>
  <c r="AS24" i="48" s="1"/>
  <c r="AL24" i="48"/>
  <c r="AL881" i="48"/>
  <c r="AR881" i="48" s="1"/>
  <c r="AS881" i="48" s="1"/>
  <c r="AR2128" i="48"/>
  <c r="AS2128" i="48" s="1"/>
  <c r="AL2128" i="48"/>
  <c r="AR978" i="48"/>
  <c r="AS978" i="48" s="1"/>
  <c r="AL978" i="48"/>
  <c r="AR1294" i="48"/>
  <c r="AS1294" i="48" s="1"/>
  <c r="AL1294" i="48"/>
  <c r="AL282" i="48"/>
  <c r="AR282" i="48" s="1"/>
  <c r="AS282" i="48" s="1"/>
  <c r="AL905" i="48"/>
  <c r="AR905" i="48" s="1"/>
  <c r="AS905" i="48" s="1"/>
  <c r="AL121" i="48"/>
  <c r="AR121" i="48" s="1"/>
  <c r="AS121" i="48" s="1"/>
  <c r="AR484" i="48"/>
  <c r="AS484" i="48" s="1"/>
  <c r="AL484" i="48"/>
  <c r="AL28" i="48"/>
  <c r="AR28" i="48" s="1"/>
  <c r="AS28" i="48" s="1"/>
  <c r="AR1059" i="48"/>
  <c r="AS1059" i="48" s="1"/>
  <c r="AL1059" i="48"/>
  <c r="AR585" i="48"/>
  <c r="AS585" i="48" s="1"/>
  <c r="AL585" i="48"/>
  <c r="AR968" i="48"/>
  <c r="AS968" i="48" s="1"/>
  <c r="AL968" i="48"/>
  <c r="AL1877" i="48"/>
  <c r="AR1877" i="48" s="1"/>
  <c r="AS1877" i="48" s="1"/>
  <c r="AL1889" i="48"/>
  <c r="AR1889" i="48" s="1"/>
  <c r="AS1889" i="48" s="1"/>
  <c r="AL1901" i="48"/>
  <c r="AR1901" i="48" s="1"/>
  <c r="AS1901" i="48" s="1"/>
  <c r="AR954" i="48"/>
  <c r="AS954" i="48" s="1"/>
  <c r="AL954" i="48"/>
  <c r="AR950" i="48"/>
  <c r="AS950" i="48" s="1"/>
  <c r="AL950" i="48"/>
  <c r="AR1968" i="48"/>
  <c r="AS1968" i="48" s="1"/>
  <c r="AL1968" i="48"/>
  <c r="AR1270" i="48"/>
  <c r="AS1270" i="48" s="1"/>
  <c r="AL1270" i="48"/>
  <c r="AR1272" i="48"/>
  <c r="AS1272" i="48" s="1"/>
  <c r="AL1272" i="48"/>
  <c r="AL1266" i="48"/>
  <c r="AR1266" i="48" s="1"/>
  <c r="AS1266" i="48" s="1"/>
  <c r="AL1360" i="48"/>
  <c r="AR1360" i="48" s="1"/>
  <c r="AS1360" i="48" s="1"/>
  <c r="AL1941" i="48"/>
  <c r="AR1941" i="48" s="1"/>
  <c r="AS1941" i="48" s="1"/>
  <c r="AR1841" i="48"/>
  <c r="AS1841" i="48" s="1"/>
  <c r="AL1841" i="48"/>
  <c r="AL1759" i="48"/>
  <c r="AR1759" i="48" s="1"/>
  <c r="AS1759" i="48" s="1"/>
  <c r="AR455" i="48"/>
  <c r="AS455" i="48" s="1"/>
  <c r="AL455" i="48"/>
  <c r="AR1594" i="48"/>
  <c r="AS1594" i="48" s="1"/>
  <c r="AL1594" i="48"/>
  <c r="AR875" i="48"/>
  <c r="AS875" i="48" s="1"/>
  <c r="AL875" i="48"/>
  <c r="AL410" i="48"/>
  <c r="AR410" i="48" s="1"/>
  <c r="AS410" i="48" s="1"/>
  <c r="AL1622" i="48"/>
  <c r="AR1622" i="48" s="1"/>
  <c r="AS1622" i="48" s="1"/>
  <c r="AL1691" i="48"/>
  <c r="AR1691" i="48" s="1"/>
  <c r="AS1691" i="48" s="1"/>
  <c r="AR504" i="48"/>
  <c r="AS504" i="48" s="1"/>
  <c r="AL504" i="48"/>
  <c r="AR2294" i="48"/>
  <c r="AS2294" i="48" s="1"/>
  <c r="AL2294" i="48"/>
  <c r="AR2278" i="48"/>
  <c r="AS2278" i="48" s="1"/>
  <c r="AL2278" i="48"/>
  <c r="AR2262" i="48"/>
  <c r="AS2262" i="48" s="1"/>
  <c r="AL2262" i="48"/>
  <c r="AR2246" i="48"/>
  <c r="AS2246" i="48" s="1"/>
  <c r="AL2246" i="48"/>
  <c r="AL2230" i="48"/>
  <c r="AR2230" i="48" s="1"/>
  <c r="AS2230" i="48" s="1"/>
  <c r="AL2214" i="48"/>
  <c r="AR2214" i="48" s="1"/>
  <c r="AS2214" i="48" s="1"/>
  <c r="AL2198" i="48"/>
  <c r="AR2198" i="48" s="1"/>
  <c r="AS2198" i="48" s="1"/>
  <c r="AL1737" i="48"/>
  <c r="AR1737" i="48" s="1"/>
  <c r="AS1737" i="48" s="1"/>
  <c r="AL1473" i="48"/>
  <c r="AR1473" i="48" s="1"/>
  <c r="AS1473" i="48" s="1"/>
  <c r="AR1575" i="48"/>
  <c r="AS1575" i="48" s="1"/>
  <c r="AL1575" i="48"/>
  <c r="AR1902" i="48"/>
  <c r="AS1902" i="48" s="1"/>
  <c r="AL1902" i="48"/>
  <c r="AR1406" i="48"/>
  <c r="AS1406" i="48" s="1"/>
  <c r="AL1406" i="48"/>
  <c r="AL2181" i="48"/>
  <c r="AR2181" i="48" s="1"/>
  <c r="AS2181" i="48" s="1"/>
  <c r="AL818" i="48"/>
  <c r="AR818" i="48" s="1"/>
  <c r="AS818" i="48" s="1"/>
  <c r="AL801" i="48"/>
  <c r="AR801" i="48" s="1"/>
  <c r="AS801" i="48" s="1"/>
  <c r="AL844" i="48"/>
  <c r="AR844" i="48" s="1"/>
  <c r="AS844" i="48" s="1"/>
  <c r="AL2011" i="48"/>
  <c r="AR2011" i="48" s="1"/>
  <c r="AS2011" i="48" s="1"/>
  <c r="AR2054" i="48"/>
  <c r="AS2054" i="48" s="1"/>
  <c r="AL2054" i="48"/>
  <c r="AR2047" i="48"/>
  <c r="AS2047" i="48" s="1"/>
  <c r="AL2047" i="48"/>
  <c r="AR2057" i="48"/>
  <c r="AS2057" i="48" s="1"/>
  <c r="AL2057" i="48"/>
  <c r="AL2155" i="48"/>
  <c r="AR2155" i="48" s="1"/>
  <c r="AS2155" i="48" s="1"/>
  <c r="AL1992" i="48"/>
  <c r="AR1992" i="48" s="1"/>
  <c r="AS1992" i="48" s="1"/>
  <c r="AR1974" i="48"/>
  <c r="AS1974" i="48" s="1"/>
  <c r="AL1974" i="48"/>
  <c r="AL1243" i="48"/>
  <c r="AR1243" i="48" s="1"/>
  <c r="AS1243" i="48" s="1"/>
  <c r="AL487" i="48"/>
  <c r="AR487" i="48" s="1"/>
  <c r="AS487" i="48" s="1"/>
  <c r="AR1188" i="48"/>
  <c r="AS1188" i="48" s="1"/>
  <c r="AL1188" i="48"/>
  <c r="AR19" i="48"/>
  <c r="AS19" i="48" s="1"/>
  <c r="AL19" i="48"/>
  <c r="AR178" i="48"/>
  <c r="AS178" i="48" s="1"/>
  <c r="AL178" i="48"/>
  <c r="AL81" i="48"/>
  <c r="AR81" i="48" s="1"/>
  <c r="AS81" i="48" s="1"/>
  <c r="AL18" i="48"/>
  <c r="AR18" i="48" s="1"/>
  <c r="AS18" i="48" s="1"/>
  <c r="AR662" i="48"/>
  <c r="AS662" i="48" s="1"/>
  <c r="AL662" i="48"/>
  <c r="AR763" i="48"/>
  <c r="AS763" i="48" s="1"/>
  <c r="AL763" i="48"/>
  <c r="AL896" i="48"/>
  <c r="AR896" i="48" s="1"/>
  <c r="AS896" i="48" s="1"/>
  <c r="AR743" i="48"/>
  <c r="AS743" i="48" s="1"/>
  <c r="AL743" i="48"/>
  <c r="AR902" i="48"/>
  <c r="AS902" i="48" s="1"/>
  <c r="AL902" i="48"/>
  <c r="AR339" i="48"/>
  <c r="AS339" i="48" s="1"/>
  <c r="AL339" i="48"/>
  <c r="AL1207" i="48"/>
  <c r="AR1207" i="48" s="1"/>
  <c r="AS1207" i="48" s="1"/>
  <c r="AL953" i="48"/>
  <c r="AR953" i="48" s="1"/>
  <c r="AS953" i="48" s="1"/>
  <c r="AL1097" i="48"/>
  <c r="AR1097" i="48" s="1"/>
  <c r="AS1097" i="48" s="1"/>
  <c r="AR988" i="48"/>
  <c r="AS988" i="48" s="1"/>
  <c r="AL988" i="48"/>
  <c r="AR723" i="48"/>
  <c r="AS723" i="48" s="1"/>
  <c r="AL723" i="48"/>
  <c r="AR314" i="48"/>
  <c r="AS314" i="48" s="1"/>
  <c r="AL314" i="48"/>
  <c r="AR765" i="48"/>
  <c r="AS765" i="48" s="1"/>
  <c r="AL765" i="48"/>
  <c r="AR214" i="48"/>
  <c r="AS214" i="48" s="1"/>
  <c r="AL214" i="48"/>
  <c r="AL921" i="48"/>
  <c r="AR921" i="48" s="1"/>
  <c r="AS921" i="48" s="1"/>
  <c r="AL371" i="48"/>
  <c r="AR371" i="48" s="1"/>
  <c r="AS371" i="48" s="1"/>
  <c r="AR156" i="48"/>
  <c r="AS156" i="48" s="1"/>
  <c r="AL156" i="48"/>
  <c r="AL431" i="48"/>
  <c r="AR431" i="48" s="1"/>
  <c r="AS431" i="48" s="1"/>
  <c r="AR498" i="48"/>
  <c r="AS498" i="48" s="1"/>
  <c r="AL498" i="48"/>
  <c r="AR85" i="48"/>
  <c r="AS85" i="48" s="1"/>
  <c r="AL85" i="48"/>
  <c r="AR233" i="48"/>
  <c r="AS233" i="48" s="1"/>
  <c r="AL233" i="48"/>
  <c r="AR2145" i="48"/>
  <c r="AS2145" i="48" s="1"/>
  <c r="AL2145" i="48"/>
  <c r="AL194" i="48"/>
  <c r="AR194" i="48" s="1"/>
  <c r="AS194" i="48" s="1"/>
  <c r="AR1706" i="48"/>
  <c r="AS1706" i="48" s="1"/>
  <c r="AL1706" i="48"/>
  <c r="AR1768" i="48"/>
  <c r="AS1768" i="48" s="1"/>
  <c r="AL1768" i="48"/>
  <c r="AL1566" i="48"/>
  <c r="AR1566" i="48" s="1"/>
  <c r="AS1566" i="48" s="1"/>
  <c r="AR1654" i="48"/>
  <c r="AS1654" i="48" s="1"/>
  <c r="AL1654" i="48"/>
  <c r="AR2132" i="48"/>
  <c r="AS2132" i="48" s="1"/>
  <c r="AL2132" i="48"/>
  <c r="AR2116" i="48"/>
  <c r="AS2116" i="48" s="1"/>
  <c r="AL2116" i="48"/>
  <c r="AR377" i="48"/>
  <c r="AS377" i="48" s="1"/>
  <c r="AL377" i="48"/>
  <c r="AL351" i="48"/>
  <c r="AR351" i="48" s="1"/>
  <c r="AS351" i="48" s="1"/>
  <c r="AL1291" i="48"/>
  <c r="AR1291" i="48" s="1"/>
  <c r="AS1291" i="48" s="1"/>
  <c r="AL1470" i="48"/>
  <c r="AR1470" i="48" s="1"/>
  <c r="AS1470" i="48" s="1"/>
  <c r="AR1807" i="48"/>
  <c r="AS1807" i="48" s="1"/>
  <c r="AL1807" i="48"/>
  <c r="AL1574" i="48"/>
  <c r="AR1574" i="48" s="1"/>
  <c r="AS1574" i="48" s="1"/>
  <c r="AR1833" i="48"/>
  <c r="AS1833" i="48" s="1"/>
  <c r="AL1833" i="48"/>
  <c r="AR2084" i="48"/>
  <c r="AS2084" i="48" s="1"/>
  <c r="AL2084" i="48"/>
  <c r="AR1104" i="48"/>
  <c r="AS1104" i="48" s="1"/>
  <c r="AL1104" i="48"/>
  <c r="AL1200" i="48"/>
  <c r="AR1200" i="48" s="1"/>
  <c r="AS1200" i="48" s="1"/>
  <c r="AL1220" i="48"/>
  <c r="AR1220" i="48" s="1"/>
  <c r="AS1220" i="48" s="1"/>
  <c r="AR1029" i="48"/>
  <c r="AS1029" i="48" s="1"/>
  <c r="AL1029" i="48"/>
  <c r="AR1577" i="48"/>
  <c r="AS1577" i="48" s="1"/>
  <c r="AL1577" i="48"/>
  <c r="AL1532" i="48"/>
  <c r="AR1532" i="48" s="1"/>
  <c r="AS1532" i="48" s="1"/>
  <c r="AR637" i="48"/>
  <c r="AS637" i="48" s="1"/>
  <c r="AL637" i="48"/>
  <c r="AR454" i="48"/>
  <c r="AS454" i="48" s="1"/>
  <c r="AL454" i="48"/>
  <c r="AR960" i="48"/>
  <c r="AS960" i="48" s="1"/>
  <c r="AL960" i="48"/>
  <c r="AL1682" i="48"/>
  <c r="AR1682" i="48" s="1"/>
  <c r="AS1682" i="48" s="1"/>
  <c r="AR1627" i="48"/>
  <c r="AS1627" i="48" s="1"/>
  <c r="AL1627" i="48"/>
  <c r="AL1175" i="48"/>
  <c r="AR1175" i="48" s="1"/>
  <c r="AS1175" i="48" s="1"/>
  <c r="AL2312" i="48"/>
  <c r="AR2312" i="48" s="1"/>
  <c r="AS2312" i="48" s="1"/>
  <c r="AR1715" i="48"/>
  <c r="AS1715" i="48" s="1"/>
  <c r="AL1715" i="48"/>
  <c r="AR1336" i="48"/>
  <c r="AS1336" i="48" s="1"/>
  <c r="AL1336" i="48"/>
  <c r="AR1636" i="48"/>
  <c r="AS1636" i="48" s="1"/>
  <c r="AL1636" i="48"/>
  <c r="AR1458" i="48"/>
  <c r="AS1458" i="48" s="1"/>
  <c r="AL1458" i="48"/>
  <c r="AL1290" i="48"/>
  <c r="AR1290" i="48" s="1"/>
  <c r="AS1290" i="48" s="1"/>
  <c r="AR1162" i="48"/>
  <c r="AS1162" i="48" s="1"/>
  <c r="AL1162" i="48"/>
  <c r="AL1541" i="48"/>
  <c r="AR1541" i="48" s="1"/>
  <c r="AS1541" i="48" s="1"/>
  <c r="AR1393" i="48"/>
  <c r="AS1393" i="48" s="1"/>
  <c r="AL1393" i="48"/>
  <c r="AR1153" i="48"/>
  <c r="AS1153" i="48" s="1"/>
  <c r="AL1153" i="48"/>
  <c r="AR1146" i="48"/>
  <c r="AS1146" i="48" s="1"/>
  <c r="AL1146" i="48"/>
  <c r="AR1895" i="48"/>
  <c r="AS1895" i="48" s="1"/>
  <c r="AL1895" i="48"/>
  <c r="AR2210" i="48"/>
  <c r="AS2210" i="48" s="1"/>
  <c r="AL2210" i="48"/>
  <c r="AL2163" i="48"/>
  <c r="AR2163" i="48" s="1"/>
  <c r="AS2163" i="48" s="1"/>
  <c r="AL928" i="48"/>
  <c r="AR928" i="48" s="1"/>
  <c r="AS928" i="48" s="1"/>
  <c r="AR112" i="48"/>
  <c r="AS112" i="48" s="1"/>
  <c r="AL112" i="48"/>
  <c r="AL428" i="48"/>
  <c r="AR428" i="48" s="1"/>
  <c r="AS428" i="48" s="1"/>
  <c r="AL1061" i="48"/>
  <c r="AR1061" i="48" s="1"/>
  <c r="AS1061" i="48" s="1"/>
  <c r="AR1131" i="48"/>
  <c r="AS1131" i="48" s="1"/>
  <c r="AL1131" i="48"/>
  <c r="AL6" i="48"/>
  <c r="AR6" i="48" s="1"/>
  <c r="AS6" i="48" s="1"/>
  <c r="AR234" i="48"/>
  <c r="AS234" i="48" s="1"/>
  <c r="AL234" i="48"/>
  <c r="AL134" i="48"/>
  <c r="AR134" i="48" s="1"/>
  <c r="AS134" i="48" s="1"/>
  <c r="AL1471" i="48"/>
  <c r="AR1471" i="48" s="1"/>
  <c r="AS1471" i="48" s="1"/>
  <c r="AR27" i="48"/>
  <c r="AS27" i="48" s="1"/>
  <c r="AL27" i="48"/>
  <c r="AL948" i="48"/>
  <c r="AR948" i="48" s="1"/>
  <c r="AS948" i="48" s="1"/>
  <c r="AL13" i="48"/>
  <c r="AR13" i="48" s="1"/>
  <c r="AS13" i="48" s="1"/>
  <c r="AR409" i="48"/>
  <c r="AS409" i="48" s="1"/>
  <c r="AL409" i="48"/>
  <c r="AR503" i="48"/>
  <c r="AS503" i="48" s="1"/>
  <c r="AL503" i="48"/>
  <c r="AR533" i="48"/>
  <c r="AS533" i="48" s="1"/>
  <c r="AL533" i="48"/>
  <c r="AL758" i="48"/>
  <c r="AR758" i="48" s="1"/>
  <c r="AS758" i="48" s="1"/>
  <c r="AR618" i="48"/>
  <c r="AS618" i="48" s="1"/>
  <c r="AL618" i="48"/>
  <c r="AL1744" i="48"/>
  <c r="AR1744" i="48" s="1"/>
  <c r="AS1744" i="48" s="1"/>
  <c r="AR195" i="48"/>
  <c r="AS195" i="48" s="1"/>
  <c r="AL195" i="48"/>
  <c r="AL147" i="48"/>
  <c r="AR147" i="48" s="1"/>
  <c r="AS147" i="48" s="1"/>
  <c r="AR151" i="48"/>
  <c r="AS151" i="48" s="1"/>
  <c r="AL151" i="48"/>
  <c r="AR161" i="48"/>
  <c r="AS161" i="48" s="1"/>
  <c r="AL161" i="48"/>
  <c r="AR561" i="48"/>
  <c r="AS561" i="48" s="1"/>
  <c r="AL561" i="48"/>
  <c r="AL1513" i="48"/>
  <c r="AR1513" i="48" s="1"/>
  <c r="AS1513" i="48" s="1"/>
  <c r="AL1518" i="48"/>
  <c r="AR1518" i="48" s="1"/>
  <c r="AS1518" i="48" s="1"/>
  <c r="AL26" i="48"/>
  <c r="AR26" i="48" s="1"/>
  <c r="AS26" i="48" s="1"/>
  <c r="AR97" i="48"/>
  <c r="AS97" i="48" s="1"/>
  <c r="AL97" i="48"/>
  <c r="AL288" i="48"/>
  <c r="AR288" i="48" s="1"/>
  <c r="AS288" i="48" s="1"/>
  <c r="AR32" i="48"/>
  <c r="AS32" i="48" s="1"/>
  <c r="AL32" i="48"/>
  <c r="AR573" i="48"/>
  <c r="AS573" i="48" s="1"/>
  <c r="AL573" i="48"/>
  <c r="AL87" i="48"/>
  <c r="AR87" i="48" s="1"/>
  <c r="AS87" i="48" s="1"/>
  <c r="AL891" i="48"/>
  <c r="AR891" i="48" s="1"/>
  <c r="AS891" i="48" s="1"/>
  <c r="AR663" i="48"/>
  <c r="AS663" i="48" s="1"/>
  <c r="AL663" i="48"/>
  <c r="AR751" i="48"/>
  <c r="AS751" i="48" s="1"/>
  <c r="AL751" i="48"/>
  <c r="AL833" i="48"/>
  <c r="AR833" i="48" s="1"/>
  <c r="AS833" i="48" s="1"/>
  <c r="AR1925" i="48"/>
  <c r="AS1925" i="48" s="1"/>
  <c r="AL1925" i="48"/>
  <c r="AL1870" i="48"/>
  <c r="AR1870" i="48" s="1"/>
  <c r="AS1870" i="48" s="1"/>
  <c r="AL1917" i="48"/>
  <c r="AR1917" i="48" s="1"/>
  <c r="AS1917" i="48" s="1"/>
  <c r="AR1923" i="48"/>
  <c r="AS1923" i="48" s="1"/>
  <c r="AL1923" i="48"/>
  <c r="AL899" i="48"/>
  <c r="AR899" i="48" s="1"/>
  <c r="AS899" i="48" s="1"/>
  <c r="AR956" i="48"/>
  <c r="AS956" i="48" s="1"/>
  <c r="AL956" i="48"/>
  <c r="AR1953" i="48"/>
  <c r="AS1953" i="48" s="1"/>
  <c r="AL1953" i="48"/>
  <c r="AL1150" i="48"/>
  <c r="AR1150" i="48" s="1"/>
  <c r="AS1150" i="48" s="1"/>
  <c r="AR1232" i="48"/>
  <c r="AS1232" i="48" s="1"/>
  <c r="AL1232" i="48"/>
  <c r="AL1560" i="48"/>
  <c r="AR1560" i="48" s="1"/>
  <c r="AS1560" i="48" s="1"/>
  <c r="AL1388" i="48"/>
  <c r="AR1388" i="48" s="1"/>
  <c r="AS1388" i="48" s="1"/>
  <c r="AR1931" i="48"/>
  <c r="AS1931" i="48" s="1"/>
  <c r="AL1931" i="48"/>
  <c r="AL1801" i="48"/>
  <c r="AR1801" i="48" s="1"/>
  <c r="AS1801" i="48" s="1"/>
  <c r="AR1321" i="48"/>
  <c r="AS1321" i="48" s="1"/>
  <c r="AL1321" i="48"/>
  <c r="AR656" i="48"/>
  <c r="AS656" i="48" s="1"/>
  <c r="AL656" i="48"/>
  <c r="AL1304" i="48"/>
  <c r="AR1304" i="48" s="1"/>
  <c r="AS1304" i="48" s="1"/>
  <c r="AR707" i="48"/>
  <c r="AS707" i="48" s="1"/>
  <c r="AL707" i="48"/>
  <c r="AL1865" i="48"/>
  <c r="AR1865" i="48" s="1"/>
  <c r="AS1865" i="48" s="1"/>
  <c r="AL1326" i="48"/>
  <c r="AR1326" i="48" s="1"/>
  <c r="AS1326" i="48" s="1"/>
  <c r="AR677" i="48"/>
  <c r="AS677" i="48" s="1"/>
  <c r="AL677" i="48"/>
  <c r="AL522" i="48"/>
  <c r="AR522" i="48" s="1"/>
  <c r="AS522" i="48" s="1"/>
  <c r="AR2293" i="48"/>
  <c r="AS2293" i="48" s="1"/>
  <c r="AL2293" i="48"/>
  <c r="AR2277" i="48"/>
  <c r="AS2277" i="48" s="1"/>
  <c r="AL2277" i="48"/>
  <c r="AL2261" i="48"/>
  <c r="AR2261" i="48" s="1"/>
  <c r="AS2261" i="48" s="1"/>
  <c r="AR2245" i="48"/>
  <c r="AS2245" i="48" s="1"/>
  <c r="AL2245" i="48"/>
  <c r="AL2229" i="48"/>
  <c r="AR2229" i="48" s="1"/>
  <c r="AS2229" i="48" s="1"/>
  <c r="AL2213" i="48"/>
  <c r="AR2213" i="48" s="1"/>
  <c r="AS2213" i="48" s="1"/>
  <c r="AR2197" i="48"/>
  <c r="AS2197" i="48" s="1"/>
  <c r="AL2197" i="48"/>
  <c r="AL1641" i="48"/>
  <c r="AR1641" i="48" s="1"/>
  <c r="AS1641" i="48" s="1"/>
  <c r="AR1668" i="48"/>
  <c r="AS1668" i="48" s="1"/>
  <c r="AL1668" i="48"/>
  <c r="AR1573" i="48"/>
  <c r="AS1573" i="48" s="1"/>
  <c r="AL1573" i="48"/>
  <c r="AL1892" i="48"/>
  <c r="AR1892" i="48" s="1"/>
  <c r="AS1892" i="48" s="1"/>
  <c r="AR1329" i="48"/>
  <c r="AS1329" i="48" s="1"/>
  <c r="AL1329" i="48"/>
  <c r="AL2180" i="48"/>
  <c r="AR2180" i="48" s="1"/>
  <c r="AS2180" i="48" s="1"/>
  <c r="AL1085" i="48"/>
  <c r="AR1085" i="48" s="1"/>
  <c r="AS1085" i="48" s="1"/>
  <c r="AR973" i="48"/>
  <c r="AS973" i="48" s="1"/>
  <c r="AL973" i="48"/>
  <c r="AL446" i="48"/>
  <c r="AR446" i="48" s="1"/>
  <c r="AS446" i="48" s="1"/>
  <c r="AR971" i="48"/>
  <c r="AS971" i="48" s="1"/>
  <c r="AL971" i="48"/>
  <c r="AR1152" i="48"/>
  <c r="AS1152" i="48" s="1"/>
  <c r="AL1152" i="48"/>
  <c r="AL984" i="48"/>
  <c r="AR984" i="48" s="1"/>
  <c r="AS984" i="48" s="1"/>
  <c r="AR2110" i="48"/>
  <c r="AS2110" i="48" s="1"/>
  <c r="AL2110" i="48"/>
  <c r="AL2094" i="48"/>
  <c r="AR2094" i="48" s="1"/>
  <c r="AS2094" i="48" s="1"/>
  <c r="AL1179" i="48"/>
  <c r="AR1179" i="48" s="1"/>
  <c r="AS1179" i="48" s="1"/>
  <c r="AR468" i="48"/>
  <c r="AS468" i="48" s="1"/>
  <c r="AL468" i="48"/>
  <c r="AL383" i="48"/>
  <c r="AR383" i="48" s="1"/>
  <c r="AS383" i="48" s="1"/>
  <c r="AR1632" i="48"/>
  <c r="AS1632" i="48" s="1"/>
  <c r="AL1632" i="48"/>
  <c r="AR1201" i="48"/>
  <c r="AS1201" i="48" s="1"/>
  <c r="AL1201" i="48"/>
  <c r="AL1787" i="48"/>
  <c r="AR1787" i="48" s="1"/>
  <c r="AS1787" i="48" s="1"/>
  <c r="AR1512" i="48"/>
  <c r="AS1512" i="48" s="1"/>
  <c r="AL1512" i="48"/>
  <c r="AL1811" i="48"/>
  <c r="AR1811" i="48" s="1"/>
  <c r="AS1811" i="48" s="1"/>
  <c r="AL2083" i="48"/>
  <c r="AR2083" i="48" s="1"/>
  <c r="AS2083" i="48" s="1"/>
  <c r="AR1041" i="48"/>
  <c r="AS1041" i="48" s="1"/>
  <c r="AL1041" i="48"/>
  <c r="AL1099" i="48"/>
  <c r="AR1099" i="48" s="1"/>
  <c r="AS1099" i="48" s="1"/>
  <c r="AR1378" i="48"/>
  <c r="AS1378" i="48" s="1"/>
  <c r="AL1378" i="48"/>
  <c r="AR993" i="48"/>
  <c r="AS993" i="48" s="1"/>
  <c r="AL993" i="48"/>
  <c r="AL1639" i="48"/>
  <c r="AR1639" i="48" s="1"/>
  <c r="AS1639" i="48" s="1"/>
  <c r="AR1522" i="48"/>
  <c r="AS1522" i="48" s="1"/>
  <c r="AL1522" i="48"/>
  <c r="AL809" i="48"/>
  <c r="AR809" i="48" s="1"/>
  <c r="AS809" i="48" s="1"/>
  <c r="AL160" i="48"/>
  <c r="AR160" i="48" s="1"/>
  <c r="AS160" i="48" s="1"/>
  <c r="AR473" i="48"/>
  <c r="AS473" i="48" s="1"/>
  <c r="AL473" i="48"/>
  <c r="AL1138" i="48"/>
  <c r="AR1138" i="48" s="1"/>
  <c r="AS1138" i="48" s="1"/>
  <c r="AR2193" i="48"/>
  <c r="AS2193" i="48" s="1"/>
  <c r="AL2193" i="48"/>
  <c r="AR901" i="48"/>
  <c r="AS901" i="48" s="1"/>
  <c r="AL901" i="48"/>
  <c r="AL494" i="48"/>
  <c r="AR494" i="48" s="1"/>
  <c r="AS494" i="48" s="1"/>
  <c r="AR1537" i="48"/>
  <c r="AS1537" i="48" s="1"/>
  <c r="AL1537" i="48"/>
  <c r="AL1091" i="48"/>
  <c r="AR1091" i="48" s="1"/>
  <c r="AS1091" i="48" s="1"/>
  <c r="AL1415" i="48"/>
  <c r="AR1415" i="48" s="1"/>
  <c r="AS1415" i="48" s="1"/>
  <c r="AR706" i="48"/>
  <c r="AS706" i="48" s="1"/>
  <c r="AL706" i="48"/>
  <c r="AL191" i="48"/>
  <c r="AR191" i="48" s="1"/>
  <c r="AS191" i="48" s="1"/>
  <c r="AR1767" i="48"/>
  <c r="AS1767" i="48" s="1"/>
  <c r="AL1767" i="48"/>
  <c r="AR239" i="48"/>
  <c r="AS239" i="48" s="1"/>
  <c r="AL239" i="48"/>
  <c r="AL638" i="48"/>
  <c r="AR638" i="48" s="1"/>
  <c r="AS638" i="48" s="1"/>
  <c r="AL25" i="48"/>
  <c r="AR25" i="48" s="1"/>
  <c r="AS25" i="48" s="1"/>
  <c r="AL2313" i="48"/>
  <c r="AR2313" i="48" s="1"/>
  <c r="AS2313" i="48" s="1"/>
  <c r="AL317" i="48"/>
  <c r="AR317" i="48" s="1"/>
  <c r="AS317" i="48" s="1"/>
  <c r="AR963" i="48"/>
  <c r="AS963" i="48" s="1"/>
  <c r="AL963" i="48"/>
  <c r="AL606" i="48"/>
  <c r="AR606" i="48" s="1"/>
  <c r="AS606" i="48" s="1"/>
  <c r="AR779" i="48"/>
  <c r="AS779" i="48" s="1"/>
  <c r="AL779" i="48"/>
  <c r="AR649" i="48"/>
  <c r="AS649" i="48" s="1"/>
  <c r="AL649" i="48"/>
  <c r="AL1712" i="48"/>
  <c r="AR1712" i="48" s="1"/>
  <c r="AS1712" i="48" s="1"/>
  <c r="AR1182" i="48"/>
  <c r="AS1182" i="48" s="1"/>
  <c r="AL1182" i="48"/>
  <c r="AL724" i="48"/>
  <c r="AR724" i="48" s="1"/>
  <c r="AS724" i="48" s="1"/>
  <c r="AL714" i="48"/>
  <c r="AR714" i="48" s="1"/>
  <c r="AS714" i="48" s="1"/>
  <c r="AR705" i="48"/>
  <c r="AS705" i="48" s="1"/>
  <c r="AL705" i="48"/>
  <c r="AL1885" i="48"/>
  <c r="AR1885" i="48" s="1"/>
  <c r="AS1885" i="48" s="1"/>
  <c r="AR1530" i="48"/>
  <c r="AS1530" i="48" s="1"/>
  <c r="AL1530" i="48"/>
  <c r="AR413" i="48"/>
  <c r="AS413" i="48" s="1"/>
  <c r="AL413" i="48"/>
  <c r="AL703" i="48"/>
  <c r="AR703" i="48" s="1"/>
  <c r="AS703" i="48" s="1"/>
  <c r="AR200" i="48"/>
  <c r="AS200" i="48" s="1"/>
  <c r="AL200" i="48"/>
  <c r="AL991" i="48"/>
  <c r="AR991" i="48" s="1"/>
  <c r="AS991" i="48" s="1"/>
  <c r="AL1602" i="48"/>
  <c r="AR1602" i="48" s="1"/>
  <c r="AS1602" i="48" s="1"/>
  <c r="AR1064" i="48"/>
  <c r="AS1064" i="48" s="1"/>
  <c r="AL1064" i="48"/>
  <c r="AL1309" i="48"/>
  <c r="AR1309" i="48" s="1"/>
  <c r="AS1309" i="48" s="1"/>
  <c r="AR1014" i="48"/>
  <c r="AS1014" i="48" s="1"/>
  <c r="AL1014" i="48"/>
  <c r="AR485" i="48"/>
  <c r="AS485" i="48" s="1"/>
  <c r="AL485" i="48"/>
  <c r="AL1384" i="48"/>
  <c r="AR1384" i="48" s="1"/>
  <c r="AS1384" i="48" s="1"/>
  <c r="AR2308" i="48"/>
  <c r="AS2308" i="48" s="1"/>
  <c r="AL2308" i="48"/>
  <c r="AL673" i="48"/>
  <c r="AR673" i="48" s="1"/>
  <c r="AS673" i="48" s="1"/>
  <c r="AL1101" i="48"/>
  <c r="AR1101" i="48" s="1"/>
  <c r="AS1101" i="48" s="1"/>
  <c r="AR1120" i="48"/>
  <c r="AS1120" i="48" s="1"/>
  <c r="AL1120" i="48"/>
  <c r="AL185" i="48"/>
  <c r="AR185" i="48" s="1"/>
  <c r="AS185" i="48" s="1"/>
  <c r="AR169" i="48"/>
  <c r="AS169" i="48" s="1"/>
  <c r="AL169" i="48"/>
  <c r="AR142" i="48"/>
  <c r="AS142" i="48" s="1"/>
  <c r="AL142" i="48"/>
  <c r="AL517" i="48"/>
  <c r="AR517" i="48" s="1"/>
  <c r="AS517" i="48" s="1"/>
  <c r="AR345" i="48"/>
  <c r="AS345" i="48" s="1"/>
  <c r="AL345" i="48"/>
  <c r="AR4" i="48"/>
  <c r="AS4" i="48" s="1"/>
  <c r="AR275" i="48"/>
  <c r="AS275" i="48" s="1"/>
  <c r="AR545" i="48"/>
  <c r="AS545" i="48" s="1"/>
  <c r="AR641" i="48"/>
  <c r="AS641" i="48" s="1"/>
  <c r="AR224" i="48"/>
  <c r="AS224" i="48" s="1"/>
  <c r="AR623" i="48"/>
  <c r="AS623" i="48" s="1"/>
  <c r="AR1280" i="48"/>
  <c r="AS1280" i="48" s="1"/>
  <c r="AR1710" i="48"/>
  <c r="AS1710" i="48" s="1"/>
  <c r="AR189" i="48"/>
  <c r="AS189" i="48" s="1"/>
  <c r="AR120" i="48"/>
  <c r="AS120" i="48" s="1"/>
  <c r="AR183" i="48"/>
  <c r="AS183" i="48" s="1"/>
  <c r="AR186" i="48"/>
  <c r="AS186" i="48" s="1"/>
  <c r="AR672" i="48"/>
  <c r="AS672" i="48" s="1"/>
  <c r="AR1239" i="48"/>
  <c r="AS1239" i="48" s="1"/>
  <c r="AR1449" i="48"/>
  <c r="AS1449" i="48" s="1"/>
  <c r="AR43" i="48"/>
  <c r="AS43" i="48" s="1"/>
  <c r="AR30" i="48"/>
  <c r="AS30" i="48" s="1"/>
  <c r="AR278" i="48"/>
  <c r="AS278" i="48" s="1"/>
  <c r="AR31" i="48"/>
  <c r="AS31" i="48" s="1"/>
  <c r="AR741" i="48"/>
  <c r="AS741" i="48" s="1"/>
  <c r="AR167" i="48"/>
  <c r="AS167" i="48" s="1"/>
  <c r="AR197" i="48"/>
  <c r="AS197" i="48" s="1"/>
  <c r="AR615" i="48"/>
  <c r="AS615" i="48" s="1"/>
  <c r="AR940" i="48"/>
  <c r="AS940" i="48" s="1"/>
  <c r="AR1016" i="48"/>
  <c r="AS1016" i="48" s="1"/>
  <c r="AR633" i="48"/>
  <c r="AS633" i="48" s="1"/>
  <c r="AR1874" i="48"/>
  <c r="AS1874" i="48" s="1"/>
  <c r="AR1873" i="48"/>
  <c r="AS1873" i="48" s="1"/>
  <c r="AR1893" i="48"/>
  <c r="AS1893" i="48" s="1"/>
  <c r="AR952" i="48"/>
  <c r="AS952" i="48" s="1"/>
  <c r="AR1950" i="48"/>
  <c r="AS1950" i="48" s="1"/>
  <c r="AR1954" i="48"/>
  <c r="AS1954" i="48" s="1"/>
  <c r="AR1303" i="48"/>
  <c r="AS1303" i="48" s="1"/>
  <c r="AR1400" i="48"/>
  <c r="AS1400" i="48" s="1"/>
  <c r="AR1164" i="48"/>
  <c r="AS1164" i="48" s="1"/>
  <c r="AR1398" i="48"/>
  <c r="AS1398" i="48" s="1"/>
  <c r="AR1936" i="48"/>
  <c r="AS1936" i="48" s="1"/>
  <c r="AR1856" i="48"/>
  <c r="AS1856" i="48" s="1"/>
  <c r="AR1649" i="48"/>
  <c r="AS1649" i="48" s="1"/>
  <c r="AR418" i="48"/>
  <c r="AS418" i="48" s="1"/>
  <c r="AR932" i="48"/>
  <c r="AS932" i="48" s="1"/>
  <c r="AR1105" i="48"/>
  <c r="AS1105" i="48" s="1"/>
  <c r="AR500" i="48"/>
  <c r="AS500" i="48" s="1"/>
  <c r="AR1704" i="48"/>
  <c r="AS1704" i="48" s="1"/>
  <c r="AR1310" i="48"/>
  <c r="AS1310" i="48" s="1"/>
  <c r="AR505" i="48"/>
  <c r="AS505" i="48" s="1"/>
  <c r="AR2295" i="48"/>
  <c r="AS2295" i="48" s="1"/>
  <c r="AR2279" i="48"/>
  <c r="AS2279" i="48" s="1"/>
  <c r="AR2263" i="48"/>
  <c r="AS2263" i="48" s="1"/>
  <c r="AR2247" i="48"/>
  <c r="AS2247" i="48" s="1"/>
  <c r="AR2231" i="48"/>
  <c r="AS2231" i="48" s="1"/>
  <c r="AR2215" i="48"/>
  <c r="AS2215" i="48" s="1"/>
  <c r="AR2199" i="48"/>
  <c r="AS2199" i="48" s="1"/>
  <c r="AR1183" i="48"/>
  <c r="AS1183" i="48" s="1"/>
  <c r="AR1584" i="48"/>
  <c r="AS1584" i="48" s="1"/>
  <c r="AR1777" i="48"/>
  <c r="AS1777" i="48" s="1"/>
  <c r="AR1872" i="48"/>
  <c r="AS1872" i="48" s="1"/>
  <c r="AR1625" i="48"/>
  <c r="AS1625" i="48" s="1"/>
  <c r="AR2182" i="48"/>
  <c r="AS2182" i="48" s="1"/>
  <c r="AR2170" i="48"/>
  <c r="AS2170" i="48" s="1"/>
  <c r="AR735" i="48"/>
  <c r="AS735" i="48" s="1"/>
  <c r="AR868" i="48"/>
  <c r="AS868" i="48" s="1"/>
  <c r="AR939" i="48"/>
  <c r="AS939" i="48" s="1"/>
  <c r="AR1089" i="48"/>
  <c r="AS1089" i="48" s="1"/>
  <c r="AR1337" i="48"/>
  <c r="AS1337" i="48" s="1"/>
  <c r="AR389" i="48"/>
  <c r="AS389" i="48" s="1"/>
  <c r="AR2006" i="48"/>
  <c r="AS2006" i="48" s="1"/>
  <c r="AR349" i="48"/>
  <c r="AS349" i="48" s="1"/>
  <c r="AR1848" i="48"/>
  <c r="AS1848" i="48" s="1"/>
  <c r="AR1799" i="48"/>
  <c r="AS1799" i="48" s="1"/>
  <c r="AR1755" i="48"/>
  <c r="AS1755" i="48" s="1"/>
  <c r="AR1714" i="48"/>
  <c r="AS1714" i="48" s="1"/>
  <c r="AR1869" i="48"/>
  <c r="AS1869" i="48" s="1"/>
  <c r="AR1822" i="48"/>
  <c r="AS1822" i="48" s="1"/>
  <c r="AR1197" i="48"/>
  <c r="AS1197" i="48" s="1"/>
  <c r="AR1113" i="48"/>
  <c r="AS1113" i="48" s="1"/>
  <c r="AR982" i="48"/>
  <c r="AS982" i="48" s="1"/>
  <c r="AR1144" i="48"/>
  <c r="AS1144" i="48" s="1"/>
  <c r="AR1221" i="48"/>
  <c r="AS1221" i="48" s="1"/>
  <c r="AR1538" i="48"/>
  <c r="AS1538" i="48" s="1"/>
  <c r="AR947" i="48"/>
  <c r="AS947" i="48" s="1"/>
  <c r="AR421" i="48"/>
  <c r="AS421" i="48" s="1"/>
  <c r="AR451" i="48"/>
  <c r="AS451" i="48" s="1"/>
  <c r="AR685" i="48"/>
  <c r="AS685" i="48" s="1"/>
  <c r="AR604" i="48"/>
  <c r="AS604" i="48" s="1"/>
  <c r="AR670" i="48"/>
  <c r="AS670" i="48" s="1"/>
  <c r="AR1776" i="48"/>
  <c r="AS1776" i="48" s="1"/>
  <c r="AR595" i="48"/>
  <c r="AS595" i="48" s="1"/>
  <c r="AR1728" i="48"/>
  <c r="AS1728" i="48" s="1"/>
  <c r="AR1716" i="48"/>
  <c r="AS1716" i="48" s="1"/>
  <c r="AR3" i="48"/>
  <c r="AS3" i="48" s="1"/>
  <c r="AR513" i="48"/>
  <c r="AS513" i="48" s="1"/>
  <c r="AR1228" i="48"/>
  <c r="AS1228" i="48" s="1"/>
  <c r="AR1700" i="48"/>
  <c r="AS1700" i="48" s="1"/>
  <c r="AR1130" i="48"/>
  <c r="AS1130" i="48" s="1"/>
  <c r="AR193" i="48"/>
  <c r="AS193" i="48" s="1"/>
  <c r="AR123" i="48"/>
  <c r="AS123" i="48" s="1"/>
  <c r="AR177" i="48"/>
  <c r="AS177" i="48" s="1"/>
  <c r="AR1533" i="48"/>
  <c r="AS1533" i="48" s="1"/>
  <c r="AR507" i="48"/>
  <c r="AS507" i="48" s="1"/>
  <c r="AR1495" i="48"/>
  <c r="AS1495" i="48" s="1"/>
  <c r="AR211" i="48"/>
  <c r="AS211" i="48" s="1"/>
  <c r="AR56" i="48"/>
  <c r="AS56" i="48" s="1"/>
  <c r="AR62" i="48"/>
  <c r="AS62" i="48" s="1"/>
  <c r="AR221" i="48"/>
  <c r="AS221" i="48" s="1"/>
  <c r="AR461" i="48"/>
  <c r="AS461" i="48" s="1"/>
  <c r="AR1137" i="48"/>
  <c r="AS1137" i="48" s="1"/>
  <c r="AR54" i="48"/>
  <c r="AS54" i="48" s="1"/>
  <c r="AR976" i="48"/>
  <c r="AS976" i="48" s="1"/>
  <c r="AR614" i="48"/>
  <c r="AS614" i="48" s="1"/>
  <c r="AR839" i="48"/>
  <c r="AS839" i="48" s="1"/>
  <c r="AR1051" i="48"/>
  <c r="AS1051" i="48" s="1"/>
  <c r="AR1930" i="48"/>
  <c r="AS1930" i="48" s="1"/>
  <c r="AR1842" i="48"/>
  <c r="AS1842" i="48" s="1"/>
  <c r="AR1828" i="48"/>
  <c r="AS1828" i="48" s="1"/>
  <c r="AR922" i="48"/>
  <c r="AS922" i="48" s="1"/>
  <c r="AR908" i="48"/>
  <c r="AS908" i="48" s="1"/>
  <c r="AR1963" i="48"/>
  <c r="AS1963" i="48" s="1"/>
  <c r="AR1054" i="48"/>
  <c r="AS1054" i="48" s="1"/>
  <c r="AR1227" i="48"/>
  <c r="AS1227" i="48" s="1"/>
  <c r="AR1255" i="48"/>
  <c r="AS1255" i="48" s="1"/>
  <c r="AR1330" i="48"/>
  <c r="AS1330" i="48" s="1"/>
  <c r="AR1939" i="48"/>
  <c r="AS1939" i="48" s="1"/>
  <c r="AR1875" i="48"/>
  <c r="AS1875" i="48" s="1"/>
  <c r="AR1158" i="48"/>
  <c r="AS1158" i="48" s="1"/>
  <c r="AR667" i="48"/>
  <c r="AS667" i="48" s="1"/>
  <c r="AR423" i="48"/>
  <c r="AS423" i="48" s="1"/>
  <c r="AR1193" i="48"/>
  <c r="AS1193" i="48" s="1"/>
  <c r="AR918" i="48"/>
  <c r="AS918" i="48" s="1"/>
  <c r="AR1690" i="48"/>
  <c r="AS1690" i="48" s="1"/>
  <c r="AR1528" i="48"/>
  <c r="AS1528" i="48" s="1"/>
  <c r="AR923" i="48"/>
  <c r="AS923" i="48" s="1"/>
  <c r="AR2298" i="48"/>
  <c r="AS2298" i="48" s="1"/>
  <c r="AR2282" i="48"/>
  <c r="AS2282" i="48" s="1"/>
  <c r="AR2266" i="48"/>
  <c r="AS2266" i="48" s="1"/>
  <c r="AR2250" i="48"/>
  <c r="AS2250" i="48" s="1"/>
  <c r="AR650" i="48"/>
  <c r="AS650" i="48" s="1"/>
  <c r="AR549" i="48"/>
  <c r="AS549" i="48" s="1"/>
  <c r="AR577" i="48"/>
  <c r="AS577" i="48" s="1"/>
  <c r="AR1778" i="48"/>
  <c r="AS1778" i="48" s="1"/>
  <c r="AR249" i="48"/>
  <c r="AS249" i="48" s="1"/>
  <c r="AR671" i="48"/>
  <c r="AS671" i="48" s="1"/>
  <c r="AR1908" i="48"/>
  <c r="AS1908" i="48" s="1"/>
  <c r="AR931" i="48"/>
  <c r="AS931" i="48" s="1"/>
  <c r="AR711" i="48"/>
  <c r="AS711" i="48" s="1"/>
  <c r="AR746" i="48"/>
  <c r="AS746" i="48" s="1"/>
  <c r="AR527" i="48"/>
  <c r="AS527" i="48" s="1"/>
  <c r="AR716" i="48"/>
  <c r="AS716" i="48" s="1"/>
  <c r="AR2103" i="48"/>
  <c r="AS2103" i="48" s="1"/>
  <c r="AR1851" i="48"/>
  <c r="AS1851" i="48" s="1"/>
  <c r="AR535" i="48"/>
  <c r="AS535" i="48" s="1"/>
  <c r="AR846" i="48"/>
  <c r="AS846" i="48" s="1"/>
  <c r="AR479" i="48"/>
  <c r="AS479" i="48" s="1"/>
  <c r="AR1125" i="48"/>
  <c r="AS1125" i="48" s="1"/>
  <c r="AR2234" i="48"/>
  <c r="AS2234" i="48" s="1"/>
  <c r="AR2218" i="48"/>
  <c r="AS2218" i="48" s="1"/>
  <c r="AR2202" i="48"/>
  <c r="AS2202" i="48" s="1"/>
  <c r="AR1514" i="48"/>
  <c r="AS1514" i="48" s="1"/>
  <c r="AR1907" i="48"/>
  <c r="AS1907" i="48" s="1"/>
  <c r="AR1457" i="48"/>
  <c r="AS1457" i="48" s="1"/>
  <c r="AR1836" i="48"/>
  <c r="AS1836" i="48" s="1"/>
  <c r="AR1705" i="48"/>
  <c r="AS1705" i="48" s="1"/>
  <c r="AR2185" i="48"/>
  <c r="AS2185" i="48" s="1"/>
  <c r="AR1371" i="48"/>
  <c r="AS1371" i="48" s="1"/>
  <c r="AR769" i="48"/>
  <c r="AS769" i="48" s="1"/>
  <c r="AR867" i="48"/>
  <c r="AS867" i="48" s="1"/>
  <c r="AR2045" i="48"/>
  <c r="AS2045" i="48" s="1"/>
  <c r="AR2044" i="48"/>
  <c r="AS2044" i="48" s="1"/>
  <c r="AR2018" i="48"/>
  <c r="AS2018" i="48" s="1"/>
  <c r="AR2167" i="48"/>
  <c r="AS2167" i="48" s="1"/>
  <c r="AR2158" i="48"/>
  <c r="AS2158" i="48" s="1"/>
  <c r="AR1981" i="48"/>
  <c r="AS1981" i="48" s="1"/>
  <c r="AR1978" i="48"/>
  <c r="AS1978" i="48" s="1"/>
  <c r="AR1075" i="48"/>
  <c r="AS1075" i="48" s="1"/>
  <c r="AR1199" i="48"/>
  <c r="AS1199" i="48" s="1"/>
  <c r="AR449" i="48"/>
  <c r="AS449" i="48" s="1"/>
  <c r="AR47" i="48"/>
  <c r="AS47" i="48" s="1"/>
  <c r="AR50" i="48"/>
  <c r="AS50" i="48" s="1"/>
  <c r="AR79" i="48"/>
  <c r="AS79" i="48" s="1"/>
  <c r="AR78" i="48"/>
  <c r="AS78" i="48" s="1"/>
  <c r="AR981" i="48"/>
  <c r="AS981" i="48" s="1"/>
  <c r="AR643" i="48"/>
  <c r="AS643" i="48" s="1"/>
  <c r="AR678" i="48"/>
  <c r="AS678" i="48" s="1"/>
  <c r="AR715" i="48"/>
  <c r="AS715" i="48" s="1"/>
  <c r="AR784" i="48"/>
  <c r="AS784" i="48" s="1"/>
  <c r="AR1163" i="48"/>
  <c r="AS1163" i="48" s="1"/>
  <c r="AR1052" i="48"/>
  <c r="AS1052" i="48" s="1"/>
  <c r="AR1004" i="48"/>
  <c r="AS1004" i="48" s="1"/>
  <c r="AR810" i="48"/>
  <c r="AS810" i="48" s="1"/>
  <c r="AR782" i="48"/>
  <c r="AS782" i="48" s="1"/>
  <c r="AR236" i="48"/>
  <c r="AS236" i="48" s="1"/>
  <c r="AR404" i="48"/>
  <c r="AS404" i="48" s="1"/>
  <c r="AR285" i="48"/>
  <c r="AS285" i="48" s="1"/>
  <c r="AR358" i="48"/>
  <c r="AS358" i="48" s="1"/>
  <c r="AR376" i="48"/>
  <c r="AS376" i="48" s="1"/>
  <c r="AR61" i="48"/>
  <c r="AS61" i="48" s="1"/>
  <c r="AR798" i="48"/>
  <c r="AS798" i="48" s="1"/>
  <c r="AR429" i="48"/>
  <c r="AS429" i="48" s="1"/>
  <c r="AR280" i="48"/>
  <c r="AS280" i="48" s="1"/>
  <c r="AR401" i="48"/>
  <c r="AS401" i="48" s="1"/>
  <c r="AR502" i="48"/>
  <c r="AS502" i="48" s="1"/>
  <c r="AR133" i="48"/>
  <c r="AS133" i="48" s="1"/>
  <c r="AR1671" i="48"/>
  <c r="AS1671" i="48" s="1"/>
  <c r="AR1667" i="48"/>
  <c r="AS1667" i="48" s="1"/>
  <c r="AR1678" i="48"/>
  <c r="AS1678" i="48" s="1"/>
  <c r="AR2136" i="48"/>
  <c r="AS2136" i="48" s="1"/>
  <c r="AR2120" i="48"/>
  <c r="AS2120" i="48" s="1"/>
  <c r="AR975" i="48"/>
  <c r="AS975" i="48" s="1"/>
  <c r="AR227" i="48"/>
  <c r="AS227" i="48" s="1"/>
  <c r="AR2099" i="48"/>
  <c r="AS2099" i="48" s="1"/>
  <c r="AR2090" i="48"/>
  <c r="AS2090" i="48" s="1"/>
  <c r="AR1273" i="48"/>
  <c r="AS1273" i="48" s="1"/>
  <c r="AR2147" i="48"/>
  <c r="AS2147" i="48" s="1"/>
  <c r="AR1196" i="48"/>
  <c r="AS1196" i="48" s="1"/>
  <c r="AR1773" i="48"/>
  <c r="AS1773" i="48" s="1"/>
  <c r="AR1802" i="48"/>
  <c r="AS1802" i="48" s="1"/>
  <c r="AR1645" i="48"/>
  <c r="AS1645" i="48" s="1"/>
  <c r="AR1858" i="48"/>
  <c r="AS1858" i="48" s="1"/>
  <c r="AR2072" i="48"/>
  <c r="AS2072" i="48" s="1"/>
  <c r="AR1223" i="48"/>
  <c r="AS1223" i="48" s="1"/>
  <c r="AR1159" i="48"/>
  <c r="AS1159" i="48" s="1"/>
  <c r="AR1509" i="48"/>
  <c r="AS1509" i="48" s="1"/>
  <c r="AR1165" i="48"/>
  <c r="AS1165" i="48" s="1"/>
  <c r="AR1578" i="48"/>
  <c r="AS1578" i="48" s="1"/>
  <c r="AR1572" i="48"/>
  <c r="AS1572" i="48" s="1"/>
  <c r="AR465" i="48"/>
  <c r="AS465" i="48" s="1"/>
  <c r="AR1076" i="48"/>
  <c r="AS1076" i="48" s="1"/>
  <c r="AR1794" i="48"/>
  <c r="AS1794" i="48" s="1"/>
  <c r="AR1883" i="48"/>
  <c r="AS1883" i="48" s="1"/>
  <c r="AR1334" i="48"/>
  <c r="AS1334" i="48" s="1"/>
  <c r="AR1593" i="48"/>
  <c r="AS1593" i="48" s="1"/>
  <c r="AR1493" i="48"/>
  <c r="AS1493" i="48" s="1"/>
  <c r="AR1190" i="48"/>
  <c r="AS1190" i="48" s="1"/>
  <c r="AR1492" i="48"/>
  <c r="AS1492" i="48" s="1"/>
  <c r="AR1327" i="48"/>
  <c r="AS1327" i="48" s="1"/>
  <c r="AR1253" i="48"/>
  <c r="AS1253" i="48" s="1"/>
  <c r="AR1341" i="48"/>
  <c r="AS1341" i="48" s="1"/>
  <c r="AR2306" i="48"/>
  <c r="AS2306" i="48" s="1"/>
  <c r="AR1215" i="48"/>
  <c r="AS1215" i="48" s="1"/>
  <c r="AR691" i="48"/>
  <c r="AS691" i="48" s="1"/>
  <c r="AR1299" i="48"/>
  <c r="AS1299" i="48" s="1"/>
  <c r="AR1173" i="48"/>
  <c r="AS1173" i="48" s="1"/>
  <c r="AR841" i="48"/>
  <c r="AS841" i="48" s="1"/>
  <c r="AR687" i="48"/>
  <c r="AS687" i="48" s="1"/>
  <c r="AR1999" i="48"/>
  <c r="AS1999" i="48" s="1"/>
  <c r="AR2053" i="48"/>
  <c r="AS2053" i="48" s="1"/>
  <c r="AR2040" i="48"/>
  <c r="AS2040" i="48" s="1"/>
  <c r="AR2059" i="48"/>
  <c r="AS2059" i="48" s="1"/>
  <c r="AR2156" i="48"/>
  <c r="AS2156" i="48" s="1"/>
  <c r="AR1997" i="48"/>
  <c r="AS1997" i="48" s="1"/>
  <c r="AR1982" i="48"/>
  <c r="AS1982" i="48" s="1"/>
  <c r="AR1149" i="48"/>
  <c r="AS1149" i="48" s="1"/>
  <c r="AR453" i="48"/>
  <c r="AS453" i="48" s="1"/>
  <c r="AR630" i="48"/>
  <c r="AS630" i="48" s="1"/>
  <c r="AR14" i="48"/>
  <c r="AS14" i="48" s="1"/>
  <c r="AR173" i="48"/>
  <c r="AS173" i="48" s="1"/>
  <c r="AR75" i="48"/>
  <c r="AS75" i="48" s="1"/>
  <c r="AR35" i="48"/>
  <c r="AS35" i="48" s="1"/>
  <c r="AR789" i="48"/>
  <c r="AS789" i="48" s="1"/>
  <c r="AR460" i="48"/>
  <c r="AS460" i="48" s="1"/>
  <c r="AR914" i="48"/>
  <c r="AS914" i="48" s="1"/>
  <c r="AR738" i="48"/>
  <c r="AS738" i="48" s="1"/>
  <c r="AR739" i="48"/>
  <c r="AS739" i="48" s="1"/>
  <c r="AR333" i="48"/>
  <c r="AS333" i="48" s="1"/>
  <c r="AR367" i="48"/>
  <c r="AS367" i="48" s="1"/>
  <c r="AR215" i="48"/>
  <c r="AS215" i="48" s="1"/>
  <c r="AR635" i="48"/>
  <c r="AS635" i="48" s="1"/>
  <c r="AR385" i="48"/>
  <c r="AS385" i="48" s="1"/>
  <c r="AR208" i="48"/>
  <c r="AS208" i="48" s="1"/>
  <c r="AR286" i="48"/>
  <c r="AS286" i="48" s="1"/>
  <c r="AR272" i="48"/>
  <c r="AS272" i="48" s="1"/>
  <c r="AR230" i="48"/>
  <c r="AS230" i="48" s="1"/>
  <c r="AR336" i="48"/>
  <c r="AS336" i="48" s="1"/>
  <c r="AR526" i="48"/>
  <c r="AS526" i="48" s="1"/>
  <c r="AR296" i="48"/>
  <c r="AS296" i="48" s="1"/>
  <c r="AR1730" i="48"/>
  <c r="AS1730" i="48" s="1"/>
  <c r="AR1687" i="48"/>
  <c r="AS1687" i="48" s="1"/>
  <c r="AR1604" i="48"/>
  <c r="AS1604" i="48" s="1"/>
  <c r="AR1548" i="48"/>
  <c r="AS1548" i="48" s="1"/>
  <c r="AR2133" i="48"/>
  <c r="AS2133" i="48" s="1"/>
  <c r="AR2117" i="48"/>
  <c r="AS2117" i="48" s="1"/>
  <c r="AR964" i="48"/>
  <c r="AS964" i="48" s="1"/>
  <c r="AR1103" i="48"/>
  <c r="AS1103" i="48" s="1"/>
  <c r="AR1815" i="48"/>
  <c r="AS1815" i="48" s="1"/>
  <c r="AR1817" i="48"/>
  <c r="AS1817" i="48" s="1"/>
  <c r="AR1477" i="48"/>
  <c r="AS1477" i="48" s="1"/>
  <c r="AR2307" i="48"/>
  <c r="AS2307" i="48" s="1"/>
  <c r="AR1353" i="48"/>
  <c r="AS1353" i="48" s="1"/>
  <c r="AR1672" i="48"/>
  <c r="AS1672" i="48" s="1"/>
  <c r="AR1551" i="48"/>
  <c r="AS1551" i="48" s="1"/>
  <c r="AR1317" i="48"/>
  <c r="AS1317" i="48" s="1"/>
  <c r="AR1168" i="48"/>
  <c r="AS1168" i="48" s="1"/>
  <c r="AR1267" i="48"/>
  <c r="AS1267" i="48" s="1"/>
  <c r="AR1611" i="48"/>
  <c r="AS1611" i="48" s="1"/>
  <c r="AR1167" i="48"/>
  <c r="AS1167" i="48" s="1"/>
  <c r="AR2111" i="48"/>
  <c r="AS2111" i="48" s="1"/>
  <c r="AR2095" i="48"/>
  <c r="AS2095" i="48" s="1"/>
  <c r="AR879" i="48"/>
  <c r="AS879" i="48" s="1"/>
  <c r="AR917" i="48"/>
  <c r="AS917" i="48" s="1"/>
  <c r="AR689" i="48"/>
  <c r="AS689" i="48" s="1"/>
  <c r="AR1098" i="48"/>
  <c r="AS1098" i="48" s="1"/>
  <c r="AR579" i="48"/>
  <c r="AS579" i="48" s="1"/>
  <c r="AR612" i="48"/>
  <c r="AS612" i="48" s="1"/>
  <c r="AR1186" i="48"/>
  <c r="AS1186" i="48" s="1"/>
  <c r="AR1561" i="48"/>
  <c r="AS1561" i="48" s="1"/>
  <c r="AR602" i="48"/>
  <c r="AS602" i="48" s="1"/>
  <c r="AR586" i="48"/>
  <c r="AS586" i="48" s="1"/>
  <c r="AR2288" i="48"/>
  <c r="AS2288" i="48" s="1"/>
  <c r="AR2272" i="48"/>
  <c r="AS2272" i="48" s="1"/>
  <c r="AR146" i="48"/>
  <c r="AS146" i="48" s="1"/>
  <c r="AR23" i="48"/>
  <c r="AS23" i="48" s="1"/>
  <c r="AR1911" i="48"/>
  <c r="AS1911" i="48" s="1"/>
  <c r="AR1424" i="48"/>
  <c r="AS1424" i="48" s="1"/>
  <c r="AR350" i="48"/>
  <c r="AS350" i="48" s="1"/>
  <c r="AR668" i="48"/>
  <c r="AS668" i="48" s="1"/>
  <c r="AR1658" i="48"/>
  <c r="AS1658" i="48" s="1"/>
  <c r="AR1586" i="48"/>
  <c r="AS1586" i="48" s="1"/>
  <c r="AR118" i="48"/>
  <c r="AS118" i="48" s="1"/>
  <c r="AR1386" i="48"/>
  <c r="AS1386" i="48" s="1"/>
  <c r="AR906" i="48"/>
  <c r="AS906" i="48" s="1"/>
  <c r="AR64" i="48"/>
  <c r="AS64" i="48" s="1"/>
  <c r="AR22" i="48"/>
  <c r="AS22" i="48" s="1"/>
  <c r="AR175" i="48"/>
  <c r="AS175" i="48" s="1"/>
  <c r="AR392" i="48"/>
  <c r="AS392" i="48" s="1"/>
  <c r="AR1010" i="48"/>
  <c r="AS1010" i="48" s="1"/>
  <c r="AR144" i="48"/>
  <c r="AS144" i="48" s="1"/>
  <c r="AR853" i="48"/>
  <c r="AS853" i="48" s="1"/>
  <c r="AR719" i="48"/>
  <c r="AS719" i="48" s="1"/>
  <c r="AR941" i="48"/>
  <c r="AS941" i="48" s="1"/>
  <c r="AR1903" i="48"/>
  <c r="AS1903" i="48" s="1"/>
  <c r="AR1914" i="48"/>
  <c r="AS1914" i="48" s="1"/>
  <c r="AR1878" i="48"/>
  <c r="AS1878" i="48" s="1"/>
  <c r="AR912" i="48"/>
  <c r="AS912" i="48" s="1"/>
  <c r="AR865" i="48"/>
  <c r="AS865" i="48" s="1"/>
  <c r="AR1965" i="48"/>
  <c r="AS1965" i="48" s="1"/>
  <c r="AR811" i="48"/>
  <c r="AS811" i="48" s="1"/>
  <c r="AR1034" i="48"/>
  <c r="AS1034" i="48" s="1"/>
  <c r="AR1397" i="48"/>
  <c r="AS1397" i="48" s="1"/>
  <c r="AR1399" i="48"/>
  <c r="AS1399" i="48" s="1"/>
  <c r="AR1937" i="48"/>
  <c r="AS1937" i="48" s="1"/>
  <c r="AR1933" i="48"/>
  <c r="AS1933" i="48" s="1"/>
  <c r="AR1093" i="48"/>
  <c r="AS1093" i="48" s="1"/>
  <c r="AR1441" i="48"/>
  <c r="AS1441" i="48" s="1"/>
  <c r="AR1021" i="48"/>
  <c r="AS1021" i="48" s="1"/>
  <c r="AR565" i="48"/>
  <c r="AS565" i="48" s="1"/>
  <c r="AR1009" i="48"/>
  <c r="AS1009" i="48" s="1"/>
  <c r="AR1364" i="48"/>
  <c r="AS1364" i="48" s="1"/>
  <c r="AR1583" i="48"/>
  <c r="AS1583" i="48" s="1"/>
  <c r="AR679" i="48"/>
  <c r="AS679" i="48" s="1"/>
  <c r="AR519" i="48"/>
  <c r="AS519" i="48" s="1"/>
  <c r="AR2287" i="48"/>
  <c r="AS2287" i="48" s="1"/>
  <c r="AR2271" i="48"/>
  <c r="AS2271" i="48" s="1"/>
  <c r="AR2255" i="48"/>
  <c r="AS2255" i="48" s="1"/>
  <c r="AR2239" i="48"/>
  <c r="AS2239" i="48" s="1"/>
  <c r="AR2223" i="48"/>
  <c r="AS2223" i="48" s="1"/>
  <c r="AR2207" i="48"/>
  <c r="AS2207" i="48" s="1"/>
  <c r="AR1285" i="48"/>
  <c r="AS1285" i="48" s="1"/>
  <c r="AR119" i="48"/>
  <c r="AS119" i="48" s="1"/>
  <c r="AR252" i="48"/>
  <c r="AS252" i="48" s="1"/>
  <c r="AR1920" i="48"/>
  <c r="AS1920" i="48" s="1"/>
  <c r="AR1056" i="48"/>
  <c r="AS1056" i="48" s="1"/>
  <c r="AR2070" i="48"/>
  <c r="AS2070" i="48" s="1"/>
  <c r="AR488" i="48"/>
  <c r="AS488" i="48" s="1"/>
  <c r="AR1798" i="48"/>
  <c r="AS1798" i="48" s="1"/>
  <c r="AR176" i="48"/>
  <c r="AS176" i="48" s="1"/>
  <c r="AR148" i="48"/>
  <c r="AS148" i="48" s="1"/>
  <c r="AR806" i="48"/>
  <c r="AS806" i="48" s="1"/>
  <c r="AR581" i="48"/>
  <c r="AS581" i="48" s="1"/>
  <c r="AR400" i="48"/>
  <c r="AS400" i="48" s="1"/>
  <c r="AR1060" i="48"/>
  <c r="AS1060" i="48" s="1"/>
  <c r="AR92" i="48"/>
  <c r="AS92" i="48" s="1"/>
  <c r="AR929" i="48"/>
  <c r="AS929" i="48" s="1"/>
  <c r="AR1504" i="48"/>
  <c r="AS1504" i="48" s="1"/>
  <c r="AR658" i="48"/>
  <c r="AS658" i="48" s="1"/>
  <c r="AR730" i="48"/>
  <c r="AS730" i="48" s="1"/>
  <c r="AR851" i="48"/>
  <c r="AS851" i="48" s="1"/>
  <c r="AR1959" i="48"/>
  <c r="AS1959" i="48" s="1"/>
  <c r="AR1503" i="48"/>
  <c r="AS1503" i="48" s="1"/>
  <c r="AR849" i="48"/>
  <c r="AS849" i="48" s="1"/>
  <c r="AR1510" i="48"/>
  <c r="AS1510" i="48" s="1"/>
  <c r="AR206" i="48"/>
  <c r="AS206" i="48" s="1"/>
  <c r="AR1835" i="48"/>
  <c r="AS1835" i="48" s="1"/>
  <c r="AR1846" i="48"/>
  <c r="AS1846" i="48" s="1"/>
  <c r="AR300" i="48"/>
  <c r="AS300" i="48" s="1"/>
  <c r="AR171" i="48"/>
  <c r="AS171" i="48" s="1"/>
  <c r="AR96" i="48"/>
  <c r="AS96" i="48" s="1"/>
  <c r="AR683" i="48"/>
  <c r="AS683" i="48" s="1"/>
  <c r="AR1938" i="48"/>
  <c r="AS1938" i="48" s="1"/>
  <c r="AR411" i="48"/>
  <c r="AS411" i="48" s="1"/>
  <c r="AR734" i="48"/>
  <c r="AS734" i="48" s="1"/>
  <c r="AR1969" i="48"/>
  <c r="AS1969" i="48" s="1"/>
  <c r="AR17" i="48"/>
  <c r="AS17" i="48" s="1"/>
  <c r="AR680" i="48"/>
  <c r="AS680" i="48" s="1"/>
  <c r="AR1000" i="48"/>
  <c r="AS1000" i="48" s="1"/>
  <c r="AR1881" i="48"/>
  <c r="AS1881" i="48" s="1"/>
  <c r="AR1365" i="48"/>
  <c r="AS1365" i="48" s="1"/>
  <c r="AR627" i="48"/>
  <c r="AS627" i="48" s="1"/>
  <c r="AR1145" i="48"/>
  <c r="AS1145" i="48" s="1"/>
  <c r="AR728" i="48"/>
  <c r="AS728" i="48" s="1"/>
  <c r="AR1866" i="48"/>
  <c r="AS1866" i="48" s="1"/>
  <c r="AR1761" i="48"/>
  <c r="AS1761" i="48" s="1"/>
  <c r="AR1019" i="48"/>
  <c r="AS1019" i="48" s="1"/>
  <c r="AR1045" i="48"/>
  <c r="AS1045" i="48" s="1"/>
  <c r="AR1039" i="48"/>
  <c r="AS1039" i="48" s="1"/>
  <c r="AR521" i="48"/>
  <c r="AS521" i="48" s="1"/>
  <c r="AR2256" i="48"/>
  <c r="AS2256" i="48" s="1"/>
  <c r="AR2240" i="48"/>
  <c r="AS2240" i="48" s="1"/>
  <c r="AR2224" i="48"/>
  <c r="AS2224" i="48" s="1"/>
  <c r="AR2208" i="48"/>
  <c r="AS2208" i="48" s="1"/>
  <c r="AR1685" i="48"/>
  <c r="AS1685" i="48" s="1"/>
  <c r="AR1613" i="48"/>
  <c r="AS1613" i="48" s="1"/>
  <c r="AR1135" i="48"/>
  <c r="AS1135" i="48" s="1"/>
  <c r="AR1480" i="48"/>
  <c r="AS1480" i="48" s="1"/>
  <c r="AR1319" i="48"/>
  <c r="AS1319" i="48" s="1"/>
  <c r="AR2191" i="48"/>
  <c r="AS2191" i="48" s="1"/>
  <c r="AR2175" i="48"/>
  <c r="AS2175" i="48" s="1"/>
  <c r="AR1991" i="48"/>
  <c r="AS1991" i="48" s="1"/>
  <c r="AR748" i="48"/>
  <c r="AS748" i="48" s="1"/>
  <c r="AR1314" i="48"/>
  <c r="AS1314" i="48" s="1"/>
  <c r="AR381" i="48"/>
  <c r="AS381" i="48" s="1"/>
  <c r="AR821" i="48"/>
  <c r="AS821" i="48" s="1"/>
  <c r="AR1651" i="48"/>
  <c r="AS1651" i="48" s="1"/>
  <c r="AR1804" i="48"/>
  <c r="AS1804" i="48" s="1"/>
  <c r="AR1821" i="48"/>
  <c r="AS1821" i="48" s="1"/>
  <c r="AR2078" i="48"/>
  <c r="AS2078" i="48" s="1"/>
  <c r="AR1300" i="48"/>
  <c r="AS1300" i="48" s="1"/>
  <c r="AR1205" i="48"/>
  <c r="AS1205" i="48" s="1"/>
  <c r="AR1156" i="48"/>
  <c r="AS1156" i="48" s="1"/>
  <c r="AR1403" i="48"/>
  <c r="AS1403" i="48" s="1"/>
  <c r="AR1520" i="48"/>
  <c r="AS1520" i="48" s="1"/>
  <c r="AR1023" i="48"/>
  <c r="AS1023" i="48" s="1"/>
  <c r="AR858" i="48"/>
  <c r="AS858" i="48" s="1"/>
  <c r="AR1587" i="48"/>
  <c r="AS1587" i="48" s="1"/>
  <c r="AR1166" i="48"/>
  <c r="AS1166" i="48" s="1"/>
  <c r="AR1545" i="48"/>
  <c r="AS1545" i="48" s="1"/>
  <c r="AR1382" i="48"/>
  <c r="AS1382" i="48" s="1"/>
  <c r="AR2190" i="48"/>
  <c r="AS2190" i="48" s="1"/>
  <c r="AR2174" i="48"/>
  <c r="AS2174" i="48" s="1"/>
  <c r="AR916" i="48"/>
  <c r="AS916" i="48" s="1"/>
  <c r="AR826" i="48"/>
  <c r="AS826" i="48" s="1"/>
  <c r="AR639" i="48"/>
  <c r="AS639" i="48" s="1"/>
  <c r="AR2030" i="48"/>
  <c r="AS2030" i="48" s="1"/>
  <c r="AR2036" i="48"/>
  <c r="AS2036" i="48" s="1"/>
  <c r="AR2012" i="48"/>
  <c r="AS2012" i="48" s="1"/>
  <c r="AR2048" i="48"/>
  <c r="AS2048" i="48" s="1"/>
  <c r="AR2062" i="48"/>
  <c r="AS2062" i="48" s="1"/>
  <c r="AR2149" i="48"/>
  <c r="AS2149" i="48" s="1"/>
  <c r="AR1976" i="48"/>
  <c r="AS1976" i="48" s="1"/>
  <c r="AR442" i="48"/>
  <c r="AS442" i="48" s="1"/>
  <c r="AR836" i="48"/>
  <c r="AS836" i="48" s="1"/>
  <c r="AR990" i="48"/>
  <c r="AS990" i="48" s="1"/>
  <c r="AR495" i="48"/>
  <c r="AS495" i="48" s="1"/>
  <c r="AR65" i="48"/>
  <c r="AS65" i="48" s="1"/>
  <c r="AR111" i="48"/>
  <c r="AS111" i="48" s="1"/>
  <c r="AR89" i="48"/>
  <c r="AS89" i="48" s="1"/>
  <c r="AR476" i="48"/>
  <c r="AS476" i="48" s="1"/>
  <c r="AR1022" i="48"/>
  <c r="AS1022" i="48" s="1"/>
  <c r="AR745" i="48"/>
  <c r="AS745" i="48" s="1"/>
  <c r="AR379" i="48"/>
  <c r="AS379" i="48" s="1"/>
  <c r="AR760" i="48"/>
  <c r="AS760" i="48" s="1"/>
  <c r="AR204" i="48"/>
  <c r="AS204" i="48" s="1"/>
  <c r="AR753" i="48"/>
  <c r="AS753" i="48" s="1"/>
  <c r="AR1172" i="48"/>
  <c r="AS1172" i="48" s="1"/>
  <c r="AR1087" i="48"/>
  <c r="AS1087" i="48" s="1"/>
  <c r="AR866" i="48"/>
  <c r="AS866" i="48" s="1"/>
  <c r="AR415" i="48"/>
  <c r="AS415" i="48" s="1"/>
  <c r="AR543" i="48"/>
  <c r="AS543" i="48" s="1"/>
  <c r="AR632" i="48"/>
  <c r="AS632" i="48" s="1"/>
  <c r="AR263" i="48"/>
  <c r="AS263" i="48" s="1"/>
  <c r="AR890" i="48"/>
  <c r="AS890" i="48" s="1"/>
  <c r="AR295" i="48"/>
  <c r="AS295" i="48" s="1"/>
  <c r="AR474" i="48"/>
  <c r="AS474" i="48" s="1"/>
  <c r="AR342" i="48"/>
  <c r="AS342" i="48" s="1"/>
  <c r="AR187" i="48"/>
  <c r="AS187" i="48" s="1"/>
  <c r="AR384" i="48"/>
  <c r="AS384" i="48" s="1"/>
  <c r="AR259" i="48"/>
  <c r="AS259" i="48" s="1"/>
  <c r="AR277" i="48"/>
  <c r="AS277" i="48" s="1"/>
  <c r="AR532" i="48"/>
  <c r="AS532" i="48" s="1"/>
  <c r="AR528" i="48"/>
  <c r="AS528" i="48" s="1"/>
  <c r="AR1597" i="48"/>
  <c r="AS1597" i="48" s="1"/>
  <c r="AR2143" i="48"/>
  <c r="AS2143" i="48" s="1"/>
  <c r="AR1543" i="48"/>
  <c r="AS1543" i="48" s="1"/>
  <c r="AR2141" i="48"/>
  <c r="AS2141" i="48" s="1"/>
  <c r="AR2125" i="48"/>
  <c r="AS2125" i="48" s="1"/>
  <c r="AR949" i="48"/>
  <c r="AS949" i="48" s="1"/>
  <c r="AR1596" i="48"/>
  <c r="AS1596" i="48" s="1"/>
  <c r="AR1333" i="48"/>
  <c r="AS1333" i="48" s="1"/>
  <c r="AR1348" i="48"/>
  <c r="AS1348" i="48" s="1"/>
  <c r="AR397" i="48"/>
  <c r="AS397" i="48" s="1"/>
  <c r="AR1181" i="48"/>
  <c r="AS1181" i="48" s="1"/>
  <c r="AR1803" i="48"/>
  <c r="AS1803" i="48" s="1"/>
  <c r="AR1820" i="48"/>
  <c r="AS1820" i="48" s="1"/>
  <c r="AR1736" i="48"/>
  <c r="AS1736" i="48" s="1"/>
  <c r="AR2077" i="48"/>
  <c r="AS2077" i="48" s="1"/>
  <c r="AR1082" i="48"/>
  <c r="AS1082" i="48" s="1"/>
  <c r="AR1088" i="48"/>
  <c r="AS1088" i="48" s="1"/>
  <c r="AR1184" i="48"/>
  <c r="AS1184" i="48" s="1"/>
  <c r="AR1380" i="48"/>
  <c r="AS1380" i="48" s="1"/>
  <c r="AR1420" i="48"/>
  <c r="AS1420" i="48" s="1"/>
  <c r="AR1202" i="48"/>
  <c r="AS1202" i="48" s="1"/>
  <c r="AR1012" i="48"/>
  <c r="AS1012" i="48" s="1"/>
  <c r="AR695" i="48"/>
  <c r="AS695" i="48" s="1"/>
  <c r="AR702" i="48"/>
  <c r="AS702" i="48" s="1"/>
  <c r="AR1718" i="48"/>
  <c r="AS1718" i="48" s="1"/>
  <c r="AR1673" i="48"/>
  <c r="AS1673" i="48" s="1"/>
  <c r="AR1550" i="48"/>
  <c r="AS1550" i="48" s="1"/>
  <c r="AR1482" i="48"/>
  <c r="AS1482" i="48" s="1"/>
  <c r="AR1553" i="48"/>
  <c r="AS1553" i="48" s="1"/>
  <c r="AR1361" i="48"/>
  <c r="AS1361" i="48" s="1"/>
  <c r="AR1249" i="48"/>
  <c r="AS1249" i="48" s="1"/>
  <c r="AR1491" i="48"/>
  <c r="AS1491" i="48" s="1"/>
  <c r="AR1564" i="48"/>
  <c r="AS1564" i="48" s="1"/>
  <c r="AR1136" i="48"/>
  <c r="AS1136" i="48" s="1"/>
  <c r="AR1245" i="48"/>
  <c r="AS1245" i="48" s="1"/>
  <c r="AR1375" i="48"/>
  <c r="AS1375" i="48" s="1"/>
  <c r="AR1236" i="48"/>
  <c r="AS1236" i="48" s="1"/>
  <c r="AR1298" i="48"/>
  <c r="AS1298" i="48" s="1"/>
  <c r="AR774" i="48"/>
  <c r="AS774" i="48" s="1"/>
  <c r="AR1795" i="48"/>
  <c r="AS1795" i="48" s="1"/>
  <c r="AR1376" i="48"/>
  <c r="AS1376" i="48" s="1"/>
  <c r="AR1077" i="48"/>
  <c r="AS1077" i="48" s="1"/>
  <c r="AR720" i="48"/>
  <c r="AS720" i="48" s="1"/>
  <c r="AR2022" i="48"/>
  <c r="AS2022" i="48" s="1"/>
  <c r="AR2024" i="48"/>
  <c r="AS2024" i="48" s="1"/>
  <c r="AR2055" i="48"/>
  <c r="AS2055" i="48" s="1"/>
  <c r="AR2009" i="48"/>
  <c r="AS2009" i="48" s="1"/>
  <c r="AR2160" i="48"/>
  <c r="AS2160" i="48" s="1"/>
  <c r="AR1979" i="48"/>
  <c r="AS1979" i="48" s="1"/>
  <c r="AR1971" i="48"/>
  <c r="AS1971" i="48" s="1"/>
  <c r="AR596" i="48"/>
  <c r="AS596" i="48" s="1"/>
  <c r="AR1114" i="48"/>
  <c r="AS1114" i="48" s="1"/>
  <c r="AR616" i="48"/>
  <c r="AS616" i="48" s="1"/>
  <c r="AR20" i="48"/>
  <c r="AS20" i="48" s="1"/>
  <c r="AR67" i="48"/>
  <c r="AS67" i="48" s="1"/>
  <c r="AR73" i="48"/>
  <c r="AS73" i="48" s="1"/>
  <c r="AR84" i="48"/>
  <c r="AS84" i="48" s="1"/>
  <c r="AR829" i="48"/>
  <c r="AS829" i="48" s="1"/>
  <c r="AR1050" i="48"/>
  <c r="AS1050" i="48" s="1"/>
  <c r="AR584" i="48"/>
  <c r="AS584" i="48" s="1"/>
  <c r="AR1096" i="48"/>
  <c r="AS1096" i="48" s="1"/>
  <c r="AR405" i="48"/>
  <c r="AS405" i="48" s="1"/>
  <c r="AR713" i="48"/>
  <c r="AS713" i="48" s="1"/>
  <c r="AR408" i="48"/>
  <c r="AS408" i="48" s="1"/>
  <c r="AR996" i="48"/>
  <c r="AS996" i="48" s="1"/>
  <c r="AR506" i="48"/>
  <c r="AS506" i="48" s="1"/>
  <c r="AR257" i="48"/>
  <c r="AS257" i="48" s="1"/>
  <c r="AR328" i="48"/>
  <c r="AS328" i="48" s="1"/>
  <c r="AR372" i="48"/>
  <c r="AS372" i="48" s="1"/>
  <c r="AR90" i="48"/>
  <c r="AS90" i="48" s="1"/>
  <c r="AR356" i="48"/>
  <c r="AS356" i="48" s="1"/>
  <c r="AR440" i="48"/>
  <c r="AS440" i="48" s="1"/>
  <c r="AR174" i="48"/>
  <c r="AS174" i="48" s="1"/>
  <c r="AR493" i="48"/>
  <c r="AS493" i="48" s="1"/>
  <c r="AR414" i="48"/>
  <c r="AS414" i="48" s="1"/>
  <c r="AR1606" i="48"/>
  <c r="AS1606" i="48" s="1"/>
  <c r="AR1867" i="48"/>
  <c r="AS1867" i="48" s="1"/>
  <c r="AR1757" i="48"/>
  <c r="AS1757" i="48" s="1"/>
  <c r="AR2138" i="48"/>
  <c r="AS2138" i="48" s="1"/>
  <c r="AR2122" i="48"/>
  <c r="AS2122" i="48" s="1"/>
  <c r="AR2092" i="48"/>
  <c r="AS2092" i="48" s="1"/>
  <c r="AR1688" i="48"/>
  <c r="AS1688" i="48" s="1"/>
  <c r="AR2066" i="48"/>
  <c r="AS2066" i="48" s="1"/>
  <c r="AR1515" i="48"/>
  <c r="AS1515" i="48" s="1"/>
  <c r="AR1448" i="48"/>
  <c r="AS1448" i="48" s="1"/>
  <c r="AR1647" i="48"/>
  <c r="AS1647" i="48" s="1"/>
  <c r="AR1431" i="48"/>
  <c r="AS1431" i="48" s="1"/>
  <c r="AR1244" i="48"/>
  <c r="AS1244" i="48" s="1"/>
  <c r="AR1356" i="48"/>
  <c r="AS1356" i="48" s="1"/>
  <c r="AR1323" i="48"/>
  <c r="AS1323" i="48" s="1"/>
  <c r="AR1261" i="48"/>
  <c r="AS1261" i="48" s="1"/>
  <c r="AR1369" i="48"/>
  <c r="AS1369" i="48" s="1"/>
  <c r="AR1595" i="48"/>
  <c r="AS1595" i="48" s="1"/>
  <c r="AR1434" i="48"/>
  <c r="AS1434" i="48" s="1"/>
  <c r="AR1210" i="48"/>
  <c r="AS1210" i="48" s="1"/>
  <c r="AR797" i="48"/>
  <c r="AS797" i="48" s="1"/>
  <c r="AR179" i="48"/>
  <c r="AS179" i="48" s="1"/>
  <c r="AR776" i="48"/>
  <c r="AS776" i="48" s="1"/>
  <c r="AR951" i="48"/>
  <c r="AS951" i="48" s="1"/>
  <c r="AR666" i="48"/>
  <c r="AS666" i="48" s="1"/>
  <c r="AR645" i="48"/>
  <c r="AS645" i="48" s="1"/>
  <c r="AR832" i="48"/>
  <c r="AS832" i="48" s="1"/>
  <c r="AR1111" i="48"/>
  <c r="AS1111" i="48" s="1"/>
  <c r="AR2015" i="48"/>
  <c r="AS2015" i="48" s="1"/>
  <c r="AR2020" i="48"/>
  <c r="AS2020" i="48" s="1"/>
  <c r="AR2027" i="48"/>
  <c r="AS2027" i="48" s="1"/>
  <c r="AR2063" i="48"/>
  <c r="AS2063" i="48" s="1"/>
  <c r="AR2153" i="48"/>
  <c r="AS2153" i="48" s="1"/>
  <c r="AR1983" i="48"/>
  <c r="AS1983" i="48" s="1"/>
  <c r="AR1973" i="48"/>
  <c r="AS1973" i="48" s="1"/>
  <c r="AR772" i="48"/>
  <c r="AS772" i="48" s="1"/>
  <c r="AR792" i="48"/>
  <c r="AS792" i="48" s="1"/>
  <c r="AR1090" i="48"/>
  <c r="AS1090" i="48" s="1"/>
  <c r="AR77" i="48"/>
  <c r="AS77" i="48" s="1"/>
  <c r="AR91" i="48"/>
  <c r="AS91" i="48" s="1"/>
  <c r="AR41" i="48"/>
  <c r="AS41" i="48" s="1"/>
  <c r="AR1107" i="48"/>
  <c r="AS1107" i="48" s="1"/>
  <c r="AR435" i="48"/>
  <c r="AS435" i="48" s="1"/>
  <c r="AR722" i="48"/>
  <c r="AS722" i="48" s="1"/>
  <c r="AR955" i="48"/>
  <c r="AS955" i="48" s="1"/>
  <c r="AR305" i="48"/>
  <c r="AS305" i="48" s="1"/>
  <c r="AR436" i="48"/>
  <c r="AS436" i="48" s="1"/>
  <c r="AR1040" i="48"/>
  <c r="AS1040" i="48" s="1"/>
  <c r="AR2148" i="48"/>
  <c r="AS2148" i="48" s="1"/>
  <c r="AR324" i="48"/>
  <c r="AS324" i="48" s="1"/>
  <c r="AR587" i="48"/>
  <c r="AS587" i="48" s="1"/>
  <c r="AR651" i="48"/>
  <c r="AS651" i="48" s="1"/>
  <c r="AR271" i="48"/>
  <c r="AS271" i="48" s="1"/>
  <c r="AR1147" i="48"/>
  <c r="AS1147" i="48" s="1"/>
  <c r="AR196" i="48"/>
  <c r="AS196" i="48" s="1"/>
  <c r="AR139" i="48"/>
  <c r="AS139" i="48" s="1"/>
  <c r="AR284" i="48"/>
  <c r="AS284" i="48" s="1"/>
  <c r="AR425" i="48"/>
  <c r="AS425" i="48" s="1"/>
  <c r="AR158" i="48"/>
  <c r="AS158" i="48" s="1"/>
  <c r="AR508" i="48"/>
  <c r="AS508" i="48" s="1"/>
  <c r="AR368" i="48"/>
  <c r="AS368" i="48" s="1"/>
  <c r="AR320" i="48"/>
  <c r="AS320" i="48" s="1"/>
  <c r="AR1605" i="48"/>
  <c r="AS1605" i="48" s="1"/>
  <c r="AR1758" i="48"/>
  <c r="AS1758" i="48" s="1"/>
  <c r="AR1629" i="48"/>
  <c r="AS1629" i="48" s="1"/>
  <c r="AR1461" i="48"/>
  <c r="AS1461" i="48" s="1"/>
  <c r="AR2130" i="48"/>
  <c r="AS2130" i="48" s="1"/>
  <c r="AR756" i="48"/>
  <c r="AS756" i="48" s="1"/>
  <c r="AR360" i="48"/>
  <c r="AS360" i="48" s="1"/>
  <c r="AR808" i="48"/>
  <c r="AS808" i="48" s="1"/>
  <c r="AR967" i="48"/>
  <c r="AS967" i="48" s="1"/>
  <c r="AR1693" i="48"/>
  <c r="AS1693" i="48" s="1"/>
  <c r="AR1723" i="48"/>
  <c r="AS1723" i="48" s="1"/>
  <c r="AR1020" i="48"/>
  <c r="AS1020" i="48" s="1"/>
  <c r="AR2310" i="48"/>
  <c r="AS2310" i="48" s="1"/>
  <c r="AR1692" i="48"/>
  <c r="AS1692" i="48" s="1"/>
  <c r="AR1194" i="48"/>
  <c r="AS1194" i="48" s="1"/>
  <c r="AR1542" i="48"/>
  <c r="AS1542" i="48" s="1"/>
  <c r="AR1440" i="48"/>
  <c r="AS1440" i="48" s="1"/>
  <c r="AR1240" i="48"/>
  <c r="AS1240" i="48" s="1"/>
  <c r="AR1217" i="48"/>
  <c r="AS1217" i="48" s="1"/>
  <c r="AR1630" i="48"/>
  <c r="AS1630" i="48" s="1"/>
  <c r="AR1234" i="48"/>
  <c r="AS1234" i="48" s="1"/>
  <c r="AR1233" i="48"/>
  <c r="AS1233" i="48" s="1"/>
  <c r="AR483" i="48"/>
  <c r="AS483" i="48" s="1"/>
  <c r="AR1170" i="48"/>
  <c r="AS1170" i="48" s="1"/>
  <c r="AR212" i="48"/>
  <c r="AS212" i="48" s="1"/>
  <c r="AR1830" i="48"/>
  <c r="AS1830" i="48" s="1"/>
  <c r="AR1707" i="48"/>
  <c r="AS1707" i="48" s="1"/>
  <c r="AR608" i="48"/>
  <c r="AS608" i="48" s="1"/>
  <c r="AR962" i="48"/>
  <c r="AS962" i="48" s="1"/>
  <c r="AR569" i="48"/>
  <c r="AS569" i="48" s="1"/>
  <c r="AR1279" i="48"/>
  <c r="AS1279" i="48" s="1"/>
  <c r="AR1293" i="48"/>
  <c r="AS1293" i="48" s="1"/>
  <c r="AR1677" i="48"/>
  <c r="AS1677" i="48" s="1"/>
  <c r="AR1154" i="48"/>
  <c r="AS1154" i="48" s="1"/>
  <c r="AR157" i="48"/>
  <c r="AS157" i="48" s="1"/>
  <c r="AR113" i="48"/>
  <c r="AS113" i="48" s="1"/>
  <c r="AR268" i="48"/>
  <c r="AS268" i="48" s="1"/>
  <c r="AR1494" i="48"/>
  <c r="AS1494" i="48" s="1"/>
  <c r="AR767" i="48"/>
  <c r="AS767" i="48" s="1"/>
  <c r="AR1078" i="48"/>
  <c r="AS1078" i="48" s="1"/>
  <c r="AR1385" i="48"/>
  <c r="AS1385" i="48" s="1"/>
  <c r="AR93" i="48"/>
  <c r="AS93" i="48" s="1"/>
  <c r="AR261" i="48"/>
  <c r="AS261" i="48" s="1"/>
  <c r="AR207" i="48"/>
  <c r="AS207" i="48" s="1"/>
  <c r="AR152" i="48"/>
  <c r="AS152" i="48" s="1"/>
  <c r="AR1083" i="48"/>
  <c r="AS1083" i="48" s="1"/>
  <c r="AR108" i="48"/>
  <c r="AS108" i="48" s="1"/>
  <c r="AR930" i="48"/>
  <c r="AS930" i="48" s="1"/>
  <c r="AR611" i="48"/>
  <c r="AS611" i="48" s="1"/>
  <c r="AR872" i="48"/>
  <c r="AS872" i="48" s="1"/>
  <c r="AR997" i="48"/>
  <c r="AS997" i="48" s="1"/>
  <c r="AR1927" i="48"/>
  <c r="AS1927" i="48" s="1"/>
  <c r="AR1844" i="48"/>
  <c r="AS1844" i="48" s="1"/>
  <c r="AR1813" i="48"/>
  <c r="AS1813" i="48" s="1"/>
  <c r="AR934" i="48"/>
  <c r="AS934" i="48" s="1"/>
  <c r="AR935" i="48"/>
  <c r="AS935" i="48" s="1"/>
  <c r="AR1956" i="48"/>
  <c r="AS1956" i="48" s="1"/>
  <c r="AR845" i="48"/>
  <c r="AS845" i="48" s="1"/>
  <c r="AR1230" i="48"/>
  <c r="AS1230" i="48" s="1"/>
  <c r="AR1312" i="48"/>
  <c r="AS1312" i="48" s="1"/>
  <c r="AR1248" i="48"/>
  <c r="AS1248" i="48" s="1"/>
  <c r="AR1940" i="48"/>
  <c r="AS1940" i="48" s="1"/>
  <c r="AR1863" i="48"/>
  <c r="AS1863" i="48" s="1"/>
  <c r="AR1252" i="48"/>
  <c r="AS1252" i="48" s="1"/>
  <c r="AR1318" i="48"/>
  <c r="AS1318" i="48" s="1"/>
  <c r="AR398" i="48"/>
  <c r="AS398" i="48" s="1"/>
  <c r="AR856" i="48"/>
  <c r="AS856" i="48" s="1"/>
  <c r="AR989" i="48"/>
  <c r="AS989" i="48" s="1"/>
  <c r="AR1722" i="48"/>
  <c r="AS1722" i="48" s="1"/>
  <c r="AR1531" i="48"/>
  <c r="AS1531" i="48" s="1"/>
  <c r="AR819" i="48"/>
  <c r="AS819" i="48" s="1"/>
  <c r="AR2299" i="48"/>
  <c r="AS2299" i="48" s="1"/>
  <c r="AR2283" i="48"/>
  <c r="AS2283" i="48" s="1"/>
  <c r="AR2267" i="48"/>
  <c r="AS2267" i="48" s="1"/>
  <c r="AR2251" i="48"/>
  <c r="AS2251" i="48" s="1"/>
  <c r="AR2235" i="48"/>
  <c r="AS2235" i="48" s="1"/>
  <c r="AR2219" i="48"/>
  <c r="AS2219" i="48" s="1"/>
  <c r="AR2203" i="48"/>
  <c r="AS2203" i="48" s="1"/>
  <c r="AR1689" i="48"/>
  <c r="AS1689" i="48" s="1"/>
  <c r="AR1316" i="48"/>
  <c r="AS1316" i="48" s="1"/>
  <c r="AR754" i="48"/>
  <c r="AS754" i="48" s="1"/>
  <c r="AR693" i="48"/>
  <c r="AS693" i="48" s="1"/>
  <c r="AR686" i="48"/>
  <c r="AS686" i="48" s="1"/>
  <c r="AR1676" i="48"/>
  <c r="AS1676" i="48" s="1"/>
  <c r="AR184" i="48"/>
  <c r="AS184" i="48" s="1"/>
  <c r="AR270" i="48"/>
  <c r="AS270" i="48" s="1"/>
  <c r="AR102" i="48"/>
  <c r="AS102" i="48" s="1"/>
  <c r="AR136" i="48"/>
  <c r="AS136" i="48" s="1"/>
  <c r="AR609" i="48"/>
  <c r="AS609" i="48" s="1"/>
  <c r="AR1390" i="48"/>
  <c r="AS1390" i="48" s="1"/>
  <c r="AR1127" i="48"/>
  <c r="AS1127" i="48" s="1"/>
  <c r="AR69" i="48"/>
  <c r="AS69" i="48" s="1"/>
  <c r="AR242" i="48"/>
  <c r="AS242" i="48" s="1"/>
  <c r="AR131" i="48"/>
  <c r="AS131" i="48" s="1"/>
  <c r="AR16" i="48"/>
  <c r="AS16" i="48" s="1"/>
  <c r="AR387" i="48"/>
  <c r="AS387" i="48" s="1"/>
  <c r="AR332" i="48"/>
  <c r="AS332" i="48" s="1"/>
  <c r="AR937" i="48"/>
  <c r="AS937" i="48" s="1"/>
  <c r="AR729" i="48"/>
  <c r="AS729" i="48" s="1"/>
  <c r="AR790" i="48"/>
  <c r="AS790" i="48" s="1"/>
  <c r="AR622" i="48"/>
  <c r="AS622" i="48" s="1"/>
  <c r="AR1932" i="48"/>
  <c r="AS1932" i="48" s="1"/>
  <c r="AR1868" i="48"/>
  <c r="AS1868" i="48" s="1"/>
  <c r="AR1913" i="48"/>
  <c r="AS1913" i="48" s="1"/>
  <c r="AR1921" i="48"/>
  <c r="AS1921" i="48" s="1"/>
  <c r="AR802" i="48"/>
  <c r="AS802" i="48" s="1"/>
  <c r="AR1949" i="48"/>
  <c r="AS1949" i="48" s="1"/>
  <c r="AR1952" i="48"/>
  <c r="AS1952" i="48" s="1"/>
  <c r="AR1062" i="48"/>
  <c r="AS1062" i="48" s="1"/>
  <c r="AR1247" i="48"/>
  <c r="AS1247" i="48" s="1"/>
  <c r="AR1540" i="48"/>
  <c r="AS1540" i="48" s="1"/>
  <c r="AR1295" i="48"/>
  <c r="AS1295" i="48" s="1"/>
  <c r="AR1905" i="48"/>
  <c r="AS1905" i="48" s="1"/>
  <c r="AR1943" i="48"/>
  <c r="AS1943" i="48" s="1"/>
  <c r="AR1189" i="48"/>
  <c r="AS1189" i="48" s="1"/>
  <c r="AR593" i="48"/>
  <c r="AS593" i="48" s="1"/>
  <c r="AR2303" i="48"/>
  <c r="AS2303" i="48" s="1"/>
  <c r="AR445" i="48"/>
  <c r="AS445" i="48" s="1"/>
  <c r="AR1887" i="48"/>
  <c r="AS1887" i="48" s="1"/>
  <c r="AR1256" i="48"/>
  <c r="AS1256" i="48" s="1"/>
  <c r="AR516" i="48"/>
  <c r="AS516" i="48" s="1"/>
  <c r="AR620" i="48"/>
  <c r="AS620" i="48" s="1"/>
  <c r="AR2292" i="48"/>
  <c r="AS2292" i="48" s="1"/>
  <c r="AR2276" i="48"/>
  <c r="AS2276" i="48" s="1"/>
  <c r="AR2260" i="48"/>
  <c r="AS2260" i="48" s="1"/>
  <c r="AR2244" i="48"/>
  <c r="AS2244" i="48" s="1"/>
  <c r="AR2228" i="48"/>
  <c r="AS2228" i="48" s="1"/>
  <c r="AR2212" i="48"/>
  <c r="AS2212" i="48" s="1"/>
  <c r="AR2196" i="48"/>
  <c r="AS2196" i="48" s="1"/>
  <c r="AR1615" i="48"/>
  <c r="AS1615" i="48" s="1"/>
  <c r="AR1546" i="48"/>
  <c r="AS1546" i="48" s="1"/>
  <c r="AR1177" i="48"/>
  <c r="AS1177" i="48" s="1"/>
  <c r="AR1790" i="48"/>
  <c r="AS1790" i="48" s="1"/>
  <c r="AR910" i="48"/>
  <c r="AS910" i="48" s="1"/>
  <c r="AR424" i="48"/>
  <c r="AS424" i="48" s="1"/>
  <c r="AR2019" i="48"/>
  <c r="AS2019" i="48" s="1"/>
  <c r="AR2034" i="48"/>
  <c r="AS2034" i="48" s="1"/>
  <c r="AR2002" i="48"/>
  <c r="AS2002" i="48" s="1"/>
  <c r="AR2042" i="48"/>
  <c r="AS2042" i="48" s="1"/>
  <c r="AR2162" i="48"/>
  <c r="AS2162" i="48" s="1"/>
  <c r="AR2150" i="48"/>
  <c r="AS2150" i="48" s="1"/>
  <c r="AR1977" i="48"/>
  <c r="AS1977" i="48" s="1"/>
  <c r="AR591" i="48"/>
  <c r="AS591" i="48" s="1"/>
  <c r="AR439" i="48"/>
  <c r="AS439" i="48" s="1"/>
  <c r="AR1066" i="48"/>
  <c r="AS1066" i="48" s="1"/>
  <c r="AR582" i="48"/>
  <c r="AS582" i="48" s="1"/>
  <c r="AR52" i="48"/>
  <c r="AS52" i="48" s="1"/>
  <c r="AR94" i="48"/>
  <c r="AS94" i="48" s="1"/>
  <c r="AR83" i="48"/>
  <c r="AS83" i="48" s="1"/>
  <c r="AR456" i="48"/>
  <c r="AS456" i="48" s="1"/>
  <c r="AR800" i="48"/>
  <c r="AS800" i="48" s="1"/>
  <c r="AR1017" i="48"/>
  <c r="AS1017" i="48" s="1"/>
  <c r="AR458" i="48"/>
  <c r="AS458" i="48" s="1"/>
  <c r="AR1708" i="48"/>
  <c r="AS1708" i="48" s="1"/>
  <c r="AR1423" i="48"/>
  <c r="AS1423" i="48" s="1"/>
  <c r="AR749" i="48"/>
  <c r="AS749" i="48" s="1"/>
  <c r="AR2171" i="48"/>
  <c r="AS2171" i="48" s="1"/>
  <c r="AR1391" i="48"/>
  <c r="AS1391" i="48" s="1"/>
  <c r="AR1653" i="48"/>
  <c r="AS1653" i="48" s="1"/>
  <c r="AR575" i="48"/>
  <c r="AS575" i="48" s="1"/>
  <c r="AR1128" i="48"/>
  <c r="AS1128" i="48" s="1"/>
  <c r="AR1698" i="48"/>
  <c r="AS1698" i="48" s="1"/>
  <c r="AR1735" i="48"/>
  <c r="AS1735" i="48" s="1"/>
  <c r="AR1805" i="48"/>
  <c r="AS1805" i="48" s="1"/>
  <c r="AR1774" i="48"/>
  <c r="AS1774" i="48" s="1"/>
  <c r="AR2074" i="48"/>
  <c r="AS2074" i="48" s="1"/>
  <c r="AR1174" i="48"/>
  <c r="AS1174" i="48" s="1"/>
  <c r="AR1142" i="48"/>
  <c r="AS1142" i="48" s="1"/>
  <c r="AR1478" i="48"/>
  <c r="AS1478" i="48" s="1"/>
  <c r="AR1265" i="48"/>
  <c r="AS1265" i="48" s="1"/>
  <c r="AR1124" i="48"/>
  <c r="AS1124" i="48" s="1"/>
  <c r="AR1555" i="48"/>
  <c r="AS1555" i="48" s="1"/>
  <c r="AR1443" i="48"/>
  <c r="AS1443" i="48" s="1"/>
  <c r="AR1852" i="48"/>
  <c r="AS1852" i="48" s="1"/>
  <c r="AR1725" i="48"/>
  <c r="AS1725" i="48" s="1"/>
  <c r="AR2186" i="48"/>
  <c r="AS2186" i="48" s="1"/>
  <c r="AR1446" i="48"/>
  <c r="AS1446" i="48" s="1"/>
  <c r="AR742" i="48"/>
  <c r="AS742" i="48" s="1"/>
  <c r="AR777" i="48"/>
  <c r="AS777" i="48" s="1"/>
  <c r="AR794" i="48"/>
  <c r="AS794" i="48" s="1"/>
  <c r="AR2046" i="48"/>
  <c r="AS2046" i="48" s="1"/>
  <c r="AR2031" i="48"/>
  <c r="AS2031" i="48" s="1"/>
  <c r="AR2052" i="48"/>
  <c r="AS2052" i="48" s="1"/>
  <c r="AR2000" i="48"/>
  <c r="AS2000" i="48" s="1"/>
  <c r="AR2159" i="48"/>
  <c r="AS2159" i="48" s="1"/>
  <c r="AR2043" i="48"/>
  <c r="AS2043" i="48" s="1"/>
  <c r="AR1970" i="48"/>
  <c r="AS1970" i="48" s="1"/>
  <c r="AR512" i="48"/>
  <c r="AS512" i="48" s="1"/>
  <c r="AR1780" i="48"/>
  <c r="AS1780" i="48" s="1"/>
  <c r="AR452" i="48"/>
  <c r="AS452" i="48" s="1"/>
  <c r="AR29" i="48"/>
  <c r="AS29" i="48" s="1"/>
  <c r="AR49" i="48"/>
  <c r="AS49" i="48" s="1"/>
  <c r="AR143" i="48"/>
  <c r="AS143" i="48" s="1"/>
  <c r="AR98" i="48"/>
  <c r="AS98" i="48" s="1"/>
  <c r="AR1030" i="48"/>
  <c r="AS1030" i="48" s="1"/>
  <c r="AR894" i="48"/>
  <c r="AS894" i="48" s="1"/>
  <c r="AR556" i="48"/>
  <c r="AS556" i="48" s="1"/>
  <c r="AR761" i="48"/>
  <c r="AS761" i="48" s="1"/>
  <c r="AR580" i="48"/>
  <c r="AS580" i="48" s="1"/>
  <c r="AR783" i="48"/>
  <c r="AS783" i="48" s="1"/>
  <c r="AR149" i="48"/>
  <c r="AS149" i="48" s="1"/>
  <c r="AR1368" i="48"/>
  <c r="AS1368" i="48" s="1"/>
  <c r="AR1065" i="48"/>
  <c r="AS1065" i="48" s="1"/>
  <c r="AR490" i="48"/>
  <c r="AS490" i="48" s="1"/>
  <c r="AR771" i="48"/>
  <c r="AS771" i="48" s="1"/>
  <c r="AR265" i="48"/>
  <c r="AS265" i="48" s="1"/>
  <c r="AR893" i="48"/>
  <c r="AS893" i="48" s="1"/>
  <c r="AR293" i="48"/>
  <c r="AS293" i="48" s="1"/>
  <c r="AR331" i="48"/>
  <c r="AS331" i="48" s="1"/>
  <c r="AR399" i="48"/>
  <c r="AS399" i="48" s="1"/>
  <c r="AR141" i="48"/>
  <c r="AS141" i="48" s="1"/>
  <c r="AR477" i="48"/>
  <c r="AS477" i="48" s="1"/>
  <c r="AR347" i="48"/>
  <c r="AS347" i="48" s="1"/>
  <c r="AR306" i="48"/>
  <c r="AS306" i="48" s="1"/>
  <c r="AR209" i="48"/>
  <c r="AS209" i="48" s="1"/>
  <c r="AR564" i="48"/>
  <c r="AS564" i="48" s="1"/>
  <c r="AR162" i="48"/>
  <c r="AS162" i="48" s="1"/>
  <c r="AR1643" i="48"/>
  <c r="AS1643" i="48" s="1"/>
  <c r="AR1661" i="48"/>
  <c r="AS1661" i="48" s="1"/>
  <c r="AR1620" i="48"/>
  <c r="AS1620" i="48" s="1"/>
  <c r="AR2137" i="48"/>
  <c r="AS2137" i="48" s="1"/>
  <c r="AR2121" i="48"/>
  <c r="AS2121" i="48" s="1"/>
  <c r="AR1826" i="48"/>
  <c r="AS1826" i="48" s="1"/>
  <c r="AR308" i="48"/>
  <c r="AS308" i="48" s="1"/>
  <c r="AR2100" i="48"/>
  <c r="AS2100" i="48" s="1"/>
  <c r="AR2091" i="48"/>
  <c r="AS2091" i="48" s="1"/>
  <c r="AR1238" i="48"/>
  <c r="AS1238" i="48" s="1"/>
  <c r="AR1617" i="48"/>
  <c r="AS1617" i="48" s="1"/>
  <c r="AR419" i="48"/>
  <c r="AS419" i="48" s="1"/>
  <c r="AR1372" i="48"/>
  <c r="AS1372" i="48" s="1"/>
  <c r="AR1763" i="48"/>
  <c r="AS1763" i="48" s="1"/>
  <c r="AR1760" i="48"/>
  <c r="AS1760" i="48" s="1"/>
  <c r="AR1684" i="48"/>
  <c r="AS1684" i="48" s="1"/>
  <c r="AR1853" i="48"/>
  <c r="AS1853" i="48" s="1"/>
  <c r="AR2073" i="48"/>
  <c r="AS2073" i="48" s="1"/>
  <c r="AR1143" i="48"/>
  <c r="AS1143" i="48" s="1"/>
  <c r="AR1044" i="48"/>
  <c r="AS1044" i="48" s="1"/>
  <c r="AR1519" i="48"/>
  <c r="AS1519" i="48" s="1"/>
  <c r="AR1301" i="48"/>
  <c r="AS1301" i="48" s="1"/>
  <c r="AR1345" i="48"/>
  <c r="AS1345" i="48" s="1"/>
  <c r="AR1614" i="48"/>
  <c r="AS1614" i="48" s="1"/>
  <c r="AR900" i="48"/>
  <c r="AS900" i="48" s="1"/>
  <c r="AR780" i="48"/>
  <c r="AS780" i="48" s="1"/>
  <c r="AR926" i="48"/>
  <c r="AS926" i="48" s="1"/>
  <c r="AR1340" i="48"/>
  <c r="AS1340" i="48" s="1"/>
  <c r="AR1567" i="48"/>
  <c r="AS1567" i="48" s="1"/>
  <c r="AR1819" i="48"/>
  <c r="AS1819" i="48" s="1"/>
  <c r="AR1377" i="48"/>
  <c r="AS1377" i="48" s="1"/>
  <c r="AR1635" i="48"/>
  <c r="AS1635" i="48" s="1"/>
  <c r="AR1407" i="48"/>
  <c r="AS1407" i="48" s="1"/>
  <c r="AR1242" i="48"/>
  <c r="AS1242" i="48" s="1"/>
  <c r="AR1496" i="48"/>
  <c r="AS1496" i="48" s="1"/>
  <c r="AR1292" i="48"/>
  <c r="AS1292" i="48" s="1"/>
  <c r="AR1320" i="48"/>
  <c r="AS1320" i="48" s="1"/>
  <c r="AR1331" i="48"/>
  <c r="AS1331" i="48" s="1"/>
  <c r="AR1670" i="48"/>
  <c r="AS1670" i="48" s="1"/>
  <c r="AR1211" i="48"/>
  <c r="AS1211" i="48" s="1"/>
  <c r="AR698" i="48"/>
  <c r="AS698" i="48" s="1"/>
  <c r="AR210" i="48"/>
  <c r="AS210" i="48" s="1"/>
  <c r="AR2112" i="48"/>
  <c r="AS2112" i="48" s="1"/>
  <c r="AR2096" i="48"/>
  <c r="AS2096" i="48" s="1"/>
  <c r="AR1428" i="48"/>
  <c r="AS1428" i="48" s="1"/>
  <c r="AR1048" i="48"/>
  <c r="AS1048" i="48" s="1"/>
  <c r="AR717" i="48"/>
  <c r="AS717" i="48" s="1"/>
  <c r="AR712" i="48"/>
  <c r="AS712" i="48" s="1"/>
  <c r="AR525" i="48"/>
  <c r="AS525" i="48" s="1"/>
  <c r="AR2194" i="48"/>
  <c r="AS2194" i="48" s="1"/>
  <c r="AR2179" i="48"/>
  <c r="AS2179" i="48" s="1"/>
  <c r="AR998" i="48"/>
  <c r="AS998" i="48" s="1"/>
  <c r="AR1008" i="48"/>
  <c r="AS1008" i="48" s="1"/>
  <c r="AR925" i="48"/>
  <c r="AS925" i="48" s="1"/>
  <c r="AR2" i="48"/>
  <c r="AS2" i="48" s="1"/>
  <c r="AR462" i="48"/>
  <c r="AS462" i="48" s="1"/>
  <c r="AR736" i="48"/>
  <c r="AS736" i="48" s="1"/>
  <c r="AR344" i="48"/>
  <c r="AS344" i="48" s="1"/>
  <c r="AR970" i="48"/>
  <c r="AS970" i="48" s="1"/>
  <c r="AR597" i="48"/>
  <c r="AS597" i="48" s="1"/>
  <c r="AR898" i="48"/>
  <c r="AS898" i="48" s="1"/>
  <c r="AR605" i="48"/>
  <c r="AS605" i="48" s="1"/>
  <c r="AR1664" i="48"/>
  <c r="AS1664" i="48" s="1"/>
  <c r="AR1726" i="48"/>
  <c r="AS1726" i="48" s="1"/>
  <c r="AR1355" i="48"/>
  <c r="AS1355" i="48" s="1"/>
  <c r="AR130" i="48"/>
  <c r="AS130" i="48" s="1"/>
  <c r="AR240" i="48"/>
  <c r="AS240" i="48" s="1"/>
  <c r="AR153" i="48"/>
  <c r="AS153" i="48" s="1"/>
  <c r="AR145" i="48"/>
  <c r="AS145" i="48" s="1"/>
  <c r="AR943" i="48"/>
  <c r="AS943" i="48" s="1"/>
  <c r="AR1409" i="48"/>
  <c r="AS1409" i="48" s="1"/>
  <c r="AR699" i="48"/>
  <c r="AS699" i="48" s="1"/>
  <c r="AR60" i="48"/>
  <c r="AS60" i="48" s="1"/>
  <c r="AR253" i="48"/>
  <c r="AS253" i="48" s="1"/>
  <c r="AR103" i="48"/>
  <c r="AS103" i="48" s="1"/>
  <c r="AR878" i="48"/>
  <c r="AS878" i="48" s="1"/>
  <c r="AR232" i="48"/>
  <c r="AS232" i="48" s="1"/>
  <c r="AR128" i="48"/>
  <c r="AS128" i="48" s="1"/>
  <c r="AR1072" i="48"/>
  <c r="AS1072" i="48" s="1"/>
  <c r="AR909" i="48"/>
  <c r="AS909" i="48" s="1"/>
  <c r="AR864" i="48"/>
  <c r="AS864" i="48" s="1"/>
  <c r="AR165" i="48"/>
  <c r="AS165" i="48" s="1"/>
  <c r="AR163" i="48"/>
  <c r="AS163" i="48" s="1"/>
  <c r="AR181" i="48"/>
  <c r="AS181" i="48" s="1"/>
  <c r="AR718" i="48"/>
  <c r="AS718" i="48" s="1"/>
  <c r="AR1349" i="48"/>
  <c r="AS1349" i="48" s="1"/>
  <c r="AR1447" i="48"/>
  <c r="AS1447" i="48" s="1"/>
  <c r="AR558" i="48"/>
  <c r="AS558" i="48" s="1"/>
  <c r="AR297" i="48"/>
  <c r="AS297" i="48" s="1"/>
  <c r="AR246" i="48"/>
  <c r="AS246" i="48" s="1"/>
  <c r="AR44" i="48"/>
  <c r="AS44" i="48" s="1"/>
  <c r="AR590" i="48"/>
  <c r="AS590" i="48" s="1"/>
  <c r="AR57" i="48"/>
  <c r="AS57" i="48" s="1"/>
  <c r="AR523" i="48"/>
  <c r="AS523" i="48" s="1"/>
  <c r="AR2017" i="48"/>
  <c r="AS2017" i="48" s="1"/>
  <c r="AR2051" i="48"/>
  <c r="AS2051" i="48" s="1"/>
  <c r="AR2161" i="48"/>
  <c r="AS2161" i="48" s="1"/>
  <c r="AR1989" i="48"/>
  <c r="AS1989" i="48" s="1"/>
  <c r="AR1308" i="48"/>
  <c r="AS1308" i="48" s="1"/>
  <c r="AR369" i="48"/>
  <c r="AS369" i="48" s="1"/>
  <c r="AR262" i="48"/>
  <c r="AS262" i="48" s="1"/>
  <c r="AR58" i="48"/>
  <c r="AS58" i="48" s="1"/>
  <c r="AR2304" i="48"/>
  <c r="AS2304" i="48" s="1"/>
  <c r="AR486" i="48"/>
  <c r="AS486" i="48" s="1"/>
  <c r="AR869" i="48"/>
  <c r="AS869" i="48" s="1"/>
  <c r="AR2037" i="48"/>
  <c r="AS2037" i="48" s="1"/>
  <c r="AR2004" i="48"/>
  <c r="AS2004" i="48" s="1"/>
  <c r="AR1985" i="48"/>
  <c r="AS1985" i="48" s="1"/>
  <c r="AR412" i="48"/>
  <c r="AS412" i="48" s="1"/>
  <c r="AR887" i="48"/>
  <c r="AS887" i="48" s="1"/>
  <c r="AR115" i="48"/>
  <c r="AS115" i="48" s="1"/>
  <c r="AR552" i="48"/>
  <c r="AS552" i="48" s="1"/>
  <c r="AR1753" i="48"/>
  <c r="AS1753" i="48" s="1"/>
  <c r="AR205" i="48"/>
  <c r="AS205" i="48" s="1"/>
  <c r="AR316" i="48"/>
  <c r="AS316" i="48" s="1"/>
  <c r="AR116" i="48"/>
  <c r="AS116" i="48" s="1"/>
  <c r="AR1500" i="48"/>
  <c r="AS1500" i="48" s="1"/>
  <c r="AR2305" i="48"/>
  <c r="AS2305" i="48" s="1"/>
  <c r="AR1453" i="48"/>
  <c r="AS1453" i="48" s="1"/>
  <c r="AR226" i="48"/>
  <c r="AS226" i="48" s="1"/>
  <c r="AR37" i="48"/>
  <c r="AS37" i="48" s="1"/>
  <c r="AR114" i="48"/>
  <c r="AS114" i="48" s="1"/>
  <c r="AR291" i="48"/>
  <c r="AS291" i="48" s="1"/>
  <c r="AR977" i="48"/>
  <c r="AS977" i="48" s="1"/>
  <c r="AR631" i="48"/>
  <c r="AS631" i="48" s="1"/>
  <c r="AR2086" i="48"/>
  <c r="AS2086" i="48" s="1"/>
  <c r="AR463" i="48"/>
  <c r="AS463" i="48" s="1"/>
  <c r="AR692" i="48"/>
  <c r="AS692" i="48" s="1"/>
  <c r="AR1392" i="48"/>
  <c r="AS1392" i="48" s="1"/>
  <c r="AR1785" i="48"/>
  <c r="AS1785" i="48" s="1"/>
  <c r="AR188" i="48"/>
  <c r="AS188" i="48" s="1"/>
  <c r="AR180" i="48"/>
  <c r="AS180" i="48" s="1"/>
  <c r="AR117" i="48"/>
  <c r="AS117" i="48" s="1"/>
  <c r="AR933" i="48"/>
  <c r="AS933" i="48" s="1"/>
  <c r="AR416" i="48"/>
  <c r="AS416" i="48" s="1"/>
  <c r="AR697" i="48"/>
  <c r="AS697" i="48" s="1"/>
  <c r="AR290" i="48"/>
  <c r="AS290" i="48" s="1"/>
  <c r="AR583" i="48"/>
  <c r="AS583" i="48" s="1"/>
  <c r="AR1187" i="48"/>
  <c r="AS1187" i="48" s="1"/>
  <c r="AR1527" i="48"/>
  <c r="AS1527" i="48" s="1"/>
  <c r="AR159" i="48"/>
  <c r="AS159" i="48" s="1"/>
  <c r="AR578" i="48"/>
  <c r="AS578" i="48" s="1"/>
  <c r="AR343" i="48"/>
  <c r="AS343" i="48" s="1"/>
  <c r="AR1746" i="48"/>
  <c r="AS1746" i="48" s="1"/>
  <c r="AR835" i="48"/>
  <c r="AS835" i="48" s="1"/>
  <c r="AR913" i="48"/>
  <c r="AS913" i="48" s="1"/>
  <c r="AR850" i="48"/>
  <c r="AS850" i="48" s="1"/>
  <c r="AR655" i="48"/>
  <c r="AS655" i="48" s="1"/>
  <c r="AR834" i="48"/>
  <c r="AS834" i="48" s="1"/>
  <c r="AR755" i="48"/>
  <c r="AS755" i="48" s="1"/>
  <c r="AR1922" i="48"/>
  <c r="AS1922" i="48" s="1"/>
  <c r="AR1862" i="48"/>
  <c r="AS1862" i="48" s="1"/>
  <c r="AR1890" i="48"/>
  <c r="AS1890" i="48" s="1"/>
  <c r="AR892" i="48"/>
  <c r="AS892" i="48" s="1"/>
  <c r="AR958" i="48"/>
  <c r="AS958" i="48" s="1"/>
  <c r="AR1955" i="48"/>
  <c r="AS1955" i="48" s="1"/>
  <c r="AR1132" i="48"/>
  <c r="AS1132" i="48" s="1"/>
  <c r="AR1338" i="48"/>
  <c r="AS1338" i="48" s="1"/>
  <c r="AR1297" i="48"/>
  <c r="AS1297" i="48" s="1"/>
  <c r="AR1569" i="48"/>
  <c r="AS1569" i="48" s="1"/>
  <c r="AR1934" i="48"/>
  <c r="AS1934" i="48" s="1"/>
  <c r="AR1912" i="48"/>
  <c r="AS1912" i="48" s="1"/>
  <c r="AR1430" i="48"/>
  <c r="AS1430" i="48" s="1"/>
  <c r="AR492" i="48"/>
  <c r="AS492" i="48" s="1"/>
  <c r="AR447" i="48"/>
  <c r="AS447" i="48" s="1"/>
  <c r="AR1122" i="48"/>
  <c r="AS1122" i="48" s="1"/>
  <c r="AR542" i="48"/>
  <c r="AS542" i="48" s="1"/>
  <c r="AR1659" i="48"/>
  <c r="AS1659" i="48" s="1"/>
  <c r="AR1414" i="48"/>
  <c r="AS1414" i="48" s="1"/>
  <c r="AR684" i="48"/>
  <c r="AS684" i="48" s="1"/>
  <c r="AR2297" i="48"/>
  <c r="AS2297" i="48" s="1"/>
  <c r="AR2281" i="48"/>
  <c r="AS2281" i="48" s="1"/>
  <c r="AR2265" i="48"/>
  <c r="AS2265" i="48" s="1"/>
  <c r="AR2249" i="48"/>
  <c r="AS2249" i="48" s="1"/>
  <c r="AR2233" i="48"/>
  <c r="AS2233" i="48" s="1"/>
  <c r="AR2217" i="48"/>
  <c r="AS2217" i="48" s="1"/>
  <c r="AR2201" i="48"/>
  <c r="AS2201" i="48" s="1"/>
  <c r="AR1411" i="48"/>
  <c r="AS1411" i="48" s="1"/>
  <c r="AR1652" i="48"/>
  <c r="AS1652" i="48" s="1"/>
  <c r="AR1727" i="48"/>
  <c r="AS1727" i="48" s="1"/>
  <c r="AR1861" i="48"/>
  <c r="AS1861" i="48" s="1"/>
  <c r="AR1719" i="48"/>
  <c r="AS1719" i="48" s="1"/>
  <c r="AR2184" i="48"/>
  <c r="AS2184" i="48" s="1"/>
  <c r="AR1489" i="48"/>
  <c r="AS1489" i="48" s="1"/>
  <c r="AR709" i="48"/>
  <c r="AS709" i="48" s="1"/>
  <c r="AR1488" i="48"/>
  <c r="AS1488" i="48" s="1"/>
  <c r="AR138" i="48"/>
  <c r="AS138" i="48" s="1"/>
  <c r="AR21" i="48"/>
  <c r="AS21" i="48" s="1"/>
  <c r="AR269" i="48"/>
  <c r="AS269" i="48" s="1"/>
  <c r="AR248" i="48"/>
  <c r="AS248" i="48" s="1"/>
  <c r="AR1007" i="48"/>
  <c r="AS1007" i="48" s="1"/>
  <c r="AR312" i="48"/>
  <c r="AS312" i="48" s="1"/>
  <c r="AR74" i="48"/>
  <c r="AS74" i="48" s="1"/>
  <c r="AR744" i="48"/>
  <c r="AS744" i="48" s="1"/>
  <c r="AR994" i="48"/>
  <c r="AS994" i="48" s="1"/>
  <c r="AR778" i="48"/>
  <c r="AS778" i="48" s="1"/>
  <c r="AR676" i="48"/>
  <c r="AS676" i="48" s="1"/>
  <c r="AR1898" i="48"/>
  <c r="AS1898" i="48" s="1"/>
  <c r="AR1871" i="48"/>
  <c r="AS1871" i="48" s="1"/>
  <c r="AR1906" i="48"/>
  <c r="AS1906" i="48" s="1"/>
  <c r="AR944" i="48"/>
  <c r="AS944" i="48" s="1"/>
  <c r="AR857" i="48"/>
  <c r="AS857" i="48" s="1"/>
  <c r="AR1962" i="48"/>
  <c r="AS1962" i="48" s="1"/>
  <c r="AR1237" i="48"/>
  <c r="AS1237" i="48" s="1"/>
  <c r="AR1281" i="48"/>
  <c r="AS1281" i="48" s="1"/>
  <c r="AR1176" i="48"/>
  <c r="AS1176" i="48" s="1"/>
  <c r="AR1558" i="48"/>
  <c r="AS1558" i="48" s="1"/>
  <c r="AR1929" i="48"/>
  <c r="AS1929" i="48" s="1"/>
  <c r="AR1919" i="48"/>
  <c r="AS1919" i="48" s="1"/>
  <c r="AR1490" i="48"/>
  <c r="AS1490" i="48" s="1"/>
  <c r="AR544" i="48"/>
  <c r="AS544" i="48" s="1"/>
  <c r="AR732" i="48"/>
  <c r="AS732" i="48" s="1"/>
  <c r="AR1063" i="48"/>
  <c r="AS1063" i="48" s="1"/>
  <c r="AR467" i="48"/>
  <c r="AS467" i="48" s="1"/>
  <c r="AR1699" i="48"/>
  <c r="AS1699" i="48" s="1"/>
  <c r="AR1506" i="48"/>
  <c r="AS1506" i="48" s="1"/>
  <c r="AR752" i="48"/>
  <c r="AS752" i="48" s="1"/>
  <c r="AR2296" i="48"/>
  <c r="AS2296" i="48" s="1"/>
  <c r="AR2280" i="48"/>
  <c r="AS2280" i="48" s="1"/>
  <c r="AR2264" i="48"/>
  <c r="AS2264" i="48" s="1"/>
  <c r="AR2248" i="48"/>
  <c r="AS2248" i="48" s="1"/>
  <c r="AR2232" i="48"/>
  <c r="AS2232" i="48" s="1"/>
  <c r="AR2216" i="48"/>
  <c r="AS2216" i="48" s="1"/>
  <c r="AR2200" i="48"/>
  <c r="AS2200" i="48" s="1"/>
  <c r="AR1115" i="48"/>
  <c r="AS1115" i="48" s="1"/>
  <c r="AR1592" i="48"/>
  <c r="AS1592" i="48" s="1"/>
  <c r="AR1747" i="48"/>
  <c r="AS1747" i="48" s="1"/>
  <c r="AR1864" i="48"/>
  <c r="AS1864" i="48" s="1"/>
  <c r="AR1796" i="48"/>
  <c r="AS1796" i="48" s="1"/>
  <c r="AR2183" i="48"/>
  <c r="AS2183" i="48" s="1"/>
  <c r="AR1439" i="48"/>
  <c r="AS1439" i="48" s="1"/>
  <c r="AR924" i="48"/>
  <c r="AS924" i="48" s="1"/>
  <c r="AR974" i="48"/>
  <c r="AS974" i="48" s="1"/>
  <c r="AR624" i="48"/>
  <c r="AS624" i="48" s="1"/>
  <c r="AR529" i="48"/>
  <c r="AS529" i="48" s="1"/>
  <c r="AR665" i="48"/>
  <c r="AS665" i="48" s="1"/>
  <c r="AR965" i="48"/>
  <c r="AS965" i="48" s="1"/>
  <c r="AR292" i="48"/>
  <c r="AS292" i="48" s="1"/>
  <c r="AR1140" i="48"/>
  <c r="AS1140" i="48" s="1"/>
  <c r="AR1033" i="48"/>
  <c r="AS1033" i="48" s="1"/>
  <c r="AR1035" i="48"/>
  <c r="AS1035" i="48" s="1"/>
  <c r="AR1307" i="48"/>
  <c r="AS1307" i="48" s="1"/>
  <c r="AR688" i="48"/>
  <c r="AS688" i="48" s="1"/>
  <c r="AR260" i="48"/>
  <c r="AS260" i="48" s="1"/>
  <c r="AR279" i="48"/>
  <c r="AS279" i="48" s="1"/>
  <c r="AR607" i="48"/>
  <c r="AS607" i="48" s="1"/>
  <c r="AR329" i="48"/>
  <c r="AS329" i="48" s="1"/>
  <c r="AR190" i="48"/>
  <c r="AS190" i="48" s="1"/>
  <c r="AR129" i="48"/>
  <c r="AS129" i="48" s="1"/>
  <c r="AR337" i="48"/>
  <c r="AS337" i="48" s="1"/>
  <c r="AR628" i="48"/>
  <c r="AS628" i="48" s="1"/>
  <c r="AR218" i="48"/>
  <c r="AS218" i="48" s="1"/>
  <c r="AR489" i="48"/>
  <c r="AS489" i="48" s="1"/>
  <c r="AR357" i="48"/>
  <c r="AS357" i="48" s="1"/>
  <c r="AR2097" i="48"/>
  <c r="AS2097" i="48" s="1"/>
  <c r="AR1517" i="48"/>
  <c r="AS1517" i="48" s="1"/>
  <c r="AR1226" i="48"/>
  <c r="AS1226" i="48" s="1"/>
  <c r="AR2008" i="48"/>
  <c r="AS2008" i="48" s="1"/>
  <c r="AR2032" i="48"/>
  <c r="AS2032" i="48" s="1"/>
  <c r="AR2013" i="48"/>
  <c r="AS2013" i="48" s="1"/>
  <c r="AR2165" i="48"/>
  <c r="AS2165" i="48" s="1"/>
  <c r="AR2154" i="48"/>
  <c r="AS2154" i="48" s="1"/>
  <c r="AR1984" i="48"/>
  <c r="AS1984" i="48" s="1"/>
  <c r="AR1975" i="48"/>
  <c r="AS1975" i="48" s="1"/>
  <c r="AR903" i="48"/>
  <c r="AS903" i="48" s="1"/>
  <c r="AR364" i="48"/>
  <c r="AS364" i="48" s="1"/>
  <c r="AR1275" i="48"/>
  <c r="AS1275" i="48" s="1"/>
  <c r="AR12" i="48"/>
  <c r="AS12" i="48" s="1"/>
  <c r="AR125" i="48"/>
  <c r="AS125" i="48" s="1"/>
  <c r="AR95" i="48"/>
  <c r="AS95" i="48" s="1"/>
  <c r="AR1106" i="48"/>
  <c r="AS1106" i="48" s="1"/>
  <c r="AR626" i="48"/>
  <c r="AS626" i="48" s="1"/>
  <c r="AR536" i="48"/>
  <c r="AS536" i="48" s="1"/>
  <c r="AR920" i="48"/>
  <c r="AS920" i="48" s="1"/>
  <c r="AR788" i="48"/>
  <c r="AS788" i="48" s="1"/>
  <c r="AR1031" i="48"/>
  <c r="AS1031" i="48" s="1"/>
  <c r="AR843" i="48"/>
  <c r="AS843" i="48" s="1"/>
  <c r="AR267" i="48"/>
  <c r="AS267" i="48" s="1"/>
  <c r="AR762" i="48"/>
  <c r="AS762" i="48" s="1"/>
  <c r="AR238" i="48"/>
  <c r="AS238" i="48" s="1"/>
  <c r="AR907" i="48"/>
  <c r="AS907" i="48" s="1"/>
  <c r="AR330" i="48"/>
  <c r="AS330" i="48" s="1"/>
  <c r="AR80" i="48"/>
  <c r="AS80" i="48" s="1"/>
  <c r="AR391" i="48"/>
  <c r="AS391" i="48" s="1"/>
  <c r="AR327" i="48"/>
  <c r="AS327" i="48" s="1"/>
  <c r="AR66" i="48"/>
  <c r="AS66" i="48" s="1"/>
  <c r="AR395" i="48"/>
  <c r="AS395" i="48" s="1"/>
  <c r="AR472" i="48"/>
  <c r="AS472" i="48" s="1"/>
  <c r="AR258" i="48"/>
  <c r="AS258" i="48" s="1"/>
  <c r="AR1686" i="48"/>
  <c r="AS1686" i="48" s="1"/>
  <c r="AR1781" i="48"/>
  <c r="AS1781" i="48" s="1"/>
  <c r="AR1557" i="48"/>
  <c r="AS1557" i="48" s="1"/>
  <c r="AR1579" i="48"/>
  <c r="AS1579" i="48" s="1"/>
  <c r="AR2131" i="48"/>
  <c r="AS2131" i="48" s="1"/>
  <c r="AR2115" i="48"/>
  <c r="AS2115" i="48" s="1"/>
  <c r="AR551" i="48"/>
  <c r="AS551" i="48" s="1"/>
  <c r="AR1926" i="48"/>
  <c r="AS1926" i="48" s="1"/>
  <c r="AR1850" i="48"/>
  <c r="AS1850" i="48" s="1"/>
  <c r="AR1918" i="48"/>
  <c r="AS1918" i="48" s="1"/>
  <c r="AR1880" i="48"/>
  <c r="AS1880" i="48" s="1"/>
  <c r="AR837" i="48"/>
  <c r="AS837" i="48" s="1"/>
  <c r="AR1948" i="48"/>
  <c r="AS1948" i="48" s="1"/>
  <c r="AR1961" i="48"/>
  <c r="AS1961" i="48" s="1"/>
  <c r="AR1241" i="48"/>
  <c r="AS1241" i="48" s="1"/>
  <c r="AR1204" i="48"/>
  <c r="AS1204" i="48" s="1"/>
  <c r="AR1374" i="48"/>
  <c r="AS1374" i="48" s="1"/>
  <c r="AR1946" i="48"/>
  <c r="AS1946" i="48" s="1"/>
  <c r="AR1886" i="48"/>
  <c r="AS1886" i="48" s="1"/>
  <c r="AR1857" i="48"/>
  <c r="AS1857" i="48" s="1"/>
  <c r="AR1251" i="48"/>
  <c r="AS1251" i="48" s="1"/>
  <c r="AR842" i="48"/>
  <c r="AS842" i="48" s="1"/>
  <c r="AR1463" i="48"/>
  <c r="AS1463" i="48" s="1"/>
  <c r="AR555" i="48"/>
  <c r="AS555" i="48" s="1"/>
  <c r="AR1818" i="48"/>
  <c r="AS1818" i="48" s="1"/>
  <c r="AR1231" i="48"/>
  <c r="AS1231" i="48" s="1"/>
  <c r="AR509" i="48"/>
  <c r="AS509" i="48" s="1"/>
  <c r="AR592" i="48"/>
  <c r="AS592" i="48" s="1"/>
  <c r="AR2291" i="48"/>
  <c r="AS2291" i="48" s="1"/>
  <c r="AR2275" i="48"/>
  <c r="AS2275" i="48" s="1"/>
  <c r="AR2259" i="48"/>
  <c r="AS2259" i="48" s="1"/>
  <c r="AR2243" i="48"/>
  <c r="AS2243" i="48" s="1"/>
  <c r="AR2227" i="48"/>
  <c r="AS2227" i="48" s="1"/>
  <c r="AR2211" i="48"/>
  <c r="AS2211" i="48" s="1"/>
  <c r="AR2195" i="48"/>
  <c r="AS2195" i="48" s="1"/>
  <c r="AR1235" i="48"/>
  <c r="AS1235" i="48" s="1"/>
  <c r="AR1782" i="48"/>
  <c r="AS1782" i="48" s="1"/>
  <c r="AR1013" i="48"/>
  <c r="AS1013" i="48" s="1"/>
  <c r="AR1771" i="48"/>
  <c r="AS1771" i="48" s="1"/>
  <c r="AR1352" i="48"/>
  <c r="AS1352" i="48" s="1"/>
  <c r="AR2178" i="48"/>
  <c r="AS2178" i="48" s="1"/>
  <c r="AR889" i="48"/>
  <c r="AS889" i="48" s="1"/>
  <c r="AR759" i="48"/>
  <c r="AS759" i="48" s="1"/>
  <c r="AR661" i="48"/>
  <c r="AS661" i="48" s="1"/>
  <c r="AR726" i="48"/>
  <c r="AS726" i="48" s="1"/>
  <c r="AR2033" i="48"/>
  <c r="AS2033" i="48" s="1"/>
  <c r="AR2026" i="48"/>
  <c r="AS2026" i="48" s="1"/>
  <c r="AR2001" i="48"/>
  <c r="AS2001" i="48" s="1"/>
  <c r="AR2164" i="48"/>
  <c r="AS2164" i="48" s="1"/>
  <c r="AR2152" i="48"/>
  <c r="AS2152" i="48" s="1"/>
  <c r="AR1986" i="48"/>
  <c r="AS1986" i="48" s="1"/>
  <c r="AR1507" i="48"/>
  <c r="AS1507" i="48" s="1"/>
  <c r="AR617" i="48"/>
  <c r="AS617" i="48" s="1"/>
  <c r="AR420" i="48"/>
  <c r="AS420" i="48" s="1"/>
  <c r="AR1108" i="48"/>
  <c r="AS1108" i="48" s="1"/>
  <c r="AR107" i="48"/>
  <c r="AS107" i="48" s="1"/>
  <c r="AR99" i="48"/>
  <c r="AS99" i="48" s="1"/>
  <c r="AR33" i="48"/>
  <c r="AS33" i="48" s="1"/>
  <c r="AR862" i="48"/>
  <c r="AS862" i="48" s="1"/>
  <c r="AR441" i="48"/>
  <c r="AS441" i="48" s="1"/>
  <c r="AR1038" i="48"/>
  <c r="AS1038" i="48" s="1"/>
  <c r="AR807" i="48"/>
  <c r="AS807" i="48" s="1"/>
  <c r="AR199" i="48"/>
  <c r="AS199" i="48" s="1"/>
  <c r="AR247" i="48"/>
  <c r="AS247" i="48" s="1"/>
  <c r="AR927" i="48"/>
  <c r="AS927" i="48" s="1"/>
  <c r="AR987" i="48"/>
  <c r="AS987" i="48" s="1"/>
  <c r="AR1213" i="48"/>
  <c r="AS1213" i="48" s="1"/>
  <c r="AR653" i="48"/>
  <c r="AS653" i="48" s="1"/>
  <c r="AR244" i="48"/>
  <c r="AS244" i="48" s="1"/>
  <c r="AR307" i="48"/>
  <c r="AS307" i="48" s="1"/>
  <c r="AR659" i="48"/>
  <c r="AS659" i="48" s="1"/>
  <c r="AR373" i="48"/>
  <c r="AS373" i="48" s="1"/>
  <c r="AR378" i="48"/>
  <c r="AS378" i="48" s="1"/>
  <c r="AR287" i="48"/>
  <c r="AS287" i="48" s="1"/>
  <c r="AR251" i="48"/>
  <c r="AS251" i="48" s="1"/>
  <c r="AR311" i="48"/>
  <c r="AS311" i="48" s="1"/>
  <c r="AR137" i="48"/>
  <c r="AS137" i="48" s="1"/>
  <c r="AR283" i="48"/>
  <c r="AS283" i="48" s="1"/>
  <c r="AR497" i="48"/>
  <c r="AS497" i="48" s="1"/>
  <c r="AR304" i="48"/>
  <c r="AS304" i="48" s="1"/>
  <c r="AR403" i="48"/>
  <c r="AS403" i="48" s="1"/>
  <c r="AR1607" i="48"/>
  <c r="AS1607" i="48" s="1"/>
  <c r="AR1788" i="48"/>
  <c r="AS1788" i="48" s="1"/>
  <c r="AR1568" i="48"/>
  <c r="AS1568" i="48" s="1"/>
  <c r="AR1483" i="48"/>
  <c r="AS1483" i="48" s="1"/>
  <c r="AR2129" i="48"/>
  <c r="AS2129" i="48" s="1"/>
  <c r="AR382" i="48"/>
  <c r="AS382" i="48" s="1"/>
  <c r="AR2108" i="48"/>
  <c r="AS2108" i="48" s="1"/>
  <c r="AR1994" i="48"/>
  <c r="AS1994" i="48" s="1"/>
  <c r="AR1559" i="48"/>
  <c r="AS1559" i="48" s="1"/>
  <c r="AR322" i="48"/>
  <c r="AS322" i="48" s="1"/>
  <c r="AR992" i="48"/>
  <c r="AS992" i="48" s="1"/>
  <c r="AR1117" i="48"/>
  <c r="AS1117" i="48" s="1"/>
  <c r="AR731" i="48"/>
  <c r="AS731" i="48" s="1"/>
  <c r="AR882" i="48"/>
  <c r="AS882" i="48" s="1"/>
  <c r="AR548" i="48"/>
  <c r="AS548" i="48" s="1"/>
  <c r="AR1909" i="48"/>
  <c r="AS1909" i="48" s="1"/>
  <c r="AR1876" i="48"/>
  <c r="AS1876" i="48" s="1"/>
  <c r="AR1894" i="48"/>
  <c r="AS1894" i="48" s="1"/>
  <c r="AR1859" i="48"/>
  <c r="AS1859" i="48" s="1"/>
  <c r="AR904" i="48"/>
  <c r="AS904" i="48" s="1"/>
  <c r="AR1960" i="48"/>
  <c r="AS1960" i="48" s="1"/>
  <c r="AR1967" i="48"/>
  <c r="AS1967" i="48" s="1"/>
  <c r="AR1139" i="48"/>
  <c r="AS1139" i="48" s="1"/>
  <c r="AR1357" i="48"/>
  <c r="AS1357" i="48" s="1"/>
  <c r="AR1389" i="48"/>
  <c r="AS1389" i="48" s="1"/>
  <c r="AR1945" i="48"/>
  <c r="AS1945" i="48" s="1"/>
  <c r="AR1814" i="48"/>
  <c r="AS1814" i="48" s="1"/>
  <c r="AR1793" i="48"/>
  <c r="AS1793" i="48" s="1"/>
  <c r="AR1599" i="48"/>
  <c r="AS1599" i="48" s="1"/>
  <c r="AR1116" i="48"/>
  <c r="AS1116" i="48" s="1"/>
  <c r="AR815" i="48"/>
  <c r="AS815" i="48" s="1"/>
  <c r="AR747" i="48"/>
  <c r="AS747" i="48" s="1"/>
  <c r="AR1359" i="48"/>
  <c r="AS1359" i="48" s="1"/>
  <c r="AR1565" i="48"/>
  <c r="AS1565" i="48" s="1"/>
  <c r="AR538" i="48"/>
  <c r="AS538" i="48" s="1"/>
  <c r="AR554" i="48"/>
  <c r="AS554" i="48" s="1"/>
  <c r="AR2289" i="48"/>
  <c r="AS2289" i="48" s="1"/>
  <c r="AR2273" i="48"/>
  <c r="AS2273" i="48" s="1"/>
  <c r="AR2257" i="48"/>
  <c r="AS2257" i="48" s="1"/>
  <c r="AR2241" i="48"/>
  <c r="AS2241" i="48" s="1"/>
  <c r="AR2225" i="48"/>
  <c r="AS2225" i="48" s="1"/>
  <c r="AR2209" i="48"/>
  <c r="AS2209" i="48" s="1"/>
  <c r="AR1695" i="48"/>
  <c r="AS1695" i="48" s="1"/>
  <c r="AR1619" i="48"/>
  <c r="AS1619" i="48" s="1"/>
  <c r="AR1339" i="48"/>
  <c r="AS1339" i="48" s="1"/>
  <c r="AR1508" i="48"/>
  <c r="AS1508" i="48" s="1"/>
  <c r="AR1381" i="48"/>
  <c r="AS1381" i="48" s="1"/>
  <c r="AR2192" i="48"/>
  <c r="AS2192" i="48" s="1"/>
  <c r="AR2176" i="48"/>
  <c r="AS2176" i="48" s="1"/>
  <c r="AR1843" i="48"/>
  <c r="AS1843" i="48" s="1"/>
  <c r="AR2093" i="48"/>
  <c r="AS2093" i="48" s="1"/>
  <c r="AR518" i="48"/>
  <c r="AS518" i="48" s="1"/>
  <c r="AR1396" i="48"/>
  <c r="AS1396" i="48" s="1"/>
  <c r="AR877" i="48"/>
  <c r="AS877" i="48" s="1"/>
  <c r="AR787" i="48"/>
  <c r="AS787" i="48" s="1"/>
  <c r="AR1621" i="48"/>
  <c r="AS1621" i="48" s="1"/>
  <c r="AR1792" i="48"/>
  <c r="AS1792" i="48" s="1"/>
  <c r="AR1838" i="48"/>
  <c r="AS1838" i="48" s="1"/>
  <c r="AR2079" i="48"/>
  <c r="AS2079" i="48" s="1"/>
  <c r="AR1109" i="48"/>
  <c r="AS1109" i="48" s="1"/>
  <c r="AR1313" i="48"/>
  <c r="AS1313" i="48" s="1"/>
  <c r="AR895" i="48"/>
  <c r="AS895" i="48" s="1"/>
  <c r="AR1444" i="48"/>
  <c r="AS1444" i="48" s="1"/>
  <c r="AR1612" i="48"/>
  <c r="AS1612" i="48" s="1"/>
  <c r="AR995" i="48"/>
  <c r="AS995" i="48" s="1"/>
  <c r="AR511" i="48"/>
  <c r="AS511" i="48" s="1"/>
  <c r="AR1816" i="48"/>
  <c r="AS1816" i="48" s="1"/>
  <c r="AR1733" i="48"/>
  <c r="AS1733" i="48" s="1"/>
  <c r="AR2123" i="48"/>
  <c r="AS2123" i="48" s="1"/>
  <c r="AR530" i="48"/>
  <c r="AS530" i="48" s="1"/>
  <c r="AR1831" i="48"/>
  <c r="AS1831" i="48" s="1"/>
  <c r="AR1346" i="48"/>
  <c r="AS1346" i="48" s="1"/>
  <c r="AR1638" i="48"/>
  <c r="AS1638" i="48" s="1"/>
  <c r="AR1481" i="48"/>
  <c r="AS1481" i="48" s="1"/>
  <c r="AR1674" i="48"/>
  <c r="AS1674" i="48" s="1"/>
  <c r="AR1479" i="48"/>
  <c r="AS1479" i="48" s="1"/>
  <c r="AR1332" i="48"/>
  <c r="AS1332" i="48" s="1"/>
  <c r="AR1416" i="48"/>
  <c r="AS1416" i="48" s="1"/>
  <c r="AR1379" i="48"/>
  <c r="AS1379" i="48" s="1"/>
  <c r="AR1274" i="48"/>
  <c r="AS1274" i="48" s="1"/>
  <c r="AR1422" i="48"/>
  <c r="AS1422" i="48" s="1"/>
  <c r="AR1456" i="48"/>
  <c r="AS1456" i="48" s="1"/>
  <c r="AR1410" i="48"/>
  <c r="AS1410" i="48" s="1"/>
  <c r="AR1395" i="48"/>
  <c r="AS1395" i="48" s="1"/>
  <c r="AR2101" i="48"/>
  <c r="AS2101" i="48" s="1"/>
  <c r="AR1413" i="48"/>
  <c r="AS1413" i="48" s="1"/>
  <c r="AR733" i="48"/>
  <c r="AS733" i="48" s="1"/>
  <c r="AR766" i="48"/>
  <c r="AS766" i="48" s="1"/>
  <c r="AR491" i="48"/>
  <c r="AS491" i="48" s="1"/>
  <c r="AR1631" i="48"/>
  <c r="AS1631" i="48" s="1"/>
  <c r="AR1779" i="48"/>
  <c r="AS1779" i="48" s="1"/>
  <c r="AR1823" i="48"/>
  <c r="AS1823" i="48" s="1"/>
  <c r="AR1675" i="48"/>
  <c r="AS1675" i="48" s="1"/>
  <c r="AR1860" i="48"/>
  <c r="AS1860" i="48" s="1"/>
  <c r="AR1825" i="48"/>
  <c r="AS1825" i="48" s="1"/>
  <c r="AR1157" i="48"/>
  <c r="AS1157" i="48" s="1"/>
  <c r="AR1161" i="48"/>
  <c r="AS1161" i="48" s="1"/>
  <c r="AR1563" i="48"/>
  <c r="AS1563" i="48" s="1"/>
  <c r="AR1046" i="48"/>
  <c r="AS1046" i="48" s="1"/>
  <c r="AR1427" i="48"/>
  <c r="AS1427" i="48" s="1"/>
  <c r="AR1080" i="48"/>
  <c r="AS1080" i="48" s="1"/>
  <c r="AR594" i="48"/>
  <c r="AS594" i="48" s="1"/>
  <c r="AR154" i="48"/>
  <c r="AS154" i="48" s="1"/>
  <c r="AR1738" i="48"/>
  <c r="AS1738" i="48" s="1"/>
  <c r="AR1806" i="48"/>
  <c r="AS1806" i="48" s="1"/>
  <c r="AR1544" i="48"/>
  <c r="AS1544" i="48" s="1"/>
  <c r="AR2134" i="48"/>
  <c r="AS2134" i="48" s="1"/>
  <c r="AR2118" i="48"/>
  <c r="AS2118" i="48" s="1"/>
  <c r="AR348" i="48"/>
  <c r="AS348" i="48" s="1"/>
  <c r="AR2113" i="48"/>
  <c r="AS2113" i="48" s="1"/>
  <c r="AR1729" i="48"/>
  <c r="AS1729" i="48" s="1"/>
  <c r="AR1433" i="48"/>
  <c r="AS1433" i="48" s="1"/>
  <c r="AR444" i="48"/>
  <c r="AS444" i="48" s="1"/>
  <c r="AR1169" i="48"/>
  <c r="AS1169" i="48" s="1"/>
  <c r="AR1756" i="48"/>
  <c r="AS1756" i="48" s="1"/>
  <c r="AR1783" i="48"/>
  <c r="AS1783" i="48" s="1"/>
  <c r="AR1754" i="48"/>
  <c r="AS1754" i="48" s="1"/>
  <c r="AR1797" i="48"/>
  <c r="AS1797" i="48" s="1"/>
  <c r="AR1849" i="48"/>
  <c r="AS1849" i="48" s="1"/>
  <c r="AR1343" i="48"/>
  <c r="AS1343" i="48" s="1"/>
  <c r="AR1003" i="48"/>
  <c r="AS1003" i="48" s="1"/>
  <c r="AR1450" i="48"/>
  <c r="AS1450" i="48" s="1"/>
  <c r="AR1121" i="48"/>
  <c r="AS1121" i="48" s="1"/>
  <c r="AR1432" i="48"/>
  <c r="AS1432" i="48" s="1"/>
  <c r="AR1118" i="48"/>
  <c r="AS1118" i="48" s="1"/>
  <c r="AR407" i="48"/>
  <c r="AS407" i="48" s="1"/>
  <c r="AR980" i="48"/>
  <c r="AS980" i="48" s="1"/>
  <c r="AR1053" i="48"/>
  <c r="AS1053" i="48" s="1"/>
  <c r="AR1092" i="48"/>
  <c r="AS1092" i="48" s="1"/>
  <c r="AR1655" i="48"/>
  <c r="AS1655" i="48" s="1"/>
  <c r="AR1743" i="48"/>
  <c r="AS1743" i="48" s="1"/>
  <c r="AR1472" i="48"/>
  <c r="AS1472" i="48" s="1"/>
  <c r="AR1646" i="48"/>
  <c r="AS1646" i="48" s="1"/>
  <c r="AR1455" i="48"/>
  <c r="AS1455" i="48" s="1"/>
  <c r="AR1669" i="48"/>
  <c r="AS1669" i="48" s="1"/>
  <c r="AR1438" i="48"/>
  <c r="AS1438" i="48" s="1"/>
  <c r="AR1305" i="48"/>
  <c r="AS1305" i="48" s="1"/>
  <c r="AR1268" i="48"/>
  <c r="AS1268" i="48" s="1"/>
  <c r="AR1289" i="48"/>
  <c r="AS1289" i="48" s="1"/>
  <c r="AR1711" i="48"/>
  <c r="AS1711" i="48" s="1"/>
  <c r="AR1216" i="48"/>
  <c r="AS1216" i="48" s="1"/>
  <c r="AR2021" i="48"/>
  <c r="AS2021" i="48" s="1"/>
  <c r="AR520" i="48"/>
  <c r="AS520" i="48" s="1"/>
  <c r="AR2067" i="48"/>
  <c r="AS2067" i="48" s="1"/>
  <c r="AR1703" i="48"/>
  <c r="AS1703" i="48" s="1"/>
  <c r="AR1916" i="48"/>
  <c r="AS1916" i="48" s="1"/>
  <c r="AR1002" i="48"/>
  <c r="AS1002" i="48" s="1"/>
  <c r="AR2311" i="48"/>
  <c r="AS2311" i="48" s="1"/>
  <c r="AR1681" i="48"/>
  <c r="AS1681" i="48" s="1"/>
  <c r="AR1263" i="48"/>
  <c r="AS1263" i="48" s="1"/>
  <c r="AR1644" i="48"/>
  <c r="AS1644" i="48" s="1"/>
  <c r="AR1452" i="48"/>
  <c r="AS1452" i="48" s="1"/>
  <c r="AR1198" i="48"/>
  <c r="AS1198" i="48" s="1"/>
  <c r="AR1134" i="48"/>
  <c r="AS1134" i="48" s="1"/>
  <c r="AR1581" i="48"/>
  <c r="AS1581" i="48" s="1"/>
  <c r="AR1254" i="48"/>
  <c r="AS1254" i="48" s="1"/>
  <c r="AR1218" i="48"/>
  <c r="AS1218" i="48" s="1"/>
  <c r="AR2109" i="48"/>
  <c r="AS2109" i="48" s="1"/>
  <c r="AR1437" i="48"/>
  <c r="AS1437" i="48" s="1"/>
  <c r="AR648" i="48"/>
  <c r="AS648" i="48" s="1"/>
  <c r="AR1421" i="48"/>
  <c r="AS1421" i="48" s="1"/>
  <c r="AR1854" i="48"/>
  <c r="AS1854" i="48" s="1"/>
  <c r="AR363" i="48"/>
  <c r="AS363" i="48" s="1"/>
  <c r="AR1624" i="48"/>
  <c r="AS1624" i="48" s="1"/>
  <c r="AR1772" i="48"/>
  <c r="AS1772" i="48" s="1"/>
  <c r="AR1882" i="48"/>
  <c r="AS1882" i="48" s="1"/>
  <c r="AR2081" i="48"/>
  <c r="AS2081" i="48" s="1"/>
  <c r="AR1073" i="48"/>
  <c r="AS1073" i="48" s="1"/>
  <c r="AR986" i="48"/>
  <c r="AS986" i="48" s="1"/>
  <c r="AR946" i="48"/>
  <c r="AS946" i="48" s="1"/>
  <c r="AR1068" i="48"/>
  <c r="AS1068" i="48" s="1"/>
  <c r="AR1591" i="48"/>
  <c r="AS1591" i="48" s="1"/>
  <c r="AR1225" i="48"/>
  <c r="AS1225" i="48" s="1"/>
  <c r="AR438" i="48"/>
  <c r="AS438" i="48" s="1"/>
  <c r="AR1032" i="48"/>
  <c r="AS1032" i="48" s="1"/>
  <c r="AR619" i="48"/>
  <c r="AS619" i="48" s="1"/>
  <c r="AR1206" i="48"/>
  <c r="AS1206" i="48" s="1"/>
  <c r="AR1769" i="48"/>
  <c r="AS1769" i="48" s="1"/>
  <c r="AR1600" i="48"/>
  <c r="AS1600" i="48" s="1"/>
  <c r="AR1322" i="48"/>
  <c r="AS1322" i="48" s="1"/>
  <c r="AR2309" i="48"/>
  <c r="AS2309" i="48" s="1"/>
  <c r="AR1570" i="48"/>
  <c r="AS1570" i="48" s="1"/>
  <c r="AR1325" i="48"/>
  <c r="AS1325" i="48" s="1"/>
  <c r="AR1454" i="48"/>
  <c r="AS1454" i="48" s="1"/>
  <c r="AR1394" i="48"/>
  <c r="AS1394" i="48" s="1"/>
  <c r="AR1401" i="48"/>
  <c r="AS1401" i="48" s="1"/>
  <c r="AR1180" i="48"/>
  <c r="AS1180" i="48" s="1"/>
  <c r="AR1069" i="48"/>
  <c r="AS1069" i="48" s="1"/>
  <c r="AR1160" i="48"/>
  <c r="AS1160" i="48" s="1"/>
  <c r="AR5" i="48"/>
  <c r="AS5" i="48" s="1"/>
  <c r="AR652" i="48"/>
  <c r="AS652" i="48" s="1"/>
  <c r="AR245" i="48"/>
  <c r="AS245" i="48" s="1"/>
  <c r="AR566" i="48"/>
  <c r="AS566" i="48" s="1"/>
  <c r="AR640" i="48"/>
  <c r="AS640" i="48" s="1"/>
  <c r="AR1809" i="48"/>
  <c r="AS1809" i="48" s="1"/>
  <c r="AR132" i="48"/>
  <c r="AS132" i="48" s="1"/>
  <c r="AR124" i="48"/>
  <c r="AS124" i="48" s="1"/>
  <c r="AR1484" i="48"/>
  <c r="AS1484" i="48" s="1"/>
  <c r="AR1195" i="48"/>
  <c r="AS1195" i="48" s="1"/>
  <c r="AR781" i="48"/>
  <c r="AS781" i="48" s="1"/>
  <c r="AR1460" i="48"/>
  <c r="AS1460" i="48" s="1"/>
  <c r="AR294" i="48"/>
  <c r="AS294" i="48" s="1"/>
  <c r="AR51" i="48"/>
  <c r="AS51" i="48" s="1"/>
  <c r="AR229" i="48"/>
  <c r="AS229" i="48" s="1"/>
  <c r="AR122" i="48"/>
  <c r="AS122" i="48" s="1"/>
  <c r="AR1036" i="48"/>
  <c r="AS1036" i="48" s="1"/>
  <c r="AR321" i="48"/>
  <c r="AS321" i="48" s="1"/>
  <c r="AR855" i="48"/>
  <c r="AS855" i="48" s="1"/>
  <c r="AR824" i="48"/>
  <c r="AS824" i="48" s="1"/>
  <c r="AR669" i="48"/>
  <c r="AS669" i="48" s="1"/>
  <c r="AR704" i="48"/>
  <c r="AS704" i="48" s="1"/>
  <c r="AR1928" i="48"/>
  <c r="AS1928" i="48" s="1"/>
  <c r="AR1824" i="48"/>
  <c r="AS1824" i="48" s="1"/>
  <c r="AR959" i="48"/>
  <c r="AS959" i="48" s="1"/>
  <c r="AR884" i="48"/>
  <c r="AS884" i="48" s="1"/>
  <c r="AR1957" i="48"/>
  <c r="AS1957" i="48" s="1"/>
  <c r="AR870" i="48"/>
  <c r="AS870" i="48" s="1"/>
  <c r="AR1259" i="48"/>
  <c r="AS1259" i="48" s="1"/>
  <c r="AR1257" i="48"/>
  <c r="AS1257" i="48" s="1"/>
  <c r="AR1282" i="48"/>
  <c r="AS1282" i="48" s="1"/>
  <c r="AR1935" i="48"/>
  <c r="AS1935" i="48" s="1"/>
  <c r="AR1837" i="48"/>
  <c r="AS1837" i="48" s="1"/>
  <c r="AR1663" i="48"/>
  <c r="AS1663" i="48" s="1"/>
  <c r="AR1287" i="48"/>
  <c r="AS1287" i="48" s="1"/>
  <c r="AR601" i="48"/>
  <c r="AS601" i="48" s="1"/>
  <c r="AR553" i="48"/>
  <c r="AS553" i="48" s="1"/>
  <c r="AR1100" i="48"/>
  <c r="AS1100" i="48" s="1"/>
  <c r="AR1601" i="48"/>
  <c r="AS1601" i="48" s="1"/>
  <c r="AR799" i="48"/>
  <c r="AS799" i="48" s="1"/>
  <c r="AR2300" i="48"/>
  <c r="AS2300" i="48" s="1"/>
  <c r="AR2284" i="48"/>
  <c r="AS2284" i="48" s="1"/>
  <c r="AR2268" i="48"/>
  <c r="AS2268" i="48" s="1"/>
  <c r="AR2252" i="48"/>
  <c r="AS2252" i="48" s="1"/>
  <c r="AR2236" i="48"/>
  <c r="AS2236" i="48" s="1"/>
  <c r="AR2220" i="48"/>
  <c r="AS2220" i="48" s="1"/>
  <c r="AR2204" i="48"/>
  <c r="AS2204" i="48" s="1"/>
  <c r="AR1734" i="48"/>
  <c r="AS1734" i="48" s="1"/>
  <c r="AR1219" i="48"/>
  <c r="AS1219" i="48" s="1"/>
  <c r="AR1549" i="48"/>
  <c r="AS1549" i="48" s="1"/>
  <c r="AR1829" i="48"/>
  <c r="AS1829" i="48" s="1"/>
  <c r="AR1650" i="48"/>
  <c r="AS1650" i="48" s="1"/>
  <c r="AR2187" i="48"/>
  <c r="AS2187" i="48" s="1"/>
  <c r="AR2007" i="48"/>
  <c r="AS2007" i="48" s="1"/>
  <c r="AR2049" i="48"/>
  <c r="AS2049" i="48" s="1"/>
  <c r="AR2038" i="48"/>
  <c r="AS2038" i="48" s="1"/>
  <c r="AR1972" i="48"/>
  <c r="AS1972" i="48" s="1"/>
  <c r="AR2064" i="48"/>
  <c r="AS2064" i="48" s="1"/>
  <c r="AR1996" i="48"/>
  <c r="AS1996" i="48" s="1"/>
  <c r="AR1988" i="48"/>
  <c r="AS1988" i="48" s="1"/>
  <c r="AR1079" i="48"/>
  <c r="AS1079" i="48" s="1"/>
  <c r="AR625" i="48"/>
  <c r="AS625" i="48" s="1"/>
  <c r="AR660" i="48"/>
  <c r="AS660" i="48" s="1"/>
  <c r="AR7" i="48"/>
  <c r="AS7" i="48" s="1"/>
  <c r="AR217" i="48"/>
  <c r="AS217" i="48" s="1"/>
  <c r="AR36" i="48"/>
  <c r="AS36" i="48" s="1"/>
  <c r="AR34" i="48"/>
  <c r="AS34" i="48" s="1"/>
  <c r="AR1042" i="48"/>
  <c r="AS1042" i="48" s="1"/>
  <c r="AR825" i="48"/>
  <c r="AS825" i="48" s="1"/>
  <c r="AR560" i="48"/>
  <c r="AS560" i="48" s="1"/>
  <c r="AR243" i="48"/>
  <c r="AS243" i="48" s="1"/>
  <c r="AR710" i="48"/>
  <c r="AS710" i="48" s="1"/>
  <c r="AR302" i="48"/>
  <c r="AS302" i="48" s="1"/>
  <c r="AR876" i="48"/>
  <c r="AS876" i="48" s="1"/>
  <c r="AR254" i="48"/>
  <c r="AS254" i="48" s="1"/>
  <c r="AR256" i="48"/>
  <c r="AS256" i="48" s="1"/>
  <c r="AR299" i="48"/>
  <c r="AS299" i="48" s="1"/>
  <c r="AR481" i="48"/>
  <c r="AS481" i="48" s="1"/>
  <c r="AR219" i="48"/>
  <c r="AS219" i="48" s="1"/>
  <c r="AR319" i="48"/>
  <c r="AS319" i="48" s="1"/>
  <c r="AR338" i="48"/>
  <c r="AS338" i="48" s="1"/>
  <c r="AR203" i="48"/>
  <c r="AS203" i="48" s="1"/>
  <c r="AR547" i="48"/>
  <c r="AS547" i="48" s="1"/>
  <c r="AR1694" i="48"/>
  <c r="AS1694" i="48" s="1"/>
  <c r="AR1623" i="48"/>
  <c r="AS1623" i="48" s="1"/>
  <c r="AR2142" i="48"/>
  <c r="AS2142" i="48" s="1"/>
  <c r="AR2126" i="48"/>
  <c r="AS2126" i="48" s="1"/>
  <c r="AR1884" i="48"/>
  <c r="AS1884" i="48" s="1"/>
  <c r="AR2104" i="48"/>
  <c r="AS2104" i="48" s="1"/>
  <c r="AR1721" i="48"/>
  <c r="AS1721" i="48" s="1"/>
  <c r="AR871" i="48"/>
  <c r="AS871" i="48" s="1"/>
  <c r="AR1402" i="48"/>
  <c r="AS1402" i="48" s="1"/>
  <c r="AR664" i="48"/>
  <c r="AS664" i="48" s="1"/>
  <c r="AR1709" i="48"/>
  <c r="AS1709" i="48" s="1"/>
  <c r="AR1666" i="48"/>
  <c r="AS1666" i="48" s="1"/>
  <c r="AR1845" i="48"/>
  <c r="AS1845" i="48" s="1"/>
  <c r="AR2082" i="48"/>
  <c r="AS2082" i="48" s="1"/>
  <c r="AR1081" i="48"/>
  <c r="AS1081" i="48" s="1"/>
  <c r="AR985" i="48"/>
  <c r="AS985" i="48" s="1"/>
  <c r="AR1057" i="48"/>
  <c r="AS1057" i="48" s="1"/>
  <c r="AR1582" i="48"/>
  <c r="AS1582" i="48" s="1"/>
  <c r="AR1462" i="48"/>
  <c r="AS1462" i="48" s="1"/>
  <c r="AR1713" i="48"/>
  <c r="AS1713" i="48" s="1"/>
  <c r="AR1800" i="48"/>
  <c r="AS1800" i="48" s="1"/>
  <c r="AR1049" i="48"/>
  <c r="AS1049" i="48" s="1"/>
  <c r="AR2058" i="48"/>
  <c r="AS2058" i="48" s="1"/>
  <c r="AR1521" i="48"/>
  <c r="AS1521" i="48" s="1"/>
  <c r="AR1464" i="48"/>
  <c r="AS1464" i="48" s="1"/>
  <c r="AR1342" i="48"/>
  <c r="AS1342" i="48" s="1"/>
  <c r="AR1468" i="48"/>
  <c r="AS1468" i="48" s="1"/>
  <c r="AR1475" i="48"/>
  <c r="AS1475" i="48" s="1"/>
  <c r="AR1324" i="48"/>
  <c r="AS1324" i="48" s="1"/>
  <c r="AR1366" i="48"/>
  <c r="AS1366" i="48" s="1"/>
  <c r="AR1283" i="48"/>
  <c r="AS1283" i="48" s="1"/>
  <c r="AR1436" i="48"/>
  <c r="AS1436" i="48" s="1"/>
  <c r="AR1001" i="48"/>
  <c r="AS1001" i="48" s="1"/>
  <c r="AR1445" i="48"/>
  <c r="AS1445" i="48" s="1"/>
  <c r="AR942" i="48"/>
  <c r="AS942" i="48" s="1"/>
  <c r="AR886" i="48"/>
  <c r="AS886" i="48" s="1"/>
  <c r="AR600" i="48"/>
  <c r="AS600" i="48" s="1"/>
  <c r="AR1129" i="48"/>
  <c r="AS1129" i="48" s="1"/>
  <c r="AR1043" i="48"/>
  <c r="AS1043" i="48" s="1"/>
  <c r="AR961" i="48"/>
  <c r="AS961" i="48" s="1"/>
  <c r="AR1633" i="48"/>
  <c r="AS1633" i="48" s="1"/>
  <c r="AR1516" i="48"/>
  <c r="AS1516" i="48" s="1"/>
  <c r="AR1344" i="48"/>
  <c r="AS1344" i="48" s="1"/>
  <c r="AR1148" i="48"/>
  <c r="AS1148" i="48" s="1"/>
  <c r="AR1102" i="48"/>
  <c r="AS1102" i="48" s="1"/>
  <c r="AR675" i="48"/>
  <c r="AS675" i="48" s="1"/>
  <c r="AR796" i="48"/>
  <c r="AS796" i="48" s="1"/>
  <c r="AR448" i="48"/>
  <c r="AS448" i="48" s="1"/>
  <c r="AR647" i="48"/>
  <c r="AS647" i="48" s="1"/>
  <c r="AR840" i="48"/>
  <c r="AS840" i="48" s="1"/>
  <c r="AR775" i="48"/>
  <c r="AS775" i="48" s="1"/>
  <c r="AR365" i="48"/>
  <c r="AS365" i="48" s="1"/>
</calcChain>
</file>

<file path=xl/sharedStrings.xml><?xml version="1.0" encoding="utf-8"?>
<sst xmlns="http://schemas.openxmlformats.org/spreadsheetml/2006/main" count="7814" uniqueCount="206">
  <si>
    <t>DATE</t>
  </si>
  <si>
    <t>Building</t>
  </si>
  <si>
    <t>Steam Consumption</t>
  </si>
  <si>
    <t>Elec Consumption</t>
  </si>
  <si>
    <t>Total Energy</t>
  </si>
  <si>
    <t>EUI</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</si>
  <si>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</si>
  <si>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</si>
  <si>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</si>
  <si>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</si>
  <si>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</si>
  <si>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</si>
  <si>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</si>
  <si>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</si>
  <si>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</si>
  <si>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</si>
  <si>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</si>
  <si>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</si>
  <si>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</si>
  <si>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</si>
  <si>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</si>
  <si>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</si>
  <si>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</si>
  <si>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</si>
  <si>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</si>
  <si>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</si>
  <si>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</si>
  <si>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</si>
  <si>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</si>
  <si>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</si>
  <si>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</si>
  <si>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</si>
  <si>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</si>
  <si>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</si>
  <si>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</si>
  <si>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</si>
  <si>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</si>
  <si>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</si>
  <si>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</si>
  <si>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</si>
  <si>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</si>
  <si>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</si>
  <si>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</si>
  <si>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</si>
  <si>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</si>
  <si>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</si>
  <si>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</si>
  <si>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</si>
  <si>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</si>
  <si>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</si>
  <si>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</si>
  <si>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</si>
  <si>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</si>
  <si>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</si>
  <si>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</si>
  <si>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</si>
  <si>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</si>
  <si>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</si>
  <si>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</si>
  <si>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</si>
  <si>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</si>
  <si>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Tech North</t>
  </si>
  <si>
    <t>Elec Consumption_1</t>
  </si>
  <si>
    <t>Elec Consumption_2</t>
  </si>
  <si>
    <t>Tech Central</t>
  </si>
  <si>
    <t>Tech South</t>
  </si>
  <si>
    <t>Alumni Hall</t>
  </si>
  <si>
    <t>Gas Consumption</t>
  </si>
  <si>
    <t>ASA</t>
  </si>
  <si>
    <t>ASP</t>
  </si>
  <si>
    <t>HW Consumption</t>
  </si>
  <si>
    <t>DW Consumption</t>
  </si>
  <si>
    <t>Carman Hall</t>
  </si>
  <si>
    <t>DTD</t>
  </si>
  <si>
    <t>Elec Consumption_3</t>
  </si>
  <si>
    <t>CHW Consumption</t>
  </si>
  <si>
    <t>Elec Consumption_4</t>
  </si>
  <si>
    <t>John Rettaliata Engineering Center</t>
  </si>
  <si>
    <t>Facilities Building</t>
  </si>
  <si>
    <t>Farr Hall</t>
  </si>
  <si>
    <t>Galvin Library</t>
  </si>
  <si>
    <t>Steam Consumption_1</t>
  </si>
  <si>
    <t>Steam Consumption_2</t>
  </si>
  <si>
    <t>Heating Plant</t>
  </si>
  <si>
    <t>Herman Hall</t>
  </si>
  <si>
    <t>Steam Consumption_3</t>
  </si>
  <si>
    <t>Steam Consumption_4</t>
  </si>
  <si>
    <t>Incubator</t>
  </si>
  <si>
    <t>Elec Consumption_5</t>
  </si>
  <si>
    <t>Elec Consumption_6</t>
  </si>
  <si>
    <t>Elec Consumption_7</t>
  </si>
  <si>
    <t>Elec Consumption_8</t>
  </si>
  <si>
    <t>Elec Consumption_9</t>
  </si>
  <si>
    <t>Elec Consumption_0</t>
  </si>
  <si>
    <t>DW Consumption_1</t>
  </si>
  <si>
    <t>DW Consumption_2</t>
  </si>
  <si>
    <t>IIT Tower</t>
  </si>
  <si>
    <t>Kappa</t>
  </si>
  <si>
    <t>Keating Hall</t>
  </si>
  <si>
    <t>Pritzker Science Center</t>
  </si>
  <si>
    <t>Life Science Research</t>
  </si>
  <si>
    <t>Machinery Hall</t>
  </si>
  <si>
    <t>Main Building</t>
  </si>
  <si>
    <t>Metals Building</t>
  </si>
  <si>
    <t>HW Consumption_1</t>
  </si>
  <si>
    <t>HW Consumption_2</t>
  </si>
  <si>
    <t>CHW Consumption_1</t>
  </si>
  <si>
    <t>CHW Consumption_2</t>
  </si>
  <si>
    <t>MSV</t>
  </si>
  <si>
    <t>MSV East Hall</t>
  </si>
  <si>
    <t>MSV Fowler Hall</t>
  </si>
  <si>
    <t>MSV Graduate Hall</t>
  </si>
  <si>
    <t>MSV Lewis Hall</t>
  </si>
  <si>
    <t>MTTC</t>
  </si>
  <si>
    <t>Perlstein Hall</t>
  </si>
  <si>
    <t>PKP</t>
  </si>
  <si>
    <t>PKS</t>
  </si>
  <si>
    <t>Siegel Hall</t>
  </si>
  <si>
    <t>SPE</t>
  </si>
  <si>
    <t>SSV North Building</t>
  </si>
  <si>
    <t>SSV Middle Building</t>
  </si>
  <si>
    <t>SSV South Building</t>
  </si>
  <si>
    <t>Stuart Building</t>
  </si>
  <si>
    <t>TBC</t>
  </si>
  <si>
    <t>Vandercook 1</t>
  </si>
  <si>
    <t>Vandercook 2</t>
  </si>
  <si>
    <t>Wishnick Hall</t>
  </si>
  <si>
    <t>2017-12</t>
  </si>
  <si>
    <t>Bailey Hall</t>
  </si>
  <si>
    <t>Crown Hall</t>
  </si>
  <si>
    <t>Cunningham Hall</t>
  </si>
  <si>
    <t>Gunsaulus Hall</t>
  </si>
  <si>
    <t>South Substation</t>
  </si>
  <si>
    <t>Row Labels</t>
  </si>
  <si>
    <t>Grand Total</t>
  </si>
  <si>
    <t>2017</t>
  </si>
  <si>
    <t>Dec</t>
  </si>
  <si>
    <t>2018</t>
  </si>
  <si>
    <t>Jan</t>
  </si>
  <si>
    <t>Feb</t>
  </si>
  <si>
    <t>Mar</t>
  </si>
  <si>
    <t>Apr</t>
  </si>
  <si>
    <t>May</t>
  </si>
  <si>
    <t>Jun</t>
  </si>
  <si>
    <t>Jul</t>
  </si>
  <si>
    <t>Aug</t>
  </si>
  <si>
    <t>Sep</t>
  </si>
  <si>
    <t>Oct</t>
  </si>
  <si>
    <t>Nov</t>
  </si>
  <si>
    <t>2019</t>
  </si>
  <si>
    <t>2020</t>
  </si>
  <si>
    <t>2021</t>
  </si>
  <si>
    <t>2022</t>
  </si>
  <si>
    <t>Sum of Elec Consumption_1</t>
  </si>
  <si>
    <t>Sum of Elec Consumption_2</t>
  </si>
  <si>
    <t>Sum of Elec Consumption_3</t>
  </si>
  <si>
    <t>Sum of Elec Consumption_4</t>
  </si>
  <si>
    <t>Sum of Elec Consumption_5</t>
  </si>
  <si>
    <t>Sum of Elec Consumption_6</t>
  </si>
  <si>
    <t>Sum of Elec Consumption_7</t>
  </si>
  <si>
    <t>Sum of Elec Consumption_8</t>
  </si>
  <si>
    <t>Sum of Elec Consumption_9</t>
  </si>
  <si>
    <t>Sum of Elec Consumption_0</t>
  </si>
  <si>
    <t>Sum of Steam Consumption_3</t>
  </si>
  <si>
    <t>Sum of Steam Consumption_4</t>
  </si>
  <si>
    <t>Sum of Steam Consumption_2</t>
  </si>
  <si>
    <t>Sum of Steam Consumption_1</t>
  </si>
  <si>
    <t>Sum of Gas Consumption</t>
  </si>
  <si>
    <t>Sum of Steam Consumption</t>
  </si>
  <si>
    <t>Sum of HW Consumption</t>
  </si>
  <si>
    <t>Sum of HW Consumption_1</t>
  </si>
  <si>
    <t>Sum of HW Consumption_2</t>
  </si>
  <si>
    <t>Sum of CHW Consumption</t>
  </si>
  <si>
    <t>Sum of CHW Consumption_1</t>
  </si>
  <si>
    <t>Sum of CHW Consumption_2</t>
  </si>
  <si>
    <t>Sum of DW Consumption</t>
  </si>
  <si>
    <t>Sum of DW Consumption_1</t>
  </si>
  <si>
    <t>Sum of DW Consumption_2</t>
  </si>
  <si>
    <t>Total Elec Consumption</t>
  </si>
  <si>
    <t>Total Gas Consumption</t>
  </si>
  <si>
    <t>Total Steam Consumption</t>
  </si>
  <si>
    <t>Total HW Consumption</t>
  </si>
  <si>
    <t>Total CHW Consumption</t>
  </si>
  <si>
    <t>Total DW Consumption</t>
  </si>
  <si>
    <t>Total Elec Energy</t>
  </si>
  <si>
    <t>Total Gas Energy</t>
  </si>
  <si>
    <t>Total Steam Energy</t>
  </si>
  <si>
    <t>Total HW Energy</t>
  </si>
  <si>
    <t>Total CHW Energy</t>
  </si>
  <si>
    <t>Total DW Energy</t>
  </si>
  <si>
    <t>Building EUI</t>
  </si>
  <si>
    <t>Building Area</t>
  </si>
  <si>
    <t>Building Name</t>
  </si>
  <si>
    <t>Area (SF)</t>
  </si>
  <si>
    <t>MTCC</t>
  </si>
  <si>
    <t>TRI</t>
  </si>
  <si>
    <t>Campus</t>
  </si>
  <si>
    <t>Total</t>
  </si>
  <si>
    <t>Total Building Energy (kBTU)</t>
  </si>
  <si>
    <t>Sum of Total Elec Energy</t>
  </si>
  <si>
    <t>Sum of Total Gas Energy</t>
  </si>
  <si>
    <t>Sum of Total Steam Energy</t>
  </si>
  <si>
    <t>Sum of Total HW Energy</t>
  </si>
  <si>
    <t>Sum of Total CHW Energy</t>
  </si>
  <si>
    <t>Column Labels</t>
  </si>
  <si>
    <t>Sum of Building EUI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</si>
</sst>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
  </numFmts>
  <fonts count="6" x14ac:knownFonts="1">
    <font>
      <sz val="11"/>
      <color theme="1"/>
      <name val="Calibri"/>
      <family val="2"/>
      <scheme val="minor"/>
    </font>
    <font>
      <b/>
      <sz val="11"/>
      <color theme="1"/>
      <name val="Calibri"/>
      <family val="2"/>
      <scheme val="minor"/>
    </font>
    <font>
      <sz val="11"/>
      <color rgb="FF000000"/>
      <name val="Calibri"/>
      <family val="2"/>
      <scheme val="minor"/>
    </font>
    <font>
      <b/>
      <sz val="10"/>
      <color theme="0"/>
      <name val="Arial"/>
      <family val="2"/>
    </font>
    <font>
      <sz val="10"/>
      <color theme="1"/>
      <name val="Arial"/>
      <family val="2"/>
    </font>
    <font>
      <b/>
      <sz val="10"/>
      <color theme="1"/>
      <name val="Arial"/>
      <family val="2"/>
    </font>
  </fonts>
  <fills count="4">
    <fill>
      <patternFill patternType="none"/>
    </fill>
    <fill>
      <patternFill patternType="gray125"/>
    </fill>
    <fill>
      <patternFill patternType="solid">
        <fgColor theme="0" tint="-0.14999847407452621"/>
        <bgColor theme="0" tint="-0.14999847407452621"/>
      </patternFill>
    </fill>
    <fill>
      <patternFill patternType="solid">
        <fgColor theme="1" tint="0.249977111117893"/>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style="thin">
        <color theme="1"/>
      </top>
      <bottom style="thin">
        <color theme="1"/>
      </bottom>
      <diagonal/>
    </border>
    <border>
      <left style="thin">
        <color theme="1"/>
      </left>
      <right/>
      <top style="thin">
        <color theme="1"/>
      </top>
      <bottom style="thin">
        <color theme="1"/>
      </bottom>
      <diagonal/>
    </border>
    <border>
      <left style="thin">
        <color theme="1"/>
      </left>
      <right/>
      <top style="double">
        <color theme="1"/>
      </top>
      <bottom style="thin">
        <color theme="1"/>
      </bottom>
      <diagonal/>
    </border>
    <border>
      <left/>
      <right/>
      <top style="double">
        <color theme="1"/>
      </top>
      <bottom style="thin">
        <color theme="1"/>
      </bottom>
      <diagonal/>
    </border>
  </borders>
  <cellStyleXfs count="1">
    <xf numFmtId="0" fontId="0" fillId="0" borderId="0"/>
  </cellStyleXfs>
  <cellXfs count="25">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17" fontId="0" fillId="0" borderId="0" xfId="0" applyNumberFormat="1"/>
    <xf numFmtId="0" fontId="0" fillId="0" borderId="0" xfId="0" applyNumberFormat="1"/>
    <xf numFmtId="17" fontId="0" fillId="0" borderId="0" xfId="0" applyNumberFormat="1" applyAlignment="1">
      <alignment horizontal="left" indent="1"/>
    </xf>
    <xf numFmtId="2" fontId="0" fillId="0" borderId="0" xfId="0" applyNumberFormat="1"/>
    <xf numFmtId="169" fontId="0" fillId="0" borderId="0" xfId="0" applyNumberFormat="1"/>
    <xf numFmtId="1" fontId="0" fillId="0" borderId="0" xfId="0" applyNumberFormat="1"/>
    <xf numFmtId="0" fontId="1" fillId="0" borderId="1" xfId="0" applyFont="1" applyBorder="1" applyAlignment="1">
      <alignment horizontal="center" vertical="top" wrapText="1"/>
    </xf>
    <xf numFmtId="0" fontId="1" fillId="0" borderId="2" xfId="0" applyFont="1" applyBorder="1" applyAlignment="1">
      <alignment horizontal="center" vertical="top" wrapText="1"/>
    </xf>
    <xf numFmtId="0" fontId="1" fillId="0" borderId="2" xfId="0" applyFont="1" applyFill="1" applyBorder="1" applyAlignment="1">
      <alignment horizontal="center" vertical="top" wrapText="1"/>
    </xf>
    <xf numFmtId="0" fontId="0" fillId="0" borderId="0" xfId="0" applyAlignment="1">
      <alignment wrapText="1"/>
    </xf>
    <xf numFmtId="0" fontId="3" fillId="3" borderId="4" xfId="0" applyFont="1" applyFill="1" applyBorder="1" applyAlignment="1">
      <alignment horizontal="left"/>
    </xf>
    <xf numFmtId="3" fontId="3" fillId="3" borderId="3" xfId="0" applyNumberFormat="1" applyFont="1" applyFill="1" applyBorder="1" applyAlignment="1">
      <alignment horizontal="left"/>
    </xf>
    <xf numFmtId="0" fontId="2" fillId="2" borderId="4" xfId="0" applyFont="1" applyFill="1" applyBorder="1"/>
    <xf numFmtId="3" fontId="4" fillId="2" borderId="3" xfId="0" applyNumberFormat="1" applyFont="1" applyFill="1" applyBorder="1" applyAlignment="1">
      <alignment horizontal="left"/>
    </xf>
    <xf numFmtId="0" fontId="2" fillId="0" borderId="4" xfId="0" applyFont="1" applyBorder="1"/>
    <xf numFmtId="3" fontId="4" fillId="0" borderId="3" xfId="0" applyNumberFormat="1" applyFont="1" applyBorder="1" applyAlignment="1">
      <alignment horizontal="left"/>
    </xf>
    <xf numFmtId="0" fontId="4" fillId="2" borderId="4" xfId="0" applyFont="1" applyFill="1" applyBorder="1" applyAlignment="1">
      <alignment horizontal="left"/>
    </xf>
    <xf numFmtId="0" fontId="5" fillId="0" borderId="5" xfId="0" applyFont="1" applyBorder="1" applyAlignment="1">
      <alignment horizontal="left"/>
    </xf>
    <xf numFmtId="3" fontId="5" fillId="0" borderId="6" xfId="0" applyNumberFormat="1" applyFont="1" applyBorder="1" applyAlignment="1">
      <alignment horizontal="left"/>
    </xf>
    <xf numFmtId="0" fontId="0" fillId="0" borderId="0" xfId="0" applyAlignment="1">
      <alignment horizontal="left" indent="1"/>
    </xf>
    <xf numFmtId="0" fontId="0" fillId="0" borderId="0" xfId="0" pivotButton="1" applyAlignment="1">
      <alignment wrapText="1"/>
    </xf>
  </cellXfs>
  <cellStyles count="1">
    <cellStyle name="Normal" xfId="0" builtinId="0"/>
  </cellStyles>
  <dxfs count="53">
    <dxf>
      <alignment wrapText="1"/>
    </dxf>
    <dxf>
      <alignment wrapText="1"/>
    </dxf>
    <dxf>
      <alignment wrapText="1"/>
    </dxf>
    <dxf>
      <numFmt numFmtId="1" formatCode="0"/>
    </dxf>
    <dxf>
      <numFmt numFmtId="169" formatCode="0.0"/>
    </dxf>
    <dxf>
      <numFmt numFmtId="169" formatCode="0.0"/>
    </dxf>
    <dxf>
      <numFmt numFmtId="2" formatCode="0.00"/>
    </dxf>
    <dxf>
      <numFmt numFmtId="168" formatCode="0.000"/>
    </dxf>
    <dxf>
      <numFmt numFmtId="165" formatCode="0.0000"/>
    </dxf>
    <dxf>
      <numFmt numFmtId="164" formatCode="0.00000"/>
    </dxf>
    <dxf>
      <numFmt numFmtId="166" formatCode="0.000000"/>
    </dxf>
    <dxf>
      <numFmt numFmtId="167" formatCode="0.0000000"/>
    </dxf>
    <dxf>
      <numFmt numFmtId="169" formatCode="0.0"/>
    </dxf>
    <dxf>
      <numFmt numFmtId="1" formatCode="0"/>
    </dxf>
    <dxf>
      <alignment wrapText="1"/>
    </dxf>
    <dxf>
      <alignment wrapText="1"/>
    </dxf>
    <dxf>
      <numFmt numFmtId="1" formatCode="0"/>
    </dxf>
    <dxf>
      <numFmt numFmtId="169" formatCode="0.0"/>
    </dxf>
    <dxf>
      <alignment wrapText="1"/>
    </dxf>
    <dxf>
      <alignment wrapText="1"/>
    </dxf>
    <dxf>
      <numFmt numFmtId="1" formatCode="0"/>
    </dxf>
    <dxf>
      <numFmt numFmtId="169" formatCode="0.0"/>
    </dxf>
    <dxf>
      <numFmt numFmtId="1" formatCode="0"/>
    </dxf>
    <dxf>
      <alignment wrapText="1"/>
    </dxf>
    <dxf>
      <alignment wrapText="1"/>
    </dxf>
    <dxf>
      <numFmt numFmtId="169" formatCode="0.0"/>
    </dxf>
    <dxf>
      <alignment wrapText="1"/>
    </dxf>
    <dxf>
      <alignment wrapText="1"/>
    </dxf>
    <dxf>
      <numFmt numFmtId="2" formatCode="0.00"/>
    </dxf>
    <dxf>
      <numFmt numFmtId="169" formatCode="0.0"/>
    </dxf>
    <dxf>
      <numFmt numFmtId="168" formatCode="0.000"/>
    </dxf>
    <dxf>
      <numFmt numFmtId="165" formatCode="0.0000"/>
    </dxf>
    <dxf>
      <numFmt numFmtId="164" formatCode="0.00000"/>
    </dxf>
    <dxf>
      <numFmt numFmtId="166" formatCode="0.000000"/>
    </dxf>
    <dxf>
      <numFmt numFmtId="167" formatCode="0.0000000"/>
    </dxf>
    <dxf>
      <numFmt numFmtId="2" formatCode="0.00"/>
    </dxf>
    <dxf>
      <numFmt numFmtId="1" formatCode="0"/>
    </dxf>
    <dxf>
      <numFmt numFmtId="1" formatCode="0"/>
    </dxf>
    <dxf>
      <alignment wrapText="1"/>
    </dxf>
    <dxf>
      <alignment wrapText="1"/>
    </dxf>
    <dxf>
      <numFmt numFmtId="1" formatCode="0"/>
    </dxf>
    <dxf>
      <numFmt numFmtId="0" formatCode="General"/>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top" textRotation="0" wrapText="1" indent="0" justifyLastLine="0" shrinkToFit="0" readingOrder="0"/>
      <border diagonalUp="0" diagonalDown="0" outline="0">
        <left style="thin">
          <color auto="1"/>
        </left>
        <right style="thin">
          <color auto="1"/>
        </right>
        <top/>
        <bottom/>
      </border>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microsoft.com/office/2007/relationships/slicerCache" Target="slicerCaches/slicerCache3.xml"/><Relationship Id="rId68" Type="http://schemas.microsoft.com/office/2007/relationships/slicerCache" Target="slicerCaches/slicerCache8.xml"/><Relationship Id="rId76"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66" Type="http://schemas.microsoft.com/office/2007/relationships/slicerCache" Target="slicerCaches/slicerCache6.xml"/><Relationship Id="rId7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pivotCacheDefinition" Target="pivotCache/pivotCacheDefinition2.xml"/><Relationship Id="rId65" Type="http://schemas.microsoft.com/office/2007/relationships/slicerCache" Target="slicerCaches/slicerCache5.xml"/><Relationship Id="rId73" Type="http://schemas.microsoft.com/office/2007/relationships/slicerCache" Target="slicerCaches/slicerCache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microsoft.com/office/2007/relationships/slicerCache" Target="slicerCaches/slicerCache4.xml"/><Relationship Id="rId69" Type="http://schemas.microsoft.com/office/2007/relationships/slicerCache" Target="slicerCaches/slicerCache9.xml"/><Relationship Id="rId77"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ivotCacheDefinition" Target="pivotCache/pivotCacheDefinition1.xml"/><Relationship Id="rId67" Type="http://schemas.microsoft.com/office/2007/relationships/slicerCache" Target="slicerCaches/slicerCache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microsoft.com/office/2007/relationships/slicerCache" Target="slicerCaches/slicerCache2.xml"/><Relationship Id="rId70" Type="http://schemas.microsoft.com/office/2007/relationships/slicerCache" Target="slicerCaches/slicerCache10.xml"/><Relationship Id="rId75"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[Consolidated Meter Data.xlsx]EUI!PivotTable2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Building EUI Over Time (kBTU/SF)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ln w="28575" cap="rnd">
            <a:solidFill>
              <a:schemeClr val="accent1"/>
            </a:solidFill>
            <a:round/>
          </a:ln>
          <a:effectLst/>
        </c:spPr>
        <c:marker>
          <c:symbol val="circle"/>
          <c:size val="5"/>
          <c:spPr>
            <a:solidFill>
              <a:schemeClr val="accent2">
                <a:lumMod val="70000"/>
              </a:schemeClr>
            </a:solidFill>
            <a:ln w="9525">
              <a:solidFill>
                <a:schemeClr val="accent2">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ln w="28575" cap="rnd">
            <a:solidFill>
              <a:schemeClr val="accent1"/>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ln w="28575" cap="rnd">
            <a:solidFill>
              <a:schemeClr val="accent1"/>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ln w="28575" cap="rnd">
            <a:solidFill>
              <a:schemeClr val="accent1"/>
            </a:solidFill>
            <a:round/>
          </a:ln>
          <a:effectLst/>
        </c:spPr>
        <c:marker>
          <c:symbol val="circle"/>
          <c:size val="5"/>
          <c:spPr>
            <a:solidFill>
              <a:schemeClr val="accent1">
                <a:lumMod val="80000"/>
              </a:schemeClr>
            </a:solidFill>
            <a:ln w="9525">
              <a:solidFill>
                <a:schemeClr val="accent1">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ln w="28575" cap="rnd">
            <a:solidFill>
              <a:schemeClr val="accent1"/>
            </a:solidFill>
            <a:round/>
          </a:ln>
          <a:effectLst/>
        </c:spPr>
        <c:marker>
          <c:symbol val="circle"/>
          <c:size val="5"/>
          <c:spPr>
            <a:solidFill>
              <a:schemeClr val="accent2">
                <a:lumMod val="80000"/>
              </a:schemeClr>
            </a:solidFill>
            <a:ln w="9525">
              <a:solidFill>
                <a:schemeClr val="accent2">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ln w="28575" cap="rnd">
            <a:solidFill>
              <a:schemeClr val="accent1"/>
            </a:solidFill>
            <a:round/>
          </a:ln>
          <a:effectLst/>
        </c:spPr>
        <c:marker>
          <c:symbol val="circle"/>
          <c:size val="5"/>
          <c:spPr>
            <a:solidFill>
              <a:schemeClr val="accent3">
                <a:lumMod val="80000"/>
              </a:schemeClr>
            </a:solidFill>
            <a:ln w="9525">
              <a:solidFill>
                <a:schemeClr val="accent3">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ln w="28575" cap="rnd">
            <a:solidFill>
              <a:schemeClr val="accent1"/>
            </a:solidFill>
            <a:round/>
          </a:ln>
          <a:effectLst/>
        </c:spPr>
        <c:marker>
          <c:symbol val="circle"/>
          <c:size val="5"/>
          <c:spPr>
            <a:solidFill>
              <a:schemeClr val="accent4">
                <a:lumMod val="80000"/>
              </a:schemeClr>
            </a:solidFill>
            <a:ln w="9525">
              <a:solidFill>
                <a:schemeClr val="accent4">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ln w="28575" cap="rnd">
            <a:solidFill>
              <a:schemeClr val="accent1"/>
            </a:solidFill>
            <a:round/>
          </a:ln>
          <a:effectLst/>
        </c:spPr>
        <c:marker>
          <c:symbol val="circle"/>
          <c:size val="5"/>
          <c:spPr>
            <a:solidFill>
              <a:schemeClr val="accent5">
                <a:lumMod val="80000"/>
              </a:schemeClr>
            </a:solidFill>
            <a:ln w="9525">
              <a:solidFill>
                <a:schemeClr val="accent5">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ln w="28575" cap="rnd">
            <a:solidFill>
              <a:schemeClr val="accent1"/>
            </a:solidFill>
            <a:round/>
          </a:ln>
          <a:effectLst/>
        </c:spPr>
        <c:marker>
          <c:symbol val="circle"/>
          <c:size val="5"/>
          <c:spPr>
            <a:solidFill>
              <a:schemeClr val="accent6">
                <a:lumMod val="80000"/>
              </a:schemeClr>
            </a:solidFill>
            <a:ln w="9525">
              <a:solidFill>
                <a:schemeClr val="accent6">
                  <a:lumMod val="8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ln w="28575" cap="rnd">
            <a:solidFill>
              <a:schemeClr val="accent1"/>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ln w="28575" cap="rnd">
            <a:solidFill>
              <a:schemeClr val="accent1"/>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ln w="28575" cap="rnd">
            <a:solidFill>
              <a:schemeClr val="accent1"/>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1"/>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1"/>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1"/>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1"/>
            </a:solidFill>
            <a:round/>
          </a:ln>
          <a:effectLst/>
        </c:spPr>
        <c:marker>
          <c:symbol val="circle"/>
          <c:size val="5"/>
          <c:spPr>
            <a:solidFill>
              <a:schemeClr val="accent1">
                <a:lumMod val="50000"/>
              </a:schemeClr>
            </a:solidFill>
            <a:ln w="9525">
              <a:solidFill>
                <a:schemeClr val="accent1">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1"/>
            </a:solidFill>
            <a:round/>
          </a:ln>
          <a:effectLst/>
        </c:spPr>
        <c:marker>
          <c:symbol val="circle"/>
          <c:size val="5"/>
          <c:spPr>
            <a:solidFill>
              <a:schemeClr val="accent2">
                <a:lumMod val="50000"/>
              </a:schemeClr>
            </a:solidFill>
            <a:ln w="9525">
              <a:solidFill>
                <a:schemeClr val="accent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1"/>
            </a:solidFill>
            <a:round/>
          </a:ln>
          <a:effectLst/>
        </c:spPr>
        <c:marker>
          <c:symbol val="circle"/>
          <c:size val="5"/>
          <c:spPr>
            <a:solidFill>
              <a:schemeClr val="accent3">
                <a:lumMod val="50000"/>
              </a:schemeClr>
            </a:solidFill>
            <a:ln w="9525">
              <a:solidFill>
                <a:schemeClr val="accent3">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solidFill>
            <a:round/>
          </a:ln>
          <a:effectLst/>
        </c:spPr>
        <c:marker>
          <c:symbol val="circle"/>
          <c:size val="5"/>
          <c:spPr>
            <a:solidFill>
              <a:schemeClr val="accent4">
                <a:lumMod val="5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1"/>
            </a:solidFill>
            <a:round/>
          </a:ln>
          <a:effectLst/>
        </c:spPr>
        <c:marker>
          <c:symbol val="circle"/>
          <c:size val="5"/>
          <c:spPr>
            <a:solidFill>
              <a:schemeClr val="accent5">
                <a:lumMod val="50000"/>
              </a:schemeClr>
            </a:solidFill>
            <a:ln w="9525">
              <a:solidFill>
                <a:schemeClr val="accent5">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1"/>
            </a:solidFill>
            <a:round/>
          </a:ln>
          <a:effectLst/>
        </c:spPr>
        <c:marker>
          <c:symbol val="circle"/>
          <c:size val="5"/>
          <c:spPr>
            <a:solidFill>
              <a:schemeClr val="accent6">
                <a:lumMod val="50000"/>
              </a:schemeClr>
            </a:solidFill>
            <a:ln w="9525">
              <a:solidFill>
                <a:schemeClr val="accent6">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1"/>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1"/>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1"/>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1"/>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1"/>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1"/>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1"/>
            </a:solidFill>
            <a:round/>
          </a:ln>
          <a:effectLst/>
        </c:spPr>
        <c:marker>
          <c:symbol val="circle"/>
          <c:size val="5"/>
          <c:spPr>
            <a:solidFill>
              <a:schemeClr val="accent1">
                <a:lumMod val="70000"/>
              </a:schemeClr>
            </a:solidFill>
            <a:ln w="9525">
              <a:solidFill>
                <a:schemeClr val="accent1">
                  <a:lumMod val="7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623252809155802E-2"/>
          <c:y val="7.3489619200663783E-2"/>
          <c:w val="0.75817402845241666"/>
          <c:h val="0.87003338701214838"/>
        </c:manualLayout>
      </c:layout>
      <c:lineChart>
        <c:grouping val="standard"/>
        <c:varyColors val="0"/>
        <c:ser>
          <c:idx val="0"/>
          <c:order val="0"/>
          <c:tx>
            <c:strRef>
              <c:f>EUI!$B$3:$B$4</c:f>
              <c:strCache>
                <c:ptCount val="1"/>
                <c:pt idx="0">
                  <c:v>Alumni Hall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EUI!$A$5:$A$10</c:f>
              <c:strCache>
                <c:ptCount val="5"/>
                <c:pt idx="0">
                  <c:v>2018</c:v>
                </c:pt>
                <c:pt idx="1">
                  <c:v>2019</c:v>
                </c:pt>
                <c:pt idx="2">
                  <c:v>2020</c:v>
                </c:pt>
                <c:pt idx="3">
                  <c:v>2021</c:v>
                </c:pt>
                <c:pt idx="4">
                  <c:v>2022</c:v>
                </c:pt>
              </c:strCache>
            </c:strRef>
          </c:cat>
          <c:val>
            <c:numRef>
              <c:f>EUI!$B$5:$B$10</c:f>
              <c:numCache>
                <c:formatCode>0.0</c:formatCode>
                <c:ptCount val="5"/>
                <c:pt idx="0">
                  <c:v>12.994853128170433</c:v>
                </c:pt>
                <c:pt idx="1">
                  <c:v>13.278091939797164</c:v>
                </c:pt>
                <c:pt idx="2">
                  <c:v>9.9986360118596007</c:v>
                </c:pt>
                <c:pt idx="3">
                  <c:v>15.26470466699951</c:v>
                </c:pt>
                <c:pt idx="4">
                  <c:v>9.1763668401089387</c:v>
                </c:pt>
              </c:numCache>
            </c:numRef>
          </c:val>
          <c:smooth val="0"/>
          <c:extLst>
            <c:ext xmlns:c16="http://schemas.microsoft.com/office/drawing/2014/chart" uri="{C3380CC4-5D6E-409C-BE32-E72D297353CC}">
              <c16:uniqueId val="{00000000-6253-45A2-B695-FD7306D4B8CE}"/>
            </c:ext>
          </c:extLst>
        </c:ser>
        <c:ser>
          <c:idx val="1"/>
          <c:order val="1"/>
          <c:tx>
            <c:strRef>
              <c:f>EUI!$C$3:$C$4</c:f>
              <c:strCache>
                <c:ptCount val="1"/>
                <c:pt idx="0">
                  <c:v>ASA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EUI!$A$5:$A$10</c:f>
              <c:strCache>
                <c:ptCount val="5"/>
                <c:pt idx="0">
                  <c:v>2018</c:v>
                </c:pt>
                <c:pt idx="1">
                  <c:v>2019</c:v>
                </c:pt>
                <c:pt idx="2">
                  <c:v>2020</c:v>
                </c:pt>
                <c:pt idx="3">
                  <c:v>2021</c:v>
                </c:pt>
                <c:pt idx="4">
                  <c:v>2022</c:v>
                </c:pt>
              </c:strCache>
            </c:strRef>
          </c:cat>
          <c:val>
            <c:numRef>
              <c:f>EUI!$C$5:$C$10</c:f>
              <c:numCache>
                <c:formatCode>0.0</c:formatCode>
                <c:ptCount val="5"/>
                <c:pt idx="0">
                  <c:v>41.987765380484909</c:v>
                </c:pt>
                <c:pt idx="1">
                  <c:v>57.224485134087409</c:v>
                </c:pt>
                <c:pt idx="2">
                  <c:v>51.96242945374059</c:v>
                </c:pt>
                <c:pt idx="3">
                  <c:v>53.709646499189454</c:v>
                </c:pt>
                <c:pt idx="4">
                  <c:v>35.947405615883589</c:v>
                </c:pt>
              </c:numCache>
            </c:numRef>
          </c:val>
          <c:smooth val="0"/>
          <c:extLst>
            <c:ext xmlns:c16="http://schemas.microsoft.com/office/drawing/2014/chart" uri="{C3380CC4-5D6E-409C-BE32-E72D297353CC}">
              <c16:uniqueId val="{000000ED-6253-45A2-B695-FD7306D4B8CE}"/>
            </c:ext>
          </c:extLst>
        </c:ser>
        <c:ser>
          <c:idx val="2"/>
          <c:order val="2"/>
          <c:tx>
            <c:strRef>
              <c:f>EUI!$D$3:$D$4</c:f>
              <c:strCache>
                <c:ptCount val="1"/>
                <c:pt idx="0">
                  <c:v>ASP</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EUI!$A$5:$A$10</c:f>
              <c:strCache>
                <c:ptCount val="5"/>
                <c:pt idx="0">
                  <c:v>2018</c:v>
                </c:pt>
                <c:pt idx="1">
                  <c:v>2019</c:v>
                </c:pt>
                <c:pt idx="2">
                  <c:v>2020</c:v>
                </c:pt>
                <c:pt idx="3">
                  <c:v>2021</c:v>
                </c:pt>
                <c:pt idx="4">
                  <c:v>2022</c:v>
                </c:pt>
              </c:strCache>
            </c:strRef>
          </c:cat>
          <c:val>
            <c:numRef>
              <c:f>EUI!$D$5:$D$10</c:f>
              <c:numCache>
                <c:formatCode>0.0</c:formatCode>
                <c:ptCount val="5"/>
                <c:pt idx="0">
                  <c:v>18.408477178080087</c:v>
                </c:pt>
                <c:pt idx="1">
                  <c:v>17.191766917631963</c:v>
                </c:pt>
                <c:pt idx="2">
                  <c:v>17.335921699688051</c:v>
                </c:pt>
                <c:pt idx="3">
                  <c:v>20.146079550832553</c:v>
                </c:pt>
                <c:pt idx="4">
                  <c:v>9.7751791646508632</c:v>
                </c:pt>
              </c:numCache>
            </c:numRef>
          </c:val>
          <c:smooth val="0"/>
          <c:extLst>
            <c:ext xmlns:c16="http://schemas.microsoft.com/office/drawing/2014/chart" uri="{C3380CC4-5D6E-409C-BE32-E72D297353CC}">
              <c16:uniqueId val="{000000EE-6253-45A2-B695-FD7306D4B8CE}"/>
            </c:ext>
          </c:extLst>
        </c:ser>
        <c:ser>
          <c:idx val="3"/>
          <c:order val="3"/>
          <c:tx>
            <c:strRef>
              <c:f>EUI!$E$3:$E$4</c:f>
              <c:strCache>
                <c:ptCount val="1"/>
                <c:pt idx="0">
                  <c:v>Bailey Hall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EUI!$A$5:$A$10</c:f>
              <c:strCache>
                <c:ptCount val="5"/>
                <c:pt idx="0">
                  <c:v>2018</c:v>
                </c:pt>
                <c:pt idx="1">
                  <c:v>2019</c:v>
                </c:pt>
                <c:pt idx="2">
                  <c:v>2020</c:v>
                </c:pt>
                <c:pt idx="3">
                  <c:v>2021</c:v>
                </c:pt>
                <c:pt idx="4">
                  <c:v>2022</c:v>
                </c:pt>
              </c:strCache>
            </c:strRef>
          </c:cat>
          <c:val>
            <c:numRef>
              <c:f>EUI!$E$5:$E$10</c:f>
              <c:numCache>
                <c:formatCode>0.0</c:formatCode>
                <c:ptCount val="5"/>
                <c:pt idx="0">
                  <c:v>0</c:v>
                </c:pt>
              </c:numCache>
            </c:numRef>
          </c:val>
          <c:smooth val="0"/>
          <c:extLst>
            <c:ext xmlns:c16="http://schemas.microsoft.com/office/drawing/2014/chart" uri="{C3380CC4-5D6E-409C-BE32-E72D297353CC}">
              <c16:uniqueId val="{000000EF-6253-45A2-B695-FD7306D4B8CE}"/>
            </c:ext>
          </c:extLst>
        </c:ser>
        <c:ser>
          <c:idx val="4"/>
          <c:order val="4"/>
          <c:tx>
            <c:strRef>
              <c:f>EUI!$F$3:$F$4</c:f>
              <c:strCache>
                <c:ptCount val="1"/>
                <c:pt idx="0">
                  <c:v>Carman Hall</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EUI!$A$5:$A$10</c:f>
              <c:strCache>
                <c:ptCount val="5"/>
                <c:pt idx="0">
                  <c:v>2018</c:v>
                </c:pt>
                <c:pt idx="1">
                  <c:v>2019</c:v>
                </c:pt>
                <c:pt idx="2">
                  <c:v>2020</c:v>
                </c:pt>
                <c:pt idx="3">
                  <c:v>2021</c:v>
                </c:pt>
                <c:pt idx="4">
                  <c:v>2022</c:v>
                </c:pt>
              </c:strCache>
            </c:strRef>
          </c:cat>
          <c:val>
            <c:numRef>
              <c:f>EUI!$F$5:$F$10</c:f>
              <c:numCache>
                <c:formatCode>0.0</c:formatCode>
                <c:ptCount val="5"/>
                <c:pt idx="0">
                  <c:v>26.083156516490806</c:v>
                </c:pt>
                <c:pt idx="1">
                  <c:v>22.304894405555682</c:v>
                </c:pt>
                <c:pt idx="2">
                  <c:v>19.372740140404979</c:v>
                </c:pt>
                <c:pt idx="3">
                  <c:v>9.693775525136898</c:v>
                </c:pt>
                <c:pt idx="4">
                  <c:v>0</c:v>
                </c:pt>
              </c:numCache>
            </c:numRef>
          </c:val>
          <c:smooth val="0"/>
          <c:extLst>
            <c:ext xmlns:c16="http://schemas.microsoft.com/office/drawing/2014/chart" uri="{C3380CC4-5D6E-409C-BE32-E72D297353CC}">
              <c16:uniqueId val="{000000F0-6253-45A2-B695-FD7306D4B8CE}"/>
            </c:ext>
          </c:extLst>
        </c:ser>
        <c:ser>
          <c:idx val="5"/>
          <c:order val="5"/>
          <c:tx>
            <c:strRef>
              <c:f>EUI!$G$3:$G$4</c:f>
              <c:strCache>
                <c:ptCount val="1"/>
                <c:pt idx="0">
                  <c:v>Crown Hall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EUI!$A$5:$A$10</c:f>
              <c:strCache>
                <c:ptCount val="5"/>
                <c:pt idx="0">
                  <c:v>2018</c:v>
                </c:pt>
                <c:pt idx="1">
                  <c:v>2019</c:v>
                </c:pt>
                <c:pt idx="2">
                  <c:v>2020</c:v>
                </c:pt>
                <c:pt idx="3">
                  <c:v>2021</c:v>
                </c:pt>
                <c:pt idx="4">
                  <c:v>2022</c:v>
                </c:pt>
              </c:strCache>
            </c:strRef>
          </c:cat>
          <c:val>
            <c:numRef>
              <c:f>EUI!$G$5:$G$10</c:f>
              <c:numCache>
                <c:formatCode>0.0</c:formatCode>
                <c:ptCount val="5"/>
                <c:pt idx="3">
                  <c:v>399.64976731414998</c:v>
                </c:pt>
                <c:pt idx="4">
                  <c:v>284.9069691471401</c:v>
                </c:pt>
              </c:numCache>
            </c:numRef>
          </c:val>
          <c:smooth val="0"/>
          <c:extLst>
            <c:ext xmlns:c16="http://schemas.microsoft.com/office/drawing/2014/chart" uri="{C3380CC4-5D6E-409C-BE32-E72D297353CC}">
              <c16:uniqueId val="{000000F1-6253-45A2-B695-FD7306D4B8CE}"/>
            </c:ext>
          </c:extLst>
        </c:ser>
        <c:ser>
          <c:idx val="6"/>
          <c:order val="6"/>
          <c:tx>
            <c:strRef>
              <c:f>EUI!$H$3:$H$4</c:f>
              <c:strCache>
                <c:ptCount val="1"/>
                <c:pt idx="0">
                  <c:v>DTD</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EUI!$A$5:$A$10</c:f>
              <c:strCache>
                <c:ptCount val="5"/>
                <c:pt idx="0">
                  <c:v>2018</c:v>
                </c:pt>
                <c:pt idx="1">
                  <c:v>2019</c:v>
                </c:pt>
                <c:pt idx="2">
                  <c:v>2020</c:v>
                </c:pt>
                <c:pt idx="3">
                  <c:v>2021</c:v>
                </c:pt>
                <c:pt idx="4">
                  <c:v>2022</c:v>
                </c:pt>
              </c:strCache>
            </c:strRef>
          </c:cat>
          <c:val>
            <c:numRef>
              <c:f>EUI!$H$5:$H$10</c:f>
              <c:numCache>
                <c:formatCode>0.0</c:formatCode>
                <c:ptCount val="5"/>
                <c:pt idx="0">
                  <c:v>7.4530115450436227</c:v>
                </c:pt>
                <c:pt idx="1">
                  <c:v>7.8906550519711685</c:v>
                </c:pt>
                <c:pt idx="2">
                  <c:v>9.4062210070604806</c:v>
                </c:pt>
                <c:pt idx="3">
                  <c:v>9.7834156444329974</c:v>
                </c:pt>
                <c:pt idx="4">
                  <c:v>5.4205390727201577</c:v>
                </c:pt>
              </c:numCache>
            </c:numRef>
          </c:val>
          <c:smooth val="0"/>
          <c:extLst>
            <c:ext xmlns:c16="http://schemas.microsoft.com/office/drawing/2014/chart" uri="{C3380CC4-5D6E-409C-BE32-E72D297353CC}">
              <c16:uniqueId val="{000000F2-6253-45A2-B695-FD7306D4B8CE}"/>
            </c:ext>
          </c:extLst>
        </c:ser>
        <c:ser>
          <c:idx val="7"/>
          <c:order val="7"/>
          <c:tx>
            <c:strRef>
              <c:f>EUI!$I$3:$I$4</c:f>
              <c:strCache>
                <c:ptCount val="1"/>
                <c:pt idx="0">
                  <c:v>Facilities Building</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EUI!$A$5:$A$10</c:f>
              <c:strCache>
                <c:ptCount val="5"/>
                <c:pt idx="0">
                  <c:v>2018</c:v>
                </c:pt>
                <c:pt idx="1">
                  <c:v>2019</c:v>
                </c:pt>
                <c:pt idx="2">
                  <c:v>2020</c:v>
                </c:pt>
                <c:pt idx="3">
                  <c:v>2021</c:v>
                </c:pt>
                <c:pt idx="4">
                  <c:v>2022</c:v>
                </c:pt>
              </c:strCache>
            </c:strRef>
          </c:cat>
          <c:val>
            <c:numRef>
              <c:f>EUI!$I$5:$I$10</c:f>
              <c:numCache>
                <c:formatCode>0.0</c:formatCode>
                <c:ptCount val="5"/>
                <c:pt idx="0">
                  <c:v>35.293512997092414</c:v>
                </c:pt>
                <c:pt idx="1">
                  <c:v>12.321167366962804</c:v>
                </c:pt>
                <c:pt idx="2">
                  <c:v>6.9022335336144858</c:v>
                </c:pt>
                <c:pt idx="3">
                  <c:v>0</c:v>
                </c:pt>
                <c:pt idx="4">
                  <c:v>0</c:v>
                </c:pt>
              </c:numCache>
            </c:numRef>
          </c:val>
          <c:smooth val="0"/>
          <c:extLst>
            <c:ext xmlns:c16="http://schemas.microsoft.com/office/drawing/2014/chart" uri="{C3380CC4-5D6E-409C-BE32-E72D297353CC}">
              <c16:uniqueId val="{000000F3-6253-45A2-B695-FD7306D4B8CE}"/>
            </c:ext>
          </c:extLst>
        </c:ser>
        <c:ser>
          <c:idx val="8"/>
          <c:order val="8"/>
          <c:tx>
            <c:strRef>
              <c:f>EUI!$J$3:$J$4</c:f>
              <c:strCache>
                <c:ptCount val="1"/>
                <c:pt idx="0">
                  <c:v>Farr Hall</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EUI!$A$5:$A$10</c:f>
              <c:strCache>
                <c:ptCount val="5"/>
                <c:pt idx="0">
                  <c:v>2018</c:v>
                </c:pt>
                <c:pt idx="1">
                  <c:v>2019</c:v>
                </c:pt>
                <c:pt idx="2">
                  <c:v>2020</c:v>
                </c:pt>
                <c:pt idx="3">
                  <c:v>2021</c:v>
                </c:pt>
                <c:pt idx="4">
                  <c:v>2022</c:v>
                </c:pt>
              </c:strCache>
            </c:strRef>
          </c:cat>
          <c:val>
            <c:numRef>
              <c:f>EUI!$J$5:$J$10</c:f>
              <c:numCache>
                <c:formatCode>0.0</c:formatCode>
                <c:ptCount val="5"/>
                <c:pt idx="0">
                  <c:v>72.916743431583583</c:v>
                </c:pt>
                <c:pt idx="1">
                  <c:v>61.150261349655878</c:v>
                </c:pt>
                <c:pt idx="2">
                  <c:v>26.896578313372839</c:v>
                </c:pt>
                <c:pt idx="3">
                  <c:v>0</c:v>
                </c:pt>
                <c:pt idx="4">
                  <c:v>0</c:v>
                </c:pt>
              </c:numCache>
            </c:numRef>
          </c:val>
          <c:smooth val="0"/>
          <c:extLst>
            <c:ext xmlns:c16="http://schemas.microsoft.com/office/drawing/2014/chart" uri="{C3380CC4-5D6E-409C-BE32-E72D297353CC}">
              <c16:uniqueId val="{000000F4-6253-45A2-B695-FD7306D4B8CE}"/>
            </c:ext>
          </c:extLst>
        </c:ser>
        <c:ser>
          <c:idx val="9"/>
          <c:order val="9"/>
          <c:tx>
            <c:strRef>
              <c:f>EUI!$K$3:$K$4</c:f>
              <c:strCache>
                <c:ptCount val="1"/>
                <c:pt idx="0">
                  <c:v>Galvin Library</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EUI!$A$5:$A$10</c:f>
              <c:strCache>
                <c:ptCount val="5"/>
                <c:pt idx="0">
                  <c:v>2018</c:v>
                </c:pt>
                <c:pt idx="1">
                  <c:v>2019</c:v>
                </c:pt>
                <c:pt idx="2">
                  <c:v>2020</c:v>
                </c:pt>
                <c:pt idx="3">
                  <c:v>2021</c:v>
                </c:pt>
                <c:pt idx="4">
                  <c:v>2022</c:v>
                </c:pt>
              </c:strCache>
            </c:strRef>
          </c:cat>
          <c:val>
            <c:numRef>
              <c:f>EUI!$K$5:$K$10</c:f>
              <c:numCache>
                <c:formatCode>0.0</c:formatCode>
                <c:ptCount val="5"/>
                <c:pt idx="0">
                  <c:v>13.247531209792292</c:v>
                </c:pt>
                <c:pt idx="1">
                  <c:v>11.798508891725637</c:v>
                </c:pt>
                <c:pt idx="2">
                  <c:v>8.7015952211827443</c:v>
                </c:pt>
                <c:pt idx="3">
                  <c:v>11.008985193916949</c:v>
                </c:pt>
                <c:pt idx="4">
                  <c:v>6.48664512402416</c:v>
                </c:pt>
              </c:numCache>
            </c:numRef>
          </c:val>
          <c:smooth val="0"/>
          <c:extLst>
            <c:ext xmlns:c16="http://schemas.microsoft.com/office/drawing/2014/chart" uri="{C3380CC4-5D6E-409C-BE32-E72D297353CC}">
              <c16:uniqueId val="{000000F5-6253-45A2-B695-FD7306D4B8CE}"/>
            </c:ext>
          </c:extLst>
        </c:ser>
        <c:ser>
          <c:idx val="10"/>
          <c:order val="10"/>
          <c:tx>
            <c:strRef>
              <c:f>EUI!$L$3:$L$4</c:f>
              <c:strCache>
                <c:ptCount val="1"/>
                <c:pt idx="0">
                  <c:v>Heating Plant</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EUI!$A$5:$A$10</c:f>
              <c:strCache>
                <c:ptCount val="5"/>
                <c:pt idx="0">
                  <c:v>2018</c:v>
                </c:pt>
                <c:pt idx="1">
                  <c:v>2019</c:v>
                </c:pt>
                <c:pt idx="2">
                  <c:v>2020</c:v>
                </c:pt>
                <c:pt idx="3">
                  <c:v>2021</c:v>
                </c:pt>
                <c:pt idx="4">
                  <c:v>2022</c:v>
                </c:pt>
              </c:strCache>
            </c:strRef>
          </c:cat>
          <c:val>
            <c:numRef>
              <c:f>EUI!$L$5:$L$10</c:f>
              <c:numCache>
                <c:formatCode>0.0</c:formatCode>
                <c:ptCount val="5"/>
                <c:pt idx="0">
                  <c:v>152.46928882906118</c:v>
                </c:pt>
                <c:pt idx="1">
                  <c:v>137.59296837116889</c:v>
                </c:pt>
                <c:pt idx="2">
                  <c:v>136.75889296730978</c:v>
                </c:pt>
                <c:pt idx="3">
                  <c:v>155.34809186138494</c:v>
                </c:pt>
                <c:pt idx="4">
                  <c:v>89.245950388338585</c:v>
                </c:pt>
              </c:numCache>
            </c:numRef>
          </c:val>
          <c:smooth val="0"/>
          <c:extLst>
            <c:ext xmlns:c16="http://schemas.microsoft.com/office/drawing/2014/chart" uri="{C3380CC4-5D6E-409C-BE32-E72D297353CC}">
              <c16:uniqueId val="{000000F6-6253-45A2-B695-FD7306D4B8CE}"/>
            </c:ext>
          </c:extLst>
        </c:ser>
        <c:ser>
          <c:idx val="11"/>
          <c:order val="11"/>
          <c:tx>
            <c:strRef>
              <c:f>EUI!$M$3:$M$4</c:f>
              <c:strCache>
                <c:ptCount val="1"/>
                <c:pt idx="0">
                  <c:v>Herman Hall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EUI!$A$5:$A$10</c:f>
              <c:strCache>
                <c:ptCount val="5"/>
                <c:pt idx="0">
                  <c:v>2018</c:v>
                </c:pt>
                <c:pt idx="1">
                  <c:v>2019</c:v>
                </c:pt>
                <c:pt idx="2">
                  <c:v>2020</c:v>
                </c:pt>
                <c:pt idx="3">
                  <c:v>2021</c:v>
                </c:pt>
                <c:pt idx="4">
                  <c:v>2022</c:v>
                </c:pt>
              </c:strCache>
            </c:strRef>
          </c:cat>
          <c:val>
            <c:numRef>
              <c:f>EUI!$M$5:$M$10</c:f>
              <c:numCache>
                <c:formatCode>0.0</c:formatCode>
                <c:ptCount val="5"/>
                <c:pt idx="0">
                  <c:v>194.09796370582481</c:v>
                </c:pt>
                <c:pt idx="1">
                  <c:v>192.10529251087712</c:v>
                </c:pt>
                <c:pt idx="2">
                  <c:v>156.50255749956708</c:v>
                </c:pt>
                <c:pt idx="3">
                  <c:v>202.61655758639688</c:v>
                </c:pt>
                <c:pt idx="4">
                  <c:v>115.70572413873685</c:v>
                </c:pt>
              </c:numCache>
            </c:numRef>
          </c:val>
          <c:smooth val="0"/>
          <c:extLst>
            <c:ext xmlns:c16="http://schemas.microsoft.com/office/drawing/2014/chart" uri="{C3380CC4-5D6E-409C-BE32-E72D297353CC}">
              <c16:uniqueId val="{000000F7-6253-45A2-B695-FD7306D4B8CE}"/>
            </c:ext>
          </c:extLst>
        </c:ser>
        <c:ser>
          <c:idx val="12"/>
          <c:order val="12"/>
          <c:tx>
            <c:strRef>
              <c:f>EUI!$N$3:$N$4</c:f>
              <c:strCache>
                <c:ptCount val="1"/>
                <c:pt idx="0">
                  <c:v>IIT Tower</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EUI!$N$5:$N$10</c:f>
              <c:numCache>
                <c:formatCode>0.0</c:formatCode>
                <c:ptCount val="5"/>
                <c:pt idx="0">
                  <c:v>117.50849174104899</c:v>
                </c:pt>
                <c:pt idx="1">
                  <c:v>109.87748339259845</c:v>
                </c:pt>
                <c:pt idx="2">
                  <c:v>105.6194022609159</c:v>
                </c:pt>
                <c:pt idx="3">
                  <c:v>108.87166743715134</c:v>
                </c:pt>
                <c:pt idx="4">
                  <c:v>60.939101908753258</c:v>
                </c:pt>
              </c:numCache>
            </c:numRef>
          </c:val>
          <c:smooth val="0"/>
          <c:extLst>
            <c:ext xmlns:c16="http://schemas.microsoft.com/office/drawing/2014/chart" uri="{C3380CC4-5D6E-409C-BE32-E72D297353CC}">
              <c16:uniqueId val="{000000F8-6253-45A2-B695-FD7306D4B8CE}"/>
            </c:ext>
          </c:extLst>
        </c:ser>
        <c:ser>
          <c:idx val="13"/>
          <c:order val="13"/>
          <c:tx>
            <c:strRef>
              <c:f>EUI!$O$3:$O$4</c:f>
              <c:strCache>
                <c:ptCount val="1"/>
                <c:pt idx="0">
                  <c:v>Incubator</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EUI!$O$5:$O$10</c:f>
              <c:numCache>
                <c:formatCode>0.0</c:formatCode>
                <c:ptCount val="5"/>
                <c:pt idx="0">
                  <c:v>178.25117046353688</c:v>
                </c:pt>
                <c:pt idx="1">
                  <c:v>154.30004869756937</c:v>
                </c:pt>
                <c:pt idx="2">
                  <c:v>113.61262157461046</c:v>
                </c:pt>
                <c:pt idx="3">
                  <c:v>97.037641576667852</c:v>
                </c:pt>
                <c:pt idx="4">
                  <c:v>77.830618080102539</c:v>
                </c:pt>
              </c:numCache>
            </c:numRef>
          </c:val>
          <c:smooth val="0"/>
          <c:extLst>
            <c:ext xmlns:c16="http://schemas.microsoft.com/office/drawing/2014/chart" uri="{C3380CC4-5D6E-409C-BE32-E72D297353CC}">
              <c16:uniqueId val="{000000F9-6253-45A2-B695-FD7306D4B8CE}"/>
            </c:ext>
          </c:extLst>
        </c:ser>
        <c:ser>
          <c:idx val="14"/>
          <c:order val="14"/>
          <c:tx>
            <c:strRef>
              <c:f>EUI!$P$3:$P$4</c:f>
              <c:strCache>
                <c:ptCount val="1"/>
                <c:pt idx="0">
                  <c:v>John Rettaliata Engineering Center</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EUI!$P$5:$P$10</c:f>
              <c:numCache>
                <c:formatCode>0.0</c:formatCode>
                <c:ptCount val="5"/>
                <c:pt idx="0">
                  <c:v>39.813218092838795</c:v>
                </c:pt>
                <c:pt idx="1">
                  <c:v>48.149013134017046</c:v>
                </c:pt>
                <c:pt idx="2">
                  <c:v>33.193728231780298</c:v>
                </c:pt>
                <c:pt idx="3">
                  <c:v>56.528446856596418</c:v>
                </c:pt>
                <c:pt idx="4">
                  <c:v>24.835772303529971</c:v>
                </c:pt>
              </c:numCache>
            </c:numRef>
          </c:val>
          <c:smooth val="0"/>
          <c:extLst>
            <c:ext xmlns:c16="http://schemas.microsoft.com/office/drawing/2014/chart" uri="{C3380CC4-5D6E-409C-BE32-E72D297353CC}">
              <c16:uniqueId val="{000000FA-6253-45A2-B695-FD7306D4B8CE}"/>
            </c:ext>
          </c:extLst>
        </c:ser>
        <c:ser>
          <c:idx val="15"/>
          <c:order val="15"/>
          <c:tx>
            <c:strRef>
              <c:f>EUI!$Q$3:$Q$4</c:f>
              <c:strCache>
                <c:ptCount val="1"/>
                <c:pt idx="0">
                  <c:v>Kappa</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EUI!$Q$5:$Q$10</c:f>
              <c:numCache>
                <c:formatCode>0.0</c:formatCode>
                <c:ptCount val="5"/>
                <c:pt idx="0">
                  <c:v>21.028409945360625</c:v>
                </c:pt>
                <c:pt idx="1">
                  <c:v>27.061767344531699</c:v>
                </c:pt>
                <c:pt idx="2">
                  <c:v>25.274535204473196</c:v>
                </c:pt>
                <c:pt idx="3">
                  <c:v>24.266304557377889</c:v>
                </c:pt>
                <c:pt idx="4">
                  <c:v>15.426045056973658</c:v>
                </c:pt>
              </c:numCache>
            </c:numRef>
          </c:val>
          <c:smooth val="0"/>
          <c:extLst>
            <c:ext xmlns:c16="http://schemas.microsoft.com/office/drawing/2014/chart" uri="{C3380CC4-5D6E-409C-BE32-E72D297353CC}">
              <c16:uniqueId val="{000000FB-6253-45A2-B695-FD7306D4B8CE}"/>
            </c:ext>
          </c:extLst>
        </c:ser>
        <c:ser>
          <c:idx val="16"/>
          <c:order val="16"/>
          <c:tx>
            <c:strRef>
              <c:f>EUI!$R$3:$R$4</c:f>
              <c:strCache>
                <c:ptCount val="1"/>
                <c:pt idx="0">
                  <c:v>Keating Hall</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EUI!$R$5:$R$10</c:f>
              <c:numCache>
                <c:formatCode>0.0</c:formatCode>
                <c:ptCount val="5"/>
                <c:pt idx="0">
                  <c:v>145.12263418245473</c:v>
                </c:pt>
                <c:pt idx="1">
                  <c:v>120.11117602584892</c:v>
                </c:pt>
                <c:pt idx="2">
                  <c:v>104.30713717465709</c:v>
                </c:pt>
                <c:pt idx="3">
                  <c:v>47.637558061977799</c:v>
                </c:pt>
                <c:pt idx="4">
                  <c:v>29.134773765836982</c:v>
                </c:pt>
              </c:numCache>
            </c:numRef>
          </c:val>
          <c:smooth val="0"/>
          <c:extLst>
            <c:ext xmlns:c16="http://schemas.microsoft.com/office/drawing/2014/chart" uri="{C3380CC4-5D6E-409C-BE32-E72D297353CC}">
              <c16:uniqueId val="{000000FC-6253-45A2-B695-FD7306D4B8CE}"/>
            </c:ext>
          </c:extLst>
        </c:ser>
        <c:ser>
          <c:idx val="17"/>
          <c:order val="17"/>
          <c:tx>
            <c:strRef>
              <c:f>EUI!$S$3:$S$4</c:f>
              <c:strCache>
                <c:ptCount val="1"/>
                <c:pt idx="0">
                  <c:v>Life Science Research</c:v>
                </c:pt>
              </c:strCache>
            </c:strRef>
          </c:tx>
          <c:spPr>
            <a:ln w="28575" cap="rnd">
              <a:solidFill>
                <a:schemeClr val="accent6">
                  <a:lumMod val="80000"/>
                  <a:lumOff val="20000"/>
                </a:schemeClr>
              </a:solidFill>
              <a:round/>
            </a:ln>
            <a:effectLst/>
          </c:spPr>
          <c:marker>
            <c:symbol val="circle"/>
            <c:size val="5"/>
            <c:spPr>
              <a:solidFill>
                <a:schemeClr val="accent6">
                  <a:lumMod val="80000"/>
                  <a:lumOff val="20000"/>
                </a:schemeClr>
              </a:solidFill>
              <a:ln w="9525">
                <a:solidFill>
                  <a:schemeClr val="accent6">
                    <a:lumMod val="80000"/>
                    <a:lumOff val="20000"/>
                  </a:schemeClr>
                </a:solidFill>
              </a:ln>
              <a:effectLst/>
            </c:spPr>
          </c:marker>
          <c:cat>
            <c:strRef>
              <c:f>EUI!$A$5:$A$10</c:f>
              <c:strCache>
                <c:ptCount val="5"/>
                <c:pt idx="0">
                  <c:v>2018</c:v>
                </c:pt>
                <c:pt idx="1">
                  <c:v>2019</c:v>
                </c:pt>
                <c:pt idx="2">
                  <c:v>2020</c:v>
                </c:pt>
                <c:pt idx="3">
                  <c:v>2021</c:v>
                </c:pt>
                <c:pt idx="4">
                  <c:v>2022</c:v>
                </c:pt>
              </c:strCache>
            </c:strRef>
          </c:cat>
          <c:val>
            <c:numRef>
              <c:f>EUI!$S$5:$S$10</c:f>
              <c:numCache>
                <c:formatCode>0.0</c:formatCode>
                <c:ptCount val="5"/>
                <c:pt idx="0">
                  <c:v>417.95201702108096</c:v>
                </c:pt>
                <c:pt idx="1">
                  <c:v>390.93126261317758</c:v>
                </c:pt>
                <c:pt idx="2">
                  <c:v>336.91912256820109</c:v>
                </c:pt>
                <c:pt idx="3">
                  <c:v>413.65713029178835</c:v>
                </c:pt>
                <c:pt idx="4">
                  <c:v>314.99440257578874</c:v>
                </c:pt>
              </c:numCache>
            </c:numRef>
          </c:val>
          <c:smooth val="0"/>
          <c:extLst>
            <c:ext xmlns:c16="http://schemas.microsoft.com/office/drawing/2014/chart" uri="{C3380CC4-5D6E-409C-BE32-E72D297353CC}">
              <c16:uniqueId val="{000000FD-6253-45A2-B695-FD7306D4B8CE}"/>
            </c:ext>
          </c:extLst>
        </c:ser>
        <c:ser>
          <c:idx val="18"/>
          <c:order val="18"/>
          <c:tx>
            <c:strRef>
              <c:f>EUI!$T$3:$T$4</c:f>
              <c:strCache>
                <c:ptCount val="1"/>
                <c:pt idx="0">
                  <c:v>Machinery Hall</c:v>
                </c:pt>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cat>
            <c:strRef>
              <c:f>EUI!$A$5:$A$10</c:f>
              <c:strCache>
                <c:ptCount val="5"/>
                <c:pt idx="0">
                  <c:v>2018</c:v>
                </c:pt>
                <c:pt idx="1">
                  <c:v>2019</c:v>
                </c:pt>
                <c:pt idx="2">
                  <c:v>2020</c:v>
                </c:pt>
                <c:pt idx="3">
                  <c:v>2021</c:v>
                </c:pt>
                <c:pt idx="4">
                  <c:v>2022</c:v>
                </c:pt>
              </c:strCache>
            </c:strRef>
          </c:cat>
          <c:val>
            <c:numRef>
              <c:f>EUI!$T$5:$T$10</c:f>
              <c:numCache>
                <c:formatCode>0.0</c:formatCode>
                <c:ptCount val="5"/>
                <c:pt idx="0">
                  <c:v>52.453610286952163</c:v>
                </c:pt>
                <c:pt idx="1">
                  <c:v>53.190229604491485</c:v>
                </c:pt>
                <c:pt idx="2">
                  <c:v>54.135638015094948</c:v>
                </c:pt>
                <c:pt idx="3">
                  <c:v>53.837351729318165</c:v>
                </c:pt>
                <c:pt idx="4">
                  <c:v>39.289088682187476</c:v>
                </c:pt>
              </c:numCache>
            </c:numRef>
          </c:val>
          <c:smooth val="0"/>
          <c:extLst>
            <c:ext xmlns:c16="http://schemas.microsoft.com/office/drawing/2014/chart" uri="{C3380CC4-5D6E-409C-BE32-E72D297353CC}">
              <c16:uniqueId val="{000000FE-6253-45A2-B695-FD7306D4B8CE}"/>
            </c:ext>
          </c:extLst>
        </c:ser>
        <c:ser>
          <c:idx val="19"/>
          <c:order val="19"/>
          <c:tx>
            <c:strRef>
              <c:f>EUI!$U$3:$U$4</c:f>
              <c:strCache>
                <c:ptCount val="1"/>
                <c:pt idx="0">
                  <c:v>Main Building</c:v>
                </c:pt>
              </c:strCache>
            </c:strRef>
          </c:tx>
          <c:spPr>
            <a:ln w="28575" cap="rnd">
              <a:solidFill>
                <a:schemeClr val="accent2">
                  <a:lumMod val="80000"/>
                </a:schemeClr>
              </a:solidFill>
              <a:round/>
            </a:ln>
            <a:effectLst/>
          </c:spPr>
          <c:marker>
            <c:symbol val="circle"/>
            <c:size val="5"/>
            <c:spPr>
              <a:solidFill>
                <a:schemeClr val="accent2">
                  <a:lumMod val="80000"/>
                </a:schemeClr>
              </a:solidFill>
              <a:ln w="9525">
                <a:solidFill>
                  <a:schemeClr val="accent2">
                    <a:lumMod val="80000"/>
                  </a:schemeClr>
                </a:solidFill>
              </a:ln>
              <a:effectLst/>
            </c:spPr>
          </c:marker>
          <c:cat>
            <c:strRef>
              <c:f>EUI!$A$5:$A$10</c:f>
              <c:strCache>
                <c:ptCount val="5"/>
                <c:pt idx="0">
                  <c:v>2018</c:v>
                </c:pt>
                <c:pt idx="1">
                  <c:v>2019</c:v>
                </c:pt>
                <c:pt idx="2">
                  <c:v>2020</c:v>
                </c:pt>
                <c:pt idx="3">
                  <c:v>2021</c:v>
                </c:pt>
                <c:pt idx="4">
                  <c:v>2022</c:v>
                </c:pt>
              </c:strCache>
            </c:strRef>
          </c:cat>
          <c:val>
            <c:numRef>
              <c:f>EUI!$U$5:$U$10</c:f>
              <c:numCache>
                <c:formatCode>0.0</c:formatCode>
                <c:ptCount val="5"/>
                <c:pt idx="0">
                  <c:v>0.32602673339448496</c:v>
                </c:pt>
                <c:pt idx="1">
                  <c:v>0.25422356525473494</c:v>
                </c:pt>
                <c:pt idx="2">
                  <c:v>5.1018935316966954E-2</c:v>
                </c:pt>
                <c:pt idx="3">
                  <c:v>3.1577159182731131E-3</c:v>
                </c:pt>
                <c:pt idx="4">
                  <c:v>3.5223547053126948E-2</c:v>
                </c:pt>
              </c:numCache>
            </c:numRef>
          </c:val>
          <c:smooth val="0"/>
          <c:extLst>
            <c:ext xmlns:c16="http://schemas.microsoft.com/office/drawing/2014/chart" uri="{C3380CC4-5D6E-409C-BE32-E72D297353CC}">
              <c16:uniqueId val="{000000FF-6253-45A2-B695-FD7306D4B8CE}"/>
            </c:ext>
          </c:extLst>
        </c:ser>
        <c:ser>
          <c:idx val="20"/>
          <c:order val="20"/>
          <c:tx>
            <c:strRef>
              <c:f>EUI!$V$3:$V$4</c:f>
              <c:strCache>
                <c:ptCount val="1"/>
                <c:pt idx="0">
                  <c:v>Metals Building</c:v>
                </c:pt>
              </c:strCache>
            </c:strRef>
          </c:tx>
          <c:spPr>
            <a:ln w="28575" cap="rnd">
              <a:solidFill>
                <a:schemeClr val="accent3">
                  <a:lumMod val="80000"/>
                </a:schemeClr>
              </a:solidFill>
              <a:round/>
            </a:ln>
            <a:effectLst/>
          </c:spPr>
          <c:marker>
            <c:symbol val="circle"/>
            <c:size val="5"/>
            <c:spPr>
              <a:solidFill>
                <a:schemeClr val="accent3">
                  <a:lumMod val="80000"/>
                </a:schemeClr>
              </a:solidFill>
              <a:ln w="9525">
                <a:solidFill>
                  <a:schemeClr val="accent3">
                    <a:lumMod val="80000"/>
                  </a:schemeClr>
                </a:solidFill>
              </a:ln>
              <a:effectLst/>
            </c:spPr>
          </c:marker>
          <c:cat>
            <c:strRef>
              <c:f>EUI!$A$5:$A$10</c:f>
              <c:strCache>
                <c:ptCount val="5"/>
                <c:pt idx="0">
                  <c:v>2018</c:v>
                </c:pt>
                <c:pt idx="1">
                  <c:v>2019</c:v>
                </c:pt>
                <c:pt idx="2">
                  <c:v>2020</c:v>
                </c:pt>
                <c:pt idx="3">
                  <c:v>2021</c:v>
                </c:pt>
                <c:pt idx="4">
                  <c:v>2022</c:v>
                </c:pt>
              </c:strCache>
            </c:strRef>
          </c:cat>
          <c:val>
            <c:numRef>
              <c:f>EUI!$V$5:$V$10</c:f>
              <c:numCache>
                <c:formatCode>0.0</c:formatCode>
                <c:ptCount val="5"/>
                <c:pt idx="0">
                  <c:v>0.13406583500303995</c:v>
                </c:pt>
                <c:pt idx="1">
                  <c:v>0.1202395678575906</c:v>
                </c:pt>
                <c:pt idx="2">
                  <c:v>0.10678132798688714</c:v>
                </c:pt>
                <c:pt idx="3">
                  <c:v>0.1324412307848862</c:v>
                </c:pt>
                <c:pt idx="4">
                  <c:v>7.5377355287810449E-2</c:v>
                </c:pt>
              </c:numCache>
            </c:numRef>
          </c:val>
          <c:smooth val="0"/>
          <c:extLst>
            <c:ext xmlns:c16="http://schemas.microsoft.com/office/drawing/2014/chart" uri="{C3380CC4-5D6E-409C-BE32-E72D297353CC}">
              <c16:uniqueId val="{00000100-6253-45A2-B695-FD7306D4B8CE}"/>
            </c:ext>
          </c:extLst>
        </c:ser>
        <c:ser>
          <c:idx val="21"/>
          <c:order val="21"/>
          <c:tx>
            <c:strRef>
              <c:f>EUI!$W$3:$W$4</c:f>
              <c:strCache>
                <c:ptCount val="1"/>
                <c:pt idx="0">
                  <c:v>MSV</c:v>
                </c:pt>
              </c:strCache>
            </c:strRef>
          </c:tx>
          <c:spPr>
            <a:ln w="28575" cap="rnd">
              <a:solidFill>
                <a:schemeClr val="accent4">
                  <a:lumMod val="80000"/>
                </a:schemeClr>
              </a:solidFill>
              <a:round/>
            </a:ln>
            <a:effectLst/>
          </c:spPr>
          <c:marker>
            <c:symbol val="circle"/>
            <c:size val="5"/>
            <c:spPr>
              <a:solidFill>
                <a:schemeClr val="accent4">
                  <a:lumMod val="80000"/>
                </a:schemeClr>
              </a:solidFill>
              <a:ln w="9525">
                <a:solidFill>
                  <a:schemeClr val="accent4">
                    <a:lumMod val="80000"/>
                  </a:schemeClr>
                </a:solidFill>
              </a:ln>
              <a:effectLst/>
            </c:spPr>
          </c:marker>
          <c:cat>
            <c:strRef>
              <c:f>EUI!$A$5:$A$10</c:f>
              <c:strCache>
                <c:ptCount val="5"/>
                <c:pt idx="0">
                  <c:v>2018</c:v>
                </c:pt>
                <c:pt idx="1">
                  <c:v>2019</c:v>
                </c:pt>
                <c:pt idx="2">
                  <c:v>2020</c:v>
                </c:pt>
                <c:pt idx="3">
                  <c:v>2021</c:v>
                </c:pt>
                <c:pt idx="4">
                  <c:v>2022</c:v>
                </c:pt>
              </c:strCache>
            </c:strRef>
          </c:cat>
          <c:val>
            <c:numRef>
              <c:f>EUI!$W$5:$W$10</c:f>
              <c:numCache>
                <c:formatCode>0.0</c:formatCode>
                <c:ptCount val="5"/>
                <c:pt idx="0">
                  <c:v>39.5640608983852</c:v>
                </c:pt>
                <c:pt idx="1">
                  <c:v>48.346114660886641</c:v>
                </c:pt>
                <c:pt idx="2">
                  <c:v>40.397610862051692</c:v>
                </c:pt>
                <c:pt idx="3">
                  <c:v>43.527969732312144</c:v>
                </c:pt>
                <c:pt idx="4">
                  <c:v>21.204062948932027</c:v>
                </c:pt>
              </c:numCache>
            </c:numRef>
          </c:val>
          <c:smooth val="0"/>
          <c:extLst>
            <c:ext xmlns:c16="http://schemas.microsoft.com/office/drawing/2014/chart" uri="{C3380CC4-5D6E-409C-BE32-E72D297353CC}">
              <c16:uniqueId val="{00000101-6253-45A2-B695-FD7306D4B8CE}"/>
            </c:ext>
          </c:extLst>
        </c:ser>
        <c:ser>
          <c:idx val="22"/>
          <c:order val="22"/>
          <c:tx>
            <c:strRef>
              <c:f>EUI!$X$3:$X$4</c:f>
              <c:strCache>
                <c:ptCount val="1"/>
                <c:pt idx="0">
                  <c:v>MSV East Hall</c:v>
                </c:pt>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cat>
            <c:strRef>
              <c:f>EUI!$A$5:$A$10</c:f>
              <c:strCache>
                <c:ptCount val="5"/>
                <c:pt idx="0">
                  <c:v>2018</c:v>
                </c:pt>
                <c:pt idx="1">
                  <c:v>2019</c:v>
                </c:pt>
                <c:pt idx="2">
                  <c:v>2020</c:v>
                </c:pt>
                <c:pt idx="3">
                  <c:v>2021</c:v>
                </c:pt>
                <c:pt idx="4">
                  <c:v>2022</c:v>
                </c:pt>
              </c:strCache>
            </c:strRef>
          </c:cat>
          <c:val>
            <c:numRef>
              <c:f>EUI!$X$5:$X$10</c:f>
              <c:numCache>
                <c:formatCode>0.0</c:formatCode>
                <c:ptCount val="5"/>
                <c:pt idx="0">
                  <c:v>5.3780765976057365</c:v>
                </c:pt>
                <c:pt idx="1">
                  <c:v>0</c:v>
                </c:pt>
                <c:pt idx="2">
                  <c:v>6.8423304218585708</c:v>
                </c:pt>
                <c:pt idx="3">
                  <c:v>11.499381993713168</c:v>
                </c:pt>
                <c:pt idx="4">
                  <c:v>3.5238320780519699</c:v>
                </c:pt>
              </c:numCache>
            </c:numRef>
          </c:val>
          <c:smooth val="0"/>
          <c:extLst>
            <c:ext xmlns:c16="http://schemas.microsoft.com/office/drawing/2014/chart" uri="{C3380CC4-5D6E-409C-BE32-E72D297353CC}">
              <c16:uniqueId val="{00000102-6253-45A2-B695-FD7306D4B8CE}"/>
            </c:ext>
          </c:extLst>
        </c:ser>
        <c:ser>
          <c:idx val="23"/>
          <c:order val="23"/>
          <c:tx>
            <c:strRef>
              <c:f>EUI!$Y$3:$Y$4</c:f>
              <c:strCache>
                <c:ptCount val="1"/>
                <c:pt idx="0">
                  <c:v>MSV Fowler Hall</c:v>
                </c:pt>
              </c:strCache>
            </c:strRef>
          </c:tx>
          <c:spPr>
            <a:ln w="28575" cap="rnd">
              <a:solidFill>
                <a:schemeClr val="accent6">
                  <a:lumMod val="80000"/>
                </a:schemeClr>
              </a:solidFill>
              <a:round/>
            </a:ln>
            <a:effectLst/>
          </c:spPr>
          <c:marker>
            <c:symbol val="circle"/>
            <c:size val="5"/>
            <c:spPr>
              <a:solidFill>
                <a:schemeClr val="accent6">
                  <a:lumMod val="80000"/>
                </a:schemeClr>
              </a:solidFill>
              <a:ln w="9525">
                <a:solidFill>
                  <a:schemeClr val="accent6">
                    <a:lumMod val="80000"/>
                  </a:schemeClr>
                </a:solidFill>
              </a:ln>
              <a:effectLst/>
            </c:spPr>
          </c:marker>
          <c:cat>
            <c:strRef>
              <c:f>EUI!$A$5:$A$10</c:f>
              <c:strCache>
                <c:ptCount val="5"/>
                <c:pt idx="0">
                  <c:v>2018</c:v>
                </c:pt>
                <c:pt idx="1">
                  <c:v>2019</c:v>
                </c:pt>
                <c:pt idx="2">
                  <c:v>2020</c:v>
                </c:pt>
                <c:pt idx="3">
                  <c:v>2021</c:v>
                </c:pt>
                <c:pt idx="4">
                  <c:v>2022</c:v>
                </c:pt>
              </c:strCache>
            </c:strRef>
          </c:cat>
          <c:val>
            <c:numRef>
              <c:f>EUI!$Y$5:$Y$10</c:f>
              <c:numCache>
                <c:formatCode>0.0</c:formatCode>
                <c:ptCount val="5"/>
                <c:pt idx="0">
                  <c:v>14.481433094647761</c:v>
                </c:pt>
                <c:pt idx="1">
                  <c:v>14.896185064350236</c:v>
                </c:pt>
                <c:pt idx="2">
                  <c:v>13.8172106651308</c:v>
                </c:pt>
                <c:pt idx="3">
                  <c:v>15.183277892830368</c:v>
                </c:pt>
                <c:pt idx="4">
                  <c:v>7.6677888090875328</c:v>
                </c:pt>
              </c:numCache>
            </c:numRef>
          </c:val>
          <c:smooth val="0"/>
          <c:extLst>
            <c:ext xmlns:c16="http://schemas.microsoft.com/office/drawing/2014/chart" uri="{C3380CC4-5D6E-409C-BE32-E72D297353CC}">
              <c16:uniqueId val="{00000103-6253-45A2-B695-FD7306D4B8CE}"/>
            </c:ext>
          </c:extLst>
        </c:ser>
        <c:ser>
          <c:idx val="24"/>
          <c:order val="24"/>
          <c:tx>
            <c:strRef>
              <c:f>EUI!$Z$3:$Z$4</c:f>
              <c:strCache>
                <c:ptCount val="1"/>
                <c:pt idx="0">
                  <c:v>MSV Graduate Hall</c:v>
                </c:pt>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EUI!$Z$5:$Z$10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104-6253-45A2-B695-FD7306D4B8CE}"/>
            </c:ext>
          </c:extLst>
        </c:ser>
        <c:ser>
          <c:idx val="25"/>
          <c:order val="25"/>
          <c:tx>
            <c:strRef>
              <c:f>EUI!$AA$3:$AA$4</c:f>
              <c:strCache>
                <c:ptCount val="1"/>
                <c:pt idx="0">
                  <c:v>MSV Lewis Hall</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solidFill>
                  <a:schemeClr val="accent2">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EUI!$AA$5:$AA$10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105-6253-45A2-B695-FD7306D4B8CE}"/>
            </c:ext>
          </c:extLst>
        </c:ser>
        <c:ser>
          <c:idx val="26"/>
          <c:order val="26"/>
          <c:tx>
            <c:strRef>
              <c:f>EUI!$AB$3:$AB$4</c:f>
              <c:strCache>
                <c:ptCount val="1"/>
                <c:pt idx="0">
                  <c:v>MTCC</c:v>
                </c:pt>
              </c:strCache>
            </c:strRef>
          </c:tx>
          <c:spPr>
            <a:ln w="28575" cap="rnd">
              <a:solidFill>
                <a:schemeClr val="accent3">
                  <a:lumMod val="60000"/>
                  <a:lumOff val="40000"/>
                </a:schemeClr>
              </a:solidFill>
              <a:round/>
            </a:ln>
            <a:effectLst/>
          </c:spPr>
          <c:marker>
            <c:symbol val="circle"/>
            <c:size val="5"/>
            <c:spPr>
              <a:solidFill>
                <a:schemeClr val="accent3">
                  <a:lumMod val="60000"/>
                  <a:lumOff val="40000"/>
                </a:schemeClr>
              </a:solidFill>
              <a:ln w="9525">
                <a:solidFill>
                  <a:schemeClr val="accent3">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EUI!$AB$5:$AB$10</c:f>
              <c:numCache>
                <c:formatCode>0.0</c:formatCode>
                <c:ptCount val="5"/>
                <c:pt idx="0">
                  <c:v>68.806364407271815</c:v>
                </c:pt>
                <c:pt idx="1">
                  <c:v>60.506122756154895</c:v>
                </c:pt>
                <c:pt idx="2">
                  <c:v>14.546113338984606</c:v>
                </c:pt>
                <c:pt idx="3">
                  <c:v>13.339305453432008</c:v>
                </c:pt>
                <c:pt idx="4">
                  <c:v>7.3399138654576213</c:v>
                </c:pt>
              </c:numCache>
            </c:numRef>
          </c:val>
          <c:smooth val="0"/>
          <c:extLst>
            <c:ext xmlns:c16="http://schemas.microsoft.com/office/drawing/2014/chart" uri="{C3380CC4-5D6E-409C-BE32-E72D297353CC}">
              <c16:uniqueId val="{00000106-6253-45A2-B695-FD7306D4B8CE}"/>
            </c:ext>
          </c:extLst>
        </c:ser>
        <c:ser>
          <c:idx val="27"/>
          <c:order val="27"/>
          <c:tx>
            <c:strRef>
              <c:f>EUI!$AC$3:$AC$4</c:f>
              <c:strCache>
                <c:ptCount val="1"/>
                <c:pt idx="0">
                  <c:v>Perlstein Hall</c:v>
                </c:pt>
              </c:strCache>
            </c:strRef>
          </c:tx>
          <c:spPr>
            <a:ln w="28575" cap="rnd">
              <a:solidFill>
                <a:schemeClr val="accent4">
                  <a:lumMod val="60000"/>
                  <a:lumOff val="40000"/>
                </a:schemeClr>
              </a:solidFill>
              <a:round/>
            </a:ln>
            <a:effectLst/>
          </c:spPr>
          <c:marker>
            <c:symbol val="circle"/>
            <c:size val="5"/>
            <c:spPr>
              <a:solidFill>
                <a:schemeClr val="accent4">
                  <a:lumMod val="60000"/>
                  <a:lumOff val="40000"/>
                </a:schemeClr>
              </a:solidFill>
              <a:ln w="9525">
                <a:solidFill>
                  <a:schemeClr val="accent4">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EUI!$AC$5:$AC$10</c:f>
              <c:numCache>
                <c:formatCode>0.0</c:formatCode>
                <c:ptCount val="5"/>
                <c:pt idx="0">
                  <c:v>52.755566455468895</c:v>
                </c:pt>
                <c:pt idx="1">
                  <c:v>48.945386639518546</c:v>
                </c:pt>
                <c:pt idx="2">
                  <c:v>44.459827635593875</c:v>
                </c:pt>
                <c:pt idx="3">
                  <c:v>53.374821719577973</c:v>
                </c:pt>
                <c:pt idx="4">
                  <c:v>38.505609309692694</c:v>
                </c:pt>
              </c:numCache>
            </c:numRef>
          </c:val>
          <c:smooth val="0"/>
          <c:extLst>
            <c:ext xmlns:c16="http://schemas.microsoft.com/office/drawing/2014/chart" uri="{C3380CC4-5D6E-409C-BE32-E72D297353CC}">
              <c16:uniqueId val="{00000107-6253-45A2-B695-FD7306D4B8CE}"/>
            </c:ext>
          </c:extLst>
        </c:ser>
        <c:ser>
          <c:idx val="28"/>
          <c:order val="28"/>
          <c:tx>
            <c:strRef>
              <c:f>EUI!$AD$3:$AD$4</c:f>
              <c:strCache>
                <c:ptCount val="1"/>
                <c:pt idx="0">
                  <c:v>PKP</c:v>
                </c:pt>
              </c:strCache>
            </c:strRef>
          </c:tx>
          <c:spPr>
            <a:ln w="28575" cap="rnd">
              <a:solidFill>
                <a:schemeClr val="accent5">
                  <a:lumMod val="60000"/>
                  <a:lumOff val="40000"/>
                </a:schemeClr>
              </a:solidFill>
              <a:round/>
            </a:ln>
            <a:effectLst/>
          </c:spPr>
          <c:marker>
            <c:symbol val="circle"/>
            <c:size val="5"/>
            <c:spPr>
              <a:solidFill>
                <a:schemeClr val="accent5">
                  <a:lumMod val="60000"/>
                  <a:lumOff val="40000"/>
                </a:schemeClr>
              </a:solidFill>
              <a:ln w="9525">
                <a:solidFill>
                  <a:schemeClr val="accent5">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EUI!$AD$5:$AD$10</c:f>
              <c:numCache>
                <c:formatCode>0.0</c:formatCode>
                <c:ptCount val="5"/>
                <c:pt idx="0">
                  <c:v>15.048234716663018</c:v>
                </c:pt>
                <c:pt idx="1">
                  <c:v>12.8221094664832</c:v>
                </c:pt>
                <c:pt idx="2">
                  <c:v>5.6516452075959096</c:v>
                </c:pt>
                <c:pt idx="3">
                  <c:v>3.7861084162915319</c:v>
                </c:pt>
                <c:pt idx="4">
                  <c:v>1.2795963794608265</c:v>
                </c:pt>
              </c:numCache>
            </c:numRef>
          </c:val>
          <c:smooth val="0"/>
          <c:extLst>
            <c:ext xmlns:c16="http://schemas.microsoft.com/office/drawing/2014/chart" uri="{C3380CC4-5D6E-409C-BE32-E72D297353CC}">
              <c16:uniqueId val="{00000108-6253-45A2-B695-FD7306D4B8CE}"/>
            </c:ext>
          </c:extLst>
        </c:ser>
        <c:ser>
          <c:idx val="29"/>
          <c:order val="29"/>
          <c:tx>
            <c:strRef>
              <c:f>EUI!$AE$3:$AE$4</c:f>
              <c:strCache>
                <c:ptCount val="1"/>
                <c:pt idx="0">
                  <c:v>PKS</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EUI!$A$5:$A$10</c:f>
              <c:strCache>
                <c:ptCount val="5"/>
                <c:pt idx="0">
                  <c:v>2018</c:v>
                </c:pt>
                <c:pt idx="1">
                  <c:v>2019</c:v>
                </c:pt>
                <c:pt idx="2">
                  <c:v>2020</c:v>
                </c:pt>
                <c:pt idx="3">
                  <c:v>2021</c:v>
                </c:pt>
                <c:pt idx="4">
                  <c:v>2022</c:v>
                </c:pt>
              </c:strCache>
            </c:strRef>
          </c:cat>
          <c:val>
            <c:numRef>
              <c:f>EUI!$AE$5:$AE$10</c:f>
              <c:numCache>
                <c:formatCode>0.0</c:formatCode>
                <c:ptCount val="5"/>
                <c:pt idx="0">
                  <c:v>17.021915608913027</c:v>
                </c:pt>
                <c:pt idx="1">
                  <c:v>18.067771468023999</c:v>
                </c:pt>
                <c:pt idx="2">
                  <c:v>18.852726368957633</c:v>
                </c:pt>
                <c:pt idx="3">
                  <c:v>21.595285471170733</c:v>
                </c:pt>
                <c:pt idx="4">
                  <c:v>12.739947405835338</c:v>
                </c:pt>
              </c:numCache>
            </c:numRef>
          </c:val>
          <c:smooth val="0"/>
          <c:extLst>
            <c:ext xmlns:c16="http://schemas.microsoft.com/office/drawing/2014/chart" uri="{C3380CC4-5D6E-409C-BE32-E72D297353CC}">
              <c16:uniqueId val="{00000109-6253-45A2-B695-FD7306D4B8CE}"/>
            </c:ext>
          </c:extLst>
        </c:ser>
        <c:ser>
          <c:idx val="30"/>
          <c:order val="30"/>
          <c:tx>
            <c:strRef>
              <c:f>EUI!$AF$3:$AF$4</c:f>
              <c:strCache>
                <c:ptCount val="1"/>
                <c:pt idx="0">
                  <c:v>Pritzker Science Center</c:v>
                </c:pt>
              </c:strCache>
            </c:strRef>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strRef>
              <c:f>EUI!$A$5:$A$10</c:f>
              <c:strCache>
                <c:ptCount val="5"/>
                <c:pt idx="0">
                  <c:v>2018</c:v>
                </c:pt>
                <c:pt idx="1">
                  <c:v>2019</c:v>
                </c:pt>
                <c:pt idx="2">
                  <c:v>2020</c:v>
                </c:pt>
                <c:pt idx="3">
                  <c:v>2021</c:v>
                </c:pt>
                <c:pt idx="4">
                  <c:v>2022</c:v>
                </c:pt>
              </c:strCache>
            </c:strRef>
          </c:cat>
          <c:val>
            <c:numRef>
              <c:f>EUI!$AF$5:$AF$10</c:f>
              <c:numCache>
                <c:formatCode>0.0</c:formatCode>
                <c:ptCount val="5"/>
                <c:pt idx="0">
                  <c:v>61.70709919193299</c:v>
                </c:pt>
                <c:pt idx="1">
                  <c:v>52.61695988607363</c:v>
                </c:pt>
                <c:pt idx="2">
                  <c:v>50.863713953407945</c:v>
                </c:pt>
                <c:pt idx="3">
                  <c:v>54.968559918625836</c:v>
                </c:pt>
                <c:pt idx="4">
                  <c:v>34.765570103094177</c:v>
                </c:pt>
              </c:numCache>
            </c:numRef>
          </c:val>
          <c:smooth val="0"/>
          <c:extLst>
            <c:ext xmlns:c16="http://schemas.microsoft.com/office/drawing/2014/chart" uri="{C3380CC4-5D6E-409C-BE32-E72D297353CC}">
              <c16:uniqueId val="{0000010A-6253-45A2-B695-FD7306D4B8CE}"/>
            </c:ext>
          </c:extLst>
        </c:ser>
        <c:ser>
          <c:idx val="31"/>
          <c:order val="31"/>
          <c:tx>
            <c:strRef>
              <c:f>EUI!$AG$3:$AG$4</c:f>
              <c:strCache>
                <c:ptCount val="1"/>
                <c:pt idx="0">
                  <c:v>Siegel Hall</c:v>
                </c:pt>
              </c:strCache>
            </c:strRef>
          </c:tx>
          <c:spPr>
            <a:ln w="28575" cap="rnd">
              <a:solidFill>
                <a:schemeClr val="accent2">
                  <a:lumMod val="50000"/>
                </a:schemeClr>
              </a:solidFill>
              <a:round/>
            </a:ln>
            <a:effectLst/>
          </c:spPr>
          <c:marker>
            <c:symbol val="circle"/>
            <c:size val="5"/>
            <c:spPr>
              <a:solidFill>
                <a:schemeClr val="accent2">
                  <a:lumMod val="50000"/>
                </a:schemeClr>
              </a:solidFill>
              <a:ln w="9525">
                <a:solidFill>
                  <a:schemeClr val="accent2">
                    <a:lumMod val="50000"/>
                  </a:schemeClr>
                </a:solidFill>
              </a:ln>
              <a:effectLst/>
            </c:spPr>
          </c:marker>
          <c:cat>
            <c:strRef>
              <c:f>EUI!$A$5:$A$10</c:f>
              <c:strCache>
                <c:ptCount val="5"/>
                <c:pt idx="0">
                  <c:v>2018</c:v>
                </c:pt>
                <c:pt idx="1">
                  <c:v>2019</c:v>
                </c:pt>
                <c:pt idx="2">
                  <c:v>2020</c:v>
                </c:pt>
                <c:pt idx="3">
                  <c:v>2021</c:v>
                </c:pt>
                <c:pt idx="4">
                  <c:v>2022</c:v>
                </c:pt>
              </c:strCache>
            </c:strRef>
          </c:cat>
          <c:val>
            <c:numRef>
              <c:f>EUI!$AG$5:$AG$10</c:f>
              <c:numCache>
                <c:formatCode>0.0</c:formatCode>
                <c:ptCount val="5"/>
                <c:pt idx="0">
                  <c:v>16.421525299349849</c:v>
                </c:pt>
                <c:pt idx="1">
                  <c:v>1.1532925240539309</c:v>
                </c:pt>
                <c:pt idx="2">
                  <c:v>20.140982366447208</c:v>
                </c:pt>
                <c:pt idx="3">
                  <c:v>36.734764825315551</c:v>
                </c:pt>
                <c:pt idx="4">
                  <c:v>19.221278851781577</c:v>
                </c:pt>
              </c:numCache>
            </c:numRef>
          </c:val>
          <c:smooth val="0"/>
          <c:extLst>
            <c:ext xmlns:c16="http://schemas.microsoft.com/office/drawing/2014/chart" uri="{C3380CC4-5D6E-409C-BE32-E72D297353CC}">
              <c16:uniqueId val="{0000010B-6253-45A2-B695-FD7306D4B8CE}"/>
            </c:ext>
          </c:extLst>
        </c:ser>
        <c:ser>
          <c:idx val="32"/>
          <c:order val="32"/>
          <c:tx>
            <c:strRef>
              <c:f>EUI!$AH$3:$AH$4</c:f>
              <c:strCache>
                <c:ptCount val="1"/>
                <c:pt idx="0">
                  <c:v>SPE</c:v>
                </c:pt>
              </c:strCache>
            </c:strRef>
          </c:tx>
          <c:spPr>
            <a:ln w="28575" cap="rnd">
              <a:solidFill>
                <a:schemeClr val="accent3">
                  <a:lumMod val="50000"/>
                </a:schemeClr>
              </a:solidFill>
              <a:round/>
            </a:ln>
            <a:effectLst/>
          </c:spPr>
          <c:marker>
            <c:symbol val="circle"/>
            <c:size val="5"/>
            <c:spPr>
              <a:solidFill>
                <a:schemeClr val="accent3">
                  <a:lumMod val="50000"/>
                </a:schemeClr>
              </a:solidFill>
              <a:ln w="9525">
                <a:solidFill>
                  <a:schemeClr val="accent3">
                    <a:lumMod val="50000"/>
                  </a:schemeClr>
                </a:solidFill>
              </a:ln>
              <a:effectLst/>
            </c:spPr>
          </c:marker>
          <c:cat>
            <c:strRef>
              <c:f>EUI!$A$5:$A$10</c:f>
              <c:strCache>
                <c:ptCount val="5"/>
                <c:pt idx="0">
                  <c:v>2018</c:v>
                </c:pt>
                <c:pt idx="1">
                  <c:v>2019</c:v>
                </c:pt>
                <c:pt idx="2">
                  <c:v>2020</c:v>
                </c:pt>
                <c:pt idx="3">
                  <c:v>2021</c:v>
                </c:pt>
                <c:pt idx="4">
                  <c:v>2022</c:v>
                </c:pt>
              </c:strCache>
            </c:strRef>
          </c:cat>
          <c:val>
            <c:numRef>
              <c:f>EUI!$AH$5:$AH$10</c:f>
              <c:numCache>
                <c:formatCode>0.0</c:formatCode>
                <c:ptCount val="5"/>
                <c:pt idx="0">
                  <c:v>5.5566213248095195</c:v>
                </c:pt>
                <c:pt idx="1">
                  <c:v>5.3892661076084654</c:v>
                </c:pt>
                <c:pt idx="2">
                  <c:v>5.2653952167695977</c:v>
                </c:pt>
                <c:pt idx="3">
                  <c:v>4.8867820952574421</c:v>
                </c:pt>
                <c:pt idx="4">
                  <c:v>2.3476045483320034</c:v>
                </c:pt>
              </c:numCache>
            </c:numRef>
          </c:val>
          <c:smooth val="0"/>
          <c:extLst>
            <c:ext xmlns:c16="http://schemas.microsoft.com/office/drawing/2014/chart" uri="{C3380CC4-5D6E-409C-BE32-E72D297353CC}">
              <c16:uniqueId val="{0000010C-6253-45A2-B695-FD7306D4B8CE}"/>
            </c:ext>
          </c:extLst>
        </c:ser>
        <c:ser>
          <c:idx val="33"/>
          <c:order val="33"/>
          <c:tx>
            <c:strRef>
              <c:f>EUI!$AI$3:$AI$4</c:f>
              <c:strCache>
                <c:ptCount val="1"/>
                <c:pt idx="0">
                  <c:v>SSV Middle Building</c:v>
                </c:pt>
              </c:strCache>
            </c:strRef>
          </c:tx>
          <c:spPr>
            <a:ln w="28575" cap="rnd">
              <a:solidFill>
                <a:schemeClr val="accent4">
                  <a:lumMod val="50000"/>
                </a:schemeClr>
              </a:solidFill>
              <a:round/>
            </a:ln>
            <a:effectLst/>
          </c:spPr>
          <c:marker>
            <c:symbol val="circle"/>
            <c:size val="5"/>
            <c:spPr>
              <a:solidFill>
                <a:schemeClr val="accent4">
                  <a:lumMod val="50000"/>
                </a:schemeClr>
              </a:solidFill>
              <a:ln w="9525">
                <a:solidFill>
                  <a:schemeClr val="accent4">
                    <a:lumMod val="50000"/>
                  </a:schemeClr>
                </a:solidFill>
              </a:ln>
              <a:effectLst/>
            </c:spPr>
          </c:marker>
          <c:cat>
            <c:strRef>
              <c:f>EUI!$A$5:$A$10</c:f>
              <c:strCache>
                <c:ptCount val="5"/>
                <c:pt idx="0">
                  <c:v>2018</c:v>
                </c:pt>
                <c:pt idx="1">
                  <c:v>2019</c:v>
                </c:pt>
                <c:pt idx="2">
                  <c:v>2020</c:v>
                </c:pt>
                <c:pt idx="3">
                  <c:v>2021</c:v>
                </c:pt>
                <c:pt idx="4">
                  <c:v>2022</c:v>
                </c:pt>
              </c:strCache>
            </c:strRef>
          </c:cat>
          <c:val>
            <c:numRef>
              <c:f>EUI!$AI$5:$AI$10</c:f>
              <c:numCache>
                <c:formatCode>0.0</c:formatCode>
                <c:ptCount val="5"/>
                <c:pt idx="0">
                  <c:v>179.53538678117701</c:v>
                </c:pt>
                <c:pt idx="1">
                  <c:v>179.50154668197823</c:v>
                </c:pt>
                <c:pt idx="2">
                  <c:v>154.82277519592333</c:v>
                </c:pt>
                <c:pt idx="3">
                  <c:v>174.20017727777639</c:v>
                </c:pt>
                <c:pt idx="4">
                  <c:v>108.45306764123605</c:v>
                </c:pt>
              </c:numCache>
            </c:numRef>
          </c:val>
          <c:smooth val="0"/>
          <c:extLst>
            <c:ext xmlns:c16="http://schemas.microsoft.com/office/drawing/2014/chart" uri="{C3380CC4-5D6E-409C-BE32-E72D297353CC}">
              <c16:uniqueId val="{0000010D-6253-45A2-B695-FD7306D4B8CE}"/>
            </c:ext>
          </c:extLst>
        </c:ser>
        <c:ser>
          <c:idx val="34"/>
          <c:order val="34"/>
          <c:tx>
            <c:strRef>
              <c:f>EUI!$AJ$3:$AJ$4</c:f>
              <c:strCache>
                <c:ptCount val="1"/>
                <c:pt idx="0">
                  <c:v>SSV North Building</c:v>
                </c:pt>
              </c:strCache>
            </c:strRef>
          </c:tx>
          <c:spPr>
            <a:ln w="28575" cap="rnd">
              <a:solidFill>
                <a:schemeClr val="accent5">
                  <a:lumMod val="50000"/>
                </a:schemeClr>
              </a:solidFill>
              <a:round/>
            </a:ln>
            <a:effectLst/>
          </c:spPr>
          <c:marker>
            <c:symbol val="circle"/>
            <c:size val="5"/>
            <c:spPr>
              <a:solidFill>
                <a:schemeClr val="accent5">
                  <a:lumMod val="50000"/>
                </a:schemeClr>
              </a:solidFill>
              <a:ln w="9525">
                <a:solidFill>
                  <a:schemeClr val="accent5">
                    <a:lumMod val="50000"/>
                  </a:schemeClr>
                </a:solidFill>
              </a:ln>
              <a:effectLst/>
            </c:spPr>
          </c:marker>
          <c:cat>
            <c:strRef>
              <c:f>EUI!$A$5:$A$10</c:f>
              <c:strCache>
                <c:ptCount val="5"/>
                <c:pt idx="0">
                  <c:v>2018</c:v>
                </c:pt>
                <c:pt idx="1">
                  <c:v>2019</c:v>
                </c:pt>
                <c:pt idx="2">
                  <c:v>2020</c:v>
                </c:pt>
                <c:pt idx="3">
                  <c:v>2021</c:v>
                </c:pt>
                <c:pt idx="4">
                  <c:v>2022</c:v>
                </c:pt>
              </c:strCache>
            </c:strRef>
          </c:cat>
          <c:val>
            <c:numRef>
              <c:f>EUI!$AJ$5:$AJ$10</c:f>
              <c:numCache>
                <c:formatCode>0.0</c:formatCode>
                <c:ptCount val="5"/>
                <c:pt idx="0">
                  <c:v>52.473068020337834</c:v>
                </c:pt>
                <c:pt idx="1">
                  <c:v>49.337541040257626</c:v>
                </c:pt>
                <c:pt idx="2">
                  <c:v>43.673305676971282</c:v>
                </c:pt>
                <c:pt idx="3">
                  <c:v>46.151928614060331</c:v>
                </c:pt>
                <c:pt idx="4">
                  <c:v>26.849767634489332</c:v>
                </c:pt>
              </c:numCache>
            </c:numRef>
          </c:val>
          <c:smooth val="0"/>
          <c:extLst>
            <c:ext xmlns:c16="http://schemas.microsoft.com/office/drawing/2014/chart" uri="{C3380CC4-5D6E-409C-BE32-E72D297353CC}">
              <c16:uniqueId val="{0000010E-6253-45A2-B695-FD7306D4B8CE}"/>
            </c:ext>
          </c:extLst>
        </c:ser>
        <c:ser>
          <c:idx val="35"/>
          <c:order val="35"/>
          <c:tx>
            <c:strRef>
              <c:f>EUI!$AK$3:$AK$4</c:f>
              <c:strCache>
                <c:ptCount val="1"/>
                <c:pt idx="0">
                  <c:v>SSV South Building</c:v>
                </c:pt>
              </c:strCache>
            </c:strRef>
          </c:tx>
          <c:spPr>
            <a:ln w="28575" cap="rnd">
              <a:solidFill>
                <a:schemeClr val="accent6">
                  <a:lumMod val="50000"/>
                </a:schemeClr>
              </a:solidFill>
              <a:round/>
            </a:ln>
            <a:effectLst/>
          </c:spPr>
          <c:marker>
            <c:symbol val="circle"/>
            <c:size val="5"/>
            <c:spPr>
              <a:solidFill>
                <a:schemeClr val="accent6">
                  <a:lumMod val="50000"/>
                </a:schemeClr>
              </a:solidFill>
              <a:ln w="9525">
                <a:solidFill>
                  <a:schemeClr val="accent6">
                    <a:lumMod val="50000"/>
                  </a:schemeClr>
                </a:solidFill>
              </a:ln>
              <a:effectLst/>
            </c:spPr>
          </c:marker>
          <c:cat>
            <c:strRef>
              <c:f>EUI!$A$5:$A$10</c:f>
              <c:strCache>
                <c:ptCount val="5"/>
                <c:pt idx="0">
                  <c:v>2018</c:v>
                </c:pt>
                <c:pt idx="1">
                  <c:v>2019</c:v>
                </c:pt>
                <c:pt idx="2">
                  <c:v>2020</c:v>
                </c:pt>
                <c:pt idx="3">
                  <c:v>2021</c:v>
                </c:pt>
                <c:pt idx="4">
                  <c:v>2022</c:v>
                </c:pt>
              </c:strCache>
            </c:strRef>
          </c:cat>
          <c:val>
            <c:numRef>
              <c:f>EUI!$AK$5:$AK$10</c:f>
              <c:numCache>
                <c:formatCode>0.0</c:formatCode>
                <c:ptCount val="5"/>
                <c:pt idx="0">
                  <c:v>348.25073031229073</c:v>
                </c:pt>
                <c:pt idx="1">
                  <c:v>310.5367580447421</c:v>
                </c:pt>
                <c:pt idx="2">
                  <c:v>304.69074710641422</c:v>
                </c:pt>
                <c:pt idx="3">
                  <c:v>270.40716952344422</c:v>
                </c:pt>
                <c:pt idx="4">
                  <c:v>215.79007999756237</c:v>
                </c:pt>
              </c:numCache>
            </c:numRef>
          </c:val>
          <c:smooth val="0"/>
          <c:extLst>
            <c:ext xmlns:c16="http://schemas.microsoft.com/office/drawing/2014/chart" uri="{C3380CC4-5D6E-409C-BE32-E72D297353CC}">
              <c16:uniqueId val="{0000010F-6253-45A2-B695-FD7306D4B8CE}"/>
            </c:ext>
          </c:extLst>
        </c:ser>
        <c:ser>
          <c:idx val="36"/>
          <c:order val="36"/>
          <c:tx>
            <c:strRef>
              <c:f>EUI!$AL$3:$AL$4</c:f>
              <c:strCache>
                <c:ptCount val="1"/>
                <c:pt idx="0">
                  <c:v>Stuart Building</c:v>
                </c:pt>
              </c:strCache>
            </c:strRef>
          </c:tx>
          <c:spPr>
            <a:ln w="28575" cap="rnd">
              <a:solidFill>
                <a:schemeClr val="accent1">
                  <a:lumMod val="70000"/>
                  <a:lumOff val="30000"/>
                </a:schemeClr>
              </a:solidFill>
              <a:round/>
            </a:ln>
            <a:effectLst/>
          </c:spPr>
          <c:marker>
            <c:symbol val="circle"/>
            <c:size val="5"/>
            <c:spPr>
              <a:solidFill>
                <a:schemeClr val="accent1">
                  <a:lumMod val="70000"/>
                  <a:lumOff val="30000"/>
                </a:schemeClr>
              </a:solidFill>
              <a:ln w="9525">
                <a:solidFill>
                  <a:schemeClr val="accent1">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EUI!$AL$5:$AL$10</c:f>
              <c:numCache>
                <c:formatCode>0.0</c:formatCode>
                <c:ptCount val="5"/>
                <c:pt idx="0">
                  <c:v>34.259410369602541</c:v>
                </c:pt>
                <c:pt idx="1">
                  <c:v>34.925981629851883</c:v>
                </c:pt>
                <c:pt idx="2">
                  <c:v>26.088348232264963</c:v>
                </c:pt>
                <c:pt idx="3">
                  <c:v>37.456779841186737</c:v>
                </c:pt>
                <c:pt idx="4">
                  <c:v>18.355890841727913</c:v>
                </c:pt>
              </c:numCache>
            </c:numRef>
          </c:val>
          <c:smooth val="0"/>
          <c:extLst>
            <c:ext xmlns:c16="http://schemas.microsoft.com/office/drawing/2014/chart" uri="{C3380CC4-5D6E-409C-BE32-E72D297353CC}">
              <c16:uniqueId val="{00000110-6253-45A2-B695-FD7306D4B8CE}"/>
            </c:ext>
          </c:extLst>
        </c:ser>
        <c:ser>
          <c:idx val="37"/>
          <c:order val="37"/>
          <c:tx>
            <c:strRef>
              <c:f>EUI!$AM$3:$AM$4</c:f>
              <c:strCache>
                <c:ptCount val="1"/>
                <c:pt idx="0">
                  <c:v>TBC</c:v>
                </c:pt>
              </c:strCache>
            </c:strRef>
          </c:tx>
          <c:spPr>
            <a:ln w="28575" cap="rnd">
              <a:solidFill>
                <a:schemeClr val="accent2">
                  <a:lumMod val="70000"/>
                  <a:lumOff val="30000"/>
                </a:schemeClr>
              </a:solidFill>
              <a:round/>
            </a:ln>
            <a:effectLst/>
          </c:spPr>
          <c:marker>
            <c:symbol val="circle"/>
            <c:size val="5"/>
            <c:spPr>
              <a:solidFill>
                <a:schemeClr val="accent2">
                  <a:lumMod val="70000"/>
                  <a:lumOff val="30000"/>
                </a:schemeClr>
              </a:solidFill>
              <a:ln w="9525">
                <a:solidFill>
                  <a:schemeClr val="accent2">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EUI!$AM$5:$AM$10</c:f>
              <c:numCache>
                <c:formatCode>0.0</c:formatCode>
                <c:ptCount val="5"/>
                <c:pt idx="0">
                  <c:v>276.72471246287512</c:v>
                </c:pt>
                <c:pt idx="1">
                  <c:v>282.7679117138922</c:v>
                </c:pt>
                <c:pt idx="2">
                  <c:v>268.13057772949014</c:v>
                </c:pt>
                <c:pt idx="3">
                  <c:v>276.3268773588884</c:v>
                </c:pt>
                <c:pt idx="4">
                  <c:v>151.59067681858201</c:v>
                </c:pt>
              </c:numCache>
            </c:numRef>
          </c:val>
          <c:smooth val="0"/>
          <c:extLst>
            <c:ext xmlns:c16="http://schemas.microsoft.com/office/drawing/2014/chart" uri="{C3380CC4-5D6E-409C-BE32-E72D297353CC}">
              <c16:uniqueId val="{00000111-6253-45A2-B695-FD7306D4B8CE}"/>
            </c:ext>
          </c:extLst>
        </c:ser>
        <c:ser>
          <c:idx val="38"/>
          <c:order val="38"/>
          <c:tx>
            <c:strRef>
              <c:f>EUI!$AN$3:$AN$4</c:f>
              <c:strCache>
                <c:ptCount val="1"/>
                <c:pt idx="0">
                  <c:v>Tech Central</c:v>
                </c:pt>
              </c:strCache>
            </c:strRef>
          </c:tx>
          <c:spPr>
            <a:ln w="28575" cap="rnd">
              <a:solidFill>
                <a:schemeClr val="accent3">
                  <a:lumMod val="70000"/>
                  <a:lumOff val="30000"/>
                </a:schemeClr>
              </a:solidFill>
              <a:round/>
            </a:ln>
            <a:effectLst/>
          </c:spPr>
          <c:marker>
            <c:symbol val="circle"/>
            <c:size val="5"/>
            <c:spPr>
              <a:solidFill>
                <a:schemeClr val="accent3">
                  <a:lumMod val="70000"/>
                  <a:lumOff val="30000"/>
                </a:schemeClr>
              </a:solidFill>
              <a:ln w="9525">
                <a:solidFill>
                  <a:schemeClr val="accent3">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EUI!$AN$5:$AN$10</c:f>
              <c:numCache>
                <c:formatCode>0.0</c:formatCode>
                <c:ptCount val="5"/>
                <c:pt idx="0">
                  <c:v>20.407584484670039</c:v>
                </c:pt>
                <c:pt idx="1">
                  <c:v>18.820074821779855</c:v>
                </c:pt>
                <c:pt idx="2">
                  <c:v>14.776913625621232</c:v>
                </c:pt>
                <c:pt idx="3">
                  <c:v>15.745845705834657</c:v>
                </c:pt>
                <c:pt idx="4">
                  <c:v>7.8430026817548342</c:v>
                </c:pt>
              </c:numCache>
            </c:numRef>
          </c:val>
          <c:smooth val="0"/>
          <c:extLst>
            <c:ext xmlns:c16="http://schemas.microsoft.com/office/drawing/2014/chart" uri="{C3380CC4-5D6E-409C-BE32-E72D297353CC}">
              <c16:uniqueId val="{00000112-6253-45A2-B695-FD7306D4B8CE}"/>
            </c:ext>
          </c:extLst>
        </c:ser>
        <c:ser>
          <c:idx val="39"/>
          <c:order val="39"/>
          <c:tx>
            <c:strRef>
              <c:f>EUI!$AO$3:$AO$4</c:f>
              <c:strCache>
                <c:ptCount val="1"/>
                <c:pt idx="0">
                  <c:v>Tech North</c:v>
                </c:pt>
              </c:strCache>
            </c:strRef>
          </c:tx>
          <c:spPr>
            <a:ln w="28575" cap="rnd">
              <a:solidFill>
                <a:schemeClr val="accent4">
                  <a:lumMod val="70000"/>
                  <a:lumOff val="30000"/>
                </a:schemeClr>
              </a:solidFill>
              <a:round/>
            </a:ln>
            <a:effectLst/>
          </c:spPr>
          <c:marker>
            <c:symbol val="circle"/>
            <c:size val="5"/>
            <c:spPr>
              <a:solidFill>
                <a:schemeClr val="accent4">
                  <a:lumMod val="70000"/>
                  <a:lumOff val="30000"/>
                </a:schemeClr>
              </a:solidFill>
              <a:ln w="9525">
                <a:solidFill>
                  <a:schemeClr val="accent4">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EUI!$AO$5:$AO$10</c:f>
              <c:numCache>
                <c:formatCode>0.0</c:formatCode>
                <c:ptCount val="5"/>
                <c:pt idx="0">
                  <c:v>19.338462110154868</c:v>
                </c:pt>
                <c:pt idx="1">
                  <c:v>20.025371285453875</c:v>
                </c:pt>
                <c:pt idx="2">
                  <c:v>13.617345895620069</c:v>
                </c:pt>
                <c:pt idx="3">
                  <c:v>16.017534481406315</c:v>
                </c:pt>
                <c:pt idx="4">
                  <c:v>10.567617048397958</c:v>
                </c:pt>
              </c:numCache>
            </c:numRef>
          </c:val>
          <c:smooth val="0"/>
          <c:extLst>
            <c:ext xmlns:c16="http://schemas.microsoft.com/office/drawing/2014/chart" uri="{C3380CC4-5D6E-409C-BE32-E72D297353CC}">
              <c16:uniqueId val="{00000113-6253-45A2-B695-FD7306D4B8CE}"/>
            </c:ext>
          </c:extLst>
        </c:ser>
        <c:ser>
          <c:idx val="40"/>
          <c:order val="40"/>
          <c:tx>
            <c:strRef>
              <c:f>EUI!$AP$3:$AP$4</c:f>
              <c:strCache>
                <c:ptCount val="1"/>
                <c:pt idx="0">
                  <c:v>Tech South</c:v>
                </c:pt>
              </c:strCache>
            </c:strRef>
          </c:tx>
          <c:spPr>
            <a:ln w="28575" cap="rnd">
              <a:solidFill>
                <a:schemeClr val="accent5">
                  <a:lumMod val="70000"/>
                  <a:lumOff val="30000"/>
                </a:schemeClr>
              </a:solidFill>
              <a:round/>
            </a:ln>
            <a:effectLst/>
          </c:spPr>
          <c:marker>
            <c:symbol val="circle"/>
            <c:size val="5"/>
            <c:spPr>
              <a:solidFill>
                <a:schemeClr val="accent5">
                  <a:lumMod val="70000"/>
                  <a:lumOff val="30000"/>
                </a:schemeClr>
              </a:solidFill>
              <a:ln w="9525">
                <a:solidFill>
                  <a:schemeClr val="accent5">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EUI!$AP$5:$AP$10</c:f>
              <c:numCache>
                <c:formatCode>0.0</c:formatCode>
                <c:ptCount val="5"/>
                <c:pt idx="0">
                  <c:v>19.143328105985141</c:v>
                </c:pt>
                <c:pt idx="1">
                  <c:v>16.467746818173161</c:v>
                </c:pt>
                <c:pt idx="2">
                  <c:v>11.253415309436281</c:v>
                </c:pt>
                <c:pt idx="3">
                  <c:v>8.0655409420888393</c:v>
                </c:pt>
                <c:pt idx="4">
                  <c:v>9.6001594089922122</c:v>
                </c:pt>
              </c:numCache>
            </c:numRef>
          </c:val>
          <c:smooth val="0"/>
          <c:extLst>
            <c:ext xmlns:c16="http://schemas.microsoft.com/office/drawing/2014/chart" uri="{C3380CC4-5D6E-409C-BE32-E72D297353CC}">
              <c16:uniqueId val="{00000114-6253-45A2-B695-FD7306D4B8CE}"/>
            </c:ext>
          </c:extLst>
        </c:ser>
        <c:ser>
          <c:idx val="41"/>
          <c:order val="41"/>
          <c:tx>
            <c:strRef>
              <c:f>EUI!$AQ$3:$AQ$4</c:f>
              <c:strCache>
                <c:ptCount val="1"/>
                <c:pt idx="0">
                  <c:v>Vandercook 1</c:v>
                </c:pt>
              </c:strCache>
            </c:strRef>
          </c:tx>
          <c:spPr>
            <a:ln w="28575" cap="rnd">
              <a:solidFill>
                <a:schemeClr val="accent6">
                  <a:lumMod val="70000"/>
                  <a:lumOff val="30000"/>
                </a:schemeClr>
              </a:solidFill>
              <a:round/>
            </a:ln>
            <a:effectLst/>
          </c:spPr>
          <c:marker>
            <c:symbol val="circle"/>
            <c:size val="5"/>
            <c:spPr>
              <a:solidFill>
                <a:schemeClr val="accent6">
                  <a:lumMod val="70000"/>
                  <a:lumOff val="30000"/>
                </a:schemeClr>
              </a:solidFill>
              <a:ln w="9525">
                <a:solidFill>
                  <a:schemeClr val="accent6">
                    <a:lumMod val="70000"/>
                    <a:lumOff val="30000"/>
                  </a:schemeClr>
                </a:solidFill>
              </a:ln>
              <a:effectLst/>
            </c:spPr>
          </c:marker>
          <c:cat>
            <c:strRef>
              <c:f>EUI!$A$5:$A$10</c:f>
              <c:strCache>
                <c:ptCount val="5"/>
                <c:pt idx="0">
                  <c:v>2018</c:v>
                </c:pt>
                <c:pt idx="1">
                  <c:v>2019</c:v>
                </c:pt>
                <c:pt idx="2">
                  <c:v>2020</c:v>
                </c:pt>
                <c:pt idx="3">
                  <c:v>2021</c:v>
                </c:pt>
                <c:pt idx="4">
                  <c:v>2022</c:v>
                </c:pt>
              </c:strCache>
            </c:strRef>
          </c:cat>
          <c:val>
            <c:numRef>
              <c:f>EUI!$AQ$5:$AQ$10</c:f>
              <c:numCache>
                <c:formatCode>0.0</c:formatCode>
                <c:ptCount val="5"/>
                <c:pt idx="0">
                  <c:v>15.761285334462384</c:v>
                </c:pt>
                <c:pt idx="1">
                  <c:v>12.241207789906657</c:v>
                </c:pt>
                <c:pt idx="2">
                  <c:v>11.172473160371879</c:v>
                </c:pt>
                <c:pt idx="3">
                  <c:v>13.612600443937886</c:v>
                </c:pt>
                <c:pt idx="4">
                  <c:v>9.2117367052073291</c:v>
                </c:pt>
              </c:numCache>
            </c:numRef>
          </c:val>
          <c:smooth val="0"/>
          <c:extLst>
            <c:ext xmlns:c16="http://schemas.microsoft.com/office/drawing/2014/chart" uri="{C3380CC4-5D6E-409C-BE32-E72D297353CC}">
              <c16:uniqueId val="{00000115-6253-45A2-B695-FD7306D4B8CE}"/>
            </c:ext>
          </c:extLst>
        </c:ser>
        <c:ser>
          <c:idx val="42"/>
          <c:order val="42"/>
          <c:tx>
            <c:strRef>
              <c:f>EUI!$AR$3:$AR$4</c:f>
              <c:strCache>
                <c:ptCount val="1"/>
                <c:pt idx="0">
                  <c:v>Vandercook 2</c:v>
                </c:pt>
              </c:strCache>
            </c:strRef>
          </c:tx>
          <c:spPr>
            <a:ln w="28575" cap="rnd">
              <a:solidFill>
                <a:schemeClr val="accent1">
                  <a:lumMod val="70000"/>
                </a:schemeClr>
              </a:solidFill>
              <a:round/>
            </a:ln>
            <a:effectLst/>
          </c:spPr>
          <c:marker>
            <c:symbol val="circle"/>
            <c:size val="5"/>
            <c:spPr>
              <a:solidFill>
                <a:schemeClr val="accent1">
                  <a:lumMod val="70000"/>
                </a:schemeClr>
              </a:solidFill>
              <a:ln w="9525">
                <a:solidFill>
                  <a:schemeClr val="accent1">
                    <a:lumMod val="70000"/>
                  </a:schemeClr>
                </a:solidFill>
              </a:ln>
              <a:effectLst/>
            </c:spPr>
          </c:marker>
          <c:cat>
            <c:strRef>
              <c:f>EUI!$A$5:$A$10</c:f>
              <c:strCache>
                <c:ptCount val="5"/>
                <c:pt idx="0">
                  <c:v>2018</c:v>
                </c:pt>
                <c:pt idx="1">
                  <c:v>2019</c:v>
                </c:pt>
                <c:pt idx="2">
                  <c:v>2020</c:v>
                </c:pt>
                <c:pt idx="3">
                  <c:v>2021</c:v>
                </c:pt>
                <c:pt idx="4">
                  <c:v>2022</c:v>
                </c:pt>
              </c:strCache>
            </c:strRef>
          </c:cat>
          <c:val>
            <c:numRef>
              <c:f>EUI!$AR$5:$AR$10</c:f>
              <c:numCache>
                <c:formatCode>0.0</c:formatCode>
                <c:ptCount val="5"/>
                <c:pt idx="0">
                  <c:v>63.944754263053575</c:v>
                </c:pt>
                <c:pt idx="1">
                  <c:v>55.083948206835458</c:v>
                </c:pt>
                <c:pt idx="2">
                  <c:v>65.158268450472221</c:v>
                </c:pt>
                <c:pt idx="3">
                  <c:v>55.967017599608823</c:v>
                </c:pt>
                <c:pt idx="4">
                  <c:v>27.342508303573801</c:v>
                </c:pt>
              </c:numCache>
            </c:numRef>
          </c:val>
          <c:smooth val="0"/>
          <c:extLst>
            <c:ext xmlns:c16="http://schemas.microsoft.com/office/drawing/2014/chart" uri="{C3380CC4-5D6E-409C-BE32-E72D297353CC}">
              <c16:uniqueId val="{00000116-6253-45A2-B695-FD7306D4B8CE}"/>
            </c:ext>
          </c:extLst>
        </c:ser>
        <c:ser>
          <c:idx val="43"/>
          <c:order val="43"/>
          <c:tx>
            <c:strRef>
              <c:f>EUI!$AS$3:$AS$4</c:f>
              <c:strCache>
                <c:ptCount val="1"/>
                <c:pt idx="0">
                  <c:v>Wishnick Hall</c:v>
                </c:pt>
              </c:strCache>
            </c:strRef>
          </c:tx>
          <c:spPr>
            <a:ln w="28575" cap="rnd">
              <a:solidFill>
                <a:schemeClr val="accent2">
                  <a:lumMod val="70000"/>
                </a:schemeClr>
              </a:solidFill>
              <a:round/>
            </a:ln>
            <a:effectLst/>
          </c:spPr>
          <c:marker>
            <c:symbol val="circle"/>
            <c:size val="5"/>
            <c:spPr>
              <a:solidFill>
                <a:schemeClr val="accent2">
                  <a:lumMod val="70000"/>
                </a:schemeClr>
              </a:solidFill>
              <a:ln w="9525">
                <a:solidFill>
                  <a:schemeClr val="accent2">
                    <a:lumMod val="70000"/>
                  </a:schemeClr>
                </a:solidFill>
              </a:ln>
              <a:effectLst/>
            </c:spPr>
          </c:marker>
          <c:cat>
            <c:strRef>
              <c:f>EUI!$A$5:$A$10</c:f>
              <c:strCache>
                <c:ptCount val="5"/>
                <c:pt idx="0">
                  <c:v>2018</c:v>
                </c:pt>
                <c:pt idx="1">
                  <c:v>2019</c:v>
                </c:pt>
                <c:pt idx="2">
                  <c:v>2020</c:v>
                </c:pt>
                <c:pt idx="3">
                  <c:v>2021</c:v>
                </c:pt>
                <c:pt idx="4">
                  <c:v>2022</c:v>
                </c:pt>
              </c:strCache>
            </c:strRef>
          </c:cat>
          <c:val>
            <c:numRef>
              <c:f>EUI!$AS$5:$AS$10</c:f>
              <c:numCache>
                <c:formatCode>0.0</c:formatCode>
                <c:ptCount val="5"/>
                <c:pt idx="0">
                  <c:v>118.48708266722389</c:v>
                </c:pt>
                <c:pt idx="1">
                  <c:v>104.20711110704819</c:v>
                </c:pt>
                <c:pt idx="2">
                  <c:v>88.277869129198294</c:v>
                </c:pt>
                <c:pt idx="3">
                  <c:v>125.52308815749443</c:v>
                </c:pt>
                <c:pt idx="4">
                  <c:v>82.413117473055081</c:v>
                </c:pt>
              </c:numCache>
            </c:numRef>
          </c:val>
          <c:smooth val="0"/>
          <c:extLst>
            <c:ext xmlns:c16="http://schemas.microsoft.com/office/drawing/2014/chart" uri="{C3380CC4-5D6E-409C-BE32-E72D297353CC}">
              <c16:uniqueId val="{00000117-6253-45A2-B695-FD7306D4B8CE}"/>
            </c:ext>
          </c:extLst>
        </c:ser>
        <c:dLbls>
          <c:showLegendKey val="0"/>
          <c:showVal val="0"/>
          <c:showCatName val="0"/>
          <c:showSerName val="0"/>
          <c:showPercent val="0"/>
          <c:showBubbleSize val="0"/>
        </c:dLbls>
        <c:marker val="1"/>
        <c:smooth val="0"/>
        <c:axId val="918918792"/>
        <c:axId val="918919120"/>
      </c:lineChart>
      <c:catAx>
        <c:axId val="918918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919120"/>
        <c:crosses val="autoZero"/>
        <c:auto val="1"/>
        <c:lblAlgn val="ctr"/>
        <c:lblOffset val="100"/>
        <c:noMultiLvlLbl val="0"/>
      </c:catAx>
      <c:valAx>
        <c:axId val="918919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EUI (kBTU/SF)</a:t>
                </a:r>
              </a:p>
            </c:rich>
          </c:tx>
          <c:layout>
            <c:manualLayout>
              <c:xMode val="edge"/>
              <c:yMode val="edge"/>
              <c:x val="1.4823152255298681E-2"/>
              <c:y val="0.449902082983589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918792"/>
        <c:crosses val="autoZero"/>
        <c:crossBetween val="between"/>
      </c:valAx>
      <c:spPr>
        <a:noFill/>
        <a:ln>
          <a:noFill/>
        </a:ln>
        <a:effectLst/>
      </c:spPr>
    </c:plotArea>
    <c:legend>
      <c:legendPos val="r"/>
      <c:layout>
        <c:manualLayout>
          <c:xMode val="edge"/>
          <c:yMode val="edge"/>
          <c:x val="0.84014023478785027"/>
          <c:y val="1.2422229513684199E-2"/>
          <c:w val="0.15985976521214973"/>
          <c:h val="0.983266264519717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[Consolidated Meter Data.xlsx]Total Energy Consumption!PivotTable1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Energy Usage (kBTU)</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88927857306892"/>
          <c:y val="8.2530037556328664E-2"/>
          <c:w val="0.71795783281167846"/>
          <c:h val="0.66977673245389779"/>
        </c:manualLayout>
      </c:layout>
      <c:barChart>
        <c:barDir val="col"/>
        <c:grouping val="stacked"/>
        <c:varyColors val="0"/>
        <c:ser>
          <c:idx val="0"/>
          <c:order val="0"/>
          <c:tx>
            <c:strRef>
              <c:f>'Total Energy Consumption'!$B$3</c:f>
              <c:strCache>
                <c:ptCount val="1"/>
                <c:pt idx="0">
                  <c:v>Sum of Total Elec Energy</c:v>
                </c:pt>
              </c:strCache>
            </c:strRef>
          </c:tx>
          <c:spPr>
            <a:solidFill>
              <a:schemeClr val="accent1"/>
            </a:solidFill>
            <a:ln>
              <a:noFill/>
            </a:ln>
            <a:effectLst/>
          </c:spPr>
          <c:invertIfNegative val="0"/>
          <c:cat>
            <c:multiLvlStrRef>
              <c:f>'Total Energy Consumption'!$A$4:$A$60</c:f>
              <c:multiLvlStrCache>
                <c:ptCount val="5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Jan</c:v>
                  </c:pt>
                  <c:pt idx="23">
                    <c:v>Feb</c:v>
                  </c:pt>
                  <c:pt idx="24">
                    <c:v>Mar</c:v>
                  </c:pt>
                  <c:pt idx="25">
                    <c:v>Apr</c:v>
                  </c:pt>
                  <c:pt idx="26">
                    <c:v>May</c:v>
                  </c:pt>
                  <c:pt idx="27">
                    <c:v>Jun</c:v>
                  </c:pt>
                  <c:pt idx="28">
                    <c:v>Jul</c:v>
                  </c:pt>
                  <c:pt idx="29">
                    <c:v>Aug</c:v>
                  </c:pt>
                  <c:pt idx="30">
                    <c:v>Sep</c:v>
                  </c:pt>
                  <c:pt idx="31">
                    <c:v>Oct</c:v>
                  </c:pt>
                  <c:pt idx="32">
                    <c:v>Nov</c:v>
                  </c:pt>
                  <c:pt idx="33">
                    <c:v>Jan</c:v>
                  </c:pt>
                  <c:pt idx="34">
                    <c:v>Feb</c:v>
                  </c:pt>
                  <c:pt idx="35">
                    <c:v>Mar</c:v>
                  </c:pt>
                  <c:pt idx="36">
                    <c:v>Apr</c:v>
                  </c:pt>
                  <c:pt idx="37">
                    <c:v>May</c:v>
                  </c:pt>
                  <c:pt idx="38">
                    <c:v>Jun</c:v>
                  </c:pt>
                  <c:pt idx="39">
                    <c:v>Jul</c:v>
                  </c:pt>
                  <c:pt idx="40">
                    <c:v>Aug</c:v>
                  </c:pt>
                  <c:pt idx="41">
                    <c:v>Sep</c:v>
                  </c:pt>
                  <c:pt idx="42">
                    <c:v>Oct</c:v>
                  </c:pt>
                  <c:pt idx="43">
                    <c:v>Nov</c:v>
                  </c:pt>
                  <c:pt idx="44">
                    <c:v>Jan</c:v>
                  </c:pt>
                  <c:pt idx="45">
                    <c:v>Feb</c:v>
                  </c:pt>
                  <c:pt idx="46">
                    <c:v>Mar</c:v>
                  </c:pt>
                  <c:pt idx="47">
                    <c:v>Apr</c:v>
                  </c:pt>
                  <c:pt idx="48">
                    <c:v>May</c:v>
                  </c:pt>
                  <c:pt idx="49">
                    <c:v>Jun</c:v>
                  </c:pt>
                  <c:pt idx="50">
                    <c:v>Jul</c:v>
                  </c:pt>
                </c:lvl>
                <c:lvl>
                  <c:pt idx="0">
                    <c:v>2018</c:v>
                  </c:pt>
                  <c:pt idx="11">
                    <c:v>2019</c:v>
                  </c:pt>
                  <c:pt idx="22">
                    <c:v>2020</c:v>
                  </c:pt>
                  <c:pt idx="33">
                    <c:v>2021</c:v>
                  </c:pt>
                  <c:pt idx="44">
                    <c:v>2022</c:v>
                  </c:pt>
                </c:lvl>
              </c:multiLvlStrCache>
            </c:multiLvlStrRef>
          </c:cat>
          <c:val>
            <c:numRef>
              <c:f>'Total Energy Consumption'!$B$4:$B$60</c:f>
              <c:numCache>
                <c:formatCode>0</c:formatCode>
                <c:ptCount val="51"/>
                <c:pt idx="0">
                  <c:v>7502645.4189925268</c:v>
                </c:pt>
                <c:pt idx="1">
                  <c:v>6324669.2341732802</c:v>
                </c:pt>
                <c:pt idx="2">
                  <c:v>7418917.1278144354</c:v>
                </c:pt>
                <c:pt idx="3">
                  <c:v>6641718.3601878984</c:v>
                </c:pt>
                <c:pt idx="4">
                  <c:v>7169041.8903296366</c:v>
                </c:pt>
                <c:pt idx="5">
                  <c:v>7077864.8651208291</c:v>
                </c:pt>
                <c:pt idx="6">
                  <c:v>8401671.0160357542</c:v>
                </c:pt>
                <c:pt idx="7">
                  <c:v>8312354.083881055</c:v>
                </c:pt>
                <c:pt idx="8">
                  <c:v>7314499.138068405</c:v>
                </c:pt>
                <c:pt idx="9">
                  <c:v>5910245.3810766004</c:v>
                </c:pt>
                <c:pt idx="10">
                  <c:v>6149943.5363591099</c:v>
                </c:pt>
                <c:pt idx="11">
                  <c:v>6608477.5167225162</c:v>
                </c:pt>
                <c:pt idx="12">
                  <c:v>6014299.3109989325</c:v>
                </c:pt>
                <c:pt idx="13">
                  <c:v>6950677.6951569766</c:v>
                </c:pt>
                <c:pt idx="14">
                  <c:v>6216302.3929328639</c:v>
                </c:pt>
                <c:pt idx="15">
                  <c:v>6254225.6868971968</c:v>
                </c:pt>
                <c:pt idx="16">
                  <c:v>6795841.7948713405</c:v>
                </c:pt>
                <c:pt idx="17">
                  <c:v>8468599.5542958546</c:v>
                </c:pt>
                <c:pt idx="18">
                  <c:v>7586655.4463099437</c:v>
                </c:pt>
                <c:pt idx="19">
                  <c:v>7494362.3387018843</c:v>
                </c:pt>
                <c:pt idx="20">
                  <c:v>6852071.3234802997</c:v>
                </c:pt>
                <c:pt idx="21">
                  <c:v>6311226.220859305</c:v>
                </c:pt>
                <c:pt idx="22">
                  <c:v>6020835.4346539453</c:v>
                </c:pt>
                <c:pt idx="23">
                  <c:v>5656813.7071358273</c:v>
                </c:pt>
                <c:pt idx="24">
                  <c:v>5741659.6087429468</c:v>
                </c:pt>
                <c:pt idx="25">
                  <c:v>4783194.6811037622</c:v>
                </c:pt>
                <c:pt idx="26">
                  <c:v>5352846.8894645954</c:v>
                </c:pt>
                <c:pt idx="27">
                  <c:v>6026586.9919391153</c:v>
                </c:pt>
                <c:pt idx="28">
                  <c:v>4059899.5619999999</c:v>
                </c:pt>
                <c:pt idx="29">
                  <c:v>6577722.0350387981</c:v>
                </c:pt>
                <c:pt idx="30">
                  <c:v>6134581.2372939298</c:v>
                </c:pt>
                <c:pt idx="31">
                  <c:v>5602248.544531242</c:v>
                </c:pt>
                <c:pt idx="32">
                  <c:v>4874628.0376470219</c:v>
                </c:pt>
                <c:pt idx="33">
                  <c:v>5641946.7570679672</c:v>
                </c:pt>
                <c:pt idx="34">
                  <c:v>5198126.8165265471</c:v>
                </c:pt>
                <c:pt idx="35">
                  <c:v>5377703.3954325058</c:v>
                </c:pt>
                <c:pt idx="36">
                  <c:v>8005716.3976345723</c:v>
                </c:pt>
                <c:pt idx="37">
                  <c:v>8384962.3873662036</c:v>
                </c:pt>
                <c:pt idx="38">
                  <c:v>8476018.082554752</c:v>
                </c:pt>
                <c:pt idx="39">
                  <c:v>9236547.3848360404</c:v>
                </c:pt>
                <c:pt idx="40">
                  <c:v>10168915.064187475</c:v>
                </c:pt>
                <c:pt idx="41">
                  <c:v>9794777.5484031048</c:v>
                </c:pt>
                <c:pt idx="42">
                  <c:v>6228807.6744707301</c:v>
                </c:pt>
                <c:pt idx="43">
                  <c:v>5895092.7227494121</c:v>
                </c:pt>
                <c:pt idx="44">
                  <c:v>9432953.5780135747</c:v>
                </c:pt>
                <c:pt idx="45">
                  <c:v>8808978.6557028182</c:v>
                </c:pt>
                <c:pt idx="46">
                  <c:v>9214046.2178006861</c:v>
                </c:pt>
                <c:pt idx="47">
                  <c:v>8669572.7938377764</c:v>
                </c:pt>
                <c:pt idx="48">
                  <c:v>8751372.8581078537</c:v>
                </c:pt>
                <c:pt idx="49">
                  <c:v>5870299.4282567082</c:v>
                </c:pt>
                <c:pt idx="50">
                  <c:v>6087677.6685405374</c:v>
                </c:pt>
              </c:numCache>
            </c:numRef>
          </c:val>
          <c:extLst>
            <c:ext xmlns:c16="http://schemas.microsoft.com/office/drawing/2014/chart" uri="{C3380CC4-5D6E-409C-BE32-E72D297353CC}">
              <c16:uniqueId val="{00000000-1B36-49AA-80DC-5C2CC912589B}"/>
            </c:ext>
          </c:extLst>
        </c:ser>
        <c:ser>
          <c:idx val="1"/>
          <c:order val="1"/>
          <c:tx>
            <c:strRef>
              <c:f>'Total Energy Consumption'!$C$3</c:f>
              <c:strCache>
                <c:ptCount val="1"/>
                <c:pt idx="0">
                  <c:v>Sum of Total Gas Energy</c:v>
                </c:pt>
              </c:strCache>
            </c:strRef>
          </c:tx>
          <c:spPr>
            <a:solidFill>
              <a:schemeClr val="accent2"/>
            </a:solidFill>
            <a:ln>
              <a:noFill/>
            </a:ln>
            <a:effectLst/>
          </c:spPr>
          <c:invertIfNegative val="0"/>
          <c:cat>
            <c:multiLvlStrRef>
              <c:f>'Total Energy Consumption'!$A$4:$A$60</c:f>
              <c:multiLvlStrCache>
                <c:ptCount val="5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Jan</c:v>
                  </c:pt>
                  <c:pt idx="23">
                    <c:v>Feb</c:v>
                  </c:pt>
                  <c:pt idx="24">
                    <c:v>Mar</c:v>
                  </c:pt>
                  <c:pt idx="25">
                    <c:v>Apr</c:v>
                  </c:pt>
                  <c:pt idx="26">
                    <c:v>May</c:v>
                  </c:pt>
                  <c:pt idx="27">
                    <c:v>Jun</c:v>
                  </c:pt>
                  <c:pt idx="28">
                    <c:v>Jul</c:v>
                  </c:pt>
                  <c:pt idx="29">
                    <c:v>Aug</c:v>
                  </c:pt>
                  <c:pt idx="30">
                    <c:v>Sep</c:v>
                  </c:pt>
                  <c:pt idx="31">
                    <c:v>Oct</c:v>
                  </c:pt>
                  <c:pt idx="32">
                    <c:v>Nov</c:v>
                  </c:pt>
                  <c:pt idx="33">
                    <c:v>Jan</c:v>
                  </c:pt>
                  <c:pt idx="34">
                    <c:v>Feb</c:v>
                  </c:pt>
                  <c:pt idx="35">
                    <c:v>Mar</c:v>
                  </c:pt>
                  <c:pt idx="36">
                    <c:v>Apr</c:v>
                  </c:pt>
                  <c:pt idx="37">
                    <c:v>May</c:v>
                  </c:pt>
                  <c:pt idx="38">
                    <c:v>Jun</c:v>
                  </c:pt>
                  <c:pt idx="39">
                    <c:v>Jul</c:v>
                  </c:pt>
                  <c:pt idx="40">
                    <c:v>Aug</c:v>
                  </c:pt>
                  <c:pt idx="41">
                    <c:v>Sep</c:v>
                  </c:pt>
                  <c:pt idx="42">
                    <c:v>Oct</c:v>
                  </c:pt>
                  <c:pt idx="43">
                    <c:v>Nov</c:v>
                  </c:pt>
                  <c:pt idx="44">
                    <c:v>Jan</c:v>
                  </c:pt>
                  <c:pt idx="45">
                    <c:v>Feb</c:v>
                  </c:pt>
                  <c:pt idx="46">
                    <c:v>Mar</c:v>
                  </c:pt>
                  <c:pt idx="47">
                    <c:v>Apr</c:v>
                  </c:pt>
                  <c:pt idx="48">
                    <c:v>May</c:v>
                  </c:pt>
                  <c:pt idx="49">
                    <c:v>Jun</c:v>
                  </c:pt>
                  <c:pt idx="50">
                    <c:v>Jul</c:v>
                  </c:pt>
                </c:lvl>
                <c:lvl>
                  <c:pt idx="0">
                    <c:v>2018</c:v>
                  </c:pt>
                  <c:pt idx="11">
                    <c:v>2019</c:v>
                  </c:pt>
                  <c:pt idx="22">
                    <c:v>2020</c:v>
                  </c:pt>
                  <c:pt idx="33">
                    <c:v>2021</c:v>
                  </c:pt>
                  <c:pt idx="44">
                    <c:v>2022</c:v>
                  </c:pt>
                </c:lvl>
              </c:multiLvlStrCache>
            </c:multiLvlStrRef>
          </c:cat>
          <c:val>
            <c:numRef>
              <c:f>'Total Energy Consumption'!$C$4:$C$60</c:f>
              <c:numCache>
                <c:formatCode>0</c:formatCode>
                <c:ptCount val="51"/>
                <c:pt idx="0">
                  <c:v>1689366.4375661376</c:v>
                </c:pt>
                <c:pt idx="1">
                  <c:v>1423244</c:v>
                </c:pt>
                <c:pt idx="2">
                  <c:v>1895756.2857142859</c:v>
                </c:pt>
                <c:pt idx="3">
                  <c:v>1552652.7899686522</c:v>
                </c:pt>
                <c:pt idx="4">
                  <c:v>360316.20689655171</c:v>
                </c:pt>
                <c:pt idx="5">
                  <c:v>174630</c:v>
                </c:pt>
                <c:pt idx="6">
                  <c:v>154415.14285715902</c:v>
                </c:pt>
                <c:pt idx="7">
                  <c:v>160340.42857142992</c:v>
                </c:pt>
                <c:pt idx="8">
                  <c:v>172724.99999999997</c:v>
                </c:pt>
                <c:pt idx="9">
                  <c:v>290076.13526570046</c:v>
                </c:pt>
                <c:pt idx="10">
                  <c:v>1297570.5194805197</c:v>
                </c:pt>
                <c:pt idx="11">
                  <c:v>584469.82369844406</c:v>
                </c:pt>
                <c:pt idx="12">
                  <c:v>1077790.5398601398</c:v>
                </c:pt>
                <c:pt idx="13">
                  <c:v>1633793.5132275133</c:v>
                </c:pt>
                <c:pt idx="14">
                  <c:v>1031532.967032967</c:v>
                </c:pt>
                <c:pt idx="15">
                  <c:v>678447.91666666663</c:v>
                </c:pt>
                <c:pt idx="16">
                  <c:v>229590.00000000003</c:v>
                </c:pt>
                <c:pt idx="17">
                  <c:v>150034</c:v>
                </c:pt>
                <c:pt idx="18">
                  <c:v>134661.51999999999</c:v>
                </c:pt>
                <c:pt idx="19">
                  <c:v>172515</c:v>
                </c:pt>
                <c:pt idx="20">
                  <c:v>821012.34811165836</c:v>
                </c:pt>
                <c:pt idx="21">
                  <c:v>1582802.1428571427</c:v>
                </c:pt>
                <c:pt idx="22">
                  <c:v>1798096.2068965519</c:v>
                </c:pt>
                <c:pt idx="23">
                  <c:v>1334662.8648148149</c:v>
                </c:pt>
                <c:pt idx="24">
                  <c:v>1439469.5</c:v>
                </c:pt>
                <c:pt idx="25">
                  <c:v>859956.42857142841</c:v>
                </c:pt>
                <c:pt idx="26">
                  <c:v>491393.58620689658</c:v>
                </c:pt>
                <c:pt idx="27">
                  <c:v>162728.57142857142</c:v>
                </c:pt>
                <c:pt idx="28">
                  <c:v>5890</c:v>
                </c:pt>
                <c:pt idx="29">
                  <c:v>124236.04285714285</c:v>
                </c:pt>
                <c:pt idx="30">
                  <c:v>106610</c:v>
                </c:pt>
                <c:pt idx="31">
                  <c:v>318768</c:v>
                </c:pt>
                <c:pt idx="32">
                  <c:v>251408.57142857145</c:v>
                </c:pt>
                <c:pt idx="33">
                  <c:v>608970</c:v>
                </c:pt>
                <c:pt idx="34">
                  <c:v>641892.50461538462</c:v>
                </c:pt>
                <c:pt idx="35">
                  <c:v>399944.89655172406</c:v>
                </c:pt>
                <c:pt idx="36">
                  <c:v>323914</c:v>
                </c:pt>
                <c:pt idx="37">
                  <c:v>185060</c:v>
                </c:pt>
                <c:pt idx="38">
                  <c:v>101654</c:v>
                </c:pt>
                <c:pt idx="39">
                  <c:v>104370</c:v>
                </c:pt>
                <c:pt idx="40">
                  <c:v>105248</c:v>
                </c:pt>
                <c:pt idx="41">
                  <c:v>105832</c:v>
                </c:pt>
                <c:pt idx="42">
                  <c:v>191022</c:v>
                </c:pt>
                <c:pt idx="43">
                  <c:v>422240</c:v>
                </c:pt>
                <c:pt idx="44">
                  <c:v>495248.47142857144</c:v>
                </c:pt>
                <c:pt idx="45">
                  <c:v>574025.23076923075</c:v>
                </c:pt>
                <c:pt idx="46">
                  <c:v>426281.53448275861</c:v>
                </c:pt>
                <c:pt idx="47">
                  <c:v>344049.23076923075</c:v>
                </c:pt>
                <c:pt idx="48">
                  <c:v>186812.41379310351</c:v>
                </c:pt>
                <c:pt idx="49">
                  <c:v>98950.714285714304</c:v>
                </c:pt>
                <c:pt idx="50">
                  <c:v>105834</c:v>
                </c:pt>
              </c:numCache>
            </c:numRef>
          </c:val>
          <c:extLst>
            <c:ext xmlns:c16="http://schemas.microsoft.com/office/drawing/2014/chart" uri="{C3380CC4-5D6E-409C-BE32-E72D297353CC}">
              <c16:uniqueId val="{00000001-1B36-49AA-80DC-5C2CC912589B}"/>
            </c:ext>
          </c:extLst>
        </c:ser>
        <c:ser>
          <c:idx val="2"/>
          <c:order val="2"/>
          <c:tx>
            <c:strRef>
              <c:f>'Total Energy Consumption'!$D$3</c:f>
              <c:strCache>
                <c:ptCount val="1"/>
                <c:pt idx="0">
                  <c:v>Sum of Total Steam Energy</c:v>
                </c:pt>
              </c:strCache>
            </c:strRef>
          </c:tx>
          <c:spPr>
            <a:solidFill>
              <a:schemeClr val="accent3"/>
            </a:solidFill>
            <a:ln>
              <a:noFill/>
            </a:ln>
            <a:effectLst/>
          </c:spPr>
          <c:invertIfNegative val="0"/>
          <c:cat>
            <c:multiLvlStrRef>
              <c:f>'Total Energy Consumption'!$A$4:$A$60</c:f>
              <c:multiLvlStrCache>
                <c:ptCount val="5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Jan</c:v>
                  </c:pt>
                  <c:pt idx="23">
                    <c:v>Feb</c:v>
                  </c:pt>
                  <c:pt idx="24">
                    <c:v>Mar</c:v>
                  </c:pt>
                  <c:pt idx="25">
                    <c:v>Apr</c:v>
                  </c:pt>
                  <c:pt idx="26">
                    <c:v>May</c:v>
                  </c:pt>
                  <c:pt idx="27">
                    <c:v>Jun</c:v>
                  </c:pt>
                  <c:pt idx="28">
                    <c:v>Jul</c:v>
                  </c:pt>
                  <c:pt idx="29">
                    <c:v>Aug</c:v>
                  </c:pt>
                  <c:pt idx="30">
                    <c:v>Sep</c:v>
                  </c:pt>
                  <c:pt idx="31">
                    <c:v>Oct</c:v>
                  </c:pt>
                  <c:pt idx="32">
                    <c:v>Nov</c:v>
                  </c:pt>
                  <c:pt idx="33">
                    <c:v>Jan</c:v>
                  </c:pt>
                  <c:pt idx="34">
                    <c:v>Feb</c:v>
                  </c:pt>
                  <c:pt idx="35">
                    <c:v>Mar</c:v>
                  </c:pt>
                  <c:pt idx="36">
                    <c:v>Apr</c:v>
                  </c:pt>
                  <c:pt idx="37">
                    <c:v>May</c:v>
                  </c:pt>
                  <c:pt idx="38">
                    <c:v>Jun</c:v>
                  </c:pt>
                  <c:pt idx="39">
                    <c:v>Jul</c:v>
                  </c:pt>
                  <c:pt idx="40">
                    <c:v>Aug</c:v>
                  </c:pt>
                  <c:pt idx="41">
                    <c:v>Sep</c:v>
                  </c:pt>
                  <c:pt idx="42">
                    <c:v>Oct</c:v>
                  </c:pt>
                  <c:pt idx="43">
                    <c:v>Nov</c:v>
                  </c:pt>
                  <c:pt idx="44">
                    <c:v>Jan</c:v>
                  </c:pt>
                  <c:pt idx="45">
                    <c:v>Feb</c:v>
                  </c:pt>
                  <c:pt idx="46">
                    <c:v>Mar</c:v>
                  </c:pt>
                  <c:pt idx="47">
                    <c:v>Apr</c:v>
                  </c:pt>
                  <c:pt idx="48">
                    <c:v>May</c:v>
                  </c:pt>
                  <c:pt idx="49">
                    <c:v>Jun</c:v>
                  </c:pt>
                  <c:pt idx="50">
                    <c:v>Jul</c:v>
                  </c:pt>
                </c:lvl>
                <c:lvl>
                  <c:pt idx="0">
                    <c:v>2018</c:v>
                  </c:pt>
                  <c:pt idx="11">
                    <c:v>2019</c:v>
                  </c:pt>
                  <c:pt idx="22">
                    <c:v>2020</c:v>
                  </c:pt>
                  <c:pt idx="33">
                    <c:v>2021</c:v>
                  </c:pt>
                  <c:pt idx="44">
                    <c:v>2022</c:v>
                  </c:pt>
                </c:lvl>
              </c:multiLvlStrCache>
            </c:multiLvlStrRef>
          </c:cat>
          <c:val>
            <c:numRef>
              <c:f>'Total Energy Consumption'!$D$4:$D$60</c:f>
              <c:numCache>
                <c:formatCode>0</c:formatCode>
                <c:ptCount val="51"/>
                <c:pt idx="0">
                  <c:v>18963878.443889439</c:v>
                </c:pt>
                <c:pt idx="1">
                  <c:v>15308819.614814812</c:v>
                </c:pt>
                <c:pt idx="2">
                  <c:v>14198401.872727273</c:v>
                </c:pt>
                <c:pt idx="3">
                  <c:v>12051122.203448277</c:v>
                </c:pt>
                <c:pt idx="4">
                  <c:v>3048343.9513642173</c:v>
                </c:pt>
                <c:pt idx="5">
                  <c:v>1920120.3214285709</c:v>
                </c:pt>
                <c:pt idx="6">
                  <c:v>2134426.3428574009</c:v>
                </c:pt>
                <c:pt idx="7">
                  <c:v>2157369.9285714505</c:v>
                </c:pt>
                <c:pt idx="8">
                  <c:v>2062364.6357142858</c:v>
                </c:pt>
                <c:pt idx="9">
                  <c:v>4289668.1078705406</c:v>
                </c:pt>
                <c:pt idx="10">
                  <c:v>10885749.019642431</c:v>
                </c:pt>
                <c:pt idx="11">
                  <c:v>16535359.460262079</c:v>
                </c:pt>
                <c:pt idx="12">
                  <c:v>15653719.010700848</c:v>
                </c:pt>
                <c:pt idx="13">
                  <c:v>15241371.172461485</c:v>
                </c:pt>
                <c:pt idx="14">
                  <c:v>8248511.0448717978</c:v>
                </c:pt>
                <c:pt idx="15">
                  <c:v>5137405.2500000009</c:v>
                </c:pt>
                <c:pt idx="16">
                  <c:v>2431845.9642857141</c:v>
                </c:pt>
                <c:pt idx="17">
                  <c:v>2253834.3793103443</c:v>
                </c:pt>
                <c:pt idx="18">
                  <c:v>1856026.1719999998</c:v>
                </c:pt>
                <c:pt idx="19">
                  <c:v>2021055.1071428573</c:v>
                </c:pt>
                <c:pt idx="20">
                  <c:v>5740018.0982758617</c:v>
                </c:pt>
                <c:pt idx="21">
                  <c:v>12914557.3859127</c:v>
                </c:pt>
                <c:pt idx="22">
                  <c:v>15175647.097178683</c:v>
                </c:pt>
                <c:pt idx="23">
                  <c:v>12726709.414478835</c:v>
                </c:pt>
                <c:pt idx="24">
                  <c:v>12298550.104410484</c:v>
                </c:pt>
                <c:pt idx="25">
                  <c:v>7972128.9642857155</c:v>
                </c:pt>
                <c:pt idx="26">
                  <c:v>4493806.5333333332</c:v>
                </c:pt>
                <c:pt idx="27">
                  <c:v>1882602.1071428568</c:v>
                </c:pt>
                <c:pt idx="28">
                  <c:v>1435451.9</c:v>
                </c:pt>
                <c:pt idx="29">
                  <c:v>1316815.126961349</c:v>
                </c:pt>
                <c:pt idx="30">
                  <c:v>2614829.4</c:v>
                </c:pt>
                <c:pt idx="31">
                  <c:v>6062887.6402564095</c:v>
                </c:pt>
                <c:pt idx="32">
                  <c:v>5240531.3489010986</c:v>
                </c:pt>
                <c:pt idx="33">
                  <c:v>17396850.344705883</c:v>
                </c:pt>
                <c:pt idx="34">
                  <c:v>18717391.174358975</c:v>
                </c:pt>
                <c:pt idx="35">
                  <c:v>12851259.544919949</c:v>
                </c:pt>
                <c:pt idx="36">
                  <c:v>9285105.9285714291</c:v>
                </c:pt>
                <c:pt idx="37">
                  <c:v>3703331.8</c:v>
                </c:pt>
                <c:pt idx="38">
                  <c:v>2242000</c:v>
                </c:pt>
                <c:pt idx="39">
                  <c:v>2092557.4</c:v>
                </c:pt>
                <c:pt idx="40">
                  <c:v>2224369.9</c:v>
                </c:pt>
                <c:pt idx="41">
                  <c:v>2086688.3000000003</c:v>
                </c:pt>
                <c:pt idx="42">
                  <c:v>3796191.318965517</c:v>
                </c:pt>
                <c:pt idx="43">
                  <c:v>9429683.7444444448</c:v>
                </c:pt>
                <c:pt idx="44">
                  <c:v>14938158.666536795</c:v>
                </c:pt>
                <c:pt idx="45">
                  <c:v>16081952.669230768</c:v>
                </c:pt>
                <c:pt idx="46">
                  <c:v>10804671.614503043</c:v>
                </c:pt>
                <c:pt idx="47">
                  <c:v>7780771.8461538469</c:v>
                </c:pt>
                <c:pt idx="48">
                  <c:v>3911646.7798029562</c:v>
                </c:pt>
                <c:pt idx="49">
                  <c:v>2851011.7499999986</c:v>
                </c:pt>
                <c:pt idx="50">
                  <c:v>3244467.2333333339</c:v>
                </c:pt>
              </c:numCache>
            </c:numRef>
          </c:val>
          <c:extLst>
            <c:ext xmlns:c16="http://schemas.microsoft.com/office/drawing/2014/chart" uri="{C3380CC4-5D6E-409C-BE32-E72D297353CC}">
              <c16:uniqueId val="{00000002-1B36-49AA-80DC-5C2CC912589B}"/>
            </c:ext>
          </c:extLst>
        </c:ser>
        <c:ser>
          <c:idx val="3"/>
          <c:order val="3"/>
          <c:tx>
            <c:strRef>
              <c:f>'Total Energy Consumption'!$E$3</c:f>
              <c:strCache>
                <c:ptCount val="1"/>
                <c:pt idx="0">
                  <c:v>Sum of Total HW Energy</c:v>
                </c:pt>
              </c:strCache>
            </c:strRef>
          </c:tx>
          <c:spPr>
            <a:solidFill>
              <a:schemeClr val="accent4"/>
            </a:solidFill>
            <a:ln>
              <a:noFill/>
            </a:ln>
            <a:effectLst/>
          </c:spPr>
          <c:invertIfNegative val="0"/>
          <c:cat>
            <c:multiLvlStrRef>
              <c:f>'Total Energy Consumption'!$A$4:$A$60</c:f>
              <c:multiLvlStrCache>
                <c:ptCount val="5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Jan</c:v>
                  </c:pt>
                  <c:pt idx="23">
                    <c:v>Feb</c:v>
                  </c:pt>
                  <c:pt idx="24">
                    <c:v>Mar</c:v>
                  </c:pt>
                  <c:pt idx="25">
                    <c:v>Apr</c:v>
                  </c:pt>
                  <c:pt idx="26">
                    <c:v>May</c:v>
                  </c:pt>
                  <c:pt idx="27">
                    <c:v>Jun</c:v>
                  </c:pt>
                  <c:pt idx="28">
                    <c:v>Jul</c:v>
                  </c:pt>
                  <c:pt idx="29">
                    <c:v>Aug</c:v>
                  </c:pt>
                  <c:pt idx="30">
                    <c:v>Sep</c:v>
                  </c:pt>
                  <c:pt idx="31">
                    <c:v>Oct</c:v>
                  </c:pt>
                  <c:pt idx="32">
                    <c:v>Nov</c:v>
                  </c:pt>
                  <c:pt idx="33">
                    <c:v>Jan</c:v>
                  </c:pt>
                  <c:pt idx="34">
                    <c:v>Feb</c:v>
                  </c:pt>
                  <c:pt idx="35">
                    <c:v>Mar</c:v>
                  </c:pt>
                  <c:pt idx="36">
                    <c:v>Apr</c:v>
                  </c:pt>
                  <c:pt idx="37">
                    <c:v>May</c:v>
                  </c:pt>
                  <c:pt idx="38">
                    <c:v>Jun</c:v>
                  </c:pt>
                  <c:pt idx="39">
                    <c:v>Jul</c:v>
                  </c:pt>
                  <c:pt idx="40">
                    <c:v>Aug</c:v>
                  </c:pt>
                  <c:pt idx="41">
                    <c:v>Sep</c:v>
                  </c:pt>
                  <c:pt idx="42">
                    <c:v>Oct</c:v>
                  </c:pt>
                  <c:pt idx="43">
                    <c:v>Nov</c:v>
                  </c:pt>
                  <c:pt idx="44">
                    <c:v>Jan</c:v>
                  </c:pt>
                  <c:pt idx="45">
                    <c:v>Feb</c:v>
                  </c:pt>
                  <c:pt idx="46">
                    <c:v>Mar</c:v>
                  </c:pt>
                  <c:pt idx="47">
                    <c:v>Apr</c:v>
                  </c:pt>
                  <c:pt idx="48">
                    <c:v>May</c:v>
                  </c:pt>
                  <c:pt idx="49">
                    <c:v>Jun</c:v>
                  </c:pt>
                  <c:pt idx="50">
                    <c:v>Jul</c:v>
                  </c:pt>
                </c:lvl>
                <c:lvl>
                  <c:pt idx="0">
                    <c:v>2018</c:v>
                  </c:pt>
                  <c:pt idx="11">
                    <c:v>2019</c:v>
                  </c:pt>
                  <c:pt idx="22">
                    <c:v>2020</c:v>
                  </c:pt>
                  <c:pt idx="33">
                    <c:v>2021</c:v>
                  </c:pt>
                  <c:pt idx="44">
                    <c:v>2022</c:v>
                  </c:pt>
                </c:lvl>
              </c:multiLvlStrCache>
            </c:multiLvlStrRef>
          </c:cat>
          <c:val>
            <c:numRef>
              <c:f>'Total Energy Consumption'!$E$4:$E$60</c:f>
              <c:numCache>
                <c:formatCode>0</c:formatCode>
                <c:ptCount val="51"/>
                <c:pt idx="0">
                  <c:v>464293.64285714284</c:v>
                </c:pt>
                <c:pt idx="1">
                  <c:v>355254</c:v>
                </c:pt>
                <c:pt idx="2">
                  <c:v>311966.20370370371</c:v>
                </c:pt>
                <c:pt idx="3">
                  <c:v>290446</c:v>
                </c:pt>
                <c:pt idx="4">
                  <c:v>12963.255747126437</c:v>
                </c:pt>
                <c:pt idx="5">
                  <c:v>7962.8571428571422</c:v>
                </c:pt>
                <c:pt idx="6">
                  <c:v>8163.0285714263</c:v>
                </c:pt>
                <c:pt idx="7">
                  <c:v>6877.2142857141444</c:v>
                </c:pt>
                <c:pt idx="8">
                  <c:v>8116.0714285714284</c:v>
                </c:pt>
                <c:pt idx="9">
                  <c:v>61017.884057971023</c:v>
                </c:pt>
                <c:pt idx="10">
                  <c:v>238591.07142857142</c:v>
                </c:pt>
                <c:pt idx="11">
                  <c:v>395024.31715876062</c:v>
                </c:pt>
                <c:pt idx="12">
                  <c:v>338092.0307692308</c:v>
                </c:pt>
                <c:pt idx="13">
                  <c:v>298004</c:v>
                </c:pt>
                <c:pt idx="14">
                  <c:v>163570.87912087911</c:v>
                </c:pt>
                <c:pt idx="15">
                  <c:v>101161.09746588694</c:v>
                </c:pt>
                <c:pt idx="16">
                  <c:v>5409.6428571428569</c:v>
                </c:pt>
                <c:pt idx="17">
                  <c:v>3300</c:v>
                </c:pt>
                <c:pt idx="18">
                  <c:v>2864.4</c:v>
                </c:pt>
                <c:pt idx="19">
                  <c:v>24409.285714285717</c:v>
                </c:pt>
                <c:pt idx="20">
                  <c:v>141113.06896551725</c:v>
                </c:pt>
                <c:pt idx="21">
                  <c:v>344998.92857142852</c:v>
                </c:pt>
                <c:pt idx="22">
                  <c:v>411838.20689655177</c:v>
                </c:pt>
                <c:pt idx="23">
                  <c:v>305473.09499999997</c:v>
                </c:pt>
                <c:pt idx="24">
                  <c:v>312638.20689655171</c:v>
                </c:pt>
                <c:pt idx="25">
                  <c:v>233912.14285714287</c:v>
                </c:pt>
                <c:pt idx="26">
                  <c:v>144108.84615384616</c:v>
                </c:pt>
                <c:pt idx="27">
                  <c:v>39835.71428571429</c:v>
                </c:pt>
                <c:pt idx="28">
                  <c:v>0</c:v>
                </c:pt>
                <c:pt idx="29">
                  <c:v>38863.666666666664</c:v>
                </c:pt>
                <c:pt idx="30">
                  <c:v>44559.642857142855</c:v>
                </c:pt>
                <c:pt idx="31">
                  <c:v>161348.22222222225</c:v>
                </c:pt>
                <c:pt idx="32">
                  <c:v>155433.87362637362</c:v>
                </c:pt>
                <c:pt idx="33">
                  <c:v>468600</c:v>
                </c:pt>
                <c:pt idx="34">
                  <c:v>478086</c:v>
                </c:pt>
                <c:pt idx="35">
                  <c:v>270750.79310344829</c:v>
                </c:pt>
                <c:pt idx="36">
                  <c:v>170058</c:v>
                </c:pt>
                <c:pt idx="37">
                  <c:v>106494</c:v>
                </c:pt>
                <c:pt idx="38">
                  <c:v>40557</c:v>
                </c:pt>
                <c:pt idx="39">
                  <c:v>117600.66666666666</c:v>
                </c:pt>
                <c:pt idx="40">
                  <c:v>36120</c:v>
                </c:pt>
                <c:pt idx="41">
                  <c:v>37463</c:v>
                </c:pt>
                <c:pt idx="42">
                  <c:v>116285.27586206899</c:v>
                </c:pt>
                <c:pt idx="43">
                  <c:v>305583</c:v>
                </c:pt>
                <c:pt idx="44">
                  <c:v>255526.9709273183</c:v>
                </c:pt>
                <c:pt idx="45">
                  <c:v>303655.80090497737</c:v>
                </c:pt>
                <c:pt idx="46">
                  <c:v>221354.11034482758</c:v>
                </c:pt>
                <c:pt idx="47">
                  <c:v>153710.76923076925</c:v>
                </c:pt>
                <c:pt idx="48">
                  <c:v>40787.448275862072</c:v>
                </c:pt>
                <c:pt idx="49">
                  <c:v>1227.8571428571431</c:v>
                </c:pt>
                <c:pt idx="50">
                  <c:v>620</c:v>
                </c:pt>
              </c:numCache>
            </c:numRef>
          </c:val>
          <c:extLst>
            <c:ext xmlns:c16="http://schemas.microsoft.com/office/drawing/2014/chart" uri="{C3380CC4-5D6E-409C-BE32-E72D297353CC}">
              <c16:uniqueId val="{00000003-1B36-49AA-80DC-5C2CC912589B}"/>
            </c:ext>
          </c:extLst>
        </c:ser>
        <c:ser>
          <c:idx val="4"/>
          <c:order val="4"/>
          <c:tx>
            <c:strRef>
              <c:f>'Total Energy Consumption'!$F$3</c:f>
              <c:strCache>
                <c:ptCount val="1"/>
                <c:pt idx="0">
                  <c:v>Sum of Total CHW Energy</c:v>
                </c:pt>
              </c:strCache>
            </c:strRef>
          </c:tx>
          <c:spPr>
            <a:solidFill>
              <a:schemeClr val="accent5"/>
            </a:solidFill>
            <a:ln>
              <a:noFill/>
            </a:ln>
            <a:effectLst/>
          </c:spPr>
          <c:invertIfNegative val="0"/>
          <c:cat>
            <c:multiLvlStrRef>
              <c:f>'Total Energy Consumption'!$A$4:$A$60</c:f>
              <c:multiLvlStrCache>
                <c:ptCount val="51"/>
                <c:lvl>
                  <c:pt idx="0">
                    <c:v>Jan</c:v>
                  </c:pt>
                  <c:pt idx="1">
                    <c:v>Feb</c:v>
                  </c:pt>
                  <c:pt idx="2">
                    <c:v>Mar</c:v>
                  </c:pt>
                  <c:pt idx="3">
                    <c:v>Apr</c:v>
                  </c:pt>
                  <c:pt idx="4">
                    <c:v>May</c:v>
                  </c:pt>
                  <c:pt idx="5">
                    <c:v>Jun</c:v>
                  </c:pt>
                  <c:pt idx="6">
                    <c:v>Jul</c:v>
                  </c:pt>
                  <c:pt idx="7">
                    <c:v>Aug</c:v>
                  </c:pt>
                  <c:pt idx="8">
                    <c:v>Sep</c:v>
                  </c:pt>
                  <c:pt idx="9">
                    <c:v>Oct</c:v>
                  </c:pt>
                  <c:pt idx="10">
                    <c:v>Nov</c:v>
                  </c:pt>
                  <c:pt idx="11">
                    <c:v>Jan</c:v>
                  </c:pt>
                  <c:pt idx="12">
                    <c:v>Feb</c:v>
                  </c:pt>
                  <c:pt idx="13">
                    <c:v>Mar</c:v>
                  </c:pt>
                  <c:pt idx="14">
                    <c:v>Apr</c:v>
                  </c:pt>
                  <c:pt idx="15">
                    <c:v>May</c:v>
                  </c:pt>
                  <c:pt idx="16">
                    <c:v>Jun</c:v>
                  </c:pt>
                  <c:pt idx="17">
                    <c:v>Jul</c:v>
                  </c:pt>
                  <c:pt idx="18">
                    <c:v>Aug</c:v>
                  </c:pt>
                  <c:pt idx="19">
                    <c:v>Sep</c:v>
                  </c:pt>
                  <c:pt idx="20">
                    <c:v>Oct</c:v>
                  </c:pt>
                  <c:pt idx="21">
                    <c:v>Nov</c:v>
                  </c:pt>
                  <c:pt idx="22">
                    <c:v>Jan</c:v>
                  </c:pt>
                  <c:pt idx="23">
                    <c:v>Feb</c:v>
                  </c:pt>
                  <c:pt idx="24">
                    <c:v>Mar</c:v>
                  </c:pt>
                  <c:pt idx="25">
                    <c:v>Apr</c:v>
                  </c:pt>
                  <c:pt idx="26">
                    <c:v>May</c:v>
                  </c:pt>
                  <c:pt idx="27">
                    <c:v>Jun</c:v>
                  </c:pt>
                  <c:pt idx="28">
                    <c:v>Jul</c:v>
                  </c:pt>
                  <c:pt idx="29">
                    <c:v>Aug</c:v>
                  </c:pt>
                  <c:pt idx="30">
                    <c:v>Sep</c:v>
                  </c:pt>
                  <c:pt idx="31">
                    <c:v>Oct</c:v>
                  </c:pt>
                  <c:pt idx="32">
                    <c:v>Nov</c:v>
                  </c:pt>
                  <c:pt idx="33">
                    <c:v>Jan</c:v>
                  </c:pt>
                  <c:pt idx="34">
                    <c:v>Feb</c:v>
                  </c:pt>
                  <c:pt idx="35">
                    <c:v>Mar</c:v>
                  </c:pt>
                  <c:pt idx="36">
                    <c:v>Apr</c:v>
                  </c:pt>
                  <c:pt idx="37">
                    <c:v>May</c:v>
                  </c:pt>
                  <c:pt idx="38">
                    <c:v>Jun</c:v>
                  </c:pt>
                  <c:pt idx="39">
                    <c:v>Jul</c:v>
                  </c:pt>
                  <c:pt idx="40">
                    <c:v>Aug</c:v>
                  </c:pt>
                  <c:pt idx="41">
                    <c:v>Sep</c:v>
                  </c:pt>
                  <c:pt idx="42">
                    <c:v>Oct</c:v>
                  </c:pt>
                  <c:pt idx="43">
                    <c:v>Nov</c:v>
                  </c:pt>
                  <c:pt idx="44">
                    <c:v>Jan</c:v>
                  </c:pt>
                  <c:pt idx="45">
                    <c:v>Feb</c:v>
                  </c:pt>
                  <c:pt idx="46">
                    <c:v>Mar</c:v>
                  </c:pt>
                  <c:pt idx="47">
                    <c:v>Apr</c:v>
                  </c:pt>
                  <c:pt idx="48">
                    <c:v>May</c:v>
                  </c:pt>
                  <c:pt idx="49">
                    <c:v>Jun</c:v>
                  </c:pt>
                  <c:pt idx="50">
                    <c:v>Jul</c:v>
                  </c:pt>
                </c:lvl>
                <c:lvl>
                  <c:pt idx="0">
                    <c:v>2018</c:v>
                  </c:pt>
                  <c:pt idx="11">
                    <c:v>2019</c:v>
                  </c:pt>
                  <c:pt idx="22">
                    <c:v>2020</c:v>
                  </c:pt>
                  <c:pt idx="33">
                    <c:v>2021</c:v>
                  </c:pt>
                  <c:pt idx="44">
                    <c:v>2022</c:v>
                  </c:pt>
                </c:lvl>
              </c:multiLvlStrCache>
            </c:multiLvlStrRef>
          </c:cat>
          <c:val>
            <c:numRef>
              <c:f>'Total Energy Consumption'!$F$4:$F$60</c:f>
              <c:numCache>
                <c:formatCode>0</c:formatCode>
                <c:ptCount val="51"/>
                <c:pt idx="0">
                  <c:v>2941015.9890109892</c:v>
                </c:pt>
                <c:pt idx="1">
                  <c:v>2582108</c:v>
                </c:pt>
                <c:pt idx="2">
                  <c:v>2840003</c:v>
                </c:pt>
                <c:pt idx="3">
                  <c:v>2763474</c:v>
                </c:pt>
                <c:pt idx="4">
                  <c:v>4937885.4033437837</c:v>
                </c:pt>
                <c:pt idx="5">
                  <c:v>6559767.8416149057</c:v>
                </c:pt>
                <c:pt idx="6">
                  <c:v>9555378.0109889209</c:v>
                </c:pt>
                <c:pt idx="7">
                  <c:v>10028067.199523803</c:v>
                </c:pt>
                <c:pt idx="8">
                  <c:v>6272968.8871794874</c:v>
                </c:pt>
                <c:pt idx="9">
                  <c:v>1895548.9629629627</c:v>
                </c:pt>
                <c:pt idx="10">
                  <c:v>1672034.7857142857</c:v>
                </c:pt>
                <c:pt idx="11">
                  <c:v>2373386.5529411174</c:v>
                </c:pt>
                <c:pt idx="12">
                  <c:v>2078072.5538461544</c:v>
                </c:pt>
                <c:pt idx="13">
                  <c:v>2188594</c:v>
                </c:pt>
                <c:pt idx="14">
                  <c:v>2414268.8461539955</c:v>
                </c:pt>
                <c:pt idx="15">
                  <c:v>3809230.9259259859</c:v>
                </c:pt>
                <c:pt idx="16">
                  <c:v>6259664.2301587015</c:v>
                </c:pt>
                <c:pt idx="17">
                  <c:v>11021646.180076674</c:v>
                </c:pt>
                <c:pt idx="18">
                  <c:v>8619088.8943368774</c:v>
                </c:pt>
                <c:pt idx="19">
                  <c:v>8320216.9571426492</c:v>
                </c:pt>
                <c:pt idx="20">
                  <c:v>2933987.3600985399</c:v>
                </c:pt>
                <c:pt idx="21">
                  <c:v>2083691.4285715776</c:v>
                </c:pt>
                <c:pt idx="22">
                  <c:v>2097765.7241379311</c:v>
                </c:pt>
                <c:pt idx="23">
                  <c:v>1699191.9733333332</c:v>
                </c:pt>
                <c:pt idx="24">
                  <c:v>2264633.3793103443</c:v>
                </c:pt>
                <c:pt idx="25">
                  <c:v>2602290.0000428571</c:v>
                </c:pt>
                <c:pt idx="26">
                  <c:v>4830109.4285714291</c:v>
                </c:pt>
                <c:pt idx="27">
                  <c:v>8461432.8571428563</c:v>
                </c:pt>
                <c:pt idx="28">
                  <c:v>3517012</c:v>
                </c:pt>
                <c:pt idx="29">
                  <c:v>8687606.9032105878</c:v>
                </c:pt>
                <c:pt idx="30">
                  <c:v>5487605.6428571427</c:v>
                </c:pt>
                <c:pt idx="31">
                  <c:v>2465369.25</c:v>
                </c:pt>
                <c:pt idx="32">
                  <c:v>1413235.7142857141</c:v>
                </c:pt>
                <c:pt idx="33">
                  <c:v>2368116</c:v>
                </c:pt>
                <c:pt idx="34">
                  <c:v>2040553.8461538462</c:v>
                </c:pt>
                <c:pt idx="35">
                  <c:v>2138963.6551724137</c:v>
                </c:pt>
                <c:pt idx="36">
                  <c:v>2231173.4482758623</c:v>
                </c:pt>
                <c:pt idx="37">
                  <c:v>4632520.291666667</c:v>
                </c:pt>
                <c:pt idx="38">
                  <c:v>8290225</c:v>
                </c:pt>
                <c:pt idx="39">
                  <c:v>9483223.1092436984</c:v>
                </c:pt>
                <c:pt idx="40">
                  <c:v>9711444.649008885</c:v>
                </c:pt>
                <c:pt idx="41">
                  <c:v>7143363.6059113294</c:v>
                </c:pt>
                <c:pt idx="42">
                  <c:v>3603361.0492610843</c:v>
                </c:pt>
                <c:pt idx="43">
                  <c:v>1618283</c:v>
                </c:pt>
                <c:pt idx="44">
                  <c:v>2239992.833333333</c:v>
                </c:pt>
                <c:pt idx="45">
                  <c:v>3623165.777777778</c:v>
                </c:pt>
                <c:pt idx="46">
                  <c:v>5137210.4029038111</c:v>
                </c:pt>
                <c:pt idx="47">
                  <c:v>2702266.1538461535</c:v>
                </c:pt>
                <c:pt idx="48">
                  <c:v>5788364.5793861309</c:v>
                </c:pt>
                <c:pt idx="49">
                  <c:v>8155427.9455327289</c:v>
                </c:pt>
                <c:pt idx="50">
                  <c:v>9763016</c:v>
                </c:pt>
              </c:numCache>
            </c:numRef>
          </c:val>
          <c:extLst>
            <c:ext xmlns:c16="http://schemas.microsoft.com/office/drawing/2014/chart" uri="{C3380CC4-5D6E-409C-BE32-E72D297353CC}">
              <c16:uniqueId val="{00000004-1B36-49AA-80DC-5C2CC912589B}"/>
            </c:ext>
          </c:extLst>
        </c:ser>
        <c:dLbls>
          <c:showLegendKey val="0"/>
          <c:showVal val="0"/>
          <c:showCatName val="0"/>
          <c:showSerName val="0"/>
          <c:showPercent val="0"/>
          <c:showBubbleSize val="0"/>
        </c:dLbls>
        <c:gapWidth val="150"/>
        <c:overlap val="100"/>
        <c:axId val="872741856"/>
        <c:axId val="872733000"/>
      </c:barChart>
      <c:catAx>
        <c:axId val="87274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733000"/>
        <c:crosses val="autoZero"/>
        <c:auto val="1"/>
        <c:lblAlgn val="ctr"/>
        <c:lblOffset val="100"/>
        <c:noMultiLvlLbl val="0"/>
      </c:catAx>
      <c:valAx>
        <c:axId val="872733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Energy kBTU</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741856"/>
        <c:crosses val="autoZero"/>
        <c:crossBetween val="between"/>
      </c:valAx>
      <c:spPr>
        <a:noFill/>
        <a:ln>
          <a:noFill/>
        </a:ln>
        <a:effectLst/>
      </c:spPr>
    </c:plotArea>
    <c:legend>
      <c:legendPos val="r"/>
      <c:layout>
        <c:manualLayout>
          <c:xMode val="edge"/>
          <c:yMode val="edge"/>
          <c:x val="0.86334230289309688"/>
          <c:y val="0.13987967413164265"/>
          <c:w val="0.1265694247235489"/>
          <c:h val="0.6076865391826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[Consolidated Meter Data.xlsx]Electrical Consumption!PivotTable3</c:name>
    <c:fmtId val="0"/>
  </c:pivotSource>
  <c:chart>
    <c:title>
      <c:tx>
        <c:rich>
          <a:bodyPr/>
          <a:lstStyle/>
          <a:p>
            <a:pPr>
              <a:defRPr/>
            </a:pPr>
            <a:r>
              <a:rPr lang="en-US"/>
              <a:t>Electrical Consumption (kW)</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3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3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39"/>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6"/>
          </a:solidFill>
          <a:ln>
            <a:noFill/>
          </a:ln>
          <a:effectLst/>
        </c:spPr>
        <c:marker>
          <c:symbol val="none"/>
        </c:marker>
        <c:dLbl>
          <c:idx val="0"/>
          <c:delete val="1"/>
          <c:extLst>
            <c:ext xmlns:c15="http://schemas.microsoft.com/office/drawing/2012/chart" uri="{CE6537A1-D6FC-4f65-9D91-7224C49458BB}"/>
          </c:extLst>
        </c:dLbl>
      </c:pivotFmt>
      <c:pivotFmt>
        <c:idx val="41"/>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2"/>
        <c:spPr>
          <a:solidFill>
            <a:schemeClr val="accent2">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3"/>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5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59"/>
        <c:spPr>
          <a:solidFill>
            <a:schemeClr val="accent3">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0"/>
        <c:spPr>
          <a:solidFill>
            <a:schemeClr val="accent4">
              <a:lumMod val="60000"/>
            </a:schemeClr>
          </a:solidFill>
          <a:ln>
            <a:noFill/>
          </a:ln>
          <a:effectLst/>
        </c:spPr>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8.5352068744973086E-2"/>
          <c:y val="7.5699116224335367E-2"/>
          <c:w val="0.76423302915774083"/>
          <c:h val="0.81212144369981298"/>
        </c:manualLayout>
      </c:layout>
      <c:barChart>
        <c:barDir val="col"/>
        <c:grouping val="stacked"/>
        <c:varyColors val="0"/>
        <c:ser>
          <c:idx val="0"/>
          <c:order val="0"/>
          <c:tx>
            <c:strRef>
              <c:f>'Electrical Consumption'!$B$3</c:f>
              <c:strCache>
                <c:ptCount val="1"/>
                <c:pt idx="0">
                  <c:v>Sum of Elec Consumption_1</c:v>
                </c:pt>
              </c:strCache>
            </c:strRef>
          </c:tx>
          <c:spPr>
            <a:solidFill>
              <a:schemeClr val="accent1"/>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Consumption'!$B$4:$B$21</c:f>
              <c:numCache>
                <c:formatCode>General</c:formatCode>
                <c:ptCount val="15"/>
                <c:pt idx="0">
                  <c:v>853680</c:v>
                </c:pt>
                <c:pt idx="1">
                  <c:v>811425</c:v>
                </c:pt>
                <c:pt idx="2">
                  <c:v>663810</c:v>
                </c:pt>
                <c:pt idx="3">
                  <c:v>825282</c:v>
                </c:pt>
                <c:pt idx="4">
                  <c:v>1038593</c:v>
                </c:pt>
                <c:pt idx="5">
                  <c:v>1059270</c:v>
                </c:pt>
                <c:pt idx="8">
                  <c:v>1059766</c:v>
                </c:pt>
                <c:pt idx="9">
                  <c:v>1047118</c:v>
                </c:pt>
                <c:pt idx="10">
                  <c:v>899584</c:v>
                </c:pt>
                <c:pt idx="11">
                  <c:v>952723</c:v>
                </c:pt>
                <c:pt idx="12">
                  <c:v>850350</c:v>
                </c:pt>
                <c:pt idx="13">
                  <c:v>751037</c:v>
                </c:pt>
              </c:numCache>
            </c:numRef>
          </c:val>
          <c:extLst>
            <c:ext xmlns:c16="http://schemas.microsoft.com/office/drawing/2014/chart" uri="{C3380CC4-5D6E-409C-BE32-E72D297353CC}">
              <c16:uniqueId val="{00000011-5695-457B-BA07-8DA1A1EF875B}"/>
            </c:ext>
          </c:extLst>
        </c:ser>
        <c:ser>
          <c:idx val="1"/>
          <c:order val="1"/>
          <c:tx>
            <c:strRef>
              <c:f>'Electrical Consumption'!$C$3</c:f>
              <c:strCache>
                <c:ptCount val="1"/>
                <c:pt idx="0">
                  <c:v>Sum of Elec Consumption_2</c:v>
                </c:pt>
              </c:strCache>
            </c:strRef>
          </c:tx>
          <c:spPr>
            <a:solidFill>
              <a:schemeClr val="accent2"/>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Consumption'!$C$4:$C$21</c:f>
              <c:numCache>
                <c:formatCode>General</c:formatCode>
                <c:ptCount val="15"/>
                <c:pt idx="0">
                  <c:v>0</c:v>
                </c:pt>
                <c:pt idx="1">
                  <c:v>0</c:v>
                </c:pt>
                <c:pt idx="2">
                  <c:v>1230</c:v>
                </c:pt>
                <c:pt idx="3">
                  <c:v>403</c:v>
                </c:pt>
                <c:pt idx="8">
                  <c:v>0</c:v>
                </c:pt>
                <c:pt idx="9">
                  <c:v>0</c:v>
                </c:pt>
                <c:pt idx="10">
                  <c:v>0</c:v>
                </c:pt>
                <c:pt idx="11">
                  <c:v>0</c:v>
                </c:pt>
                <c:pt idx="12">
                  <c:v>0</c:v>
                </c:pt>
                <c:pt idx="13">
                  <c:v>0</c:v>
                </c:pt>
              </c:numCache>
            </c:numRef>
          </c:val>
          <c:extLst>
            <c:ext xmlns:c16="http://schemas.microsoft.com/office/drawing/2014/chart" uri="{C3380CC4-5D6E-409C-BE32-E72D297353CC}">
              <c16:uniqueId val="{00000013-5695-457B-BA07-8DA1A1EF875B}"/>
            </c:ext>
          </c:extLst>
        </c:ser>
        <c:ser>
          <c:idx val="2"/>
          <c:order val="2"/>
          <c:tx>
            <c:strRef>
              <c:f>'Electrical Consumption'!$D$3</c:f>
              <c:strCache>
                <c:ptCount val="1"/>
                <c:pt idx="0">
                  <c:v>Sum of Elec Consumption_3</c:v>
                </c:pt>
              </c:strCache>
            </c:strRef>
          </c:tx>
          <c:spPr>
            <a:solidFill>
              <a:schemeClr val="accent3"/>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Consumption'!$D$4:$D$21</c:f>
              <c:numCache>
                <c:formatCode>General</c:formatCode>
                <c:ptCount val="15"/>
              </c:numCache>
            </c:numRef>
          </c:val>
          <c:extLst>
            <c:ext xmlns:c16="http://schemas.microsoft.com/office/drawing/2014/chart" uri="{C3380CC4-5D6E-409C-BE32-E72D297353CC}">
              <c16:uniqueId val="{00000015-5695-457B-BA07-8DA1A1EF875B}"/>
            </c:ext>
          </c:extLst>
        </c:ser>
        <c:ser>
          <c:idx val="3"/>
          <c:order val="3"/>
          <c:tx>
            <c:strRef>
              <c:f>'Electrical Consumption'!$E$3</c:f>
              <c:strCache>
                <c:ptCount val="1"/>
                <c:pt idx="0">
                  <c:v>Sum of Elec Consumption_4</c:v>
                </c:pt>
              </c:strCache>
            </c:strRef>
          </c:tx>
          <c:spPr>
            <a:solidFill>
              <a:schemeClr val="accent4"/>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Consumption'!$E$4:$E$21</c:f>
              <c:numCache>
                <c:formatCode>General</c:formatCode>
                <c:ptCount val="15"/>
              </c:numCache>
            </c:numRef>
          </c:val>
          <c:extLst>
            <c:ext xmlns:c16="http://schemas.microsoft.com/office/drawing/2014/chart" uri="{C3380CC4-5D6E-409C-BE32-E72D297353CC}">
              <c16:uniqueId val="{00000017-5695-457B-BA07-8DA1A1EF875B}"/>
            </c:ext>
          </c:extLst>
        </c:ser>
        <c:ser>
          <c:idx val="4"/>
          <c:order val="4"/>
          <c:tx>
            <c:strRef>
              <c:f>'Electrical Consumption'!$F$3</c:f>
              <c:strCache>
                <c:ptCount val="1"/>
                <c:pt idx="0">
                  <c:v>Sum of Elec Consumption_9</c:v>
                </c:pt>
              </c:strCache>
            </c:strRef>
          </c:tx>
          <c:spPr>
            <a:solidFill>
              <a:schemeClr val="accent3">
                <a:lumMod val="60000"/>
              </a:schemeClr>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Consumption'!$F$4:$F$21</c:f>
              <c:numCache>
                <c:formatCode>General</c:formatCode>
                <c:ptCount val="15"/>
              </c:numCache>
            </c:numRef>
          </c:val>
          <c:extLst>
            <c:ext xmlns:c16="http://schemas.microsoft.com/office/drawing/2014/chart" uri="{C3380CC4-5D6E-409C-BE32-E72D297353CC}">
              <c16:uniqueId val="{00000019-5695-457B-BA07-8DA1A1EF875B}"/>
            </c:ext>
          </c:extLst>
        </c:ser>
        <c:ser>
          <c:idx val="5"/>
          <c:order val="5"/>
          <c:tx>
            <c:strRef>
              <c:f>'Electrical Consumption'!$G$3</c:f>
              <c:strCache>
                <c:ptCount val="1"/>
                <c:pt idx="0">
                  <c:v>Sum of Elec Consumption_0</c:v>
                </c:pt>
              </c:strCache>
            </c:strRef>
          </c:tx>
          <c:spPr>
            <a:solidFill>
              <a:schemeClr val="accent4">
                <a:lumMod val="60000"/>
              </a:schemeClr>
            </a:solidFill>
            <a:ln>
              <a:noFill/>
            </a:ln>
            <a:effectLst/>
          </c:spPr>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Consumption'!$G$4:$G$21</c:f>
              <c:numCache>
                <c:formatCode>General</c:formatCode>
                <c:ptCount val="15"/>
              </c:numCache>
            </c:numRef>
          </c:val>
          <c:extLst>
            <c:ext xmlns:c16="http://schemas.microsoft.com/office/drawing/2014/chart" uri="{C3380CC4-5D6E-409C-BE32-E72D297353CC}">
              <c16:uniqueId val="{0000001B-5695-457B-BA07-8DA1A1EF875B}"/>
            </c:ext>
          </c:extLst>
        </c:ser>
        <c:ser>
          <c:idx val="6"/>
          <c:order val="6"/>
          <c:tx>
            <c:strRef>
              <c:f>'Electrical Consumption'!$H$3</c:f>
              <c:strCache>
                <c:ptCount val="1"/>
                <c:pt idx="0">
                  <c:v>Sum of Elec Consumption_7</c:v>
                </c:pt>
              </c:strCache>
            </c:strRef>
          </c:tx>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Consumption'!$H$4:$H$21</c:f>
              <c:numCache>
                <c:formatCode>General</c:formatCode>
                <c:ptCount val="15"/>
              </c:numCache>
            </c:numRef>
          </c:val>
          <c:extLst>
            <c:ext xmlns:c16="http://schemas.microsoft.com/office/drawing/2014/chart" uri="{C3380CC4-5D6E-409C-BE32-E72D297353CC}">
              <c16:uniqueId val="{00000025-5695-457B-BA07-8DA1A1EF875B}"/>
            </c:ext>
          </c:extLst>
        </c:ser>
        <c:ser>
          <c:idx val="7"/>
          <c:order val="7"/>
          <c:tx>
            <c:strRef>
              <c:f>'Electrical Consumption'!$I$3</c:f>
              <c:strCache>
                <c:ptCount val="1"/>
                <c:pt idx="0">
                  <c:v>Sum of Elec Consumption_8</c:v>
                </c:pt>
              </c:strCache>
            </c:strRef>
          </c:tx>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Consumption'!$I$4:$I$21</c:f>
              <c:numCache>
                <c:formatCode>General</c:formatCode>
                <c:ptCount val="15"/>
              </c:numCache>
            </c:numRef>
          </c:val>
          <c:extLst>
            <c:ext xmlns:c16="http://schemas.microsoft.com/office/drawing/2014/chart" uri="{C3380CC4-5D6E-409C-BE32-E72D297353CC}">
              <c16:uniqueId val="{00000026-5695-457B-BA07-8DA1A1EF875B}"/>
            </c:ext>
          </c:extLst>
        </c:ser>
        <c:ser>
          <c:idx val="8"/>
          <c:order val="8"/>
          <c:tx>
            <c:strRef>
              <c:f>'Electrical Consumption'!$J$3</c:f>
              <c:strCache>
                <c:ptCount val="1"/>
                <c:pt idx="0">
                  <c:v>Sum of Elec Consumption_6</c:v>
                </c:pt>
              </c:strCache>
            </c:strRef>
          </c:tx>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Consumption'!$J$4:$J$21</c:f>
              <c:numCache>
                <c:formatCode>General</c:formatCode>
                <c:ptCount val="15"/>
              </c:numCache>
            </c:numRef>
          </c:val>
          <c:extLst>
            <c:ext xmlns:c16="http://schemas.microsoft.com/office/drawing/2014/chart" uri="{C3380CC4-5D6E-409C-BE32-E72D297353CC}">
              <c16:uniqueId val="{00000027-5695-457B-BA07-8DA1A1EF875B}"/>
            </c:ext>
          </c:extLst>
        </c:ser>
        <c:ser>
          <c:idx val="9"/>
          <c:order val="9"/>
          <c:tx>
            <c:strRef>
              <c:f>'Electrical Consumption'!$K$3</c:f>
              <c:strCache>
                <c:ptCount val="1"/>
                <c:pt idx="0">
                  <c:v>Sum of Elec Consumption_5</c:v>
                </c:pt>
              </c:strCache>
            </c:strRef>
          </c:tx>
          <c:invertIfNegative val="0"/>
          <c:cat>
            <c:multiLvlStrRef>
              <c:f>'Electrical Consumption'!$A$4:$A$21</c:f>
              <c:multiLvlStrCache>
                <c:ptCount val="15"/>
                <c:lvl>
                  <c:pt idx="0">
                    <c:v>Apr</c:v>
                  </c:pt>
                  <c:pt idx="1">
                    <c:v>May</c:v>
                  </c:pt>
                  <c:pt idx="2">
                    <c:v>Jun</c:v>
                  </c:pt>
                  <c:pt idx="3">
                    <c:v>Jul</c:v>
                  </c:pt>
                  <c:pt idx="4">
                    <c:v>Aug</c:v>
                  </c:pt>
                  <c:pt idx="5">
                    <c:v>Sep</c:v>
                  </c:pt>
                  <c:pt idx="6">
                    <c:v>Oct</c:v>
                  </c:pt>
                  <c:pt idx="7">
                    <c:v>Nov</c:v>
                  </c:pt>
                  <c:pt idx="8">
                    <c:v>Dec</c:v>
                  </c:pt>
                  <c:pt idx="9">
                    <c:v>Jan</c:v>
                  </c:pt>
                  <c:pt idx="10">
                    <c:v>Feb</c:v>
                  </c:pt>
                  <c:pt idx="11">
                    <c:v>Mar</c:v>
                  </c:pt>
                  <c:pt idx="12">
                    <c:v>Apr</c:v>
                  </c:pt>
                  <c:pt idx="13">
                    <c:v>May</c:v>
                  </c:pt>
                  <c:pt idx="14">
                    <c:v>Jun</c:v>
                  </c:pt>
                </c:lvl>
                <c:lvl>
                  <c:pt idx="0">
                    <c:v>2021</c:v>
                  </c:pt>
                  <c:pt idx="9">
                    <c:v>2022</c:v>
                  </c:pt>
                </c:lvl>
              </c:multiLvlStrCache>
            </c:multiLvlStrRef>
          </c:cat>
          <c:val>
            <c:numRef>
              <c:f>'Electrical Consumption'!$K$4:$K$21</c:f>
              <c:numCache>
                <c:formatCode>General</c:formatCode>
                <c:ptCount val="15"/>
              </c:numCache>
            </c:numRef>
          </c:val>
          <c:extLst>
            <c:ext xmlns:c16="http://schemas.microsoft.com/office/drawing/2014/chart" uri="{C3380CC4-5D6E-409C-BE32-E72D297353CC}">
              <c16:uniqueId val="{00000028-5695-457B-BA07-8DA1A1EF875B}"/>
            </c:ext>
          </c:extLst>
        </c:ser>
        <c:dLbls>
          <c:showLegendKey val="0"/>
          <c:showVal val="0"/>
          <c:showCatName val="0"/>
          <c:showSerName val="0"/>
          <c:showPercent val="0"/>
          <c:showBubbleSize val="0"/>
        </c:dLbls>
        <c:gapWidth val="219"/>
        <c:overlap val="100"/>
        <c:axId val="878732648"/>
        <c:axId val="878732320"/>
      </c:barChart>
      <c:catAx>
        <c:axId val="878732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32320"/>
        <c:crosses val="autoZero"/>
        <c:auto val="1"/>
        <c:lblAlgn val="ctr"/>
        <c:lblOffset val="100"/>
        <c:noMultiLvlLbl val="0"/>
      </c:catAx>
      <c:valAx>
        <c:axId val="878732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a:lstStyle/>
              <a:p>
                <a:pPr>
                  <a:defRPr/>
                </a:pPr>
                <a:r>
                  <a:rPr lang="en-US"/>
                  <a:t>Electrical Consumption (kW)</a:t>
                </a:r>
              </a:p>
            </c:rich>
          </c:tx>
          <c:layout>
            <c:manualLayout>
              <c:xMode val="edge"/>
              <c:yMode val="edge"/>
              <c:x val="1.4109303389906984E-2"/>
              <c:y val="0.34347669169117218"/>
            </c:manualLayout>
          </c:layout>
          <c:overlay val="0"/>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73264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ysClr val="windowText" lastClr="000000"/>
      </a:solidFill>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[Consolidated Meter Data.xlsx]Gas Consumption!PivotTable4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Gas Consumption</a:t>
            </a:r>
            <a:r>
              <a:rPr lang="en-US" baseline="0"/>
              <a:t> (cu. 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24705825173528"/>
          <c:y val="0.10335071485398163"/>
          <c:w val="0.78522595930550854"/>
          <c:h val="0.77627797619596139"/>
        </c:manualLayout>
      </c:layout>
      <c:barChart>
        <c:barDir val="col"/>
        <c:grouping val="stacked"/>
        <c:varyColors val="0"/>
        <c:ser>
          <c:idx val="0"/>
          <c:order val="0"/>
          <c:tx>
            <c:strRef>
              <c:f>'Gas Consumption'!$B$3</c:f>
              <c:strCache>
                <c:ptCount val="1"/>
                <c:pt idx="0">
                  <c:v>Total</c:v>
                </c:pt>
              </c:strCache>
            </c:strRef>
          </c:tx>
          <c:spPr>
            <a:solidFill>
              <a:schemeClr val="accent1"/>
            </a:solidFill>
            <a:ln>
              <a:noFill/>
            </a:ln>
            <a:effectLst/>
          </c:spPr>
          <c:invertIfNegative val="0"/>
          <c:cat>
            <c:multiLvlStrRef>
              <c:f>'Gas Consumption'!$A$4:$A$63</c:f>
              <c:multiLvlStrCache>
                <c:ptCount val="5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pt idx="49">
                    <c:v>Mar</c:v>
                  </c:pt>
                  <c:pt idx="50">
                    <c:v>Apr</c:v>
                  </c:pt>
                  <c:pt idx="51">
                    <c:v>May</c:v>
                  </c:pt>
                  <c:pt idx="52">
                    <c:v>Jun</c:v>
                  </c:pt>
                  <c:pt idx="53">
                    <c:v>Jul</c:v>
                  </c:pt>
                </c:lvl>
                <c:lvl>
                  <c:pt idx="0">
                    <c:v>2018</c:v>
                  </c:pt>
                  <c:pt idx="12">
                    <c:v>2019</c:v>
                  </c:pt>
                  <c:pt idx="24">
                    <c:v>2020</c:v>
                  </c:pt>
                  <c:pt idx="35">
                    <c:v>2021</c:v>
                  </c:pt>
                  <c:pt idx="47">
                    <c:v>2022</c:v>
                  </c:pt>
                </c:lvl>
              </c:multiLvlStrCache>
            </c:multiLvlStrRef>
          </c:cat>
          <c:val>
            <c:numRef>
              <c:f>'Gas Consumption'!$B$4:$B$63</c:f>
              <c:numCache>
                <c:formatCode>General</c:formatCode>
                <c:ptCount val="54"/>
                <c:pt idx="0">
                  <c:v>1119372.8</c:v>
                </c:pt>
                <c:pt idx="1">
                  <c:v>962463.99999999988</c:v>
                </c:pt>
                <c:pt idx="2">
                  <c:v>1073264.2857142859</c:v>
                </c:pt>
                <c:pt idx="3">
                  <c:v>896325.51724137936</c:v>
                </c:pt>
                <c:pt idx="4">
                  <c:v>242561.10344827591</c:v>
                </c:pt>
                <c:pt idx="5">
                  <c:v>86901.42857142858</c:v>
                </c:pt>
                <c:pt idx="6">
                  <c:v>49242.285714298487</c:v>
                </c:pt>
                <c:pt idx="7">
                  <c:v>51626.857142858207</c:v>
                </c:pt>
                <c:pt idx="8">
                  <c:v>69775.714285714275</c:v>
                </c:pt>
                <c:pt idx="9">
                  <c:v>161025.48148148149</c:v>
                </c:pt>
                <c:pt idx="10">
                  <c:v>670609.09090909094</c:v>
                </c:pt>
                <c:pt idx="11">
                  <c:v>233052.36363636359</c:v>
                </c:pt>
                <c:pt idx="12">
                  <c:v>0</c:v>
                </c:pt>
                <c:pt idx="13">
                  <c:v>449520</c:v>
                </c:pt>
                <c:pt idx="14">
                  <c:v>815649.03703703708</c:v>
                </c:pt>
                <c:pt idx="15">
                  <c:v>590723.07692307688</c:v>
                </c:pt>
                <c:pt idx="16">
                  <c:v>387835.25925925933</c:v>
                </c:pt>
                <c:pt idx="17">
                  <c:v>131031.42857142859</c:v>
                </c:pt>
                <c:pt idx="18">
                  <c:v>45988</c:v>
                </c:pt>
                <c:pt idx="19">
                  <c:v>44689.599999999999</c:v>
                </c:pt>
                <c:pt idx="20">
                  <c:v>70097.142857142855</c:v>
                </c:pt>
                <c:pt idx="21">
                  <c:v>535440.55172413785</c:v>
                </c:pt>
                <c:pt idx="22">
                  <c:v>875417.14285714284</c:v>
                </c:pt>
                <c:pt idx="23">
                  <c:v>406389.33333333337</c:v>
                </c:pt>
                <c:pt idx="24">
                  <c:v>1069872</c:v>
                </c:pt>
                <c:pt idx="25">
                  <c:v>738856.2</c:v>
                </c:pt>
                <c:pt idx="26">
                  <c:v>896870.62068965519</c:v>
                </c:pt>
                <c:pt idx="27">
                  <c:v>582098.57142857136</c:v>
                </c:pt>
                <c:pt idx="28">
                  <c:v>312168</c:v>
                </c:pt>
                <c:pt idx="29">
                  <c:v>62485.714285714283</c:v>
                </c:pt>
                <c:pt idx="30">
                  <c:v>27416.400000000001</c:v>
                </c:pt>
                <c:pt idx="31">
                  <c:v>0</c:v>
                </c:pt>
                <c:pt idx="32">
                  <c:v>52040</c:v>
                </c:pt>
                <c:pt idx="33">
                  <c:v>44215.71428571429</c:v>
                </c:pt>
                <c:pt idx="34">
                  <c:v>134220</c:v>
                </c:pt>
                <c:pt idx="35">
                  <c:v>140352</c:v>
                </c:pt>
                <c:pt idx="36">
                  <c:v>135425.23076923081</c:v>
                </c:pt>
                <c:pt idx="37">
                  <c:v>81181.517241379319</c:v>
                </c:pt>
                <c:pt idx="38">
                  <c:v>54384</c:v>
                </c:pt>
                <c:pt idx="39">
                  <c:v>27056</c:v>
                </c:pt>
                <c:pt idx="40">
                  <c:v>4984</c:v>
                </c:pt>
                <c:pt idx="41">
                  <c:v>4468</c:v>
                </c:pt>
                <c:pt idx="42">
                  <c:v>4508</c:v>
                </c:pt>
                <c:pt idx="43">
                  <c:v>6372</c:v>
                </c:pt>
                <c:pt idx="44">
                  <c:v>27369.793103448279</c:v>
                </c:pt>
                <c:pt idx="45">
                  <c:v>62760</c:v>
                </c:pt>
                <c:pt idx="46">
                  <c:v>61140.266666666663</c:v>
                </c:pt>
                <c:pt idx="47">
                  <c:v>86955</c:v>
                </c:pt>
                <c:pt idx="48">
                  <c:v>106000</c:v>
                </c:pt>
                <c:pt idx="49">
                  <c:v>80091.172413793101</c:v>
                </c:pt>
                <c:pt idx="50">
                  <c:v>60295.384615384617</c:v>
                </c:pt>
                <c:pt idx="51">
                  <c:v>31791.03448275862</c:v>
                </c:pt>
                <c:pt idx="52">
                  <c:v>6428.5714285714284</c:v>
                </c:pt>
                <c:pt idx="53">
                  <c:v>4670.6666666666661</c:v>
                </c:pt>
              </c:numCache>
            </c:numRef>
          </c:val>
          <c:extLst>
            <c:ext xmlns:c16="http://schemas.microsoft.com/office/drawing/2014/chart" uri="{C3380CC4-5D6E-409C-BE32-E72D297353CC}">
              <c16:uniqueId val="{00000000-4240-4F57-852B-FFD1B3B87A7A}"/>
            </c:ext>
          </c:extLst>
        </c:ser>
        <c:dLbls>
          <c:showLegendKey val="0"/>
          <c:showVal val="0"/>
          <c:showCatName val="0"/>
          <c:showSerName val="0"/>
          <c:showPercent val="0"/>
          <c:showBubbleSize val="0"/>
        </c:dLbls>
        <c:gapWidth val="150"/>
        <c:overlap val="100"/>
        <c:axId val="945644928"/>
        <c:axId val="945646240"/>
      </c:barChart>
      <c:catAx>
        <c:axId val="945644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46240"/>
        <c:crosses val="autoZero"/>
        <c:auto val="1"/>
        <c:lblAlgn val="ctr"/>
        <c:lblOffset val="100"/>
        <c:noMultiLvlLbl val="0"/>
      </c:catAx>
      <c:valAx>
        <c:axId val="945646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Cubic Feet of Natural Gas</a:t>
                </a:r>
              </a:p>
            </c:rich>
          </c:tx>
          <c:layout>
            <c:manualLayout>
              <c:xMode val="edge"/>
              <c:yMode val="edge"/>
              <c:x val="2.2540092284680683E-2"/>
              <c:y val="0.367414453824877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44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[Consolidated Meter Data.xlsx]Steam Consumption!PivotTable5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Steam Consumption (lbs/hr)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59962010126105"/>
          <c:y val="5.8632812606970217E-2"/>
          <c:w val="0.67478264475878469"/>
          <c:h val="0.86273507756929979"/>
        </c:manualLayout>
      </c:layout>
      <c:barChart>
        <c:barDir val="col"/>
        <c:grouping val="stacked"/>
        <c:varyColors val="0"/>
        <c:ser>
          <c:idx val="0"/>
          <c:order val="0"/>
          <c:tx>
            <c:strRef>
              <c:f>'Steam Consumption'!$B$3</c:f>
              <c:strCache>
                <c:ptCount val="1"/>
                <c:pt idx="0">
                  <c:v>Sum of Steam Consumption</c:v>
                </c:pt>
              </c:strCache>
            </c:strRef>
          </c:tx>
          <c:spPr>
            <a:solidFill>
              <a:schemeClr val="accent1"/>
            </a:solidFill>
            <a:ln>
              <a:noFill/>
            </a:ln>
            <a:effectLst/>
          </c:spPr>
          <c:invertIfNegative val="0"/>
          <c:cat>
            <c:multiLvlStrRef>
              <c:f>'Steam Consumption'!$A$4:$A$22</c:f>
              <c:multiLvlStrCache>
                <c:ptCount val="16"/>
                <c:lvl>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lvl>
                <c:lvl>
                  <c:pt idx="0">
                    <c:v>2017</c:v>
                  </c:pt>
                  <c:pt idx="1">
                    <c:v>2021</c:v>
                  </c:pt>
                  <c:pt idx="10">
                    <c:v>2022</c:v>
                  </c:pt>
                </c:lvl>
              </c:multiLvlStrCache>
            </c:multiLvlStrRef>
          </c:cat>
          <c:val>
            <c:numRef>
              <c:f>'Steam Consumption'!$B$4:$B$22</c:f>
              <c:numCache>
                <c:formatCode>General</c:formatCode>
                <c:ptCount val="16"/>
                <c:pt idx="1">
                  <c:v>865528320</c:v>
                </c:pt>
                <c:pt idx="2">
                  <c:v>334169088</c:v>
                </c:pt>
                <c:pt idx="3">
                  <c:v>0</c:v>
                </c:pt>
                <c:pt idx="4">
                  <c:v>0</c:v>
                </c:pt>
                <c:pt idx="5">
                  <c:v>0</c:v>
                </c:pt>
                <c:pt idx="6">
                  <c:v>107520</c:v>
                </c:pt>
                <c:pt idx="8">
                  <c:v>2335027200</c:v>
                </c:pt>
                <c:pt idx="9">
                  <c:v>2786694656</c:v>
                </c:pt>
                <c:pt idx="10">
                  <c:v>4912439552</c:v>
                </c:pt>
                <c:pt idx="11">
                  <c:v>2863336448</c:v>
                </c:pt>
                <c:pt idx="12">
                  <c:v>2048059392</c:v>
                </c:pt>
                <c:pt idx="13">
                  <c:v>1190453760</c:v>
                </c:pt>
                <c:pt idx="14">
                  <c:v>277180672</c:v>
                </c:pt>
              </c:numCache>
            </c:numRef>
          </c:val>
          <c:extLst>
            <c:ext xmlns:c16="http://schemas.microsoft.com/office/drawing/2014/chart" uri="{C3380CC4-5D6E-409C-BE32-E72D297353CC}">
              <c16:uniqueId val="{00000000-5DBE-4ED4-9366-4228D52F4692}"/>
            </c:ext>
          </c:extLst>
        </c:ser>
        <c:ser>
          <c:idx val="1"/>
          <c:order val="1"/>
          <c:tx>
            <c:strRef>
              <c:f>'Steam Consumption'!$C$3</c:f>
              <c:strCache>
                <c:ptCount val="1"/>
                <c:pt idx="0">
                  <c:v>Sum of Steam Consumption_1</c:v>
                </c:pt>
              </c:strCache>
            </c:strRef>
          </c:tx>
          <c:spPr>
            <a:solidFill>
              <a:schemeClr val="accent2"/>
            </a:solidFill>
            <a:ln>
              <a:noFill/>
            </a:ln>
            <a:effectLst/>
          </c:spPr>
          <c:invertIfNegative val="0"/>
          <c:cat>
            <c:multiLvlStrRef>
              <c:f>'Steam Consumption'!$A$4:$A$22</c:f>
              <c:multiLvlStrCache>
                <c:ptCount val="16"/>
                <c:lvl>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lvl>
                <c:lvl>
                  <c:pt idx="0">
                    <c:v>2017</c:v>
                  </c:pt>
                  <c:pt idx="1">
                    <c:v>2021</c:v>
                  </c:pt>
                  <c:pt idx="10">
                    <c:v>2022</c:v>
                  </c:pt>
                </c:lvl>
              </c:multiLvlStrCache>
            </c:multiLvlStrRef>
          </c:cat>
          <c:val>
            <c:numRef>
              <c:f>'Steam Consumption'!$C$4:$C$22</c:f>
              <c:numCache>
                <c:formatCode>General</c:formatCode>
                <c:ptCount val="16"/>
              </c:numCache>
            </c:numRef>
          </c:val>
          <c:extLst>
            <c:ext xmlns:c16="http://schemas.microsoft.com/office/drawing/2014/chart" uri="{C3380CC4-5D6E-409C-BE32-E72D297353CC}">
              <c16:uniqueId val="{00000001-5DBE-4ED4-9366-4228D52F4692}"/>
            </c:ext>
          </c:extLst>
        </c:ser>
        <c:ser>
          <c:idx val="2"/>
          <c:order val="2"/>
          <c:tx>
            <c:strRef>
              <c:f>'Steam Consumption'!$D$3</c:f>
              <c:strCache>
                <c:ptCount val="1"/>
                <c:pt idx="0">
                  <c:v>Sum of Steam Consumption_2</c:v>
                </c:pt>
              </c:strCache>
            </c:strRef>
          </c:tx>
          <c:spPr>
            <a:solidFill>
              <a:schemeClr val="accent3"/>
            </a:solidFill>
            <a:ln>
              <a:noFill/>
            </a:ln>
            <a:effectLst/>
          </c:spPr>
          <c:invertIfNegative val="0"/>
          <c:cat>
            <c:multiLvlStrRef>
              <c:f>'Steam Consumption'!$A$4:$A$22</c:f>
              <c:multiLvlStrCache>
                <c:ptCount val="16"/>
                <c:lvl>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lvl>
                <c:lvl>
                  <c:pt idx="0">
                    <c:v>2017</c:v>
                  </c:pt>
                  <c:pt idx="1">
                    <c:v>2021</c:v>
                  </c:pt>
                  <c:pt idx="10">
                    <c:v>2022</c:v>
                  </c:pt>
                </c:lvl>
              </c:multiLvlStrCache>
            </c:multiLvlStrRef>
          </c:cat>
          <c:val>
            <c:numRef>
              <c:f>'Steam Consumption'!$D$4:$D$22</c:f>
              <c:numCache>
                <c:formatCode>General</c:formatCode>
                <c:ptCount val="16"/>
              </c:numCache>
            </c:numRef>
          </c:val>
          <c:extLst>
            <c:ext xmlns:c16="http://schemas.microsoft.com/office/drawing/2014/chart" uri="{C3380CC4-5D6E-409C-BE32-E72D297353CC}">
              <c16:uniqueId val="{00000002-5DBE-4ED4-9366-4228D52F4692}"/>
            </c:ext>
          </c:extLst>
        </c:ser>
        <c:ser>
          <c:idx val="3"/>
          <c:order val="3"/>
          <c:tx>
            <c:strRef>
              <c:f>'Steam Consumption'!$E$3</c:f>
              <c:strCache>
                <c:ptCount val="1"/>
                <c:pt idx="0">
                  <c:v>Sum of Steam Consumption_3</c:v>
                </c:pt>
              </c:strCache>
            </c:strRef>
          </c:tx>
          <c:spPr>
            <a:solidFill>
              <a:schemeClr val="accent4"/>
            </a:solidFill>
            <a:ln>
              <a:noFill/>
            </a:ln>
            <a:effectLst/>
          </c:spPr>
          <c:invertIfNegative val="0"/>
          <c:cat>
            <c:multiLvlStrRef>
              <c:f>'Steam Consumption'!$A$4:$A$22</c:f>
              <c:multiLvlStrCache>
                <c:ptCount val="16"/>
                <c:lvl>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lvl>
                <c:lvl>
                  <c:pt idx="0">
                    <c:v>2017</c:v>
                  </c:pt>
                  <c:pt idx="1">
                    <c:v>2021</c:v>
                  </c:pt>
                  <c:pt idx="10">
                    <c:v>2022</c:v>
                  </c:pt>
                </c:lvl>
              </c:multiLvlStrCache>
            </c:multiLvlStrRef>
          </c:cat>
          <c:val>
            <c:numRef>
              <c:f>'Steam Consumption'!$E$4:$E$22</c:f>
              <c:numCache>
                <c:formatCode>General</c:formatCode>
                <c:ptCount val="16"/>
              </c:numCache>
            </c:numRef>
          </c:val>
          <c:extLst>
            <c:ext xmlns:c16="http://schemas.microsoft.com/office/drawing/2014/chart" uri="{C3380CC4-5D6E-409C-BE32-E72D297353CC}">
              <c16:uniqueId val="{00000003-5DBE-4ED4-9366-4228D52F4692}"/>
            </c:ext>
          </c:extLst>
        </c:ser>
        <c:ser>
          <c:idx val="4"/>
          <c:order val="4"/>
          <c:tx>
            <c:strRef>
              <c:f>'Steam Consumption'!$F$3</c:f>
              <c:strCache>
                <c:ptCount val="1"/>
                <c:pt idx="0">
                  <c:v>Sum of Steam Consumption_4</c:v>
                </c:pt>
              </c:strCache>
            </c:strRef>
          </c:tx>
          <c:spPr>
            <a:solidFill>
              <a:schemeClr val="accent5"/>
            </a:solidFill>
            <a:ln>
              <a:noFill/>
            </a:ln>
            <a:effectLst/>
          </c:spPr>
          <c:invertIfNegative val="0"/>
          <c:cat>
            <c:multiLvlStrRef>
              <c:f>'Steam Consumption'!$A$4:$A$22</c:f>
              <c:multiLvlStrCache>
                <c:ptCount val="16"/>
                <c:lvl>
                  <c:pt idx="1">
                    <c:v>Apr</c:v>
                  </c:pt>
                  <c:pt idx="2">
                    <c:v>May</c:v>
                  </c:pt>
                  <c:pt idx="3">
                    <c:v>Jun</c:v>
                  </c:pt>
                  <c:pt idx="4">
                    <c:v>Jul</c:v>
                  </c:pt>
                  <c:pt idx="5">
                    <c:v>Aug</c:v>
                  </c:pt>
                  <c:pt idx="6">
                    <c:v>Sep</c:v>
                  </c:pt>
                  <c:pt idx="7">
                    <c:v>Oct</c:v>
                  </c:pt>
                  <c:pt idx="8">
                    <c:v>Nov</c:v>
                  </c:pt>
                  <c:pt idx="9">
                    <c:v>Dec</c:v>
                  </c:pt>
                  <c:pt idx="10">
                    <c:v>Jan</c:v>
                  </c:pt>
                  <c:pt idx="11">
                    <c:v>Feb</c:v>
                  </c:pt>
                  <c:pt idx="12">
                    <c:v>Mar</c:v>
                  </c:pt>
                  <c:pt idx="13">
                    <c:v>Apr</c:v>
                  </c:pt>
                  <c:pt idx="14">
                    <c:v>May</c:v>
                  </c:pt>
                  <c:pt idx="15">
                    <c:v>Jun</c:v>
                  </c:pt>
                </c:lvl>
                <c:lvl>
                  <c:pt idx="0">
                    <c:v>2017</c:v>
                  </c:pt>
                  <c:pt idx="1">
                    <c:v>2021</c:v>
                  </c:pt>
                  <c:pt idx="10">
                    <c:v>2022</c:v>
                  </c:pt>
                </c:lvl>
              </c:multiLvlStrCache>
            </c:multiLvlStrRef>
          </c:cat>
          <c:val>
            <c:numRef>
              <c:f>'Steam Consumption'!$F$4:$F$22</c:f>
              <c:numCache>
                <c:formatCode>General</c:formatCode>
                <c:ptCount val="16"/>
              </c:numCache>
            </c:numRef>
          </c:val>
          <c:extLst>
            <c:ext xmlns:c16="http://schemas.microsoft.com/office/drawing/2014/chart" uri="{C3380CC4-5D6E-409C-BE32-E72D297353CC}">
              <c16:uniqueId val="{00000004-5DBE-4ED4-9366-4228D52F4692}"/>
            </c:ext>
          </c:extLst>
        </c:ser>
        <c:dLbls>
          <c:showLegendKey val="0"/>
          <c:showVal val="0"/>
          <c:showCatName val="0"/>
          <c:showSerName val="0"/>
          <c:showPercent val="0"/>
          <c:showBubbleSize val="0"/>
        </c:dLbls>
        <c:gapWidth val="150"/>
        <c:overlap val="100"/>
        <c:axId val="174668152"/>
        <c:axId val="174661592"/>
      </c:barChart>
      <c:catAx>
        <c:axId val="174668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61592"/>
        <c:crosses val="autoZero"/>
        <c:auto val="1"/>
        <c:lblAlgn val="ctr"/>
        <c:lblOffset val="100"/>
        <c:noMultiLvlLbl val="0"/>
      </c:catAx>
      <c:valAx>
        <c:axId val="174661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Steam</a:t>
                </a:r>
                <a:r>
                  <a:rPr lang="en-US" baseline="0"/>
                  <a:t> lbs/hr</a:t>
                </a:r>
                <a:endParaRPr lang="en-US"/>
              </a:p>
            </c:rich>
          </c:tx>
          <c:layout>
            <c:manualLayout>
              <c:xMode val="edge"/>
              <c:yMode val="edge"/>
              <c:x val="1.3860580267190272E-2"/>
              <c:y val="0.4651203954104780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68152"/>
        <c:crosses val="autoZero"/>
        <c:crossBetween val="between"/>
      </c:valAx>
      <c:spPr>
        <a:noFill/>
        <a:ln>
          <a:noFill/>
        </a:ln>
        <a:effectLst/>
      </c:spPr>
    </c:plotArea>
    <c:legend>
      <c:legendPos val="r"/>
      <c:layout>
        <c:manualLayout>
          <c:xMode val="edge"/>
          <c:yMode val="edge"/>
          <c:x val="0.79562265170483926"/>
          <c:y val="0.45393026792624841"/>
          <c:w val="0.20129721934689626"/>
          <c:h val="0.133383073318680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[Consolidated Meter Data.xlsx]HW Consumption!PivotTable6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'HW Consumption'!$B$3</c:f>
              <c:strCache>
                <c:ptCount val="1"/>
                <c:pt idx="0">
                  <c:v>Sum of HW Consumption</c:v>
                </c:pt>
              </c:strCache>
            </c:strRef>
          </c:tx>
          <c:spPr>
            <a:solidFill>
              <a:schemeClr val="accent1"/>
            </a:solidFill>
            <a:ln>
              <a:noFill/>
            </a:ln>
            <a:effectLst/>
          </c:spPr>
          <c:invertIfNegative val="0"/>
          <c:cat>
            <c:multiLvlStrRef>
              <c:f>'HW Consumption'!$A$4:$A$63</c:f>
              <c:multiLvlStrCache>
                <c:ptCount val="5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pt idx="49">
                    <c:v>Mar</c:v>
                  </c:pt>
                  <c:pt idx="50">
                    <c:v>Apr</c:v>
                  </c:pt>
                  <c:pt idx="51">
                    <c:v>May</c:v>
                  </c:pt>
                  <c:pt idx="52">
                    <c:v>Jun</c:v>
                  </c:pt>
                  <c:pt idx="53">
                    <c:v>Jul</c:v>
                  </c:pt>
                </c:lvl>
                <c:lvl>
                  <c:pt idx="0">
                    <c:v>2018</c:v>
                  </c:pt>
                  <c:pt idx="12">
                    <c:v>2019</c:v>
                  </c:pt>
                  <c:pt idx="24">
                    <c:v>2020</c:v>
                  </c:pt>
                  <c:pt idx="35">
                    <c:v>2021</c:v>
                  </c:pt>
                  <c:pt idx="47">
                    <c:v>2022</c:v>
                  </c:pt>
                </c:lvl>
              </c:multiLvlStrCache>
            </c:multiLvlStrRef>
          </c:cat>
          <c:val>
            <c:numRef>
              <c:f>'HW Consumption'!$B$4:$B$63</c:f>
              <c:numCache>
                <c:formatCode>General</c:formatCode>
                <c:ptCount val="54"/>
                <c:pt idx="0">
                  <c:v>86304</c:v>
                </c:pt>
                <c:pt idx="1">
                  <c:v>67984</c:v>
                </c:pt>
                <c:pt idx="2">
                  <c:v>77699.285714285725</c:v>
                </c:pt>
                <c:pt idx="3">
                  <c:v>66820</c:v>
                </c:pt>
                <c:pt idx="4">
                  <c:v>9973.4482758620688</c:v>
                </c:pt>
                <c:pt idx="5">
                  <c:v>7242.8571428571422</c:v>
                </c:pt>
                <c:pt idx="6">
                  <c:v>7448.5714285690337</c:v>
                </c:pt>
                <c:pt idx="7">
                  <c:v>6180.7142857140861</c:v>
                </c:pt>
                <c:pt idx="8">
                  <c:v>6621.4285714285716</c:v>
                </c:pt>
                <c:pt idx="9">
                  <c:v>13123.33333333333</c:v>
                </c:pt>
                <c:pt idx="10">
                  <c:v>36750</c:v>
                </c:pt>
                <c:pt idx="11">
                  <c:v>16347.33333333333</c:v>
                </c:pt>
                <c:pt idx="12">
                  <c:v>27108.96551724138</c:v>
                </c:pt>
                <c:pt idx="13">
                  <c:v>25513.599999999999</c:v>
                </c:pt>
                <c:pt idx="14">
                  <c:v>35680</c:v>
                </c:pt>
                <c:pt idx="15">
                  <c:v>22061.538461538461</c:v>
                </c:pt>
                <c:pt idx="16">
                  <c:v>17968.518518518518</c:v>
                </c:pt>
                <c:pt idx="17">
                  <c:v>4875</c:v>
                </c:pt>
                <c:pt idx="18">
                  <c:v>3290</c:v>
                </c:pt>
                <c:pt idx="19">
                  <c:v>2839.6</c:v>
                </c:pt>
                <c:pt idx="20">
                  <c:v>3321.4285714285711</c:v>
                </c:pt>
                <c:pt idx="21">
                  <c:v>17392.068965517239</c:v>
                </c:pt>
                <c:pt idx="22">
                  <c:v>35400</c:v>
                </c:pt>
                <c:pt idx="23">
                  <c:v>12836.296296296299</c:v>
                </c:pt>
                <c:pt idx="24">
                  <c:v>36387.586206896551</c:v>
                </c:pt>
                <c:pt idx="25">
                  <c:v>29162.400000000001</c:v>
                </c:pt>
                <c:pt idx="26">
                  <c:v>32036.896551724141</c:v>
                </c:pt>
                <c:pt idx="27">
                  <c:v>23978.571428571431</c:v>
                </c:pt>
                <c:pt idx="28">
                  <c:v>14440</c:v>
                </c:pt>
                <c:pt idx="29">
                  <c:v>2217.8571428571431</c:v>
                </c:pt>
                <c:pt idx="30">
                  <c:v>1756.666666666667</c:v>
                </c:pt>
                <c:pt idx="31">
                  <c:v>2380</c:v>
                </c:pt>
                <c:pt idx="32">
                  <c:v>20250</c:v>
                </c:pt>
                <c:pt idx="33">
                  <c:v>16178.571428571429</c:v>
                </c:pt>
                <c:pt idx="34">
                  <c:v>42510</c:v>
                </c:pt>
                <c:pt idx="35">
                  <c:v>47060</c:v>
                </c:pt>
                <c:pt idx="36">
                  <c:v>46372.307692307702</c:v>
                </c:pt>
                <c:pt idx="37">
                  <c:v>28733.793103448279</c:v>
                </c:pt>
                <c:pt idx="38">
                  <c:v>17930</c:v>
                </c:pt>
                <c:pt idx="39">
                  <c:v>9580</c:v>
                </c:pt>
                <c:pt idx="40">
                  <c:v>900</c:v>
                </c:pt>
                <c:pt idx="44">
                  <c:v>0</c:v>
                </c:pt>
                <c:pt idx="46">
                  <c:v>0</c:v>
                </c:pt>
                <c:pt idx="47">
                  <c:v>0</c:v>
                </c:pt>
                <c:pt idx="48">
                  <c:v>0</c:v>
                </c:pt>
                <c:pt idx="49">
                  <c:v>0</c:v>
                </c:pt>
                <c:pt idx="52">
                  <c:v>0</c:v>
                </c:pt>
              </c:numCache>
            </c:numRef>
          </c:val>
          <c:extLst>
            <c:ext xmlns:c16="http://schemas.microsoft.com/office/drawing/2014/chart" uri="{C3380CC4-5D6E-409C-BE32-E72D297353CC}">
              <c16:uniqueId val="{00000000-A566-4489-A123-73E909D2CE71}"/>
            </c:ext>
          </c:extLst>
        </c:ser>
        <c:ser>
          <c:idx val="1"/>
          <c:order val="1"/>
          <c:tx>
            <c:strRef>
              <c:f>'HW Consumption'!$C$3</c:f>
              <c:strCache>
                <c:ptCount val="1"/>
                <c:pt idx="0">
                  <c:v>Sum of HW Consumption_1</c:v>
                </c:pt>
              </c:strCache>
            </c:strRef>
          </c:tx>
          <c:spPr>
            <a:solidFill>
              <a:schemeClr val="accent2"/>
            </a:solidFill>
            <a:ln>
              <a:noFill/>
            </a:ln>
            <a:effectLst/>
          </c:spPr>
          <c:invertIfNegative val="0"/>
          <c:cat>
            <c:multiLvlStrRef>
              <c:f>'HW Consumption'!$A$4:$A$63</c:f>
              <c:multiLvlStrCache>
                <c:ptCount val="5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pt idx="49">
                    <c:v>Mar</c:v>
                  </c:pt>
                  <c:pt idx="50">
                    <c:v>Apr</c:v>
                  </c:pt>
                  <c:pt idx="51">
                    <c:v>May</c:v>
                  </c:pt>
                  <c:pt idx="52">
                    <c:v>Jun</c:v>
                  </c:pt>
                  <c:pt idx="53">
                    <c:v>Jul</c:v>
                  </c:pt>
                </c:lvl>
                <c:lvl>
                  <c:pt idx="0">
                    <c:v>2018</c:v>
                  </c:pt>
                  <c:pt idx="12">
                    <c:v>2019</c:v>
                  </c:pt>
                  <c:pt idx="24">
                    <c:v>2020</c:v>
                  </c:pt>
                  <c:pt idx="35">
                    <c:v>2021</c:v>
                  </c:pt>
                  <c:pt idx="47">
                    <c:v>2022</c:v>
                  </c:pt>
                </c:lvl>
              </c:multiLvlStrCache>
            </c:multiLvlStrRef>
          </c:cat>
          <c:val>
            <c:numRef>
              <c:f>'HW Consumption'!$C$4:$C$63</c:f>
              <c:numCache>
                <c:formatCode>General</c:formatCode>
                <c:ptCount val="54"/>
              </c:numCache>
            </c:numRef>
          </c:val>
          <c:extLst>
            <c:ext xmlns:c16="http://schemas.microsoft.com/office/drawing/2014/chart" uri="{C3380CC4-5D6E-409C-BE32-E72D297353CC}">
              <c16:uniqueId val="{00000001-A566-4489-A123-73E909D2CE71}"/>
            </c:ext>
          </c:extLst>
        </c:ser>
        <c:ser>
          <c:idx val="2"/>
          <c:order val="2"/>
          <c:tx>
            <c:strRef>
              <c:f>'HW Consumption'!$D$3</c:f>
              <c:strCache>
                <c:ptCount val="1"/>
                <c:pt idx="0">
                  <c:v>Sum of HW Consumption_2</c:v>
                </c:pt>
              </c:strCache>
            </c:strRef>
          </c:tx>
          <c:spPr>
            <a:solidFill>
              <a:schemeClr val="accent3"/>
            </a:solidFill>
            <a:ln>
              <a:noFill/>
            </a:ln>
            <a:effectLst/>
          </c:spPr>
          <c:invertIfNegative val="0"/>
          <c:cat>
            <c:multiLvlStrRef>
              <c:f>'HW Consumption'!$A$4:$A$63</c:f>
              <c:multiLvlStrCache>
                <c:ptCount val="5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Aug</c:v>
                  </c:pt>
                  <c:pt idx="31">
                    <c:v>Sep</c:v>
                  </c:pt>
                  <c:pt idx="32">
                    <c:v>Oct</c:v>
                  </c:pt>
                  <c:pt idx="33">
                    <c:v>Nov</c:v>
                  </c:pt>
                  <c:pt idx="34">
                    <c:v>Dec</c:v>
                  </c:pt>
                  <c:pt idx="35">
                    <c:v>Jan</c:v>
                  </c:pt>
                  <c:pt idx="36">
                    <c:v>Feb</c:v>
                  </c:pt>
                  <c:pt idx="37">
                    <c:v>Mar</c:v>
                  </c:pt>
                  <c:pt idx="38">
                    <c:v>Apr</c:v>
                  </c:pt>
                  <c:pt idx="39">
                    <c:v>May</c:v>
                  </c:pt>
                  <c:pt idx="40">
                    <c:v>Jun</c:v>
                  </c:pt>
                  <c:pt idx="41">
                    <c:v>Jul</c:v>
                  </c:pt>
                  <c:pt idx="42">
                    <c:v>Aug</c:v>
                  </c:pt>
                  <c:pt idx="43">
                    <c:v>Sep</c:v>
                  </c:pt>
                  <c:pt idx="44">
                    <c:v>Oct</c:v>
                  </c:pt>
                  <c:pt idx="45">
                    <c:v>Nov</c:v>
                  </c:pt>
                  <c:pt idx="46">
                    <c:v>Dec</c:v>
                  </c:pt>
                  <c:pt idx="47">
                    <c:v>Jan</c:v>
                  </c:pt>
                  <c:pt idx="48">
                    <c:v>Feb</c:v>
                  </c:pt>
                  <c:pt idx="49">
                    <c:v>Mar</c:v>
                  </c:pt>
                  <c:pt idx="50">
                    <c:v>Apr</c:v>
                  </c:pt>
                  <c:pt idx="51">
                    <c:v>May</c:v>
                  </c:pt>
                  <c:pt idx="52">
                    <c:v>Jun</c:v>
                  </c:pt>
                  <c:pt idx="53">
                    <c:v>Jul</c:v>
                  </c:pt>
                </c:lvl>
                <c:lvl>
                  <c:pt idx="0">
                    <c:v>2018</c:v>
                  </c:pt>
                  <c:pt idx="12">
                    <c:v>2019</c:v>
                  </c:pt>
                  <c:pt idx="24">
                    <c:v>2020</c:v>
                  </c:pt>
                  <c:pt idx="35">
                    <c:v>2021</c:v>
                  </c:pt>
                  <c:pt idx="47">
                    <c:v>2022</c:v>
                  </c:pt>
                </c:lvl>
              </c:multiLvlStrCache>
            </c:multiLvlStrRef>
          </c:cat>
          <c:val>
            <c:numRef>
              <c:f>'HW Consumption'!$D$4:$D$63</c:f>
              <c:numCache>
                <c:formatCode>General</c:formatCode>
                <c:ptCount val="54"/>
              </c:numCache>
            </c:numRef>
          </c:val>
          <c:extLst>
            <c:ext xmlns:c16="http://schemas.microsoft.com/office/drawing/2014/chart" uri="{C3380CC4-5D6E-409C-BE32-E72D297353CC}">
              <c16:uniqueId val="{00000002-A566-4489-A123-73E909D2CE71}"/>
            </c:ext>
          </c:extLst>
        </c:ser>
        <c:dLbls>
          <c:showLegendKey val="0"/>
          <c:showVal val="0"/>
          <c:showCatName val="0"/>
          <c:showSerName val="0"/>
          <c:showPercent val="0"/>
          <c:showBubbleSize val="0"/>
        </c:dLbls>
        <c:gapWidth val="150"/>
        <c:overlap val="100"/>
        <c:axId val="1430594960"/>
        <c:axId val="1430590696"/>
      </c:barChart>
      <c:catAx>
        <c:axId val="143059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590696"/>
        <c:crosses val="autoZero"/>
        <c:auto val="1"/>
        <c:lblAlgn val="ctr"/>
        <c:lblOffset val="100"/>
        <c:noMultiLvlLbl val="0"/>
      </c:catAx>
      <c:valAx>
        <c:axId val="1430590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59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[Consolidated Meter Data.xlsx]CHW Consumption!PivotTable7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Chilled</a:t>
            </a:r>
            <a:r>
              <a:rPr lang="en-US" baseline="0"/>
              <a:t> Water Consumption (BTU)</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8813715164586"/>
          <c:y val="8.4319401376160341E-2"/>
          <c:w val="0.69513654920467538"/>
          <c:h val="0.77373155189206388"/>
        </c:manualLayout>
      </c:layout>
      <c:barChart>
        <c:barDir val="col"/>
        <c:grouping val="stacked"/>
        <c:varyColors val="0"/>
        <c:ser>
          <c:idx val="0"/>
          <c:order val="0"/>
          <c:tx>
            <c:strRef>
              <c:f>'CHW Consumption'!$B$3</c:f>
              <c:strCache>
                <c:ptCount val="1"/>
                <c:pt idx="0">
                  <c:v>Sum of CHW Consumption</c:v>
                </c:pt>
              </c:strCache>
            </c:strRef>
          </c:tx>
          <c:spPr>
            <a:solidFill>
              <a:schemeClr val="accent1"/>
            </a:solidFill>
            <a:ln>
              <a:noFill/>
            </a:ln>
            <a:effectLst/>
          </c:spPr>
          <c:invertIfNegative val="0"/>
          <c:cat>
            <c:multiLvlStrRef>
              <c:f>'CHW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'CHW Consumption'!$B$4:$B$64</c:f>
              <c:numCache>
                <c:formatCode>General</c:formatCode>
                <c:ptCount val="55"/>
                <c:pt idx="0">
                  <c:v>1684718.846153846</c:v>
                </c:pt>
                <c:pt idx="1">
                  <c:v>1421170</c:v>
                </c:pt>
                <c:pt idx="2">
                  <c:v>1479120.7142857141</c:v>
                </c:pt>
                <c:pt idx="3">
                  <c:v>1425570</c:v>
                </c:pt>
                <c:pt idx="4">
                  <c:v>547310.3448275862</c:v>
                </c:pt>
                <c:pt idx="5">
                  <c:v>470957.1428571429</c:v>
                </c:pt>
                <c:pt idx="6">
                  <c:v>595915.71428570151</c:v>
                </c:pt>
                <c:pt idx="7">
                  <c:v>644777.14285714179</c:v>
                </c:pt>
                <c:pt idx="8">
                  <c:v>572860.7142857142</c:v>
                </c:pt>
                <c:pt idx="9">
                  <c:v>602777.77777777775</c:v>
                </c:pt>
                <c:pt idx="10">
                  <c:v>1083085.7142857141</c:v>
                </c:pt>
                <c:pt idx="11">
                  <c:v>1554081.4705882519</c:v>
                </c:pt>
                <c:pt idx="12">
                  <c:v>1523303.7294117471</c:v>
                </c:pt>
                <c:pt idx="13">
                  <c:v>1322847.9384615391</c:v>
                </c:pt>
                <c:pt idx="14">
                  <c:v>1333800</c:v>
                </c:pt>
                <c:pt idx="15">
                  <c:v>1010012.307692308</c:v>
                </c:pt>
                <c:pt idx="16">
                  <c:v>890232.74074074079</c:v>
                </c:pt>
                <c:pt idx="17">
                  <c:v>480132.8571428571</c:v>
                </c:pt>
                <c:pt idx="18">
                  <c:v>554972</c:v>
                </c:pt>
                <c:pt idx="19">
                  <c:v>488282.24</c:v>
                </c:pt>
                <c:pt idx="20">
                  <c:v>498192.85714285722</c:v>
                </c:pt>
                <c:pt idx="21">
                  <c:v>939761.79310344823</c:v>
                </c:pt>
                <c:pt idx="22">
                  <c:v>1213860</c:v>
                </c:pt>
                <c:pt idx="23">
                  <c:v>512179.70370370371</c:v>
                </c:pt>
                <c:pt idx="24">
                  <c:v>1290232.8275862071</c:v>
                </c:pt>
                <c:pt idx="25">
                  <c:v>899863.03999999992</c:v>
                </c:pt>
                <c:pt idx="26">
                  <c:v>1304411.586206896</c:v>
                </c:pt>
                <c:pt idx="27">
                  <c:v>1210474.2857142859</c:v>
                </c:pt>
                <c:pt idx="28">
                  <c:v>1044740</c:v>
                </c:pt>
                <c:pt idx="29">
                  <c:v>544397.14285714284</c:v>
                </c:pt>
                <c:pt idx="30">
                  <c:v>0</c:v>
                </c:pt>
                <c:pt idx="31">
                  <c:v>521163.73333333328</c:v>
                </c:pt>
                <c:pt idx="32">
                  <c:v>553168</c:v>
                </c:pt>
                <c:pt idx="33">
                  <c:v>1031072</c:v>
                </c:pt>
                <c:pt idx="34">
                  <c:v>762745.7142857142</c:v>
                </c:pt>
                <c:pt idx="35">
                  <c:v>1435680</c:v>
                </c:pt>
                <c:pt idx="36">
                  <c:v>1581588</c:v>
                </c:pt>
                <c:pt idx="37">
                  <c:v>1375584</c:v>
                </c:pt>
                <c:pt idx="38">
                  <c:v>1232299.1724137929</c:v>
                </c:pt>
                <c:pt idx="39">
                  <c:v>1061652</c:v>
                </c:pt>
                <c:pt idx="40">
                  <c:v>467696</c:v>
                </c:pt>
                <c:pt idx="41">
                  <c:v>316800</c:v>
                </c:pt>
                <c:pt idx="42">
                  <c:v>319672</c:v>
                </c:pt>
                <c:pt idx="43">
                  <c:v>300760</c:v>
                </c:pt>
                <c:pt idx="44">
                  <c:v>284940</c:v>
                </c:pt>
                <c:pt idx="45">
                  <c:v>454968.8275862069</c:v>
                </c:pt>
                <c:pt idx="46">
                  <c:v>669260</c:v>
                </c:pt>
                <c:pt idx="47">
                  <c:v>1222510</c:v>
                </c:pt>
                <c:pt idx="48">
                  <c:v>1167564.809523809</c:v>
                </c:pt>
                <c:pt idx="49">
                  <c:v>1486920</c:v>
                </c:pt>
                <c:pt idx="50">
                  <c:v>1464893.2413793099</c:v>
                </c:pt>
                <c:pt idx="51">
                  <c:v>1330513.846153846</c:v>
                </c:pt>
                <c:pt idx="52">
                  <c:v>857387.31034482759</c:v>
                </c:pt>
                <c:pt idx="53">
                  <c:v>589405.7142857142</c:v>
                </c:pt>
                <c:pt idx="54">
                  <c:v>635128</c:v>
                </c:pt>
              </c:numCache>
            </c:numRef>
          </c:val>
          <c:extLst>
            <c:ext xmlns:c16="http://schemas.microsoft.com/office/drawing/2014/chart" uri="{C3380CC4-5D6E-409C-BE32-E72D297353CC}">
              <c16:uniqueId val="{00000000-5653-4FBD-B288-0A0CAE8E2767}"/>
            </c:ext>
          </c:extLst>
        </c:ser>
        <c:ser>
          <c:idx val="1"/>
          <c:order val="1"/>
          <c:tx>
            <c:strRef>
              <c:f>'CHW Consumption'!$C$3</c:f>
              <c:strCache>
                <c:ptCount val="1"/>
                <c:pt idx="0">
                  <c:v>Sum of CHW Consumption_1</c:v>
                </c:pt>
              </c:strCache>
            </c:strRef>
          </c:tx>
          <c:spPr>
            <a:solidFill>
              <a:schemeClr val="accent2"/>
            </a:solidFill>
            <a:ln>
              <a:noFill/>
            </a:ln>
            <a:effectLst/>
          </c:spPr>
          <c:invertIfNegative val="0"/>
          <c:cat>
            <c:multiLvlStrRef>
              <c:f>'CHW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'CHW Consumption'!$C$4:$C$64</c:f>
              <c:numCache>
                <c:formatCode>General</c:formatCode>
                <c:ptCount val="55"/>
              </c:numCache>
            </c:numRef>
          </c:val>
          <c:extLst>
            <c:ext xmlns:c16="http://schemas.microsoft.com/office/drawing/2014/chart" uri="{C3380CC4-5D6E-409C-BE32-E72D297353CC}">
              <c16:uniqueId val="{00000001-5653-4FBD-B288-0A0CAE8E2767}"/>
            </c:ext>
          </c:extLst>
        </c:ser>
        <c:ser>
          <c:idx val="2"/>
          <c:order val="2"/>
          <c:tx>
            <c:strRef>
              <c:f>'CHW Consumption'!$D$3</c:f>
              <c:strCache>
                <c:ptCount val="1"/>
                <c:pt idx="0">
                  <c:v>Sum of CHW Consumption_2</c:v>
                </c:pt>
              </c:strCache>
            </c:strRef>
          </c:tx>
          <c:spPr>
            <a:solidFill>
              <a:schemeClr val="accent3"/>
            </a:solidFill>
            <a:ln>
              <a:noFill/>
            </a:ln>
            <a:effectLst/>
          </c:spPr>
          <c:invertIfNegative val="0"/>
          <c:cat>
            <c:multiLvlStrRef>
              <c:f>'CHW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'CHW Consumption'!$D$4:$D$64</c:f>
              <c:numCache>
                <c:formatCode>General</c:formatCode>
                <c:ptCount val="55"/>
              </c:numCache>
            </c:numRef>
          </c:val>
          <c:extLst>
            <c:ext xmlns:c16="http://schemas.microsoft.com/office/drawing/2014/chart" uri="{C3380CC4-5D6E-409C-BE32-E72D297353CC}">
              <c16:uniqueId val="{00000002-5653-4FBD-B288-0A0CAE8E2767}"/>
            </c:ext>
          </c:extLst>
        </c:ser>
        <c:dLbls>
          <c:showLegendKey val="0"/>
          <c:showVal val="0"/>
          <c:showCatName val="0"/>
          <c:showSerName val="0"/>
          <c:showPercent val="0"/>
          <c:showBubbleSize val="0"/>
        </c:dLbls>
        <c:gapWidth val="150"/>
        <c:overlap val="100"/>
        <c:axId val="1430613656"/>
        <c:axId val="1430610704"/>
      </c:barChart>
      <c:catAx>
        <c:axId val="1430613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610704"/>
        <c:crosses val="autoZero"/>
        <c:auto val="1"/>
        <c:lblAlgn val="ctr"/>
        <c:lblOffset val="100"/>
        <c:noMultiLvlLbl val="0"/>
      </c:catAx>
      <c:valAx>
        <c:axId val="1430610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CHW</a:t>
                </a:r>
                <a:r>
                  <a:rPr lang="en-US" baseline="0"/>
                  <a:t> Consumption (BTU)</a:t>
                </a:r>
                <a:endParaRPr lang="en-US"/>
              </a:p>
            </c:rich>
          </c:tx>
          <c:layout>
            <c:manualLayout>
              <c:xMode val="edge"/>
              <c:yMode val="edge"/>
              <c:x val="1.4861995753715499E-2"/>
              <c:y val="0.378467363583752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613656"/>
        <c:crosses val="autoZero"/>
        <c:crossBetween val="between"/>
      </c:valAx>
      <c:spPr>
        <a:noFill/>
        <a:ln>
          <a:noFill/>
        </a:ln>
        <a:effectLst/>
      </c:spPr>
    </c:plotArea>
    <c:legend>
      <c:legendPos val="r"/>
      <c:layout>
        <c:manualLayout>
          <c:xMode val="edge"/>
          <c:yMode val="edge"/>
          <c:x val="0.81706987504717787"/>
          <c:y val="0.47211099501594317"/>
          <c:w val="0.17414856622614819"/>
          <c:h val="0.11509030929148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[Consolidated Meter Data.xlsx]DW Consumption!PivotTable8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Domestic</a:t>
            </a:r>
            <a:r>
              <a:rPr lang="en-US" baseline="0"/>
              <a:t> </a:t>
            </a:r>
            <a:r>
              <a:rPr lang="en-US"/>
              <a:t>Water Consumption (Gallons)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85571066439908E-2"/>
          <c:y val="2.4712157320034643E-2"/>
          <c:w val="0.70047956630525443"/>
          <c:h val="0.87421158135164356"/>
        </c:manualLayout>
      </c:layout>
      <c:barChart>
        <c:barDir val="col"/>
        <c:grouping val="stacked"/>
        <c:varyColors val="0"/>
        <c:ser>
          <c:idx val="0"/>
          <c:order val="0"/>
          <c:tx>
            <c:strRef>
              <c:f>'DW Consumption'!$B$3</c:f>
              <c:strCache>
                <c:ptCount val="1"/>
                <c:pt idx="0">
                  <c:v>Sum of DW Consumption</c:v>
                </c:pt>
              </c:strCache>
            </c:strRef>
          </c:tx>
          <c:spPr>
            <a:solidFill>
              <a:schemeClr val="accent1"/>
            </a:solidFill>
            <a:ln>
              <a:noFill/>
            </a:ln>
            <a:effectLst/>
          </c:spPr>
          <c:invertIfNegative val="0"/>
          <c:cat>
            <c:multiLvlStrRef>
              <c:f>'DW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'DW Consumption'!$B$4:$B$64</c:f>
              <c:numCache>
                <c:formatCode>General</c:formatCode>
                <c:ptCount val="55"/>
                <c:pt idx="0">
                  <c:v>247311.11111111109</c:v>
                </c:pt>
                <c:pt idx="1">
                  <c:v>297546.66666666663</c:v>
                </c:pt>
                <c:pt idx="2">
                  <c:v>218127.27272727271</c:v>
                </c:pt>
                <c:pt idx="3">
                  <c:v>302400</c:v>
                </c:pt>
                <c:pt idx="4">
                  <c:v>236181.25</c:v>
                </c:pt>
                <c:pt idx="5">
                  <c:v>138937.5</c:v>
                </c:pt>
                <c:pt idx="6">
                  <c:v>458550.89285709342</c:v>
                </c:pt>
                <c:pt idx="7">
                  <c:v>493413.71428571158</c:v>
                </c:pt>
                <c:pt idx="8">
                  <c:v>525260.86956521741</c:v>
                </c:pt>
                <c:pt idx="9">
                  <c:v>324007.40740740742</c:v>
                </c:pt>
                <c:pt idx="10">
                  <c:v>292285.71428571432</c:v>
                </c:pt>
                <c:pt idx="11">
                  <c:v>119970</c:v>
                </c:pt>
                <c:pt idx="12">
                  <c:v>192306.89655172409</c:v>
                </c:pt>
                <c:pt idx="13">
                  <c:v>256928</c:v>
                </c:pt>
                <c:pt idx="14">
                  <c:v>384500</c:v>
                </c:pt>
                <c:pt idx="15">
                  <c:v>390807.69230769231</c:v>
                </c:pt>
                <c:pt idx="16">
                  <c:v>265825</c:v>
                </c:pt>
                <c:pt idx="17">
                  <c:v>204000</c:v>
                </c:pt>
                <c:pt idx="18">
                  <c:v>502841.37931034481</c:v>
                </c:pt>
                <c:pt idx="19">
                  <c:v>513050</c:v>
                </c:pt>
                <c:pt idx="20">
                  <c:v>627000</c:v>
                </c:pt>
                <c:pt idx="21">
                  <c:v>496221.42857142858</c:v>
                </c:pt>
                <c:pt idx="22">
                  <c:v>394222.22222222219</c:v>
                </c:pt>
                <c:pt idx="23">
                  <c:v>81174.074074074073</c:v>
                </c:pt>
                <c:pt idx="24">
                  <c:v>324925.92592592601</c:v>
                </c:pt>
                <c:pt idx="25">
                  <c:v>278052</c:v>
                </c:pt>
                <c:pt idx="26">
                  <c:v>254753.57142857139</c:v>
                </c:pt>
                <c:pt idx="27">
                  <c:v>140785.71428571429</c:v>
                </c:pt>
                <c:pt idx="28">
                  <c:v>68200</c:v>
                </c:pt>
                <c:pt idx="29">
                  <c:v>314571.42857142858</c:v>
                </c:pt>
                <c:pt idx="30">
                  <c:v>0</c:v>
                </c:pt>
                <c:pt idx="31">
                  <c:v>550936.96</c:v>
                </c:pt>
                <c:pt idx="32">
                  <c:v>611307.69230769237</c:v>
                </c:pt>
                <c:pt idx="33">
                  <c:v>273704</c:v>
                </c:pt>
                <c:pt idx="34">
                  <c:v>163071.42857142861</c:v>
                </c:pt>
                <c:pt idx="35">
                  <c:v>113704</c:v>
                </c:pt>
                <c:pt idx="36">
                  <c:v>178896</c:v>
                </c:pt>
                <c:pt idx="37">
                  <c:v>216900.92307692309</c:v>
                </c:pt>
                <c:pt idx="38">
                  <c:v>264564.68965517241</c:v>
                </c:pt>
                <c:pt idx="39">
                  <c:v>233600</c:v>
                </c:pt>
                <c:pt idx="40">
                  <c:v>219200</c:v>
                </c:pt>
                <c:pt idx="41">
                  <c:v>239696</c:v>
                </c:pt>
                <c:pt idx="42">
                  <c:v>241104</c:v>
                </c:pt>
                <c:pt idx="43">
                  <c:v>572000</c:v>
                </c:pt>
                <c:pt idx="44">
                  <c:v>808941.17647058819</c:v>
                </c:pt>
                <c:pt idx="45">
                  <c:v>513999.07692307688</c:v>
                </c:pt>
                <c:pt idx="46">
                  <c:v>405496</c:v>
                </c:pt>
                <c:pt idx="47">
                  <c:v>180833.33333333331</c:v>
                </c:pt>
                <c:pt idx="48">
                  <c:v>245222.39999999999</c:v>
                </c:pt>
                <c:pt idx="49">
                  <c:v>389696</c:v>
                </c:pt>
                <c:pt idx="50">
                  <c:v>383442.20689655171</c:v>
                </c:pt>
                <c:pt idx="51">
                  <c:v>342000</c:v>
                </c:pt>
                <c:pt idx="52">
                  <c:v>165159.44827586209</c:v>
                </c:pt>
                <c:pt idx="53">
                  <c:v>546829.09090909094</c:v>
                </c:pt>
                <c:pt idx="54">
                  <c:v>927933.33333333326</c:v>
                </c:pt>
              </c:numCache>
            </c:numRef>
          </c:val>
          <c:extLst>
            <c:ext xmlns:c16="http://schemas.microsoft.com/office/drawing/2014/chart" uri="{C3380CC4-5D6E-409C-BE32-E72D297353CC}">
              <c16:uniqueId val="{00000000-EED4-4D31-9B2A-4999C8954E0F}"/>
            </c:ext>
          </c:extLst>
        </c:ser>
        <c:ser>
          <c:idx val="1"/>
          <c:order val="1"/>
          <c:tx>
            <c:strRef>
              <c:f>'DW Consumption'!$C$3</c:f>
              <c:strCache>
                <c:ptCount val="1"/>
                <c:pt idx="0">
                  <c:v>Sum of DW Consumption_1</c:v>
                </c:pt>
              </c:strCache>
            </c:strRef>
          </c:tx>
          <c:spPr>
            <a:solidFill>
              <a:schemeClr val="accent2"/>
            </a:solidFill>
            <a:ln>
              <a:noFill/>
            </a:ln>
            <a:effectLst/>
          </c:spPr>
          <c:invertIfNegative val="0"/>
          <c:cat>
            <c:multiLvlStrRef>
              <c:f>'DW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'DW Consumption'!$C$4:$C$64</c:f>
              <c:numCache>
                <c:formatCode>General</c:formatCode>
                <c:ptCount val="55"/>
              </c:numCache>
            </c:numRef>
          </c:val>
          <c:extLst>
            <c:ext xmlns:c16="http://schemas.microsoft.com/office/drawing/2014/chart" uri="{C3380CC4-5D6E-409C-BE32-E72D297353CC}">
              <c16:uniqueId val="{00000001-EED4-4D31-9B2A-4999C8954E0F}"/>
            </c:ext>
          </c:extLst>
        </c:ser>
        <c:ser>
          <c:idx val="2"/>
          <c:order val="2"/>
          <c:tx>
            <c:strRef>
              <c:f>'DW Consumption'!$D$3</c:f>
              <c:strCache>
                <c:ptCount val="1"/>
                <c:pt idx="0">
                  <c:v>Sum of DW Consumption_2</c:v>
                </c:pt>
              </c:strCache>
            </c:strRef>
          </c:tx>
          <c:spPr>
            <a:solidFill>
              <a:schemeClr val="accent3"/>
            </a:solidFill>
            <a:ln>
              <a:noFill/>
            </a:ln>
            <a:effectLst/>
          </c:spPr>
          <c:invertIfNegative val="0"/>
          <c:cat>
            <c:multiLvlStrRef>
              <c:f>'DW Consumption'!$A$4:$A$64</c:f>
              <c:multiLvlStrCache>
                <c:ptCount val="55"/>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pt idx="48">
                    <c:v>Jan</c:v>
                  </c:pt>
                  <c:pt idx="49">
                    <c:v>Feb</c:v>
                  </c:pt>
                  <c:pt idx="50">
                    <c:v>Mar</c:v>
                  </c:pt>
                  <c:pt idx="51">
                    <c:v>Apr</c:v>
                  </c:pt>
                  <c:pt idx="52">
                    <c:v>May</c:v>
                  </c:pt>
                  <c:pt idx="53">
                    <c:v>Jun</c:v>
                  </c:pt>
                  <c:pt idx="54">
                    <c:v>Jul</c:v>
                  </c:pt>
                </c:lvl>
                <c:lvl>
                  <c:pt idx="0">
                    <c:v>2018</c:v>
                  </c:pt>
                  <c:pt idx="12">
                    <c:v>2019</c:v>
                  </c:pt>
                  <c:pt idx="24">
                    <c:v>2020</c:v>
                  </c:pt>
                  <c:pt idx="36">
                    <c:v>2021</c:v>
                  </c:pt>
                  <c:pt idx="48">
                    <c:v>2022</c:v>
                  </c:pt>
                </c:lvl>
              </c:multiLvlStrCache>
            </c:multiLvlStrRef>
          </c:cat>
          <c:val>
            <c:numRef>
              <c:f>'DW Consumption'!$D$4:$D$64</c:f>
              <c:numCache>
                <c:formatCode>General</c:formatCode>
                <c:ptCount val="55"/>
              </c:numCache>
            </c:numRef>
          </c:val>
          <c:extLst>
            <c:ext xmlns:c16="http://schemas.microsoft.com/office/drawing/2014/chart" uri="{C3380CC4-5D6E-409C-BE32-E72D297353CC}">
              <c16:uniqueId val="{00000002-EED4-4D31-9B2A-4999C8954E0F}"/>
            </c:ext>
          </c:extLst>
        </c:ser>
        <c:dLbls>
          <c:showLegendKey val="0"/>
          <c:showVal val="0"/>
          <c:showCatName val="0"/>
          <c:showSerName val="0"/>
          <c:showPercent val="0"/>
          <c:showBubbleSize val="0"/>
        </c:dLbls>
        <c:gapWidth val="150"/>
        <c:overlap val="100"/>
        <c:axId val="1430585448"/>
        <c:axId val="1430583808"/>
      </c:barChart>
      <c:catAx>
        <c:axId val="1430585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583808"/>
        <c:crosses val="autoZero"/>
        <c:auto val="1"/>
        <c:lblAlgn val="ctr"/>
        <c:lblOffset val="100"/>
        <c:noMultiLvlLbl val="0"/>
      </c:catAx>
      <c:valAx>
        <c:axId val="143058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Water Consumption (Gallons)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0585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333375</xdr:colOff>
      <xdr:row>11</xdr:row>
      <xdr:rowOff>119061</xdr:rowOff>
    </xdr:from>
    <xdr:to>
      <xdr:col>13</xdr:col>
      <xdr:colOff>438150</xdr:colOff>
      <xdr:row>42</xdr:row>
      <xdr:rowOff>104774</xdr:rowOff>
    </xdr:to>
    <xdr:graphicFrame macro="">
      <xdr:nvGraphicFramePr>
        <xdr:cNvPr id="2" name="Chart 1">
          <a:extLst>
            <a:ext uri="{FF2B5EF4-FFF2-40B4-BE49-F238E27FC236}">
              <a16:creationId xmlns:a16="http://schemas.microsoft.com/office/drawing/2014/main" id="{FA78AE73-2883-47D9-8F3D-50E89F36C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638175</xdr:colOff>
      <xdr:row>11</xdr:row>
      <xdr:rowOff>123825</xdr:rowOff>
    </xdr:from>
    <xdr:to>
      <xdr:col>4</xdr:col>
      <xdr:colOff>238125</xdr:colOff>
      <xdr:row>42</xdr:row>
      <xdr:rowOff>85725</xdr:rowOff>
    </xdr:to>
    <mc:AlternateContent xmlns:mc="http://schemas.openxmlformats.org/markup-compatibility/2006">
      <mc:Choice xmlns:a14="http://schemas.microsoft.com/office/drawing/2010/main" Requires="a14">
        <xdr:graphicFrame macro="">
          <xdr:nvGraphicFramePr>
            <xdr:cNvPr id="3" name="Building 6">
              <a:extLst>
                <a:ext uri="{FF2B5EF4-FFF2-40B4-BE49-F238E27FC236}">
                  <a16:creationId xmlns:a16="http://schemas.microsoft.com/office/drawing/2014/main" id="{4265698E-BDC8-43FB-BF9E-877D6DBC60C2}"/>
                </a:ext>
              </a:extLst>
            </xdr:cNvPr>
            <xdr:cNvGraphicFramePr/>
          </xdr:nvGraphicFramePr>
          <xdr:xfrm>
            <a:off x="0" y="0"/>
            <a:ext cx="0" cy="0"/>
          </xdr:xfrm>
          <a:graphic>
            <a:graphicData uri="http://schemas.microsoft.com/office/drawing/2010/slicer">
              <sle:slicer xmlns:sle="http://schemas.microsoft.com/office/drawing/2010/slicer" name="Building 6"/>
            </a:graphicData>
          </a:graphic>
        </xdr:graphicFrame>
      </mc:Choice>
      <mc:Fallback>
        <xdr:sp macro="" textlink="">
          <xdr:nvSpPr>
            <xdr:cNvPr id="0" name=""/>
            <xdr:cNvSpPr>
              <a:spLocks noTextEdit="1"/>
            </xdr:cNvSpPr>
          </xdr:nvSpPr>
          <xdr:spPr>
            <a:xfrm>
              <a:off x="638175" y="2600325"/>
              <a:ext cx="1828800" cy="5867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171451</xdr:colOff>
      <xdr:row>2</xdr:row>
      <xdr:rowOff>204786</xdr:rowOff>
    </xdr:from>
    <xdr:to>
      <xdr:col>20</xdr:col>
      <xdr:colOff>581025</xdr:colOff>
      <xdr:row>26</xdr:row>
      <xdr:rowOff>171449</xdr:rowOff>
    </xdr:to>
    <xdr:graphicFrame macro="">
      <xdr:nvGraphicFramePr>
        <xdr:cNvPr id="2" name="Chart 1">
          <a:extLst>
            <a:ext uri="{FF2B5EF4-FFF2-40B4-BE49-F238E27FC236}">
              <a16:creationId xmlns:a16="http://schemas.microsoft.com/office/drawing/2014/main" id="{6E8F9301-675B-4D36-B143-08FC78C54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1116585</xdr:colOff>
      <xdr:row>83</xdr:row>
      <xdr:rowOff>132865</xdr:rowOff>
    </xdr:from>
    <xdr:to>
      <xdr:col>8</xdr:col>
      <xdr:colOff>128067</xdr:colOff>
      <xdr:row>117</xdr:row>
      <xdr:rowOff>120062</xdr:rowOff>
    </xdr:to>
    <xdr:graphicFrame macro="">
      <xdr:nvGraphicFramePr>
        <xdr:cNvPr id="5" name="Chart 1">
          <a:extLst>
            <a:ext uri="{FF2B5EF4-FFF2-40B4-BE49-F238E27FC236}">
              <a16:creationId xmlns:a16="http://schemas.microsoft.com/office/drawing/2014/main" id="{2E7FB829-A003-4808-9F81-A71F67C2E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86713</xdr:colOff>
      <xdr:row>83</xdr:row>
      <xdr:rowOff>133909</xdr:rowOff>
    </xdr:from>
    <xdr:to>
      <xdr:col>1</xdr:col>
      <xdr:colOff>1044270</xdr:colOff>
      <xdr:row>107</xdr:row>
      <xdr:rowOff>122464</xdr:rowOff>
    </xdr:to>
    <mc:AlternateContent xmlns:mc="http://schemas.openxmlformats.org/markup-compatibility/2006" xmlns:a14="http://schemas.microsoft.com/office/drawing/2010/main">
      <mc:Choice Requires="a14">
        <xdr:graphicFrame macro="">
          <xdr:nvGraphicFramePr>
            <xdr:cNvPr id="3" name="Building">
              <a:extLst>
                <a:ext uri="{FF2B5EF4-FFF2-40B4-BE49-F238E27FC236}">
                  <a16:creationId xmlns:a16="http://schemas.microsoft.com/office/drawing/2014/main" id="{E554AB6B-ED45-40F3-BD21-C9EB32EDC515}"/>
                </a:ext>
              </a:extLst>
            </xdr:cNvPr>
            <xdr:cNvGraphicFramePr/>
          </xdr:nvGraphicFramePr>
          <xdr:xfrm>
            <a:off x="0" y="0"/>
            <a:ext cx="0" cy="0"/>
          </xdr:xfrm>
          <a:graphic>
            <a:graphicData uri="http://schemas.microsoft.com/office/drawing/2010/slicer">
              <sle:slicer xmlns:sle="http://schemas.microsoft.com/office/drawing/2010/slicer" name="Building"/>
            </a:graphicData>
          </a:graphic>
        </xdr:graphicFrame>
      </mc:Choice>
      <mc:Fallback xmlns="">
        <xdr:sp macro="" textlink="">
          <xdr:nvSpPr>
            <xdr:cNvPr id="0" name=""/>
            <xdr:cNvSpPr>
              <a:spLocks noTextEdit="1"/>
            </xdr:cNvSpPr>
          </xdr:nvSpPr>
          <xdr:spPr>
            <a:xfrm>
              <a:off x="86713" y="15945409"/>
              <a:ext cx="1842822" cy="4560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112940</xdr:colOff>
      <xdr:row>108</xdr:row>
      <xdr:rowOff>9526</xdr:rowOff>
    </xdr:from>
    <xdr:to>
      <xdr:col>1</xdr:col>
      <xdr:colOff>1046870</xdr:colOff>
      <xdr:row>117</xdr:row>
      <xdr:rowOff>67236</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95AFF0EB-26D6-4D22-A950-ABBE172028F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2940" y="20583526"/>
              <a:ext cx="1819195" cy="17722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133349</xdr:colOff>
      <xdr:row>2</xdr:row>
      <xdr:rowOff>14286</xdr:rowOff>
    </xdr:from>
    <xdr:to>
      <xdr:col>18</xdr:col>
      <xdr:colOff>142875</xdr:colOff>
      <xdr:row>26</xdr:row>
      <xdr:rowOff>0</xdr:rowOff>
    </xdr:to>
    <xdr:graphicFrame macro="">
      <xdr:nvGraphicFramePr>
        <xdr:cNvPr id="8" name="Chart 1">
          <a:extLst>
            <a:ext uri="{FF2B5EF4-FFF2-40B4-BE49-F238E27FC236}">
              <a16:creationId xmlns:a16="http://schemas.microsoft.com/office/drawing/2014/main" id="{899C98D7-9922-4B8C-88D9-B358D6C65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xdr:colOff>
      <xdr:row>2</xdr:row>
      <xdr:rowOff>9525</xdr:rowOff>
    </xdr:from>
    <xdr:to>
      <xdr:col>6</xdr:col>
      <xdr:colOff>9525</xdr:colOff>
      <xdr:row>16</xdr:row>
      <xdr:rowOff>161926</xdr:rowOff>
    </xdr:to>
    <mc:AlternateContent xmlns:mc="http://schemas.openxmlformats.org/markup-compatibility/2006" xmlns:a14="http://schemas.microsoft.com/office/drawing/2010/main">
      <mc:Choice Requires="a14">
        <xdr:graphicFrame macro="">
          <xdr:nvGraphicFramePr>
            <xdr:cNvPr id="3" name="Building 1">
              <a:extLst>
                <a:ext uri="{FF2B5EF4-FFF2-40B4-BE49-F238E27FC236}">
                  <a16:creationId xmlns:a16="http://schemas.microsoft.com/office/drawing/2014/main" id="{58D9C37D-5A15-4F8C-A9D0-66660C6D3D05}"/>
                </a:ext>
              </a:extLst>
            </xdr:cNvPr>
            <xdr:cNvGraphicFramePr/>
          </xdr:nvGraphicFramePr>
          <xdr:xfrm>
            <a:off x="0" y="0"/>
            <a:ext cx="0" cy="0"/>
          </xdr:xfrm>
          <a:graphic>
            <a:graphicData uri="http://schemas.microsoft.com/office/drawing/2010/slicer">
              <sle:slicer xmlns:sle="http://schemas.microsoft.com/office/drawing/2010/slicer" name="Building 1"/>
            </a:graphicData>
          </a:graphic>
        </xdr:graphicFrame>
      </mc:Choice>
      <mc:Fallback xmlns="">
        <xdr:sp macro="" textlink="">
          <xdr:nvSpPr>
            <xdr:cNvPr id="0" name=""/>
            <xdr:cNvSpPr>
              <a:spLocks noTextEdit="1"/>
            </xdr:cNvSpPr>
          </xdr:nvSpPr>
          <xdr:spPr>
            <a:xfrm>
              <a:off x="3067050" y="390525"/>
              <a:ext cx="1828800" cy="28194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9525</xdr:colOff>
      <xdr:row>16</xdr:row>
      <xdr:rowOff>180976</xdr:rowOff>
    </xdr:from>
    <xdr:to>
      <xdr:col>6</xdr:col>
      <xdr:colOff>9525</xdr:colOff>
      <xdr:row>26</xdr:row>
      <xdr:rowOff>9526</xdr:rowOff>
    </xdr:to>
    <mc:AlternateContent xmlns:mc="http://schemas.openxmlformats.org/markup-compatibility/2006" xmlns:a14="http://schemas.microsoft.com/office/drawing/2010/main">
      <mc:Choice Requires="a14">
        <xdr:graphicFrame macro="">
          <xdr:nvGraphicFramePr>
            <xdr:cNvPr id="4" name="Years 1">
              <a:extLst>
                <a:ext uri="{FF2B5EF4-FFF2-40B4-BE49-F238E27FC236}">
                  <a16:creationId xmlns:a16="http://schemas.microsoft.com/office/drawing/2014/main" id="{949FA038-8E3C-4F7F-A5C0-E9CEAEE79EFE}"/>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067050" y="3228976"/>
              <a:ext cx="18288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268540</xdr:colOff>
      <xdr:row>2</xdr:row>
      <xdr:rowOff>16047</xdr:rowOff>
    </xdr:from>
    <xdr:to>
      <xdr:col>23</xdr:col>
      <xdr:colOff>517150</xdr:colOff>
      <xdr:row>46</xdr:row>
      <xdr:rowOff>108856</xdr:rowOff>
    </xdr:to>
    <xdr:graphicFrame macro="">
      <xdr:nvGraphicFramePr>
        <xdr:cNvPr id="6" name="Chart 1">
          <a:extLst>
            <a:ext uri="{FF2B5EF4-FFF2-40B4-BE49-F238E27FC236}">
              <a16:creationId xmlns:a16="http://schemas.microsoft.com/office/drawing/2014/main" id="{D766E719-BB1C-4DE0-851F-C8A1016EC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14166</xdr:colOff>
      <xdr:row>2</xdr:row>
      <xdr:rowOff>26975</xdr:rowOff>
    </xdr:from>
    <xdr:to>
      <xdr:col>10</xdr:col>
      <xdr:colOff>2960</xdr:colOff>
      <xdr:row>34</xdr:row>
      <xdr:rowOff>172091</xdr:rowOff>
    </xdr:to>
    <mc:AlternateContent xmlns:mc="http://schemas.openxmlformats.org/markup-compatibility/2006" xmlns:a14="http://schemas.microsoft.com/office/drawing/2010/main">
      <mc:Choice Requires="a14">
        <xdr:graphicFrame macro="">
          <xdr:nvGraphicFramePr>
            <xdr:cNvPr id="3" name="Building 2">
              <a:extLst>
                <a:ext uri="{FF2B5EF4-FFF2-40B4-BE49-F238E27FC236}">
                  <a16:creationId xmlns:a16="http://schemas.microsoft.com/office/drawing/2014/main" id="{AFC542BA-CC73-40B9-A284-C67184C76E00}"/>
                </a:ext>
              </a:extLst>
            </xdr:cNvPr>
            <xdr:cNvGraphicFramePr/>
          </xdr:nvGraphicFramePr>
          <xdr:xfrm>
            <a:off x="0" y="0"/>
            <a:ext cx="0" cy="0"/>
          </xdr:xfrm>
          <a:graphic>
            <a:graphicData uri="http://schemas.microsoft.com/office/drawing/2010/slicer">
              <sle:slicer xmlns:sle="http://schemas.microsoft.com/office/drawing/2010/slicer" name="Building 2"/>
            </a:graphicData>
          </a:graphic>
        </xdr:graphicFrame>
      </mc:Choice>
      <mc:Fallback xmlns="">
        <xdr:sp macro="" textlink="">
          <xdr:nvSpPr>
            <xdr:cNvPr id="0" name=""/>
            <xdr:cNvSpPr>
              <a:spLocks noTextEdit="1"/>
            </xdr:cNvSpPr>
          </xdr:nvSpPr>
          <xdr:spPr>
            <a:xfrm>
              <a:off x="10695773" y="407975"/>
              <a:ext cx="1825758" cy="62411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13606</xdr:colOff>
      <xdr:row>35</xdr:row>
      <xdr:rowOff>23053</xdr:rowOff>
    </xdr:from>
    <xdr:to>
      <xdr:col>10</xdr:col>
      <xdr:colOff>4641</xdr:colOff>
      <xdr:row>44</xdr:row>
      <xdr:rowOff>60032</xdr:rowOff>
    </xdr:to>
    <mc:AlternateContent xmlns:mc="http://schemas.openxmlformats.org/markup-compatibility/2006" xmlns:a14="http://schemas.microsoft.com/office/drawing/2010/main">
      <mc:Choice Requires="a14">
        <xdr:graphicFrame macro="">
          <xdr:nvGraphicFramePr>
            <xdr:cNvPr id="4" name="Years 2">
              <a:extLst>
                <a:ext uri="{FF2B5EF4-FFF2-40B4-BE49-F238E27FC236}">
                  <a16:creationId xmlns:a16="http://schemas.microsoft.com/office/drawing/2014/main" id="{682628A6-FC26-4CE6-826E-DDA77496FB73}"/>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mlns="">
        <xdr:sp macro="" textlink="">
          <xdr:nvSpPr>
            <xdr:cNvPr id="0" name=""/>
            <xdr:cNvSpPr>
              <a:spLocks noTextEdit="1"/>
            </xdr:cNvSpPr>
          </xdr:nvSpPr>
          <xdr:spPr>
            <a:xfrm>
              <a:off x="10695213" y="6690553"/>
              <a:ext cx="1827999" cy="17514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76200</xdr:colOff>
      <xdr:row>2</xdr:row>
      <xdr:rowOff>14287</xdr:rowOff>
    </xdr:from>
    <xdr:to>
      <xdr:col>21</xdr:col>
      <xdr:colOff>361950</xdr:colOff>
      <xdr:row>24</xdr:row>
      <xdr:rowOff>85725</xdr:rowOff>
    </xdr:to>
    <xdr:graphicFrame macro="">
      <xdr:nvGraphicFramePr>
        <xdr:cNvPr id="7" name="Chart 1">
          <a:extLst>
            <a:ext uri="{FF2B5EF4-FFF2-40B4-BE49-F238E27FC236}">
              <a16:creationId xmlns:a16="http://schemas.microsoft.com/office/drawing/2014/main" id="{28A47DFB-AFDC-4F45-9DDD-D08E1A853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9525</xdr:colOff>
      <xdr:row>2</xdr:row>
      <xdr:rowOff>9525</xdr:rowOff>
    </xdr:from>
    <xdr:to>
      <xdr:col>8</xdr:col>
      <xdr:colOff>9525</xdr:colOff>
      <xdr:row>15</xdr:row>
      <xdr:rowOff>57150</xdr:rowOff>
    </xdr:to>
    <mc:AlternateContent xmlns:mc="http://schemas.openxmlformats.org/markup-compatibility/2006" xmlns:a14="http://schemas.microsoft.com/office/drawing/2010/main">
      <mc:Choice Requires="a14">
        <xdr:graphicFrame macro="">
          <xdr:nvGraphicFramePr>
            <xdr:cNvPr id="3" name="Building 3">
              <a:extLst>
                <a:ext uri="{FF2B5EF4-FFF2-40B4-BE49-F238E27FC236}">
                  <a16:creationId xmlns:a16="http://schemas.microsoft.com/office/drawing/2014/main" id="{9FB4417C-7CC2-49D9-8EBA-3612A36F1689}"/>
                </a:ext>
              </a:extLst>
            </xdr:cNvPr>
            <xdr:cNvGraphicFramePr/>
          </xdr:nvGraphicFramePr>
          <xdr:xfrm>
            <a:off x="0" y="0"/>
            <a:ext cx="0" cy="0"/>
          </xdr:xfrm>
          <a:graphic>
            <a:graphicData uri="http://schemas.microsoft.com/office/drawing/2010/slicer">
              <sle:slicer xmlns:sle="http://schemas.microsoft.com/office/drawing/2010/slicer" name="Building 3"/>
            </a:graphicData>
          </a:graphic>
        </xdr:graphicFrame>
      </mc:Choice>
      <mc:Fallback xmlns="">
        <xdr:sp macro="" textlink="">
          <xdr:nvSpPr>
            <xdr:cNvPr id="0" name=""/>
            <xdr:cNvSpPr>
              <a:spLocks noTextEdit="1"/>
            </xdr:cNvSpPr>
          </xdr:nvSpPr>
          <xdr:spPr>
            <a:xfrm>
              <a:off x="64960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xdr:colOff>
      <xdr:row>15</xdr:row>
      <xdr:rowOff>104775</xdr:rowOff>
    </xdr:from>
    <xdr:to>
      <xdr:col>8</xdr:col>
      <xdr:colOff>9525</xdr:colOff>
      <xdr:row>24</xdr:row>
      <xdr:rowOff>95250</xdr:rowOff>
    </xdr:to>
    <mc:AlternateContent xmlns:mc="http://schemas.openxmlformats.org/markup-compatibility/2006" xmlns:a14="http://schemas.microsoft.com/office/drawing/2010/main">
      <mc:Choice Requires="a14">
        <xdr:graphicFrame macro="">
          <xdr:nvGraphicFramePr>
            <xdr:cNvPr id="4" name="Years 3">
              <a:extLst>
                <a:ext uri="{FF2B5EF4-FFF2-40B4-BE49-F238E27FC236}">
                  <a16:creationId xmlns:a16="http://schemas.microsoft.com/office/drawing/2014/main" id="{1C8B1D01-1DA2-4937-85C5-2B35B2A54135}"/>
                </a:ext>
              </a:extLst>
            </xdr:cNvPr>
            <xdr:cNvGraphicFramePr/>
          </xdr:nvGraphicFramePr>
          <xdr:xfrm>
            <a:off x="0" y="0"/>
            <a:ext cx="0" cy="0"/>
          </xdr:xfrm>
          <a:graphic>
            <a:graphicData uri="http://schemas.microsoft.com/office/drawing/2010/slicer">
              <sle:slicer xmlns:sle="http://schemas.microsoft.com/office/drawing/2010/slicer" name="Years 3"/>
            </a:graphicData>
          </a:graphic>
        </xdr:graphicFrame>
      </mc:Choice>
      <mc:Fallback xmlns="">
        <xdr:sp macro="" textlink="">
          <xdr:nvSpPr>
            <xdr:cNvPr id="0" name=""/>
            <xdr:cNvSpPr>
              <a:spLocks noTextEdit="1"/>
            </xdr:cNvSpPr>
          </xdr:nvSpPr>
          <xdr:spPr>
            <a:xfrm>
              <a:off x="6496050" y="2962275"/>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47624</xdr:colOff>
      <xdr:row>2</xdr:row>
      <xdr:rowOff>14286</xdr:rowOff>
    </xdr:from>
    <xdr:to>
      <xdr:col>22</xdr:col>
      <xdr:colOff>190499</xdr:colOff>
      <xdr:row>31</xdr:row>
      <xdr:rowOff>76199</xdr:rowOff>
    </xdr:to>
    <xdr:graphicFrame macro="">
      <xdr:nvGraphicFramePr>
        <xdr:cNvPr id="41" name="Chart 1">
          <a:extLst>
            <a:ext uri="{FF2B5EF4-FFF2-40B4-BE49-F238E27FC236}">
              <a16:creationId xmlns:a16="http://schemas.microsoft.com/office/drawing/2014/main" id="{3E3DBA95-BBFD-4192-94FA-93F65B93E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600075</xdr:colOff>
      <xdr:row>2</xdr:row>
      <xdr:rowOff>9525</xdr:rowOff>
    </xdr:from>
    <xdr:to>
      <xdr:col>7</xdr:col>
      <xdr:colOff>600075</xdr:colOff>
      <xdr:row>22</xdr:row>
      <xdr:rowOff>38101</xdr:rowOff>
    </xdr:to>
    <mc:AlternateContent xmlns:mc="http://schemas.openxmlformats.org/markup-compatibility/2006" xmlns:a14="http://schemas.microsoft.com/office/drawing/2010/main">
      <mc:Choice Requires="a14">
        <xdr:graphicFrame macro="">
          <xdr:nvGraphicFramePr>
            <xdr:cNvPr id="3" name="Building 4">
              <a:extLst>
                <a:ext uri="{FF2B5EF4-FFF2-40B4-BE49-F238E27FC236}">
                  <a16:creationId xmlns:a16="http://schemas.microsoft.com/office/drawing/2014/main" id="{ADD71C8C-0667-43AC-93DB-1E5EC473B531}"/>
                </a:ext>
              </a:extLst>
            </xdr:cNvPr>
            <xdr:cNvGraphicFramePr/>
          </xdr:nvGraphicFramePr>
          <xdr:xfrm>
            <a:off x="0" y="0"/>
            <a:ext cx="0" cy="0"/>
          </xdr:xfrm>
          <a:graphic>
            <a:graphicData uri="http://schemas.microsoft.com/office/drawing/2010/slicer">
              <sle:slicer xmlns:sle="http://schemas.microsoft.com/office/drawing/2010/slicer" name="Building 4"/>
            </a:graphicData>
          </a:graphic>
        </xdr:graphicFrame>
      </mc:Choice>
      <mc:Fallback xmlns="">
        <xdr:sp macro="" textlink="">
          <xdr:nvSpPr>
            <xdr:cNvPr id="0" name=""/>
            <xdr:cNvSpPr>
              <a:spLocks noTextEdit="1"/>
            </xdr:cNvSpPr>
          </xdr:nvSpPr>
          <xdr:spPr>
            <a:xfrm>
              <a:off x="6705600" y="390525"/>
              <a:ext cx="1828800" cy="38385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22</xdr:row>
      <xdr:rowOff>76200</xdr:rowOff>
    </xdr:from>
    <xdr:to>
      <xdr:col>8</xdr:col>
      <xdr:colOff>0</xdr:colOff>
      <xdr:row>31</xdr:row>
      <xdr:rowOff>95250</xdr:rowOff>
    </xdr:to>
    <mc:AlternateContent xmlns:mc="http://schemas.openxmlformats.org/markup-compatibility/2006" xmlns:a14="http://schemas.microsoft.com/office/drawing/2010/main">
      <mc:Choice Requires="a14">
        <xdr:graphicFrame macro="">
          <xdr:nvGraphicFramePr>
            <xdr:cNvPr id="4" name="Years 4">
              <a:extLst>
                <a:ext uri="{FF2B5EF4-FFF2-40B4-BE49-F238E27FC236}">
                  <a16:creationId xmlns:a16="http://schemas.microsoft.com/office/drawing/2014/main" id="{47F7DFF0-7CD4-4FE1-8E80-CE103F5D5FB0}"/>
                </a:ext>
              </a:extLst>
            </xdr:cNvPr>
            <xdr:cNvGraphicFramePr/>
          </xdr:nvGraphicFramePr>
          <xdr:xfrm>
            <a:off x="0" y="0"/>
            <a:ext cx="0" cy="0"/>
          </xdr:xfrm>
          <a:graphic>
            <a:graphicData uri="http://schemas.microsoft.com/office/drawing/2010/slicer">
              <sle:slicer xmlns:sle="http://schemas.microsoft.com/office/drawing/2010/slicer" name="Years 4"/>
            </a:graphicData>
          </a:graphic>
        </xdr:graphicFrame>
      </mc:Choice>
      <mc:Fallback xmlns="">
        <xdr:sp macro="" textlink="">
          <xdr:nvSpPr>
            <xdr:cNvPr id="0" name=""/>
            <xdr:cNvSpPr>
              <a:spLocks noTextEdit="1"/>
            </xdr:cNvSpPr>
          </xdr:nvSpPr>
          <xdr:spPr>
            <a:xfrm>
              <a:off x="6715125" y="4267200"/>
              <a:ext cx="1828800" cy="1733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76199</xdr:colOff>
      <xdr:row>2</xdr:row>
      <xdr:rowOff>4762</xdr:rowOff>
    </xdr:from>
    <xdr:to>
      <xdr:col>21</xdr:col>
      <xdr:colOff>333375</xdr:colOff>
      <xdr:row>31</xdr:row>
      <xdr:rowOff>133350</xdr:rowOff>
    </xdr:to>
    <xdr:graphicFrame macro="">
      <xdr:nvGraphicFramePr>
        <xdr:cNvPr id="88" name="Chart 1">
          <a:extLst>
            <a:ext uri="{FF2B5EF4-FFF2-40B4-BE49-F238E27FC236}">
              <a16:creationId xmlns:a16="http://schemas.microsoft.com/office/drawing/2014/main" id="{4251418A-049E-436E-A626-48759EF853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9525</xdr:colOff>
      <xdr:row>2</xdr:row>
      <xdr:rowOff>0</xdr:rowOff>
    </xdr:from>
    <xdr:to>
      <xdr:col>8</xdr:col>
      <xdr:colOff>9525</xdr:colOff>
      <xdr:row>22</xdr:row>
      <xdr:rowOff>57150</xdr:rowOff>
    </xdr:to>
    <mc:AlternateContent xmlns:mc="http://schemas.openxmlformats.org/markup-compatibility/2006" xmlns:a14="http://schemas.microsoft.com/office/drawing/2010/main">
      <mc:Choice Requires="a14">
        <xdr:graphicFrame macro="">
          <xdr:nvGraphicFramePr>
            <xdr:cNvPr id="6" name="Building 5">
              <a:extLst>
                <a:ext uri="{FF2B5EF4-FFF2-40B4-BE49-F238E27FC236}">
                  <a16:creationId xmlns:a16="http://schemas.microsoft.com/office/drawing/2014/main" id="{B22D1418-25A6-4976-87BB-B1960389F1A7}"/>
                </a:ext>
              </a:extLst>
            </xdr:cNvPr>
            <xdr:cNvGraphicFramePr/>
          </xdr:nvGraphicFramePr>
          <xdr:xfrm>
            <a:off x="0" y="0"/>
            <a:ext cx="0" cy="0"/>
          </xdr:xfrm>
          <a:graphic>
            <a:graphicData uri="http://schemas.microsoft.com/office/drawing/2010/slicer">
              <sle:slicer xmlns:sle="http://schemas.microsoft.com/office/drawing/2010/slicer" name="Building 5"/>
            </a:graphicData>
          </a:graphic>
        </xdr:graphicFrame>
      </mc:Choice>
      <mc:Fallback xmlns="">
        <xdr:sp macro="" textlink="">
          <xdr:nvSpPr>
            <xdr:cNvPr id="0" name=""/>
            <xdr:cNvSpPr>
              <a:spLocks noTextEdit="1"/>
            </xdr:cNvSpPr>
          </xdr:nvSpPr>
          <xdr:spPr>
            <a:xfrm>
              <a:off x="6496050" y="381000"/>
              <a:ext cx="1828800" cy="3867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xdr:colOff>
      <xdr:row>22</xdr:row>
      <xdr:rowOff>142875</xdr:rowOff>
    </xdr:from>
    <xdr:to>
      <xdr:col>8</xdr:col>
      <xdr:colOff>9525</xdr:colOff>
      <xdr:row>31</xdr:row>
      <xdr:rowOff>152400</xdr:rowOff>
    </xdr:to>
    <mc:AlternateContent xmlns:mc="http://schemas.openxmlformats.org/markup-compatibility/2006" xmlns:a14="http://schemas.microsoft.com/office/drawing/2010/main">
      <mc:Choice Requires="a14">
        <xdr:graphicFrame macro="">
          <xdr:nvGraphicFramePr>
            <xdr:cNvPr id="7" name="Years 5">
              <a:extLst>
                <a:ext uri="{FF2B5EF4-FFF2-40B4-BE49-F238E27FC236}">
                  <a16:creationId xmlns:a16="http://schemas.microsoft.com/office/drawing/2014/main" id="{F20C9DB3-8B7E-4DCB-B7D9-C4DF3058942B}"/>
                </a:ext>
              </a:extLst>
            </xdr:cNvPr>
            <xdr:cNvGraphicFramePr/>
          </xdr:nvGraphicFramePr>
          <xdr:xfrm>
            <a:off x="0" y="0"/>
            <a:ext cx="0" cy="0"/>
          </xdr:xfrm>
          <a:graphic>
            <a:graphicData uri="http://schemas.microsoft.com/office/drawing/2010/slicer">
              <sle:slicer xmlns:sle="http://schemas.microsoft.com/office/drawing/2010/slicer" name="Years 5"/>
            </a:graphicData>
          </a:graphic>
        </xdr:graphicFrame>
      </mc:Choice>
      <mc:Fallback xmlns="">
        <xdr:sp macro="" textlink="">
          <xdr:nvSpPr>
            <xdr:cNvPr id="0" name=""/>
            <xdr:cNvSpPr>
              <a:spLocks noTextEdit="1"/>
            </xdr:cNvSpPr>
          </xdr:nvSpPr>
          <xdr:spPr>
            <a:xfrm>
              <a:off x="6496050" y="4333875"/>
              <a:ext cx="1828800" cy="1724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2021-01211-00\310_MECH\03%20Calculations\Campus%20Utility%20Data\IIT_MASTER%20Utility%20Meter%20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er Data"/>
      <sheetName val="Water Data"/>
      <sheetName val="5-yr Water Summary"/>
      <sheetName val="2014-17 Boiler Plant Data"/>
      <sheetName val="Sheet4"/>
      <sheetName val="Utility Summary"/>
      <sheetName val="Utility Profiles"/>
      <sheetName val="Utility Costs"/>
      <sheetName val="Water Summary"/>
      <sheetName val="3-yr Utility Costs"/>
      <sheetName val="Sheet3"/>
      <sheetName val="EUI"/>
      <sheetName val="Buildings"/>
      <sheetName val="Buildings Water Fixtures"/>
      <sheetName val="Equipment"/>
      <sheetName val="Steam Loads"/>
      <sheetName val="CHW Lo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Krieps" refreshedDate="44811.389132638891" createdVersion="7" refreshedVersion="7" minRefreshableVersion="3" recordCount="2312" xr:uid="{9BF3729B-0259-41EA-A36D-A435ABF3B33F}">
  <cacheSource type="worksheet">
    <worksheetSource ref="A1:AE2313" sheet="Combined"/>
  </cacheSource>
  <cacheFields count="32">
    <cacheField name="DATE" numFmtId="17">
      <sharedItems containsSemiMixedTypes="0" containsNonDate="0" containsDate="1" containsString="0" minDate="2017-12-01T00:00:00" maxDate="2022-07-02T00:00:00" count="56">
        <d v="2018-01-01T00:00:00"/>
        <d v="2018-02-01T00:00:00"/>
        <d v="2018-03-01T00:00:00"/>
        <d v="2018-04-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17-12-01T00:00:00"/>
      </sharedItems>
      <fieldGroup par="31" base="0">
        <rangePr groupBy="months" startDate="2017-12-01T00:00:00" endDate="2022-07-02T00:00:00"/>
        <groupItems count="14">
          <s v="&lt;12/1/2017"/>
          <s v="Jan"/>
          <s v="Feb"/>
          <s v="Mar"/>
          <s v="Apr"/>
          <s v="May"/>
          <s v="Jun"/>
          <s v="Jul"/>
          <s v="Aug"/>
          <s v="Sep"/>
          <s v="Oct"/>
          <s v="Nov"/>
          <s v="Dec"/>
          <s v="&gt;7/2/2022"/>
        </groupItems>
      </fieldGroup>
    </cacheField>
    <cacheField name="Building" numFmtId="0">
      <sharedItems count="47">
        <s v="Tech North"/>
        <s v="Tech Central"/>
        <s v="Tech South"/>
        <s v="Alumni Hall"/>
        <s v="ASA"/>
        <s v="ASP"/>
        <s v="Carman Hall"/>
        <s v="DTD"/>
        <s v="John Rettaliata Engineering Center"/>
        <s v="Facilities Building"/>
        <s v="Farr Hall"/>
        <s v="Galvin Library"/>
        <s v="Heating Plant"/>
        <s v="Herman Hall"/>
        <s v="Incubator"/>
        <s v="IIT Tower"/>
        <s v="Kappa"/>
        <s v="Keating Hall"/>
        <s v="Pritzker Science Center"/>
        <s v="Life Science Research"/>
        <s v="Machinery Hall"/>
        <s v="Main Building"/>
        <s v="Metals Building"/>
        <s v="MSV"/>
        <s v="MSV East Hall"/>
        <s v="MSV Fowler Hall"/>
        <s v="MSV Graduate Hall"/>
        <s v="MSV Lewis Hall"/>
        <s v="MTTC"/>
        <s v="Perlstein Hall"/>
        <s v="PKP"/>
        <s v="PKS"/>
        <s v="Siegel Hall"/>
        <s v="SPE"/>
        <s v="SSV North Building"/>
        <s v="SSV Middle Building"/>
        <s v="SSV South Building"/>
        <s v="Stuart Building"/>
        <s v="TBC"/>
        <s v="Vandercook 1"/>
        <s v="Vandercook 2"/>
        <s v="Wishnick Hall"/>
        <s v="Bailey Hall"/>
        <s v="Crown Hall"/>
        <s v="Cunningham Hall"/>
        <s v="Gunsaulus Hall"/>
        <s v="South Substation"/>
      </sharedItems>
    </cacheField>
    <cacheField name="Steam Consumption" numFmtId="0">
      <sharedItems containsString="0" containsBlank="1" containsNumber="1" minValue="0" maxValue="4912439552"/>
    </cacheField>
    <cacheField name="Elec Consumption" numFmtId="0">
      <sharedItems containsString="0" containsBlank="1" containsNumber="1" minValue="0" maxValue="268885.1428571429"/>
    </cacheField>
    <cacheField name="Total Energy" numFmtId="0">
      <sharedItems containsString="0" containsBlank="1" containsNumber="1" minValue="0" maxValue="4480148444190.6162"/>
    </cacheField>
    <cacheField name="EUI" numFmtId="0">
      <sharedItems containsString="0" containsBlank="1" containsNumber="1" minValue="0" maxValue="83118095.103812844"/>
    </cacheField>
    <cacheField name="Elec Consumption_1" numFmtId="0">
      <sharedItems containsString="0" containsBlank="1" containsNumber="1" minValue="0" maxValue="1059766"/>
    </cacheField>
    <cacheField name="Elec Consumption_2" numFmtId="0">
      <sharedItems containsString="0" containsBlank="1" containsNumber="1" minValue="0" maxValue="212920.67857142861"/>
    </cacheField>
    <cacheField name="Gas Consumption" numFmtId="0">
      <sharedItems containsString="0" containsBlank="1" containsNumber="1" minValue="0" maxValue="1119372.8"/>
    </cacheField>
    <cacheField name="HW Consumption" numFmtId="0">
      <sharedItems containsString="0" containsBlank="1" containsNumber="1" minValue="0" maxValue="203318.75050711489"/>
    </cacheField>
    <cacheField name="DW Consumption" numFmtId="0">
      <sharedItems containsString="0" containsBlank="1" containsNumber="1" minValue="0" maxValue="1407293.7142857141"/>
    </cacheField>
    <cacheField name="Elec Consumption_3" numFmtId="0">
      <sharedItems containsString="0" containsBlank="1" containsNumber="1" minValue="0" maxValue="188482.5714285709"/>
    </cacheField>
    <cacheField name="CHW Consumption" numFmtId="0">
      <sharedItems containsString="0" containsBlank="1" containsNumber="1" minValue="0" maxValue="3896900"/>
    </cacheField>
    <cacheField name="Elec Consumption_4" numFmtId="0">
      <sharedItems containsString="0" containsBlank="1" containsNumber="1" minValue="3491.7119999999741" maxValue="395696.05555555562"/>
    </cacheField>
    <cacheField name="Steam Consumption_1" numFmtId="0">
      <sharedItems containsString="0" containsBlank="1" containsNumber="1" minValue="0" maxValue="7025467.076923077"/>
    </cacheField>
    <cacheField name="Steam Consumption_2" numFmtId="0">
      <sharedItems containsString="0" containsBlank="1" containsNumber="1" minValue="0" maxValue="93110.76923076922"/>
    </cacheField>
    <cacheField name="Steam Consumption_3" numFmtId="0">
      <sharedItems containsString="0" containsBlank="1" containsNumber="1" minValue="0" maxValue="894726.42857142864"/>
    </cacheField>
    <cacheField name="Steam Consumption_4" numFmtId="0">
      <sharedItems containsString="0" containsBlank="1" containsNumber="1" minValue="0" maxValue="53046"/>
    </cacheField>
    <cacheField name="Elec Consumption_5" numFmtId="0">
      <sharedItems containsString="0" containsBlank="1" containsNumber="1" minValue="56" maxValue="1457"/>
    </cacheField>
    <cacheField name="Elec Consumption_6" numFmtId="0">
      <sharedItems containsString="0" containsBlank="1" containsNumber="1" minValue="250.88" maxValue="8024.8666666666668"/>
    </cacheField>
    <cacheField name="Elec Consumption_7" numFmtId="0">
      <sharedItems containsString="0" containsBlank="1" containsNumber="1" minValue="2728" maxValue="9309.9642857142844"/>
    </cacheField>
    <cacheField name="Elec Consumption_8" numFmtId="0">
      <sharedItems containsString="0" containsBlank="1" containsNumber="1" minValue="3350.296296296297" maxValue="10604.214285714281"/>
    </cacheField>
    <cacheField name="Elec Consumption_9" numFmtId="0">
      <sharedItems containsString="0" containsBlank="1" containsNumber="1" minValue="927.7037037037037" maxValue="3964.5555555555561"/>
    </cacheField>
    <cacheField name="Elec Consumption_0" numFmtId="0">
      <sharedItems containsString="0" containsBlank="1" containsNumber="1" minValue="4618.8888888888887" maxValue="12312.857142857139"/>
    </cacheField>
    <cacheField name="DW Consumption_1" numFmtId="0">
      <sharedItems containsString="0" containsBlank="1" containsNumber="1" minValue="1500" maxValue="1473600"/>
    </cacheField>
    <cacheField name="DW Consumption_2" numFmtId="0">
      <sharedItems containsString="0" containsBlank="1" containsNumber="1" minValue="1178.571428571428" maxValue="830111.11111111112"/>
    </cacheField>
    <cacheField name="HW Consumption_1" numFmtId="0">
      <sharedItems containsString="0" containsBlank="1" containsNumber="1" minValue="0" maxValue="14370"/>
    </cacheField>
    <cacheField name="HW Consumption_2" numFmtId="0">
      <sharedItems containsString="0" containsBlank="1" containsNumber="1" minValue="0" maxValue="35800"/>
    </cacheField>
    <cacheField name="CHW Consumption_1" numFmtId="0">
      <sharedItems containsString="0" containsBlank="1" containsNumber="1" minValue="0" maxValue="116689.904761905"/>
    </cacheField>
    <cacheField name="CHW Consumption_2" numFmtId="0">
      <sharedItems containsString="0" containsBlank="1" containsNumber="1" minValue="0" maxValue="121703.7857142858"/>
    </cacheField>
    <cacheField name="Quarters" numFmtId="0" databaseField="0">
      <fieldGroup base="0">
        <rangePr groupBy="quarters" startDate="2017-12-01T00:00:00" endDate="2022-07-02T00:00:00"/>
        <groupItems count="6">
          <s v="&lt;12/1/2017"/>
          <s v="Qtr1"/>
          <s v="Qtr2"/>
          <s v="Qtr3"/>
          <s v="Qtr4"/>
          <s v="&gt;7/2/2022"/>
        </groupItems>
      </fieldGroup>
    </cacheField>
    <cacheField name="Years" numFmtId="0" databaseField="0">
      <fieldGroup base="0">
        <rangePr groupBy="years" startDate="2017-12-01T00:00:00" endDate="2022-07-02T00:00:00"/>
        <groupItems count="8">
          <s v="&lt;12/1/2017"/>
          <s v="2017"/>
          <s v="2018"/>
          <s v="2019"/>
          <s v="2020"/>
          <s v="2021"/>
          <s v="2022"/>
          <s v="&gt;7/2/2022"/>
        </groupItems>
      </fieldGroup>
    </cacheField>
  </cacheFields>
  <extLst>
    <ext xmlns:x14="http://schemas.microsoft.com/office/spreadsheetml/2009/9/main" uri="{725AE2AE-9491-48be-B2B4-4EB974FC3084}">
      <x14:pivotCacheDefinition pivotCacheId="967023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Krieps" refreshedDate="44811.558566203705" createdVersion="7" refreshedVersion="7" minRefreshableVersion="3" recordCount="2313" xr:uid="{49087648-4075-4B6A-9CCC-771B1649443D}">
  <cacheSource type="worksheet">
    <worksheetSource ref="A1:AS1048576" sheet="Combined"/>
  </cacheSource>
  <cacheFields count="47">
    <cacheField name="DATE" numFmtId="0">
      <sharedItems containsNonDate="0" containsDate="1" containsString="0" containsBlank="1" minDate="2017-12-01T00:00:00" maxDate="2022-07-02T00:00:00" count="57">
        <d v="2018-01-01T00:00:00"/>
        <d v="2018-03-01T00:00:00"/>
        <d v="2018-05-01T00:00:00"/>
        <d v="2018-06-01T00:00:00"/>
        <d v="2018-07-01T00:00:00"/>
        <d v="2018-08-01T00:00:00"/>
        <d v="2018-09-01T00:00:00"/>
        <d v="2018-10-01T00:00:00"/>
        <d v="2018-11-01T00:00:00"/>
        <d v="2018-12-01T00:00:00"/>
        <d v="2019-01-01T00:00:00"/>
        <d v="2019-02-01T00:00:00"/>
        <d v="2019-03-01T00:00:00"/>
        <d v="2019-04-01T00:00:00"/>
        <d v="2019-05-01T00:00:00"/>
        <d v="2019-06-01T00:00:00"/>
        <d v="2019-07-01T00:00:00"/>
        <d v="2019-08-01T00:00:00"/>
        <d v="2019-09-01T00:00:00"/>
        <d v="2019-10-01T00:00:00"/>
        <d v="2019-11-01T00:00:00"/>
        <d v="2019-12-01T00:00:00"/>
        <d v="2020-01-01T00:00:00"/>
        <d v="2020-02-01T00:00:00"/>
        <d v="2020-03-01T00:00:00"/>
        <d v="2020-04-01T00:00:00"/>
        <d v="2020-05-01T00:00:00"/>
        <d v="2020-06-01T00:00:00"/>
        <d v="2020-07-01T00:00:00"/>
        <d v="2020-08-01T00:00:00"/>
        <d v="2020-09-01T00:00:00"/>
        <d v="2020-10-01T00:00:00"/>
        <d v="2020-11-01T00:00:00"/>
        <d v="2020-12-01T00:00:00"/>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18-04-01T00:00:00"/>
        <d v="2018-02-01T00:00:00"/>
        <d v="2017-12-01T00:00:00"/>
        <m/>
      </sharedItems>
      <fieldGroup par="46" base="0">
        <rangePr groupBy="months" startDate="2017-12-01T00:00:00" endDate="2022-07-02T00:00:00"/>
        <groupItems count="14">
          <s v="(blank)"/>
          <s v="Jan"/>
          <s v="Feb"/>
          <s v="Mar"/>
          <s v="Apr"/>
          <s v="May"/>
          <s v="Jun"/>
          <s v="Jul"/>
          <s v="Aug"/>
          <s v="Sep"/>
          <s v="Oct"/>
          <s v="Nov"/>
          <s v="Dec"/>
          <s v="&gt;7/2/2022"/>
        </groupItems>
      </fieldGroup>
    </cacheField>
    <cacheField name="Building" numFmtId="0">
      <sharedItems containsBlank="1" count="48">
        <s v="Alumni Hall"/>
        <s v="ASA"/>
        <s v="ASP"/>
        <s v="Bailey Hall"/>
        <s v="Carman Hall"/>
        <s v="Crown Hall"/>
        <s v="Cunningham Hall"/>
        <s v="DTD"/>
        <s v="Facilities Building"/>
        <s v="Farr Hall"/>
        <s v="Galvin Library"/>
        <s v="Gunsaulus Hall"/>
        <s v="Heating Plant"/>
        <s v="Herman Hall"/>
        <s v="IIT Tower"/>
        <s v="Incubator"/>
        <s v="John Rettaliata Engineering Center"/>
        <s v="Kappa"/>
        <s v="Keating Hall"/>
        <s v="Life Science Research"/>
        <s v="Machinery Hall"/>
        <s v="Main Building"/>
        <s v="Metals Building"/>
        <s v="MSV"/>
        <s v="MSV East Hall"/>
        <s v="MSV Fowler Hall"/>
        <s v="MSV Graduate Hall"/>
        <s v="MSV Lewis Hall"/>
        <s v="Perlstein Hall"/>
        <s v="PKP"/>
        <s v="PKS"/>
        <s v="Pritzker Science Center"/>
        <s v="Siegel Hall"/>
        <s v="South Substation"/>
        <s v="SPE"/>
        <s v="SSV Middle Building"/>
        <s v="SSV North Building"/>
        <s v="SSV South Building"/>
        <s v="Stuart Building"/>
        <s v="TBC"/>
        <s v="Tech Central"/>
        <s v="Tech North"/>
        <s v="Tech South"/>
        <s v="Vandercook 1"/>
        <s v="Vandercook 2"/>
        <s v="Wishnick Hall"/>
        <s v="MTCC"/>
        <m/>
      </sharedItems>
    </cacheField>
    <cacheField name="Building Area" numFmtId="0">
      <sharedItems containsString="0" containsBlank="1" containsNumber="1" minValue="0" maxValue="392894"/>
    </cacheField>
    <cacheField name="Steam Consumption" numFmtId="0">
      <sharedItems containsString="0" containsBlank="1" containsNumber="1" minValue="0" maxValue="4912439552"/>
    </cacheField>
    <cacheField name="Elec Consumption" numFmtId="0">
      <sharedItems containsString="0" containsBlank="1" containsNumber="1" minValue="0" maxValue="268885.1428571429"/>
    </cacheField>
    <cacheField name="Total Energy" numFmtId="0">
      <sharedItems containsString="0" containsBlank="1" containsNumber="1" minValue="0" maxValue="4480148444190.6162"/>
    </cacheField>
    <cacheField name="EUI" numFmtId="0">
      <sharedItems containsString="0" containsBlank="1" containsNumber="1" minValue="0" maxValue="83118095.103812844"/>
    </cacheField>
    <cacheField name="Elec Consumption_1" numFmtId="0">
      <sharedItems containsString="0" containsBlank="1" containsNumber="1" minValue="0" maxValue="1059766"/>
    </cacheField>
    <cacheField name="Elec Consumption_2" numFmtId="0">
      <sharedItems containsString="0" containsBlank="1" containsNumber="1" minValue="0" maxValue="212920.67857142861"/>
    </cacheField>
    <cacheField name="Gas Consumption" numFmtId="0">
      <sharedItems containsString="0" containsBlank="1" containsNumber="1" minValue="0" maxValue="1119372.8"/>
    </cacheField>
    <cacheField name="HW Consumption" numFmtId="0">
      <sharedItems containsString="0" containsBlank="1" containsNumber="1" minValue="0" maxValue="203318.75050711489"/>
    </cacheField>
    <cacheField name="DW Consumption" numFmtId="0">
      <sharedItems containsString="0" containsBlank="1" containsNumber="1" minValue="0" maxValue="1407293.7142857141"/>
    </cacheField>
    <cacheField name="Elec Consumption_3" numFmtId="0">
      <sharedItems containsString="0" containsBlank="1" containsNumber="1" minValue="0" maxValue="188482.5714285709"/>
    </cacheField>
    <cacheField name="CHW Consumption" numFmtId="0">
      <sharedItems containsString="0" containsBlank="1" containsNumber="1" minValue="0" maxValue="3896900"/>
    </cacheField>
    <cacheField name="Elec Consumption_4" numFmtId="0">
      <sharedItems containsString="0" containsBlank="1" containsNumber="1" minValue="3491.7119999999741" maxValue="395696.05555555562"/>
    </cacheField>
    <cacheField name="Steam Consumption_1" numFmtId="0">
      <sharedItems containsString="0" containsBlank="1" containsNumber="1" minValue="0" maxValue="7025467.076923077"/>
    </cacheField>
    <cacheField name="Steam Consumption_2" numFmtId="0">
      <sharedItems containsString="0" containsBlank="1" containsNumber="1" minValue="0" maxValue="93110.76923076922"/>
    </cacheField>
    <cacheField name="Steam Consumption_3" numFmtId="0">
      <sharedItems containsString="0" containsBlank="1" containsNumber="1" minValue="0" maxValue="894726.42857142864"/>
    </cacheField>
    <cacheField name="Steam Consumption_4" numFmtId="0">
      <sharedItems containsString="0" containsBlank="1" containsNumber="1" minValue="0" maxValue="53046"/>
    </cacheField>
    <cacheField name="Elec Consumption_5" numFmtId="0">
      <sharedItems containsString="0" containsBlank="1" containsNumber="1" minValue="56" maxValue="1457"/>
    </cacheField>
    <cacheField name="Elec Consumption_6" numFmtId="0">
      <sharedItems containsString="0" containsBlank="1" containsNumber="1" minValue="250.88" maxValue="8024.8666666666668"/>
    </cacheField>
    <cacheField name="Elec Consumption_7" numFmtId="0">
      <sharedItems containsString="0" containsBlank="1" containsNumber="1" minValue="2728" maxValue="9309.9642857142844"/>
    </cacheField>
    <cacheField name="Elec Consumption_8" numFmtId="0">
      <sharedItems containsString="0" containsBlank="1" containsNumber="1" minValue="3350.296296296297" maxValue="10604.214285714281"/>
    </cacheField>
    <cacheField name="Elec Consumption_9" numFmtId="0">
      <sharedItems containsString="0" containsBlank="1" containsNumber="1" minValue="927.7037037037037" maxValue="3964.5555555555561"/>
    </cacheField>
    <cacheField name="Elec Consumption_0" numFmtId="0">
      <sharedItems containsString="0" containsBlank="1" containsNumber="1" minValue="4618.8888888888887" maxValue="12312.857142857139"/>
    </cacheField>
    <cacheField name="DW Consumption_1" numFmtId="0">
      <sharedItems containsString="0" containsBlank="1" containsNumber="1" minValue="1500" maxValue="1473600"/>
    </cacheField>
    <cacheField name="DW Consumption_2" numFmtId="0">
      <sharedItems containsString="0" containsBlank="1" containsNumber="1" minValue="1178.571428571428" maxValue="830111.11111111112"/>
    </cacheField>
    <cacheField name="HW Consumption_1" numFmtId="0">
      <sharedItems containsString="0" containsBlank="1" containsNumber="1" minValue="0" maxValue="14370"/>
    </cacheField>
    <cacheField name="HW Consumption_2" numFmtId="0">
      <sharedItems containsString="0" containsBlank="1" containsNumber="1" minValue="0" maxValue="35800"/>
    </cacheField>
    <cacheField name="CHW Consumption_1" numFmtId="0">
      <sharedItems containsString="0" containsBlank="1" containsNumber="1" minValue="0" maxValue="116689.904761905"/>
    </cacheField>
    <cacheField name="CHW Consumption_2" numFmtId="0">
      <sharedItems containsString="0" containsBlank="1" containsNumber="1" minValue="0" maxValue="121703.7857142858"/>
    </cacheField>
    <cacheField name="Total Elec Consumption" numFmtId="0">
      <sharedItems containsString="0" containsBlank="1" containsNumber="1" minValue="0" maxValue="1059766"/>
    </cacheField>
    <cacheField name="Total Gas Consumption" numFmtId="0">
      <sharedItems containsString="0" containsBlank="1" containsNumber="1" minValue="0" maxValue="1119372.8"/>
    </cacheField>
    <cacheField name="Total Steam Consumption" numFmtId="0">
      <sharedItems containsString="0" containsBlank="1" containsNumber="1" minValue="0" maxValue="4912439552"/>
    </cacheField>
    <cacheField name="Total HW Consumption" numFmtId="0">
      <sharedItems containsString="0" containsBlank="1" containsNumber="1" minValue="0" maxValue="203318.75050711489"/>
    </cacheField>
    <cacheField name="Total CHW Consumption" numFmtId="0">
      <sharedItems containsString="0" containsBlank="1" containsNumber="1" minValue="0" maxValue="3896900"/>
    </cacheField>
    <cacheField name="Total DW Consumption" numFmtId="0">
      <sharedItems containsString="0" containsBlank="1" containsNumber="1" minValue="0" maxValue="2200708.5714285769"/>
    </cacheField>
    <cacheField name="Total Elec Energy" numFmtId="0">
      <sharedItems containsString="0" containsBlank="1" containsNumber="1" minValue="0" maxValue="3615921.5919999997"/>
    </cacheField>
    <cacheField name="Total Gas Energy" numFmtId="0">
      <sharedItems containsString="0" containsBlank="1" containsNumber="1" minValue="0" maxValue="1119372.8"/>
    </cacheField>
    <cacheField name="Total Steam Energy" numFmtId="0">
      <sharedItems containsString="0" containsBlank="1" containsNumber="1" minValue="0" maxValue="6679832.923076923"/>
    </cacheField>
    <cacheField name="Total HW Energy" numFmtId="0">
      <sharedItems containsString="0" containsBlank="1" containsNumber="1" minValue="0" maxValue="203318.75050711489"/>
    </cacheField>
    <cacheField name="Total CHW Energy" numFmtId="0">
      <sharedItems containsString="0" containsBlank="1" containsNumber="1" minValue="0" maxValue="3896900"/>
    </cacheField>
    <cacheField name="Total DW Energy" numFmtId="0">
      <sharedItems containsString="0" containsBlank="1" containsNumber="1" containsInteger="1" minValue="0" maxValue="0"/>
    </cacheField>
    <cacheField name="Total Building Energy (kBTU)" numFmtId="0">
      <sharedItems containsString="0" containsBlank="1" containsNumber="1" minValue="0" maxValue="7809938.4605544871"/>
    </cacheField>
    <cacheField name="Building EUI" numFmtId="2">
      <sharedItems containsBlank="1" containsMixedTypes="1" containsNumber="1" minValue="0" maxValue="67.084499211517411"/>
    </cacheField>
    <cacheField name="Quarters" numFmtId="0" databaseField="0">
      <fieldGroup base="0">
        <rangePr groupBy="quarters" startDate="2017-12-01T00:00:00" endDate="2022-07-02T00:00:00"/>
        <groupItems count="6">
          <s v="&lt;12/1/2017"/>
          <s v="Qtr1"/>
          <s v="Qtr2"/>
          <s v="Qtr3"/>
          <s v="Qtr4"/>
          <s v="&gt;7/2/2022"/>
        </groupItems>
      </fieldGroup>
    </cacheField>
    <cacheField name="Years" numFmtId="0" databaseField="0">
      <fieldGroup base="0">
        <rangePr groupBy="years" startDate="2017-12-01T00:00:00" endDate="2022-07-02T00:00:00"/>
        <groupItems count="8">
          <s v="&lt;12/1/2017"/>
          <s v="2017"/>
          <s v="2018"/>
          <s v="2019"/>
          <s v="2020"/>
          <s v="2021"/>
          <s v="2022"/>
          <s v="&gt;7/2/2022"/>
        </groupItems>
      </fieldGroup>
    </cacheField>
  </cacheFields>
  <extLst>
    <ext xmlns:x14="http://schemas.microsoft.com/office/spreadsheetml/2009/9/main" uri="{725AE2AE-9491-48be-B2B4-4EB974FC3084}">
      <x14:pivotCacheDefinition pivotCacheId="89038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2">
  <r>
    <x v="0"/>
    <x v="0"/>
    <n v="0"/>
    <n v="20891.78571428571"/>
    <n v="71282.77285714286"/>
    <n v="1.714517338299568"/>
    <m/>
    <m/>
    <m/>
    <m/>
    <m/>
    <m/>
    <m/>
    <m/>
    <m/>
    <m/>
    <m/>
    <m/>
    <m/>
    <m/>
    <m/>
    <m/>
    <m/>
    <m/>
    <m/>
    <m/>
    <m/>
    <m/>
    <m/>
    <m/>
  </r>
  <r>
    <x v="1"/>
    <x v="0"/>
    <n v="0"/>
    <n v="17165"/>
    <n v="58566.98"/>
    <n v="1.4086727919953821"/>
    <m/>
    <m/>
    <m/>
    <m/>
    <m/>
    <m/>
    <m/>
    <m/>
    <m/>
    <m/>
    <m/>
    <m/>
    <m/>
    <m/>
    <m/>
    <m/>
    <m/>
    <m/>
    <m/>
    <m/>
    <m/>
    <m/>
    <m/>
    <m/>
  </r>
  <r>
    <x v="2"/>
    <x v="0"/>
    <n v="0"/>
    <n v="19631.857142857141"/>
    <n v="66983.896571428573"/>
    <n v="1.611119313340114"/>
    <m/>
    <m/>
    <m/>
    <m/>
    <m/>
    <m/>
    <m/>
    <m/>
    <m/>
    <m/>
    <m/>
    <m/>
    <m/>
    <m/>
    <m/>
    <m/>
    <m/>
    <m/>
    <m/>
    <m/>
    <m/>
    <m/>
    <m/>
    <m/>
  </r>
  <r>
    <x v="3"/>
    <x v="0"/>
    <n v="0"/>
    <n v="18899"/>
    <n v="64483.387999999999"/>
    <n v="1.5509762362901669"/>
    <m/>
    <m/>
    <m/>
    <m/>
    <m/>
    <m/>
    <m/>
    <m/>
    <m/>
    <m/>
    <m/>
    <m/>
    <m/>
    <m/>
    <m/>
    <m/>
    <m/>
    <m/>
    <m/>
    <m/>
    <m/>
    <m/>
    <m/>
    <m/>
  </r>
  <r>
    <x v="4"/>
    <x v="0"/>
    <n v="0"/>
    <n v="16334.70370370371"/>
    <n v="55734.009037037053"/>
    <n v="1.34053321716945"/>
    <m/>
    <m/>
    <m/>
    <m/>
    <m/>
    <m/>
    <m/>
    <m/>
    <m/>
    <m/>
    <m/>
    <m/>
    <m/>
    <m/>
    <m/>
    <m/>
    <m/>
    <m/>
    <m/>
    <m/>
    <m/>
    <m/>
    <m/>
    <m/>
  </r>
  <r>
    <x v="5"/>
    <x v="0"/>
    <n v="0"/>
    <n v="14325"/>
    <n v="48876.9"/>
    <n v="1.1756037136809701"/>
    <m/>
    <m/>
    <m/>
    <m/>
    <m/>
    <m/>
    <m/>
    <m/>
    <m/>
    <m/>
    <m/>
    <m/>
    <m/>
    <m/>
    <m/>
    <m/>
    <m/>
    <m/>
    <m/>
    <m/>
    <m/>
    <m/>
    <m/>
    <m/>
  </r>
  <r>
    <x v="6"/>
    <x v="0"/>
    <n v="0"/>
    <n v="21289.428571428522"/>
    <n v="72639.530285714107"/>
    <n v="1.7471505264025911"/>
    <m/>
    <m/>
    <m/>
    <m/>
    <m/>
    <m/>
    <m/>
    <m/>
    <m/>
    <m/>
    <m/>
    <m/>
    <m/>
    <m/>
    <m/>
    <m/>
    <m/>
    <m/>
    <m/>
    <m/>
    <m/>
    <m/>
    <m/>
    <m/>
  </r>
  <r>
    <x v="7"/>
    <x v="0"/>
    <n v="0"/>
    <n v="21972.78571428571"/>
    <n v="74971.144857142848"/>
    <n v="1.8032313078974129"/>
    <m/>
    <m/>
    <m/>
    <m/>
    <m/>
    <m/>
    <m/>
    <m/>
    <m/>
    <m/>
    <m/>
    <m/>
    <m/>
    <m/>
    <m/>
    <m/>
    <m/>
    <m/>
    <m/>
    <m/>
    <m/>
    <m/>
    <m/>
    <m/>
  </r>
  <r>
    <x v="8"/>
    <x v="0"/>
    <n v="0"/>
    <n v="20410"/>
    <n v="69638.92"/>
    <n v="1.674978833942659"/>
    <m/>
    <m/>
    <m/>
    <m/>
    <m/>
    <m/>
    <m/>
    <m/>
    <m/>
    <m/>
    <m/>
    <m/>
    <m/>
    <m/>
    <m/>
    <m/>
    <m/>
    <m/>
    <m/>
    <m/>
    <m/>
    <m/>
    <m/>
    <m/>
  </r>
  <r>
    <x v="9"/>
    <x v="0"/>
    <n v="0"/>
    <n v="20779.6875"/>
    <n v="70900.293749999997"/>
    <n v="1.705317821579758"/>
    <m/>
    <m/>
    <m/>
    <m/>
    <m/>
    <m/>
    <m/>
    <m/>
    <m/>
    <m/>
    <m/>
    <m/>
    <m/>
    <m/>
    <m/>
    <m/>
    <m/>
    <m/>
    <m/>
    <m/>
    <m/>
    <m/>
    <m/>
    <m/>
  </r>
  <r>
    <x v="10"/>
    <x v="0"/>
    <n v="0"/>
    <n v="22110"/>
    <n v="75439.319999999992"/>
    <n v="1.814492014623821"/>
    <m/>
    <m/>
    <m/>
    <m/>
    <m/>
    <m/>
    <m/>
    <m/>
    <m/>
    <m/>
    <m/>
    <m/>
    <m/>
    <m/>
    <m/>
    <m/>
    <m/>
    <m/>
    <m/>
    <m/>
    <m/>
    <m/>
    <m/>
    <m/>
  </r>
  <r>
    <x v="11"/>
    <x v="0"/>
    <n v="0"/>
    <n v="21834.333333333339"/>
    <n v="74498.74533333334"/>
    <n v="1.791868994932974"/>
    <m/>
    <m/>
    <m/>
    <m/>
    <m/>
    <m/>
    <m/>
    <m/>
    <m/>
    <m/>
    <m/>
    <m/>
    <m/>
    <m/>
    <m/>
    <m/>
    <m/>
    <m/>
    <m/>
    <m/>
    <m/>
    <m/>
    <m/>
    <m/>
  </r>
  <r>
    <x v="12"/>
    <x v="0"/>
    <n v="0"/>
    <n v="20798.933333333331"/>
    <n v="70965.960533333317"/>
    <n v="1.7068972612404589"/>
    <m/>
    <m/>
    <m/>
    <m/>
    <m/>
    <m/>
    <m/>
    <m/>
    <m/>
    <m/>
    <m/>
    <m/>
    <m/>
    <m/>
    <m/>
    <m/>
    <m/>
    <m/>
    <m/>
    <m/>
    <m/>
    <m/>
    <m/>
    <m/>
  </r>
  <r>
    <x v="13"/>
    <x v="0"/>
    <n v="0"/>
    <n v="19666.5"/>
    <n v="67102.097999999998"/>
    <n v="1.613962334038868"/>
    <m/>
    <m/>
    <m/>
    <m/>
    <m/>
    <m/>
    <m/>
    <m/>
    <m/>
    <m/>
    <m/>
    <m/>
    <m/>
    <m/>
    <m/>
    <m/>
    <m/>
    <m/>
    <m/>
    <m/>
    <m/>
    <m/>
    <m/>
    <m/>
  </r>
  <r>
    <x v="14"/>
    <x v="0"/>
    <n v="0"/>
    <n v="20824"/>
    <n v="71051.487999999998"/>
    <n v="1.7089543967673659"/>
    <m/>
    <m/>
    <m/>
    <m/>
    <m/>
    <m/>
    <m/>
    <m/>
    <m/>
    <m/>
    <m/>
    <m/>
    <m/>
    <m/>
    <m/>
    <m/>
    <m/>
    <m/>
    <m/>
    <m/>
    <m/>
    <m/>
    <m/>
    <m/>
  </r>
  <r>
    <x v="15"/>
    <x v="0"/>
    <n v="0"/>
    <n v="20883.91304347826"/>
    <n v="71255.911304347828"/>
    <n v="1.7138712551555659"/>
    <m/>
    <m/>
    <m/>
    <m/>
    <m/>
    <m/>
    <m/>
    <m/>
    <m/>
    <m/>
    <m/>
    <m/>
    <m/>
    <m/>
    <m/>
    <m/>
    <m/>
    <m/>
    <m/>
    <m/>
    <m/>
    <m/>
    <m/>
    <m/>
  </r>
  <r>
    <x v="16"/>
    <x v="0"/>
    <n v="0"/>
    <n v="16354.36"/>
    <n v="55801.076319999993"/>
    <n v="1.342146342120454"/>
    <m/>
    <m/>
    <m/>
    <m/>
    <m/>
    <m/>
    <m/>
    <m/>
    <m/>
    <m/>
    <m/>
    <m/>
    <m/>
    <m/>
    <m/>
    <m/>
    <m/>
    <m/>
    <m/>
    <m/>
    <m/>
    <m/>
    <m/>
    <m/>
  </r>
  <r>
    <x v="17"/>
    <x v="0"/>
    <n v="0"/>
    <n v="16895.555555555551"/>
    <n v="57647.635555555549"/>
    <n v="1.3865604087828449"/>
    <m/>
    <m/>
    <m/>
    <m/>
    <m/>
    <m/>
    <m/>
    <m/>
    <m/>
    <m/>
    <m/>
    <m/>
    <m/>
    <m/>
    <m/>
    <m/>
    <m/>
    <m/>
    <m/>
    <m/>
    <m/>
    <m/>
    <m/>
    <m/>
  </r>
  <r>
    <x v="18"/>
    <x v="0"/>
    <n v="0"/>
    <n v="22048"/>
    <n v="75227.775999999998"/>
    <n v="1.8094038868578031"/>
    <m/>
    <m/>
    <m/>
    <m/>
    <m/>
    <m/>
    <m/>
    <m/>
    <m/>
    <m/>
    <m/>
    <m/>
    <m/>
    <m/>
    <m/>
    <m/>
    <m/>
    <m/>
    <m/>
    <m/>
    <m/>
    <m/>
    <m/>
    <m/>
  </r>
  <r>
    <x v="19"/>
    <x v="0"/>
    <n v="0"/>
    <n v="20266.61904761905"/>
    <n v="69149.704190476201"/>
    <n v="1.6632120499922121"/>
    <m/>
    <m/>
    <m/>
    <m/>
    <m/>
    <m/>
    <m/>
    <m/>
    <m/>
    <m/>
    <m/>
    <m/>
    <m/>
    <m/>
    <m/>
    <m/>
    <m/>
    <m/>
    <m/>
    <m/>
    <m/>
    <m/>
    <m/>
    <m/>
  </r>
  <r>
    <x v="20"/>
    <x v="0"/>
    <n v="0"/>
    <n v="19131.111111111109"/>
    <n v="65275.351111111107"/>
    <n v="1.5700248006328441"/>
    <m/>
    <m/>
    <m/>
    <m/>
    <m/>
    <m/>
    <m/>
    <m/>
    <m/>
    <m/>
    <m/>
    <m/>
    <m/>
    <m/>
    <m/>
    <m/>
    <m/>
    <m/>
    <m/>
    <m/>
    <m/>
    <m/>
    <m/>
    <m/>
  </r>
  <r>
    <x v="21"/>
    <x v="0"/>
    <n v="0"/>
    <n v="18841.357142857141"/>
    <n v="64286.710571428579"/>
    <n v="1.5462456843233741"/>
    <m/>
    <m/>
    <m/>
    <m/>
    <m/>
    <m/>
    <m/>
    <m/>
    <m/>
    <m/>
    <m/>
    <m/>
    <m/>
    <m/>
    <m/>
    <m/>
    <m/>
    <m/>
    <m/>
    <m/>
    <m/>
    <m/>
    <m/>
    <m/>
  </r>
  <r>
    <x v="22"/>
    <x v="0"/>
    <n v="0"/>
    <n v="23055.599999999999"/>
    <n v="78665.70719999999"/>
    <n v="1.892094169713296"/>
    <m/>
    <m/>
    <m/>
    <m/>
    <m/>
    <m/>
    <m/>
    <m/>
    <m/>
    <m/>
    <m/>
    <m/>
    <m/>
    <m/>
    <m/>
    <m/>
    <m/>
    <m/>
    <m/>
    <m/>
    <m/>
    <m/>
    <m/>
    <m/>
  </r>
  <r>
    <x v="23"/>
    <x v="0"/>
    <n v="0"/>
    <n v="25247.777777777781"/>
    <n v="86145.41777777778"/>
    <n v="2.0719986958287899"/>
    <m/>
    <m/>
    <m/>
    <m/>
    <m/>
    <m/>
    <m/>
    <m/>
    <m/>
    <m/>
    <m/>
    <m/>
    <m/>
    <m/>
    <m/>
    <m/>
    <m/>
    <m/>
    <m/>
    <m/>
    <m/>
    <m/>
    <m/>
    <m/>
  </r>
  <r>
    <x v="24"/>
    <x v="0"/>
    <n v="0"/>
    <n v="20334.85185185185"/>
    <n v="69382.51451851851"/>
    <n v="1.6688116826659249"/>
    <m/>
    <m/>
    <m/>
    <m/>
    <m/>
    <m/>
    <m/>
    <m/>
    <m/>
    <m/>
    <m/>
    <m/>
    <m/>
    <m/>
    <m/>
    <m/>
    <m/>
    <m/>
    <m/>
    <m/>
    <m/>
    <m/>
    <m/>
    <m/>
  </r>
  <r>
    <x v="25"/>
    <x v="0"/>
    <n v="0"/>
    <n v="19847.941176470591"/>
    <n v="67721.175294117638"/>
    <n v="1.6288525902953059"/>
    <m/>
    <m/>
    <m/>
    <m/>
    <m/>
    <m/>
    <m/>
    <m/>
    <m/>
    <m/>
    <m/>
    <m/>
    <m/>
    <m/>
    <m/>
    <m/>
    <m/>
    <m/>
    <m/>
    <m/>
    <m/>
    <m/>
    <m/>
    <m/>
  </r>
  <r>
    <x v="26"/>
    <x v="0"/>
    <n v="0"/>
    <n v="17176.137931034478"/>
    <n v="58604.982620689647"/>
    <n v="1.4095868438688099"/>
    <m/>
    <m/>
    <m/>
    <m/>
    <m/>
    <m/>
    <m/>
    <m/>
    <m/>
    <m/>
    <m/>
    <m/>
    <m/>
    <m/>
    <m/>
    <m/>
    <m/>
    <m/>
    <m/>
    <m/>
    <m/>
    <m/>
    <m/>
    <m/>
  </r>
  <r>
    <x v="27"/>
    <x v="0"/>
    <n v="0"/>
    <n v="12662.222222222221"/>
    <n v="43203.502222222232"/>
    <n v="1.0391452333611271"/>
    <m/>
    <m/>
    <m/>
    <m/>
    <m/>
    <m/>
    <m/>
    <m/>
    <m/>
    <m/>
    <m/>
    <m/>
    <m/>
    <m/>
    <m/>
    <m/>
    <m/>
    <m/>
    <m/>
    <m/>
    <m/>
    <m/>
    <m/>
    <m/>
  </r>
  <r>
    <x v="28"/>
    <x v="0"/>
    <n v="0"/>
    <n v="10246"/>
    <n v="34959.351999999999"/>
    <n v="0.84085414662305169"/>
    <m/>
    <m/>
    <m/>
    <m/>
    <m/>
    <m/>
    <m/>
    <m/>
    <m/>
    <m/>
    <m/>
    <m/>
    <m/>
    <m/>
    <m/>
    <m/>
    <m/>
    <m/>
    <m/>
    <m/>
    <m/>
    <m/>
    <m/>
    <m/>
  </r>
  <r>
    <x v="29"/>
    <x v="0"/>
    <n v="0"/>
    <n v="11422.5"/>
    <n v="38973.57"/>
    <n v="0.93740547431210308"/>
    <m/>
    <m/>
    <m/>
    <m/>
    <m/>
    <m/>
    <m/>
    <m/>
    <m/>
    <m/>
    <m/>
    <m/>
    <m/>
    <m/>
    <m/>
    <m/>
    <m/>
    <m/>
    <m/>
    <m/>
    <m/>
    <m/>
    <m/>
    <m/>
  </r>
  <r>
    <x v="30"/>
    <x v="0"/>
    <n v="0"/>
    <m/>
    <m/>
    <m/>
    <m/>
    <m/>
    <m/>
    <m/>
    <m/>
    <m/>
    <m/>
    <m/>
    <m/>
    <m/>
    <m/>
    <m/>
    <m/>
    <m/>
    <m/>
    <m/>
    <m/>
    <m/>
    <m/>
    <m/>
    <m/>
    <m/>
    <m/>
    <m/>
  </r>
  <r>
    <x v="31"/>
    <x v="0"/>
    <n v="0"/>
    <n v="11177.714285714281"/>
    <n v="38138.361142857138"/>
    <n v="0.91731674867368529"/>
    <m/>
    <m/>
    <m/>
    <m/>
    <m/>
    <m/>
    <m/>
    <m/>
    <m/>
    <m/>
    <m/>
    <m/>
    <m/>
    <m/>
    <m/>
    <m/>
    <m/>
    <m/>
    <m/>
    <m/>
    <m/>
    <m/>
    <m/>
    <m/>
  </r>
  <r>
    <x v="32"/>
    <x v="0"/>
    <n v="0"/>
    <n v="13025"/>
    <n v="44441.3"/>
    <n v="1.0689171637483159"/>
    <m/>
    <m/>
    <m/>
    <m/>
    <m/>
    <m/>
    <m/>
    <m/>
    <m/>
    <m/>
    <m/>
    <m/>
    <m/>
    <m/>
    <m/>
    <m/>
    <m/>
    <m/>
    <m/>
    <m/>
    <m/>
    <m/>
    <m/>
    <m/>
  </r>
  <r>
    <x v="33"/>
    <x v="0"/>
    <n v="0"/>
    <n v="16019"/>
    <n v="54656.828000000001"/>
    <n v="1.3146244949009041"/>
    <m/>
    <m/>
    <m/>
    <m/>
    <m/>
    <m/>
    <m/>
    <m/>
    <m/>
    <m/>
    <m/>
    <m/>
    <m/>
    <m/>
    <m/>
    <m/>
    <m/>
    <m/>
    <m/>
    <m/>
    <m/>
    <m/>
    <m/>
    <m/>
  </r>
  <r>
    <x v="34"/>
    <x v="0"/>
    <n v="0"/>
    <n v="16552.10526315789"/>
    <n v="56475.78315789473"/>
    <n v="1.358374618960331"/>
    <m/>
    <m/>
    <m/>
    <m/>
    <m/>
    <m/>
    <m/>
    <m/>
    <m/>
    <m/>
    <m/>
    <m/>
    <m/>
    <m/>
    <m/>
    <m/>
    <m/>
    <m/>
    <m/>
    <m/>
    <m/>
    <m/>
    <m/>
    <m/>
  </r>
  <r>
    <x v="35"/>
    <x v="0"/>
    <n v="0"/>
    <n v="17467"/>
    <n v="59597.404000000002"/>
    <n v="1.433456898210506"/>
    <m/>
    <m/>
    <m/>
    <m/>
    <m/>
    <m/>
    <m/>
    <m/>
    <m/>
    <m/>
    <m/>
    <m/>
    <m/>
    <m/>
    <m/>
    <m/>
    <m/>
    <m/>
    <m/>
    <m/>
    <m/>
    <m/>
    <m/>
    <m/>
  </r>
  <r>
    <x v="36"/>
    <x v="0"/>
    <n v="0"/>
    <n v="16603"/>
    <n v="56649.436000000002"/>
    <n v="1.3625513757937271"/>
    <m/>
    <m/>
    <m/>
    <m/>
    <m/>
    <m/>
    <m/>
    <m/>
    <m/>
    <m/>
    <m/>
    <m/>
    <m/>
    <m/>
    <m/>
    <m/>
    <m/>
    <m/>
    <m/>
    <m/>
    <m/>
    <m/>
    <m/>
    <m/>
  </r>
  <r>
    <x v="37"/>
    <x v="0"/>
    <n v="0"/>
    <n v="17590.72"/>
    <n v="60019.536640000013"/>
    <n v="1.44361017510102"/>
    <m/>
    <m/>
    <m/>
    <m/>
    <m/>
    <m/>
    <m/>
    <m/>
    <m/>
    <m/>
    <m/>
    <m/>
    <m/>
    <m/>
    <m/>
    <m/>
    <m/>
    <m/>
    <m/>
    <m/>
    <m/>
    <m/>
    <m/>
    <m/>
  </r>
  <r>
    <x v="38"/>
    <x v="0"/>
    <n v="0"/>
    <n v="15570.551724137929"/>
    <n v="53126.722482758618"/>
    <n v="1.27782187999708"/>
    <m/>
    <m/>
    <m/>
    <m/>
    <m/>
    <m/>
    <m/>
    <m/>
    <m/>
    <m/>
    <m/>
    <m/>
    <m/>
    <m/>
    <m/>
    <m/>
    <m/>
    <m/>
    <m/>
    <m/>
    <m/>
    <m/>
    <m/>
    <m/>
  </r>
  <r>
    <x v="39"/>
    <x v="0"/>
    <n v="0"/>
    <n v="14106"/>
    <n v="48129.671999999999"/>
    <n v="1.1576311333461611"/>
    <m/>
    <m/>
    <m/>
    <m/>
    <m/>
    <m/>
    <m/>
    <m/>
    <m/>
    <m/>
    <m/>
    <m/>
    <m/>
    <m/>
    <m/>
    <m/>
    <m/>
    <m/>
    <m/>
    <m/>
    <m/>
    <m/>
    <m/>
    <m/>
  </r>
  <r>
    <x v="40"/>
    <x v="0"/>
    <n v="0"/>
    <n v="12165"/>
    <n v="41506.980000000003"/>
    <n v="0.99833990763902236"/>
    <m/>
    <m/>
    <m/>
    <m/>
    <m/>
    <m/>
    <m/>
    <m/>
    <m/>
    <m/>
    <m/>
    <m/>
    <m/>
    <m/>
    <m/>
    <m/>
    <m/>
    <m/>
    <m/>
    <m/>
    <m/>
    <m/>
    <m/>
    <m/>
  </r>
  <r>
    <x v="41"/>
    <x v="0"/>
    <n v="0"/>
    <n v="13526"/>
    <n v="46150.712"/>
    <n v="1.110032518760824"/>
    <m/>
    <m/>
    <m/>
    <m/>
    <m/>
    <m/>
    <m/>
    <m/>
    <m/>
    <m/>
    <m/>
    <m/>
    <m/>
    <m/>
    <m/>
    <m/>
    <m/>
    <m/>
    <m/>
    <m/>
    <m/>
    <m/>
    <m/>
    <m/>
  </r>
  <r>
    <x v="42"/>
    <x v="0"/>
    <n v="0"/>
    <n v="14408"/>
    <n v="49160.095999999998"/>
    <n v="1.182415239561285"/>
    <m/>
    <m/>
    <m/>
    <m/>
    <m/>
    <m/>
    <m/>
    <m/>
    <m/>
    <m/>
    <m/>
    <m/>
    <m/>
    <m/>
    <m/>
    <m/>
    <m/>
    <m/>
    <m/>
    <m/>
    <m/>
    <m/>
    <m/>
    <m/>
  </r>
  <r>
    <x v="43"/>
    <x v="0"/>
    <n v="0"/>
    <n v="19550"/>
    <n v="66704.599999999991"/>
    <n v="1.6044015778333649"/>
    <m/>
    <m/>
    <m/>
    <m/>
    <m/>
    <m/>
    <m/>
    <m/>
    <m/>
    <m/>
    <m/>
    <m/>
    <m/>
    <m/>
    <m/>
    <m/>
    <m/>
    <m/>
    <m/>
    <m/>
    <m/>
    <m/>
    <m/>
    <m/>
  </r>
  <r>
    <x v="44"/>
    <x v="0"/>
    <n v="0"/>
    <n v="19038"/>
    <n v="64957.656000000003"/>
    <n v="1.562383490475274"/>
    <m/>
    <m/>
    <m/>
    <m/>
    <m/>
    <m/>
    <m/>
    <m/>
    <m/>
    <m/>
    <m/>
    <m/>
    <m/>
    <m/>
    <m/>
    <m/>
    <m/>
    <m/>
    <m/>
    <m/>
    <m/>
    <m/>
    <m/>
    <m/>
  </r>
  <r>
    <x v="45"/>
    <x v="0"/>
    <n v="0"/>
    <n v="16270.571428571429"/>
    <n v="55515.189714285712"/>
    <n v="1.3352701008823771"/>
    <m/>
    <m/>
    <m/>
    <m/>
    <m/>
    <m/>
    <m/>
    <m/>
    <m/>
    <m/>
    <m/>
    <m/>
    <m/>
    <m/>
    <m/>
    <m/>
    <m/>
    <m/>
    <m/>
    <m/>
    <m/>
    <m/>
    <m/>
    <m/>
  </r>
  <r>
    <x v="46"/>
    <x v="0"/>
    <n v="0"/>
    <n v="18058"/>
    <n v="61613.896000000001"/>
    <n v="1.4819582451414279"/>
    <m/>
    <m/>
    <m/>
    <m/>
    <m/>
    <m/>
    <m/>
    <m/>
    <m/>
    <m/>
    <m/>
    <m/>
    <m/>
    <m/>
    <m/>
    <m/>
    <m/>
    <m/>
    <m/>
    <m/>
    <m/>
    <m/>
    <m/>
    <m/>
  </r>
  <r>
    <x v="47"/>
    <x v="0"/>
    <n v="0"/>
    <n v="18291.476190476191"/>
    <n v="62410.516761904757"/>
    <n v="1.5011188368747539"/>
    <m/>
    <m/>
    <m/>
    <m/>
    <m/>
    <m/>
    <m/>
    <m/>
    <m/>
    <m/>
    <m/>
    <m/>
    <m/>
    <m/>
    <m/>
    <m/>
    <m/>
    <m/>
    <m/>
    <m/>
    <m/>
    <m/>
    <m/>
    <m/>
  </r>
  <r>
    <x v="48"/>
    <x v="0"/>
    <n v="0"/>
    <n v="17559.28571428571"/>
    <n v="59912.282857142847"/>
    <n v="1.4410304708760551"/>
    <m/>
    <m/>
    <m/>
    <m/>
    <m/>
    <m/>
    <m/>
    <m/>
    <m/>
    <m/>
    <m/>
    <m/>
    <m/>
    <m/>
    <m/>
    <m/>
    <m/>
    <m/>
    <m/>
    <m/>
    <m/>
    <m/>
    <m/>
    <m/>
  </r>
  <r>
    <x v="49"/>
    <x v="0"/>
    <n v="0"/>
    <n v="16621"/>
    <n v="56710.851999999999"/>
    <n v="1.3640285741774101"/>
    <m/>
    <m/>
    <m/>
    <m/>
    <m/>
    <m/>
    <m/>
    <m/>
    <m/>
    <m/>
    <m/>
    <m/>
    <m/>
    <m/>
    <m/>
    <m/>
    <m/>
    <m/>
    <m/>
    <m/>
    <m/>
    <m/>
    <m/>
    <m/>
  </r>
  <r>
    <x v="50"/>
    <x v="0"/>
    <n v="0"/>
    <n v="16901.642857142859"/>
    <n v="57668.405428571423"/>
    <n v="1.3870599727864981"/>
    <m/>
    <m/>
    <m/>
    <m/>
    <m/>
    <m/>
    <m/>
    <m/>
    <m/>
    <m/>
    <m/>
    <m/>
    <m/>
    <m/>
    <m/>
    <m/>
    <m/>
    <m/>
    <m/>
    <m/>
    <m/>
    <m/>
    <m/>
    <m/>
  </r>
  <r>
    <x v="51"/>
    <x v="0"/>
    <n v="0"/>
    <n v="20052.692307692309"/>
    <n v="68419.786153846158"/>
    <n v="1.645655814745193"/>
    <m/>
    <m/>
    <m/>
    <m/>
    <m/>
    <m/>
    <m/>
    <m/>
    <m/>
    <m/>
    <m/>
    <m/>
    <m/>
    <m/>
    <m/>
    <m/>
    <m/>
    <m/>
    <m/>
    <m/>
    <m/>
    <m/>
    <m/>
    <m/>
  </r>
  <r>
    <x v="52"/>
    <x v="0"/>
    <n v="0"/>
    <n v="17583.413793103449"/>
    <n v="59994.607862068973"/>
    <n v="1.443010579711107"/>
    <m/>
    <m/>
    <m/>
    <m/>
    <m/>
    <m/>
    <m/>
    <m/>
    <m/>
    <m/>
    <m/>
    <m/>
    <m/>
    <m/>
    <m/>
    <m/>
    <m/>
    <m/>
    <m/>
    <m/>
    <m/>
    <m/>
    <m/>
    <m/>
  </r>
  <r>
    <x v="53"/>
    <x v="0"/>
    <n v="0"/>
    <n v="19053.461538461539"/>
    <n v="65010.410769230773"/>
    <n v="1.5636523660099759"/>
    <m/>
    <m/>
    <m/>
    <m/>
    <m/>
    <m/>
    <m/>
    <m/>
    <m/>
    <m/>
    <m/>
    <m/>
    <m/>
    <m/>
    <m/>
    <m/>
    <m/>
    <m/>
    <m/>
    <m/>
    <m/>
    <m/>
    <m/>
    <m/>
  </r>
  <r>
    <x v="54"/>
    <x v="0"/>
    <n v="0"/>
    <n v="20997.333333333339"/>
    <n v="71642.901333333342"/>
    <n v="1.7231792700917199"/>
    <m/>
    <m/>
    <m/>
    <m/>
    <m/>
    <m/>
    <m/>
    <m/>
    <m/>
    <m/>
    <m/>
    <m/>
    <m/>
    <m/>
    <m/>
    <m/>
    <m/>
    <m/>
    <m/>
    <m/>
    <m/>
    <m/>
    <m/>
    <m/>
  </r>
  <r>
    <x v="0"/>
    <x v="1"/>
    <m/>
    <m/>
    <n v="141715.59214285709"/>
    <n v="1.7569500637596971"/>
    <n v="41032.928571428572"/>
    <n v="501.53571428571422"/>
    <m/>
    <m/>
    <m/>
    <m/>
    <m/>
    <m/>
    <m/>
    <m/>
    <m/>
    <m/>
    <m/>
    <m/>
    <m/>
    <m/>
    <m/>
    <m/>
    <m/>
    <m/>
    <m/>
    <m/>
    <m/>
    <m/>
  </r>
  <r>
    <x v="1"/>
    <x v="1"/>
    <m/>
    <m/>
    <n v="137626.432"/>
    <n v="1.7062538060996779"/>
    <n v="39843"/>
    <n v="493"/>
    <m/>
    <m/>
    <m/>
    <m/>
    <m/>
    <m/>
    <m/>
    <m/>
    <m/>
    <m/>
    <m/>
    <m/>
    <m/>
    <m/>
    <m/>
    <m/>
    <m/>
    <m/>
    <m/>
    <m/>
    <m/>
    <m/>
  </r>
  <r>
    <x v="2"/>
    <x v="1"/>
    <m/>
    <m/>
    <n v="151854.59385714281"/>
    <n v="1.8826505561262441"/>
    <n v="43973.5"/>
    <n v="532.53571428571422"/>
    <m/>
    <m/>
    <m/>
    <m/>
    <m/>
    <m/>
    <m/>
    <m/>
    <m/>
    <m/>
    <m/>
    <m/>
    <m/>
    <m/>
    <m/>
    <m/>
    <m/>
    <m/>
    <m/>
    <m/>
    <m/>
    <m/>
  </r>
  <r>
    <x v="3"/>
    <x v="1"/>
    <m/>
    <m/>
    <n v="145102.12400000001"/>
    <n v="1.798935333498636"/>
    <n v="42057"/>
    <n v="470"/>
    <m/>
    <m/>
    <m/>
    <m/>
    <m/>
    <m/>
    <m/>
    <m/>
    <m/>
    <m/>
    <m/>
    <m/>
    <m/>
    <m/>
    <m/>
    <m/>
    <m/>
    <m/>
    <m/>
    <m/>
    <m/>
    <m/>
  </r>
  <r>
    <x v="4"/>
    <x v="1"/>
    <m/>
    <m/>
    <n v="144504.67974968071"/>
    <n v="1.7915283876727091"/>
    <n v="41827.037037037036"/>
    <n v="524.86206896551721"/>
    <m/>
    <m/>
    <m/>
    <m/>
    <m/>
    <m/>
    <m/>
    <m/>
    <m/>
    <m/>
    <m/>
    <m/>
    <m/>
    <m/>
    <m/>
    <m/>
    <m/>
    <m/>
    <m/>
    <m/>
    <m/>
    <m/>
  </r>
  <r>
    <x v="5"/>
    <x v="1"/>
    <m/>
    <m/>
    <n v="129297.1307142857"/>
    <n v="1.6029894707945169"/>
    <n v="37398.75"/>
    <n v="496.07142857142861"/>
    <m/>
    <m/>
    <m/>
    <m/>
    <m/>
    <m/>
    <m/>
    <m/>
    <m/>
    <m/>
    <m/>
    <m/>
    <m/>
    <m/>
    <m/>
    <m/>
    <m/>
    <m/>
    <m/>
    <m/>
    <m/>
    <m/>
  </r>
  <r>
    <x v="6"/>
    <x v="1"/>
    <m/>
    <m/>
    <n v="144224.9962857143"/>
    <n v="1.788060950727923"/>
    <n v="41657.5"/>
    <n v="612.42857142857611"/>
    <m/>
    <m/>
    <m/>
    <m/>
    <m/>
    <m/>
    <m/>
    <m/>
    <m/>
    <m/>
    <m/>
    <m/>
    <m/>
    <m/>
    <m/>
    <m/>
    <m/>
    <m/>
    <m/>
    <m/>
    <m/>
    <m/>
  </r>
  <r>
    <x v="7"/>
    <x v="1"/>
    <m/>
    <m/>
    <n v="131682.9717142857"/>
    <n v="1.6325684566611169"/>
    <n v="37976.5"/>
    <n v="617.57142857142389"/>
    <m/>
    <m/>
    <m/>
    <m/>
    <m/>
    <m/>
    <m/>
    <m/>
    <m/>
    <m/>
    <m/>
    <m/>
    <m/>
    <m/>
    <m/>
    <m/>
    <m/>
    <m/>
    <m/>
    <m/>
    <m/>
    <m/>
  </r>
  <r>
    <x v="8"/>
    <x v="1"/>
    <m/>
    <m/>
    <n v="122081.2246031746"/>
    <n v="1.5135286957993379"/>
    <n v="35208.888888888891"/>
    <n v="571.07142857142856"/>
    <m/>
    <m/>
    <m/>
    <m/>
    <m/>
    <m/>
    <m/>
    <m/>
    <m/>
    <m/>
    <m/>
    <m/>
    <m/>
    <m/>
    <m/>
    <m/>
    <m/>
    <m/>
    <m/>
    <m/>
    <m/>
    <m/>
  </r>
  <r>
    <x v="9"/>
    <x v="1"/>
    <m/>
    <m/>
    <n v="130120.1267777778"/>
    <n v="1.6131927445794421"/>
    <n v="37843.25"/>
    <n v="292.77777777777783"/>
    <m/>
    <m/>
    <m/>
    <m/>
    <m/>
    <m/>
    <m/>
    <m/>
    <m/>
    <m/>
    <m/>
    <m/>
    <m/>
    <m/>
    <m/>
    <m/>
    <m/>
    <m/>
    <m/>
    <m/>
    <m/>
    <m/>
  </r>
  <r>
    <x v="10"/>
    <x v="1"/>
    <m/>
    <m/>
    <n v="128102.2106493506"/>
    <n v="1.58817518781739"/>
    <n v="37148.181818181823"/>
    <n v="396.42857142857139"/>
    <m/>
    <m/>
    <m/>
    <m/>
    <m/>
    <m/>
    <m/>
    <m/>
    <m/>
    <m/>
    <m/>
    <m/>
    <m/>
    <m/>
    <m/>
    <m/>
    <m/>
    <m/>
    <m/>
    <m/>
    <m/>
    <m/>
  </r>
  <r>
    <x v="11"/>
    <x v="1"/>
    <m/>
    <m/>
    <n v="139763.6820392157"/>
    <n v="1.7327508311333459"/>
    <n v="40449.833333333328"/>
    <n v="512.5588235294199"/>
    <m/>
    <m/>
    <m/>
    <m/>
    <m/>
    <m/>
    <m/>
    <m/>
    <m/>
    <m/>
    <m/>
    <m/>
    <m/>
    <m/>
    <m/>
    <m/>
    <m/>
    <m/>
    <m/>
    <m/>
    <m/>
    <m/>
  </r>
  <r>
    <x v="12"/>
    <x v="1"/>
    <m/>
    <m/>
    <n v="151786.71369411761"/>
    <n v="1.8818089969516201"/>
    <n v="43995.199999999997"/>
    <n v="490.9411764705801"/>
    <m/>
    <m/>
    <m/>
    <m/>
    <m/>
    <m/>
    <m/>
    <m/>
    <m/>
    <m/>
    <m/>
    <m/>
    <m/>
    <m/>
    <m/>
    <m/>
    <m/>
    <m/>
    <m/>
    <m/>
    <m/>
    <m/>
  </r>
  <r>
    <x v="13"/>
    <x v="1"/>
    <m/>
    <m/>
    <n v="121644.4271538461"/>
    <n v="1.508113403841385"/>
    <n v="35187.25"/>
    <n v="464.69230769230768"/>
    <m/>
    <m/>
    <m/>
    <m/>
    <m/>
    <m/>
    <m/>
    <m/>
    <m/>
    <m/>
    <m/>
    <m/>
    <m/>
    <m/>
    <m/>
    <m/>
    <m/>
    <m/>
    <m/>
    <m/>
    <m/>
    <m/>
  </r>
  <r>
    <x v="14"/>
    <x v="1"/>
    <m/>
    <m/>
    <n v="129270.444"/>
    <n v="1.60265861641458"/>
    <n v="37435"/>
    <n v="452"/>
    <m/>
    <m/>
    <m/>
    <m/>
    <m/>
    <m/>
    <m/>
    <m/>
    <m/>
    <m/>
    <m/>
    <m/>
    <m/>
    <m/>
    <m/>
    <m/>
    <m/>
    <m/>
    <m/>
    <m/>
    <m/>
    <m/>
  </r>
  <r>
    <x v="15"/>
    <x v="1"/>
    <m/>
    <m/>
    <n v="117134.0741137124"/>
    <n v="1.4521953150720599"/>
    <n v="33916.956521739128"/>
    <n v="413.07692307692309"/>
    <m/>
    <m/>
    <m/>
    <m/>
    <m/>
    <m/>
    <m/>
    <m/>
    <m/>
    <m/>
    <m/>
    <m/>
    <m/>
    <m/>
    <m/>
    <m/>
    <m/>
    <m/>
    <m/>
    <m/>
    <m/>
    <m/>
  </r>
  <r>
    <x v="16"/>
    <x v="1"/>
    <m/>
    <m/>
    <n v="112449.4255348148"/>
    <n v="1.394116359221607"/>
    <n v="32542.560000000001"/>
    <n v="414.48148148148152"/>
    <m/>
    <m/>
    <m/>
    <m/>
    <m/>
    <m/>
    <m/>
    <m/>
    <m/>
    <m/>
    <m/>
    <m/>
    <m/>
    <m/>
    <m/>
    <m/>
    <m/>
    <m/>
    <m/>
    <m/>
    <m/>
    <m/>
  </r>
  <r>
    <x v="17"/>
    <x v="1"/>
    <m/>
    <m/>
    <n v="133713.84285714291"/>
    <n v="1.6577466260493781"/>
    <n v="38720"/>
    <n v="469.28571428571428"/>
    <m/>
    <m/>
    <m/>
    <m/>
    <m/>
    <m/>
    <m/>
    <m/>
    <m/>
    <m/>
    <m/>
    <m/>
    <m/>
    <m/>
    <m/>
    <m/>
    <m/>
    <m/>
    <m/>
    <m/>
    <m/>
    <m/>
  </r>
  <r>
    <x v="18"/>
    <x v="1"/>
    <m/>
    <m/>
    <n v="139165.24400000001"/>
    <n v="1.725331564592115"/>
    <n v="40230"/>
    <n v="557"/>
    <m/>
    <m/>
    <m/>
    <m/>
    <m/>
    <m/>
    <m/>
    <m/>
    <m/>
    <m/>
    <m/>
    <m/>
    <m/>
    <m/>
    <m/>
    <m/>
    <m/>
    <m/>
    <m/>
    <m/>
    <m/>
    <m/>
  </r>
  <r>
    <x v="19"/>
    <x v="1"/>
    <m/>
    <m/>
    <n v="125935.56819809521"/>
    <n v="1.561313763923819"/>
    <n v="36423.523809523809"/>
    <n v="486.08"/>
    <m/>
    <m/>
    <m/>
    <m/>
    <m/>
    <m/>
    <m/>
    <m/>
    <m/>
    <m/>
    <m/>
    <m/>
    <m/>
    <m/>
    <m/>
    <m/>
    <m/>
    <m/>
    <m/>
    <m/>
    <m/>
    <m/>
  </r>
  <r>
    <x v="20"/>
    <x v="1"/>
    <m/>
    <m/>
    <n v="122477.2603174603"/>
    <n v="1.518438635227626"/>
    <n v="35398.888888888891"/>
    <n v="497.14285714285722"/>
    <m/>
    <m/>
    <m/>
    <m/>
    <m/>
    <m/>
    <m/>
    <m/>
    <m/>
    <m/>
    <m/>
    <m/>
    <m/>
    <m/>
    <m/>
    <m/>
    <m/>
    <m/>
    <m/>
    <m/>
    <m/>
    <m/>
  </r>
  <r>
    <x v="21"/>
    <x v="1"/>
    <m/>
    <m/>
    <n v="124608.1434926108"/>
    <n v="1.544856725670851"/>
    <n v="36003.178571428572"/>
    <n v="517.37931034482756"/>
    <m/>
    <m/>
    <m/>
    <m/>
    <m/>
    <m/>
    <m/>
    <m/>
    <m/>
    <m/>
    <m/>
    <m/>
    <m/>
    <m/>
    <m/>
    <m/>
    <m/>
    <m/>
    <m/>
    <m/>
    <m/>
    <m/>
  </r>
  <r>
    <x v="22"/>
    <x v="1"/>
    <m/>
    <m/>
    <n v="118408.00079999999"/>
    <n v="1.467989099925614"/>
    <n v="34238.400000000001"/>
    <n v="465"/>
    <m/>
    <m/>
    <m/>
    <m/>
    <m/>
    <m/>
    <m/>
    <m/>
    <m/>
    <m/>
    <m/>
    <m/>
    <m/>
    <m/>
    <m/>
    <m/>
    <m/>
    <m/>
    <m/>
    <m/>
    <m/>
    <m/>
  </r>
  <r>
    <x v="23"/>
    <x v="1"/>
    <m/>
    <m/>
    <n v="121434.090962963"/>
    <n v="1.505505714889201"/>
    <n v="35429.555555555547"/>
    <n v="160.7407407407407"/>
    <m/>
    <m/>
    <m/>
    <m/>
    <m/>
    <m/>
    <m/>
    <m/>
    <m/>
    <m/>
    <m/>
    <m/>
    <m/>
    <m/>
    <m/>
    <m/>
    <m/>
    <m/>
    <m/>
    <m/>
    <m/>
    <m/>
  </r>
  <r>
    <x v="24"/>
    <x v="1"/>
    <m/>
    <m/>
    <n v="125669.5638722861"/>
    <n v="1.5580159170876029"/>
    <n v="36415.814814814818"/>
    <n v="415.82758620689663"/>
    <m/>
    <m/>
    <m/>
    <m/>
    <m/>
    <m/>
    <m/>
    <m/>
    <m/>
    <m/>
    <m/>
    <m/>
    <m/>
    <m/>
    <m/>
    <m/>
    <m/>
    <m/>
    <m/>
    <m/>
    <m/>
    <m/>
  </r>
  <r>
    <x v="25"/>
    <x v="1"/>
    <m/>
    <m/>
    <n v="121730.25315764709"/>
    <n v="1.509177450503931"/>
    <n v="35402.176470588238"/>
    <n v="274.92"/>
    <m/>
    <m/>
    <m/>
    <m/>
    <m/>
    <m/>
    <m/>
    <m/>
    <m/>
    <m/>
    <m/>
    <m/>
    <m/>
    <m/>
    <m/>
    <m/>
    <m/>
    <m/>
    <m/>
    <m/>
    <m/>
    <m/>
  </r>
  <r>
    <x v="26"/>
    <x v="1"/>
    <m/>
    <m/>
    <n v="114992.4005517241"/>
    <n v="1.425643448446865"/>
    <n v="33303.620689655167"/>
    <n v="398.72413793103448"/>
    <m/>
    <m/>
    <m/>
    <m/>
    <m/>
    <m/>
    <m/>
    <m/>
    <m/>
    <m/>
    <m/>
    <m/>
    <m/>
    <m/>
    <m/>
    <m/>
    <m/>
    <m/>
    <m/>
    <m/>
    <m/>
    <m/>
  </r>
  <r>
    <x v="27"/>
    <x v="1"/>
    <m/>
    <m/>
    <n v="89776.760634920647"/>
    <n v="1.1130270348985949"/>
    <n v="25887.777777777781"/>
    <n v="424.28571428571428"/>
    <m/>
    <m/>
    <m/>
    <m/>
    <m/>
    <m/>
    <m/>
    <m/>
    <m/>
    <m/>
    <m/>
    <m/>
    <m/>
    <m/>
    <m/>
    <m/>
    <m/>
    <m/>
    <m/>
    <m/>
    <m/>
    <m/>
  </r>
  <r>
    <x v="28"/>
    <x v="1"/>
    <m/>
    <m/>
    <n v="92018.228000000003"/>
    <n v="1.1408161170344659"/>
    <n v="26460"/>
    <n v="508.99999999999989"/>
    <m/>
    <m/>
    <m/>
    <m/>
    <m/>
    <m/>
    <m/>
    <m/>
    <m/>
    <m/>
    <m/>
    <m/>
    <m/>
    <m/>
    <m/>
    <m/>
    <m/>
    <m/>
    <m/>
    <m/>
    <m/>
    <m/>
  </r>
  <r>
    <x v="29"/>
    <x v="1"/>
    <m/>
    <m/>
    <n v="104279.25"/>
    <n v="1.292824820233077"/>
    <n v="30092.142857142859"/>
    <n v="470.35714285714289"/>
    <m/>
    <m/>
    <m/>
    <m/>
    <m/>
    <m/>
    <m/>
    <m/>
    <m/>
    <m/>
    <m/>
    <m/>
    <m/>
    <m/>
    <m/>
    <m/>
    <m/>
    <m/>
    <m/>
    <m/>
    <m/>
    <m/>
  </r>
  <r>
    <x v="31"/>
    <x v="1"/>
    <m/>
    <m/>
    <n v="104380.0300591133"/>
    <n v="1.2940742630686"/>
    <n v="30174.071428571431"/>
    <n v="417.9655172413793"/>
    <m/>
    <m/>
    <m/>
    <m/>
    <m/>
    <m/>
    <m/>
    <m/>
    <m/>
    <m/>
    <m/>
    <m/>
    <m/>
    <m/>
    <m/>
    <m/>
    <m/>
    <m/>
    <m/>
    <m/>
    <m/>
    <m/>
  </r>
  <r>
    <x v="32"/>
    <x v="1"/>
    <m/>
    <m/>
    <n v="111200.492"/>
    <n v="1.3786324324324331"/>
    <n v="32209"/>
    <n v="382"/>
    <m/>
    <m/>
    <m/>
    <m/>
    <m/>
    <m/>
    <m/>
    <m/>
    <m/>
    <m/>
    <m/>
    <m/>
    <m/>
    <m/>
    <m/>
    <m/>
    <m/>
    <m/>
    <m/>
    <m/>
    <m/>
    <m/>
  </r>
  <r>
    <x v="33"/>
    <x v="1"/>
    <m/>
    <m/>
    <n v="113674.192"/>
    <n v="1.409300669476816"/>
    <n v="32874"/>
    <n v="442"/>
    <m/>
    <m/>
    <m/>
    <m/>
    <m/>
    <m/>
    <m/>
    <m/>
    <m/>
    <m/>
    <m/>
    <m/>
    <m/>
    <m/>
    <m/>
    <m/>
    <m/>
    <m/>
    <m/>
    <m/>
    <m/>
    <m/>
  </r>
  <r>
    <x v="34"/>
    <x v="1"/>
    <m/>
    <m/>
    <n v="107873.5867669173"/>
    <n v="1.3373863968127611"/>
    <n v="31337.36842105263"/>
    <n v="278.57142857142861"/>
    <m/>
    <m/>
    <m/>
    <m/>
    <m/>
    <m/>
    <m/>
    <m/>
    <m/>
    <m/>
    <m/>
    <m/>
    <m/>
    <m/>
    <m/>
    <m/>
    <m/>
    <m/>
    <m/>
    <m/>
    <m/>
    <m/>
  </r>
  <r>
    <x v="35"/>
    <x v="1"/>
    <m/>
    <m/>
    <n v="106311.09600000001"/>
    <n v="1.3180150756260851"/>
    <n v="30678"/>
    <n v="480"/>
    <m/>
    <m/>
    <m/>
    <m/>
    <m/>
    <m/>
    <m/>
    <m/>
    <m/>
    <m/>
    <m/>
    <m/>
    <m/>
    <m/>
    <m/>
    <m/>
    <m/>
    <m/>
    <m/>
    <m/>
    <m/>
    <m/>
  </r>
  <r>
    <x v="36"/>
    <x v="1"/>
    <m/>
    <m/>
    <n v="105782.236"/>
    <n v="1.311458418051078"/>
    <n v="30510"/>
    <n v="493"/>
    <m/>
    <m/>
    <m/>
    <m/>
    <m/>
    <m/>
    <m/>
    <m/>
    <m/>
    <m/>
    <m/>
    <m/>
    <m/>
    <m/>
    <m/>
    <m/>
    <m/>
    <m/>
    <m/>
    <m/>
    <m/>
    <m/>
  </r>
  <r>
    <x v="37"/>
    <x v="1"/>
    <m/>
    <m/>
    <n v="94503.62328615383"/>
    <n v="1.1716293489481009"/>
    <n v="27357.119999999999"/>
    <n v="340.30769230769232"/>
    <m/>
    <m/>
    <m/>
    <m/>
    <m/>
    <m/>
    <m/>
    <m/>
    <m/>
    <m/>
    <m/>
    <m/>
    <m/>
    <m/>
    <m/>
    <m/>
    <m/>
    <m/>
    <m/>
    <m/>
    <m/>
    <m/>
  </r>
  <r>
    <x v="38"/>
    <x v="1"/>
    <m/>
    <m/>
    <n v="107945.79696551721"/>
    <n v="1.33828163855092"/>
    <n v="31220.206896551721"/>
    <n v="416.89655172413802"/>
    <m/>
    <m/>
    <m/>
    <m/>
    <m/>
    <m/>
    <m/>
    <m/>
    <m/>
    <m/>
    <m/>
    <m/>
    <m/>
    <m/>
    <m/>
    <m/>
    <m/>
    <m/>
    <m/>
    <m/>
    <m/>
    <m/>
  </r>
  <r>
    <x v="39"/>
    <x v="1"/>
    <m/>
    <m/>
    <n v="104632.39200000001"/>
    <n v="1.2972029754525169"/>
    <n v="30230"/>
    <n v="436"/>
    <m/>
    <m/>
    <m/>
    <m/>
    <m/>
    <m/>
    <m/>
    <m/>
    <m/>
    <m/>
    <m/>
    <m/>
    <m/>
    <m/>
    <m/>
    <m/>
    <m/>
    <m/>
    <m/>
    <m/>
    <m/>
    <m/>
  </r>
  <r>
    <x v="40"/>
    <x v="1"/>
    <m/>
    <m/>
    <n v="102390.708"/>
    <n v="1.269411207537813"/>
    <n v="29621"/>
    <n v="388"/>
    <m/>
    <m/>
    <m/>
    <m/>
    <m/>
    <m/>
    <m/>
    <m/>
    <m/>
    <m/>
    <m/>
    <m/>
    <m/>
    <m/>
    <m/>
    <m/>
    <m/>
    <m/>
    <m/>
    <m/>
    <m/>
    <m/>
  </r>
  <r>
    <x v="41"/>
    <x v="1"/>
    <m/>
    <m/>
    <n v="101837.96400000001"/>
    <n v="1.262558442846516"/>
    <n v="29538"/>
    <n v="309"/>
    <m/>
    <m/>
    <m/>
    <m/>
    <m/>
    <m/>
    <m/>
    <m/>
    <m/>
    <m/>
    <m/>
    <m/>
    <m/>
    <m/>
    <m/>
    <m/>
    <m/>
    <m/>
    <m/>
    <m/>
    <m/>
    <m/>
  </r>
  <r>
    <x v="42"/>
    <x v="1"/>
    <m/>
    <m/>
    <n v="117253.38"/>
    <n v="1.4536744359037941"/>
    <n v="34011"/>
    <n v="354"/>
    <m/>
    <m/>
    <m/>
    <m/>
    <m/>
    <m/>
    <m/>
    <m/>
    <m/>
    <m/>
    <m/>
    <m/>
    <m/>
    <m/>
    <m/>
    <m/>
    <m/>
    <m/>
    <m/>
    <m/>
    <m/>
    <m/>
  </r>
  <r>
    <x v="43"/>
    <x v="1"/>
    <m/>
    <m/>
    <n v="111036.716"/>
    <n v="1.376601983635011"/>
    <n v="32333"/>
    <n v="210"/>
    <m/>
    <m/>
    <m/>
    <m/>
    <m/>
    <m/>
    <m/>
    <m/>
    <m/>
    <m/>
    <m/>
    <m/>
    <m/>
    <m/>
    <m/>
    <m/>
    <m/>
    <m/>
    <m/>
    <m/>
    <m/>
    <m/>
  </r>
  <r>
    <x v="44"/>
    <x v="1"/>
    <m/>
    <m/>
    <n v="101298.868"/>
    <n v="1.255874882221671"/>
    <n v="29689"/>
    <n v="0"/>
    <m/>
    <m/>
    <m/>
    <m/>
    <m/>
    <m/>
    <m/>
    <m/>
    <m/>
    <m/>
    <m/>
    <m/>
    <m/>
    <m/>
    <m/>
    <m/>
    <m/>
    <m/>
    <m/>
    <m/>
    <m/>
    <m/>
  </r>
  <r>
    <x v="45"/>
    <x v="1"/>
    <m/>
    <m/>
    <n v="102394.85114285709"/>
    <n v="1.269462573057986"/>
    <n v="30010.21428571429"/>
    <n v="0"/>
    <m/>
    <m/>
    <m/>
    <m/>
    <m/>
    <m/>
    <m/>
    <m/>
    <m/>
    <m/>
    <m/>
    <m/>
    <m/>
    <m/>
    <m/>
    <m/>
    <m/>
    <m/>
    <m/>
    <m/>
    <m/>
    <m/>
  </r>
  <r>
    <x v="46"/>
    <x v="1"/>
    <m/>
    <m/>
    <n v="104639.216"/>
    <n v="1.2972875774857431"/>
    <n v="30668"/>
    <n v="0"/>
    <m/>
    <m/>
    <m/>
    <m/>
    <m/>
    <m/>
    <m/>
    <m/>
    <m/>
    <m/>
    <m/>
    <m/>
    <m/>
    <m/>
    <m/>
    <m/>
    <m/>
    <m/>
    <m/>
    <m/>
    <m/>
    <m/>
  </r>
  <r>
    <x v="47"/>
    <x v="1"/>
    <m/>
    <m/>
    <n v="116344.16323809521"/>
    <n v="1.442402222143506"/>
    <n v="34098.523809523809"/>
    <n v="0"/>
    <m/>
    <m/>
    <m/>
    <m/>
    <m/>
    <m/>
    <m/>
    <m/>
    <m/>
    <m/>
    <m/>
    <m/>
    <m/>
    <m/>
    <m/>
    <m/>
    <m/>
    <m/>
    <m/>
    <m/>
    <m/>
    <m/>
  </r>
  <r>
    <x v="48"/>
    <x v="1"/>
    <m/>
    <m/>
    <n v="125619.3602857143"/>
    <n v="1.557393507137544"/>
    <n v="36816.928571428572"/>
    <n v="0"/>
    <m/>
    <m/>
    <m/>
    <m/>
    <m/>
    <m/>
    <m/>
    <m/>
    <m/>
    <m/>
    <m/>
    <m/>
    <m/>
    <m/>
    <m/>
    <m/>
    <m/>
    <m/>
    <m/>
    <m/>
    <m/>
    <m/>
  </r>
  <r>
    <x v="49"/>
    <x v="1"/>
    <m/>
    <m/>
    <n v="106242.856"/>
    <n v="1.317169055293826"/>
    <n v="31138"/>
    <n v="0"/>
    <m/>
    <m/>
    <m/>
    <m/>
    <m/>
    <m/>
    <m/>
    <m/>
    <m/>
    <m/>
    <m/>
    <m/>
    <m/>
    <m/>
    <m/>
    <m/>
    <m/>
    <m/>
    <m/>
    <m/>
    <m/>
    <m/>
  </r>
  <r>
    <x v="50"/>
    <x v="1"/>
    <m/>
    <m/>
    <n v="95311.904714285716"/>
    <n v="1.1816501948212961"/>
    <n v="27934.321428571431"/>
    <n v="0"/>
    <m/>
    <m/>
    <m/>
    <m/>
    <m/>
    <m/>
    <m/>
    <m/>
    <m/>
    <m/>
    <m/>
    <m/>
    <m/>
    <m/>
    <m/>
    <m/>
    <m/>
    <m/>
    <m/>
    <m/>
    <m/>
    <m/>
  </r>
  <r>
    <x v="51"/>
    <x v="1"/>
    <m/>
    <m/>
    <n v="77868.401538461534"/>
    <n v="0.96539054721623518"/>
    <n v="22821.923076923082"/>
    <n v="0"/>
    <m/>
    <m/>
    <m/>
    <m/>
    <m/>
    <m/>
    <m/>
    <m/>
    <m/>
    <m/>
    <m/>
    <m/>
    <m/>
    <m/>
    <m/>
    <m/>
    <m/>
    <m/>
    <m/>
    <m/>
    <m/>
    <m/>
  </r>
  <r>
    <x v="52"/>
    <x v="1"/>
    <m/>
    <m/>
    <n v="79438.419310344834"/>
    <n v="0.98485518609403466"/>
    <n v="23282.068965517239"/>
    <n v="0"/>
    <m/>
    <m/>
    <m/>
    <m/>
    <m/>
    <m/>
    <m/>
    <m/>
    <m/>
    <m/>
    <m/>
    <m/>
    <m/>
    <m/>
    <m/>
    <m/>
    <m/>
    <m/>
    <m/>
    <m/>
    <m/>
    <m/>
  </r>
  <r>
    <x v="53"/>
    <x v="1"/>
    <m/>
    <m/>
    <n v="73777.938461538462"/>
    <n v="0.91467813614602611"/>
    <n v="21623.076923076918"/>
    <n v="0"/>
    <m/>
    <m/>
    <m/>
    <m/>
    <m/>
    <m/>
    <m/>
    <m/>
    <m/>
    <m/>
    <m/>
    <m/>
    <m/>
    <m/>
    <m/>
    <m/>
    <m/>
    <m/>
    <m/>
    <m/>
    <m/>
    <m/>
  </r>
  <r>
    <x v="54"/>
    <x v="1"/>
    <m/>
    <m/>
    <n v="74357.716"/>
    <n v="0.9218660550458716"/>
    <n v="21793"/>
    <n v="0"/>
    <m/>
    <m/>
    <m/>
    <m/>
    <m/>
    <m/>
    <m/>
    <m/>
    <m/>
    <m/>
    <m/>
    <m/>
    <m/>
    <m/>
    <m/>
    <m/>
    <m/>
    <m/>
    <m/>
    <m/>
    <m/>
    <m/>
  </r>
  <r>
    <x v="0"/>
    <x v="2"/>
    <n v="0"/>
    <n v="47023.280000000013"/>
    <n v="160443.43135999999"/>
    <n v="1.943496758000824"/>
    <m/>
    <m/>
    <m/>
    <m/>
    <m/>
    <m/>
    <m/>
    <m/>
    <m/>
    <m/>
    <m/>
    <m/>
    <m/>
    <m/>
    <m/>
    <m/>
    <m/>
    <m/>
    <m/>
    <m/>
    <m/>
    <m/>
    <m/>
    <m/>
  </r>
  <r>
    <x v="1"/>
    <x v="2"/>
    <n v="0"/>
    <n v="41944"/>
    <n v="143112.92800000001"/>
    <n v="1.7335674588754031"/>
    <m/>
    <m/>
    <m/>
    <m/>
    <m/>
    <m/>
    <m/>
    <m/>
    <m/>
    <m/>
    <m/>
    <m/>
    <m/>
    <m/>
    <m/>
    <m/>
    <m/>
    <m/>
    <m/>
    <m/>
    <m/>
    <m/>
    <m/>
    <m/>
  </r>
  <r>
    <x v="2"/>
    <x v="2"/>
    <n v="0"/>
    <n v="40064.178571428572"/>
    <n v="136698.9772857143"/>
    <n v="1.6558734559889809"/>
    <m/>
    <m/>
    <m/>
    <m/>
    <m/>
    <m/>
    <m/>
    <m/>
    <m/>
    <m/>
    <m/>
    <m/>
    <m/>
    <m/>
    <m/>
    <m/>
    <m/>
    <m/>
    <m/>
    <m/>
    <m/>
    <m/>
    <m/>
    <m/>
  </r>
  <r>
    <x v="3"/>
    <x v="2"/>
    <n v="0"/>
    <n v="39891"/>
    <n v="136108.092"/>
    <n v="1.648715895050513"/>
    <m/>
    <m/>
    <m/>
    <m/>
    <m/>
    <m/>
    <m/>
    <m/>
    <m/>
    <m/>
    <m/>
    <m/>
    <m/>
    <m/>
    <m/>
    <m/>
    <m/>
    <m/>
    <m/>
    <m/>
    <m/>
    <m/>
    <m/>
    <m/>
  </r>
  <r>
    <x v="4"/>
    <x v="2"/>
    <n v="0"/>
    <n v="36075.962962962964"/>
    <n v="123091.1856296296"/>
    <n v="1.4910384188486281"/>
    <m/>
    <m/>
    <m/>
    <m/>
    <m/>
    <m/>
    <m/>
    <m/>
    <m/>
    <m/>
    <m/>
    <m/>
    <m/>
    <m/>
    <m/>
    <m/>
    <m/>
    <m/>
    <m/>
    <m/>
    <m/>
    <m/>
    <m/>
    <m/>
  </r>
  <r>
    <x v="5"/>
    <x v="2"/>
    <n v="0"/>
    <n v="31390"/>
    <n v="107102.68"/>
    <n v="1.297365118589044"/>
    <m/>
    <m/>
    <m/>
    <m/>
    <m/>
    <m/>
    <m/>
    <m/>
    <m/>
    <m/>
    <m/>
    <m/>
    <m/>
    <m/>
    <m/>
    <m/>
    <m/>
    <m/>
    <m/>
    <m/>
    <m/>
    <m/>
    <m/>
    <m/>
  </r>
  <r>
    <x v="6"/>
    <x v="2"/>
    <n v="0"/>
    <n v="39617.285714287311"/>
    <n v="135174.1788571483"/>
    <n v="1.637403140455318"/>
    <m/>
    <m/>
    <m/>
    <m/>
    <m/>
    <m/>
    <m/>
    <m/>
    <m/>
    <m/>
    <m/>
    <m/>
    <m/>
    <m/>
    <m/>
    <m/>
    <m/>
    <m/>
    <m/>
    <m/>
    <m/>
    <m/>
    <m/>
    <m/>
  </r>
  <r>
    <x v="7"/>
    <x v="2"/>
    <n v="0"/>
    <n v="35830.857142857283"/>
    <n v="122254.88457142899"/>
    <n v="1.480908067100674"/>
    <m/>
    <m/>
    <m/>
    <m/>
    <m/>
    <m/>
    <m/>
    <m/>
    <m/>
    <m/>
    <m/>
    <m/>
    <m/>
    <m/>
    <m/>
    <m/>
    <m/>
    <m/>
    <m/>
    <m/>
    <m/>
    <m/>
    <m/>
    <m/>
  </r>
  <r>
    <x v="8"/>
    <x v="2"/>
    <n v="0"/>
    <n v="35053.333333333328"/>
    <n v="119601.9733333333"/>
    <n v="1.4487726013679929"/>
    <m/>
    <m/>
    <m/>
    <m/>
    <m/>
    <m/>
    <m/>
    <m/>
    <m/>
    <m/>
    <m/>
    <m/>
    <m/>
    <m/>
    <m/>
    <m/>
    <m/>
    <m/>
    <m/>
    <m/>
    <m/>
    <m/>
    <m/>
    <m/>
  </r>
  <r>
    <x v="9"/>
    <x v="2"/>
    <n v="0"/>
    <n v="37982.75"/>
    <n v="129597.143"/>
    <n v="1.5698469244373381"/>
    <m/>
    <m/>
    <m/>
    <m/>
    <m/>
    <m/>
    <m/>
    <m/>
    <m/>
    <m/>
    <m/>
    <m/>
    <m/>
    <m/>
    <m/>
    <m/>
    <m/>
    <m/>
    <m/>
    <m/>
    <m/>
    <m/>
    <m/>
    <m/>
  </r>
  <r>
    <x v="10"/>
    <x v="2"/>
    <n v="0"/>
    <n v="36474.545454545463"/>
    <n v="124451.14909090909"/>
    <n v="1.5075120417049339"/>
    <m/>
    <m/>
    <m/>
    <m/>
    <m/>
    <m/>
    <m/>
    <m/>
    <m/>
    <m/>
    <m/>
    <m/>
    <m/>
    <m/>
    <m/>
    <m/>
    <m/>
    <m/>
    <m/>
    <m/>
    <m/>
    <m/>
    <m/>
    <m/>
  </r>
  <r>
    <x v="11"/>
    <x v="2"/>
    <n v="0"/>
    <n v="41829.333333333328"/>
    <n v="142721.6853333333"/>
    <n v="1.7288282255654881"/>
    <m/>
    <m/>
    <m/>
    <m/>
    <m/>
    <m/>
    <m/>
    <m/>
    <m/>
    <m/>
    <m/>
    <m/>
    <m/>
    <m/>
    <m/>
    <m/>
    <m/>
    <m/>
    <m/>
    <m/>
    <m/>
    <m/>
    <m/>
    <m/>
  </r>
  <r>
    <x v="12"/>
    <x v="2"/>
    <n v="0"/>
    <n v="38969.21428571429"/>
    <n v="132962.95914285709"/>
    <n v="1.610618009337611"/>
    <m/>
    <m/>
    <m/>
    <m/>
    <m/>
    <m/>
    <m/>
    <m/>
    <m/>
    <m/>
    <m/>
    <m/>
    <m/>
    <m/>
    <m/>
    <m/>
    <m/>
    <m/>
    <m/>
    <m/>
    <m/>
    <m/>
    <m/>
    <m/>
  </r>
  <r>
    <x v="13"/>
    <x v="2"/>
    <n v="0"/>
    <n v="36002.75"/>
    <n v="122841.383"/>
    <n v="1.4880124887952131"/>
    <m/>
    <m/>
    <m/>
    <m/>
    <m/>
    <m/>
    <m/>
    <m/>
    <m/>
    <m/>
    <m/>
    <m/>
    <m/>
    <m/>
    <m/>
    <m/>
    <m/>
    <m/>
    <m/>
    <m/>
    <m/>
    <m/>
    <m/>
    <m/>
  </r>
  <r>
    <x v="14"/>
    <x v="2"/>
    <n v="0"/>
    <n v="35298.666666666672"/>
    <n v="120439.05066666671"/>
    <n v="1.458912356356648"/>
    <m/>
    <m/>
    <m/>
    <m/>
    <m/>
    <m/>
    <m/>
    <m/>
    <m/>
    <m/>
    <m/>
    <m/>
    <m/>
    <m/>
    <m/>
    <m/>
    <m/>
    <m/>
    <m/>
    <m/>
    <m/>
    <m/>
    <m/>
    <m/>
  </r>
  <r>
    <x v="15"/>
    <x v="2"/>
    <n v="0"/>
    <n v="31810.4347826087"/>
    <n v="108537.2034782609"/>
    <n v="1.3147419080633389"/>
    <m/>
    <m/>
    <m/>
    <m/>
    <m/>
    <m/>
    <m/>
    <m/>
    <m/>
    <m/>
    <m/>
    <m/>
    <m/>
    <m/>
    <m/>
    <m/>
    <m/>
    <m/>
    <m/>
    <m/>
    <m/>
    <m/>
    <m/>
    <m/>
  </r>
  <r>
    <x v="16"/>
    <x v="2"/>
    <n v="0"/>
    <n v="28668.799999999999"/>
    <n v="97817.945599999992"/>
    <n v="1.18489649926109"/>
    <m/>
    <m/>
    <m/>
    <m/>
    <m/>
    <m/>
    <m/>
    <m/>
    <m/>
    <m/>
    <m/>
    <m/>
    <m/>
    <m/>
    <m/>
    <m/>
    <m/>
    <m/>
    <m/>
    <m/>
    <m/>
    <m/>
    <m/>
    <m/>
  </r>
  <r>
    <x v="17"/>
    <x v="2"/>
    <n v="0"/>
    <n v="30696.666666666661"/>
    <n v="104737.0266666667"/>
    <n v="1.2687092892732841"/>
    <m/>
    <m/>
    <m/>
    <m/>
    <m/>
    <m/>
    <m/>
    <m/>
    <m/>
    <m/>
    <m/>
    <m/>
    <m/>
    <m/>
    <m/>
    <m/>
    <m/>
    <m/>
    <m/>
    <m/>
    <m/>
    <m/>
    <m/>
    <m/>
  </r>
  <r>
    <x v="18"/>
    <x v="2"/>
    <n v="0"/>
    <n v="33589"/>
    <n v="114605.66800000001"/>
    <n v="1.388250938779465"/>
    <m/>
    <m/>
    <m/>
    <m/>
    <m/>
    <m/>
    <m/>
    <m/>
    <m/>
    <m/>
    <m/>
    <m/>
    <m/>
    <m/>
    <m/>
    <m/>
    <m/>
    <m/>
    <m/>
    <m/>
    <m/>
    <m/>
    <m/>
    <m/>
  </r>
  <r>
    <x v="19"/>
    <x v="2"/>
    <n v="0"/>
    <n v="32572.142857142859"/>
    <n v="111136.15142857139"/>
    <n v="1.346223701196446"/>
    <m/>
    <m/>
    <m/>
    <m/>
    <m/>
    <m/>
    <m/>
    <m/>
    <m/>
    <m/>
    <m/>
    <m/>
    <m/>
    <m/>
    <m/>
    <m/>
    <m/>
    <m/>
    <m/>
    <m/>
    <m/>
    <m/>
    <m/>
    <m/>
  </r>
  <r>
    <x v="20"/>
    <x v="2"/>
    <n v="0"/>
    <n v="31114.444444444442"/>
    <n v="106162.4844444444"/>
    <n v="1.2859762633481651"/>
    <m/>
    <m/>
    <m/>
    <m/>
    <m/>
    <m/>
    <m/>
    <m/>
    <m/>
    <m/>
    <m/>
    <m/>
    <m/>
    <m/>
    <m/>
    <m/>
    <m/>
    <m/>
    <m/>
    <m/>
    <m/>
    <m/>
    <m/>
    <m/>
  </r>
  <r>
    <x v="21"/>
    <x v="2"/>
    <n v="0"/>
    <n v="33108"/>
    <n v="112964.496"/>
    <n v="1.368370957191656"/>
    <m/>
    <m/>
    <m/>
    <m/>
    <m/>
    <m/>
    <m/>
    <m/>
    <m/>
    <m/>
    <m/>
    <m/>
    <m/>
    <m/>
    <m/>
    <m/>
    <m/>
    <m/>
    <m/>
    <m/>
    <m/>
    <m/>
    <m/>
    <m/>
  </r>
  <r>
    <x v="22"/>
    <x v="2"/>
    <n v="0"/>
    <n v="35083.199999999997"/>
    <n v="119703.8784"/>
    <n v="1.4500070063231341"/>
    <m/>
    <m/>
    <m/>
    <m/>
    <m/>
    <m/>
    <m/>
    <m/>
    <m/>
    <m/>
    <m/>
    <m/>
    <m/>
    <m/>
    <m/>
    <m/>
    <m/>
    <m/>
    <m/>
    <m/>
    <m/>
    <m/>
    <m/>
    <m/>
  </r>
  <r>
    <x v="23"/>
    <x v="2"/>
    <n v="0"/>
    <n v="31527"/>
    <n v="107570.124"/>
    <n v="1.3030274002471109"/>
    <m/>
    <m/>
    <m/>
    <m/>
    <m/>
    <m/>
    <m/>
    <m/>
    <m/>
    <m/>
    <m/>
    <m/>
    <m/>
    <m/>
    <m/>
    <m/>
    <m/>
    <m/>
    <m/>
    <m/>
    <m/>
    <m/>
    <m/>
    <m/>
  </r>
  <r>
    <x v="24"/>
    <x v="2"/>
    <n v="0"/>
    <n v="30309.96296296296"/>
    <n v="103417.5936296296"/>
    <n v="1.252726622933227"/>
    <m/>
    <m/>
    <m/>
    <m/>
    <m/>
    <m/>
    <m/>
    <m/>
    <m/>
    <m/>
    <m/>
    <m/>
    <m/>
    <m/>
    <m/>
    <m/>
    <m/>
    <m/>
    <m/>
    <m/>
    <m/>
    <m/>
    <m/>
    <m/>
  </r>
  <r>
    <x v="25"/>
    <x v="2"/>
    <n v="0"/>
    <n v="31935.823529411769"/>
    <n v="108965.0298823529"/>
    <n v="1.319924290553492"/>
    <m/>
    <m/>
    <m/>
    <m/>
    <m/>
    <m/>
    <m/>
    <m/>
    <m/>
    <m/>
    <m/>
    <m/>
    <m/>
    <m/>
    <m/>
    <m/>
    <m/>
    <m/>
    <m/>
    <m/>
    <m/>
    <m/>
    <m/>
    <m/>
  </r>
  <r>
    <x v="26"/>
    <x v="2"/>
    <n v="0"/>
    <n v="27277.862068965522"/>
    <n v="93072.065379310341"/>
    <n v="1.1274083070391541"/>
    <m/>
    <m/>
    <m/>
    <m/>
    <m/>
    <m/>
    <m/>
    <m/>
    <m/>
    <m/>
    <m/>
    <m/>
    <m/>
    <m/>
    <m/>
    <m/>
    <m/>
    <m/>
    <m/>
    <m/>
    <m/>
    <m/>
    <m/>
    <m/>
  </r>
  <r>
    <x v="27"/>
    <x v="2"/>
    <n v="0"/>
    <n v="21220"/>
    <n v="72402.64"/>
    <n v="0.87703369915449281"/>
    <m/>
    <m/>
    <m/>
    <m/>
    <m/>
    <m/>
    <m/>
    <m/>
    <m/>
    <m/>
    <m/>
    <m/>
    <m/>
    <m/>
    <m/>
    <m/>
    <m/>
    <m/>
    <m/>
    <m/>
    <m/>
    <m/>
    <m/>
    <m/>
  </r>
  <r>
    <x v="28"/>
    <x v="2"/>
    <n v="0"/>
    <n v="21635"/>
    <n v="73818.62"/>
    <n v="0.8941858662208978"/>
    <m/>
    <m/>
    <m/>
    <m/>
    <m/>
    <m/>
    <m/>
    <m/>
    <m/>
    <m/>
    <m/>
    <m/>
    <m/>
    <m/>
    <m/>
    <m/>
    <m/>
    <m/>
    <m/>
    <m/>
    <m/>
    <m/>
    <m/>
    <m/>
  </r>
  <r>
    <x v="29"/>
    <x v="2"/>
    <n v="0"/>
    <n v="20157.857142857141"/>
    <n v="68778.608571428573"/>
    <n v="0.83313477931328073"/>
    <m/>
    <m/>
    <m/>
    <m/>
    <m/>
    <m/>
    <m/>
    <m/>
    <m/>
    <m/>
    <m/>
    <m/>
    <m/>
    <m/>
    <m/>
    <m/>
    <m/>
    <m/>
    <m/>
    <m/>
    <m/>
    <m/>
    <m/>
    <m/>
  </r>
  <r>
    <x v="30"/>
    <x v="2"/>
    <n v="0"/>
    <m/>
    <m/>
    <m/>
    <m/>
    <m/>
    <m/>
    <m/>
    <m/>
    <m/>
    <m/>
    <m/>
    <m/>
    <m/>
    <m/>
    <m/>
    <m/>
    <m/>
    <m/>
    <m/>
    <m/>
    <m/>
    <m/>
    <m/>
    <m/>
    <m/>
    <m/>
    <m/>
  </r>
  <r>
    <x v="31"/>
    <x v="2"/>
    <n v="0"/>
    <n v="23282.107142857141"/>
    <n v="79438.549571428579"/>
    <n v="0.96226166595717444"/>
    <m/>
    <m/>
    <m/>
    <m/>
    <m/>
    <m/>
    <m/>
    <m/>
    <m/>
    <m/>
    <m/>
    <m/>
    <m/>
    <m/>
    <m/>
    <m/>
    <m/>
    <m/>
    <m/>
    <m/>
    <m/>
    <m/>
    <m/>
    <m/>
  </r>
  <r>
    <x v="32"/>
    <x v="2"/>
    <n v="0"/>
    <n v="23440"/>
    <n v="79977.279999999999"/>
    <n v="0.96878746032899676"/>
    <m/>
    <m/>
    <m/>
    <m/>
    <m/>
    <m/>
    <m/>
    <m/>
    <m/>
    <m/>
    <m/>
    <m/>
    <m/>
    <m/>
    <m/>
    <m/>
    <m/>
    <m/>
    <m/>
    <m/>
    <m/>
    <m/>
    <m/>
    <m/>
  </r>
  <r>
    <x v="33"/>
    <x v="2"/>
    <n v="0"/>
    <n v="25929"/>
    <n v="88469.747999999992"/>
    <n v="1.0716591322043749"/>
    <m/>
    <m/>
    <m/>
    <m/>
    <m/>
    <m/>
    <m/>
    <m/>
    <m/>
    <m/>
    <m/>
    <m/>
    <m/>
    <m/>
    <m/>
    <m/>
    <m/>
    <m/>
    <m/>
    <m/>
    <m/>
    <m/>
    <m/>
    <m/>
  </r>
  <r>
    <x v="34"/>
    <x v="2"/>
    <n v="0"/>
    <n v="23898.94736842105"/>
    <n v="81543.208421052637"/>
    <n v="0.98775599511898438"/>
    <m/>
    <m/>
    <m/>
    <m/>
    <m/>
    <m/>
    <m/>
    <m/>
    <m/>
    <m/>
    <m/>
    <m/>
    <m/>
    <m/>
    <m/>
    <m/>
    <m/>
    <m/>
    <m/>
    <m/>
    <m/>
    <m/>
    <m/>
    <m/>
  </r>
  <r>
    <x v="35"/>
    <x v="2"/>
    <n v="0"/>
    <n v="23192"/>
    <n v="79131.103999999992"/>
    <n v="0.95853749061220528"/>
    <m/>
    <m/>
    <m/>
    <m/>
    <m/>
    <m/>
    <m/>
    <m/>
    <m/>
    <m/>
    <m/>
    <m/>
    <m/>
    <m/>
    <m/>
    <m/>
    <m/>
    <m/>
    <m/>
    <m/>
    <m/>
    <m/>
    <m/>
    <m/>
  </r>
  <r>
    <x v="36"/>
    <x v="2"/>
    <n v="0"/>
    <n v="21908"/>
    <n v="74750.096000000005"/>
    <n v="0.90546909901397876"/>
    <m/>
    <m/>
    <m/>
    <m/>
    <m/>
    <m/>
    <m/>
    <m/>
    <m/>
    <m/>
    <m/>
    <m/>
    <m/>
    <m/>
    <m/>
    <m/>
    <m/>
    <m/>
    <m/>
    <m/>
    <m/>
    <m/>
    <m/>
    <m/>
  </r>
  <r>
    <x v="37"/>
    <x v="2"/>
    <n v="0"/>
    <n v="23819.040000000001"/>
    <n v="81270.564479999986"/>
    <n v="0.98445338178646691"/>
    <m/>
    <m/>
    <m/>
    <m/>
    <m/>
    <m/>
    <m/>
    <m/>
    <m/>
    <m/>
    <m/>
    <m/>
    <m/>
    <m/>
    <m/>
    <m/>
    <m/>
    <m/>
    <m/>
    <m/>
    <m/>
    <m/>
    <m/>
    <m/>
  </r>
  <r>
    <x v="38"/>
    <x v="2"/>
    <n v="0"/>
    <n v="28335.068965517239"/>
    <n v="96679.25531034483"/>
    <n v="1.1711032210473731"/>
    <m/>
    <m/>
    <m/>
    <m/>
    <m/>
    <m/>
    <m/>
    <m/>
    <m/>
    <m/>
    <m/>
    <m/>
    <m/>
    <m/>
    <m/>
    <m/>
    <m/>
    <m/>
    <m/>
    <m/>
    <m/>
    <m/>
    <m/>
    <m/>
  </r>
  <r>
    <x v="39"/>
    <x v="2"/>
    <n v="0"/>
    <n v="29344"/>
    <n v="100121.728"/>
    <n v="1.212802868425515"/>
    <m/>
    <m/>
    <m/>
    <m/>
    <m/>
    <m/>
    <m/>
    <m/>
    <m/>
    <m/>
    <m/>
    <m/>
    <m/>
    <m/>
    <m/>
    <m/>
    <m/>
    <m/>
    <m/>
    <m/>
    <m/>
    <m/>
    <m/>
    <m/>
  </r>
  <r>
    <x v="40"/>
    <x v="2"/>
    <n v="0"/>
    <n v="29238.166666666661"/>
    <n v="99760.624666666656"/>
    <n v="1.2084287214025571"/>
    <m/>
    <m/>
    <m/>
    <m/>
    <m/>
    <m/>
    <m/>
    <m/>
    <m/>
    <m/>
    <m/>
    <m/>
    <m/>
    <m/>
    <m/>
    <m/>
    <m/>
    <m/>
    <m/>
    <m/>
    <m/>
    <m/>
    <m/>
    <m/>
  </r>
  <r>
    <x v="41"/>
    <x v="2"/>
    <m/>
    <m/>
    <m/>
    <m/>
    <m/>
    <m/>
    <m/>
    <m/>
    <m/>
    <m/>
    <m/>
    <m/>
    <m/>
    <m/>
    <m/>
    <m/>
    <m/>
    <m/>
    <m/>
    <m/>
    <m/>
    <m/>
    <m/>
    <m/>
    <m/>
    <m/>
    <m/>
    <m/>
  </r>
  <r>
    <x v="42"/>
    <x v="2"/>
    <m/>
    <m/>
    <m/>
    <m/>
    <m/>
    <m/>
    <m/>
    <m/>
    <m/>
    <m/>
    <m/>
    <m/>
    <m/>
    <m/>
    <m/>
    <m/>
    <m/>
    <m/>
    <m/>
    <m/>
    <m/>
    <m/>
    <m/>
    <m/>
    <m/>
    <m/>
    <m/>
    <m/>
  </r>
  <r>
    <x v="43"/>
    <x v="2"/>
    <m/>
    <m/>
    <m/>
    <m/>
    <m/>
    <m/>
    <m/>
    <m/>
    <m/>
    <m/>
    <m/>
    <m/>
    <m/>
    <m/>
    <m/>
    <m/>
    <m/>
    <m/>
    <m/>
    <m/>
    <m/>
    <m/>
    <m/>
    <m/>
    <m/>
    <m/>
    <m/>
    <m/>
  </r>
  <r>
    <x v="44"/>
    <x v="2"/>
    <m/>
    <m/>
    <m/>
    <m/>
    <m/>
    <m/>
    <m/>
    <m/>
    <m/>
    <m/>
    <m/>
    <m/>
    <m/>
    <m/>
    <m/>
    <m/>
    <m/>
    <m/>
    <m/>
    <m/>
    <m/>
    <m/>
    <m/>
    <m/>
    <m/>
    <m/>
    <m/>
    <m/>
  </r>
  <r>
    <x v="45"/>
    <x v="2"/>
    <n v="0"/>
    <m/>
    <m/>
    <m/>
    <m/>
    <m/>
    <m/>
    <m/>
    <m/>
    <m/>
    <m/>
    <m/>
    <m/>
    <m/>
    <m/>
    <m/>
    <m/>
    <m/>
    <m/>
    <m/>
    <m/>
    <m/>
    <m/>
    <m/>
    <m/>
    <m/>
    <m/>
    <m/>
  </r>
  <r>
    <x v="46"/>
    <x v="2"/>
    <n v="0"/>
    <n v="31187.142857142859"/>
    <n v="106410.5314285714"/>
    <n v="1.2889809267700101"/>
    <m/>
    <m/>
    <m/>
    <m/>
    <m/>
    <m/>
    <m/>
    <m/>
    <m/>
    <m/>
    <m/>
    <m/>
    <m/>
    <m/>
    <m/>
    <m/>
    <m/>
    <m/>
    <m/>
    <m/>
    <m/>
    <m/>
    <m/>
    <m/>
  </r>
  <r>
    <x v="47"/>
    <x v="2"/>
    <n v="0"/>
    <n v="31315.90476190476"/>
    <n v="106849.867047619"/>
    <n v="1.294302723642937"/>
    <m/>
    <m/>
    <m/>
    <m/>
    <m/>
    <m/>
    <m/>
    <m/>
    <m/>
    <m/>
    <m/>
    <m/>
    <m/>
    <m/>
    <m/>
    <m/>
    <m/>
    <m/>
    <m/>
    <m/>
    <m/>
    <m/>
    <m/>
    <m/>
  </r>
  <r>
    <x v="48"/>
    <x v="2"/>
    <n v="0"/>
    <n v="38278.357142857138"/>
    <n v="130605.7545714286"/>
    <n v="1.5820645222694061"/>
    <m/>
    <m/>
    <m/>
    <m/>
    <m/>
    <m/>
    <m/>
    <m/>
    <m/>
    <m/>
    <m/>
    <m/>
    <m/>
    <m/>
    <m/>
    <m/>
    <m/>
    <m/>
    <m/>
    <m/>
    <m/>
    <m/>
    <m/>
    <m/>
  </r>
  <r>
    <x v="49"/>
    <x v="2"/>
    <n v="0"/>
    <n v="36028"/>
    <n v="122927.53599999999"/>
    <n v="1.4890560845022649"/>
    <m/>
    <m/>
    <m/>
    <m/>
    <m/>
    <m/>
    <m/>
    <m/>
    <m/>
    <m/>
    <m/>
    <m/>
    <m/>
    <m/>
    <m/>
    <m/>
    <m/>
    <m/>
    <m/>
    <m/>
    <m/>
    <m/>
    <m/>
    <m/>
  </r>
  <r>
    <x v="50"/>
    <x v="2"/>
    <n v="0"/>
    <n v="34580.5"/>
    <n v="117988.666"/>
    <n v="1.429230152385105"/>
    <m/>
    <m/>
    <m/>
    <m/>
    <m/>
    <m/>
    <m/>
    <m/>
    <m/>
    <m/>
    <m/>
    <m/>
    <m/>
    <m/>
    <m/>
    <m/>
    <m/>
    <m/>
    <m/>
    <m/>
    <m/>
    <m/>
    <m/>
    <m/>
  </r>
  <r>
    <x v="51"/>
    <x v="2"/>
    <n v="0"/>
    <n v="32060.76923076923"/>
    <n v="109391.3446153846"/>
    <n v="1.325088361743642"/>
    <m/>
    <m/>
    <m/>
    <m/>
    <m/>
    <m/>
    <m/>
    <m/>
    <m/>
    <m/>
    <m/>
    <m/>
    <m/>
    <m/>
    <m/>
    <m/>
    <m/>
    <m/>
    <m/>
    <m/>
    <m/>
    <m/>
    <m/>
    <m/>
  </r>
  <r>
    <x v="52"/>
    <x v="2"/>
    <n v="0"/>
    <n v="31050.241379310341"/>
    <n v="105943.4235862069"/>
    <n v="1.2833227170846579"/>
    <m/>
    <m/>
    <m/>
    <m/>
    <m/>
    <m/>
    <m/>
    <m/>
    <m/>
    <m/>
    <m/>
    <m/>
    <m/>
    <m/>
    <m/>
    <m/>
    <m/>
    <m/>
    <m/>
    <m/>
    <m/>
    <m/>
    <m/>
    <m/>
  </r>
  <r>
    <x v="53"/>
    <x v="2"/>
    <n v="0"/>
    <n v="29248.846153846149"/>
    <n v="99797.063076923063"/>
    <n v="1.208870110193607"/>
    <m/>
    <m/>
    <m/>
    <m/>
    <m/>
    <m/>
    <m/>
    <m/>
    <m/>
    <m/>
    <m/>
    <m/>
    <m/>
    <m/>
    <m/>
    <m/>
    <m/>
    <m/>
    <m/>
    <m/>
    <m/>
    <m/>
    <m/>
    <m/>
  </r>
  <r>
    <x v="54"/>
    <x v="2"/>
    <n v="0"/>
    <n v="31031"/>
    <n v="105877.772"/>
    <n v="1.282527460813528"/>
    <m/>
    <m/>
    <m/>
    <m/>
    <m/>
    <m/>
    <m/>
    <m/>
    <m/>
    <m/>
    <m/>
    <m/>
    <m/>
    <m/>
    <m/>
    <m/>
    <m/>
    <m/>
    <m/>
    <m/>
    <m/>
    <m/>
    <m/>
    <m/>
  </r>
  <r>
    <x v="0"/>
    <x v="3"/>
    <m/>
    <n v="10633"/>
    <m/>
    <m/>
    <m/>
    <m/>
    <m/>
    <m/>
    <m/>
    <m/>
    <m/>
    <m/>
    <m/>
    <m/>
    <m/>
    <m/>
    <m/>
    <m/>
    <m/>
    <m/>
    <m/>
    <m/>
    <m/>
    <m/>
    <m/>
    <m/>
    <m/>
    <m/>
  </r>
  <r>
    <x v="2"/>
    <x v="3"/>
    <m/>
    <n v="11656"/>
    <m/>
    <m/>
    <m/>
    <m/>
    <m/>
    <m/>
    <m/>
    <m/>
    <m/>
    <m/>
    <m/>
    <m/>
    <m/>
    <m/>
    <m/>
    <m/>
    <m/>
    <m/>
    <m/>
    <m/>
    <m/>
    <m/>
    <m/>
    <m/>
    <m/>
    <m/>
  </r>
  <r>
    <x v="4"/>
    <x v="3"/>
    <n v="3151.666666666667"/>
    <n v="15771.51724137931"/>
    <n v="2928132.416827586"/>
    <n v="74.051196622011702"/>
    <m/>
    <m/>
    <m/>
    <m/>
    <m/>
    <m/>
    <m/>
    <m/>
    <m/>
    <m/>
    <m/>
    <m/>
    <m/>
    <m/>
    <m/>
    <m/>
    <m/>
    <m/>
    <m/>
    <m/>
    <m/>
    <m/>
    <m/>
    <m/>
  </r>
  <r>
    <x v="5"/>
    <x v="3"/>
    <n v="310.71428571428572"/>
    <n v="17408.400000000001"/>
    <n v="342768.88937142858"/>
    <n v="8.6684762877808055"/>
    <m/>
    <m/>
    <m/>
    <m/>
    <m/>
    <m/>
    <m/>
    <m/>
    <m/>
    <m/>
    <m/>
    <m/>
    <m/>
    <m/>
    <m/>
    <m/>
    <m/>
    <m/>
    <m/>
    <m/>
    <m/>
    <m/>
    <m/>
    <m/>
  </r>
  <r>
    <x v="6"/>
    <x v="3"/>
    <n v="0"/>
    <n v="25972.93877550976"/>
    <n v="88619.667102039297"/>
    <n v="2.2411528780041299"/>
    <m/>
    <m/>
    <m/>
    <m/>
    <m/>
    <m/>
    <m/>
    <m/>
    <m/>
    <m/>
    <m/>
    <m/>
    <m/>
    <m/>
    <m/>
    <m/>
    <m/>
    <m/>
    <m/>
    <m/>
    <m/>
    <m/>
    <m/>
    <m/>
  </r>
  <r>
    <x v="7"/>
    <x v="3"/>
    <n v="0"/>
    <n v="27323.06403940883"/>
    <n v="93226.29450246293"/>
    <n v="2.3576524834976209"/>
    <m/>
    <m/>
    <m/>
    <m/>
    <m/>
    <m/>
    <m/>
    <m/>
    <m/>
    <m/>
    <m/>
    <m/>
    <m/>
    <m/>
    <m/>
    <m/>
    <m/>
    <m/>
    <m/>
    <m/>
    <m/>
    <m/>
    <m/>
    <m/>
  </r>
  <r>
    <x v="8"/>
    <x v="3"/>
    <n v="0"/>
    <n v="20582.307692307691"/>
    <n v="70226.833846153837"/>
    <n v="1.776006116184154"/>
    <m/>
    <m/>
    <m/>
    <m/>
    <m/>
    <m/>
    <m/>
    <m/>
    <m/>
    <m/>
    <m/>
    <m/>
    <m/>
    <m/>
    <m/>
    <m/>
    <m/>
    <m/>
    <m/>
    <m/>
    <m/>
    <m/>
    <m/>
    <m/>
  </r>
  <r>
    <x v="9"/>
    <x v="3"/>
    <n v="1072.083333333333"/>
    <n v="6699.4444444444443"/>
    <n v="1000598.504444445"/>
    <n v="25.30470144262922"/>
    <m/>
    <m/>
    <m/>
    <m/>
    <m/>
    <m/>
    <m/>
    <m/>
    <m/>
    <m/>
    <m/>
    <m/>
    <m/>
    <m/>
    <m/>
    <m/>
    <m/>
    <m/>
    <m/>
    <m/>
    <m/>
    <m/>
    <m/>
    <m/>
  </r>
  <r>
    <x v="10"/>
    <x v="3"/>
    <n v="4762.5"/>
    <n v="7890"/>
    <n v="4370320.68"/>
    <n v="110.52351120327749"/>
    <m/>
    <m/>
    <m/>
    <m/>
    <m/>
    <m/>
    <m/>
    <m/>
    <m/>
    <m/>
    <m/>
    <m/>
    <m/>
    <m/>
    <m/>
    <m/>
    <m/>
    <m/>
    <m/>
    <m/>
    <m/>
    <m/>
    <m/>
    <m/>
  </r>
  <r>
    <x v="11"/>
    <x v="3"/>
    <n v="0"/>
    <n v="4073.4"/>
    <n v="13898.4408"/>
    <n v="0.35148552931060639"/>
    <m/>
    <m/>
    <m/>
    <m/>
    <m/>
    <m/>
    <m/>
    <m/>
    <m/>
    <m/>
    <m/>
    <m/>
    <m/>
    <m/>
    <m/>
    <m/>
    <m/>
    <m/>
    <m/>
    <m/>
    <m/>
    <m/>
    <m/>
    <m/>
  </r>
  <r>
    <x v="12"/>
    <x v="3"/>
    <n v="0"/>
    <n v="5338.4137931034484"/>
    <n v="18214.667862068971"/>
    <n v="0.46064103641871851"/>
    <m/>
    <m/>
    <m/>
    <m/>
    <m/>
    <m/>
    <m/>
    <m/>
    <m/>
    <m/>
    <m/>
    <m/>
    <m/>
    <m/>
    <m/>
    <m/>
    <m/>
    <m/>
    <m/>
    <m/>
    <m/>
    <m/>
    <m/>
    <m/>
  </r>
  <r>
    <x v="13"/>
    <x v="3"/>
    <n v="0"/>
    <n v="6937.28"/>
    <n v="23669.999360000002"/>
    <n v="0.59860399979768342"/>
    <m/>
    <m/>
    <m/>
    <m/>
    <m/>
    <m/>
    <m/>
    <m/>
    <m/>
    <m/>
    <m/>
    <m/>
    <m/>
    <m/>
    <m/>
    <m/>
    <m/>
    <m/>
    <m/>
    <m/>
    <m/>
    <m/>
    <m/>
    <m/>
  </r>
  <r>
    <x v="14"/>
    <x v="3"/>
    <n v="14880"/>
    <n v="10121"/>
    <n v="13605092.852"/>
    <n v="344.0668871579586"/>
    <m/>
    <m/>
    <m/>
    <m/>
    <m/>
    <m/>
    <m/>
    <m/>
    <m/>
    <m/>
    <m/>
    <m/>
    <m/>
    <m/>
    <m/>
    <m/>
    <m/>
    <m/>
    <m/>
    <m/>
    <m/>
    <m/>
    <m/>
    <m/>
  </r>
  <r>
    <x v="15"/>
    <x v="3"/>
    <n v="7938.461538461539"/>
    <n v="9155.7692307692305"/>
    <n v="7271116.4076923085"/>
    <n v="183.88337483415879"/>
    <m/>
    <m/>
    <m/>
    <m/>
    <m/>
    <m/>
    <m/>
    <m/>
    <m/>
    <m/>
    <m/>
    <m/>
    <m/>
    <m/>
    <m/>
    <m/>
    <m/>
    <m/>
    <m/>
    <m/>
    <m/>
    <m/>
    <m/>
    <m/>
  </r>
  <r>
    <x v="16"/>
    <x v="3"/>
    <n v="3341.1111111111109"/>
    <n v="8286.1851851851861"/>
    <n v="3075365.7971851849"/>
    <n v="77.774664842071346"/>
    <m/>
    <m/>
    <m/>
    <m/>
    <m/>
    <m/>
    <m/>
    <m/>
    <m/>
    <m/>
    <m/>
    <m/>
    <m/>
    <m/>
    <m/>
    <m/>
    <m/>
    <m/>
    <m/>
    <m/>
    <m/>
    <m/>
    <m/>
    <m/>
  </r>
  <r>
    <x v="17"/>
    <x v="3"/>
    <n v="1060.714285714286"/>
    <n v="13287.857142857139"/>
    <n v="1012709.597142857"/>
    <n v="25.610985715008269"/>
    <m/>
    <m/>
    <m/>
    <m/>
    <m/>
    <m/>
    <m/>
    <m/>
    <m/>
    <m/>
    <m/>
    <m/>
    <m/>
    <m/>
    <m/>
    <m/>
    <m/>
    <m/>
    <m/>
    <m/>
    <m/>
    <m/>
    <m/>
    <m/>
  </r>
  <r>
    <x v="18"/>
    <x v="3"/>
    <n v="0"/>
    <n v="24730.25"/>
    <n v="84379.612999999998"/>
    <n v="2.1339237519599412"/>
    <m/>
    <m/>
    <m/>
    <m/>
    <m/>
    <m/>
    <m/>
    <m/>
    <m/>
    <m/>
    <m/>
    <m/>
    <m/>
    <m/>
    <m/>
    <m/>
    <m/>
    <m/>
    <m/>
    <m/>
    <m/>
    <m/>
    <m/>
    <m/>
  </r>
  <r>
    <x v="19"/>
    <x v="3"/>
    <n v="0"/>
    <n v="21058.92"/>
    <n v="71853.035040000002"/>
    <n v="1.8171320378331901"/>
    <m/>
    <m/>
    <m/>
    <m/>
    <m/>
    <m/>
    <m/>
    <m/>
    <m/>
    <m/>
    <m/>
    <m/>
    <m/>
    <m/>
    <m/>
    <m/>
    <m/>
    <m/>
    <m/>
    <m/>
    <m/>
    <m/>
    <m/>
    <m/>
  </r>
  <r>
    <x v="20"/>
    <x v="3"/>
    <n v="0"/>
    <n v="21450"/>
    <n v="73187.399999999994"/>
    <n v="1.8508775479237261"/>
    <m/>
    <m/>
    <m/>
    <m/>
    <m/>
    <m/>
    <m/>
    <m/>
    <m/>
    <m/>
    <m/>
    <m/>
    <m/>
    <m/>
    <m/>
    <m/>
    <m/>
    <m/>
    <m/>
    <m/>
    <m/>
    <m/>
    <m/>
    <m/>
  </r>
  <r>
    <x v="21"/>
    <x v="3"/>
    <n v="0"/>
    <n v="12274.892857142861"/>
    <n v="41881.934428571432"/>
    <n v="1.059175925056179"/>
    <m/>
    <m/>
    <m/>
    <m/>
    <m/>
    <m/>
    <m/>
    <m/>
    <m/>
    <m/>
    <m/>
    <m/>
    <m/>
    <m/>
    <m/>
    <m/>
    <m/>
    <m/>
    <m/>
    <m/>
    <m/>
    <m/>
    <m/>
    <m/>
  </r>
  <r>
    <x v="22"/>
    <x v="3"/>
    <n v="1620"/>
    <n v="9162.8571428571431"/>
    <n v="1508703.6685714291"/>
    <n v="38.154460284543738"/>
    <m/>
    <m/>
    <m/>
    <m/>
    <m/>
    <m/>
    <m/>
    <m/>
    <m/>
    <m/>
    <m/>
    <m/>
    <m/>
    <m/>
    <m/>
    <m/>
    <m/>
    <m/>
    <m/>
    <m/>
    <m/>
    <m/>
    <m/>
    <m/>
  </r>
  <r>
    <x v="23"/>
    <x v="3"/>
    <n v="3032.608695652174"/>
    <n v="3203.333333333333"/>
    <n v="2776668.9037681161"/>
    <n v="70.220750183807496"/>
    <m/>
    <m/>
    <m/>
    <m/>
    <m/>
    <m/>
    <m/>
    <m/>
    <m/>
    <m/>
    <m/>
    <m/>
    <m/>
    <m/>
    <m/>
    <m/>
    <m/>
    <m/>
    <m/>
    <m/>
    <m/>
    <m/>
    <m/>
    <m/>
  </r>
  <r>
    <x v="24"/>
    <x v="3"/>
    <n v="9610"/>
    <n v="8975.0344827586214"/>
    <n v="8794942.8176551722"/>
    <n v="222.42028267804289"/>
    <m/>
    <m/>
    <m/>
    <m/>
    <m/>
    <m/>
    <m/>
    <m/>
    <m/>
    <m/>
    <m/>
    <m/>
    <m/>
    <m/>
    <m/>
    <m/>
    <m/>
    <m/>
    <m/>
    <m/>
    <m/>
    <m/>
    <m/>
    <m/>
  </r>
  <r>
    <x v="25"/>
    <x v="3"/>
    <n v="0"/>
    <n v="7116.6"/>
    <n v="24281.839199999999"/>
    <n v="0.61407716352233077"/>
    <m/>
    <m/>
    <m/>
    <m/>
    <m/>
    <m/>
    <m/>
    <m/>
    <m/>
    <m/>
    <m/>
    <m/>
    <m/>
    <m/>
    <m/>
    <m/>
    <m/>
    <m/>
    <m/>
    <m/>
    <m/>
    <m/>
    <m/>
    <m/>
  </r>
  <r>
    <x v="26"/>
    <x v="3"/>
    <n v="5373.3333333333339"/>
    <n v="9438.9655172413786"/>
    <n v="4932685.7503448287"/>
    <n v="124.7454794988829"/>
    <m/>
    <m/>
    <m/>
    <m/>
    <m/>
    <m/>
    <m/>
    <m/>
    <m/>
    <m/>
    <m/>
    <m/>
    <m/>
    <m/>
    <m/>
    <m/>
    <m/>
    <m/>
    <m/>
    <m/>
    <m/>
    <m/>
    <m/>
    <m/>
  </r>
  <r>
    <x v="27"/>
    <x v="3"/>
    <n v="10136.84210526316"/>
    <n v="6072.8571428571422"/>
    <n v="9265520.5885714293"/>
    <n v="234.32099005036241"/>
    <m/>
    <m/>
    <m/>
    <m/>
    <m/>
    <m/>
    <m/>
    <m/>
    <m/>
    <m/>
    <m/>
    <m/>
    <m/>
    <m/>
    <m/>
    <m/>
    <m/>
    <m/>
    <m/>
    <m/>
    <m/>
    <m/>
    <m/>
    <m/>
  </r>
  <r>
    <x v="28"/>
    <x v="3"/>
    <n v="2910"/>
    <n v="6757"/>
    <n v="2676974.8840000001"/>
    <n v="67.69953173840473"/>
    <m/>
    <m/>
    <m/>
    <m/>
    <m/>
    <m/>
    <m/>
    <m/>
    <m/>
    <m/>
    <m/>
    <m/>
    <m/>
    <m/>
    <m/>
    <m/>
    <m/>
    <m/>
    <m/>
    <m/>
    <m/>
    <m/>
    <m/>
    <m/>
  </r>
  <r>
    <x v="29"/>
    <x v="3"/>
    <n v="0"/>
    <n v="13146.428571428571"/>
    <n v="44855.614285714291"/>
    <n v="1.1343789966545521"/>
    <m/>
    <m/>
    <m/>
    <m/>
    <m/>
    <m/>
    <m/>
    <m/>
    <m/>
    <m/>
    <m/>
    <m/>
    <m/>
    <m/>
    <m/>
    <m/>
    <m/>
    <m/>
    <m/>
    <m/>
    <m/>
    <m/>
    <m/>
    <m/>
  </r>
  <r>
    <x v="30"/>
    <x v="3"/>
    <n v="0"/>
    <n v="0"/>
    <n v="0"/>
    <n v="0"/>
    <m/>
    <m/>
    <m/>
    <m/>
    <m/>
    <m/>
    <m/>
    <m/>
    <m/>
    <m/>
    <m/>
    <m/>
    <m/>
    <m/>
    <m/>
    <m/>
    <m/>
    <m/>
    <m/>
    <m/>
    <m/>
    <m/>
    <m/>
    <m/>
  </r>
  <r>
    <x v="31"/>
    <x v="3"/>
    <n v="0"/>
    <n v="17074.8"/>
    <n v="58259.217600000004"/>
    <n v="1.47335030094583"/>
    <m/>
    <m/>
    <m/>
    <m/>
    <m/>
    <m/>
    <m/>
    <m/>
    <m/>
    <m/>
    <m/>
    <m/>
    <m/>
    <m/>
    <m/>
    <m/>
    <m/>
    <m/>
    <m/>
    <m/>
    <m/>
    <m/>
    <m/>
    <m/>
  </r>
  <r>
    <x v="32"/>
    <x v="3"/>
    <n v="0"/>
    <n v="12570"/>
    <n v="42888.84"/>
    <n v="1.0846401294825749"/>
    <m/>
    <m/>
    <m/>
    <m/>
    <m/>
    <m/>
    <m/>
    <m/>
    <m/>
    <m/>
    <m/>
    <m/>
    <m/>
    <m/>
    <m/>
    <m/>
    <m/>
    <m/>
    <m/>
    <m/>
    <m/>
    <m/>
    <m/>
    <m/>
  </r>
  <r>
    <x v="33"/>
    <x v="3"/>
    <n v="540"/>
    <n v="10444"/>
    <n v="528114.92799999996"/>
    <n v="13.355797076526221"/>
    <m/>
    <m/>
    <m/>
    <m/>
    <m/>
    <m/>
    <m/>
    <m/>
    <m/>
    <m/>
    <m/>
    <m/>
    <m/>
    <m/>
    <m/>
    <m/>
    <m/>
    <m/>
    <m/>
    <m/>
    <m/>
    <m/>
    <m/>
    <m/>
  </r>
  <r>
    <x v="34"/>
    <x v="3"/>
    <n v="182.14285714285711"/>
    <n v="7398.2142857142862"/>
    <n v="191356.99285714279"/>
    <n v="4.839335209578242"/>
    <m/>
    <m/>
    <m/>
    <m/>
    <m/>
    <m/>
    <m/>
    <m/>
    <m/>
    <m/>
    <m/>
    <m/>
    <m/>
    <m/>
    <m/>
    <m/>
    <m/>
    <m/>
    <m/>
    <m/>
    <m/>
    <m/>
    <m/>
    <m/>
  </r>
  <r>
    <x v="35"/>
    <x v="3"/>
    <n v="10"/>
    <n v="8873"/>
    <n v="39394.675999999999"/>
    <n v="0.99627424004855591"/>
    <m/>
    <m/>
    <m/>
    <m/>
    <m/>
    <m/>
    <m/>
    <m/>
    <m/>
    <m/>
    <m/>
    <m/>
    <m/>
    <m/>
    <m/>
    <m/>
    <m/>
    <m/>
    <m/>
    <m/>
    <m/>
    <m/>
    <m/>
    <m/>
  </r>
  <r>
    <x v="36"/>
    <x v="3"/>
    <n v="740"/>
    <n v="8783"/>
    <n v="704847.59600000002"/>
    <n v="17.825289464367"/>
    <m/>
    <m/>
    <m/>
    <m/>
    <m/>
    <m/>
    <m/>
    <m/>
    <m/>
    <m/>
    <m/>
    <m/>
    <m/>
    <m/>
    <m/>
    <m/>
    <m/>
    <m/>
    <m/>
    <m/>
    <m/>
    <m/>
    <m/>
    <m/>
  </r>
  <r>
    <x v="37"/>
    <x v="3"/>
    <n v="2450"/>
    <n v="7751.6923076923094"/>
    <n v="2260848.7741538459"/>
    <n v="57.175883216677107"/>
    <m/>
    <m/>
    <m/>
    <m/>
    <m/>
    <m/>
    <m/>
    <m/>
    <m/>
    <m/>
    <m/>
    <m/>
    <m/>
    <m/>
    <m/>
    <m/>
    <m/>
    <m/>
    <m/>
    <m/>
    <m/>
    <m/>
    <m/>
    <m/>
  </r>
  <r>
    <x v="38"/>
    <x v="3"/>
    <n v="1107.1428571428571"/>
    <n v="9823.7931034482754"/>
    <n v="1043233.0677832511"/>
    <n v="26.382911025826999"/>
    <m/>
    <m/>
    <m/>
    <m/>
    <m/>
    <m/>
    <m/>
    <m/>
    <m/>
    <m/>
    <m/>
    <m/>
    <m/>
    <m/>
    <m/>
    <m/>
    <m/>
    <m/>
    <m/>
    <m/>
    <m/>
    <m/>
    <m/>
    <m/>
  </r>
  <r>
    <x v="39"/>
    <x v="3"/>
    <n v="2010"/>
    <n v="9424"/>
    <n v="1865274.6880000001"/>
    <n v="47.171986444792879"/>
    <m/>
    <m/>
    <m/>
    <m/>
    <m/>
    <m/>
    <m/>
    <m/>
    <m/>
    <m/>
    <m/>
    <m/>
    <m/>
    <m/>
    <m/>
    <m/>
    <m/>
    <m/>
    <m/>
    <m/>
    <m/>
    <m/>
    <m/>
    <m/>
  </r>
  <r>
    <x v="40"/>
    <x v="3"/>
    <n v="0"/>
    <n v="10362"/>
    <n v="35355.144"/>
    <n v="0.89411623084315417"/>
    <m/>
    <m/>
    <m/>
    <m/>
    <m/>
    <m/>
    <m/>
    <m/>
    <m/>
    <m/>
    <m/>
    <m/>
    <m/>
    <m/>
    <m/>
    <m/>
    <m/>
    <m/>
    <m/>
    <m/>
    <m/>
    <m/>
    <m/>
    <m/>
  </r>
  <r>
    <x v="41"/>
    <x v="3"/>
    <n v="0"/>
    <n v="22705"/>
    <n v="77469.459999999992"/>
    <n v="1.9591689848768401"/>
    <m/>
    <m/>
    <m/>
    <m/>
    <m/>
    <m/>
    <m/>
    <m/>
    <m/>
    <m/>
    <m/>
    <m/>
    <m/>
    <m/>
    <m/>
    <m/>
    <m/>
    <m/>
    <m/>
    <m/>
    <m/>
    <m/>
    <m/>
    <m/>
  </r>
  <r>
    <x v="42"/>
    <x v="3"/>
    <n v="0"/>
    <n v="22960.26923076923"/>
    <n v="78340.438615384614"/>
    <n v="1.981195655641713"/>
    <m/>
    <m/>
    <m/>
    <m/>
    <m/>
    <m/>
    <m/>
    <m/>
    <m/>
    <m/>
    <m/>
    <m/>
    <m/>
    <m/>
    <m/>
    <m/>
    <m/>
    <m/>
    <m/>
    <m/>
    <m/>
    <m/>
    <m/>
    <m/>
  </r>
  <r>
    <x v="43"/>
    <x v="3"/>
    <n v="0"/>
    <n v="25523.941176470591"/>
    <n v="87087.687294117641"/>
    <n v="2.2024097742683129"/>
    <m/>
    <m/>
    <m/>
    <m/>
    <m/>
    <m/>
    <m/>
    <m/>
    <m/>
    <m/>
    <m/>
    <m/>
    <m/>
    <m/>
    <m/>
    <m/>
    <m/>
    <m/>
    <m/>
    <m/>
    <m/>
    <m/>
    <m/>
    <m/>
  </r>
  <r>
    <x v="44"/>
    <x v="3"/>
    <n v="0"/>
    <n v="23731.071428571431"/>
    <n v="80970.415714285715"/>
    <n v="2.0477066338143168"/>
    <m/>
    <m/>
    <m/>
    <m/>
    <m/>
    <m/>
    <m/>
    <m/>
    <m/>
    <m/>
    <m/>
    <m/>
    <m/>
    <m/>
    <m/>
    <m/>
    <m/>
    <m/>
    <m/>
    <m/>
    <m/>
    <m/>
    <m/>
    <m/>
  </r>
  <r>
    <x v="45"/>
    <x v="3"/>
    <n v="0"/>
    <n v="17199.65517241379"/>
    <n v="58685.223448275858"/>
    <n v="1.484123803759948"/>
    <m/>
    <m/>
    <m/>
    <m/>
    <m/>
    <m/>
    <m/>
    <m/>
    <m/>
    <m/>
    <m/>
    <m/>
    <m/>
    <m/>
    <m/>
    <m/>
    <m/>
    <m/>
    <m/>
    <m/>
    <m/>
    <m/>
    <m/>
    <m/>
  </r>
  <r>
    <x v="46"/>
    <x v="3"/>
    <n v="0"/>
    <n v="10261"/>
    <n v="35010.531999999999"/>
    <n v="0.88540114308836171"/>
    <m/>
    <m/>
    <m/>
    <m/>
    <m/>
    <m/>
    <m/>
    <m/>
    <m/>
    <m/>
    <m/>
    <m/>
    <m/>
    <m/>
    <m/>
    <m/>
    <m/>
    <m/>
    <m/>
    <m/>
    <m/>
    <m/>
    <m/>
    <m/>
  </r>
  <r>
    <x v="47"/>
    <x v="3"/>
    <n v="0"/>
    <n v="6622.6333333333332"/>
    <n v="22596.424933333328"/>
    <n v="0.57145376898824873"/>
    <m/>
    <m/>
    <m/>
    <m/>
    <m/>
    <m/>
    <m/>
    <m/>
    <m/>
    <m/>
    <m/>
    <m/>
    <m/>
    <m/>
    <m/>
    <m/>
    <m/>
    <m/>
    <m/>
    <m/>
    <m/>
    <m/>
    <m/>
    <m/>
  </r>
  <r>
    <x v="48"/>
    <x v="3"/>
    <n v="0"/>
    <n v="7165.6500000000005"/>
    <n v="24449.197800000002"/>
    <n v="0.61830958980324724"/>
    <m/>
    <m/>
    <m/>
    <m/>
    <m/>
    <m/>
    <m/>
    <m/>
    <m/>
    <m/>
    <m/>
    <m/>
    <m/>
    <m/>
    <m/>
    <m/>
    <m/>
    <m/>
    <m/>
    <m/>
    <m/>
    <m/>
    <m/>
    <m/>
  </r>
  <r>
    <x v="49"/>
    <x v="3"/>
    <n v="0"/>
    <n v="9639"/>
    <n v="32888.267999999996"/>
    <n v="0.83173000859845214"/>
    <m/>
    <m/>
    <m/>
    <m/>
    <m/>
    <m/>
    <m/>
    <m/>
    <m/>
    <m/>
    <m/>
    <m/>
    <m/>
    <m/>
    <m/>
    <m/>
    <m/>
    <m/>
    <m/>
    <m/>
    <m/>
    <m/>
    <m/>
    <m/>
  </r>
  <r>
    <x v="50"/>
    <x v="3"/>
    <n v="0"/>
    <n v="9698.7241379310344"/>
    <n v="33092.046758620687"/>
    <n v="0.83688348486724717"/>
    <m/>
    <m/>
    <m/>
    <m/>
    <m/>
    <m/>
    <m/>
    <m/>
    <m/>
    <m/>
    <m/>
    <m/>
    <m/>
    <m/>
    <m/>
    <m/>
    <m/>
    <m/>
    <m/>
    <m/>
    <m/>
    <m/>
    <m/>
    <m/>
  </r>
  <r>
    <x v="51"/>
    <x v="3"/>
    <n v="0"/>
    <n v="10373.07692307692"/>
    <n v="35392.938461538462"/>
    <n v="0.8950720363547231"/>
    <m/>
    <m/>
    <m/>
    <m/>
    <m/>
    <m/>
    <m/>
    <m/>
    <m/>
    <m/>
    <m/>
    <m/>
    <m/>
    <m/>
    <m/>
    <m/>
    <m/>
    <m/>
    <m/>
    <m/>
    <m/>
    <m/>
    <m/>
    <m/>
  </r>
  <r>
    <x v="52"/>
    <x v="3"/>
    <n v="0"/>
    <n v="19859.928571428569"/>
    <n v="67762.076285714269"/>
    <n v="1.713673468355527"/>
    <m/>
    <m/>
    <m/>
    <m/>
    <m/>
    <m/>
    <m/>
    <m/>
    <m/>
    <m/>
    <m/>
    <m/>
    <m/>
    <m/>
    <m/>
    <m/>
    <m/>
    <m/>
    <m/>
    <m/>
    <m/>
    <m/>
    <m/>
    <m/>
  </r>
  <r>
    <x v="53"/>
    <x v="3"/>
    <n v="0"/>
    <n v="19911.428571428569"/>
    <n v="67937.794285714277"/>
    <n v="1.7181173002304959"/>
    <m/>
    <m/>
    <m/>
    <m/>
    <m/>
    <m/>
    <m/>
    <m/>
    <m/>
    <m/>
    <m/>
    <m/>
    <m/>
    <m/>
    <m/>
    <m/>
    <m/>
    <m/>
    <m/>
    <m/>
    <m/>
    <m/>
    <m/>
    <m/>
  </r>
  <r>
    <x v="54"/>
    <x v="3"/>
    <n v="0"/>
    <n v="29698"/>
    <n v="101329.576"/>
    <n v="2.5625809518992462"/>
    <m/>
    <m/>
    <m/>
    <m/>
    <m/>
    <m/>
    <m/>
    <m/>
    <m/>
    <m/>
    <m/>
    <m/>
    <m/>
    <m/>
    <m/>
    <m/>
    <m/>
    <m/>
    <m/>
    <m/>
    <m/>
    <m/>
    <m/>
    <m/>
  </r>
  <r>
    <x v="0"/>
    <x v="4"/>
    <m/>
    <m/>
    <m/>
    <m/>
    <m/>
    <m/>
    <m/>
    <m/>
    <m/>
    <m/>
    <m/>
    <m/>
    <m/>
    <m/>
    <m/>
    <m/>
    <m/>
    <m/>
    <m/>
    <m/>
    <m/>
    <m/>
    <m/>
    <m/>
    <m/>
    <m/>
    <m/>
    <m/>
  </r>
  <r>
    <x v="2"/>
    <x v="4"/>
    <m/>
    <n v="6434.7142857142862"/>
    <n v="10420240.959428569"/>
    <n v="667.27977455357143"/>
    <m/>
    <m/>
    <n v="103982.8571428571"/>
    <m/>
    <m/>
    <m/>
    <m/>
    <m/>
    <m/>
    <m/>
    <m/>
    <m/>
    <m/>
    <m/>
    <m/>
    <m/>
    <m/>
    <m/>
    <m/>
    <m/>
    <m/>
    <m/>
    <m/>
    <m/>
  </r>
  <r>
    <x v="3"/>
    <x v="4"/>
    <m/>
    <n v="6389"/>
    <n v="10319799.267999999"/>
    <n v="660.84780148565574"/>
    <m/>
    <m/>
    <n v="102980"/>
    <m/>
    <m/>
    <m/>
    <m/>
    <m/>
    <m/>
    <m/>
    <m/>
    <m/>
    <m/>
    <m/>
    <m/>
    <m/>
    <m/>
    <m/>
    <m/>
    <m/>
    <m/>
    <m/>
    <m/>
    <m/>
  </r>
  <r>
    <x v="4"/>
    <x v="4"/>
    <m/>
    <n v="5582.2962962962974"/>
    <n v="1420460.588066411"/>
    <n v="90.961871674334731"/>
    <m/>
    <m/>
    <n v="14014.13793103448"/>
    <m/>
    <m/>
    <m/>
    <m/>
    <m/>
    <m/>
    <m/>
    <m/>
    <m/>
    <m/>
    <m/>
    <m/>
    <m/>
    <m/>
    <m/>
    <m/>
    <m/>
    <m/>
    <m/>
    <m/>
    <m/>
  </r>
  <r>
    <x v="5"/>
    <x v="4"/>
    <m/>
    <n v="5735"/>
    <n v="852067.82"/>
    <n v="54.563769211065569"/>
    <m/>
    <m/>
    <n v="8325"/>
    <m/>
    <m/>
    <m/>
    <m/>
    <m/>
    <m/>
    <m/>
    <m/>
    <m/>
    <m/>
    <m/>
    <m/>
    <m/>
    <m/>
    <m/>
    <m/>
    <m/>
    <m/>
    <m/>
    <m/>
    <m/>
  </r>
  <r>
    <x v="6"/>
    <x v="4"/>
    <m/>
    <n v="7183.8571428577416"/>
    <n v="935511.32057143061"/>
    <n v="59.907231081674603"/>
    <m/>
    <m/>
    <n v="9110"/>
    <m/>
    <m/>
    <m/>
    <m/>
    <m/>
    <m/>
    <m/>
    <m/>
    <m/>
    <m/>
    <m/>
    <m/>
    <m/>
    <m/>
    <m/>
    <m/>
    <m/>
    <m/>
    <m/>
    <m/>
    <m/>
  </r>
  <r>
    <x v="7"/>
    <x v="4"/>
    <m/>
    <n v="9042.7885714286331"/>
    <n v="1246853.994605714"/>
    <n v="79.844646170960203"/>
    <m/>
    <m/>
    <n v="12160"/>
    <m/>
    <m/>
    <m/>
    <m/>
    <m/>
    <m/>
    <m/>
    <m/>
    <m/>
    <m/>
    <m/>
    <m/>
    <m/>
    <m/>
    <m/>
    <m/>
    <m/>
    <m/>
    <m/>
    <m/>
    <m/>
  </r>
  <r>
    <x v="8"/>
    <x v="4"/>
    <m/>
    <n v="8167.5"/>
    <n v="1406796.0814285721"/>
    <n v="90.086839230825532"/>
    <m/>
    <m/>
    <n v="13789.285714285719"/>
    <m/>
    <m/>
    <m/>
    <m/>
    <m/>
    <m/>
    <m/>
    <m/>
    <m/>
    <m/>
    <m/>
    <m/>
    <m/>
    <m/>
    <m/>
    <m/>
    <m/>
    <m/>
    <m/>
    <m/>
    <m/>
  </r>
  <r>
    <x v="9"/>
    <x v="4"/>
    <m/>
    <n v="6825.8125"/>
    <n v="2595141.524101852"/>
    <n v="166.18477997578461"/>
    <m/>
    <m/>
    <n v="25718.518518518518"/>
    <m/>
    <m/>
    <m/>
    <m/>
    <m/>
    <m/>
    <m/>
    <m/>
    <m/>
    <m/>
    <m/>
    <m/>
    <m/>
    <m/>
    <m/>
    <m/>
    <m/>
    <m/>
    <m/>
    <m/>
    <m/>
  </r>
  <r>
    <x v="10"/>
    <x v="4"/>
    <m/>
    <n v="6670.909090909091"/>
    <n v="8170975.4275324671"/>
    <n v="523.24381579997873"/>
    <m/>
    <m/>
    <n v="81482.142857142855"/>
    <m/>
    <m/>
    <m/>
    <m/>
    <m/>
    <m/>
    <m/>
    <m/>
    <m/>
    <m/>
    <m/>
    <m/>
    <m/>
    <m/>
    <m/>
    <m/>
    <m/>
    <m/>
    <m/>
    <m/>
    <m/>
  </r>
  <r>
    <x v="11"/>
    <x v="4"/>
    <m/>
    <n v="6414"/>
    <n v="5080051.2346666669"/>
    <n v="325.31065795765028"/>
    <m/>
    <m/>
    <n v="50581.666666666672"/>
    <m/>
    <m/>
    <m/>
    <m/>
    <m/>
    <m/>
    <m/>
    <m/>
    <m/>
    <m/>
    <m/>
    <m/>
    <m/>
    <m/>
    <m/>
    <m/>
    <m/>
    <m/>
    <m/>
    <m/>
    <m/>
  </r>
  <r>
    <x v="12"/>
    <x v="4"/>
    <m/>
    <n v="6615.2727272727061"/>
    <n v="8157398.8967523519"/>
    <n v="522.37441705637502"/>
    <m/>
    <m/>
    <n v="81348.275862068971"/>
    <m/>
    <m/>
    <m/>
    <m/>
    <m/>
    <m/>
    <m/>
    <m/>
    <m/>
    <m/>
    <m/>
    <m/>
    <m/>
    <m/>
    <m/>
    <m/>
    <m/>
    <m/>
    <m/>
    <m/>
    <m/>
  </r>
  <r>
    <x v="13"/>
    <x v="4"/>
    <m/>
    <n v="6481.0454545452576"/>
    <n v="8535233.3270909078"/>
    <n v="546.56975711391567"/>
    <m/>
    <m/>
    <n v="85131.199999999997"/>
    <m/>
    <m/>
    <m/>
    <m/>
    <m/>
    <m/>
    <m/>
    <m/>
    <m/>
    <m/>
    <m/>
    <m/>
    <m/>
    <m/>
    <m/>
    <m/>
    <m/>
    <m/>
    <m/>
    <m/>
    <m/>
  </r>
  <r>
    <x v="14"/>
    <x v="4"/>
    <m/>
    <n v="6254"/>
    <n v="11471338.648"/>
    <n v="734.58879661885248"/>
    <m/>
    <m/>
    <n v="114500"/>
    <m/>
    <m/>
    <m/>
    <m/>
    <m/>
    <m/>
    <m/>
    <m/>
    <m/>
    <m/>
    <m/>
    <m/>
    <m/>
    <m/>
    <m/>
    <m/>
    <m/>
    <m/>
    <m/>
    <m/>
    <m/>
  </r>
  <r>
    <x v="15"/>
    <x v="4"/>
    <m/>
    <n v="6365.7142857142862"/>
    <n v="6434219.8171428572"/>
    <n v="412.02739607728341"/>
    <m/>
    <m/>
    <n v="64125"/>
    <m/>
    <m/>
    <m/>
    <m/>
    <m/>
    <m/>
    <m/>
    <m/>
    <m/>
    <m/>
    <m/>
    <m/>
    <m/>
    <m/>
    <m/>
    <m/>
    <m/>
    <m/>
    <m/>
    <m/>
    <m/>
  </r>
  <r>
    <x v="16"/>
    <x v="4"/>
    <m/>
    <n v="5134.8399999999992"/>
    <n v="3967149.7037096298"/>
    <n v="254.04391032976631"/>
    <m/>
    <m/>
    <n v="39496.296296296299"/>
    <m/>
    <m/>
    <m/>
    <m/>
    <m/>
    <m/>
    <m/>
    <m/>
    <m/>
    <m/>
    <m/>
    <m/>
    <m/>
    <m/>
    <m/>
    <m/>
    <m/>
    <m/>
    <m/>
    <m/>
    <m/>
  </r>
  <r>
    <x v="17"/>
    <x v="4"/>
    <m/>
    <n v="6073.3333333333339"/>
    <n v="988222.21333333338"/>
    <n v="63.282672472677604"/>
    <m/>
    <m/>
    <n v="9675"/>
    <m/>
    <m/>
    <m/>
    <m/>
    <m/>
    <m/>
    <m/>
    <m/>
    <m/>
    <m/>
    <m/>
    <m/>
    <m/>
    <m/>
    <m/>
    <m/>
    <m/>
    <m/>
    <m/>
    <m/>
    <m/>
  </r>
  <r>
    <x v="18"/>
    <x v="4"/>
    <m/>
    <n v="9298.652173913044"/>
    <n v="906727.00121739134"/>
    <n v="58.063972926318613"/>
    <m/>
    <m/>
    <n v="8750"/>
    <m/>
    <m/>
    <m/>
    <m/>
    <m/>
    <m/>
    <m/>
    <m/>
    <m/>
    <m/>
    <m/>
    <m/>
    <m/>
    <m/>
    <m/>
    <m/>
    <m/>
    <m/>
    <m/>
    <m/>
    <m/>
  </r>
  <r>
    <x v="19"/>
    <x v="4"/>
    <m/>
    <n v="9088.1666666666679"/>
    <n v="944888.8246666668"/>
    <n v="60.507737235314217"/>
    <m/>
    <m/>
    <n v="9138.8000000000011"/>
    <m/>
    <m/>
    <m/>
    <m/>
    <m/>
    <m/>
    <m/>
    <m/>
    <m/>
    <m/>
    <m/>
    <m/>
    <m/>
    <m/>
    <m/>
    <m/>
    <m/>
    <m/>
    <m/>
    <m/>
    <m/>
  </r>
  <r>
    <x v="20"/>
    <x v="4"/>
    <m/>
    <n v="8027.3076923076933"/>
    <n v="1187746.316703296"/>
    <n v="76.05957458397134"/>
    <m/>
    <m/>
    <n v="11603.571428571429"/>
    <m/>
    <m/>
    <m/>
    <m/>
    <m/>
    <m/>
    <m/>
    <m/>
    <m/>
    <m/>
    <m/>
    <m/>
    <m/>
    <m/>
    <m/>
    <m/>
    <m/>
    <m/>
    <m/>
    <m/>
    <m/>
  </r>
  <r>
    <x v="21"/>
    <x v="4"/>
    <m/>
    <n v="6672.75"/>
    <n v="5046905.3540344834"/>
    <n v="323.18809900323282"/>
    <m/>
    <m/>
    <n v="50241.379310344833"/>
    <m/>
    <m/>
    <m/>
    <m/>
    <m/>
    <m/>
    <m/>
    <m/>
    <m/>
    <m/>
    <m/>
    <m/>
    <m/>
    <m/>
    <m/>
    <m/>
    <m/>
    <m/>
    <m/>
    <m/>
    <m/>
  </r>
  <r>
    <x v="22"/>
    <x v="4"/>
    <m/>
    <n v="6562.7999999999993"/>
    <n v="9728463.7021714281"/>
    <n v="622.98051371487122"/>
    <m/>
    <m/>
    <n v="97060.714285714275"/>
    <m/>
    <m/>
    <m/>
    <m/>
    <m/>
    <m/>
    <m/>
    <m/>
    <m/>
    <m/>
    <m/>
    <m/>
    <m/>
    <m/>
    <m/>
    <m/>
    <m/>
    <m/>
    <m/>
    <m/>
    <m/>
  </r>
  <r>
    <x v="23"/>
    <x v="4"/>
    <m/>
    <n v="7012.8888888888887"/>
    <n v="3758853.9028148139"/>
    <n v="240.7052960306618"/>
    <m/>
    <m/>
    <n v="37349.259259259263"/>
    <m/>
    <m/>
    <m/>
    <m/>
    <m/>
    <m/>
    <m/>
    <m/>
    <m/>
    <m/>
    <m/>
    <m/>
    <m/>
    <m/>
    <m/>
    <m/>
    <m/>
    <m/>
    <m/>
    <m/>
    <m/>
  </r>
  <r>
    <x v="24"/>
    <x v="4"/>
    <m/>
    <n v="6389.4444444444443"/>
    <n v="10868593.887892719"/>
    <n v="695.99089958329409"/>
    <m/>
    <m/>
    <n v="108467.9310344828"/>
    <m/>
    <m/>
    <m/>
    <m/>
    <m/>
    <m/>
    <m/>
    <m/>
    <m/>
    <m/>
    <m/>
    <m/>
    <m/>
    <m/>
    <m/>
    <m/>
    <m/>
    <m/>
    <m/>
    <m/>
    <m/>
  </r>
  <r>
    <x v="25"/>
    <x v="4"/>
    <m/>
    <n v="6154.8235294117649"/>
    <n v="8298760.2578823538"/>
    <n v="531.42675831726137"/>
    <m/>
    <m/>
    <n v="82777.600000000006"/>
    <m/>
    <m/>
    <m/>
    <m/>
    <m/>
    <m/>
    <m/>
    <m/>
    <m/>
    <m/>
    <m/>
    <m/>
    <m/>
    <m/>
    <m/>
    <m/>
    <m/>
    <m/>
    <m/>
    <m/>
    <m/>
  </r>
  <r>
    <x v="26"/>
    <x v="4"/>
    <m/>
    <n v="5617.4137931034484"/>
    <n v="8465063.1675862074"/>
    <n v="542.07627866202665"/>
    <m/>
    <m/>
    <n v="84458.965517241377"/>
    <m/>
    <m/>
    <m/>
    <m/>
    <m/>
    <m/>
    <m/>
    <m/>
    <m/>
    <m/>
    <m/>
    <m/>
    <m/>
    <m/>
    <m/>
    <m/>
    <m/>
    <m/>
    <m/>
    <m/>
    <m/>
  </r>
  <r>
    <x v="27"/>
    <x v="4"/>
    <m/>
    <n v="4783.3333333333339"/>
    <n v="5750606.447619047"/>
    <n v="368.25092518052298"/>
    <m/>
    <m/>
    <n v="57342.857142857138"/>
    <m/>
    <m/>
    <m/>
    <m/>
    <m/>
    <m/>
    <m/>
    <m/>
    <m/>
    <m/>
    <m/>
    <m/>
    <m/>
    <m/>
    <m/>
    <m/>
    <m/>
    <m/>
    <m/>
    <m/>
    <m/>
  </r>
  <r>
    <x v="28"/>
    <x v="4"/>
    <m/>
    <n v="5060"/>
    <n v="3211264.72"/>
    <n v="205.63939036885239"/>
    <m/>
    <m/>
    <n v="31940"/>
    <m/>
    <m/>
    <m/>
    <m/>
    <m/>
    <m/>
    <m/>
    <m/>
    <m/>
    <m/>
    <m/>
    <m/>
    <m/>
    <m/>
    <m/>
    <m/>
    <m/>
    <m/>
    <m/>
    <m/>
    <m/>
  </r>
  <r>
    <x v="29"/>
    <x v="4"/>
    <m/>
    <n v="6585"/>
    <n v="742468.02"/>
    <n v="47.545339395491801"/>
    <m/>
    <m/>
    <n v="7200"/>
    <m/>
    <m/>
    <m/>
    <m/>
    <m/>
    <m/>
    <m/>
    <m/>
    <m/>
    <m/>
    <m/>
    <m/>
    <m/>
    <m/>
    <m/>
    <m/>
    <m/>
    <m/>
    <m/>
    <m/>
    <m/>
  </r>
  <r>
    <x v="31"/>
    <x v="4"/>
    <m/>
    <n v="8006.8571428571422"/>
    <n v="770286.06323809514"/>
    <n v="49.326720238095227"/>
    <m/>
    <m/>
    <n v="7429.6666666666661"/>
    <m/>
    <m/>
    <m/>
    <m/>
    <m/>
    <m/>
    <m/>
    <m/>
    <m/>
    <m/>
    <m/>
    <m/>
    <m/>
    <m/>
    <m/>
    <m/>
    <m/>
    <m/>
    <m/>
    <m/>
    <m/>
  </r>
  <r>
    <x v="32"/>
    <x v="4"/>
    <m/>
    <n v="6200"/>
    <n v="1326154.3999999999"/>
    <n v="84.922797131147533"/>
    <m/>
    <m/>
    <n v="13050"/>
    <m/>
    <m/>
    <m/>
    <m/>
    <m/>
    <m/>
    <m/>
    <m/>
    <m/>
    <m/>
    <m/>
    <m/>
    <m/>
    <m/>
    <m/>
    <m/>
    <m/>
    <m/>
    <m/>
    <m/>
    <m/>
  </r>
  <r>
    <x v="33"/>
    <x v="4"/>
    <m/>
    <n v="5405"/>
    <n v="5375441.8600000003"/>
    <n v="344.22655353483611"/>
    <m/>
    <m/>
    <n v="53570"/>
    <m/>
    <m/>
    <m/>
    <m/>
    <m/>
    <m/>
    <m/>
    <m/>
    <m/>
    <m/>
    <m/>
    <m/>
    <m/>
    <m/>
    <m/>
    <m/>
    <m/>
    <m/>
    <m/>
    <m/>
    <m/>
  </r>
  <r>
    <x v="34"/>
    <x v="4"/>
    <m/>
    <n v="5005.2631578947367"/>
    <n v="3984577.9578947369"/>
    <n v="255.15996144305441"/>
    <m/>
    <m/>
    <n v="39675"/>
    <m/>
    <m/>
    <m/>
    <m/>
    <m/>
    <m/>
    <m/>
    <m/>
    <m/>
    <m/>
    <m/>
    <m/>
    <m/>
    <m/>
    <m/>
    <m/>
    <m/>
    <m/>
    <m/>
    <m/>
    <m/>
  </r>
  <r>
    <x v="35"/>
    <x v="4"/>
    <m/>
    <n v="4261"/>
    <n v="10912538.532"/>
    <n v="698.80497771516389"/>
    <m/>
    <m/>
    <n v="108980"/>
    <m/>
    <m/>
    <m/>
    <m/>
    <m/>
    <m/>
    <m/>
    <m/>
    <m/>
    <m/>
    <m/>
    <m/>
    <m/>
    <m/>
    <m/>
    <m/>
    <m/>
    <m/>
    <m/>
    <m/>
    <m/>
  </r>
  <r>
    <x v="36"/>
    <x v="4"/>
    <m/>
    <n v="4247"/>
    <n v="12258490.764"/>
    <n v="784.99556634221312"/>
    <m/>
    <m/>
    <n v="122440"/>
    <m/>
    <m/>
    <m/>
    <m/>
    <m/>
    <m/>
    <m/>
    <m/>
    <m/>
    <m/>
    <m/>
    <m/>
    <m/>
    <m/>
    <m/>
    <m/>
    <m/>
    <m/>
    <m/>
    <m/>
    <m/>
  </r>
  <r>
    <x v="37"/>
    <x v="4"/>
    <m/>
    <n v="4617.7599999999993"/>
    <n v="13156371.18173538"/>
    <n v="842.49303161727607"/>
    <m/>
    <m/>
    <n v="131406.15384615379"/>
    <m/>
    <m/>
    <m/>
    <m/>
    <m/>
    <m/>
    <m/>
    <m/>
    <m/>
    <m/>
    <m/>
    <m/>
    <m/>
    <m/>
    <m/>
    <m/>
    <m/>
    <m/>
    <m/>
    <m/>
    <m/>
  </r>
  <r>
    <x v="38"/>
    <x v="4"/>
    <m/>
    <n v="4793.2413793103451"/>
    <n v="7439251.0913103446"/>
    <n v="476.38646844968912"/>
    <m/>
    <m/>
    <n v="74228.965517241377"/>
    <m/>
    <m/>
    <m/>
    <m/>
    <m/>
    <m/>
    <m/>
    <m/>
    <m/>
    <m/>
    <m/>
    <m/>
    <m/>
    <m/>
    <m/>
    <m/>
    <m/>
    <m/>
    <m/>
    <m/>
    <m/>
  </r>
  <r>
    <x v="39"/>
    <x v="4"/>
    <m/>
    <n v="4536"/>
    <n v="5204476.8320000004"/>
    <n v="333.27848565573771"/>
    <m/>
    <m/>
    <n v="51890"/>
    <m/>
    <m/>
    <m/>
    <m/>
    <m/>
    <m/>
    <m/>
    <m/>
    <m/>
    <m/>
    <m/>
    <m/>
    <m/>
    <m/>
    <m/>
    <m/>
    <m/>
    <m/>
    <m/>
    <m/>
    <m/>
  </r>
  <r>
    <x v="40"/>
    <x v="4"/>
    <m/>
    <n v="4405"/>
    <n v="2999029.86"/>
    <n v="192.04853099385241"/>
    <m/>
    <m/>
    <n v="29840"/>
    <m/>
    <m/>
    <m/>
    <m/>
    <m/>
    <m/>
    <m/>
    <m/>
    <m/>
    <m/>
    <m/>
    <m/>
    <m/>
    <m/>
    <m/>
    <m/>
    <m/>
    <m/>
    <m/>
    <m/>
    <m/>
  </r>
  <r>
    <x v="41"/>
    <x v="4"/>
    <m/>
    <n v="4836"/>
    <n v="527500.43200000003"/>
    <n v="33.77948463114754"/>
    <m/>
    <m/>
    <n v="5110"/>
    <m/>
    <m/>
    <m/>
    <m/>
    <m/>
    <m/>
    <m/>
    <m/>
    <m/>
    <m/>
    <m/>
    <m/>
    <m/>
    <m/>
    <m/>
    <m/>
    <m/>
    <m/>
    <m/>
    <m/>
    <m/>
  </r>
  <r>
    <x v="42"/>
    <x v="4"/>
    <m/>
    <n v="4853"/>
    <n v="534558.43599999999"/>
    <n v="34.231457223360657"/>
    <m/>
    <m/>
    <n v="5180"/>
    <m/>
    <m/>
    <m/>
    <m/>
    <m/>
    <m/>
    <m/>
    <m/>
    <m/>
    <m/>
    <m/>
    <m/>
    <m/>
    <m/>
    <m/>
    <m/>
    <m/>
    <m/>
    <m/>
    <m/>
    <m/>
  </r>
  <r>
    <x v="43"/>
    <x v="4"/>
    <m/>
    <n v="7181.6666666666661"/>
    <n v="722503.84666666668"/>
    <n v="46.266895918715853"/>
    <m/>
    <m/>
    <n v="6980"/>
    <m/>
    <m/>
    <m/>
    <m/>
    <m/>
    <m/>
    <m/>
    <m/>
    <m/>
    <m/>
    <m/>
    <m/>
    <m/>
    <m/>
    <m/>
    <m/>
    <m/>
    <m/>
    <m/>
    <m/>
    <m/>
  </r>
  <r>
    <x v="44"/>
    <x v="4"/>
    <m/>
    <n v="8158"/>
    <n v="802835.0959999999"/>
    <n v="51.411058913934419"/>
    <m/>
    <m/>
    <n v="7749.9999999999991"/>
    <m/>
    <m/>
    <m/>
    <m/>
    <m/>
    <m/>
    <m/>
    <m/>
    <m/>
    <m/>
    <m/>
    <m/>
    <m/>
    <m/>
    <m/>
    <m/>
    <m/>
    <m/>
    <m/>
    <m/>
    <m/>
  </r>
  <r>
    <x v="45"/>
    <x v="4"/>
    <m/>
    <n v="6600.7857142857138"/>
    <n v="2861694.2946502459"/>
    <n v="183.25398915536931"/>
    <m/>
    <m/>
    <n v="28391.724137931029"/>
    <m/>
    <m/>
    <m/>
    <m/>
    <m/>
    <m/>
    <m/>
    <m/>
    <m/>
    <m/>
    <m/>
    <m/>
    <m/>
    <m/>
    <m/>
    <m/>
    <m/>
    <m/>
    <m/>
    <m/>
    <m/>
  </r>
  <r>
    <x v="46"/>
    <x v="4"/>
    <m/>
    <n v="5576"/>
    <n v="8596025.3120000008"/>
    <n v="550.4626864754099"/>
    <m/>
    <m/>
    <n v="85770"/>
    <m/>
    <m/>
    <m/>
    <m/>
    <m/>
    <m/>
    <m/>
    <m/>
    <m/>
    <m/>
    <m/>
    <m/>
    <m/>
    <m/>
    <m/>
    <m/>
    <m/>
    <m/>
    <m/>
    <m/>
    <m/>
  </r>
  <r>
    <x v="47"/>
    <x v="4"/>
    <m/>
    <n v="5683.3333333333339"/>
    <n v="6649258.1999999993"/>
    <n v="425.79778432377037"/>
    <m/>
    <m/>
    <n v="66298.666666666657"/>
    <m/>
    <m/>
    <m/>
    <m/>
    <m/>
    <m/>
    <m/>
    <m/>
    <m/>
    <m/>
    <m/>
    <m/>
    <m/>
    <m/>
    <m/>
    <m/>
    <m/>
    <m/>
    <m/>
    <m/>
    <m/>
  </r>
  <r>
    <x v="48"/>
    <x v="4"/>
    <m/>
    <n v="5732.7857142857138"/>
    <n v="10847860.264857139"/>
    <n v="694.66318294423309"/>
    <m/>
    <m/>
    <n v="108283"/>
    <m/>
    <m/>
    <m/>
    <m/>
    <m/>
    <m/>
    <m/>
    <m/>
    <m/>
    <m/>
    <m/>
    <m/>
    <m/>
    <m/>
    <m/>
    <m/>
    <m/>
    <m/>
    <m/>
    <m/>
    <m/>
  </r>
  <r>
    <x v="49"/>
    <x v="4"/>
    <m/>
    <n v="5183"/>
    <n v="12379684.396"/>
    <n v="792.75642904713118"/>
    <m/>
    <m/>
    <n v="123620"/>
    <m/>
    <m/>
    <m/>
    <m/>
    <m/>
    <m/>
    <m/>
    <m/>
    <m/>
    <m/>
    <m/>
    <m/>
    <m/>
    <m/>
    <m/>
    <m/>
    <m/>
    <m/>
    <m/>
    <m/>
    <m/>
  </r>
  <r>
    <x v="50"/>
    <x v="4"/>
    <m/>
    <n v="5297.6785714285716"/>
    <n v="8757937.7482512314"/>
    <n v="560.83105457551426"/>
    <m/>
    <m/>
    <n v="87398.620689655174"/>
    <m/>
    <m/>
    <m/>
    <m/>
    <m/>
    <m/>
    <m/>
    <m/>
    <m/>
    <m/>
    <m/>
    <m/>
    <m/>
    <m/>
    <m/>
    <m/>
    <m/>
    <m/>
    <m/>
    <m/>
    <m/>
  </r>
  <r>
    <x v="51"/>
    <x v="4"/>
    <m/>
    <n v="5278.8461538461534"/>
    <n v="6549934.5"/>
    <n v="419.43740394467221"/>
    <m/>
    <m/>
    <n v="65319.230769230773"/>
    <m/>
    <m/>
    <m/>
    <m/>
    <m/>
    <m/>
    <m/>
    <m/>
    <m/>
    <m/>
    <m/>
    <m/>
    <m/>
    <m/>
    <m/>
    <m/>
    <m/>
    <m/>
    <m/>
    <m/>
    <m/>
  </r>
  <r>
    <x v="52"/>
    <x v="4"/>
    <m/>
    <n v="5452.7931034482763"/>
    <n v="2308329.068"/>
    <n v="147.81820363729511"/>
    <m/>
    <m/>
    <n v="22897.241379310341"/>
    <m/>
    <m/>
    <m/>
    <m/>
    <m/>
    <m/>
    <m/>
    <m/>
    <m/>
    <m/>
    <m/>
    <m/>
    <m/>
    <m/>
    <m/>
    <m/>
    <m/>
    <m/>
    <m/>
    <m/>
    <m/>
  </r>
  <r>
    <x v="53"/>
    <x v="4"/>
    <m/>
    <n v="6406.1538461538466"/>
    <n v="845786.36835164856"/>
    <n v="54.161524612682413"/>
    <m/>
    <m/>
    <n v="8239.2857142857156"/>
    <m/>
    <m/>
    <m/>
    <m/>
    <m/>
    <m/>
    <m/>
    <m/>
    <m/>
    <m/>
    <m/>
    <m/>
    <m/>
    <m/>
    <m/>
    <m/>
    <m/>
    <m/>
    <m/>
    <m/>
    <m/>
  </r>
  <r>
    <x v="54"/>
    <x v="4"/>
    <m/>
    <n v="7140.3333333333339"/>
    <n v="768362.81733333331"/>
    <n v="49.203561560792352"/>
    <m/>
    <m/>
    <n v="7440"/>
    <m/>
    <m/>
    <m/>
    <m/>
    <m/>
    <m/>
    <m/>
    <m/>
    <m/>
    <m/>
    <m/>
    <m/>
    <m/>
    <m/>
    <m/>
    <m/>
    <m/>
    <m/>
    <m/>
    <m/>
    <m/>
  </r>
  <r>
    <x v="0"/>
    <x v="5"/>
    <m/>
    <n v="4075.3928571428569"/>
    <n v="13905.240428571429"/>
    <n v="1.1212095168981959"/>
    <m/>
    <m/>
    <m/>
    <m/>
    <m/>
    <m/>
    <m/>
    <m/>
    <m/>
    <m/>
    <m/>
    <m/>
    <m/>
    <m/>
    <m/>
    <m/>
    <m/>
    <m/>
    <m/>
    <m/>
    <m/>
    <m/>
    <m/>
    <m/>
  </r>
  <r>
    <x v="1"/>
    <x v="5"/>
    <m/>
    <n v="3764"/>
    <n v="12842.768"/>
    <n v="1.035540074181583"/>
    <m/>
    <m/>
    <m/>
    <m/>
    <m/>
    <m/>
    <m/>
    <m/>
    <m/>
    <m/>
    <m/>
    <m/>
    <m/>
    <m/>
    <m/>
    <m/>
    <m/>
    <m/>
    <m/>
    <m/>
    <m/>
    <m/>
    <m/>
    <m/>
  </r>
  <r>
    <x v="2"/>
    <x v="5"/>
    <m/>
    <n v="4251.4285714285716"/>
    <n v="14505.87428571429"/>
    <n v="1.1696399198285989"/>
    <m/>
    <m/>
    <m/>
    <m/>
    <m/>
    <m/>
    <m/>
    <m/>
    <m/>
    <m/>
    <m/>
    <m/>
    <m/>
    <m/>
    <m/>
    <m/>
    <m/>
    <m/>
    <m/>
    <m/>
    <m/>
    <m/>
    <m/>
    <m/>
  </r>
  <r>
    <x v="3"/>
    <x v="5"/>
    <m/>
    <n v="4184"/>
    <n v="14275.808000000001"/>
    <n v="1.1510891791646509"/>
    <m/>
    <m/>
    <m/>
    <m/>
    <m/>
    <m/>
    <m/>
    <m/>
    <m/>
    <m/>
    <m/>
    <m/>
    <m/>
    <m/>
    <m/>
    <m/>
    <m/>
    <m/>
    <m/>
    <m/>
    <m/>
    <m/>
    <m/>
    <m/>
  </r>
  <r>
    <x v="4"/>
    <x v="5"/>
    <m/>
    <n v="4641.9629629629626"/>
    <n v="15838.377629629629"/>
    <n v="1.2770825374640891"/>
    <m/>
    <m/>
    <m/>
    <m/>
    <m/>
    <m/>
    <m/>
    <m/>
    <m/>
    <m/>
    <m/>
    <m/>
    <m/>
    <m/>
    <m/>
    <m/>
    <m/>
    <m/>
    <m/>
    <m/>
    <m/>
    <m/>
    <m/>
    <m/>
  </r>
  <r>
    <x v="5"/>
    <x v="5"/>
    <m/>
    <n v="6266.086956521739"/>
    <n v="21379.888695652171"/>
    <n v="1.7239065227908541"/>
    <m/>
    <m/>
    <m/>
    <m/>
    <m/>
    <m/>
    <m/>
    <m/>
    <m/>
    <m/>
    <m/>
    <m/>
    <m/>
    <m/>
    <m/>
    <m/>
    <m/>
    <m/>
    <m/>
    <m/>
    <m/>
    <m/>
    <m/>
    <m/>
  </r>
  <r>
    <x v="6"/>
    <x v="5"/>
    <m/>
    <n v="8114.9999999999991"/>
    <n v="27688.38"/>
    <n v="2.232573778422835"/>
    <m/>
    <m/>
    <m/>
    <m/>
    <m/>
    <m/>
    <m/>
    <m/>
    <m/>
    <m/>
    <m/>
    <m/>
    <m/>
    <m/>
    <m/>
    <m/>
    <m/>
    <m/>
    <m/>
    <m/>
    <m/>
    <m/>
    <m/>
    <m/>
  </r>
  <r>
    <x v="7"/>
    <x v="5"/>
    <m/>
    <n v="8664.5"/>
    <n v="29563.274000000001"/>
    <n v="2.383750524109014"/>
    <m/>
    <m/>
    <m/>
    <m/>
    <m/>
    <m/>
    <m/>
    <m/>
    <m/>
    <m/>
    <m/>
    <m/>
    <m/>
    <m/>
    <m/>
    <m/>
    <m/>
    <m/>
    <m/>
    <m/>
    <m/>
    <m/>
    <m/>
    <m/>
  </r>
  <r>
    <x v="8"/>
    <x v="5"/>
    <m/>
    <n v="7634.347826086957"/>
    <n v="26048.394782608699"/>
    <n v="2.1003382343661259"/>
    <m/>
    <m/>
    <m/>
    <m/>
    <m/>
    <m/>
    <m/>
    <m/>
    <m/>
    <m/>
    <m/>
    <m/>
    <m/>
    <m/>
    <m/>
    <m/>
    <m/>
    <m/>
    <m/>
    <m/>
    <m/>
    <m/>
    <m/>
    <m/>
  </r>
  <r>
    <x v="9"/>
    <x v="5"/>
    <m/>
    <n v="6155.4375"/>
    <n v="21002.352749999998"/>
    <n v="1.693464985486212"/>
    <m/>
    <m/>
    <m/>
    <m/>
    <m/>
    <m/>
    <m/>
    <m/>
    <m/>
    <m/>
    <m/>
    <m/>
    <m/>
    <m/>
    <m/>
    <m/>
    <m/>
    <m/>
    <m/>
    <m/>
    <m/>
    <m/>
    <m/>
    <m/>
  </r>
  <r>
    <x v="10"/>
    <x v="5"/>
    <m/>
    <n v="4753.636363636364"/>
    <n v="16219.407272727271"/>
    <n v="1.3078057791265341"/>
    <m/>
    <m/>
    <m/>
    <m/>
    <m/>
    <m/>
    <m/>
    <m/>
    <m/>
    <m/>
    <m/>
    <m/>
    <m/>
    <m/>
    <m/>
    <m/>
    <m/>
    <m/>
    <m/>
    <m/>
    <m/>
    <m/>
    <m/>
    <m/>
  </r>
  <r>
    <x v="11"/>
    <x v="5"/>
    <m/>
    <n v="4405.676470587845"/>
    <n v="15032.16811764573"/>
    <n v="1.212076126241391"/>
    <m/>
    <m/>
    <m/>
    <m/>
    <m/>
    <m/>
    <m/>
    <m/>
    <m/>
    <m/>
    <m/>
    <m/>
    <m/>
    <m/>
    <m/>
    <m/>
    <m/>
    <m/>
    <m/>
    <m/>
    <m/>
    <m/>
    <m/>
    <m/>
  </r>
  <r>
    <x v="12"/>
    <x v="5"/>
    <m/>
    <n v="4335.823529412155"/>
    <n v="14793.82988235427"/>
    <n v="1.1928584004478531"/>
    <m/>
    <m/>
    <m/>
    <m/>
    <m/>
    <m/>
    <m/>
    <m/>
    <m/>
    <m/>
    <m/>
    <m/>
    <m/>
    <m/>
    <m/>
    <m/>
    <m/>
    <m/>
    <m/>
    <m/>
    <m/>
    <m/>
    <m/>
    <m/>
  </r>
  <r>
    <x v="13"/>
    <x v="5"/>
    <m/>
    <n v="4306.96"/>
    <n v="14695.347519999999"/>
    <n v="1.1849175552330271"/>
    <m/>
    <m/>
    <m/>
    <m/>
    <m/>
    <m/>
    <m/>
    <m/>
    <m/>
    <m/>
    <m/>
    <m/>
    <m/>
    <m/>
    <m/>
    <m/>
    <m/>
    <m/>
    <m/>
    <m/>
    <m/>
    <m/>
    <m/>
    <m/>
  </r>
  <r>
    <x v="14"/>
    <x v="5"/>
    <m/>
    <n v="4889"/>
    <n v="16681.268"/>
    <n v="1.345046605386228"/>
    <m/>
    <m/>
    <m/>
    <m/>
    <m/>
    <m/>
    <m/>
    <m/>
    <m/>
    <m/>
    <m/>
    <m/>
    <m/>
    <m/>
    <m/>
    <m/>
    <m/>
    <m/>
    <m/>
    <m/>
    <m/>
    <m/>
    <m/>
    <m/>
  </r>
  <r>
    <x v="15"/>
    <x v="5"/>
    <m/>
    <n v="4917.391304347826"/>
    <n v="16778.139130434782"/>
    <n v="1.352857533497402"/>
    <m/>
    <m/>
    <m/>
    <m/>
    <m/>
    <m/>
    <m/>
    <m/>
    <m/>
    <m/>
    <m/>
    <m/>
    <m/>
    <m/>
    <m/>
    <m/>
    <m/>
    <m/>
    <m/>
    <m/>
    <m/>
    <m/>
    <m/>
    <m/>
  </r>
  <r>
    <x v="16"/>
    <x v="5"/>
    <m/>
    <n v="4052.32"/>
    <n v="13826.51584"/>
    <n v="1.114861783583293"/>
    <m/>
    <m/>
    <m/>
    <m/>
    <m/>
    <m/>
    <m/>
    <m/>
    <m/>
    <m/>
    <m/>
    <m/>
    <m/>
    <m/>
    <m/>
    <m/>
    <m/>
    <m/>
    <m/>
    <m/>
    <m/>
    <m/>
    <m/>
    <m/>
  </r>
  <r>
    <x v="17"/>
    <x v="5"/>
    <m/>
    <n v="5365.5555555555557"/>
    <n v="18307.27555555556"/>
    <n v="1.4761551004318301"/>
    <m/>
    <m/>
    <m/>
    <m/>
    <m/>
    <m/>
    <m/>
    <m/>
    <m/>
    <m/>
    <m/>
    <m/>
    <m/>
    <m/>
    <m/>
    <m/>
    <m/>
    <m/>
    <m/>
    <m/>
    <m/>
    <m/>
    <m/>
    <m/>
  </r>
  <r>
    <x v="18"/>
    <x v="5"/>
    <m/>
    <n v="6942"/>
    <n v="23686.103999999999"/>
    <n v="1.9098616352201261"/>
    <m/>
    <m/>
    <m/>
    <m/>
    <m/>
    <m/>
    <m/>
    <m/>
    <m/>
    <m/>
    <m/>
    <m/>
    <m/>
    <m/>
    <m/>
    <m/>
    <m/>
    <m/>
    <m/>
    <m/>
    <m/>
    <m/>
    <m/>
    <m/>
  </r>
  <r>
    <x v="19"/>
    <x v="5"/>
    <m/>
    <n v="6992.7142857142862"/>
    <n v="23859.141142857141"/>
    <n v="1.923813993134748"/>
    <m/>
    <m/>
    <m/>
    <m/>
    <m/>
    <m/>
    <m/>
    <m/>
    <m/>
    <m/>
    <m/>
    <m/>
    <m/>
    <m/>
    <m/>
    <m/>
    <m/>
    <m/>
    <m/>
    <m/>
    <m/>
    <m/>
    <m/>
    <m/>
  </r>
  <r>
    <x v="20"/>
    <x v="5"/>
    <m/>
    <n v="7524.4444444444443"/>
    <n v="25673.404444444441"/>
    <n v="2.0701019548818289"/>
    <m/>
    <m/>
    <m/>
    <m/>
    <m/>
    <m/>
    <m/>
    <m/>
    <m/>
    <m/>
    <m/>
    <m/>
    <m/>
    <m/>
    <m/>
    <m/>
    <m/>
    <m/>
    <m/>
    <m/>
    <m/>
    <m/>
    <m/>
    <m/>
  </r>
  <r>
    <x v="21"/>
    <x v="5"/>
    <m/>
    <n v="4964.4285714285716"/>
    <n v="16938.630285714291"/>
    <n v="1.365798281383187"/>
    <m/>
    <m/>
    <m/>
    <m/>
    <m/>
    <m/>
    <m/>
    <m/>
    <m/>
    <m/>
    <m/>
    <m/>
    <m/>
    <m/>
    <m/>
    <m/>
    <m/>
    <m/>
    <m/>
    <m/>
    <m/>
    <m/>
    <m/>
    <m/>
  </r>
  <r>
    <x v="22"/>
    <x v="5"/>
    <m/>
    <n v="4423.2"/>
    <n v="15091.9584"/>
    <n v="1.2168971456216739"/>
    <m/>
    <m/>
    <m/>
    <m/>
    <m/>
    <m/>
    <m/>
    <m/>
    <m/>
    <m/>
    <m/>
    <m/>
    <m/>
    <m/>
    <m/>
    <m/>
    <m/>
    <m/>
    <m/>
    <m/>
    <m/>
    <m/>
    <m/>
    <m/>
  </r>
  <r>
    <x v="23"/>
    <x v="5"/>
    <m/>
    <n v="3775.1111111111109"/>
    <n v="12880.679111111111"/>
    <n v="1.038596928810765"/>
    <m/>
    <m/>
    <m/>
    <m/>
    <m/>
    <m/>
    <m/>
    <m/>
    <m/>
    <m/>
    <m/>
    <m/>
    <m/>
    <m/>
    <m/>
    <m/>
    <m/>
    <m/>
    <m/>
    <m/>
    <m/>
    <m/>
    <m/>
    <m/>
  </r>
  <r>
    <x v="24"/>
    <x v="5"/>
    <m/>
    <n v="3811.8518518518522"/>
    <n v="13006.038518518521"/>
    <n v="1.0487049281179259"/>
    <m/>
    <m/>
    <m/>
    <m/>
    <m/>
    <m/>
    <m/>
    <m/>
    <m/>
    <m/>
    <m/>
    <m/>
    <m/>
    <m/>
    <m/>
    <m/>
    <m/>
    <m/>
    <m/>
    <m/>
    <m/>
    <m/>
    <m/>
    <m/>
  </r>
  <r>
    <x v="25"/>
    <x v="5"/>
    <m/>
    <n v="3906.4705882352951"/>
    <n v="13328.877647058829"/>
    <n v="1.0747361431268201"/>
    <m/>
    <m/>
    <m/>
    <m/>
    <m/>
    <m/>
    <m/>
    <m/>
    <m/>
    <m/>
    <m/>
    <m/>
    <m/>
    <m/>
    <m/>
    <m/>
    <m/>
    <m/>
    <m/>
    <m/>
    <m/>
    <m/>
    <m/>
    <m/>
  </r>
  <r>
    <x v="26"/>
    <x v="5"/>
    <m/>
    <n v="4028.9310344827582"/>
    <n v="13746.712689655171"/>
    <n v="1.1084270835071099"/>
    <m/>
    <m/>
    <m/>
    <m/>
    <m/>
    <m/>
    <m/>
    <m/>
    <m/>
    <m/>
    <m/>
    <m/>
    <m/>
    <m/>
    <m/>
    <m/>
    <m/>
    <m/>
    <m/>
    <m/>
    <m/>
    <m/>
    <m/>
    <m/>
  </r>
  <r>
    <x v="27"/>
    <x v="5"/>
    <m/>
    <n v="3550"/>
    <n v="12112.6"/>
    <n v="0.97666505402354464"/>
    <m/>
    <m/>
    <m/>
    <m/>
    <m/>
    <m/>
    <m/>
    <m/>
    <m/>
    <m/>
    <m/>
    <m/>
    <m/>
    <m/>
    <m/>
    <m/>
    <m/>
    <m/>
    <m/>
    <m/>
    <m/>
    <m/>
    <m/>
    <m/>
  </r>
  <r>
    <x v="28"/>
    <x v="5"/>
    <m/>
    <n v="4059"/>
    <n v="13849.308000000001"/>
    <n v="1.1166995645863571"/>
    <m/>
    <m/>
    <m/>
    <m/>
    <m/>
    <m/>
    <m/>
    <m/>
    <m/>
    <m/>
    <m/>
    <m/>
    <m/>
    <m/>
    <m/>
    <m/>
    <m/>
    <m/>
    <m/>
    <m/>
    <m/>
    <m/>
    <m/>
    <m/>
  </r>
  <r>
    <x v="29"/>
    <x v="5"/>
    <m/>
    <n v="6186.4285714285716"/>
    <n v="21108.094285714291"/>
    <n v="1.701991153500588"/>
    <m/>
    <m/>
    <m/>
    <m/>
    <m/>
    <m/>
    <m/>
    <m/>
    <m/>
    <m/>
    <m/>
    <m/>
    <m/>
    <m/>
    <m/>
    <m/>
    <m/>
    <m/>
    <m/>
    <m/>
    <m/>
    <m/>
    <m/>
    <m/>
  </r>
  <r>
    <x v="30"/>
    <x v="5"/>
    <m/>
    <n v="6975"/>
    <n v="23798.7"/>
    <n v="1.918940493468795"/>
    <m/>
    <m/>
    <m/>
    <m/>
    <m/>
    <m/>
    <m/>
    <m/>
    <m/>
    <m/>
    <m/>
    <m/>
    <m/>
    <m/>
    <m/>
    <m/>
    <m/>
    <m/>
    <m/>
    <m/>
    <m/>
    <m/>
    <m/>
    <m/>
  </r>
  <r>
    <x v="31"/>
    <x v="5"/>
    <m/>
    <n v="7814.1379310344828"/>
    <n v="26661.83862068965"/>
    <n v="2.1498015336792169"/>
    <m/>
    <m/>
    <m/>
    <m/>
    <m/>
    <m/>
    <m/>
    <m/>
    <m/>
    <m/>
    <m/>
    <m/>
    <m/>
    <m/>
    <m/>
    <m/>
    <m/>
    <m/>
    <m/>
    <m/>
    <m/>
    <m/>
    <m/>
    <m/>
  </r>
  <r>
    <x v="32"/>
    <x v="5"/>
    <m/>
    <n v="6517"/>
    <n v="22236.004000000001"/>
    <n v="1.792936945653927"/>
    <m/>
    <m/>
    <m/>
    <m/>
    <m/>
    <m/>
    <m/>
    <m/>
    <m/>
    <m/>
    <m/>
    <m/>
    <m/>
    <m/>
    <m/>
    <m/>
    <m/>
    <m/>
    <m/>
    <m/>
    <m/>
    <m/>
    <m/>
    <m/>
  </r>
  <r>
    <x v="33"/>
    <x v="5"/>
    <m/>
    <n v="5628"/>
    <n v="19202.736000000001"/>
    <n v="1.5483580067731011"/>
    <m/>
    <m/>
    <m/>
    <m/>
    <m/>
    <m/>
    <m/>
    <m/>
    <m/>
    <m/>
    <m/>
    <m/>
    <m/>
    <m/>
    <m/>
    <m/>
    <m/>
    <m/>
    <m/>
    <m/>
    <m/>
    <m/>
    <m/>
    <m/>
  </r>
  <r>
    <x v="34"/>
    <x v="5"/>
    <m/>
    <n v="5842.1052631578941"/>
    <n v="19933.263157894729"/>
    <n v="1.607261986606574"/>
    <m/>
    <m/>
    <m/>
    <m/>
    <m/>
    <m/>
    <m/>
    <m/>
    <m/>
    <m/>
    <m/>
    <m/>
    <m/>
    <m/>
    <m/>
    <m/>
    <m/>
    <m/>
    <m/>
    <m/>
    <m/>
    <m/>
    <m/>
    <m/>
  </r>
  <r>
    <x v="35"/>
    <x v="5"/>
    <m/>
    <n v="4694"/>
    <n v="16015.928"/>
    <n v="1.29139880664409"/>
    <m/>
    <m/>
    <m/>
    <m/>
    <m/>
    <m/>
    <m/>
    <m/>
    <m/>
    <m/>
    <m/>
    <m/>
    <m/>
    <m/>
    <m/>
    <m/>
    <m/>
    <m/>
    <m/>
    <m/>
    <m/>
    <m/>
    <m/>
    <m/>
  </r>
  <r>
    <x v="36"/>
    <x v="5"/>
    <m/>
    <n v="5354"/>
    <n v="18267.848000000002"/>
    <n v="1.4729759716174811"/>
    <m/>
    <m/>
    <m/>
    <m/>
    <m/>
    <m/>
    <m/>
    <m/>
    <m/>
    <m/>
    <m/>
    <m/>
    <m/>
    <m/>
    <m/>
    <m/>
    <m/>
    <m/>
    <m/>
    <m/>
    <m/>
    <m/>
    <m/>
    <m/>
  </r>
  <r>
    <x v="37"/>
    <x v="5"/>
    <m/>
    <n v="5181.12"/>
    <n v="17677.98144"/>
    <n v="1.425413759071118"/>
    <m/>
    <m/>
    <m/>
    <m/>
    <m/>
    <m/>
    <m/>
    <m/>
    <m/>
    <m/>
    <m/>
    <m/>
    <m/>
    <m/>
    <m/>
    <m/>
    <m/>
    <m/>
    <m/>
    <m/>
    <m/>
    <m/>
    <m/>
    <m/>
  </r>
  <r>
    <x v="38"/>
    <x v="5"/>
    <m/>
    <n v="5061.5517241379312"/>
    <n v="17270.014482758619"/>
    <n v="1.3925185036896159"/>
    <m/>
    <m/>
    <m/>
    <m/>
    <m/>
    <m/>
    <m/>
    <m/>
    <m/>
    <m/>
    <m/>
    <m/>
    <m/>
    <m/>
    <m/>
    <m/>
    <m/>
    <m/>
    <m/>
    <m/>
    <m/>
    <m/>
    <m/>
    <m/>
  </r>
  <r>
    <x v="39"/>
    <x v="5"/>
    <m/>
    <n v="4841"/>
    <n v="16517.491999999998"/>
    <n v="1.331840993388163"/>
    <m/>
    <m/>
    <m/>
    <m/>
    <m/>
    <m/>
    <m/>
    <m/>
    <m/>
    <m/>
    <m/>
    <m/>
    <m/>
    <m/>
    <m/>
    <m/>
    <m/>
    <m/>
    <m/>
    <m/>
    <m/>
    <m/>
    <m/>
    <m/>
  </r>
  <r>
    <x v="40"/>
    <x v="5"/>
    <m/>
    <n v="5234"/>
    <n v="17858.407999999999"/>
    <n v="1.4399619416223191"/>
    <m/>
    <m/>
    <m/>
    <m/>
    <m/>
    <m/>
    <m/>
    <m/>
    <m/>
    <m/>
    <m/>
    <m/>
    <m/>
    <m/>
    <m/>
    <m/>
    <m/>
    <m/>
    <m/>
    <m/>
    <m/>
    <m/>
    <m/>
    <m/>
  </r>
  <r>
    <x v="41"/>
    <x v="5"/>
    <m/>
    <n v="7552"/>
    <n v="25767.423999999999"/>
    <n v="2.0776829543622002"/>
    <m/>
    <m/>
    <m/>
    <m/>
    <m/>
    <m/>
    <m/>
    <m/>
    <m/>
    <m/>
    <m/>
    <m/>
    <m/>
    <m/>
    <m/>
    <m/>
    <m/>
    <m/>
    <m/>
    <m/>
    <m/>
    <m/>
    <m/>
    <m/>
  </r>
  <r>
    <x v="42"/>
    <x v="5"/>
    <m/>
    <n v="7670"/>
    <n v="26170.04"/>
    <n v="2.1101467505241089"/>
    <m/>
    <m/>
    <m/>
    <m/>
    <m/>
    <m/>
    <m/>
    <m/>
    <m/>
    <m/>
    <m/>
    <m/>
    <m/>
    <m/>
    <m/>
    <m/>
    <m/>
    <m/>
    <m/>
    <m/>
    <m/>
    <m/>
    <m/>
    <m/>
  </r>
  <r>
    <x v="43"/>
    <x v="5"/>
    <m/>
    <n v="8700.6666666666679"/>
    <n v="29686.67466666667"/>
    <n v="2.3937005859270011"/>
    <m/>
    <m/>
    <m/>
    <m/>
    <m/>
    <m/>
    <m/>
    <m/>
    <m/>
    <m/>
    <m/>
    <m/>
    <m/>
    <m/>
    <m/>
    <m/>
    <m/>
    <m/>
    <m/>
    <m/>
    <m/>
    <m/>
    <m/>
    <m/>
  </r>
  <r>
    <x v="44"/>
    <x v="5"/>
    <m/>
    <n v="8004"/>
    <n v="27309.648000000001"/>
    <n v="2.2020358006773102"/>
    <m/>
    <m/>
    <m/>
    <m/>
    <m/>
    <m/>
    <m/>
    <m/>
    <m/>
    <m/>
    <m/>
    <m/>
    <m/>
    <m/>
    <m/>
    <m/>
    <m/>
    <m/>
    <m/>
    <m/>
    <m/>
    <m/>
    <m/>
    <m/>
  </r>
  <r>
    <x v="45"/>
    <x v="5"/>
    <m/>
    <n v="6679"/>
    <n v="22788.748"/>
    <n v="1.8375058861473961"/>
    <m/>
    <m/>
    <m/>
    <m/>
    <m/>
    <m/>
    <m/>
    <m/>
    <m/>
    <m/>
    <m/>
    <m/>
    <m/>
    <m/>
    <m/>
    <m/>
    <m/>
    <m/>
    <m/>
    <m/>
    <m/>
    <m/>
    <m/>
    <m/>
  </r>
  <r>
    <x v="46"/>
    <x v="5"/>
    <m/>
    <n v="4800"/>
    <n v="16377.6"/>
    <n v="1.320561199806483"/>
    <m/>
    <m/>
    <m/>
    <m/>
    <m/>
    <m/>
    <m/>
    <m/>
    <m/>
    <m/>
    <m/>
    <m/>
    <m/>
    <m/>
    <m/>
    <m/>
    <m/>
    <m/>
    <m/>
    <m/>
    <m/>
    <m/>
    <m/>
    <m/>
  </r>
  <r>
    <x v="47"/>
    <x v="5"/>
    <m/>
    <n v="4150"/>
    <n v="14159.8"/>
    <n v="1.1417352039993549"/>
    <m/>
    <m/>
    <m/>
    <m/>
    <m/>
    <m/>
    <m/>
    <m/>
    <m/>
    <m/>
    <m/>
    <m/>
    <m/>
    <m/>
    <m/>
    <m/>
    <m/>
    <m/>
    <m/>
    <m/>
    <m/>
    <m/>
    <m/>
    <m/>
  </r>
  <r>
    <x v="48"/>
    <x v="5"/>
    <m/>
    <n v="4526"/>
    <n v="15442.712"/>
    <n v="1.245179164650863"/>
    <m/>
    <m/>
    <m/>
    <m/>
    <m/>
    <m/>
    <m/>
    <m/>
    <m/>
    <m/>
    <m/>
    <m/>
    <m/>
    <m/>
    <m/>
    <m/>
    <m/>
    <m/>
    <m/>
    <m/>
    <m/>
    <m/>
    <m/>
    <m/>
  </r>
  <r>
    <x v="49"/>
    <x v="5"/>
    <m/>
    <n v="4424"/>
    <n v="15094.688"/>
    <n v="1.2171172391549749"/>
    <m/>
    <m/>
    <m/>
    <m/>
    <m/>
    <m/>
    <m/>
    <m/>
    <m/>
    <m/>
    <m/>
    <m/>
    <m/>
    <m/>
    <m/>
    <m/>
    <m/>
    <m/>
    <m/>
    <m/>
    <m/>
    <m/>
    <m/>
    <m/>
  </r>
  <r>
    <x v="50"/>
    <x v="5"/>
    <m/>
    <n v="4681"/>
    <n v="15971.572"/>
    <n v="1.287822286727947"/>
    <m/>
    <m/>
    <m/>
    <m/>
    <m/>
    <m/>
    <m/>
    <m/>
    <m/>
    <m/>
    <m/>
    <m/>
    <m/>
    <m/>
    <m/>
    <m/>
    <m/>
    <m/>
    <m/>
    <m/>
    <m/>
    <m/>
    <m/>
    <m/>
  </r>
  <r>
    <x v="51"/>
    <x v="5"/>
    <m/>
    <n v="4380"/>
    <n v="14944.56"/>
    <n v="1.205012094823416"/>
    <m/>
    <m/>
    <m/>
    <m/>
    <m/>
    <m/>
    <m/>
    <m/>
    <m/>
    <m/>
    <m/>
    <m/>
    <m/>
    <m/>
    <m/>
    <m/>
    <m/>
    <m/>
    <m/>
    <m/>
    <m/>
    <m/>
    <m/>
    <m/>
  </r>
  <r>
    <x v="52"/>
    <x v="5"/>
    <m/>
    <n v="4588"/>
    <n v="15654.255999999999"/>
    <n v="1.2622364134816959"/>
    <m/>
    <m/>
    <m/>
    <m/>
    <m/>
    <m/>
    <m/>
    <m/>
    <m/>
    <m/>
    <m/>
    <m/>
    <m/>
    <m/>
    <m/>
    <m/>
    <m/>
    <m/>
    <m/>
    <m/>
    <m/>
    <m/>
    <m/>
    <m/>
  </r>
  <r>
    <x v="53"/>
    <x v="5"/>
    <m/>
    <n v="6360"/>
    <n v="21700.32"/>
    <n v="1.74974358974359"/>
    <m/>
    <m/>
    <m/>
    <m/>
    <m/>
    <m/>
    <m/>
    <m/>
    <m/>
    <m/>
    <m/>
    <m/>
    <m/>
    <m/>
    <m/>
    <m/>
    <m/>
    <m/>
    <m/>
    <m/>
    <m/>
    <m/>
    <m/>
    <m/>
  </r>
  <r>
    <x v="54"/>
    <x v="5"/>
    <m/>
    <n v="6572"/>
    <n v="22423.664000000001"/>
    <n v="1.808068376068376"/>
    <m/>
    <m/>
    <m/>
    <m/>
    <m/>
    <m/>
    <m/>
    <m/>
    <m/>
    <m/>
    <m/>
    <m/>
    <m/>
    <m/>
    <m/>
    <m/>
    <m/>
    <m/>
    <m/>
    <m/>
    <m/>
    <m/>
    <m/>
    <m/>
  </r>
  <r>
    <x v="0"/>
    <x v="6"/>
    <m/>
    <n v="33976"/>
    <m/>
    <m/>
    <m/>
    <m/>
    <m/>
    <n v="86304"/>
    <m/>
    <m/>
    <m/>
    <m/>
    <m/>
    <m/>
    <m/>
    <m/>
    <m/>
    <m/>
    <m/>
    <m/>
    <m/>
    <m/>
    <m/>
    <m/>
    <m/>
    <m/>
    <m/>
    <m/>
  </r>
  <r>
    <x v="1"/>
    <x v="6"/>
    <m/>
    <n v="31333"/>
    <m/>
    <m/>
    <m/>
    <m/>
    <m/>
    <n v="67984"/>
    <m/>
    <m/>
    <m/>
    <m/>
    <m/>
    <m/>
    <m/>
    <m/>
    <m/>
    <m/>
    <m/>
    <m/>
    <m/>
    <m/>
    <m/>
    <m/>
    <m/>
    <m/>
    <m/>
    <m/>
  </r>
  <r>
    <x v="2"/>
    <x v="6"/>
    <m/>
    <n v="31525.892857142859"/>
    <n v="107644.0457142857"/>
    <n v="1.547521466873959"/>
    <m/>
    <m/>
    <m/>
    <n v="77699.285714285725"/>
    <n v="0"/>
    <m/>
    <m/>
    <m/>
    <m/>
    <m/>
    <m/>
    <m/>
    <m/>
    <m/>
    <m/>
    <m/>
    <m/>
    <m/>
    <m/>
    <m/>
    <m/>
    <m/>
    <m/>
    <m/>
  </r>
  <r>
    <x v="3"/>
    <x v="6"/>
    <m/>
    <n v="30345"/>
    <n v="103603.96"/>
    <n v="1.4894400437039059"/>
    <m/>
    <m/>
    <m/>
    <n v="66820"/>
    <n v="0"/>
    <m/>
    <m/>
    <m/>
    <m/>
    <m/>
    <m/>
    <m/>
    <m/>
    <m/>
    <m/>
    <m/>
    <m/>
    <m/>
    <m/>
    <m/>
    <m/>
    <m/>
    <m/>
    <m/>
  </r>
  <r>
    <x v="4"/>
    <x v="6"/>
    <m/>
    <n v="26180.074074074069"/>
    <n v="89336.386189016601"/>
    <n v="1.284325338044201"/>
    <m/>
    <m/>
    <m/>
    <n v="9973.4482758620688"/>
    <n v="0"/>
    <m/>
    <m/>
    <m/>
    <m/>
    <m/>
    <m/>
    <m/>
    <m/>
    <m/>
    <m/>
    <m/>
    <m/>
    <m/>
    <m/>
    <m/>
    <m/>
    <m/>
    <m/>
    <m/>
  </r>
  <r>
    <x v="5"/>
    <x v="6"/>
    <m/>
    <n v="32602.5"/>
    <n v="111246.9728571429"/>
    <n v="1.599318173883219"/>
    <m/>
    <m/>
    <m/>
    <n v="7242.8571428571422"/>
    <n v="0"/>
    <m/>
    <m/>
    <m/>
    <m/>
    <m/>
    <m/>
    <m/>
    <m/>
    <m/>
    <m/>
    <m/>
    <m/>
    <m/>
    <m/>
    <m/>
    <m/>
    <m/>
    <m/>
    <m/>
  </r>
  <r>
    <x v="6"/>
    <x v="6"/>
    <m/>
    <n v="48095.917293234394"/>
    <n v="164110.7183759443"/>
    <n v="2.3593024393097131"/>
    <m/>
    <m/>
    <m/>
    <n v="7448.5714285690337"/>
    <n v="0"/>
    <m/>
    <m/>
    <m/>
    <m/>
    <m/>
    <m/>
    <m/>
    <m/>
    <m/>
    <m/>
    <m/>
    <m/>
    <m/>
    <m/>
    <m/>
    <m/>
    <m/>
    <m/>
    <m/>
  </r>
  <r>
    <x v="7"/>
    <x v="6"/>
    <m/>
    <n v="46074.119047619177"/>
    <n v="157211.07490476241"/>
    <n v="2.260111199194387"/>
    <m/>
    <m/>
    <m/>
    <n v="6180.7142857140861"/>
    <n v="0"/>
    <m/>
    <m/>
    <m/>
    <m/>
    <m/>
    <m/>
    <m/>
    <m/>
    <m/>
    <m/>
    <m/>
    <m/>
    <m/>
    <m/>
    <m/>
    <m/>
    <m/>
    <m/>
    <m/>
  </r>
  <r>
    <x v="8"/>
    <x v="6"/>
    <m/>
    <n v="34818.260869565223"/>
    <n v="118806.52751552789"/>
    <n v="1.707996485221581"/>
    <m/>
    <m/>
    <m/>
    <n v="6621.4285714285716"/>
    <n v="0"/>
    <m/>
    <m/>
    <m/>
    <m/>
    <m/>
    <m/>
    <m/>
    <m/>
    <m/>
    <m/>
    <m/>
    <m/>
    <m/>
    <m/>
    <m/>
    <m/>
    <m/>
    <m/>
    <m/>
  </r>
  <r>
    <x v="9"/>
    <x v="6"/>
    <m/>
    <n v="32948.866666666661"/>
    <n v="112434.65640000001"/>
    <n v="1.616392650843169"/>
    <m/>
    <m/>
    <m/>
    <n v="13123.33333333333"/>
    <n v="0"/>
    <m/>
    <m/>
    <m/>
    <m/>
    <m/>
    <m/>
    <m/>
    <m/>
    <m/>
    <m/>
    <m/>
    <m/>
    <m/>
    <m/>
    <m/>
    <m/>
    <m/>
    <m/>
    <m/>
  </r>
  <r>
    <x v="10"/>
    <x v="6"/>
    <m/>
    <n v="33076.363636363632"/>
    <n v="112893.3027272727"/>
    <n v="1.622986281103419"/>
    <m/>
    <m/>
    <m/>
    <n v="36750"/>
    <n v="0"/>
    <m/>
    <m/>
    <m/>
    <m/>
    <m/>
    <m/>
    <m/>
    <m/>
    <m/>
    <m/>
    <m/>
    <m/>
    <m/>
    <m/>
    <m/>
    <m/>
    <m/>
    <m/>
    <m/>
  </r>
  <r>
    <x v="11"/>
    <x v="6"/>
    <m/>
    <n v="32805.75"/>
    <n v="111949.56633333331"/>
    <n v="1.6094188578520869"/>
    <m/>
    <m/>
    <m/>
    <n v="16347.33333333333"/>
    <n v="0"/>
    <m/>
    <m/>
    <m/>
    <m/>
    <m/>
    <m/>
    <m/>
    <m/>
    <m/>
    <m/>
    <m/>
    <m/>
    <m/>
    <m/>
    <m/>
    <m/>
    <m/>
    <m/>
    <m/>
  </r>
  <r>
    <x v="12"/>
    <x v="6"/>
    <m/>
    <n v="31760.533333333329"/>
    <n v="108394.0486988506"/>
    <n v="1.55830372344126"/>
    <m/>
    <m/>
    <m/>
    <n v="27108.96551724138"/>
    <n v="0"/>
    <m/>
    <m/>
    <m/>
    <m/>
    <m/>
    <m/>
    <m/>
    <m/>
    <m/>
    <m/>
    <m/>
    <m/>
    <m/>
    <m/>
    <m/>
    <m/>
    <m/>
    <m/>
    <m/>
  </r>
  <r>
    <x v="13"/>
    <x v="6"/>
    <m/>
    <n v="27819.75"/>
    <n v="94946.500599999999"/>
    <n v="1.364977941028479"/>
    <m/>
    <m/>
    <m/>
    <n v="25513.599999999999"/>
    <n v="0"/>
    <m/>
    <m/>
    <m/>
    <m/>
    <m/>
    <m/>
    <m/>
    <m/>
    <m/>
    <m/>
    <m/>
    <m/>
    <m/>
    <m/>
    <m/>
    <m/>
    <m/>
    <m/>
    <m/>
  </r>
  <r>
    <x v="14"/>
    <x v="6"/>
    <m/>
    <n v="30022"/>
    <n v="102470.74400000001"/>
    <n v="1.473148607656809"/>
    <m/>
    <m/>
    <m/>
    <n v="35680"/>
    <n v="0"/>
    <m/>
    <m/>
    <m/>
    <m/>
    <m/>
    <m/>
    <m/>
    <m/>
    <m/>
    <m/>
    <m/>
    <m/>
    <m/>
    <m/>
    <m/>
    <m/>
    <m/>
    <m/>
    <m/>
  </r>
  <r>
    <x v="15"/>
    <x v="6"/>
    <m/>
    <n v="28606.956521739128"/>
    <n v="97628.997190635448"/>
    <n v="1.403542276206321"/>
    <m/>
    <m/>
    <m/>
    <n v="22061.538461538461"/>
    <n v="0"/>
    <m/>
    <m/>
    <m/>
    <m/>
    <m/>
    <m/>
    <m/>
    <m/>
    <m/>
    <m/>
    <m/>
    <m/>
    <m/>
    <m/>
    <m/>
    <m/>
    <m/>
    <m/>
    <m/>
  </r>
  <r>
    <x v="16"/>
    <x v="6"/>
    <m/>
    <n v="25894.92"/>
    <n v="88371.435558518526"/>
    <n v="1.2704529328845799"/>
    <m/>
    <m/>
    <m/>
    <n v="17968.518518518518"/>
    <n v="0"/>
    <m/>
    <m/>
    <m/>
    <m/>
    <m/>
    <m/>
    <m/>
    <m/>
    <m/>
    <m/>
    <m/>
    <m/>
    <m/>
    <m/>
    <m/>
    <m/>
    <m/>
    <m/>
    <m/>
  </r>
  <r>
    <x v="17"/>
    <x v="6"/>
    <m/>
    <n v="29770"/>
    <n v="101580.11500000001"/>
    <n v="1.460344671430009"/>
    <m/>
    <m/>
    <m/>
    <n v="4875"/>
    <n v="0"/>
    <m/>
    <m/>
    <m/>
    <m/>
    <m/>
    <m/>
    <m/>
    <m/>
    <m/>
    <m/>
    <m/>
    <m/>
    <m/>
    <m/>
    <m/>
    <m/>
    <m/>
    <m/>
    <m/>
  </r>
  <r>
    <x v="18"/>
    <x v="6"/>
    <m/>
    <n v="48962.777777777766"/>
    <n v="167064.28777777779"/>
    <n v="2.4017637944446841"/>
    <m/>
    <m/>
    <m/>
    <n v="3290"/>
    <n v="0"/>
    <m/>
    <m/>
    <m/>
    <m/>
    <m/>
    <m/>
    <m/>
    <m/>
    <m/>
    <m/>
    <m/>
    <m/>
    <m/>
    <m/>
    <m/>
    <m/>
    <m/>
    <m/>
    <m/>
  </r>
  <r>
    <x v="19"/>
    <x v="6"/>
    <m/>
    <n v="45999.571428571428"/>
    <n v="156953.3773142857"/>
    <n v="2.256406465220687"/>
    <m/>
    <m/>
    <m/>
    <n v="2839.6"/>
    <n v="0"/>
    <m/>
    <m/>
    <m/>
    <m/>
    <m/>
    <m/>
    <m/>
    <m/>
    <m/>
    <m/>
    <m/>
    <m/>
    <m/>
    <m/>
    <m/>
    <m/>
    <m/>
    <m/>
    <m/>
  </r>
  <r>
    <x v="20"/>
    <x v="6"/>
    <m/>
    <n v="39152.399999999987"/>
    <n v="133591.31022857141"/>
    <n v="1.920546733400011"/>
    <m/>
    <m/>
    <m/>
    <n v="3321.4285714285711"/>
    <n v="0"/>
    <m/>
    <m/>
    <m/>
    <m/>
    <m/>
    <m/>
    <m/>
    <m/>
    <m/>
    <m/>
    <m/>
    <m/>
    <m/>
    <m/>
    <m/>
    <m/>
    <m/>
    <m/>
    <m/>
  </r>
  <r>
    <x v="21"/>
    <x v="6"/>
    <m/>
    <n v="30066.678571428569"/>
    <n v="102604.8993546798"/>
    <n v="1.475077263253926"/>
    <m/>
    <m/>
    <m/>
    <n v="17392.068965517239"/>
    <n v="0"/>
    <m/>
    <m/>
    <m/>
    <m/>
    <m/>
    <m/>
    <m/>
    <m/>
    <m/>
    <m/>
    <m/>
    <m/>
    <m/>
    <m/>
    <m/>
    <m/>
    <m/>
    <m/>
    <m/>
  </r>
  <r>
    <x v="22"/>
    <x v="6"/>
    <m/>
    <n v="29221.200000000001"/>
    <n v="99738.134399999981"/>
    <n v="1.4338638335801259"/>
    <m/>
    <m/>
    <m/>
    <n v="35400"/>
    <n v="0"/>
    <m/>
    <m/>
    <m/>
    <m/>
    <m/>
    <m/>
    <m/>
    <m/>
    <m/>
    <m/>
    <m/>
    <m/>
    <m/>
    <m/>
    <m/>
    <m/>
    <m/>
    <m/>
    <m/>
  </r>
  <r>
    <x v="23"/>
    <x v="6"/>
    <m/>
    <n v="26398.222222222219"/>
    <n v="90083.570518518522"/>
    <n v="1.2950670728233371"/>
    <m/>
    <m/>
    <m/>
    <n v="12836.296296296299"/>
    <n v="0"/>
    <m/>
    <m/>
    <m/>
    <m/>
    <m/>
    <m/>
    <m/>
    <m/>
    <m/>
    <m/>
    <m/>
    <m/>
    <m/>
    <m/>
    <m/>
    <m/>
    <m/>
    <m/>
    <m/>
  </r>
  <r>
    <x v="24"/>
    <x v="6"/>
    <m/>
    <n v="26183.518518518518"/>
    <n v="89374.552771392075"/>
    <n v="1.2848740317053451"/>
    <m/>
    <m/>
    <m/>
    <n v="36387.586206896551"/>
    <n v="0"/>
    <m/>
    <m/>
    <m/>
    <m/>
    <m/>
    <m/>
    <m/>
    <m/>
    <m/>
    <m/>
    <m/>
    <m/>
    <m/>
    <m/>
    <m/>
    <m/>
    <m/>
    <m/>
    <m/>
  </r>
  <r>
    <x v="25"/>
    <x v="6"/>
    <m/>
    <n v="26043.705882352941"/>
    <n v="88890.286870588228"/>
    <n v="1.2779120871574949"/>
    <m/>
    <m/>
    <m/>
    <n v="29162.400000000001"/>
    <n v="0"/>
    <m/>
    <m/>
    <m/>
    <m/>
    <m/>
    <m/>
    <m/>
    <m/>
    <m/>
    <m/>
    <m/>
    <m/>
    <m/>
    <m/>
    <m/>
    <m/>
    <m/>
    <m/>
    <m/>
  </r>
  <r>
    <x v="26"/>
    <x v="6"/>
    <m/>
    <n v="28166.172413793109"/>
    <n v="96135.017172413805"/>
    <n v="1.3820643938586501"/>
    <m/>
    <m/>
    <m/>
    <n v="32036.896551724141"/>
    <n v="0"/>
    <m/>
    <m/>
    <m/>
    <m/>
    <m/>
    <m/>
    <m/>
    <m/>
    <m/>
    <m/>
    <m/>
    <m/>
    <m/>
    <m/>
    <m/>
    <m/>
    <m/>
    <m/>
    <m/>
  </r>
  <r>
    <x v="27"/>
    <x v="6"/>
    <m/>
    <n v="29365.555555555551"/>
    <n v="100219.2541269841"/>
    <n v="1.44078054783686"/>
    <m/>
    <m/>
    <m/>
    <n v="23978.571428571431"/>
    <n v="0"/>
    <m/>
    <m/>
    <m/>
    <m/>
    <m/>
    <m/>
    <m/>
    <m/>
    <m/>
    <m/>
    <m/>
    <m/>
    <m/>
    <m/>
    <m/>
    <m/>
    <m/>
    <m/>
    <m/>
  </r>
  <r>
    <x v="28"/>
    <x v="6"/>
    <m/>
    <n v="29087"/>
    <n v="99259.284"/>
    <n v="1.426979743814603"/>
    <m/>
    <m/>
    <m/>
    <n v="14440"/>
    <n v="0"/>
    <m/>
    <m/>
    <m/>
    <m/>
    <m/>
    <m/>
    <m/>
    <m/>
    <m/>
    <m/>
    <m/>
    <m/>
    <m/>
    <m/>
    <m/>
    <m/>
    <m/>
    <m/>
    <m/>
  </r>
  <r>
    <x v="29"/>
    <x v="6"/>
    <m/>
    <n v="20552.142857142859"/>
    <n v="70126.129285714269"/>
    <n v="1.008153212175481"/>
    <m/>
    <m/>
    <m/>
    <n v="2217.8571428571431"/>
    <n v="0"/>
    <m/>
    <m/>
    <m/>
    <m/>
    <m/>
    <m/>
    <m/>
    <m/>
    <m/>
    <m/>
    <m/>
    <m/>
    <m/>
    <m/>
    <m/>
    <m/>
    <m/>
    <m/>
    <m/>
  </r>
  <r>
    <x v="31"/>
    <x v="6"/>
    <m/>
    <n v="40766.722222222234"/>
    <n v="139097.8128888889"/>
    <n v="1.9997097843397531"/>
    <m/>
    <m/>
    <m/>
    <n v="1756.666666666667"/>
    <n v="0"/>
    <m/>
    <m/>
    <m/>
    <m/>
    <m/>
    <m/>
    <m/>
    <m/>
    <m/>
    <m/>
    <m/>
    <m/>
    <m/>
    <m/>
    <m/>
    <m/>
    <m/>
    <m/>
    <m/>
  </r>
  <r>
    <x v="32"/>
    <x v="6"/>
    <m/>
    <n v="30914"/>
    <n v="105480.948"/>
    <n v="1.5164241579091129"/>
    <m/>
    <m/>
    <m/>
    <n v="2380"/>
    <n v="0"/>
    <m/>
    <m/>
    <m/>
    <m/>
    <m/>
    <m/>
    <m/>
    <m/>
    <m/>
    <m/>
    <m/>
    <m/>
    <m/>
    <m/>
    <m/>
    <m/>
    <m/>
    <m/>
    <m/>
  </r>
  <r>
    <x v="33"/>
    <x v="6"/>
    <m/>
    <n v="33799.300000000003"/>
    <n v="115343.4616"/>
    <n v="1.658210463060136"/>
    <m/>
    <m/>
    <m/>
    <n v="20250"/>
    <n v="0"/>
    <m/>
    <m/>
    <m/>
    <m/>
    <m/>
    <m/>
    <m/>
    <m/>
    <m/>
    <m/>
    <m/>
    <m/>
    <m/>
    <m/>
    <m/>
    <m/>
    <m/>
    <m/>
    <m/>
  </r>
  <r>
    <x v="34"/>
    <x v="6"/>
    <m/>
    <n v="35696.842105263153"/>
    <n v="121813.8038345864"/>
    <n v="1.75122994629863"/>
    <m/>
    <m/>
    <m/>
    <n v="16178.571428571429"/>
    <n v="0"/>
    <m/>
    <m/>
    <m/>
    <m/>
    <m/>
    <m/>
    <m/>
    <m/>
    <m/>
    <m/>
    <m/>
    <m/>
    <m/>
    <m/>
    <m/>
    <m/>
    <m/>
    <m/>
    <m/>
  </r>
  <r>
    <x v="35"/>
    <x v="6"/>
    <m/>
    <n v="29510"/>
    <n v="100730.63"/>
    <n v="1.4481322330683299"/>
    <m/>
    <m/>
    <m/>
    <n v="42510"/>
    <n v="0"/>
    <m/>
    <m/>
    <m/>
    <m/>
    <m/>
    <m/>
    <m/>
    <m/>
    <m/>
    <m/>
    <m/>
    <m/>
    <m/>
    <m/>
    <m/>
    <m/>
    <m/>
    <m/>
    <m/>
  </r>
  <r>
    <x v="36"/>
    <x v="6"/>
    <m/>
    <n v="27725"/>
    <n v="94644.76"/>
    <n v="1.360640032202878"/>
    <m/>
    <m/>
    <m/>
    <n v="47060"/>
    <n v="0"/>
    <m/>
    <m/>
    <m/>
    <m/>
    <m/>
    <m/>
    <m/>
    <m/>
    <m/>
    <m/>
    <m/>
    <m/>
    <m/>
    <m/>
    <m/>
    <m/>
    <m/>
    <m/>
    <m/>
  </r>
  <r>
    <x v="37"/>
    <x v="6"/>
    <m/>
    <n v="30437.119999999999"/>
    <n v="103897.8257476923"/>
    <n v="1.49366474140934"/>
    <m/>
    <m/>
    <m/>
    <n v="46372.307692307702"/>
    <n v="0"/>
    <m/>
    <m/>
    <m/>
    <m/>
    <m/>
    <m/>
    <m/>
    <m/>
    <m/>
    <m/>
    <m/>
    <m/>
    <m/>
    <m/>
    <m/>
    <m/>
    <m/>
    <m/>
    <m/>
  </r>
  <r>
    <x v="38"/>
    <x v="6"/>
    <m/>
    <n v="31518.448275862069"/>
    <n v="107569.6793103448"/>
    <n v="1.546452354265369"/>
    <m/>
    <m/>
    <m/>
    <n v="28733.793103448279"/>
    <n v="0"/>
    <m/>
    <m/>
    <m/>
    <m/>
    <m/>
    <m/>
    <m/>
    <m/>
    <m/>
    <m/>
    <m/>
    <m/>
    <m/>
    <m/>
    <m/>
    <m/>
    <m/>
    <m/>
    <m/>
  </r>
  <r>
    <x v="39"/>
    <x v="6"/>
    <m/>
    <n v="29923"/>
    <n v="102115.20600000001"/>
    <n v="1.4680372920829801"/>
    <m/>
    <m/>
    <m/>
    <n v="17930"/>
    <n v="0"/>
    <m/>
    <m/>
    <m/>
    <m/>
    <m/>
    <m/>
    <m/>
    <m/>
    <m/>
    <m/>
    <m/>
    <m/>
    <m/>
    <m/>
    <m/>
    <m/>
    <m/>
    <m/>
    <m/>
  </r>
  <r>
    <x v="40"/>
    <x v="6"/>
    <m/>
    <n v="22098"/>
    <n v="75407.956000000006"/>
    <n v="1.0840862577092829"/>
    <m/>
    <m/>
    <m/>
    <n v="9580"/>
    <n v="0"/>
    <m/>
    <m/>
    <m/>
    <m/>
    <m/>
    <m/>
    <m/>
    <m/>
    <m/>
    <m/>
    <m/>
    <m/>
    <m/>
    <m/>
    <m/>
    <m/>
    <m/>
    <m/>
    <m/>
  </r>
  <r>
    <x v="41"/>
    <x v="6"/>
    <m/>
    <n v="11790"/>
    <n v="40228.379999999997"/>
    <n v="0.57833465115944738"/>
    <m/>
    <m/>
    <m/>
    <n v="900"/>
    <n v="0"/>
    <m/>
    <m/>
    <m/>
    <m/>
    <m/>
    <m/>
    <m/>
    <m/>
    <m/>
    <m/>
    <m/>
    <m/>
    <m/>
    <m/>
    <m/>
    <m/>
    <m/>
    <m/>
    <m/>
  </r>
  <r>
    <x v="42"/>
    <x v="6"/>
    <m/>
    <m/>
    <m/>
    <m/>
    <m/>
    <m/>
    <m/>
    <m/>
    <m/>
    <m/>
    <m/>
    <m/>
    <m/>
    <m/>
    <m/>
    <m/>
    <m/>
    <m/>
    <m/>
    <m/>
    <m/>
    <m/>
    <m/>
    <m/>
    <m/>
    <m/>
    <m/>
    <m/>
  </r>
  <r>
    <x v="43"/>
    <x v="6"/>
    <m/>
    <m/>
    <m/>
    <m/>
    <m/>
    <m/>
    <m/>
    <m/>
    <m/>
    <m/>
    <m/>
    <m/>
    <m/>
    <m/>
    <m/>
    <m/>
    <m/>
    <m/>
    <m/>
    <m/>
    <m/>
    <m/>
    <m/>
    <m/>
    <m/>
    <m/>
    <m/>
    <m/>
  </r>
  <r>
    <x v="44"/>
    <x v="6"/>
    <m/>
    <m/>
    <m/>
    <m/>
    <m/>
    <m/>
    <m/>
    <m/>
    <m/>
    <m/>
    <m/>
    <m/>
    <m/>
    <m/>
    <m/>
    <m/>
    <m/>
    <m/>
    <m/>
    <m/>
    <m/>
    <m/>
    <m/>
    <m/>
    <m/>
    <m/>
    <m/>
    <m/>
  </r>
  <r>
    <x v="45"/>
    <x v="6"/>
    <m/>
    <m/>
    <m/>
    <m/>
    <m/>
    <m/>
    <m/>
    <n v="0"/>
    <n v="0"/>
    <m/>
    <m/>
    <m/>
    <m/>
    <m/>
    <m/>
    <m/>
    <m/>
    <m/>
    <m/>
    <m/>
    <m/>
    <m/>
    <m/>
    <m/>
    <m/>
    <m/>
    <m/>
    <m/>
  </r>
  <r>
    <x v="46"/>
    <x v="6"/>
    <m/>
    <m/>
    <m/>
    <m/>
    <m/>
    <m/>
    <m/>
    <m/>
    <m/>
    <m/>
    <m/>
    <m/>
    <m/>
    <m/>
    <m/>
    <m/>
    <m/>
    <m/>
    <m/>
    <m/>
    <m/>
    <m/>
    <m/>
    <m/>
    <m/>
    <m/>
    <m/>
    <m/>
  </r>
  <r>
    <x v="47"/>
    <x v="6"/>
    <m/>
    <m/>
    <m/>
    <m/>
    <m/>
    <m/>
    <m/>
    <n v="0"/>
    <n v="0"/>
    <m/>
    <m/>
    <m/>
    <m/>
    <m/>
    <m/>
    <m/>
    <m/>
    <m/>
    <m/>
    <m/>
    <m/>
    <m/>
    <m/>
    <m/>
    <m/>
    <m/>
    <m/>
    <m/>
  </r>
  <r>
    <x v="48"/>
    <x v="6"/>
    <m/>
    <m/>
    <m/>
    <m/>
    <m/>
    <m/>
    <m/>
    <n v="0"/>
    <n v="0"/>
    <m/>
    <m/>
    <m/>
    <m/>
    <m/>
    <m/>
    <m/>
    <m/>
    <m/>
    <m/>
    <m/>
    <m/>
    <m/>
    <m/>
    <m/>
    <m/>
    <m/>
    <m/>
    <m/>
  </r>
  <r>
    <x v="49"/>
    <x v="6"/>
    <m/>
    <m/>
    <m/>
    <m/>
    <m/>
    <m/>
    <m/>
    <n v="0"/>
    <n v="0"/>
    <m/>
    <m/>
    <m/>
    <m/>
    <m/>
    <m/>
    <m/>
    <m/>
    <m/>
    <m/>
    <m/>
    <m/>
    <m/>
    <m/>
    <m/>
    <m/>
    <m/>
    <m/>
    <m/>
  </r>
  <r>
    <x v="50"/>
    <x v="6"/>
    <m/>
    <m/>
    <m/>
    <m/>
    <m/>
    <m/>
    <m/>
    <n v="0"/>
    <n v="0"/>
    <m/>
    <m/>
    <m/>
    <m/>
    <m/>
    <m/>
    <m/>
    <m/>
    <m/>
    <m/>
    <m/>
    <m/>
    <m/>
    <m/>
    <m/>
    <m/>
    <m/>
    <m/>
    <m/>
  </r>
  <r>
    <x v="51"/>
    <x v="6"/>
    <m/>
    <m/>
    <m/>
    <m/>
    <m/>
    <m/>
    <m/>
    <m/>
    <n v="0"/>
    <m/>
    <m/>
    <m/>
    <m/>
    <m/>
    <m/>
    <m/>
    <m/>
    <m/>
    <m/>
    <m/>
    <m/>
    <m/>
    <m/>
    <m/>
    <m/>
    <m/>
    <m/>
    <m/>
  </r>
  <r>
    <x v="52"/>
    <x v="6"/>
    <m/>
    <m/>
    <m/>
    <m/>
    <m/>
    <m/>
    <m/>
    <m/>
    <n v="0"/>
    <m/>
    <m/>
    <m/>
    <m/>
    <m/>
    <m/>
    <m/>
    <m/>
    <m/>
    <m/>
    <m/>
    <m/>
    <m/>
    <m/>
    <m/>
    <m/>
    <m/>
    <m/>
    <m/>
  </r>
  <r>
    <x v="53"/>
    <x v="6"/>
    <m/>
    <m/>
    <m/>
    <m/>
    <m/>
    <m/>
    <m/>
    <n v="0"/>
    <n v="0"/>
    <m/>
    <m/>
    <m/>
    <m/>
    <m/>
    <m/>
    <m/>
    <m/>
    <m/>
    <m/>
    <m/>
    <m/>
    <m/>
    <m/>
    <m/>
    <m/>
    <m/>
    <m/>
    <m/>
  </r>
  <r>
    <x v="54"/>
    <x v="6"/>
    <m/>
    <m/>
    <m/>
    <m/>
    <m/>
    <m/>
    <m/>
    <m/>
    <m/>
    <m/>
    <m/>
    <m/>
    <m/>
    <m/>
    <m/>
    <m/>
    <m/>
    <m/>
    <m/>
    <m/>
    <m/>
    <m/>
    <m/>
    <m/>
    <m/>
    <m/>
    <m/>
    <m/>
  </r>
  <r>
    <x v="0"/>
    <x v="7"/>
    <m/>
    <n v="3204.0714285714289"/>
    <n v="10932.29171428571"/>
    <n v="0.59544072517896052"/>
    <m/>
    <m/>
    <m/>
    <m/>
    <m/>
    <m/>
    <m/>
    <m/>
    <m/>
    <m/>
    <m/>
    <m/>
    <m/>
    <m/>
    <m/>
    <m/>
    <m/>
    <m/>
    <m/>
    <m/>
    <m/>
    <m/>
    <m/>
    <m/>
  </r>
  <r>
    <x v="1"/>
    <x v="7"/>
    <m/>
    <n v="2852"/>
    <n v="9731.0239999999994"/>
    <n v="0.53001220043572983"/>
    <m/>
    <m/>
    <m/>
    <m/>
    <m/>
    <m/>
    <m/>
    <m/>
    <m/>
    <m/>
    <m/>
    <m/>
    <m/>
    <m/>
    <m/>
    <m/>
    <m/>
    <m/>
    <m/>
    <m/>
    <m/>
    <m/>
    <m/>
    <m/>
  </r>
  <r>
    <x v="2"/>
    <x v="7"/>
    <m/>
    <n v="2721.3571428571431"/>
    <n v="9285.2705714285712"/>
    <n v="0.50573369125427947"/>
    <m/>
    <m/>
    <m/>
    <m/>
    <m/>
    <m/>
    <m/>
    <m/>
    <m/>
    <m/>
    <m/>
    <m/>
    <m/>
    <m/>
    <m/>
    <m/>
    <m/>
    <m/>
    <m/>
    <m/>
    <m/>
    <m/>
    <m/>
    <m/>
  </r>
  <r>
    <x v="3"/>
    <x v="7"/>
    <m/>
    <n v="2744"/>
    <n v="9362.5280000000002"/>
    <n v="0.50994161220043577"/>
    <m/>
    <m/>
    <m/>
    <m/>
    <m/>
    <m/>
    <m/>
    <m/>
    <m/>
    <m/>
    <m/>
    <m/>
    <m/>
    <m/>
    <m/>
    <m/>
    <m/>
    <m/>
    <m/>
    <m/>
    <m/>
    <m/>
    <m/>
    <m/>
  </r>
  <r>
    <x v="4"/>
    <x v="7"/>
    <m/>
    <n v="2793.4444444444439"/>
    <n v="9531.2324444444439"/>
    <n v="0.51913030743161459"/>
    <m/>
    <m/>
    <m/>
    <m/>
    <m/>
    <m/>
    <m/>
    <m/>
    <m/>
    <m/>
    <m/>
    <m/>
    <m/>
    <m/>
    <m/>
    <m/>
    <m/>
    <m/>
    <m/>
    <m/>
    <m/>
    <m/>
    <m/>
    <m/>
  </r>
  <r>
    <x v="5"/>
    <x v="7"/>
    <m/>
    <n v="3822.5"/>
    <n v="13042.37"/>
    <n v="0.71036873638344222"/>
    <m/>
    <m/>
    <m/>
    <m/>
    <m/>
    <m/>
    <m/>
    <m/>
    <m/>
    <m/>
    <m/>
    <m/>
    <m/>
    <m/>
    <m/>
    <m/>
    <m/>
    <m/>
    <m/>
    <m/>
    <m/>
    <m/>
    <m/>
    <m/>
  </r>
  <r>
    <x v="6"/>
    <x v="7"/>
    <m/>
    <n v="4300.8571428570431"/>
    <n v="14674.52457142823"/>
    <n v="0.79926604419543734"/>
    <m/>
    <m/>
    <m/>
    <m/>
    <m/>
    <m/>
    <m/>
    <m/>
    <m/>
    <m/>
    <m/>
    <m/>
    <m/>
    <m/>
    <m/>
    <m/>
    <m/>
    <m/>
    <m/>
    <m/>
    <m/>
    <m/>
    <m/>
    <m/>
  </r>
  <r>
    <x v="7"/>
    <x v="7"/>
    <m/>
    <n v="4991.0714285714203"/>
    <n v="17029.535714285681"/>
    <n v="0.92753462496109396"/>
    <m/>
    <m/>
    <m/>
    <m/>
    <m/>
    <m/>
    <m/>
    <m/>
    <m/>
    <m/>
    <m/>
    <m/>
    <m/>
    <m/>
    <m/>
    <m/>
    <m/>
    <m/>
    <m/>
    <m/>
    <m/>
    <m/>
    <m/>
    <m/>
  </r>
  <r>
    <x v="8"/>
    <x v="7"/>
    <m/>
    <n v="4361.1111111111113"/>
    <n v="14880.111111111109"/>
    <n v="0.81046356814330667"/>
    <m/>
    <m/>
    <m/>
    <m/>
    <m/>
    <m/>
    <m/>
    <m/>
    <m/>
    <m/>
    <m/>
    <m/>
    <m/>
    <m/>
    <m/>
    <m/>
    <m/>
    <m/>
    <m/>
    <m/>
    <m/>
    <m/>
    <m/>
    <m/>
  </r>
  <r>
    <x v="9"/>
    <x v="7"/>
    <m/>
    <n v="3214.3125"/>
    <n v="10967.23425"/>
    <n v="0.59734391339869275"/>
    <m/>
    <m/>
    <m/>
    <m/>
    <m/>
    <m/>
    <m/>
    <m/>
    <m/>
    <m/>
    <m/>
    <m/>
    <m/>
    <m/>
    <m/>
    <m/>
    <m/>
    <m/>
    <m/>
    <m/>
    <m/>
    <m/>
    <m/>
    <m/>
  </r>
  <r>
    <x v="10"/>
    <x v="7"/>
    <m/>
    <n v="2978.181818181818"/>
    <n v="10161.55636363636"/>
    <n v="0.55346167557932258"/>
    <m/>
    <m/>
    <m/>
    <m/>
    <m/>
    <m/>
    <m/>
    <m/>
    <m/>
    <m/>
    <m/>
    <m/>
    <m/>
    <m/>
    <m/>
    <m/>
    <m/>
    <m/>
    <m/>
    <m/>
    <m/>
    <m/>
    <m/>
    <m/>
  </r>
  <r>
    <x v="11"/>
    <x v="7"/>
    <m/>
    <n v="2121.8092691620109"/>
    <n v="7239.6132263807822"/>
    <n v="0.39431444588130621"/>
    <m/>
    <m/>
    <m/>
    <m/>
    <m/>
    <m/>
    <m/>
    <m/>
    <m/>
    <m/>
    <m/>
    <m/>
    <m/>
    <m/>
    <m/>
    <m/>
    <m/>
    <m/>
    <m/>
    <m/>
    <m/>
    <m/>
    <m/>
    <m/>
  </r>
  <r>
    <x v="12"/>
    <x v="7"/>
    <m/>
    <n v="2503.8907308379999"/>
    <n v="8543.2751736192567"/>
    <n v="0.46531999856314032"/>
    <m/>
    <m/>
    <m/>
    <m/>
    <m/>
    <m/>
    <m/>
    <m/>
    <m/>
    <m/>
    <m/>
    <m/>
    <m/>
    <m/>
    <m/>
    <m/>
    <m/>
    <m/>
    <m/>
    <m/>
    <m/>
    <m/>
    <m/>
    <m/>
  </r>
  <r>
    <x v="13"/>
    <x v="7"/>
    <m/>
    <n v="2893.2959999999871"/>
    <n v="9871.9259519999559"/>
    <n v="0.5376865986928081"/>
    <m/>
    <m/>
    <m/>
    <m/>
    <m/>
    <m/>
    <m/>
    <m/>
    <m/>
    <m/>
    <m/>
    <m/>
    <m/>
    <m/>
    <m/>
    <m/>
    <m/>
    <m/>
    <m/>
    <m/>
    <m/>
    <m/>
    <m/>
    <m/>
  </r>
  <r>
    <x v="14"/>
    <x v="7"/>
    <m/>
    <n v="3325"/>
    <n v="11344.9"/>
    <n v="0.61791394335511984"/>
    <m/>
    <m/>
    <m/>
    <m/>
    <m/>
    <m/>
    <m/>
    <m/>
    <m/>
    <m/>
    <m/>
    <m/>
    <m/>
    <m/>
    <m/>
    <m/>
    <m/>
    <m/>
    <m/>
    <m/>
    <m/>
    <m/>
    <m/>
    <m/>
  </r>
  <r>
    <x v="15"/>
    <x v="7"/>
    <m/>
    <n v="3066.521739130435"/>
    <n v="10462.97217391304"/>
    <n v="0.56987865870986076"/>
    <m/>
    <m/>
    <m/>
    <m/>
    <m/>
    <m/>
    <m/>
    <m/>
    <m/>
    <m/>
    <m/>
    <m/>
    <m/>
    <m/>
    <m/>
    <m/>
    <m/>
    <m/>
    <m/>
    <m/>
    <m/>
    <m/>
    <m/>
    <m/>
  </r>
  <r>
    <x v="16"/>
    <x v="7"/>
    <m/>
    <n v="2648.478260869565"/>
    <n v="9036.6078260869581"/>
    <n v="0.4921899687411197"/>
    <m/>
    <m/>
    <m/>
    <m/>
    <m/>
    <m/>
    <m/>
    <m/>
    <m/>
    <m/>
    <m/>
    <m/>
    <m/>
    <m/>
    <m/>
    <m/>
    <m/>
    <m/>
    <m/>
    <m/>
    <m/>
    <m/>
    <m/>
    <m/>
  </r>
  <r>
    <x v="17"/>
    <x v="7"/>
    <m/>
    <n v="3494.4444444444439"/>
    <n v="11923.04444444444"/>
    <n v="0.64940329218106996"/>
    <m/>
    <m/>
    <m/>
    <m/>
    <m/>
    <m/>
    <m/>
    <m/>
    <m/>
    <m/>
    <m/>
    <m/>
    <m/>
    <m/>
    <m/>
    <m/>
    <m/>
    <m/>
    <m/>
    <m/>
    <m/>
    <m/>
    <m/>
    <m/>
  </r>
  <r>
    <x v="18"/>
    <x v="7"/>
    <m/>
    <n v="4869"/>
    <n v="16613.027999999998"/>
    <n v="0.90484901960784303"/>
    <m/>
    <m/>
    <m/>
    <m/>
    <m/>
    <m/>
    <m/>
    <m/>
    <m/>
    <m/>
    <m/>
    <m/>
    <m/>
    <m/>
    <m/>
    <m/>
    <m/>
    <m/>
    <m/>
    <m/>
    <m/>
    <m/>
    <m/>
    <m/>
  </r>
  <r>
    <x v="19"/>
    <x v="7"/>
    <m/>
    <n v="5191.7619047619046"/>
    <n v="17714.291619047621"/>
    <n v="0.96483069820520795"/>
    <m/>
    <m/>
    <m/>
    <m/>
    <m/>
    <m/>
    <m/>
    <m/>
    <m/>
    <m/>
    <m/>
    <m/>
    <m/>
    <m/>
    <m/>
    <m/>
    <m/>
    <m/>
    <m/>
    <m/>
    <m/>
    <m/>
    <m/>
    <m/>
  </r>
  <r>
    <x v="20"/>
    <x v="7"/>
    <m/>
    <n v="4810"/>
    <n v="16411.72"/>
    <n v="0.89388453159041403"/>
    <m/>
    <m/>
    <m/>
    <m/>
    <m/>
    <m/>
    <m/>
    <m/>
    <m/>
    <m/>
    <m/>
    <m/>
    <m/>
    <m/>
    <m/>
    <m/>
    <m/>
    <m/>
    <m/>
    <m/>
    <m/>
    <m/>
    <m/>
    <m/>
  </r>
  <r>
    <x v="21"/>
    <x v="7"/>
    <m/>
    <n v="3404.4642857142858"/>
    <n v="11616.032142857141"/>
    <n v="0.63268148926237155"/>
    <m/>
    <m/>
    <m/>
    <m/>
    <m/>
    <m/>
    <m/>
    <m/>
    <m/>
    <m/>
    <m/>
    <m/>
    <m/>
    <m/>
    <m/>
    <m/>
    <m/>
    <m/>
    <m/>
    <m/>
    <m/>
    <m/>
    <m/>
    <m/>
  </r>
  <r>
    <x v="22"/>
    <x v="7"/>
    <m/>
    <n v="3321.6"/>
    <n v="11333.299199999999"/>
    <n v="0.61728209150326796"/>
    <m/>
    <m/>
    <m/>
    <m/>
    <m/>
    <m/>
    <m/>
    <m/>
    <m/>
    <m/>
    <m/>
    <m/>
    <m/>
    <m/>
    <m/>
    <m/>
    <m/>
    <m/>
    <m/>
    <m/>
    <m/>
    <m/>
    <m/>
    <m/>
  </r>
  <r>
    <x v="23"/>
    <x v="7"/>
    <m/>
    <n v="2931.2222222222222"/>
    <n v="10001.330222222219"/>
    <n v="0.54473476155894451"/>
    <m/>
    <m/>
    <m/>
    <m/>
    <m/>
    <m/>
    <m/>
    <m/>
    <m/>
    <m/>
    <m/>
    <m/>
    <m/>
    <m/>
    <m/>
    <m/>
    <m/>
    <m/>
    <m/>
    <m/>
    <m/>
    <m/>
    <m/>
    <m/>
  </r>
  <r>
    <x v="24"/>
    <x v="7"/>
    <m/>
    <n v="3218.2592592592591"/>
    <n v="10980.70059259259"/>
    <n v="0.59807737432421526"/>
    <m/>
    <m/>
    <m/>
    <m/>
    <m/>
    <m/>
    <m/>
    <m/>
    <m/>
    <m/>
    <m/>
    <m/>
    <m/>
    <m/>
    <m/>
    <m/>
    <m/>
    <m/>
    <m/>
    <m/>
    <m/>
    <m/>
    <m/>
    <m/>
  </r>
  <r>
    <x v="25"/>
    <x v="7"/>
    <m/>
    <n v="3404.9411764705878"/>
    <n v="11617.65929411765"/>
    <n v="0.63277011405869543"/>
    <m/>
    <m/>
    <m/>
    <m/>
    <m/>
    <m/>
    <m/>
    <m/>
    <m/>
    <m/>
    <m/>
    <m/>
    <m/>
    <m/>
    <m/>
    <m/>
    <m/>
    <m/>
    <m/>
    <m/>
    <m/>
    <m/>
    <m/>
    <m/>
  </r>
  <r>
    <x v="26"/>
    <x v="7"/>
    <m/>
    <n v="3585.310344827587"/>
    <n v="12233.07889655172"/>
    <n v="0.66628970024791523"/>
    <m/>
    <m/>
    <m/>
    <m/>
    <m/>
    <m/>
    <m/>
    <m/>
    <m/>
    <m/>
    <m/>
    <m/>
    <m/>
    <m/>
    <m/>
    <m/>
    <m/>
    <m/>
    <m/>
    <m/>
    <m/>
    <m/>
    <m/>
    <m/>
  </r>
  <r>
    <x v="27"/>
    <x v="7"/>
    <m/>
    <n v="3611.1111111111109"/>
    <n v="12321.111111111109"/>
    <n v="0.67108448317598635"/>
    <m/>
    <m/>
    <m/>
    <m/>
    <m/>
    <m/>
    <m/>
    <m/>
    <m/>
    <m/>
    <m/>
    <m/>
    <m/>
    <m/>
    <m/>
    <m/>
    <m/>
    <m/>
    <m/>
    <m/>
    <m/>
    <m/>
    <m/>
    <m/>
  </r>
  <r>
    <x v="28"/>
    <x v="7"/>
    <m/>
    <n v="3877"/>
    <n v="13228.324000000001"/>
    <n v="0.72049694989106761"/>
    <m/>
    <m/>
    <m/>
    <m/>
    <m/>
    <m/>
    <m/>
    <m/>
    <m/>
    <m/>
    <m/>
    <m/>
    <m/>
    <m/>
    <m/>
    <m/>
    <m/>
    <m/>
    <m/>
    <m/>
    <m/>
    <m/>
    <m/>
    <m/>
  </r>
  <r>
    <x v="29"/>
    <x v="7"/>
    <m/>
    <n v="4981.0714285714284"/>
    <n v="16995.415714285711"/>
    <n v="0.92567623716153136"/>
    <m/>
    <m/>
    <m/>
    <m/>
    <m/>
    <m/>
    <m/>
    <m/>
    <m/>
    <m/>
    <m/>
    <m/>
    <m/>
    <m/>
    <m/>
    <m/>
    <m/>
    <m/>
    <m/>
    <m/>
    <m/>
    <m/>
    <m/>
    <m/>
  </r>
  <r>
    <x v="30"/>
    <x v="7"/>
    <m/>
    <n v="6665"/>
    <n v="22740.98"/>
    <n v="1.238615468409586"/>
    <m/>
    <m/>
    <m/>
    <m/>
    <m/>
    <m/>
    <m/>
    <m/>
    <m/>
    <m/>
    <m/>
    <m/>
    <m/>
    <m/>
    <m/>
    <m/>
    <m/>
    <m/>
    <m/>
    <m/>
    <m/>
    <m/>
    <m/>
    <m/>
  </r>
  <r>
    <x v="31"/>
    <x v="7"/>
    <m/>
    <n v="6021.1538461538457"/>
    <n v="20544.176923076921"/>
    <n v="1.118963884699179"/>
    <m/>
    <m/>
    <m/>
    <m/>
    <m/>
    <m/>
    <m/>
    <m/>
    <m/>
    <m/>
    <m/>
    <m/>
    <m/>
    <m/>
    <m/>
    <m/>
    <m/>
    <m/>
    <m/>
    <m/>
    <m/>
    <m/>
    <m/>
    <m/>
  </r>
  <r>
    <x v="32"/>
    <x v="7"/>
    <m/>
    <n v="4493"/>
    <n v="15330.116"/>
    <n v="0.83497363834422655"/>
    <m/>
    <m/>
    <m/>
    <m/>
    <m/>
    <m/>
    <m/>
    <m/>
    <m/>
    <m/>
    <m/>
    <m/>
    <m/>
    <m/>
    <m/>
    <m/>
    <m/>
    <m/>
    <m/>
    <m/>
    <m/>
    <m/>
    <m/>
    <m/>
  </r>
  <r>
    <x v="33"/>
    <x v="7"/>
    <m/>
    <n v="4111"/>
    <n v="14026.732"/>
    <n v="0.76398322440087141"/>
    <m/>
    <m/>
    <m/>
    <m/>
    <m/>
    <m/>
    <m/>
    <m/>
    <m/>
    <m/>
    <m/>
    <m/>
    <m/>
    <m/>
    <m/>
    <m/>
    <m/>
    <m/>
    <m/>
    <m/>
    <m/>
    <m/>
    <m/>
    <m/>
  </r>
  <r>
    <x v="34"/>
    <x v="7"/>
    <m/>
    <n v="3202.105263157895"/>
    <n v="10925.58315789474"/>
    <n v="0.59507533539731694"/>
    <m/>
    <m/>
    <m/>
    <m/>
    <m/>
    <m/>
    <m/>
    <m/>
    <m/>
    <m/>
    <m/>
    <m/>
    <m/>
    <m/>
    <m/>
    <m/>
    <m/>
    <m/>
    <m/>
    <m/>
    <m/>
    <m/>
    <m/>
    <m/>
  </r>
  <r>
    <x v="35"/>
    <x v="7"/>
    <m/>
    <n v="3445"/>
    <n v="11754.34"/>
    <n v="0.64021459694989102"/>
    <m/>
    <m/>
    <m/>
    <m/>
    <m/>
    <m/>
    <m/>
    <m/>
    <m/>
    <m/>
    <m/>
    <m/>
    <m/>
    <m/>
    <m/>
    <m/>
    <m/>
    <m/>
    <m/>
    <m/>
    <m/>
    <m/>
    <m/>
    <m/>
  </r>
  <r>
    <x v="36"/>
    <x v="7"/>
    <m/>
    <n v="4025"/>
    <n v="13733.3"/>
    <n v="0.74800108932461873"/>
    <m/>
    <m/>
    <m/>
    <m/>
    <m/>
    <m/>
    <m/>
    <m/>
    <m/>
    <m/>
    <m/>
    <m/>
    <m/>
    <m/>
    <m/>
    <m/>
    <m/>
    <m/>
    <m/>
    <m/>
    <m/>
    <m/>
    <m/>
    <m/>
  </r>
  <r>
    <x v="37"/>
    <x v="7"/>
    <m/>
    <n v="4363.5200000000004"/>
    <n v="14888.330239999999"/>
    <n v="0.81091123311546842"/>
    <m/>
    <m/>
    <m/>
    <m/>
    <m/>
    <m/>
    <m/>
    <m/>
    <m/>
    <m/>
    <m/>
    <m/>
    <m/>
    <m/>
    <m/>
    <m/>
    <m/>
    <m/>
    <m/>
    <m/>
    <m/>
    <m/>
    <m/>
    <m/>
  </r>
  <r>
    <x v="38"/>
    <x v="7"/>
    <m/>
    <n v="3895.310344827587"/>
    <n v="13290.798896551731"/>
    <n v="0.72389972203440767"/>
    <m/>
    <m/>
    <m/>
    <m/>
    <m/>
    <m/>
    <m/>
    <m/>
    <m/>
    <m/>
    <m/>
    <m/>
    <m/>
    <m/>
    <m/>
    <m/>
    <m/>
    <m/>
    <m/>
    <m/>
    <m/>
    <m/>
    <m/>
    <m/>
  </r>
  <r>
    <x v="39"/>
    <x v="7"/>
    <m/>
    <n v="3688"/>
    <n v="12583.456"/>
    <n v="0.68537342047930283"/>
    <m/>
    <m/>
    <m/>
    <m/>
    <m/>
    <m/>
    <m/>
    <m/>
    <m/>
    <m/>
    <m/>
    <m/>
    <m/>
    <m/>
    <m/>
    <m/>
    <m/>
    <m/>
    <m/>
    <m/>
    <m/>
    <m/>
    <m/>
    <m/>
  </r>
  <r>
    <x v="40"/>
    <x v="7"/>
    <m/>
    <n v="3415"/>
    <n v="11651.98"/>
    <n v="0.63463943355119823"/>
    <m/>
    <m/>
    <m/>
    <m/>
    <m/>
    <m/>
    <m/>
    <m/>
    <m/>
    <m/>
    <m/>
    <m/>
    <m/>
    <m/>
    <m/>
    <m/>
    <m/>
    <m/>
    <m/>
    <m/>
    <m/>
    <m/>
    <m/>
    <m/>
  </r>
  <r>
    <x v="41"/>
    <x v="7"/>
    <m/>
    <n v="5115"/>
    <n v="17452.38"/>
    <n v="0.95056535947712428"/>
    <m/>
    <m/>
    <m/>
    <m/>
    <m/>
    <m/>
    <m/>
    <m/>
    <m/>
    <m/>
    <m/>
    <m/>
    <m/>
    <m/>
    <m/>
    <m/>
    <m/>
    <m/>
    <m/>
    <m/>
    <m/>
    <m/>
    <m/>
    <m/>
  </r>
  <r>
    <x v="42"/>
    <x v="7"/>
    <m/>
    <n v="5473.5666666666666"/>
    <n v="18675.809466666669"/>
    <n v="1.0172009513435001"/>
    <m/>
    <m/>
    <m/>
    <m/>
    <m/>
    <m/>
    <m/>
    <m/>
    <m/>
    <m/>
    <m/>
    <m/>
    <m/>
    <m/>
    <m/>
    <m/>
    <m/>
    <m/>
    <m/>
    <m/>
    <m/>
    <m/>
    <m/>
    <m/>
  </r>
  <r>
    <x v="43"/>
    <x v="7"/>
    <m/>
    <n v="5691.5999999999995"/>
    <n v="19419.7392"/>
    <n v="1.05772"/>
    <m/>
    <m/>
    <m/>
    <m/>
    <m/>
    <m/>
    <m/>
    <m/>
    <m/>
    <m/>
    <m/>
    <m/>
    <m/>
    <m/>
    <m/>
    <m/>
    <m/>
    <m/>
    <m/>
    <m/>
    <m/>
    <m/>
    <m/>
    <m/>
  </r>
  <r>
    <x v="44"/>
    <x v="7"/>
    <m/>
    <n v="5456"/>
    <n v="18615.871999999999"/>
    <n v="1.0139363834422661"/>
    <m/>
    <m/>
    <m/>
    <m/>
    <m/>
    <m/>
    <m/>
    <m/>
    <m/>
    <m/>
    <m/>
    <m/>
    <m/>
    <m/>
    <m/>
    <m/>
    <m/>
    <m/>
    <m/>
    <m/>
    <m/>
    <m/>
    <m/>
    <m/>
  </r>
  <r>
    <x v="45"/>
    <x v="7"/>
    <m/>
    <n v="4532.6428571428578"/>
    <n v="15465.37742857143"/>
    <n v="0.84234081854964216"/>
    <m/>
    <m/>
    <m/>
    <m/>
    <m/>
    <m/>
    <m/>
    <m/>
    <m/>
    <m/>
    <m/>
    <m/>
    <m/>
    <m/>
    <m/>
    <m/>
    <m/>
    <m/>
    <m/>
    <m/>
    <m/>
    <m/>
    <m/>
    <m/>
  </r>
  <r>
    <x v="46"/>
    <x v="7"/>
    <m/>
    <n v="3630"/>
    <n v="12385.56"/>
    <n v="0.67459477124182998"/>
    <m/>
    <m/>
    <m/>
    <m/>
    <m/>
    <m/>
    <m/>
    <m/>
    <m/>
    <m/>
    <m/>
    <m/>
    <m/>
    <m/>
    <m/>
    <m/>
    <m/>
    <m/>
    <m/>
    <m/>
    <m/>
    <m/>
    <m/>
    <m/>
  </r>
  <r>
    <x v="47"/>
    <x v="7"/>
    <m/>
    <n v="3359"/>
    <n v="11460.907999999999"/>
    <n v="0.62423246187363834"/>
    <m/>
    <m/>
    <m/>
    <m/>
    <m/>
    <m/>
    <m/>
    <m/>
    <m/>
    <m/>
    <m/>
    <m/>
    <m/>
    <m/>
    <m/>
    <m/>
    <m/>
    <m/>
    <m/>
    <m/>
    <m/>
    <m/>
    <m/>
    <m/>
  </r>
  <r>
    <x v="48"/>
    <x v="7"/>
    <m/>
    <n v="4081.666666666667"/>
    <n v="13926.646666666669"/>
    <n v="0.75853195352214953"/>
    <m/>
    <m/>
    <m/>
    <m/>
    <m/>
    <m/>
    <m/>
    <m/>
    <m/>
    <m/>
    <m/>
    <m/>
    <m/>
    <m/>
    <m/>
    <m/>
    <m/>
    <m/>
    <m/>
    <m/>
    <m/>
    <m/>
    <m/>
    <m/>
  </r>
  <r>
    <x v="49"/>
    <x v="7"/>
    <m/>
    <n v="3719"/>
    <n v="12689.227999999999"/>
    <n v="0.69113442265795211"/>
    <m/>
    <m/>
    <m/>
    <m/>
    <m/>
    <m/>
    <m/>
    <m/>
    <m/>
    <m/>
    <m/>
    <m/>
    <m/>
    <m/>
    <m/>
    <m/>
    <m/>
    <m/>
    <m/>
    <m/>
    <m/>
    <m/>
    <m/>
    <m/>
  </r>
  <r>
    <x v="50"/>
    <x v="7"/>
    <m/>
    <n v="3767.6071428571431"/>
    <n v="12855.07557142857"/>
    <n v="0.70016751478369121"/>
    <m/>
    <m/>
    <m/>
    <m/>
    <m/>
    <m/>
    <m/>
    <m/>
    <m/>
    <m/>
    <m/>
    <m/>
    <m/>
    <m/>
    <m/>
    <m/>
    <m/>
    <m/>
    <m/>
    <m/>
    <m/>
    <m/>
    <m/>
    <m/>
  </r>
  <r>
    <x v="51"/>
    <x v="7"/>
    <m/>
    <n v="3866.538461538461"/>
    <n v="13192.629230769229"/>
    <n v="0.71855279034690789"/>
    <m/>
    <m/>
    <m/>
    <m/>
    <m/>
    <m/>
    <m/>
    <m/>
    <m/>
    <m/>
    <m/>
    <m/>
    <m/>
    <m/>
    <m/>
    <m/>
    <m/>
    <m/>
    <m/>
    <m/>
    <m/>
    <m/>
    <m/>
    <m/>
  </r>
  <r>
    <x v="52"/>
    <x v="7"/>
    <m/>
    <n v="4012.8965517241381"/>
    <n v="13692.003034482759"/>
    <n v="0.74575179926376678"/>
    <m/>
    <m/>
    <m/>
    <m/>
    <m/>
    <m/>
    <m/>
    <m/>
    <m/>
    <m/>
    <m/>
    <m/>
    <m/>
    <m/>
    <m/>
    <m/>
    <m/>
    <m/>
    <m/>
    <m/>
    <m/>
    <m/>
    <m/>
    <m/>
  </r>
  <r>
    <x v="53"/>
    <x v="7"/>
    <m/>
    <n v="4656.9230769230771"/>
    <n v="15889.42153846154"/>
    <n v="0.8654369029663147"/>
    <m/>
    <m/>
    <m/>
    <m/>
    <m/>
    <m/>
    <m/>
    <m/>
    <m/>
    <m/>
    <m/>
    <m/>
    <m/>
    <m/>
    <m/>
    <m/>
    <m/>
    <m/>
    <m/>
    <m/>
    <m/>
    <m/>
    <m/>
    <m/>
  </r>
  <r>
    <x v="54"/>
    <x v="7"/>
    <m/>
    <n v="5063.3333333333339"/>
    <n v="17276.093333333331"/>
    <n v="0.94096368917937545"/>
    <m/>
    <m/>
    <m/>
    <m/>
    <m/>
    <m/>
    <m/>
    <m/>
    <m/>
    <m/>
    <m/>
    <m/>
    <m/>
    <m/>
    <m/>
    <m/>
    <m/>
    <m/>
    <m/>
    <m/>
    <m/>
    <m/>
    <m/>
    <m/>
  </r>
  <r>
    <x v="0"/>
    <x v="8"/>
    <m/>
    <m/>
    <m/>
    <m/>
    <n v="66681"/>
    <n v="0"/>
    <m/>
    <m/>
    <m/>
    <n v="0"/>
    <n v="0"/>
    <m/>
    <m/>
    <m/>
    <m/>
    <m/>
    <m/>
    <m/>
    <m/>
    <m/>
    <m/>
    <m/>
    <m/>
    <m/>
    <m/>
    <m/>
    <m/>
    <m/>
  </r>
  <r>
    <x v="2"/>
    <x v="8"/>
    <m/>
    <m/>
    <m/>
    <m/>
    <n v="68951.75"/>
    <n v="0"/>
    <m/>
    <m/>
    <m/>
    <n v="0"/>
    <n v="0"/>
    <m/>
    <m/>
    <m/>
    <m/>
    <m/>
    <m/>
    <m/>
    <m/>
    <m/>
    <m/>
    <m/>
    <m/>
    <m/>
    <m/>
    <m/>
    <m/>
    <m/>
  </r>
  <r>
    <x v="4"/>
    <x v="8"/>
    <n v="0"/>
    <m/>
    <m/>
    <m/>
    <n v="85856.10344827587"/>
    <n v="0"/>
    <m/>
    <m/>
    <m/>
    <n v="0"/>
    <n v="178123.86206896551"/>
    <m/>
    <m/>
    <m/>
    <m/>
    <m/>
    <m/>
    <m/>
    <m/>
    <m/>
    <m/>
    <m/>
    <m/>
    <m/>
    <m/>
    <m/>
    <m/>
    <m/>
  </r>
  <r>
    <x v="5"/>
    <x v="8"/>
    <n v="0"/>
    <m/>
    <m/>
    <m/>
    <n v="102818.57142857141"/>
    <n v="0"/>
    <m/>
    <m/>
    <m/>
    <n v="0"/>
    <n v="168205"/>
    <m/>
    <m/>
    <m/>
    <m/>
    <m/>
    <m/>
    <m/>
    <m/>
    <m/>
    <m/>
    <m/>
    <m/>
    <m/>
    <m/>
    <m/>
    <m/>
    <m/>
  </r>
  <r>
    <x v="6"/>
    <x v="8"/>
    <n v="0"/>
    <m/>
    <m/>
    <m/>
    <n v="152172.28571427611"/>
    <n v="0"/>
    <m/>
    <m/>
    <m/>
    <n v="0"/>
    <n v="748555.29670332721"/>
    <m/>
    <m/>
    <m/>
    <m/>
    <m/>
    <m/>
    <m/>
    <m/>
    <m/>
    <m/>
    <m/>
    <m/>
    <m/>
    <m/>
    <m/>
    <m/>
    <m/>
  </r>
  <r>
    <x v="7"/>
    <x v="8"/>
    <n v="0"/>
    <m/>
    <m/>
    <m/>
    <n v="155684.85714285629"/>
    <n v="0"/>
    <m/>
    <m/>
    <m/>
    <n v="0"/>
    <n v="929270.52571428835"/>
    <m/>
    <m/>
    <m/>
    <m/>
    <m/>
    <m/>
    <m/>
    <m/>
    <m/>
    <m/>
    <m/>
    <m/>
    <m/>
    <m/>
    <m/>
    <m/>
    <m/>
  </r>
  <r>
    <x v="8"/>
    <x v="8"/>
    <n v="0"/>
    <m/>
    <m/>
    <m/>
    <n v="120120"/>
    <n v="0"/>
    <m/>
    <m/>
    <m/>
    <n v="0"/>
    <n v="252854.39999999999"/>
    <m/>
    <m/>
    <m/>
    <m/>
    <m/>
    <m/>
    <m/>
    <m/>
    <m/>
    <m/>
    <m/>
    <m/>
    <m/>
    <m/>
    <m/>
    <m/>
    <m/>
  </r>
  <r>
    <x v="9"/>
    <x v="8"/>
    <n v="0"/>
    <m/>
    <m/>
    <m/>
    <n v="47500.037037037036"/>
    <n v="0"/>
    <m/>
    <m/>
    <m/>
    <n v="0"/>
    <n v="69003.703703703708"/>
    <m/>
    <m/>
    <m/>
    <m/>
    <m/>
    <m/>
    <m/>
    <m/>
    <m/>
    <m/>
    <m/>
    <m/>
    <m/>
    <m/>
    <m/>
    <m/>
    <m/>
  </r>
  <r>
    <x v="10"/>
    <x v="8"/>
    <n v="0"/>
    <m/>
    <m/>
    <m/>
    <n v="50861.78571428571"/>
    <n v="0"/>
    <m/>
    <m/>
    <m/>
    <n v="0"/>
    <n v="0"/>
    <m/>
    <m/>
    <m/>
    <m/>
    <m/>
    <m/>
    <m/>
    <m/>
    <m/>
    <m/>
    <m/>
    <m/>
    <m/>
    <m/>
    <m/>
    <m/>
    <m/>
  </r>
  <r>
    <x v="11"/>
    <x v="8"/>
    <n v="0"/>
    <m/>
    <m/>
    <m/>
    <n v="25250.533333333329"/>
    <n v="0"/>
    <m/>
    <m/>
    <m/>
    <n v="0"/>
    <n v="0"/>
    <m/>
    <m/>
    <m/>
    <m/>
    <m/>
    <m/>
    <m/>
    <m/>
    <m/>
    <m/>
    <m/>
    <m/>
    <m/>
    <m/>
    <m/>
    <m/>
    <m/>
  </r>
  <r>
    <x v="12"/>
    <x v="8"/>
    <n v="0"/>
    <m/>
    <m/>
    <m/>
    <n v="29693.724137931029"/>
    <n v="0"/>
    <m/>
    <m/>
    <m/>
    <n v="0"/>
    <n v="0"/>
    <m/>
    <m/>
    <m/>
    <m/>
    <m/>
    <m/>
    <m/>
    <m/>
    <m/>
    <m/>
    <m/>
    <m/>
    <m/>
    <m/>
    <m/>
    <m/>
    <m/>
  </r>
  <r>
    <x v="13"/>
    <x v="8"/>
    <n v="0"/>
    <m/>
    <m/>
    <m/>
    <n v="39066.720000000001"/>
    <n v="0"/>
    <m/>
    <m/>
    <m/>
    <n v="0"/>
    <n v="0"/>
    <m/>
    <m/>
    <m/>
    <m/>
    <m/>
    <m/>
    <m/>
    <m/>
    <m/>
    <m/>
    <m/>
    <m/>
    <m/>
    <m/>
    <m/>
    <m/>
    <m/>
  </r>
  <r>
    <x v="14"/>
    <x v="8"/>
    <n v="0"/>
    <m/>
    <m/>
    <m/>
    <n v="67799"/>
    <n v="0"/>
    <m/>
    <m/>
    <m/>
    <n v="0"/>
    <n v="0"/>
    <m/>
    <m/>
    <m/>
    <m/>
    <m/>
    <m/>
    <m/>
    <m/>
    <m/>
    <m/>
    <m/>
    <m/>
    <m/>
    <m/>
    <m/>
    <m/>
    <m/>
  </r>
  <r>
    <x v="15"/>
    <x v="8"/>
    <n v="0"/>
    <m/>
    <m/>
    <m/>
    <n v="56454.230769230773"/>
    <n v="0"/>
    <m/>
    <m/>
    <m/>
    <n v="0"/>
    <n v="0"/>
    <m/>
    <m/>
    <m/>
    <m/>
    <m/>
    <m/>
    <m/>
    <m/>
    <m/>
    <m/>
    <m/>
    <m/>
    <m/>
    <m/>
    <m/>
    <m/>
    <m/>
  </r>
  <r>
    <x v="16"/>
    <x v="8"/>
    <n v="0"/>
    <m/>
    <m/>
    <m/>
    <n v="58335.111111111109"/>
    <n v="0"/>
    <m/>
    <m/>
    <m/>
    <n v="0"/>
    <n v="55639.259259259263"/>
    <m/>
    <m/>
    <m/>
    <m/>
    <m/>
    <m/>
    <m/>
    <m/>
    <m/>
    <m/>
    <m/>
    <m/>
    <m/>
    <m/>
    <m/>
    <m/>
    <m/>
  </r>
  <r>
    <x v="17"/>
    <x v="8"/>
    <n v="0"/>
    <m/>
    <m/>
    <m/>
    <n v="101755.7142857143"/>
    <n v="0"/>
    <m/>
    <m/>
    <m/>
    <n v="0"/>
    <n v="354702.8571428571"/>
    <m/>
    <m/>
    <m/>
    <m/>
    <m/>
    <m/>
    <m/>
    <m/>
    <m/>
    <m/>
    <m/>
    <m/>
    <m/>
    <m/>
    <m/>
    <m/>
    <m/>
  </r>
  <r>
    <x v="18"/>
    <x v="8"/>
    <n v="0"/>
    <m/>
    <m/>
    <m/>
    <n v="153569.8666666667"/>
    <n v="0"/>
    <m/>
    <m/>
    <m/>
    <n v="0"/>
    <n v="989141.11111111112"/>
    <m/>
    <m/>
    <m/>
    <m/>
    <m/>
    <m/>
    <m/>
    <m/>
    <m/>
    <m/>
    <m/>
    <m/>
    <m/>
    <m/>
    <m/>
    <m/>
    <m/>
  </r>
  <r>
    <x v="19"/>
    <x v="8"/>
    <n v="0"/>
    <m/>
    <m/>
    <m/>
    <n v="124151.28"/>
    <n v="0"/>
    <m/>
    <m/>
    <m/>
    <n v="0"/>
    <n v="880661.77777777775"/>
    <m/>
    <m/>
    <m/>
    <m/>
    <m/>
    <m/>
    <m/>
    <m/>
    <m/>
    <m/>
    <m/>
    <m/>
    <m/>
    <m/>
    <m/>
    <m/>
    <m/>
  </r>
  <r>
    <x v="20"/>
    <x v="8"/>
    <n v="0"/>
    <m/>
    <m/>
    <m/>
    <n v="114760.7142857143"/>
    <n v="0"/>
    <m/>
    <m/>
    <m/>
    <n v="0"/>
    <n v="959625.6"/>
    <m/>
    <m/>
    <m/>
    <m/>
    <m/>
    <m/>
    <m/>
    <m/>
    <m/>
    <m/>
    <m/>
    <m/>
    <m/>
    <m/>
    <m/>
    <m/>
    <m/>
  </r>
  <r>
    <x v="21"/>
    <x v="8"/>
    <n v="0"/>
    <m/>
    <m/>
    <m/>
    <n v="89005.275862068971"/>
    <n v="0"/>
    <m/>
    <m/>
    <m/>
    <n v="0"/>
    <n v="104177.7142857143"/>
    <m/>
    <m/>
    <m/>
    <m/>
    <m/>
    <m/>
    <m/>
    <m/>
    <m/>
    <m/>
    <m/>
    <m/>
    <m/>
    <m/>
    <m/>
    <m/>
    <m/>
  </r>
  <r>
    <x v="22"/>
    <x v="8"/>
    <n v="0"/>
    <m/>
    <m/>
    <m/>
    <n v="55855.71428571429"/>
    <n v="0"/>
    <m/>
    <m/>
    <m/>
    <n v="0"/>
    <n v="0"/>
    <m/>
    <m/>
    <m/>
    <m/>
    <m/>
    <m/>
    <m/>
    <m/>
    <m/>
    <m/>
    <m/>
    <m/>
    <m/>
    <m/>
    <m/>
    <m/>
    <m/>
  </r>
  <r>
    <x v="23"/>
    <x v="8"/>
    <n v="0"/>
    <m/>
    <m/>
    <m/>
    <n v="20319.925925925931"/>
    <n v="0"/>
    <m/>
    <m/>
    <m/>
    <n v="0"/>
    <n v="0"/>
    <m/>
    <m/>
    <m/>
    <m/>
    <m/>
    <m/>
    <m/>
    <m/>
    <m/>
    <m/>
    <m/>
    <m/>
    <m/>
    <m/>
    <m/>
    <m/>
    <m/>
  </r>
  <r>
    <x v="24"/>
    <x v="8"/>
    <n v="0"/>
    <m/>
    <m/>
    <m/>
    <n v="54727.827586206899"/>
    <n v="0"/>
    <m/>
    <m/>
    <m/>
    <n v="0"/>
    <n v="0"/>
    <m/>
    <m/>
    <m/>
    <m/>
    <m/>
    <m/>
    <m/>
    <m/>
    <m/>
    <m/>
    <m/>
    <m/>
    <m/>
    <m/>
    <m/>
    <m/>
    <m/>
  </r>
  <r>
    <x v="25"/>
    <x v="8"/>
    <n v="0"/>
    <m/>
    <m/>
    <m/>
    <n v="39006.160000000003"/>
    <n v="0"/>
    <m/>
    <m/>
    <m/>
    <n v="0"/>
    <n v="0"/>
    <m/>
    <m/>
    <m/>
    <m/>
    <m/>
    <m/>
    <m/>
    <m/>
    <m/>
    <m/>
    <m/>
    <m/>
    <m/>
    <m/>
    <m/>
    <m/>
    <m/>
  </r>
  <r>
    <x v="26"/>
    <x v="8"/>
    <n v="0"/>
    <m/>
    <m/>
    <m/>
    <n v="61253.862068965507"/>
    <n v="0"/>
    <m/>
    <m/>
    <m/>
    <n v="0"/>
    <n v="0"/>
    <m/>
    <m/>
    <m/>
    <m/>
    <m/>
    <m/>
    <m/>
    <m/>
    <m/>
    <m/>
    <m/>
    <m/>
    <m/>
    <m/>
    <m/>
    <m/>
    <m/>
  </r>
  <r>
    <x v="27"/>
    <x v="8"/>
    <n v="0"/>
    <m/>
    <m/>
    <m/>
    <n v="20862.857142857141"/>
    <n v="0"/>
    <m/>
    <m/>
    <m/>
    <n v="0"/>
    <n v="30"/>
    <m/>
    <m/>
    <m/>
    <m/>
    <m/>
    <m/>
    <m/>
    <m/>
    <m/>
    <m/>
    <m/>
    <m/>
    <m/>
    <m/>
    <m/>
    <m/>
    <m/>
  </r>
  <r>
    <x v="28"/>
    <x v="8"/>
    <n v="0"/>
    <m/>
    <m/>
    <m/>
    <n v="35914"/>
    <n v="0"/>
    <m/>
    <m/>
    <m/>
    <n v="0"/>
    <n v="117356"/>
    <m/>
    <m/>
    <m/>
    <m/>
    <m/>
    <m/>
    <m/>
    <m/>
    <m/>
    <m/>
    <m/>
    <m/>
    <m/>
    <m/>
    <m/>
    <m/>
    <m/>
  </r>
  <r>
    <x v="29"/>
    <x v="8"/>
    <n v="0"/>
    <m/>
    <m/>
    <m/>
    <n v="104622.8571428571"/>
    <n v="0"/>
    <m/>
    <m/>
    <m/>
    <n v="0"/>
    <n v="609552.85714285716"/>
    <m/>
    <m/>
    <m/>
    <m/>
    <m/>
    <m/>
    <m/>
    <m/>
    <m/>
    <m/>
    <m/>
    <m/>
    <m/>
    <m/>
    <m/>
    <m/>
    <m/>
  </r>
  <r>
    <x v="30"/>
    <x v="8"/>
    <n v="0"/>
    <m/>
    <m/>
    <m/>
    <n v="0"/>
    <n v="0"/>
    <m/>
    <m/>
    <m/>
    <n v="0"/>
    <n v="0"/>
    <m/>
    <m/>
    <m/>
    <m/>
    <m/>
    <m/>
    <m/>
    <m/>
    <m/>
    <m/>
    <m/>
    <m/>
    <m/>
    <m/>
    <m/>
    <m/>
    <m/>
  </r>
  <r>
    <x v="31"/>
    <x v="8"/>
    <n v="0"/>
    <m/>
    <m/>
    <m/>
    <n v="101202.6"/>
    <n v="0"/>
    <m/>
    <m/>
    <m/>
    <n v="0"/>
    <n v="846294.6086956521"/>
    <m/>
    <m/>
    <m/>
    <m/>
    <m/>
    <m/>
    <m/>
    <m/>
    <m/>
    <m/>
    <m/>
    <m/>
    <m/>
    <m/>
    <m/>
    <m/>
    <m/>
  </r>
  <r>
    <x v="32"/>
    <x v="8"/>
    <n v="0"/>
    <m/>
    <m/>
    <m/>
    <n v="112094"/>
    <n v="0"/>
    <m/>
    <m/>
    <m/>
    <n v="0"/>
    <n v="429344"/>
    <m/>
    <m/>
    <m/>
    <m/>
    <m/>
    <m/>
    <m/>
    <m/>
    <m/>
    <m/>
    <m/>
    <m/>
    <m/>
    <m/>
    <m/>
    <m/>
    <m/>
  </r>
  <r>
    <x v="33"/>
    <x v="8"/>
    <n v="0"/>
    <m/>
    <m/>
    <m/>
    <n v="76479"/>
    <n v="0"/>
    <m/>
    <m/>
    <m/>
    <n v="0"/>
    <n v="51672"/>
    <m/>
    <m/>
    <m/>
    <m/>
    <m/>
    <m/>
    <m/>
    <m/>
    <m/>
    <m/>
    <m/>
    <m/>
    <m/>
    <m/>
    <m/>
    <m/>
    <m/>
  </r>
  <r>
    <x v="34"/>
    <x v="8"/>
    <n v="0"/>
    <m/>
    <m/>
    <m/>
    <n v="37542.857142857138"/>
    <n v="0"/>
    <m/>
    <m/>
    <m/>
    <n v="0"/>
    <n v="0"/>
    <m/>
    <m/>
    <m/>
    <m/>
    <m/>
    <m/>
    <m/>
    <m/>
    <m/>
    <m/>
    <m/>
    <m/>
    <m/>
    <m/>
    <m/>
    <m/>
    <m/>
  </r>
  <r>
    <x v="35"/>
    <x v="8"/>
    <n v="0"/>
    <m/>
    <m/>
    <m/>
    <n v="57753"/>
    <n v="0"/>
    <m/>
    <m/>
    <m/>
    <n v="0"/>
    <n v="0"/>
    <m/>
    <m/>
    <m/>
    <m/>
    <m/>
    <m/>
    <m/>
    <m/>
    <m/>
    <m/>
    <m/>
    <m/>
    <m/>
    <m/>
    <m/>
    <m/>
    <m/>
  </r>
  <r>
    <x v="36"/>
    <x v="8"/>
    <n v="0"/>
    <m/>
    <m/>
    <m/>
    <n v="59905"/>
    <n v="0"/>
    <m/>
    <m/>
    <m/>
    <n v="0"/>
    <n v="0"/>
    <m/>
    <m/>
    <m/>
    <m/>
    <m/>
    <m/>
    <m/>
    <m/>
    <m/>
    <m/>
    <m/>
    <m/>
    <m/>
    <m/>
    <m/>
    <m/>
    <m/>
  </r>
  <r>
    <x v="37"/>
    <x v="8"/>
    <n v="0"/>
    <m/>
    <m/>
    <m/>
    <n v="55284.923076923078"/>
    <n v="0"/>
    <m/>
    <m/>
    <m/>
    <n v="0"/>
    <n v="0"/>
    <m/>
    <m/>
    <m/>
    <m/>
    <m/>
    <m/>
    <m/>
    <m/>
    <m/>
    <m/>
    <m/>
    <m/>
    <m/>
    <m/>
    <m/>
    <m/>
    <m/>
  </r>
  <r>
    <x v="38"/>
    <x v="8"/>
    <n v="0"/>
    <m/>
    <m/>
    <m/>
    <n v="50052.172413793101"/>
    <n v="0"/>
    <m/>
    <m/>
    <m/>
    <n v="0"/>
    <n v="0"/>
    <m/>
    <m/>
    <m/>
    <m/>
    <m/>
    <m/>
    <m/>
    <m/>
    <m/>
    <m/>
    <m/>
    <m/>
    <m/>
    <m/>
    <m/>
    <m/>
    <m/>
  </r>
  <r>
    <x v="39"/>
    <x v="8"/>
    <n v="0"/>
    <m/>
    <m/>
    <m/>
    <n v="47475"/>
    <n v="0"/>
    <m/>
    <m/>
    <m/>
    <n v="0"/>
    <n v="20972"/>
    <m/>
    <m/>
    <m/>
    <m/>
    <m/>
    <m/>
    <m/>
    <m/>
    <m/>
    <m/>
    <m/>
    <m/>
    <m/>
    <m/>
    <m/>
    <m/>
    <m/>
  </r>
  <r>
    <x v="40"/>
    <x v="8"/>
    <n v="0"/>
    <m/>
    <m/>
    <m/>
    <n v="64899"/>
    <n v="0"/>
    <m/>
    <m/>
    <m/>
    <n v="0"/>
    <n v="188072"/>
    <m/>
    <m/>
    <m/>
    <m/>
    <m/>
    <m/>
    <m/>
    <m/>
    <m/>
    <m/>
    <m/>
    <m/>
    <m/>
    <m/>
    <m/>
    <m/>
    <m/>
  </r>
  <r>
    <x v="41"/>
    <x v="8"/>
    <n v="0"/>
    <m/>
    <m/>
    <m/>
    <n v="116920"/>
    <n v="0"/>
    <m/>
    <m/>
    <m/>
    <n v="0"/>
    <n v="950840"/>
    <m/>
    <m/>
    <m/>
    <m/>
    <m/>
    <m/>
    <m/>
    <m/>
    <m/>
    <m/>
    <m/>
    <m/>
    <m/>
    <m/>
    <m/>
    <m/>
    <m/>
  </r>
  <r>
    <x v="42"/>
    <x v="8"/>
    <n v="0"/>
    <m/>
    <m/>
    <m/>
    <n v="114933"/>
    <n v="0"/>
    <m/>
    <m/>
    <m/>
    <n v="0"/>
    <n v="1149090.2857142859"/>
    <m/>
    <m/>
    <m/>
    <m/>
    <m/>
    <m/>
    <m/>
    <m/>
    <m/>
    <m/>
    <m/>
    <m/>
    <m/>
    <m/>
    <m/>
    <m/>
    <m/>
  </r>
  <r>
    <x v="43"/>
    <x v="8"/>
    <n v="0"/>
    <m/>
    <m/>
    <m/>
    <n v="111741"/>
    <n v="0"/>
    <m/>
    <m/>
    <m/>
    <n v="0"/>
    <n v="1167865.8181818179"/>
    <m/>
    <m/>
    <m/>
    <m/>
    <m/>
    <m/>
    <m/>
    <m/>
    <m/>
    <m/>
    <m/>
    <m/>
    <m/>
    <m/>
    <m/>
    <m/>
    <m/>
  </r>
  <r>
    <x v="44"/>
    <x v="8"/>
    <n v="0"/>
    <m/>
    <m/>
    <m/>
    <n v="91751"/>
    <n v="0"/>
    <m/>
    <m/>
    <m/>
    <n v="0"/>
    <n v="771462.85714285716"/>
    <m/>
    <m/>
    <m/>
    <m/>
    <m/>
    <m/>
    <m/>
    <m/>
    <m/>
    <m/>
    <m/>
    <m/>
    <m/>
    <m/>
    <m/>
    <m/>
    <m/>
  </r>
  <r>
    <x v="45"/>
    <x v="8"/>
    <n v="0"/>
    <m/>
    <m/>
    <m/>
    <n v="72294.137931034478"/>
    <n v="0"/>
    <m/>
    <m/>
    <m/>
    <n v="0"/>
    <n v="295205.5172413793"/>
    <m/>
    <m/>
    <m/>
    <m/>
    <m/>
    <m/>
    <m/>
    <m/>
    <m/>
    <m/>
    <m/>
    <m/>
    <m/>
    <m/>
    <m/>
    <m/>
    <m/>
  </r>
  <r>
    <x v="46"/>
    <x v="8"/>
    <n v="0"/>
    <m/>
    <m/>
    <m/>
    <n v="62818"/>
    <n v="0"/>
    <m/>
    <m/>
    <m/>
    <n v="0"/>
    <n v="0"/>
    <m/>
    <m/>
    <m/>
    <m/>
    <m/>
    <m/>
    <m/>
    <m/>
    <m/>
    <m/>
    <m/>
    <m/>
    <m/>
    <m/>
    <m/>
    <m/>
    <m/>
  </r>
  <r>
    <x v="47"/>
    <x v="8"/>
    <n v="0"/>
    <m/>
    <m/>
    <m/>
    <n v="40185.300000000003"/>
    <n v="0"/>
    <m/>
    <m/>
    <m/>
    <n v="0"/>
    <n v="0"/>
    <m/>
    <m/>
    <m/>
    <m/>
    <m/>
    <m/>
    <m/>
    <m/>
    <m/>
    <m/>
    <m/>
    <m/>
    <m/>
    <m/>
    <m/>
    <m/>
    <m/>
  </r>
  <r>
    <x v="48"/>
    <x v="8"/>
    <n v="0"/>
    <m/>
    <m/>
    <m/>
    <n v="37254.25"/>
    <n v="0"/>
    <m/>
    <m/>
    <m/>
    <n v="0"/>
    <n v="0"/>
    <m/>
    <m/>
    <m/>
    <m/>
    <m/>
    <m/>
    <m/>
    <m/>
    <m/>
    <m/>
    <m/>
    <m/>
    <m/>
    <m/>
    <m/>
    <m/>
    <m/>
  </r>
  <r>
    <x v="49"/>
    <x v="8"/>
    <n v="0"/>
    <m/>
    <m/>
    <m/>
    <n v="54393"/>
    <n v="0"/>
    <m/>
    <m/>
    <m/>
    <n v="0"/>
    <n v="0"/>
    <m/>
    <m/>
    <m/>
    <m/>
    <m/>
    <m/>
    <m/>
    <m/>
    <m/>
    <m/>
    <m/>
    <m/>
    <m/>
    <m/>
    <m/>
    <m/>
    <m/>
  </r>
  <r>
    <x v="50"/>
    <x v="8"/>
    <n v="0"/>
    <m/>
    <m/>
    <m/>
    <n v="59775.482758620688"/>
    <n v="0"/>
    <m/>
    <m/>
    <m/>
    <n v="0"/>
    <n v="0"/>
    <m/>
    <m/>
    <m/>
    <m/>
    <m/>
    <m/>
    <m/>
    <m/>
    <m/>
    <m/>
    <m/>
    <m/>
    <m/>
    <m/>
    <m/>
    <m/>
    <m/>
  </r>
  <r>
    <x v="51"/>
    <x v="8"/>
    <n v="0"/>
    <m/>
    <m/>
    <m/>
    <n v="58500"/>
    <n v="0"/>
    <m/>
    <m/>
    <m/>
    <n v="0"/>
    <n v="0"/>
    <m/>
    <m/>
    <m/>
    <m/>
    <m/>
    <m/>
    <m/>
    <m/>
    <m/>
    <m/>
    <m/>
    <m/>
    <m/>
    <m/>
    <m/>
    <m/>
    <m/>
  </r>
  <r>
    <x v="52"/>
    <x v="8"/>
    <n v="0"/>
    <m/>
    <m/>
    <m/>
    <n v="87046.931034482768"/>
    <n v="0"/>
    <m/>
    <m/>
    <m/>
    <n v="0"/>
    <n v="268665.07692307688"/>
    <m/>
    <m/>
    <m/>
    <m/>
    <m/>
    <m/>
    <m/>
    <m/>
    <m/>
    <m/>
    <m/>
    <m/>
    <m/>
    <m/>
    <m/>
    <m/>
    <m/>
  </r>
  <r>
    <x v="53"/>
    <x v="8"/>
    <n v="0"/>
    <m/>
    <m/>
    <m/>
    <n v="83351.785714285725"/>
    <n v="0"/>
    <m/>
    <m/>
    <m/>
    <n v="0"/>
    <n v="622647.69230769237"/>
    <m/>
    <m/>
    <m/>
    <m/>
    <m/>
    <m/>
    <m/>
    <m/>
    <m/>
    <m/>
    <m/>
    <m/>
    <m/>
    <m/>
    <m/>
    <m/>
    <m/>
  </r>
  <r>
    <x v="54"/>
    <x v="8"/>
    <n v="0"/>
    <m/>
    <m/>
    <m/>
    <n v="86531.333333333343"/>
    <n v="0"/>
    <m/>
    <m/>
    <m/>
    <n v="0"/>
    <n v="843530.66666666674"/>
    <m/>
    <m/>
    <m/>
    <m/>
    <m/>
    <m/>
    <m/>
    <m/>
    <m/>
    <m/>
    <m/>
    <m/>
    <m/>
    <m/>
    <m/>
    <m/>
    <m/>
  </r>
  <r>
    <x v="0"/>
    <x v="9"/>
    <m/>
    <n v="9046.4642857142844"/>
    <n v="7548366.5361428568"/>
    <n v="370.69029790025331"/>
    <m/>
    <m/>
    <n v="75175"/>
    <m/>
    <m/>
    <m/>
    <m/>
    <m/>
    <m/>
    <m/>
    <m/>
    <m/>
    <m/>
    <m/>
    <m/>
    <m/>
    <m/>
    <m/>
    <m/>
    <m/>
    <m/>
    <m/>
    <m/>
    <m/>
  </r>
  <r>
    <x v="1"/>
    <x v="9"/>
    <m/>
    <n v="7903"/>
    <n v="7054965.0360000003"/>
    <n v="346.46000275008589"/>
    <m/>
    <m/>
    <n v="70280"/>
    <m/>
    <m/>
    <m/>
    <m/>
    <m/>
    <m/>
    <m/>
    <m/>
    <m/>
    <m/>
    <m/>
    <m/>
    <m/>
    <m/>
    <m/>
    <m/>
    <m/>
    <m/>
    <m/>
    <m/>
    <m/>
  </r>
  <r>
    <x v="2"/>
    <x v="9"/>
    <m/>
    <n v="7467.6785714285716"/>
    <n v="12921479.71928571"/>
    <n v="634.55678040002522"/>
    <m/>
    <m/>
    <n v="128960"/>
    <m/>
    <m/>
    <m/>
    <m/>
    <m/>
    <m/>
    <m/>
    <m/>
    <m/>
    <m/>
    <m/>
    <m/>
    <m/>
    <m/>
    <m/>
    <m/>
    <m/>
    <m/>
    <m/>
    <m/>
    <m/>
  </r>
  <r>
    <x v="3"/>
    <x v="9"/>
    <m/>
    <n v="6986"/>
    <n v="8306563.5047272732"/>
    <n v="407.92434831445632"/>
    <m/>
    <m/>
    <n v="82827.272727272735"/>
    <m/>
    <m/>
    <m/>
    <m/>
    <m/>
    <m/>
    <m/>
    <m/>
    <m/>
    <m/>
    <m/>
    <m/>
    <m/>
    <m/>
    <m/>
    <m/>
    <m/>
    <m/>
    <m/>
    <m/>
    <m/>
  </r>
  <r>
    <x v="4"/>
    <x v="9"/>
    <m/>
    <n v="6212.8275862068967"/>
    <n v="655094.71944827586"/>
    <n v="32.17083531150989"/>
    <m/>
    <m/>
    <n v="6338.9655172413804"/>
    <m/>
    <m/>
    <m/>
    <m/>
    <m/>
    <m/>
    <m/>
    <m/>
    <m/>
    <m/>
    <m/>
    <m/>
    <m/>
    <m/>
    <m/>
    <m/>
    <m/>
    <m/>
    <m/>
    <m/>
    <m/>
  </r>
  <r>
    <x v="5"/>
    <x v="9"/>
    <m/>
    <n v="7865.3571428571431"/>
    <n v="78265.169999999984"/>
    <n v="3.8434989932721102"/>
    <m/>
    <m/>
    <n v="514.28571428571422"/>
    <m/>
    <m/>
    <m/>
    <m/>
    <m/>
    <m/>
    <m/>
    <m/>
    <m/>
    <m/>
    <m/>
    <m/>
    <m/>
    <m/>
    <m/>
    <m/>
    <m/>
    <m/>
    <m/>
    <m/>
    <m/>
  </r>
  <r>
    <x v="6"/>
    <x v="9"/>
    <m/>
    <n v="14055.71428571409"/>
    <n v="82815.240000318619"/>
    <n v="4.0669469135352658"/>
    <m/>
    <m/>
    <n v="348.57142857462168"/>
    <m/>
    <m/>
    <m/>
    <m/>
    <m/>
    <m/>
    <m/>
    <m/>
    <m/>
    <m/>
    <m/>
    <m/>
    <m/>
    <m/>
    <m/>
    <m/>
    <m/>
    <m/>
    <m/>
    <m/>
    <m/>
  </r>
  <r>
    <x v="7"/>
    <x v="9"/>
    <m/>
    <n v="13984.142857142841"/>
    <n v="80785.32400002655"/>
    <n v="3.9672604233181041"/>
    <m/>
    <m/>
    <n v="330.71428571455181"/>
    <m/>
    <m/>
    <m/>
    <m/>
    <m/>
    <m/>
    <m/>
    <m/>
    <m/>
    <m/>
    <m/>
    <m/>
    <m/>
    <m/>
    <m/>
    <m/>
    <m/>
    <m/>
    <m/>
    <m/>
    <m/>
  </r>
  <r>
    <x v="8"/>
    <x v="9"/>
    <m/>
    <n v="9827.1428571428569"/>
    <n v="63530.211428571427"/>
    <n v="3.1198846647631209"/>
    <m/>
    <m/>
    <n v="300"/>
    <m/>
    <m/>
    <m/>
    <m/>
    <m/>
    <m/>
    <m/>
    <m/>
    <m/>
    <m/>
    <m/>
    <m/>
    <m/>
    <m/>
    <m/>
    <m/>
    <m/>
    <m/>
    <m/>
    <m/>
    <m/>
  </r>
  <r>
    <x v="9"/>
    <x v="9"/>
    <m/>
    <n v="3955.37037037037"/>
    <n v="638887.02805152978"/>
    <n v="31.374897021633831"/>
    <m/>
    <m/>
    <n v="6253.9130434782601"/>
    <m/>
    <m/>
    <m/>
    <m/>
    <m/>
    <m/>
    <m/>
    <m/>
    <m/>
    <m/>
    <m/>
    <m/>
    <m/>
    <m/>
    <m/>
    <m/>
    <m/>
    <m/>
    <m/>
    <m/>
    <m/>
  </r>
  <r>
    <x v="10"/>
    <x v="9"/>
    <m/>
    <n v="5750.7692307692296"/>
    <n v="1939621.624615385"/>
    <n v="95.252252841692524"/>
    <m/>
    <m/>
    <n v="19200"/>
    <m/>
    <m/>
    <m/>
    <m/>
    <m/>
    <m/>
    <m/>
    <m/>
    <m/>
    <m/>
    <m/>
    <m/>
    <m/>
    <m/>
    <m/>
    <m/>
    <m/>
    <m/>
    <m/>
    <m/>
    <m/>
  </r>
  <r>
    <x v="11"/>
    <x v="9"/>
    <m/>
    <n v="3121.7"/>
    <n v="10651.240400000001"/>
    <n v="0.52306832981387819"/>
    <m/>
    <m/>
    <n v="0"/>
    <m/>
    <m/>
    <m/>
    <m/>
    <m/>
    <m/>
    <m/>
    <m/>
    <m/>
    <m/>
    <m/>
    <m/>
    <m/>
    <m/>
    <m/>
    <m/>
    <m/>
    <m/>
    <m/>
    <m/>
    <m/>
  </r>
  <r>
    <x v="12"/>
    <x v="9"/>
    <m/>
    <n v="4960"/>
    <n v="16923.52"/>
    <n v="0.83109168590089866"/>
    <m/>
    <m/>
    <n v="0"/>
    <m/>
    <m/>
    <m/>
    <m/>
    <m/>
    <m/>
    <m/>
    <m/>
    <m/>
    <m/>
    <m/>
    <m/>
    <m/>
    <m/>
    <m/>
    <m/>
    <m/>
    <m/>
    <m/>
    <m/>
    <m/>
  </r>
  <r>
    <x v="13"/>
    <x v="9"/>
    <m/>
    <n v="6448.96"/>
    <n v="22003.85152"/>
    <n v="1.080580048126504"/>
    <m/>
    <m/>
    <n v="0"/>
    <m/>
    <m/>
    <m/>
    <m/>
    <m/>
    <m/>
    <m/>
    <m/>
    <m/>
    <m/>
    <m/>
    <m/>
    <m/>
    <m/>
    <m/>
    <m/>
    <m/>
    <m/>
    <m/>
    <m/>
    <m/>
  </r>
  <r>
    <x v="14"/>
    <x v="9"/>
    <m/>
    <n v="7873"/>
    <n v="2439696.009333333"/>
    <n v="119.8102445284749"/>
    <m/>
    <m/>
    <n v="24128.333333333339"/>
    <m/>
    <m/>
    <m/>
    <m/>
    <m/>
    <m/>
    <m/>
    <m/>
    <m/>
    <m/>
    <m/>
    <m/>
    <m/>
    <m/>
    <m/>
    <m/>
    <m/>
    <m/>
    <m/>
    <m/>
    <m/>
  </r>
  <r>
    <x v="15"/>
    <x v="9"/>
    <m/>
    <n v="5898.4615384615381"/>
    <n v="472268.40791208792"/>
    <n v="23.19247693915867"/>
    <m/>
    <m/>
    <n v="4521.4285714285716"/>
    <m/>
    <m/>
    <m/>
    <m/>
    <m/>
    <m/>
    <m/>
    <m/>
    <m/>
    <m/>
    <m/>
    <m/>
    <m/>
    <m/>
    <m/>
    <m/>
    <m/>
    <m/>
    <m/>
    <m/>
    <m/>
  </r>
  <r>
    <x v="16"/>
    <x v="9"/>
    <m/>
    <n v="5186.1851851851852"/>
    <n v="975595.26385185181"/>
    <n v="47.910193186261942"/>
    <m/>
    <m/>
    <n v="9579"/>
    <m/>
    <m/>
    <m/>
    <m/>
    <m/>
    <m/>
    <m/>
    <m/>
    <m/>
    <m/>
    <m/>
    <m/>
    <m/>
    <m/>
    <m/>
    <m/>
    <m/>
    <m/>
    <m/>
    <m/>
    <m/>
  </r>
  <r>
    <x v="17"/>
    <x v="9"/>
    <m/>
    <n v="7017.8571428571422"/>
    <n v="68944.928571428565"/>
    <n v="3.3857942627033619"/>
    <m/>
    <m/>
    <n v="450"/>
    <m/>
    <m/>
    <m/>
    <m/>
    <m/>
    <m/>
    <m/>
    <m/>
    <m/>
    <m/>
    <m/>
    <m/>
    <m/>
    <m/>
    <m/>
    <m/>
    <m/>
    <m/>
    <m/>
    <m/>
    <m/>
  </r>
  <r>
    <x v="18"/>
    <x v="9"/>
    <m/>
    <n v="10449"/>
    <n v="56651.987999999998"/>
    <n v="2.7821042086136618"/>
    <m/>
    <m/>
    <n v="210"/>
    <m/>
    <m/>
    <m/>
    <m/>
    <m/>
    <m/>
    <m/>
    <m/>
    <m/>
    <m/>
    <m/>
    <m/>
    <m/>
    <m/>
    <m/>
    <m/>
    <m/>
    <m/>
    <m/>
    <m/>
    <m/>
  </r>
  <r>
    <x v="19"/>
    <x v="9"/>
    <m/>
    <n v="0"/>
    <n v="22320"/>
    <n v="1.0961056818739869"/>
    <m/>
    <m/>
    <n v="223.2"/>
    <m/>
    <m/>
    <m/>
    <m/>
    <m/>
    <m/>
    <m/>
    <m/>
    <m/>
    <m/>
    <m/>
    <m/>
    <m/>
    <m/>
    <m/>
    <m/>
    <m/>
    <m/>
    <m/>
    <m/>
    <m/>
  </r>
  <r>
    <x v="20"/>
    <x v="9"/>
    <m/>
    <n v="0"/>
    <n v="24642.857142857141"/>
    <n v="1.2101781241888301"/>
    <m/>
    <m/>
    <n v="246.42857142857139"/>
    <m/>
    <m/>
    <m/>
    <m/>
    <m/>
    <m/>
    <m/>
    <m/>
    <m/>
    <m/>
    <m/>
    <m/>
    <m/>
    <m/>
    <m/>
    <m/>
    <m/>
    <m/>
    <m/>
    <m/>
    <m/>
  </r>
  <r>
    <x v="21"/>
    <x v="9"/>
    <m/>
    <n v="0"/>
    <n v="1675476.190476191"/>
    <n v="82.280419902577734"/>
    <m/>
    <m/>
    <n v="16754.761904761901"/>
    <m/>
    <m/>
    <m/>
    <m/>
    <m/>
    <m/>
    <m/>
    <m/>
    <m/>
    <m/>
    <m/>
    <m/>
    <m/>
    <m/>
    <m/>
    <m/>
    <m/>
    <m/>
    <m/>
    <m/>
    <m/>
  </r>
  <r>
    <x v="22"/>
    <x v="9"/>
    <m/>
    <n v="0"/>
    <n v="3157500"/>
    <n v="155.0606492167166"/>
    <m/>
    <m/>
    <n v="31575"/>
    <m/>
    <m/>
    <m/>
    <m/>
    <m/>
    <m/>
    <m/>
    <m/>
    <m/>
    <m/>
    <m/>
    <m/>
    <m/>
    <m/>
    <m/>
    <m/>
    <m/>
    <m/>
    <m/>
    <m/>
    <m/>
  </r>
  <r>
    <x v="23"/>
    <x v="9"/>
    <m/>
    <n v="0"/>
    <n v="0"/>
    <n v="0"/>
    <m/>
    <m/>
    <n v="0"/>
    <m/>
    <m/>
    <m/>
    <m/>
    <m/>
    <m/>
    <m/>
    <m/>
    <m/>
    <m/>
    <m/>
    <m/>
    <m/>
    <m/>
    <m/>
    <m/>
    <m/>
    <m/>
    <m/>
    <m/>
    <m/>
  </r>
  <r>
    <x v="24"/>
    <x v="9"/>
    <m/>
    <n v="0"/>
    <n v="0"/>
    <n v="0"/>
    <m/>
    <m/>
    <n v="0"/>
    <m/>
    <m/>
    <m/>
    <m/>
    <m/>
    <m/>
    <m/>
    <m/>
    <m/>
    <m/>
    <m/>
    <m/>
    <m/>
    <m/>
    <m/>
    <m/>
    <m/>
    <m/>
    <m/>
    <m/>
    <m/>
  </r>
  <r>
    <x v="25"/>
    <x v="9"/>
    <m/>
    <n v="0"/>
    <n v="0"/>
    <n v="0"/>
    <m/>
    <m/>
    <n v="0"/>
    <m/>
    <m/>
    <m/>
    <m/>
    <m/>
    <m/>
    <m/>
    <m/>
    <m/>
    <m/>
    <m/>
    <m/>
    <m/>
    <m/>
    <m/>
    <m/>
    <m/>
    <m/>
    <m/>
    <m/>
    <m/>
  </r>
  <r>
    <x v="26"/>
    <x v="9"/>
    <m/>
    <n v="0"/>
    <n v="9044250"/>
    <n v="444.15115650935519"/>
    <m/>
    <m/>
    <n v="90442.5"/>
    <m/>
    <m/>
    <m/>
    <m/>
    <m/>
    <m/>
    <m/>
    <m/>
    <m/>
    <m/>
    <m/>
    <m/>
    <m/>
    <m/>
    <m/>
    <m/>
    <m/>
    <m/>
    <m/>
    <m/>
    <m/>
  </r>
  <r>
    <x v="27"/>
    <x v="9"/>
    <m/>
    <n v="0"/>
    <n v="2914500"/>
    <n v="143.12724058341109"/>
    <m/>
    <m/>
    <n v="29145"/>
    <m/>
    <m/>
    <m/>
    <m/>
    <m/>
    <m/>
    <m/>
    <m/>
    <m/>
    <m/>
    <m/>
    <m/>
    <m/>
    <m/>
    <m/>
    <m/>
    <m/>
    <m/>
    <m/>
    <m/>
    <m/>
  </r>
  <r>
    <x v="28"/>
    <x v="9"/>
    <m/>
    <n v="0"/>
    <n v="1096758.620689655"/>
    <n v="53.860365402428677"/>
    <m/>
    <m/>
    <n v="10967.586206896551"/>
    <m/>
    <m/>
    <m/>
    <m/>
    <m/>
    <m/>
    <m/>
    <m/>
    <m/>
    <m/>
    <m/>
    <m/>
    <m/>
    <m/>
    <m/>
    <m/>
    <m/>
    <m/>
    <m/>
    <m/>
    <m/>
  </r>
  <r>
    <x v="29"/>
    <x v="9"/>
    <m/>
    <n v="0"/>
    <n v="39642.857142857138"/>
    <n v="1.9468082867385521"/>
    <m/>
    <m/>
    <n v="396.42857142857139"/>
    <m/>
    <m/>
    <m/>
    <m/>
    <m/>
    <m/>
    <m/>
    <m/>
    <m/>
    <m/>
    <m/>
    <m/>
    <m/>
    <m/>
    <m/>
    <m/>
    <m/>
    <m/>
    <m/>
    <m/>
    <m/>
  </r>
  <r>
    <x v="30"/>
    <x v="9"/>
    <m/>
    <n v="0"/>
    <n v="0"/>
    <n v="0"/>
    <m/>
    <m/>
    <n v="0"/>
    <m/>
    <m/>
    <m/>
    <m/>
    <m/>
    <m/>
    <m/>
    <m/>
    <m/>
    <m/>
    <m/>
    <m/>
    <m/>
    <m/>
    <m/>
    <m/>
    <m/>
    <m/>
    <m/>
    <m/>
    <m/>
  </r>
  <r>
    <x v="31"/>
    <x v="9"/>
    <m/>
    <n v="0"/>
    <n v="26866.666666666661"/>
    <n v="1.319386468922392"/>
    <m/>
    <m/>
    <n v="268.66666666666657"/>
    <m/>
    <m/>
    <m/>
    <m/>
    <m/>
    <m/>
    <m/>
    <m/>
    <m/>
    <m/>
    <m/>
    <m/>
    <m/>
    <m/>
    <m/>
    <m/>
    <m/>
    <m/>
    <m/>
    <m/>
    <m/>
  </r>
  <r>
    <x v="32"/>
    <x v="9"/>
    <m/>
    <n v="0"/>
    <n v="38000"/>
    <n v="1.866129745125964"/>
    <m/>
    <m/>
    <n v="380"/>
    <m/>
    <m/>
    <m/>
    <m/>
    <m/>
    <m/>
    <m/>
    <m/>
    <m/>
    <m/>
    <m/>
    <m/>
    <m/>
    <m/>
    <m/>
    <m/>
    <m/>
    <m/>
    <m/>
    <m/>
    <m/>
  </r>
  <r>
    <x v="33"/>
    <x v="9"/>
    <m/>
    <n v="0"/>
    <n v="895000"/>
    <n v="43.952266365466777"/>
    <m/>
    <m/>
    <n v="8950"/>
    <m/>
    <m/>
    <m/>
    <m/>
    <m/>
    <m/>
    <m/>
    <m/>
    <m/>
    <m/>
    <m/>
    <m/>
    <m/>
    <m/>
    <m/>
    <m/>
    <m/>
    <m/>
    <m/>
    <m/>
    <m/>
  </r>
  <r>
    <x v="34"/>
    <x v="9"/>
    <m/>
    <n v="0"/>
    <n v="0"/>
    <n v="0"/>
    <m/>
    <m/>
    <n v="0"/>
    <m/>
    <m/>
    <m/>
    <m/>
    <m/>
    <m/>
    <m/>
    <m/>
    <m/>
    <m/>
    <m/>
    <m/>
    <m/>
    <m/>
    <m/>
    <m/>
    <m/>
    <m/>
    <m/>
    <m/>
    <m/>
  </r>
  <r>
    <x v="35"/>
    <x v="9"/>
    <m/>
    <n v="0"/>
    <n v="0"/>
    <n v="0"/>
    <m/>
    <m/>
    <n v="0"/>
    <m/>
    <m/>
    <m/>
    <m/>
    <m/>
    <m/>
    <m/>
    <m/>
    <m/>
    <m/>
    <m/>
    <m/>
    <m/>
    <m/>
    <m/>
    <m/>
    <m/>
    <m/>
    <m/>
    <m/>
    <m/>
  </r>
  <r>
    <x v="36"/>
    <x v="9"/>
    <m/>
    <n v="0"/>
    <n v="0"/>
    <n v="0"/>
    <m/>
    <m/>
    <n v="0"/>
    <m/>
    <m/>
    <m/>
    <m/>
    <m/>
    <m/>
    <m/>
    <m/>
    <m/>
    <m/>
    <m/>
    <m/>
    <m/>
    <m/>
    <m/>
    <m/>
    <m/>
    <m/>
    <m/>
    <m/>
    <m/>
  </r>
  <r>
    <x v="37"/>
    <x v="9"/>
    <m/>
    <n v="0"/>
    <n v="0"/>
    <n v="0"/>
    <m/>
    <m/>
    <n v="0"/>
    <m/>
    <m/>
    <m/>
    <m/>
    <m/>
    <m/>
    <m/>
    <m/>
    <m/>
    <m/>
    <m/>
    <m/>
    <m/>
    <m/>
    <m/>
    <m/>
    <m/>
    <m/>
    <m/>
    <m/>
    <m/>
  </r>
  <r>
    <x v="38"/>
    <x v="9"/>
    <m/>
    <n v="0"/>
    <n v="0"/>
    <n v="0"/>
    <m/>
    <m/>
    <n v="0"/>
    <m/>
    <m/>
    <m/>
    <m/>
    <m/>
    <m/>
    <m/>
    <m/>
    <m/>
    <m/>
    <m/>
    <m/>
    <m/>
    <m/>
    <m/>
    <m/>
    <m/>
    <m/>
    <m/>
    <m/>
    <m/>
  </r>
  <r>
    <x v="39"/>
    <x v="9"/>
    <m/>
    <n v="0"/>
    <n v="0"/>
    <n v="0"/>
    <m/>
    <m/>
    <n v="0"/>
    <m/>
    <m/>
    <m/>
    <m/>
    <m/>
    <m/>
    <m/>
    <m/>
    <m/>
    <m/>
    <m/>
    <m/>
    <m/>
    <m/>
    <m/>
    <m/>
    <m/>
    <m/>
    <m/>
    <m/>
    <m/>
  </r>
  <r>
    <x v="40"/>
    <x v="9"/>
    <m/>
    <n v="0"/>
    <n v="0"/>
    <n v="0"/>
    <m/>
    <m/>
    <n v="0"/>
    <m/>
    <m/>
    <m/>
    <m/>
    <m/>
    <m/>
    <m/>
    <m/>
    <m/>
    <m/>
    <m/>
    <m/>
    <m/>
    <m/>
    <m/>
    <m/>
    <m/>
    <m/>
    <m/>
    <m/>
    <m/>
  </r>
  <r>
    <x v="41"/>
    <x v="9"/>
    <m/>
    <n v="0"/>
    <n v="0"/>
    <n v="0"/>
    <m/>
    <m/>
    <n v="0"/>
    <m/>
    <m/>
    <m/>
    <m/>
    <m/>
    <m/>
    <m/>
    <m/>
    <m/>
    <m/>
    <m/>
    <m/>
    <m/>
    <m/>
    <m/>
    <m/>
    <m/>
    <m/>
    <m/>
    <m/>
    <m/>
  </r>
  <r>
    <x v="42"/>
    <x v="9"/>
    <m/>
    <n v="0"/>
    <n v="0"/>
    <n v="0"/>
    <m/>
    <m/>
    <n v="0"/>
    <m/>
    <m/>
    <m/>
    <m/>
    <m/>
    <m/>
    <m/>
    <m/>
    <m/>
    <m/>
    <m/>
    <m/>
    <m/>
    <m/>
    <m/>
    <m/>
    <m/>
    <m/>
    <m/>
    <m/>
    <m/>
  </r>
  <r>
    <x v="43"/>
    <x v="9"/>
    <m/>
    <n v="0"/>
    <n v="0"/>
    <n v="0"/>
    <m/>
    <m/>
    <n v="0"/>
    <m/>
    <m/>
    <m/>
    <m/>
    <m/>
    <m/>
    <m/>
    <m/>
    <m/>
    <m/>
    <m/>
    <m/>
    <m/>
    <m/>
    <m/>
    <m/>
    <m/>
    <m/>
    <m/>
    <m/>
    <m/>
  </r>
  <r>
    <x v="44"/>
    <x v="9"/>
    <m/>
    <n v="0"/>
    <n v="0"/>
    <n v="0"/>
    <m/>
    <m/>
    <n v="0"/>
    <m/>
    <m/>
    <m/>
    <m/>
    <m/>
    <m/>
    <m/>
    <m/>
    <m/>
    <m/>
    <m/>
    <m/>
    <m/>
    <m/>
    <m/>
    <m/>
    <m/>
    <m/>
    <m/>
    <m/>
    <m/>
  </r>
  <r>
    <x v="45"/>
    <x v="9"/>
    <m/>
    <n v="0"/>
    <n v="0"/>
    <n v="0"/>
    <m/>
    <m/>
    <n v="0"/>
    <m/>
    <m/>
    <m/>
    <m/>
    <m/>
    <m/>
    <m/>
    <m/>
    <m/>
    <m/>
    <m/>
    <m/>
    <m/>
    <m/>
    <m/>
    <m/>
    <m/>
    <m/>
    <m/>
    <m/>
    <m/>
  </r>
  <r>
    <x v="46"/>
    <x v="9"/>
    <m/>
    <n v="0"/>
    <n v="0"/>
    <n v="0"/>
    <m/>
    <m/>
    <n v="0"/>
    <m/>
    <m/>
    <m/>
    <m/>
    <m/>
    <m/>
    <m/>
    <m/>
    <m/>
    <m/>
    <m/>
    <m/>
    <m/>
    <m/>
    <m/>
    <m/>
    <m/>
    <m/>
    <m/>
    <m/>
    <m/>
  </r>
  <r>
    <x v="47"/>
    <x v="9"/>
    <m/>
    <n v="0"/>
    <n v="0"/>
    <n v="0"/>
    <m/>
    <m/>
    <n v="0"/>
    <m/>
    <m/>
    <m/>
    <m/>
    <m/>
    <m/>
    <m/>
    <m/>
    <m/>
    <m/>
    <m/>
    <m/>
    <m/>
    <m/>
    <m/>
    <m/>
    <m/>
    <m/>
    <m/>
    <m/>
    <m/>
  </r>
  <r>
    <x v="48"/>
    <x v="9"/>
    <m/>
    <n v="0"/>
    <n v="0"/>
    <n v="0"/>
    <m/>
    <m/>
    <n v="0"/>
    <m/>
    <m/>
    <m/>
    <m/>
    <m/>
    <m/>
    <m/>
    <m/>
    <m/>
    <m/>
    <m/>
    <m/>
    <m/>
    <m/>
    <m/>
    <m/>
    <m/>
    <m/>
    <m/>
    <m/>
    <m/>
  </r>
  <r>
    <x v="49"/>
    <x v="9"/>
    <m/>
    <n v="0"/>
    <n v="0"/>
    <n v="0"/>
    <m/>
    <m/>
    <n v="0"/>
    <m/>
    <m/>
    <m/>
    <m/>
    <m/>
    <m/>
    <m/>
    <m/>
    <m/>
    <m/>
    <m/>
    <m/>
    <m/>
    <m/>
    <m/>
    <m/>
    <m/>
    <m/>
    <m/>
    <m/>
    <m/>
  </r>
  <r>
    <x v="50"/>
    <x v="9"/>
    <m/>
    <n v="0"/>
    <n v="0"/>
    <n v="0"/>
    <m/>
    <m/>
    <n v="0"/>
    <m/>
    <m/>
    <m/>
    <m/>
    <m/>
    <m/>
    <m/>
    <m/>
    <m/>
    <m/>
    <m/>
    <m/>
    <m/>
    <m/>
    <m/>
    <m/>
    <m/>
    <m/>
    <m/>
    <m/>
    <m/>
  </r>
  <r>
    <x v="51"/>
    <x v="9"/>
    <m/>
    <n v="0"/>
    <n v="0"/>
    <n v="0"/>
    <m/>
    <m/>
    <n v="0"/>
    <m/>
    <m/>
    <m/>
    <m/>
    <m/>
    <m/>
    <m/>
    <m/>
    <m/>
    <m/>
    <m/>
    <m/>
    <m/>
    <m/>
    <m/>
    <m/>
    <m/>
    <m/>
    <m/>
    <m/>
    <m/>
  </r>
  <r>
    <x v="52"/>
    <x v="9"/>
    <m/>
    <n v="0"/>
    <n v="0"/>
    <n v="0"/>
    <m/>
    <m/>
    <n v="0"/>
    <m/>
    <m/>
    <m/>
    <m/>
    <m/>
    <m/>
    <m/>
    <m/>
    <m/>
    <m/>
    <m/>
    <m/>
    <m/>
    <m/>
    <m/>
    <m/>
    <m/>
    <m/>
    <m/>
    <m/>
    <m/>
  </r>
  <r>
    <x v="53"/>
    <x v="9"/>
    <m/>
    <n v="0"/>
    <n v="0"/>
    <n v="0"/>
    <m/>
    <m/>
    <n v="0"/>
    <m/>
    <m/>
    <m/>
    <m/>
    <m/>
    <m/>
    <m/>
    <m/>
    <m/>
    <m/>
    <m/>
    <m/>
    <m/>
    <m/>
    <m/>
    <m/>
    <m/>
    <m/>
    <m/>
    <m/>
    <m/>
  </r>
  <r>
    <x v="54"/>
    <x v="9"/>
    <m/>
    <n v="0"/>
    <n v="0"/>
    <n v="0"/>
    <m/>
    <m/>
    <n v="0"/>
    <m/>
    <m/>
    <m/>
    <m/>
    <m/>
    <m/>
    <m/>
    <m/>
    <m/>
    <m/>
    <m/>
    <m/>
    <m/>
    <m/>
    <m/>
    <m/>
    <m/>
    <m/>
    <m/>
    <m/>
    <m/>
  </r>
  <r>
    <x v="0"/>
    <x v="10"/>
    <m/>
    <n v="7221.8928571428578"/>
    <n v="40716569.669857137"/>
    <n v="1635.597721131885"/>
    <m/>
    <m/>
    <n v="406919.28571428568"/>
    <m/>
    <m/>
    <m/>
    <m/>
    <m/>
    <m/>
    <m/>
    <m/>
    <m/>
    <m/>
    <m/>
    <m/>
    <m/>
    <m/>
    <m/>
    <m/>
    <m/>
    <m/>
    <m/>
    <m/>
    <m/>
  </r>
  <r>
    <x v="1"/>
    <x v="10"/>
    <m/>
    <n v="6234"/>
    <n v="30843270.408"/>
    <n v="1238.984108941914"/>
    <m/>
    <m/>
    <n v="308220"/>
    <m/>
    <m/>
    <m/>
    <m/>
    <m/>
    <m/>
    <m/>
    <m/>
    <m/>
    <m/>
    <m/>
    <m/>
    <m/>
    <m/>
    <m/>
    <m/>
    <m/>
    <m/>
    <m/>
    <m/>
    <m/>
  </r>
  <r>
    <x v="2"/>
    <x v="10"/>
    <m/>
    <n v="6642.8571428571422"/>
    <n v="27187522.571428571"/>
    <n v="1092.131540589241"/>
    <m/>
    <m/>
    <n v="271648.57142857142"/>
    <m/>
    <m/>
    <m/>
    <m/>
    <m/>
    <m/>
    <m/>
    <m/>
    <m/>
    <m/>
    <m/>
    <m/>
    <m/>
    <m/>
    <m/>
    <m/>
    <m/>
    <m/>
    <m/>
    <m/>
    <m/>
  </r>
  <r>
    <x v="3"/>
    <x v="10"/>
    <m/>
    <n v="6242"/>
    <n v="17928297.704"/>
    <n v="720.18549465734714"/>
    <m/>
    <m/>
    <n v="179070"/>
    <m/>
    <m/>
    <m/>
    <m/>
    <m/>
    <m/>
    <m/>
    <m/>
    <m/>
    <m/>
    <m/>
    <m/>
    <m/>
    <m/>
    <m/>
    <m/>
    <m/>
    <m/>
    <m/>
    <m/>
    <m/>
  </r>
  <r>
    <x v="4"/>
    <x v="10"/>
    <m/>
    <n v="6039.6551724137926"/>
    <n v="20607.303448275859"/>
    <n v="0.82780201848942958"/>
    <m/>
    <m/>
    <n v="0"/>
    <m/>
    <m/>
    <m/>
    <m/>
    <m/>
    <m/>
    <m/>
    <m/>
    <m/>
    <m/>
    <m/>
    <m/>
    <m/>
    <m/>
    <m/>
    <m/>
    <m/>
    <m/>
    <m/>
    <m/>
    <m/>
  </r>
  <r>
    <x v="5"/>
    <x v="10"/>
    <m/>
    <n v="7796.7857142857147"/>
    <n v="26602.63285714286"/>
    <n v="1.068636332334814"/>
    <m/>
    <m/>
    <n v="0"/>
    <m/>
    <m/>
    <m/>
    <m/>
    <m/>
    <m/>
    <m/>
    <m/>
    <m/>
    <m/>
    <m/>
    <m/>
    <m/>
    <m/>
    <m/>
    <m/>
    <m/>
    <m/>
    <m/>
    <m/>
    <m/>
  </r>
  <r>
    <x v="6"/>
    <x v="10"/>
    <m/>
    <n v="6522.7142857140861"/>
    <n v="22255.501142856461"/>
    <n v="0.89401065087396403"/>
    <m/>
    <m/>
    <n v="0"/>
    <m/>
    <m/>
    <m/>
    <m/>
    <m/>
    <m/>
    <m/>
    <m/>
    <m/>
    <m/>
    <m/>
    <m/>
    <m/>
    <m/>
    <m/>
    <m/>
    <m/>
    <m/>
    <m/>
    <m/>
    <m/>
  </r>
  <r>
    <x v="7"/>
    <x v="10"/>
    <m/>
    <n v="5847.6428571428414"/>
    <n v="19952.157428571369"/>
    <n v="0.80148459181213838"/>
    <m/>
    <m/>
    <n v="0"/>
    <m/>
    <m/>
    <m/>
    <m/>
    <m/>
    <m/>
    <m/>
    <m/>
    <m/>
    <m/>
    <m/>
    <m/>
    <m/>
    <m/>
    <m/>
    <m/>
    <m/>
    <m/>
    <m/>
    <m/>
    <m/>
  </r>
  <r>
    <x v="8"/>
    <x v="10"/>
    <m/>
    <n v="5132.1428571428578"/>
    <n v="17510.87142857143"/>
    <n v="0.70341734669283484"/>
    <m/>
    <m/>
    <n v="0"/>
    <m/>
    <m/>
    <m/>
    <m/>
    <m/>
    <m/>
    <m/>
    <m/>
    <m/>
    <m/>
    <m/>
    <m/>
    <m/>
    <m/>
    <m/>
    <m/>
    <m/>
    <m/>
    <m/>
    <m/>
    <m/>
  </r>
  <r>
    <x v="9"/>
    <x v="10"/>
    <m/>
    <n v="3274.5185185185192"/>
    <n v="11172.65718518519"/>
    <n v="0.44880923857898231"/>
    <m/>
    <m/>
    <n v="0"/>
    <m/>
    <m/>
    <m/>
    <m/>
    <m/>
    <m/>
    <m/>
    <m/>
    <m/>
    <m/>
    <m/>
    <m/>
    <m/>
    <m/>
    <m/>
    <m/>
    <m/>
    <m/>
    <m/>
    <m/>
    <m/>
  </r>
  <r>
    <x v="10"/>
    <x v="10"/>
    <m/>
    <n v="4598.5714285714284"/>
    <n v="25967833.182857141"/>
    <n v="1043.136224907895"/>
    <m/>
    <m/>
    <n v="259521.42857142861"/>
    <m/>
    <m/>
    <m/>
    <m/>
    <m/>
    <m/>
    <m/>
    <m/>
    <m/>
    <m/>
    <m/>
    <m/>
    <m/>
    <m/>
    <m/>
    <m/>
    <m/>
    <m/>
    <m/>
    <m/>
    <m/>
  </r>
  <r>
    <x v="11"/>
    <x v="10"/>
    <m/>
    <n v="2424.1999999999998"/>
    <n v="15795538.03706667"/>
    <n v="634.51185173401893"/>
    <m/>
    <m/>
    <n v="157872.66666666669"/>
    <m/>
    <m/>
    <m/>
    <m/>
    <m/>
    <m/>
    <m/>
    <m/>
    <m/>
    <m/>
    <m/>
    <m/>
    <m/>
    <m/>
    <m/>
    <m/>
    <m/>
    <m/>
    <m/>
    <m/>
    <m/>
  </r>
  <r>
    <x v="12"/>
    <x v="10"/>
    <m/>
    <n v="3028.379310344827"/>
    <n v="24320746.623310339"/>
    <n v="976.97222717563841"/>
    <m/>
    <m/>
    <n v="243104.13793103449"/>
    <m/>
    <m/>
    <m/>
    <m/>
    <m/>
    <m/>
    <m/>
    <m/>
    <m/>
    <m/>
    <m/>
    <m/>
    <m/>
    <m/>
    <m/>
    <m/>
    <m/>
    <m/>
    <m/>
    <m/>
    <m/>
  </r>
  <r>
    <x v="13"/>
    <x v="10"/>
    <m/>
    <n v="3327.52"/>
    <n v="23737433.498240001"/>
    <n v="953.54035101791601"/>
    <m/>
    <m/>
    <n v="237260.79999999999"/>
    <m/>
    <m/>
    <m/>
    <m/>
    <m/>
    <m/>
    <m/>
    <m/>
    <m/>
    <m/>
    <m/>
    <m/>
    <m/>
    <m/>
    <m/>
    <m/>
    <m/>
    <m/>
    <m/>
    <m/>
    <m/>
  </r>
  <r>
    <x v="14"/>
    <x v="10"/>
    <m/>
    <n v="5156"/>
    <n v="27087592.272"/>
    <n v="1088.1173082670521"/>
    <m/>
    <m/>
    <n v="270700"/>
    <m/>
    <m/>
    <m/>
    <m/>
    <m/>
    <m/>
    <m/>
    <m/>
    <m/>
    <m/>
    <m/>
    <m/>
    <m/>
    <m/>
    <m/>
    <m/>
    <m/>
    <m/>
    <m/>
    <m/>
    <m/>
  </r>
  <r>
    <x v="15"/>
    <x v="10"/>
    <m/>
    <n v="4306.1538461538466"/>
    <n v="10847192.596923079"/>
    <n v="435.73522121487417"/>
    <m/>
    <m/>
    <n v="108325"/>
    <m/>
    <m/>
    <m/>
    <m/>
    <m/>
    <m/>
    <m/>
    <m/>
    <m/>
    <m/>
    <m/>
    <m/>
    <m/>
    <m/>
    <m/>
    <m/>
    <m/>
    <m/>
    <m/>
    <m/>
    <m/>
  </r>
  <r>
    <x v="16"/>
    <x v="10"/>
    <m/>
    <n v="3897.962962962963"/>
    <n v="5007744.2940740744"/>
    <n v="201.16270161782251"/>
    <m/>
    <m/>
    <n v="49944.444444444453"/>
    <m/>
    <m/>
    <m/>
    <m/>
    <m/>
    <m/>
    <m/>
    <m/>
    <m/>
    <m/>
    <m/>
    <m/>
    <m/>
    <m/>
    <m/>
    <m/>
    <m/>
    <m/>
    <m/>
    <m/>
    <m/>
  </r>
  <r>
    <x v="17"/>
    <x v="10"/>
    <m/>
    <n v="4288.9285714285716"/>
    <n v="14633.82428571428"/>
    <n v="0.58784543607754014"/>
    <m/>
    <m/>
    <n v="0"/>
    <m/>
    <m/>
    <m/>
    <m/>
    <m/>
    <m/>
    <m/>
    <m/>
    <m/>
    <m/>
    <m/>
    <m/>
    <m/>
    <m/>
    <m/>
    <m/>
    <m/>
    <m/>
    <m/>
    <m/>
    <m/>
  </r>
  <r>
    <x v="18"/>
    <x v="10"/>
    <m/>
    <n v="5628"/>
    <n v="19202.736000000001"/>
    <n v="0.77138009158833454"/>
    <m/>
    <m/>
    <n v="0"/>
    <m/>
    <m/>
    <m/>
    <m/>
    <m/>
    <m/>
    <m/>
    <m/>
    <m/>
    <m/>
    <m/>
    <m/>
    <m/>
    <m/>
    <m/>
    <m/>
    <m/>
    <m/>
    <m/>
    <m/>
    <m/>
  </r>
  <r>
    <x v="19"/>
    <x v="10"/>
    <m/>
    <n v="4279.24"/>
    <n v="14600.766879999999"/>
    <n v="0.58651750944002568"/>
    <m/>
    <m/>
    <n v="0"/>
    <m/>
    <m/>
    <m/>
    <m/>
    <m/>
    <m/>
    <m/>
    <m/>
    <m/>
    <m/>
    <m/>
    <m/>
    <m/>
    <m/>
    <m/>
    <m/>
    <m/>
    <m/>
    <m/>
    <m/>
    <m/>
  </r>
  <r>
    <x v="20"/>
    <x v="10"/>
    <m/>
    <n v="4763.5714285714284"/>
    <n v="16253.305714285711"/>
    <n v="0.65290052680508215"/>
    <m/>
    <m/>
    <n v="0"/>
    <m/>
    <m/>
    <m/>
    <m/>
    <m/>
    <m/>
    <m/>
    <m/>
    <m/>
    <m/>
    <m/>
    <m/>
    <m/>
    <m/>
    <m/>
    <m/>
    <m/>
    <m/>
    <m/>
    <m/>
    <m/>
  </r>
  <r>
    <x v="21"/>
    <x v="10"/>
    <m/>
    <n v="4862.7241379310344"/>
    <n v="4947729.545793104"/>
    <n v="198.7518898446655"/>
    <m/>
    <m/>
    <n v="49311.379310344833"/>
    <m/>
    <m/>
    <m/>
    <m/>
    <m/>
    <m/>
    <m/>
    <m/>
    <m/>
    <m/>
    <m/>
    <m/>
    <m/>
    <m/>
    <m/>
    <m/>
    <m/>
    <m/>
    <m/>
    <m/>
    <m/>
  </r>
  <r>
    <x v="22"/>
    <x v="10"/>
    <m/>
    <n v="4056.428571428572"/>
    <n v="28931697.677142851"/>
    <n v="1162.195616499673"/>
    <m/>
    <m/>
    <n v="289178.57142857142"/>
    <m/>
    <m/>
    <m/>
    <m/>
    <m/>
    <m/>
    <m/>
    <m/>
    <m/>
    <m/>
    <m/>
    <m/>
    <m/>
    <m/>
    <m/>
    <m/>
    <m/>
    <m/>
    <m/>
    <m/>
    <m/>
  </r>
  <r>
    <x v="23"/>
    <x v="10"/>
    <m/>
    <n v="1812.9259259259261"/>
    <n v="10593259.77733333"/>
    <n v="425.53465804343762"/>
    <m/>
    <m/>
    <n v="105870.7407407407"/>
    <m/>
    <m/>
    <m/>
    <m/>
    <m/>
    <m/>
    <m/>
    <m/>
    <m/>
    <m/>
    <m/>
    <m/>
    <m/>
    <m/>
    <m/>
    <m/>
    <m/>
    <m/>
    <m/>
    <m/>
    <m/>
  </r>
  <r>
    <x v="24"/>
    <x v="10"/>
    <m/>
    <n v="4506.7586206896549"/>
    <n v="30050101.198344819"/>
    <n v="1207.122246257926"/>
    <m/>
    <m/>
    <n v="300347.24137931032"/>
    <m/>
    <m/>
    <m/>
    <m/>
    <m/>
    <m/>
    <m/>
    <m/>
    <m/>
    <m/>
    <m/>
    <m/>
    <m/>
    <m/>
    <m/>
    <m/>
    <m/>
    <m/>
    <m/>
    <m/>
    <m/>
  </r>
  <r>
    <x v="25"/>
    <x v="10"/>
    <m/>
    <n v="3157.52"/>
    <n v="24012333.458239991"/>
    <n v="964.58317097453187"/>
    <m/>
    <m/>
    <n v="240015.6"/>
    <m/>
    <m/>
    <m/>
    <m/>
    <m/>
    <m/>
    <m/>
    <m/>
    <m/>
    <m/>
    <m/>
    <m/>
    <m/>
    <m/>
    <m/>
    <m/>
    <m/>
    <m/>
    <m/>
    <m/>
    <m/>
  </r>
  <r>
    <x v="26"/>
    <x v="10"/>
    <m/>
    <n v="4444.625"/>
    <n v="8803665.0604999997"/>
    <n v="353.64606172169999"/>
    <m/>
    <m/>
    <n v="87885"/>
    <m/>
    <m/>
    <m/>
    <m/>
    <m/>
    <m/>
    <m/>
    <m/>
    <m/>
    <m/>
    <m/>
    <m/>
    <m/>
    <m/>
    <m/>
    <m/>
    <m/>
    <m/>
    <m/>
    <m/>
    <m/>
  </r>
  <r>
    <x v="27"/>
    <x v="10"/>
    <m/>
    <n v="0"/>
    <n v="0"/>
    <n v="0"/>
    <m/>
    <m/>
    <n v="0"/>
    <m/>
    <m/>
    <m/>
    <m/>
    <m/>
    <m/>
    <m/>
    <m/>
    <m/>
    <m/>
    <m/>
    <m/>
    <m/>
    <m/>
    <m/>
    <m/>
    <m/>
    <m/>
    <m/>
    <m/>
    <m/>
  </r>
  <r>
    <x v="28"/>
    <x v="10"/>
    <m/>
    <m/>
    <m/>
    <m/>
    <m/>
    <m/>
    <m/>
    <m/>
    <m/>
    <m/>
    <m/>
    <m/>
    <m/>
    <m/>
    <m/>
    <m/>
    <m/>
    <m/>
    <m/>
    <m/>
    <m/>
    <m/>
    <m/>
    <m/>
    <m/>
    <m/>
    <m/>
    <m/>
  </r>
  <r>
    <x v="29"/>
    <x v="10"/>
    <m/>
    <n v="0"/>
    <n v="0"/>
    <n v="0"/>
    <m/>
    <m/>
    <n v="0"/>
    <m/>
    <m/>
    <m/>
    <m/>
    <m/>
    <m/>
    <m/>
    <m/>
    <m/>
    <m/>
    <m/>
    <m/>
    <m/>
    <m/>
    <m/>
    <m/>
    <m/>
    <m/>
    <m/>
    <m/>
    <m/>
  </r>
  <r>
    <x v="30"/>
    <x v="10"/>
    <m/>
    <n v="0"/>
    <n v="0"/>
    <n v="0"/>
    <m/>
    <m/>
    <n v="0"/>
    <m/>
    <m/>
    <m/>
    <m/>
    <m/>
    <m/>
    <m/>
    <m/>
    <m/>
    <m/>
    <m/>
    <m/>
    <m/>
    <m/>
    <m/>
    <m/>
    <m/>
    <m/>
    <m/>
    <m/>
    <m/>
  </r>
  <r>
    <x v="31"/>
    <x v="10"/>
    <m/>
    <n v="0"/>
    <n v="0"/>
    <n v="0"/>
    <m/>
    <m/>
    <n v="0"/>
    <m/>
    <m/>
    <m/>
    <m/>
    <m/>
    <m/>
    <m/>
    <m/>
    <m/>
    <m/>
    <m/>
    <m/>
    <m/>
    <m/>
    <m/>
    <m/>
    <m/>
    <m/>
    <m/>
    <m/>
    <m/>
  </r>
  <r>
    <x v="32"/>
    <x v="10"/>
    <m/>
    <m/>
    <m/>
    <m/>
    <m/>
    <m/>
    <m/>
    <m/>
    <m/>
    <m/>
    <m/>
    <m/>
    <m/>
    <m/>
    <m/>
    <m/>
    <m/>
    <m/>
    <m/>
    <m/>
    <m/>
    <m/>
    <m/>
    <m/>
    <m/>
    <m/>
    <m/>
    <m/>
  </r>
  <r>
    <x v="33"/>
    <x v="10"/>
    <m/>
    <m/>
    <m/>
    <m/>
    <m/>
    <m/>
    <m/>
    <m/>
    <m/>
    <m/>
    <m/>
    <m/>
    <m/>
    <m/>
    <m/>
    <m/>
    <m/>
    <m/>
    <m/>
    <m/>
    <m/>
    <m/>
    <m/>
    <m/>
    <m/>
    <m/>
    <m/>
    <m/>
  </r>
  <r>
    <x v="34"/>
    <x v="10"/>
    <m/>
    <n v="0"/>
    <n v="0"/>
    <n v="0"/>
    <m/>
    <m/>
    <n v="0"/>
    <m/>
    <m/>
    <m/>
    <m/>
    <m/>
    <m/>
    <m/>
    <m/>
    <m/>
    <m/>
    <m/>
    <m/>
    <m/>
    <m/>
    <m/>
    <m/>
    <m/>
    <m/>
    <m/>
    <m/>
    <m/>
  </r>
  <r>
    <x v="35"/>
    <x v="10"/>
    <m/>
    <n v="0"/>
    <n v="0"/>
    <n v="0"/>
    <m/>
    <m/>
    <n v="0"/>
    <m/>
    <m/>
    <m/>
    <m/>
    <m/>
    <m/>
    <m/>
    <m/>
    <m/>
    <m/>
    <m/>
    <m/>
    <m/>
    <m/>
    <m/>
    <m/>
    <m/>
    <m/>
    <m/>
    <m/>
    <m/>
  </r>
  <r>
    <x v="36"/>
    <x v="10"/>
    <m/>
    <n v="0"/>
    <n v="0"/>
    <n v="0"/>
    <m/>
    <m/>
    <n v="0"/>
    <m/>
    <m/>
    <m/>
    <m/>
    <m/>
    <m/>
    <m/>
    <m/>
    <m/>
    <m/>
    <m/>
    <m/>
    <m/>
    <m/>
    <m/>
    <m/>
    <m/>
    <m/>
    <m/>
    <m/>
    <m/>
  </r>
  <r>
    <x v="37"/>
    <x v="10"/>
    <m/>
    <n v="0"/>
    <n v="0"/>
    <n v="0"/>
    <m/>
    <m/>
    <n v="0"/>
    <m/>
    <m/>
    <m/>
    <m/>
    <m/>
    <m/>
    <m/>
    <m/>
    <m/>
    <m/>
    <m/>
    <m/>
    <m/>
    <m/>
    <m/>
    <m/>
    <m/>
    <m/>
    <m/>
    <m/>
    <m/>
  </r>
  <r>
    <x v="38"/>
    <x v="10"/>
    <m/>
    <n v="0"/>
    <n v="0"/>
    <n v="0"/>
    <m/>
    <m/>
    <n v="0"/>
    <m/>
    <m/>
    <m/>
    <m/>
    <m/>
    <m/>
    <m/>
    <m/>
    <m/>
    <m/>
    <m/>
    <m/>
    <m/>
    <m/>
    <m/>
    <m/>
    <m/>
    <m/>
    <m/>
    <m/>
    <m/>
  </r>
  <r>
    <x v="39"/>
    <x v="10"/>
    <m/>
    <m/>
    <m/>
    <m/>
    <m/>
    <m/>
    <m/>
    <m/>
    <m/>
    <m/>
    <m/>
    <m/>
    <m/>
    <m/>
    <m/>
    <m/>
    <m/>
    <m/>
    <m/>
    <m/>
    <m/>
    <m/>
    <m/>
    <m/>
    <m/>
    <m/>
    <m/>
    <m/>
  </r>
  <r>
    <x v="40"/>
    <x v="10"/>
    <m/>
    <m/>
    <m/>
    <m/>
    <m/>
    <m/>
    <m/>
    <m/>
    <m/>
    <m/>
    <m/>
    <m/>
    <m/>
    <m/>
    <m/>
    <m/>
    <m/>
    <m/>
    <m/>
    <m/>
    <m/>
    <m/>
    <m/>
    <m/>
    <m/>
    <m/>
    <m/>
    <m/>
  </r>
  <r>
    <x v="41"/>
    <x v="10"/>
    <m/>
    <m/>
    <m/>
    <m/>
    <m/>
    <m/>
    <m/>
    <m/>
    <m/>
    <m/>
    <m/>
    <m/>
    <m/>
    <m/>
    <m/>
    <m/>
    <m/>
    <m/>
    <m/>
    <m/>
    <m/>
    <m/>
    <m/>
    <m/>
    <m/>
    <m/>
    <m/>
    <m/>
  </r>
  <r>
    <x v="42"/>
    <x v="10"/>
    <m/>
    <m/>
    <m/>
    <m/>
    <m/>
    <m/>
    <m/>
    <m/>
    <m/>
    <m/>
    <m/>
    <m/>
    <m/>
    <m/>
    <m/>
    <m/>
    <m/>
    <m/>
    <m/>
    <m/>
    <m/>
    <m/>
    <m/>
    <m/>
    <m/>
    <m/>
    <m/>
    <m/>
  </r>
  <r>
    <x v="43"/>
    <x v="10"/>
    <m/>
    <m/>
    <m/>
    <m/>
    <m/>
    <m/>
    <m/>
    <m/>
    <m/>
    <m/>
    <m/>
    <m/>
    <m/>
    <m/>
    <m/>
    <m/>
    <m/>
    <m/>
    <m/>
    <m/>
    <m/>
    <m/>
    <m/>
    <m/>
    <m/>
    <m/>
    <m/>
    <m/>
  </r>
  <r>
    <x v="44"/>
    <x v="10"/>
    <m/>
    <m/>
    <m/>
    <m/>
    <m/>
    <m/>
    <m/>
    <m/>
    <m/>
    <m/>
    <m/>
    <m/>
    <m/>
    <m/>
    <m/>
    <m/>
    <m/>
    <m/>
    <m/>
    <m/>
    <m/>
    <m/>
    <m/>
    <m/>
    <m/>
    <m/>
    <m/>
    <m/>
  </r>
  <r>
    <x v="45"/>
    <x v="10"/>
    <m/>
    <n v="0"/>
    <n v="0"/>
    <n v="0"/>
    <m/>
    <m/>
    <n v="0"/>
    <m/>
    <m/>
    <m/>
    <m/>
    <m/>
    <m/>
    <m/>
    <m/>
    <m/>
    <m/>
    <m/>
    <m/>
    <m/>
    <m/>
    <m/>
    <m/>
    <m/>
    <m/>
    <m/>
    <m/>
    <m/>
  </r>
  <r>
    <x v="46"/>
    <x v="10"/>
    <m/>
    <m/>
    <m/>
    <m/>
    <m/>
    <m/>
    <m/>
    <m/>
    <m/>
    <m/>
    <m/>
    <m/>
    <m/>
    <m/>
    <m/>
    <m/>
    <m/>
    <m/>
    <m/>
    <m/>
    <m/>
    <m/>
    <m/>
    <m/>
    <m/>
    <m/>
    <m/>
    <m/>
  </r>
  <r>
    <x v="47"/>
    <x v="10"/>
    <m/>
    <n v="0"/>
    <n v="0"/>
    <n v="0"/>
    <m/>
    <m/>
    <n v="0"/>
    <m/>
    <m/>
    <m/>
    <m/>
    <m/>
    <m/>
    <m/>
    <m/>
    <m/>
    <m/>
    <m/>
    <m/>
    <m/>
    <m/>
    <m/>
    <m/>
    <m/>
    <m/>
    <m/>
    <m/>
    <m/>
  </r>
  <r>
    <x v="48"/>
    <x v="10"/>
    <m/>
    <n v="0"/>
    <n v="0"/>
    <n v="0"/>
    <m/>
    <m/>
    <n v="0"/>
    <m/>
    <m/>
    <m/>
    <m/>
    <m/>
    <m/>
    <m/>
    <m/>
    <m/>
    <m/>
    <m/>
    <m/>
    <m/>
    <m/>
    <m/>
    <m/>
    <m/>
    <m/>
    <m/>
    <m/>
    <m/>
  </r>
  <r>
    <x v="49"/>
    <x v="10"/>
    <m/>
    <m/>
    <m/>
    <m/>
    <m/>
    <m/>
    <n v="0"/>
    <m/>
    <m/>
    <m/>
    <m/>
    <m/>
    <m/>
    <m/>
    <m/>
    <m/>
    <m/>
    <m/>
    <m/>
    <m/>
    <m/>
    <m/>
    <m/>
    <m/>
    <m/>
    <m/>
    <m/>
    <m/>
  </r>
  <r>
    <x v="50"/>
    <x v="10"/>
    <m/>
    <n v="0"/>
    <n v="0"/>
    <n v="0"/>
    <m/>
    <m/>
    <n v="0"/>
    <m/>
    <m/>
    <m/>
    <m/>
    <m/>
    <m/>
    <m/>
    <m/>
    <m/>
    <m/>
    <m/>
    <m/>
    <m/>
    <m/>
    <m/>
    <m/>
    <m/>
    <m/>
    <m/>
    <m/>
    <m/>
  </r>
  <r>
    <x v="51"/>
    <x v="10"/>
    <m/>
    <m/>
    <m/>
    <m/>
    <m/>
    <m/>
    <n v="0"/>
    <m/>
    <m/>
    <m/>
    <m/>
    <m/>
    <m/>
    <m/>
    <m/>
    <m/>
    <m/>
    <m/>
    <m/>
    <m/>
    <m/>
    <m/>
    <m/>
    <m/>
    <m/>
    <m/>
    <m/>
    <m/>
  </r>
  <r>
    <x v="52"/>
    <x v="10"/>
    <m/>
    <m/>
    <m/>
    <m/>
    <m/>
    <m/>
    <m/>
    <m/>
    <m/>
    <m/>
    <m/>
    <m/>
    <m/>
    <m/>
    <m/>
    <m/>
    <m/>
    <m/>
    <m/>
    <m/>
    <m/>
    <m/>
    <m/>
    <m/>
    <m/>
    <m/>
    <m/>
    <m/>
  </r>
  <r>
    <x v="53"/>
    <x v="10"/>
    <m/>
    <n v="0"/>
    <n v="0"/>
    <n v="0"/>
    <m/>
    <m/>
    <n v="0"/>
    <m/>
    <m/>
    <m/>
    <m/>
    <m/>
    <m/>
    <m/>
    <m/>
    <m/>
    <m/>
    <m/>
    <m/>
    <m/>
    <m/>
    <m/>
    <m/>
    <m/>
    <m/>
    <m/>
    <m/>
    <m/>
  </r>
  <r>
    <x v="54"/>
    <x v="10"/>
    <m/>
    <m/>
    <m/>
    <m/>
    <m/>
    <m/>
    <m/>
    <m/>
    <m/>
    <m/>
    <m/>
    <m/>
    <m/>
    <m/>
    <m/>
    <m/>
    <m/>
    <m/>
    <m/>
    <m/>
    <m/>
    <m/>
    <m/>
    <m/>
    <m/>
    <m/>
    <m/>
    <m/>
  </r>
  <r>
    <x v="0"/>
    <x v="11"/>
    <n v="0"/>
    <m/>
    <n v="110864.16628571429"/>
    <n v="1.1923698755158669"/>
    <n v="20705.78571428571"/>
    <n v="11786.642857142861"/>
    <m/>
    <m/>
    <n v="0"/>
    <m/>
    <m/>
    <m/>
    <m/>
    <m/>
    <m/>
    <m/>
    <m/>
    <m/>
    <m/>
    <m/>
    <m/>
    <m/>
    <m/>
    <m/>
    <m/>
    <m/>
    <m/>
    <m/>
  </r>
  <r>
    <x v="1"/>
    <x v="11"/>
    <n v="0"/>
    <m/>
    <n v="110279.25199999999"/>
    <n v="1.186078986426897"/>
    <n v="21346"/>
    <n v="10975"/>
    <m/>
    <m/>
    <n v="0"/>
    <m/>
    <m/>
    <m/>
    <m/>
    <m/>
    <m/>
    <m/>
    <m/>
    <m/>
    <m/>
    <m/>
    <m/>
    <m/>
    <m/>
    <m/>
    <m/>
    <m/>
    <m/>
    <m/>
  </r>
  <r>
    <x v="2"/>
    <x v="11"/>
    <n v="0"/>
    <m/>
    <n v="118985.94485714289"/>
    <n v="1.279721491720007"/>
    <n v="22477.21428571429"/>
    <n v="12395.571428571429"/>
    <m/>
    <m/>
    <n v="0"/>
    <m/>
    <m/>
    <m/>
    <m/>
    <m/>
    <m/>
    <m/>
    <m/>
    <m/>
    <m/>
    <m/>
    <m/>
    <m/>
    <m/>
    <m/>
    <m/>
    <m/>
    <m/>
    <m/>
  </r>
  <r>
    <x v="3"/>
    <x v="11"/>
    <n v="0"/>
    <m/>
    <n v="121624.152"/>
    <n v="1.3080960227150511"/>
    <n v="23785"/>
    <n v="11861"/>
    <m/>
    <m/>
    <n v="0"/>
    <m/>
    <m/>
    <m/>
    <m/>
    <m/>
    <m/>
    <m/>
    <m/>
    <m/>
    <m/>
    <m/>
    <m/>
    <m/>
    <m/>
    <m/>
    <m/>
    <m/>
    <m/>
    <m/>
  </r>
  <r>
    <x v="4"/>
    <x v="11"/>
    <n v="0"/>
    <m/>
    <n v="103603.3934376658"/>
    <n v="1.114278575982123"/>
    <n v="16420.37931034483"/>
    <n v="13944.038461538459"/>
    <m/>
    <m/>
    <n v="0"/>
    <m/>
    <m/>
    <m/>
    <m/>
    <m/>
    <m/>
    <m/>
    <m/>
    <m/>
    <m/>
    <m/>
    <m/>
    <m/>
    <m/>
    <m/>
    <m/>
    <m/>
    <m/>
    <m/>
  </r>
  <r>
    <x v="5"/>
    <x v="11"/>
    <n v="0"/>
    <m/>
    <n v="88067.375714285707"/>
    <n v="0.94718509447703447"/>
    <n v="14298.214285714281"/>
    <n v="11512.857142857139"/>
    <m/>
    <m/>
    <n v="0"/>
    <m/>
    <m/>
    <m/>
    <m/>
    <m/>
    <m/>
    <m/>
    <m/>
    <m/>
    <m/>
    <m/>
    <m/>
    <m/>
    <m/>
    <m/>
    <m/>
    <m/>
    <m/>
    <m/>
  </r>
  <r>
    <x v="6"/>
    <x v="11"/>
    <n v="0"/>
    <m/>
    <n v="109264.1231724164"/>
    <n v="1.1751610399494119"/>
    <n v="17091.714285715479"/>
    <n v="14931.76847290598"/>
    <m/>
    <m/>
    <n v="0"/>
    <m/>
    <m/>
    <m/>
    <m/>
    <m/>
    <m/>
    <m/>
    <m/>
    <m/>
    <m/>
    <m/>
    <m/>
    <m/>
    <m/>
    <m/>
    <m/>
    <m/>
    <m/>
    <m/>
  </r>
  <r>
    <x v="7"/>
    <x v="11"/>
    <n v="0"/>
    <m/>
    <n v="109774.0995172416"/>
    <n v="1.1806459540670009"/>
    <n v="17540.642857142961"/>
    <n v="14632.305418719179"/>
    <m/>
    <m/>
    <n v="0"/>
    <m/>
    <m/>
    <m/>
    <m/>
    <m/>
    <m/>
    <m/>
    <m/>
    <m/>
    <m/>
    <m/>
    <m/>
    <m/>
    <m/>
    <m/>
    <m/>
    <m/>
    <m/>
    <m/>
  </r>
  <r>
    <x v="8"/>
    <x v="11"/>
    <n v="0"/>
    <m/>
    <n v="110611.79076923081"/>
    <n v="1.1896555181788251"/>
    <n v="20625"/>
    <n v="11793.461538461541"/>
    <m/>
    <m/>
    <n v="0"/>
    <m/>
    <m/>
    <m/>
    <m/>
    <m/>
    <m/>
    <m/>
    <m/>
    <m/>
    <m/>
    <m/>
    <m/>
    <m/>
    <m/>
    <m/>
    <m/>
    <m/>
    <m/>
    <m/>
  </r>
  <r>
    <x v="9"/>
    <x v="11"/>
    <n v="0"/>
    <m/>
    <n v="83547.637870370367"/>
    <n v="0.89857426348566727"/>
    <n v="14454.03703703704"/>
    <n v="10032.375"/>
    <m/>
    <m/>
    <n v="0"/>
    <m/>
    <m/>
    <m/>
    <m/>
    <m/>
    <m/>
    <m/>
    <m/>
    <m/>
    <m/>
    <m/>
    <m/>
    <m/>
    <m/>
    <m/>
    <m/>
    <m/>
    <m/>
    <m/>
  </r>
  <r>
    <x v="10"/>
    <x v="11"/>
    <n v="0"/>
    <m/>
    <n v="94810.95"/>
    <n v="1.019713803265289"/>
    <n v="16522.5"/>
    <n v="11265"/>
    <m/>
    <m/>
    <n v="0"/>
    <m/>
    <m/>
    <m/>
    <m/>
    <m/>
    <m/>
    <m/>
    <m/>
    <m/>
    <m/>
    <m/>
    <m/>
    <m/>
    <m/>
    <m/>
    <m/>
    <m/>
    <m/>
    <m/>
  </r>
  <r>
    <x v="11"/>
    <x v="11"/>
    <n v="0"/>
    <m/>
    <n v="70296.071200000006"/>
    <n v="0.75605058400912051"/>
    <n v="8708.9333333333343"/>
    <n v="11893.66666666667"/>
    <m/>
    <m/>
    <n v="0"/>
    <m/>
    <m/>
    <m/>
    <m/>
    <m/>
    <m/>
    <m/>
    <m/>
    <m/>
    <m/>
    <m/>
    <m/>
    <m/>
    <m/>
    <m/>
    <m/>
    <m/>
    <m/>
    <m/>
  </r>
  <r>
    <x v="12"/>
    <x v="11"/>
    <n v="0"/>
    <m/>
    <n v="75863.568864367815"/>
    <n v="0.8159303153903914"/>
    <n v="10233.206896551719"/>
    <n v="12001.13333333333"/>
    <m/>
    <m/>
    <n v="0"/>
    <m/>
    <m/>
    <m/>
    <m/>
    <m/>
    <m/>
    <m/>
    <m/>
    <m/>
    <m/>
    <m/>
    <m/>
    <m/>
    <m/>
    <m/>
    <m/>
    <m/>
    <m/>
    <m/>
  </r>
  <r>
    <x v="13"/>
    <x v="11"/>
    <n v="0"/>
    <m/>
    <n v="83279.208879999991"/>
    <n v="0.89568724730581417"/>
    <n v="14170.24"/>
    <n v="10237.5"/>
    <m/>
    <m/>
    <n v="0"/>
    <m/>
    <m/>
    <m/>
    <m/>
    <m/>
    <m/>
    <m/>
    <m/>
    <m/>
    <m/>
    <m/>
    <m/>
    <m/>
    <m/>
    <m/>
    <m/>
    <m/>
    <m/>
    <m/>
  </r>
  <r>
    <x v="14"/>
    <x v="11"/>
    <n v="0"/>
    <m/>
    <n v="109811.808"/>
    <n v="1.181051517563295"/>
    <n v="21455"/>
    <n v="10729"/>
    <m/>
    <m/>
    <n v="0"/>
    <m/>
    <m/>
    <m/>
    <m/>
    <m/>
    <m/>
    <m/>
    <m/>
    <m/>
    <m/>
    <m/>
    <m/>
    <m/>
    <m/>
    <m/>
    <m/>
    <m/>
    <m/>
    <m/>
  </r>
  <r>
    <x v="15"/>
    <x v="11"/>
    <n v="0"/>
    <m/>
    <n v="94422.820735785965"/>
    <n v="1.015539382819441"/>
    <n v="18514.61538461539"/>
    <n v="9159.1304347826081"/>
    <m/>
    <m/>
    <n v="0"/>
    <m/>
    <m/>
    <m/>
    <m/>
    <m/>
    <m/>
    <m/>
    <m/>
    <m/>
    <m/>
    <m/>
    <m/>
    <m/>
    <m/>
    <m/>
    <m/>
    <m/>
    <m/>
    <m/>
  </r>
  <r>
    <x v="16"/>
    <x v="11"/>
    <n v="0"/>
    <m/>
    <n v="77284.858162962963"/>
    <n v="0.83121661213365483"/>
    <n v="14448.296296296299"/>
    <n v="8202.6"/>
    <m/>
    <m/>
    <n v="0"/>
    <m/>
    <m/>
    <m/>
    <m/>
    <m/>
    <m/>
    <m/>
    <m/>
    <m/>
    <m/>
    <m/>
    <m/>
    <m/>
    <m/>
    <m/>
    <m/>
    <m/>
    <m/>
    <m/>
  </r>
  <r>
    <x v="17"/>
    <x v="11"/>
    <n v="0"/>
    <m/>
    <n v="87620.56619047618"/>
    <n v="0.9423795542007376"/>
    <n v="14936.785714285719"/>
    <n v="10743.33333333333"/>
    <m/>
    <m/>
    <n v="0"/>
    <m/>
    <m/>
    <m/>
    <m/>
    <m/>
    <m/>
    <m/>
    <m/>
    <m/>
    <m/>
    <m/>
    <m/>
    <m/>
    <m/>
    <m/>
    <m/>
    <m/>
    <m/>
    <m/>
  </r>
  <r>
    <x v="18"/>
    <x v="11"/>
    <n v="0"/>
    <m/>
    <n v="105269.9810666667"/>
    <n v="1.132203113281278"/>
    <n v="15946"/>
    <n v="14906.86666666667"/>
    <m/>
    <m/>
    <n v="0"/>
    <m/>
    <m/>
    <m/>
    <m/>
    <m/>
    <m/>
    <m/>
    <m/>
    <m/>
    <m/>
    <m/>
    <m/>
    <m/>
    <m/>
    <m/>
    <m/>
    <m/>
    <m/>
    <m/>
  </r>
  <r>
    <x v="19"/>
    <x v="11"/>
    <n v="0"/>
    <m/>
    <n v="93072.510003809526"/>
    <n v="1.0010164770570411"/>
    <n v="14038.04"/>
    <n v="13239.95238095238"/>
    <m/>
    <m/>
    <n v="0"/>
    <m/>
    <m/>
    <m/>
    <m/>
    <m/>
    <m/>
    <m/>
    <m/>
    <m/>
    <m/>
    <m/>
    <m/>
    <m/>
    <m/>
    <m/>
    <m/>
    <m/>
    <m/>
    <m/>
  </r>
  <r>
    <x v="20"/>
    <x v="11"/>
    <n v="0"/>
    <m/>
    <n v="108147.8080952381"/>
    <n v="1.163154811839769"/>
    <n v="20019.642857142859"/>
    <n v="11676.66666666667"/>
    <m/>
    <m/>
    <n v="0"/>
    <m/>
    <m/>
    <m/>
    <m/>
    <m/>
    <m/>
    <m/>
    <m/>
    <m/>
    <m/>
    <m/>
    <m/>
    <m/>
    <m/>
    <m/>
    <m/>
    <m/>
    <m/>
    <m/>
  </r>
  <r>
    <x v="21"/>
    <x v="11"/>
    <n v="0"/>
    <m/>
    <n v="105760.14624137931"/>
    <n v="1.137474953659783"/>
    <n v="22231.275862068971"/>
    <n v="8765.25"/>
    <m/>
    <m/>
    <n v="0"/>
    <m/>
    <m/>
    <m/>
    <m/>
    <m/>
    <m/>
    <m/>
    <m/>
    <m/>
    <m/>
    <m/>
    <m/>
    <m/>
    <m/>
    <m/>
    <m/>
    <m/>
    <m/>
    <m/>
  </r>
  <r>
    <x v="22"/>
    <x v="11"/>
    <n v="0"/>
    <m/>
    <n v="97984.40245714286"/>
    <n v="1.0538450220174971"/>
    <n v="18086.78571428571"/>
    <n v="10630.8"/>
    <m/>
    <m/>
    <n v="0"/>
    <m/>
    <m/>
    <m/>
    <m/>
    <m/>
    <m/>
    <m/>
    <m/>
    <m/>
    <m/>
    <m/>
    <m/>
    <m/>
    <m/>
    <m/>
    <m/>
    <m/>
    <m/>
    <m/>
  </r>
  <r>
    <x v="23"/>
    <x v="11"/>
    <n v="0"/>
    <m/>
    <n v="58484.081037037038"/>
    <n v="0.62900988445693651"/>
    <n v="5997.9259259259261"/>
    <n v="11142.777777777779"/>
    <m/>
    <m/>
    <n v="0"/>
    <m/>
    <m/>
    <m/>
    <m/>
    <m/>
    <m/>
    <m/>
    <m/>
    <m/>
    <m/>
    <m/>
    <m/>
    <m/>
    <m/>
    <m/>
    <m/>
    <m/>
    <m/>
    <m/>
  </r>
  <r>
    <x v="24"/>
    <x v="11"/>
    <n v="0"/>
    <m/>
    <n v="91888.850886334607"/>
    <n v="0.9882859481418681"/>
    <n v="16536.896551724141"/>
    <n v="10394.18518518519"/>
    <m/>
    <m/>
    <n v="0"/>
    <m/>
    <m/>
    <m/>
    <m/>
    <m/>
    <m/>
    <m/>
    <m/>
    <m/>
    <m/>
    <m/>
    <m/>
    <m/>
    <m/>
    <m/>
    <m/>
    <m/>
    <m/>
    <m/>
  </r>
  <r>
    <x v="25"/>
    <x v="11"/>
    <n v="0"/>
    <m/>
    <n v="85955.312734117644"/>
    <n v="0.92446936623843967"/>
    <n v="14044.12"/>
    <n v="11147.941176470589"/>
    <m/>
    <m/>
    <n v="0"/>
    <m/>
    <m/>
    <m/>
    <m/>
    <m/>
    <m/>
    <m/>
    <m/>
    <m/>
    <m/>
    <m/>
    <m/>
    <m/>
    <m/>
    <m/>
    <m/>
    <m/>
    <m/>
    <m/>
  </r>
  <r>
    <x v="26"/>
    <x v="11"/>
    <n v="0"/>
    <m/>
    <n v="87484.385931034485"/>
    <n v="0.94091490385934828"/>
    <n v="15111.96551724138"/>
    <n v="10528.24137931035"/>
    <m/>
    <m/>
    <n v="0"/>
    <m/>
    <m/>
    <m/>
    <m/>
    <m/>
    <m/>
    <m/>
    <m/>
    <m/>
    <m/>
    <m/>
    <m/>
    <m/>
    <m/>
    <m/>
    <m/>
    <m/>
    <m/>
    <m/>
  </r>
  <r>
    <x v="27"/>
    <x v="11"/>
    <n v="0"/>
    <m/>
    <n v="45824.784761904768"/>
    <n v="0.49285621073699981"/>
    <n v="7067.1428571428578"/>
    <n v="6363.333333333333"/>
    <m/>
    <m/>
    <n v="0"/>
    <m/>
    <m/>
    <m/>
    <m/>
    <m/>
    <m/>
    <m/>
    <m/>
    <m/>
    <m/>
    <m/>
    <m/>
    <m/>
    <m/>
    <m/>
    <m/>
    <m/>
    <m/>
    <m/>
  </r>
  <r>
    <x v="28"/>
    <x v="11"/>
    <n v="0"/>
    <m/>
    <n v="56512.955999999998"/>
    <n v="0.60780997655359326"/>
    <n v="7315"/>
    <n v="9248"/>
    <m/>
    <m/>
    <n v="0"/>
    <m/>
    <m/>
    <m/>
    <m/>
    <m/>
    <m/>
    <m/>
    <m/>
    <m/>
    <m/>
    <m/>
    <m/>
    <m/>
    <m/>
    <m/>
    <m/>
    <m/>
    <m/>
    <m/>
  </r>
  <r>
    <x v="29"/>
    <x v="11"/>
    <n v="0"/>
    <m/>
    <n v="69418.358571428573"/>
    <n v="0.74661058069036301"/>
    <n v="7778.5714285714284"/>
    <n v="12566.785714285719"/>
    <m/>
    <m/>
    <n v="0"/>
    <m/>
    <m/>
    <m/>
    <m/>
    <m/>
    <m/>
    <m/>
    <m/>
    <m/>
    <m/>
    <m/>
    <m/>
    <m/>
    <m/>
    <m/>
    <m/>
    <m/>
    <m/>
    <m/>
  </r>
  <r>
    <x v="30"/>
    <x v="11"/>
    <n v="0"/>
    <m/>
    <m/>
    <m/>
    <n v="0"/>
    <m/>
    <m/>
    <m/>
    <n v="0"/>
    <m/>
    <m/>
    <m/>
    <m/>
    <m/>
    <m/>
    <m/>
    <m/>
    <m/>
    <m/>
    <m/>
    <m/>
    <m/>
    <m/>
    <m/>
    <m/>
    <m/>
    <m/>
    <m/>
  </r>
  <r>
    <x v="31"/>
    <x v="11"/>
    <n v="0"/>
    <m/>
    <n v="81286.957244444449"/>
    <n v="0.87426011792514846"/>
    <n v="9198.7333333333336"/>
    <n v="14625.111111111109"/>
    <m/>
    <m/>
    <n v="0"/>
    <m/>
    <m/>
    <m/>
    <m/>
    <m/>
    <m/>
    <m/>
    <m/>
    <m/>
    <m/>
    <m/>
    <m/>
    <m/>
    <m/>
    <m/>
    <m/>
    <m/>
    <m/>
    <m/>
  </r>
  <r>
    <x v="32"/>
    <x v="11"/>
    <n v="0"/>
    <m/>
    <n v="80714.271999999997"/>
    <n v="0.86810075501731587"/>
    <n v="12934"/>
    <n v="10722"/>
    <m/>
    <m/>
    <n v="0"/>
    <m/>
    <m/>
    <m/>
    <m/>
    <m/>
    <m/>
    <m/>
    <m/>
    <m/>
    <m/>
    <m/>
    <m/>
    <m/>
    <m/>
    <m/>
    <m/>
    <m/>
    <m/>
    <m/>
  </r>
  <r>
    <x v="33"/>
    <x v="11"/>
    <n v="0"/>
    <m/>
    <n v="77411.455999999991"/>
    <n v="0.83257820129492988"/>
    <n v="13111"/>
    <n v="9577"/>
    <m/>
    <m/>
    <n v="0"/>
    <m/>
    <m/>
    <m/>
    <m/>
    <m/>
    <m/>
    <m/>
    <m/>
    <m/>
    <m/>
    <m/>
    <m/>
    <m/>
    <m/>
    <m/>
    <m/>
    <m/>
    <m/>
    <m/>
  </r>
  <r>
    <x v="34"/>
    <x v="11"/>
    <n v="0"/>
    <m/>
    <n v="62463.458345864659"/>
    <n v="0.67180901230253032"/>
    <n v="8858.5714285714275"/>
    <n v="9448.4210526315801"/>
    <m/>
    <m/>
    <n v="0"/>
    <m/>
    <m/>
    <m/>
    <m/>
    <m/>
    <m/>
    <m/>
    <m/>
    <m/>
    <m/>
    <m/>
    <m/>
    <m/>
    <m/>
    <m/>
    <m/>
    <m/>
    <m/>
    <m/>
  </r>
  <r>
    <x v="35"/>
    <x v="11"/>
    <n v="0"/>
    <m/>
    <n v="70096.127999999997"/>
    <n v="0.75390014842220732"/>
    <n v="9919"/>
    <n v="10625"/>
    <m/>
    <m/>
    <n v="0"/>
    <m/>
    <m/>
    <m/>
    <m/>
    <m/>
    <m/>
    <m/>
    <m/>
    <m/>
    <m/>
    <m/>
    <m/>
    <m/>
    <m/>
    <m/>
    <m/>
    <m/>
    <m/>
    <m/>
  </r>
  <r>
    <x v="36"/>
    <x v="11"/>
    <n v="0"/>
    <m/>
    <n v="64664.224000000002"/>
    <n v="0.6954787584159694"/>
    <n v="9982"/>
    <n v="8970"/>
    <m/>
    <m/>
    <n v="0"/>
    <m/>
    <m/>
    <m/>
    <m/>
    <m/>
    <m/>
    <m/>
    <m/>
    <m/>
    <m/>
    <m/>
    <m/>
    <m/>
    <m/>
    <m/>
    <m/>
    <m/>
    <m/>
    <m/>
  </r>
  <r>
    <x v="37"/>
    <x v="11"/>
    <n v="0"/>
    <m/>
    <n v="68128.92627692307"/>
    <n v="0.73274243667236416"/>
    <n v="11729.846153846151"/>
    <n v="8237.6"/>
    <m/>
    <m/>
    <n v="0"/>
    <m/>
    <m/>
    <m/>
    <m/>
    <m/>
    <m/>
    <m/>
    <m/>
    <m/>
    <m/>
    <m/>
    <m/>
    <m/>
    <m/>
    <m/>
    <m/>
    <m/>
    <m/>
    <m/>
  </r>
  <r>
    <x v="38"/>
    <x v="11"/>
    <n v="0"/>
    <m/>
    <n v="82472.98151724138"/>
    <n v="0.88701608463552006"/>
    <n v="13746.896551724139"/>
    <n v="10424.551724137929"/>
    <m/>
    <m/>
    <n v="0"/>
    <m/>
    <m/>
    <m/>
    <m/>
    <m/>
    <m/>
    <m/>
    <m/>
    <m/>
    <m/>
    <m/>
    <m/>
    <m/>
    <m/>
    <m/>
    <m/>
    <m/>
    <m/>
    <m/>
  </r>
  <r>
    <x v="39"/>
    <x v="11"/>
    <n v="0"/>
    <m/>
    <n v="75111.768000000011"/>
    <n v="0.80784452236012827"/>
    <n v="12381"/>
    <n v="9633"/>
    <m/>
    <m/>
    <n v="0"/>
    <m/>
    <m/>
    <m/>
    <m/>
    <m/>
    <m/>
    <m/>
    <m/>
    <m/>
    <m/>
    <m/>
    <m/>
    <m/>
    <m/>
    <m/>
    <m/>
    <m/>
    <m/>
    <m/>
  </r>
  <r>
    <x v="40"/>
    <x v="11"/>
    <n v="0"/>
    <m/>
    <n v="75937.472000000009"/>
    <n v="0.81672516079072477"/>
    <n v="11674"/>
    <n v="10582"/>
    <m/>
    <m/>
    <n v="0"/>
    <m/>
    <m/>
    <m/>
    <m/>
    <m/>
    <m/>
    <m/>
    <m/>
    <m/>
    <m/>
    <m/>
    <m/>
    <m/>
    <m/>
    <m/>
    <m/>
    <m/>
    <m/>
    <m/>
  </r>
  <r>
    <x v="41"/>
    <x v="11"/>
    <n v="0"/>
    <m/>
    <n v="85129.4"/>
    <n v="0.91558648282389377"/>
    <n v="12453"/>
    <n v="12497"/>
    <m/>
    <m/>
    <n v="0"/>
    <m/>
    <m/>
    <m/>
    <m/>
    <m/>
    <m/>
    <m/>
    <m/>
    <m/>
    <m/>
    <m/>
    <m/>
    <m/>
    <m/>
    <m/>
    <m/>
    <m/>
    <m/>
    <m/>
  </r>
  <r>
    <x v="42"/>
    <x v="11"/>
    <n v="0"/>
    <m/>
    <n v="90052.915999999997"/>
    <n v="0.96854004173030173"/>
    <n v="12874"/>
    <n v="13519"/>
    <m/>
    <m/>
    <n v="0"/>
    <m/>
    <m/>
    <m/>
    <m/>
    <m/>
    <m/>
    <m/>
    <m/>
    <m/>
    <m/>
    <m/>
    <m/>
    <m/>
    <m/>
    <m/>
    <m/>
    <m/>
    <m/>
    <m/>
  </r>
  <r>
    <x v="43"/>
    <x v="11"/>
    <n v="0"/>
    <m/>
    <n v="97948.040285714291"/>
    <n v="1.0534539384124659"/>
    <n v="14396"/>
    <n v="14310.928571428571"/>
    <m/>
    <m/>
    <n v="0"/>
    <m/>
    <m/>
    <m/>
    <m/>
    <m/>
    <m/>
    <m/>
    <m/>
    <m/>
    <m/>
    <m/>
    <m/>
    <m/>
    <m/>
    <m/>
    <m/>
    <m/>
    <m/>
    <m/>
  </r>
  <r>
    <x v="44"/>
    <x v="11"/>
    <n v="0"/>
    <m/>
    <n v="104731.34"/>
    <n v="1.1264099034180131"/>
    <n v="19273"/>
    <n v="11422"/>
    <m/>
    <m/>
    <n v="0"/>
    <m/>
    <m/>
    <m/>
    <m/>
    <m/>
    <m/>
    <m/>
    <m/>
    <m/>
    <m/>
    <m/>
    <m/>
    <m/>
    <m/>
    <m/>
    <m/>
    <m/>
    <m/>
    <m/>
  </r>
  <r>
    <x v="45"/>
    <x v="11"/>
    <n v="0"/>
    <m/>
    <n v="101295.7081182266"/>
    <n v="1.0894588840180111"/>
    <n v="19900.931034482761"/>
    <n v="9787.1428571428569"/>
    <m/>
    <m/>
    <n v="0"/>
    <m/>
    <m/>
    <m/>
    <m/>
    <m/>
    <m/>
    <m/>
    <m/>
    <m/>
    <m/>
    <m/>
    <m/>
    <m/>
    <m/>
    <m/>
    <m/>
    <m/>
    <m/>
    <m/>
  </r>
  <r>
    <x v="46"/>
    <x v="11"/>
    <n v="0"/>
    <m/>
    <n v="99347.203999999998"/>
    <n v="1.0685022693540409"/>
    <n v="18655"/>
    <n v="10462"/>
    <m/>
    <m/>
    <n v="0"/>
    <m/>
    <m/>
    <m/>
    <m/>
    <m/>
    <m/>
    <m/>
    <m/>
    <m/>
    <m/>
    <m/>
    <m/>
    <m/>
    <m/>
    <m/>
    <m/>
    <m/>
    <m/>
    <m/>
  </r>
  <r>
    <x v="47"/>
    <x v="11"/>
    <n v="0"/>
    <m/>
    <n v="78773.445161904761"/>
    <n v="0.84722671128551663"/>
    <n v="12132.36666666667"/>
    <n v="10954.809523809519"/>
    <m/>
    <m/>
    <n v="0"/>
    <m/>
    <m/>
    <m/>
    <m/>
    <m/>
    <m/>
    <m/>
    <m/>
    <m/>
    <m/>
    <m/>
    <m/>
    <m/>
    <m/>
    <m/>
    <m/>
    <m/>
    <m/>
    <m/>
  </r>
  <r>
    <x v="48"/>
    <x v="11"/>
    <n v="0"/>
    <m/>
    <n v="74533.750828571414"/>
    <n v="0.80162781333833177"/>
    <n v="10228.450000000001"/>
    <n v="11616.142857142861"/>
    <m/>
    <m/>
    <n v="0"/>
    <m/>
    <m/>
    <m/>
    <m/>
    <m/>
    <m/>
    <m/>
    <m/>
    <m/>
    <m/>
    <m/>
    <m/>
    <m/>
    <m/>
    <m/>
    <m/>
    <m/>
    <m/>
    <m/>
  </r>
  <r>
    <x v="49"/>
    <x v="11"/>
    <n v="0"/>
    <m/>
    <n v="94884.30799999999"/>
    <n v="1.0205027856051969"/>
    <n v="17237"/>
    <n v="10572"/>
    <m/>
    <m/>
    <n v="0"/>
    <m/>
    <m/>
    <m/>
    <m/>
    <m/>
    <m/>
    <m/>
    <m/>
    <m/>
    <m/>
    <m/>
    <m/>
    <m/>
    <m/>
    <m/>
    <m/>
    <m/>
    <m/>
    <m/>
  </r>
  <r>
    <x v="50"/>
    <x v="11"/>
    <n v="0"/>
    <m/>
    <n v="97674.189467980294"/>
    <n v="1.0505086092191731"/>
    <n v="17659.310344827591"/>
    <n v="10967.357142857139"/>
    <m/>
    <m/>
    <n v="0"/>
    <m/>
    <m/>
    <m/>
    <m/>
    <m/>
    <m/>
    <m/>
    <m/>
    <m/>
    <m/>
    <m/>
    <m/>
    <m/>
    <m/>
    <m/>
    <m/>
    <m/>
    <m/>
    <m/>
  </r>
  <r>
    <x v="51"/>
    <x v="11"/>
    <n v="0"/>
    <m/>
    <n v="97950.646153846159"/>
    <n v="1.0534819651298819"/>
    <n v="18661.153846153851"/>
    <n v="10046.538461538459"/>
    <m/>
    <m/>
    <n v="0"/>
    <m/>
    <m/>
    <m/>
    <m/>
    <m/>
    <m/>
    <m/>
    <m/>
    <m/>
    <m/>
    <m/>
    <m/>
    <m/>
    <m/>
    <m/>
    <m/>
    <m/>
    <m/>
    <m/>
  </r>
  <r>
    <x v="52"/>
    <x v="11"/>
    <n v="0"/>
    <m/>
    <n v="82498.512689655181"/>
    <n v="0.88729067832880015"/>
    <n v="13774.689655172409"/>
    <n v="10404.24137931035"/>
    <m/>
    <m/>
    <n v="0"/>
    <m/>
    <m/>
    <m/>
    <m/>
    <m/>
    <m/>
    <m/>
    <m/>
    <m/>
    <m/>
    <m/>
    <m/>
    <m/>
    <m/>
    <m/>
    <m/>
    <m/>
    <m/>
    <m/>
  </r>
  <r>
    <x v="53"/>
    <x v="11"/>
    <n v="0"/>
    <m/>
    <n v="79171.241868131852"/>
    <n v="0.85150510731712714"/>
    <n v="10831.071428571429"/>
    <n v="12372.69230769231"/>
    <m/>
    <m/>
    <n v="0"/>
    <m/>
    <m/>
    <m/>
    <m/>
    <m/>
    <m/>
    <m/>
    <m/>
    <m/>
    <m/>
    <m/>
    <m/>
    <m/>
    <m/>
    <m/>
    <m/>
    <m/>
    <m/>
    <m/>
  </r>
  <r>
    <x v="54"/>
    <x v="11"/>
    <n v="0"/>
    <m/>
    <n v="76402.641333333333"/>
    <n v="0.8217281650856475"/>
    <n v="9920"/>
    <n v="12472.33333333333"/>
    <m/>
    <m/>
    <n v="0"/>
    <m/>
    <m/>
    <m/>
    <m/>
    <m/>
    <m/>
    <m/>
    <m/>
    <m/>
    <m/>
    <m/>
    <m/>
    <m/>
    <m/>
    <m/>
    <m/>
    <m/>
    <m/>
    <m/>
  </r>
  <r>
    <x v="0"/>
    <x v="12"/>
    <m/>
    <m/>
    <n v="224836485.2569319"/>
    <n v="13795.342082275851"/>
    <n v="0"/>
    <n v="43102.400000000001"/>
    <n v="0"/>
    <m/>
    <n v="1301008"/>
    <m/>
    <m/>
    <m/>
    <n v="158398.07692307691"/>
    <n v="86545.357142857145"/>
    <m/>
    <m/>
    <m/>
    <m/>
    <m/>
    <m/>
    <m/>
    <m/>
    <m/>
    <m/>
    <m/>
    <m/>
    <m/>
    <m/>
  </r>
  <r>
    <x v="1"/>
    <x v="12"/>
    <m/>
    <m/>
    <n v="107665649.3056"/>
    <n v="6606.0651187630383"/>
    <n v="0"/>
    <n v="43948.800000000003"/>
    <n v="0"/>
    <m/>
    <n v="1176496"/>
    <m/>
    <m/>
    <m/>
    <n v="38070"/>
    <n v="78530"/>
    <m/>
    <m/>
    <m/>
    <m/>
    <m/>
    <m/>
    <m/>
    <m/>
    <m/>
    <m/>
    <m/>
    <m/>
    <m/>
    <m/>
  </r>
  <r>
    <x v="2"/>
    <x v="12"/>
    <m/>
    <m/>
    <n v="244500907.25842279"/>
    <n v="15001.89638350858"/>
    <n v="0"/>
    <n v="45825.440000000002"/>
    <n v="0"/>
    <m/>
    <n v="1407293.7142857141"/>
    <m/>
    <m/>
    <m/>
    <n v="197005"/>
    <n v="69373.57142857142"/>
    <m/>
    <m/>
    <m/>
    <m/>
    <m/>
    <m/>
    <m/>
    <m/>
    <m/>
    <m/>
    <m/>
    <m/>
    <m/>
    <m/>
  </r>
  <r>
    <x v="3"/>
    <x v="12"/>
    <m/>
    <m/>
    <n v="207997155.204"/>
    <n v="12762.12757418088"/>
    <n v="0"/>
    <n v="45117"/>
    <n v="0"/>
    <m/>
    <n v="1311696"/>
    <m/>
    <m/>
    <m/>
    <n v="165520"/>
    <n v="60940"/>
    <m/>
    <m/>
    <m/>
    <m/>
    <m/>
    <m/>
    <m/>
    <m/>
    <m/>
    <m/>
    <m/>
    <m/>
    <m/>
    <m/>
  </r>
  <r>
    <x v="4"/>
    <x v="12"/>
    <m/>
    <m/>
    <n v="79317311.223616853"/>
    <n v="4866.6898529645878"/>
    <n v="0"/>
    <n v="18966.65517241379"/>
    <n v="0"/>
    <m/>
    <n v="565807.72413793101"/>
    <m/>
    <m/>
    <m/>
    <n v="70733.448275862072"/>
    <n v="15545.925925925931"/>
    <m/>
    <m/>
    <m/>
    <m/>
    <m/>
    <m/>
    <m/>
    <m/>
    <m/>
    <m/>
    <m/>
    <m/>
    <m/>
    <m/>
  </r>
  <r>
    <x v="5"/>
    <x v="12"/>
    <m/>
    <m/>
    <n v="53781246.968571417"/>
    <n v="3299.8678959732129"/>
    <n v="0"/>
    <n v="13545"/>
    <n v="0"/>
    <m/>
    <n v="529602.85714285716"/>
    <m/>
    <m/>
    <m/>
    <n v="45503.571428571428"/>
    <n v="12835.714285714281"/>
    <m/>
    <m/>
    <m/>
    <m/>
    <m/>
    <m/>
    <m/>
    <m/>
    <m/>
    <m/>
    <m/>
    <m/>
    <m/>
    <m/>
  </r>
  <r>
    <x v="6"/>
    <x v="12"/>
    <m/>
    <m/>
    <n v="54741846.546848357"/>
    <n v="3358.8076173057029"/>
    <n v="0"/>
    <n v="16038.42857142817"/>
    <n v="0"/>
    <m/>
    <n v="565134.85714280605"/>
    <m/>
    <m/>
    <m/>
    <n v="44522.857142850757"/>
    <n v="14821.42857142538"/>
    <m/>
    <m/>
    <m/>
    <m/>
    <m/>
    <m/>
    <m/>
    <m/>
    <m/>
    <m/>
    <m/>
    <m/>
    <m/>
    <m/>
  </r>
  <r>
    <x v="7"/>
    <x v="12"/>
    <m/>
    <m/>
    <n v="52264390.316570699"/>
    <n v="3206.7977860210272"/>
    <n v="0"/>
    <n v="15988.285714285679"/>
    <n v="0"/>
    <m/>
    <n v="519632.57142856717"/>
    <m/>
    <m/>
    <m/>
    <n v="47153.571428570896"/>
    <n v="9524.2857142854482"/>
    <m/>
    <m/>
    <m/>
    <m/>
    <m/>
    <m/>
    <m/>
    <m/>
    <m/>
    <m/>
    <m/>
    <m/>
    <m/>
    <m/>
  </r>
  <r>
    <x v="8"/>
    <x v="12"/>
    <m/>
    <m/>
    <n v="51708980.815714292"/>
    <n v="3172.7194021177011"/>
    <n v="0"/>
    <n v="15073.928571428571"/>
    <n v="0"/>
    <m/>
    <n v="494348.57142857142"/>
    <m/>
    <m/>
    <m/>
    <n v="47603.571428571428"/>
    <n v="8496.4285714285725"/>
    <m/>
    <m/>
    <m/>
    <m/>
    <m/>
    <m/>
    <m/>
    <m/>
    <m/>
    <m/>
    <m/>
    <m/>
    <m/>
    <m/>
  </r>
  <r>
    <x v="9"/>
    <x v="12"/>
    <m/>
    <m/>
    <n v="64610907.066370368"/>
    <n v="3964.345752016834"/>
    <n v="0"/>
    <n v="11809.85185185185"/>
    <n v="0"/>
    <m/>
    <n v="424585.18518518523"/>
    <m/>
    <m/>
    <m/>
    <n v="55363.703703703701"/>
    <n v="14971.85185185185"/>
    <m/>
    <m/>
    <m/>
    <m/>
    <m/>
    <m/>
    <m/>
    <m/>
    <m/>
    <m/>
    <m/>
    <m/>
    <m/>
    <m/>
  </r>
  <r>
    <x v="10"/>
    <x v="12"/>
    <m/>
    <m/>
    <n v="179101731.30000001"/>
    <n v="10989.1846422874"/>
    <n v="0"/>
    <n v="13382.142857142861"/>
    <n v="0"/>
    <m/>
    <n v="874071.42857142864"/>
    <m/>
    <m/>
    <m/>
    <n v="147021.42857142861"/>
    <n v="48353.571428571428"/>
    <m/>
    <m/>
    <m/>
    <m/>
    <m/>
    <m/>
    <m/>
    <m/>
    <m/>
    <m/>
    <m/>
    <m/>
    <m/>
    <m/>
  </r>
  <r>
    <x v="11"/>
    <x v="12"/>
    <m/>
    <m/>
    <n v="109591784.0772"/>
    <n v="6724.2473970548554"/>
    <n v="0"/>
    <n v="12144.76666666667"/>
    <n v="0"/>
    <m/>
    <n v="486394.1333333333"/>
    <m/>
    <m/>
    <m/>
    <n v="89755.333333333343"/>
    <n v="29832.333333333339"/>
    <m/>
    <m/>
    <m/>
    <m/>
    <m/>
    <m/>
    <m/>
    <m/>
    <m/>
    <m/>
    <m/>
    <m/>
    <m/>
    <m/>
  </r>
  <r>
    <x v="12"/>
    <x v="12"/>
    <m/>
    <m/>
    <n v="153851450.61980969"/>
    <n v="9439.8975714694861"/>
    <n v="0"/>
    <n v="14038.35"/>
    <n v="0"/>
    <m/>
    <n v="590282.75862068962"/>
    <m/>
    <m/>
    <m/>
    <n v="114998.07692307689"/>
    <n v="52998.928571428572"/>
    <m/>
    <m/>
    <m/>
    <m/>
    <m/>
    <m/>
    <m/>
    <m/>
    <m/>
    <m/>
    <m/>
    <m/>
    <m/>
    <m/>
  </r>
  <r>
    <x v="13"/>
    <x v="12"/>
    <m/>
    <m/>
    <n v="170511279.29094729"/>
    <n v="10462.09837347818"/>
    <n v="0"/>
    <n v="21188.63157894737"/>
    <n v="0"/>
    <m/>
    <n v="593940.47999999998"/>
    <m/>
    <m/>
    <m/>
    <n v="133134.39999999999"/>
    <n v="53099.199999999997"/>
    <m/>
    <m/>
    <m/>
    <m/>
    <m/>
    <m/>
    <m/>
    <m/>
    <m/>
    <m/>
    <m/>
    <m/>
    <m/>
    <m/>
  </r>
  <r>
    <x v="14"/>
    <x v="12"/>
    <m/>
    <m/>
    <n v="226487530.176"/>
    <n v="13896.64561148607"/>
    <n v="0"/>
    <n v="27248"/>
    <n v="0"/>
    <m/>
    <n v="1057600"/>
    <m/>
    <m/>
    <m/>
    <n v="174020"/>
    <n v="73060"/>
    <m/>
    <m/>
    <m/>
    <m/>
    <m/>
    <m/>
    <m/>
    <m/>
    <m/>
    <m/>
    <m/>
    <m/>
    <m/>
    <m/>
  </r>
  <r>
    <x v="15"/>
    <x v="12"/>
    <m/>
    <m/>
    <n v="134648542.56923079"/>
    <n v="8261.6604840612817"/>
    <n v="0"/>
    <n v="25534.61538461539"/>
    <n v="0"/>
    <m/>
    <n v="1023572.307692308"/>
    <m/>
    <m/>
    <m/>
    <n v="103569.23076923079"/>
    <n v="42853.846153846163"/>
    <m/>
    <m/>
    <m/>
    <m/>
    <m/>
    <m/>
    <m/>
    <m/>
    <m/>
    <m/>
    <m/>
    <m/>
    <m/>
    <m/>
  </r>
  <r>
    <x v="16"/>
    <x v="12"/>
    <m/>
    <m/>
    <n v="98664681.051259264"/>
    <n v="6053.7907136617541"/>
    <n v="0"/>
    <n v="23504.888888888891"/>
    <n v="0"/>
    <m/>
    <n v="993726.81481481483"/>
    <m/>
    <m/>
    <m/>
    <n v="81300.370370370365"/>
    <n v="25707.03703703704"/>
    <m/>
    <m/>
    <m/>
    <m/>
    <m/>
    <m/>
    <m/>
    <m/>
    <m/>
    <m/>
    <m/>
    <m/>
    <m/>
    <m/>
  </r>
  <r>
    <x v="17"/>
    <x v="12"/>
    <m/>
    <m/>
    <n v="58864676.781428561"/>
    <n v="3611.7730262258292"/>
    <n v="0"/>
    <n v="15785.357142857139"/>
    <n v="0"/>
    <m/>
    <n v="621960"/>
    <m/>
    <m/>
    <m/>
    <n v="48042.857142857138"/>
    <n v="15760.71428571429"/>
    <m/>
    <m/>
    <m/>
    <m/>
    <m/>
    <m/>
    <m/>
    <m/>
    <m/>
    <m/>
    <m/>
    <m/>
    <m/>
    <m/>
  </r>
  <r>
    <x v="18"/>
    <x v="12"/>
    <m/>
    <m/>
    <n v="57584468.372000001"/>
    <n v="3533.222994968708"/>
    <n v="0"/>
    <n v="16081"/>
    <n v="0"/>
    <m/>
    <n v="666400"/>
    <m/>
    <m/>
    <m/>
    <n v="46030"/>
    <n v="16320"/>
    <m/>
    <m/>
    <m/>
    <m/>
    <m/>
    <m/>
    <m/>
    <m/>
    <m/>
    <m/>
    <m/>
    <m/>
    <m/>
    <m/>
  </r>
  <r>
    <x v="19"/>
    <x v="12"/>
    <m/>
    <m/>
    <n v="48791582.47615999"/>
    <n v="2993.7159452791748"/>
    <n v="0"/>
    <n v="15043.68"/>
    <n v="0"/>
    <m/>
    <n v="530839.04000000004"/>
    <m/>
    <m/>
    <m/>
    <n v="39084.800000000003"/>
    <n v="13776.4"/>
    <m/>
    <m/>
    <m/>
    <m/>
    <m/>
    <m/>
    <m/>
    <m/>
    <m/>
    <m/>
    <m/>
    <m/>
    <m/>
    <m/>
  </r>
  <r>
    <x v="20"/>
    <x v="12"/>
    <m/>
    <m/>
    <n v="54442891.564285718"/>
    <n v="3340.4645701488348"/>
    <n v="0"/>
    <n v="17898.21428571429"/>
    <n v="0"/>
    <m/>
    <n v="560794.2857142858"/>
    <m/>
    <m/>
    <m/>
    <n v="43285.71428571429"/>
    <n v="15728.571428571429"/>
    <m/>
    <m/>
    <m/>
    <m/>
    <m/>
    <m/>
    <m/>
    <m/>
    <m/>
    <m/>
    <m/>
    <m/>
    <m/>
    <m/>
  </r>
  <r>
    <x v="21"/>
    <x v="12"/>
    <m/>
    <m/>
    <n v="108170740.23020691"/>
    <n v="6637.05609462553"/>
    <n v="0"/>
    <n v="27133.551724137931"/>
    <n v="0"/>
    <m/>
    <n v="898033.6551724138"/>
    <m/>
    <m/>
    <m/>
    <n v="86543.448275862072"/>
    <n v="30978.62068965517"/>
    <m/>
    <m/>
    <m/>
    <m/>
    <m/>
    <m/>
    <m/>
    <m/>
    <m/>
    <m/>
    <m/>
    <m/>
    <m/>
    <m/>
  </r>
  <r>
    <x v="22"/>
    <x v="12"/>
    <m/>
    <m/>
    <n v="191053900.64571431"/>
    <n v="11722.53654716617"/>
    <n v="0"/>
    <n v="27030"/>
    <n v="0"/>
    <m/>
    <n v="858531.42857142864"/>
    <m/>
    <m/>
    <m/>
    <n v="145232.14285714281"/>
    <n v="63214.285714285717"/>
    <m/>
    <m/>
    <m/>
    <m/>
    <m/>
    <m/>
    <m/>
    <m/>
    <m/>
    <m/>
    <m/>
    <m/>
    <m/>
    <m/>
  </r>
  <r>
    <x v="23"/>
    <x v="12"/>
    <m/>
    <m/>
    <n v="73102177.58296296"/>
    <n v="4485.346520000182"/>
    <n v="0"/>
    <n v="9523.8888888888887"/>
    <n v="0"/>
    <m/>
    <n v="326873.18518518523"/>
    <m/>
    <m/>
    <m/>
    <n v="54146.666666666672"/>
    <n v="25615.18518518519"/>
    <m/>
    <m/>
    <m/>
    <m/>
    <m/>
    <m/>
    <m/>
    <m/>
    <m/>
    <m/>
    <m/>
    <m/>
    <m/>
    <m/>
  </r>
  <r>
    <x v="24"/>
    <x v="12"/>
    <m/>
    <m/>
    <n v="219257647.96758619"/>
    <n v="13453.040125634199"/>
    <n v="0"/>
    <n v="27638.103448275859"/>
    <n v="0"/>
    <m/>
    <n v="942502.62068965519"/>
    <m/>
    <m/>
    <m/>
    <n v="167934.4827586207"/>
    <n v="71342.758620689652"/>
    <m/>
    <m/>
    <m/>
    <m/>
    <m/>
    <m/>
    <m/>
    <m/>
    <m/>
    <m/>
    <m/>
    <m/>
    <m/>
    <m/>
  </r>
  <r>
    <x v="25"/>
    <x v="12"/>
    <m/>
    <m/>
    <n v="166021602.29504001"/>
    <n v="10186.624266476871"/>
    <n v="0"/>
    <n v="20313.919999999998"/>
    <n v="0"/>
    <m/>
    <n v="694608"/>
    <m/>
    <m/>
    <m/>
    <n v="125268.4"/>
    <n v="55935.199999999997"/>
    <m/>
    <m/>
    <m/>
    <m/>
    <m/>
    <m/>
    <m/>
    <m/>
    <m/>
    <m/>
    <m/>
    <m/>
    <m/>
    <m/>
  </r>
  <r>
    <x v="26"/>
    <x v="12"/>
    <m/>
    <m/>
    <n v="187663022.2286897"/>
    <n v="11514.481668222459"/>
    <n v="0"/>
    <n v="16575.37931034483"/>
    <n v="0"/>
    <m/>
    <n v="904028.41379310342"/>
    <m/>
    <m/>
    <m/>
    <n v="144385.1724137931"/>
    <n v="60332.413793103449"/>
    <m/>
    <m/>
    <m/>
    <m/>
    <m/>
    <m/>
    <m/>
    <m/>
    <m/>
    <m/>
    <m/>
    <m/>
    <m/>
    <m/>
  </r>
  <r>
    <x v="27"/>
    <x v="12"/>
    <m/>
    <m/>
    <n v="127563667.47428571"/>
    <n v="7826.9522318251138"/>
    <n v="0"/>
    <n v="25337.142857142859"/>
    <n v="0"/>
    <m/>
    <n v="1015388.571428571"/>
    <m/>
    <m/>
    <m/>
    <n v="94800"/>
    <n v="43864.28571428571"/>
    <m/>
    <m/>
    <m/>
    <m/>
    <m/>
    <m/>
    <m/>
    <m/>
    <m/>
    <m/>
    <m/>
    <m/>
    <m/>
    <m/>
  </r>
  <r>
    <x v="28"/>
    <x v="12"/>
    <m/>
    <m/>
    <n v="91827974.547999993"/>
    <n v="5634.3093967357954"/>
    <n v="0"/>
    <n v="23329"/>
    <n v="0"/>
    <m/>
    <n v="1287096"/>
    <m/>
    <m/>
    <m/>
    <n v="68610"/>
    <n v="30580"/>
    <m/>
    <m/>
    <m/>
    <m/>
    <m/>
    <m/>
    <m/>
    <m/>
    <m/>
    <m/>
    <m/>
    <m/>
    <m/>
    <m/>
  </r>
  <r>
    <x v="29"/>
    <x v="12"/>
    <m/>
    <m/>
    <n v="57995897.065079369"/>
    <n v="3558.4671165222339"/>
    <n v="0"/>
    <n v="18439.28571428571"/>
    <n v="0"/>
    <m/>
    <n v="955782.22222222225"/>
    <m/>
    <m/>
    <m/>
    <n v="45621.428571428572"/>
    <n v="16853.571428571431"/>
    <m/>
    <m/>
    <m/>
    <m/>
    <m/>
    <m/>
    <m/>
    <m/>
    <m/>
    <m/>
    <m/>
    <m/>
    <m/>
    <m/>
  </r>
  <r>
    <x v="30"/>
    <x v="12"/>
    <m/>
    <m/>
    <n v="0"/>
    <n v="0"/>
    <n v="0"/>
    <n v="0"/>
    <n v="0"/>
    <m/>
    <n v="0"/>
    <m/>
    <m/>
    <m/>
    <n v="0"/>
    <n v="0"/>
    <m/>
    <m/>
    <m/>
    <m/>
    <m/>
    <m/>
    <m/>
    <m/>
    <m/>
    <m/>
    <m/>
    <m/>
    <m/>
    <m/>
  </r>
  <r>
    <x v="31"/>
    <x v="12"/>
    <m/>
    <m/>
    <n v="48553499.263733327"/>
    <n v="2979.1078208205508"/>
    <n v="0"/>
    <n v="17304.2"/>
    <n v="0"/>
    <m/>
    <n v="752473.33333333326"/>
    <m/>
    <m/>
    <m/>
    <n v="38626"/>
    <n v="13722.66666666667"/>
    <m/>
    <m/>
    <m/>
    <m/>
    <m/>
    <m/>
    <m/>
    <m/>
    <m/>
    <m/>
    <m/>
    <m/>
    <m/>
    <m/>
  </r>
  <r>
    <x v="32"/>
    <x v="12"/>
    <m/>
    <m/>
    <n v="52933322.148000002"/>
    <n v="3247.841584734324"/>
    <n v="0"/>
    <n v="18629"/>
    <n v="0"/>
    <m/>
    <n v="630400"/>
    <m/>
    <m/>
    <m/>
    <n v="44370"/>
    <n v="12910"/>
    <m/>
    <m/>
    <m/>
    <m/>
    <m/>
    <m/>
    <m/>
    <m/>
    <m/>
    <m/>
    <m/>
    <m/>
    <m/>
    <m/>
  </r>
  <r>
    <x v="33"/>
    <x v="12"/>
    <m/>
    <m/>
    <n v="114213537.972"/>
    <n v="7007.8253756289114"/>
    <n v="0"/>
    <n v="26881"/>
    <n v="0"/>
    <m/>
    <n v="842300"/>
    <m/>
    <m/>
    <m/>
    <n v="88640"/>
    <n v="35570"/>
    <m/>
    <m/>
    <m/>
    <m/>
    <m/>
    <m/>
    <m/>
    <m/>
    <m/>
    <m/>
    <m/>
    <m/>
    <m/>
    <m/>
  </r>
  <r>
    <x v="34"/>
    <x v="12"/>
    <m/>
    <m/>
    <n v="94879465.101428553"/>
    <n v="5821.5403792752822"/>
    <n v="0"/>
    <n v="17216.78571428571"/>
    <n v="0"/>
    <m/>
    <n v="653464.2857142858"/>
    <m/>
    <m/>
    <m/>
    <n v="72235.714285714275"/>
    <n v="31017.857142857141"/>
    <m/>
    <m/>
    <m/>
    <m/>
    <m/>
    <m/>
    <m/>
    <m/>
    <m/>
    <m/>
    <m/>
    <m/>
    <m/>
    <m/>
  </r>
  <r>
    <x v="35"/>
    <x v="12"/>
    <m/>
    <m/>
    <n v="225073938.03999999"/>
    <n v="13809.911525340531"/>
    <n v="0"/>
    <n v="21670"/>
    <n v="0"/>
    <m/>
    <n v="1058400"/>
    <m/>
    <m/>
    <m/>
    <n v="172070"/>
    <n v="73480"/>
    <m/>
    <m/>
    <m/>
    <m/>
    <m/>
    <m/>
    <m/>
    <m/>
    <m/>
    <m/>
    <m/>
    <m/>
    <m/>
    <m/>
  </r>
  <r>
    <x v="36"/>
    <x v="12"/>
    <m/>
    <m/>
    <n v="242671021.484"/>
    <n v="14889.619676279301"/>
    <n v="0"/>
    <n v="29807"/>
    <n v="0"/>
    <m/>
    <n v="1062600"/>
    <m/>
    <m/>
    <m/>
    <n v="181730"/>
    <n v="83080"/>
    <m/>
    <m/>
    <m/>
    <m/>
    <m/>
    <m/>
    <m/>
    <m/>
    <m/>
    <m/>
    <m/>
    <m/>
    <m/>
    <m/>
  </r>
  <r>
    <x v="37"/>
    <x v="12"/>
    <m/>
    <m/>
    <n v="254169952.2621538"/>
    <n v="15595.16212186488"/>
    <n v="0"/>
    <n v="26498.76923076923"/>
    <n v="0"/>
    <m/>
    <n v="929384.61538461549"/>
    <m/>
    <m/>
    <m/>
    <n v="184466.15384615379"/>
    <n v="93110.76923076922"/>
    <m/>
    <m/>
    <m/>
    <m/>
    <m/>
    <m/>
    <m/>
    <m/>
    <m/>
    <m/>
    <m/>
    <m/>
    <m/>
    <m/>
  </r>
  <r>
    <x v="38"/>
    <x v="12"/>
    <m/>
    <m/>
    <n v="177812896.33131039"/>
    <n v="10910.105309320799"/>
    <n v="0"/>
    <n v="29304.62068965517"/>
    <n v="0"/>
    <m/>
    <n v="934917.24137931038"/>
    <m/>
    <m/>
    <m/>
    <n v="135181.37931034481"/>
    <n v="58654.137931034493"/>
    <m/>
    <m/>
    <m/>
    <m/>
    <m/>
    <m/>
    <m/>
    <m/>
    <m/>
    <m/>
    <m/>
    <m/>
    <m/>
    <m/>
  </r>
  <r>
    <x v="39"/>
    <x v="12"/>
    <m/>
    <m/>
    <n v="137501461.09599999"/>
    <n v="8436.7076387286779"/>
    <n v="0"/>
    <n v="28658"/>
    <n v="0"/>
    <m/>
    <n v="886400"/>
    <m/>
    <m/>
    <m/>
    <n v="108880"/>
    <n v="40810"/>
    <m/>
    <m/>
    <m/>
    <m/>
    <m/>
    <m/>
    <m/>
    <m/>
    <m/>
    <m/>
    <m/>
    <m/>
    <m/>
    <m/>
  </r>
  <r>
    <x v="40"/>
    <x v="12"/>
    <m/>
    <m/>
    <n v="100187268.788"/>
    <n v="6147.2124670511721"/>
    <n v="0"/>
    <n v="26849"/>
    <n v="0"/>
    <m/>
    <n v="751500"/>
    <m/>
    <m/>
    <m/>
    <n v="88210"/>
    <n v="20720"/>
    <m/>
    <m/>
    <m/>
    <m/>
    <m/>
    <m/>
    <m/>
    <m/>
    <m/>
    <m/>
    <m/>
    <m/>
    <m/>
    <m/>
  </r>
  <r>
    <x v="41"/>
    <x v="12"/>
    <m/>
    <m/>
    <n v="63152294.424000002"/>
    <n v="3874.8493326788571"/>
    <n v="0"/>
    <n v="17302"/>
    <n v="0"/>
    <m/>
    <n v="411500"/>
    <m/>
    <m/>
    <m/>
    <n v="50430"/>
    <n v="18300"/>
    <m/>
    <m/>
    <m/>
    <m/>
    <m/>
    <m/>
    <m/>
    <m/>
    <m/>
    <m/>
    <m/>
    <m/>
    <m/>
    <m/>
  </r>
  <r>
    <x v="42"/>
    <x v="12"/>
    <m/>
    <m/>
    <n v="60191362.976000004"/>
    <n v="3693.174805252178"/>
    <n v="0"/>
    <n v="16648"/>
    <n v="0"/>
    <m/>
    <n v="416800"/>
    <m/>
    <m/>
    <m/>
    <n v="49220"/>
    <n v="16260"/>
    <m/>
    <m/>
    <m/>
    <m/>
    <m/>
    <m/>
    <m/>
    <m/>
    <m/>
    <m/>
    <m/>
    <m/>
    <m/>
    <m/>
  </r>
  <r>
    <x v="43"/>
    <x v="12"/>
    <m/>
    <m/>
    <n v="58690508.924000002"/>
    <n v="3601.086570376734"/>
    <n v="0"/>
    <n v="16427"/>
    <n v="0"/>
    <m/>
    <n v="512700.00000000012"/>
    <m/>
    <m/>
    <m/>
    <n v="48010"/>
    <n v="15720"/>
    <m/>
    <m/>
    <m/>
    <m/>
    <m/>
    <m/>
    <m/>
    <m/>
    <m/>
    <m/>
    <m/>
    <m/>
    <m/>
    <m/>
  </r>
  <r>
    <x v="44"/>
    <x v="12"/>
    <m/>
    <m/>
    <n v="56434035.924000002"/>
    <n v="3462.6356561541288"/>
    <n v="0"/>
    <n v="16177"/>
    <n v="0"/>
    <m/>
    <n v="500600.00000000012"/>
    <m/>
    <m/>
    <m/>
    <n v="45550"/>
    <n v="15720"/>
    <m/>
    <m/>
    <m/>
    <m/>
    <m/>
    <m/>
    <m/>
    <m/>
    <m/>
    <m/>
    <m/>
    <m/>
    <m/>
    <m/>
  </r>
  <r>
    <x v="45"/>
    <x v="12"/>
    <m/>
    <m/>
    <n v="87645820.043034479"/>
    <n v="5377.7040154027782"/>
    <n v="0"/>
    <n v="20079.448275862069"/>
    <n v="0"/>
    <m/>
    <n v="733524.13793103455"/>
    <m/>
    <m/>
    <m/>
    <n v="69162.068965517232"/>
    <n v="26061.37931034483"/>
    <m/>
    <m/>
    <m/>
    <m/>
    <m/>
    <m/>
    <m/>
    <m/>
    <m/>
    <m/>
    <m/>
    <m/>
    <m/>
    <m/>
  </r>
  <r>
    <x v="46"/>
    <x v="12"/>
    <m/>
    <m/>
    <n v="181523521.18399999"/>
    <n v="11137.77894121978"/>
    <n v="0"/>
    <n v="26032"/>
    <n v="0"/>
    <m/>
    <n v="1041100"/>
    <m/>
    <m/>
    <m/>
    <n v="141270"/>
    <n v="56530"/>
    <m/>
    <m/>
    <m/>
    <m/>
    <m/>
    <m/>
    <m/>
    <m/>
    <m/>
    <m/>
    <m/>
    <m/>
    <m/>
    <m/>
  </r>
  <r>
    <x v="47"/>
    <x v="12"/>
    <m/>
    <m/>
    <n v="140842128.91306669"/>
    <n v="8641.6817347568212"/>
    <n v="0"/>
    <n v="14813.86666666667"/>
    <n v="0"/>
    <m/>
    <n v="930000"/>
    <m/>
    <m/>
    <m/>
    <n v="104418.3333333333"/>
    <n v="48938.666666666672"/>
    <m/>
    <m/>
    <m/>
    <m/>
    <m/>
    <m/>
    <m/>
    <m/>
    <m/>
    <m/>
    <m/>
    <m/>
    <m/>
    <m/>
  </r>
  <r>
    <x v="48"/>
    <x v="12"/>
    <m/>
    <m/>
    <n v="197870609.5404"/>
    <n v="12140.79086638851"/>
    <n v="0"/>
    <n v="27146.7"/>
    <n v="0"/>
    <m/>
    <n v="792825"/>
    <m/>
    <m/>
    <m/>
    <n v="139748"/>
    <n v="76244.5"/>
    <m/>
    <m/>
    <m/>
    <m/>
    <m/>
    <m/>
    <m/>
    <m/>
    <m/>
    <m/>
    <m/>
    <m/>
    <m/>
    <m/>
  </r>
  <r>
    <x v="49"/>
    <x v="12"/>
    <m/>
    <m/>
    <n v="225792038.34816"/>
    <n v="13853.972165183461"/>
    <n v="0"/>
    <n v="37619.68"/>
    <n v="0"/>
    <m/>
    <n v="1184000"/>
    <m/>
    <m/>
    <m/>
    <n v="164700"/>
    <n v="81440"/>
    <m/>
    <m/>
    <m/>
    <m/>
    <m/>
    <m/>
    <m/>
    <m/>
    <m/>
    <m/>
    <m/>
    <m/>
    <m/>
    <m/>
  </r>
  <r>
    <x v="50"/>
    <x v="12"/>
    <m/>
    <m/>
    <n v="172766384.12675861"/>
    <n v="10600.46534094727"/>
    <n v="0"/>
    <n v="17245.62068965517"/>
    <n v="0"/>
    <m/>
    <n v="872275.86206896545"/>
    <m/>
    <m/>
    <m/>
    <n v="126330.3448275862"/>
    <n v="62085.517241379312"/>
    <m/>
    <m/>
    <m/>
    <m/>
    <m/>
    <m/>
    <m/>
    <m/>
    <m/>
    <m/>
    <m/>
    <m/>
    <m/>
    <m/>
  </r>
  <r>
    <x v="51"/>
    <x v="12"/>
    <m/>
    <m/>
    <n v="144160892.19230771"/>
    <n v="8845.3118292003728"/>
    <n v="0"/>
    <n v="19701.923076923082"/>
    <n v="0"/>
    <m/>
    <n v="779884.61538461538"/>
    <m/>
    <m/>
    <m/>
    <n v="103730.76923076921"/>
    <n v="53411.538461538461"/>
    <m/>
    <m/>
    <m/>
    <m/>
    <m/>
    <m/>
    <m/>
    <m/>
    <m/>
    <m/>
    <m/>
    <m/>
    <m/>
    <m/>
  </r>
  <r>
    <x v="52"/>
    <x v="12"/>
    <m/>
    <m/>
    <n v="77228871.263448283"/>
    <n v="4738.5489792274066"/>
    <n v="0"/>
    <n v="15628.275862068969"/>
    <n v="0"/>
    <m/>
    <n v="802151.72413793101"/>
    <m/>
    <m/>
    <m/>
    <n v="57531.724137931044"/>
    <n v="26211.03448275862"/>
    <m/>
    <m/>
    <m/>
    <m/>
    <m/>
    <m/>
    <m/>
    <m/>
    <m/>
    <m/>
    <m/>
    <m/>
    <m/>
    <m/>
  </r>
  <r>
    <x v="53"/>
    <x v="12"/>
    <m/>
    <m/>
    <n v="43426443.762857139"/>
    <n v="2664.5259395543708"/>
    <n v="0"/>
    <n v="15992.142857142861"/>
    <n v="0"/>
    <m/>
    <n v="612107.14285714284"/>
    <m/>
    <m/>
    <m/>
    <n v="31992.857142857141"/>
    <n v="14892.857142857139"/>
    <m/>
    <m/>
    <m/>
    <m/>
    <m/>
    <m/>
    <m/>
    <m/>
    <m/>
    <m/>
    <m/>
    <m/>
    <m/>
    <m/>
  </r>
  <r>
    <x v="54"/>
    <x v="12"/>
    <m/>
    <m/>
    <n v="46446804.537333332"/>
    <n v="2849.8468853438048"/>
    <n v="0"/>
    <n v="17783.666666666661"/>
    <n v="0"/>
    <m/>
    <n v="773966.66666666674"/>
    <m/>
    <m/>
    <m/>
    <n v="34823.333333333328"/>
    <n v="15190"/>
    <m/>
    <m/>
    <m/>
    <m/>
    <m/>
    <m/>
    <m/>
    <m/>
    <m/>
    <m/>
    <m/>
    <m/>
    <m/>
    <m/>
  </r>
  <r>
    <x v="0"/>
    <x v="13"/>
    <n v="1454803.4285714279"/>
    <n v="92361.17857142858"/>
    <n v="1327505659.3522749"/>
    <n v="11944.982762876451"/>
    <m/>
    <m/>
    <m/>
    <m/>
    <n v="409796.15384615387"/>
    <m/>
    <n v="0"/>
    <m/>
    <m/>
    <m/>
    <m/>
    <m/>
    <m/>
    <m/>
    <m/>
    <m/>
    <m/>
    <m/>
    <m/>
    <m/>
    <m/>
    <m/>
    <m/>
    <m/>
  </r>
  <r>
    <x v="1"/>
    <x v="13"/>
    <n v="1210448"/>
    <n v="78150"/>
    <n v="1104560423.8"/>
    <n v="9938.9069492059207"/>
    <m/>
    <m/>
    <m/>
    <m/>
    <n v="365200"/>
    <m/>
    <n v="0"/>
    <m/>
    <m/>
    <m/>
    <m/>
    <m/>
    <m/>
    <m/>
    <m/>
    <m/>
    <m/>
    <m/>
    <m/>
    <m/>
    <m/>
    <m/>
    <m/>
    <m/>
  </r>
  <r>
    <x v="2"/>
    <x v="13"/>
    <n v="1080859.2857142859"/>
    <n v="73240.82142857142"/>
    <n v="986365455.53985715"/>
    <n v="8875.3808929667266"/>
    <m/>
    <m/>
    <m/>
    <m/>
    <n v="371889.28571428568"/>
    <m/>
    <n v="0"/>
    <m/>
    <m/>
    <m/>
    <m/>
    <m/>
    <m/>
    <m/>
    <m/>
    <m/>
    <m/>
    <m/>
    <m/>
    <m/>
    <m/>
    <m/>
    <m/>
    <m/>
  </r>
  <r>
    <x v="3"/>
    <x v="13"/>
    <n v="859312"/>
    <n v="71597"/>
    <n v="784342262.03542852"/>
    <n v="7057.5629822776673"/>
    <m/>
    <m/>
    <m/>
    <m/>
    <n v="405428.57142857142"/>
    <m/>
    <n v="500.00000000000011"/>
    <m/>
    <m/>
    <m/>
    <m/>
    <m/>
    <m/>
    <m/>
    <m/>
    <m/>
    <m/>
    <m/>
    <m/>
    <m/>
    <m/>
    <m/>
    <m/>
    <m/>
  </r>
  <r>
    <x v="4"/>
    <x v="13"/>
    <n v="144169.24137931029"/>
    <n v="64338.777777777766"/>
    <n v="132041240.37874331"/>
    <n v="1188.1157185292061"/>
    <m/>
    <m/>
    <m/>
    <m/>
    <n v="338113.79310344829"/>
    <m/>
    <n v="1254537.931034483"/>
    <m/>
    <m/>
    <m/>
    <m/>
    <m/>
    <m/>
    <m/>
    <m/>
    <m/>
    <m/>
    <m/>
    <m/>
    <m/>
    <m/>
    <m/>
    <m/>
    <m/>
  </r>
  <r>
    <x v="5"/>
    <x v="13"/>
    <n v="7898.5714285714284"/>
    <n v="60708.75"/>
    <n v="7748312.5883333329"/>
    <n v="69.71982353294041"/>
    <m/>
    <m/>
    <m/>
    <m/>
    <n v="335333.33333333331"/>
    <m/>
    <n v="2343857.1428571432"/>
    <m/>
    <m/>
    <m/>
    <m/>
    <m/>
    <m/>
    <m/>
    <m/>
    <m/>
    <m/>
    <m/>
    <m/>
    <m/>
    <m/>
    <m/>
    <m/>
    <m/>
  </r>
  <r>
    <x v="6"/>
    <x v="13"/>
    <n v="3182.8571428954601"/>
    <n v="61102.285714287311"/>
    <n v="3491294.404086899"/>
    <n v="31.41489543426372"/>
    <m/>
    <m/>
    <m/>
    <m/>
    <n v="376509.09090909088"/>
    <m/>
    <n v="3538600"/>
    <m/>
    <m/>
    <m/>
    <m/>
    <m/>
    <m/>
    <m/>
    <m/>
    <m/>
    <m/>
    <m/>
    <m/>
    <m/>
    <m/>
    <m/>
    <m/>
    <m/>
  </r>
  <r>
    <x v="7"/>
    <x v="13"/>
    <n v="1790.5714285746219"/>
    <n v="59858.857142857283"/>
    <n v="2290437.5205743411"/>
    <n v="20.6095066412412"/>
    <m/>
    <m/>
    <m/>
    <m/>
    <n v="449942.8571428571"/>
    <m/>
    <n v="3255100"/>
    <m/>
    <m/>
    <m/>
    <m/>
    <m/>
    <m/>
    <m/>
    <m/>
    <m/>
    <m/>
    <m/>
    <m/>
    <m/>
    <m/>
    <m/>
    <m/>
    <m/>
  </r>
  <r>
    <x v="8"/>
    <x v="13"/>
    <n v="48000"/>
    <n v="58951.111111111109"/>
    <n v="44373673.798253968"/>
    <n v="399.27721958207559"/>
    <m/>
    <m/>
    <m/>
    <m/>
    <n v="394875"/>
    <m/>
    <n v="1657607.142857143"/>
    <m/>
    <m/>
    <m/>
    <m/>
    <m/>
    <m/>
    <m/>
    <m/>
    <m/>
    <m/>
    <m/>
    <m/>
    <m/>
    <m/>
    <m/>
    <m/>
    <m/>
  </r>
  <r>
    <x v="9"/>
    <x v="13"/>
    <n v="239457.77777777781"/>
    <n v="67153.75"/>
    <n v="218836352.76295489"/>
    <n v="1969.103817545822"/>
    <m/>
    <m/>
    <m/>
    <m/>
    <n v="221582.60869565219"/>
    <m/>
    <n v="148225.9259259259"/>
    <m/>
    <m/>
    <m/>
    <m/>
    <m/>
    <m/>
    <m/>
    <m/>
    <m/>
    <m/>
    <m/>
    <m/>
    <m/>
    <m/>
    <m/>
    <m/>
    <m/>
  </r>
  <r>
    <x v="10"/>
    <x v="13"/>
    <n v="1116137.142857143"/>
    <n v="67716.818181818177"/>
    <n v="1018422409.783636"/>
    <n v="9163.8314642879031"/>
    <m/>
    <m/>
    <m/>
    <m/>
    <n v="274285.71428571432"/>
    <m/>
    <n v="0"/>
    <m/>
    <m/>
    <m/>
    <m/>
    <m/>
    <m/>
    <m/>
    <m/>
    <m/>
    <m/>
    <m/>
    <m/>
    <m/>
    <m/>
    <m/>
    <m/>
    <m/>
  </r>
  <r>
    <x v="11"/>
    <x v="13"/>
    <n v="737775.20000000007"/>
    <n v="69558.833333333343"/>
    <n v="673230710.47266686"/>
    <n v="6057.7739728498391"/>
    <m/>
    <m/>
    <m/>
    <m/>
    <n v="142393.33333333331"/>
    <m/>
    <n v="0"/>
    <m/>
    <m/>
    <m/>
    <m/>
    <m/>
    <m/>
    <m/>
    <m/>
    <m/>
    <m/>
    <m/>
    <m/>
    <m/>
    <m/>
    <m/>
    <m/>
    <m/>
  </r>
  <r>
    <x v="12"/>
    <x v="13"/>
    <n v="1066240.5714285721"/>
    <n v="80699.199999999997"/>
    <n v="972866867.50291252"/>
    <n v="8753.9197147875329"/>
    <m/>
    <m/>
    <m/>
    <m/>
    <n v="180120.68965517241"/>
    <m/>
    <n v="0"/>
    <m/>
    <m/>
    <m/>
    <m/>
    <m/>
    <m/>
    <m/>
    <m/>
    <m/>
    <m/>
    <m/>
    <m/>
    <m/>
    <m/>
    <m/>
    <m/>
    <m/>
  </r>
  <r>
    <x v="13"/>
    <x v="13"/>
    <n v="1017873.92"/>
    <n v="80384.5"/>
    <n v="928776774.954"/>
    <n v="8357.1941778377641"/>
    <m/>
    <m/>
    <m/>
    <m/>
    <n v="201488"/>
    <m/>
    <n v="0"/>
    <m/>
    <m/>
    <m/>
    <m/>
    <m/>
    <m/>
    <m/>
    <m/>
    <m/>
    <m/>
    <m/>
    <m/>
    <m/>
    <m/>
    <m/>
    <m/>
    <m/>
  </r>
  <r>
    <x v="14"/>
    <x v="13"/>
    <n v="1428520"/>
    <n v="75485"/>
    <n v="1303394894.8199999"/>
    <n v="11728.032526386831"/>
    <m/>
    <m/>
    <m/>
    <m/>
    <n v="327100"/>
    <m/>
    <n v="0"/>
    <m/>
    <m/>
    <m/>
    <m/>
    <m/>
    <m/>
    <m/>
    <m/>
    <m/>
    <m/>
    <m/>
    <m/>
    <m/>
    <m/>
    <m/>
    <m/>
    <m/>
  </r>
  <r>
    <x v="15"/>
    <x v="13"/>
    <n v="732692.30769230763"/>
    <n v="63478.695652173912"/>
    <n v="668767723.92494977"/>
    <n v="6017.6157279430399"/>
    <m/>
    <m/>
    <m/>
    <m/>
    <n v="335750"/>
    <m/>
    <n v="0"/>
    <m/>
    <m/>
    <m/>
    <m/>
    <m/>
    <m/>
    <m/>
    <m/>
    <m/>
    <m/>
    <m/>
    <m/>
    <m/>
    <m/>
    <m/>
    <m/>
    <m/>
  </r>
  <r>
    <x v="16"/>
    <x v="13"/>
    <n v="534325.18518518517"/>
    <n v="55642.52"/>
    <n v="487795790.19305491"/>
    <n v="4389.2184297750919"/>
    <m/>
    <m/>
    <m/>
    <m/>
    <n v="300948"/>
    <m/>
    <n v="421025.92592592601"/>
    <m/>
    <m/>
    <m/>
    <m/>
    <m/>
    <m/>
    <m/>
    <m/>
    <m/>
    <m/>
    <m/>
    <m/>
    <m/>
    <m/>
    <m/>
    <m/>
    <m/>
  </r>
  <r>
    <x v="17"/>
    <x v="13"/>
    <n v="118247.1428571429"/>
    <n v="70865.555555555562"/>
    <n v="108392776.3112698"/>
    <n v="975.32529186367788"/>
    <m/>
    <m/>
    <m/>
    <m/>
    <n v="307928.57142857142"/>
    <m/>
    <n v="1660178.5714285721"/>
    <m/>
    <m/>
    <m/>
    <m/>
    <m/>
    <m/>
    <m/>
    <m/>
    <m/>
    <m/>
    <m/>
    <m/>
    <m/>
    <m/>
    <m/>
    <m/>
    <m/>
  </r>
  <r>
    <x v="18"/>
    <x v="13"/>
    <n v="81960"/>
    <n v="79404"/>
    <n v="75341643.348000005"/>
    <n v="677.92903538939129"/>
    <m/>
    <m/>
    <m/>
    <m/>
    <n v="319300"/>
    <m/>
    <n v="3896900"/>
    <m/>
    <m/>
    <m/>
    <m/>
    <m/>
    <m/>
    <m/>
    <m/>
    <m/>
    <m/>
    <m/>
    <m/>
    <m/>
    <m/>
    <m/>
    <m/>
    <m/>
  </r>
  <r>
    <x v="19"/>
    <x v="13"/>
    <n v="14488.16"/>
    <n v="72364.333333333343"/>
    <n v="13724030.749333329"/>
    <n v="123.4897264528126"/>
    <m/>
    <m/>
    <m/>
    <m/>
    <n v="261175"/>
    <m/>
    <n v="2746724"/>
    <m/>
    <m/>
    <m/>
    <m/>
    <m/>
    <m/>
    <m/>
    <m/>
    <m/>
    <m/>
    <m/>
    <m/>
    <m/>
    <m/>
    <m/>
    <m/>
    <m/>
  </r>
  <r>
    <x v="20"/>
    <x v="13"/>
    <n v="11310"/>
    <n v="66690"/>
    <n v="10949789.49428571"/>
    <n v="98.526922160306952"/>
    <m/>
    <m/>
    <m/>
    <m/>
    <n v="405000"/>
    <m/>
    <n v="2523214.285714285"/>
    <m/>
    <m/>
    <m/>
    <m/>
    <m/>
    <m/>
    <m/>
    <m/>
    <m/>
    <m/>
    <m/>
    <m/>
    <m/>
    <m/>
    <m/>
    <m/>
    <m/>
  </r>
  <r>
    <x v="21"/>
    <x v="13"/>
    <n v="542080.96551724139"/>
    <n v="70661.17857142858"/>
    <n v="495036096.65163058"/>
    <n v="4454.3671809207772"/>
    <m/>
    <m/>
    <m/>
    <m/>
    <n v="416950"/>
    <m/>
    <n v="210158.62068965519"/>
    <m/>
    <m/>
    <m/>
    <m/>
    <m/>
    <m/>
    <m/>
    <m/>
    <m/>
    <m/>
    <m/>
    <m/>
    <m/>
    <m/>
    <m/>
    <m/>
    <m/>
  </r>
  <r>
    <x v="22"/>
    <x v="13"/>
    <n v="1201422.857142857"/>
    <n v="72362.399999999994"/>
    <n v="1096220366.2230861"/>
    <n v="9863.8625655561791"/>
    <m/>
    <m/>
    <m/>
    <m/>
    <n v="275820"/>
    <m/>
    <n v="0"/>
    <m/>
    <m/>
    <m/>
    <m/>
    <m/>
    <m/>
    <m/>
    <m/>
    <m/>
    <m/>
    <m/>
    <m/>
    <m/>
    <m/>
    <m/>
    <m/>
    <m/>
  </r>
  <r>
    <x v="23"/>
    <x v="13"/>
    <n v="569913.18518518517"/>
    <n v="73129"/>
    <n v="520126533.62948149"/>
    <n v="4680.1325741618884"/>
    <m/>
    <m/>
    <m/>
    <m/>
    <n v="116192.5925925926"/>
    <m/>
    <n v="0"/>
    <m/>
    <m/>
    <m/>
    <m/>
    <m/>
    <m/>
    <m/>
    <m/>
    <m/>
    <m/>
    <m/>
    <m/>
    <m/>
    <m/>
    <m/>
    <m/>
    <m/>
  </r>
  <r>
    <x v="24"/>
    <x v="13"/>
    <n v="1464162.068965517"/>
    <n v="76940.851851851854"/>
    <n v="1335897624.8072081"/>
    <n v="12020.494217008219"/>
    <m/>
    <m/>
    <m/>
    <m/>
    <n v="319295.72413793107"/>
    <m/>
    <n v="0"/>
    <m/>
    <m/>
    <m/>
    <m/>
    <m/>
    <m/>
    <m/>
    <m/>
    <m/>
    <m/>
    <m/>
    <m/>
    <m/>
    <m/>
    <m/>
    <m/>
    <m/>
  </r>
  <r>
    <x v="25"/>
    <x v="13"/>
    <n v="1122801.1200000001"/>
    <n v="77469.23529411765"/>
    <n v="1024484107.110824"/>
    <n v="9218.3750133695376"/>
    <m/>
    <m/>
    <m/>
    <m/>
    <n v="225160.64"/>
    <m/>
    <n v="0"/>
    <m/>
    <m/>
    <m/>
    <m/>
    <m/>
    <m/>
    <m/>
    <m/>
    <m/>
    <m/>
    <m/>
    <m/>
    <m/>
    <m/>
    <m/>
    <m/>
    <m/>
  </r>
  <r>
    <x v="26"/>
    <x v="13"/>
    <n v="1057386.482758621"/>
    <n v="61498.65517241379"/>
    <n v="964854492.72179306"/>
    <n v="8681.8238423700277"/>
    <m/>
    <m/>
    <m/>
    <m/>
    <n v="308187.03448275861"/>
    <m/>
    <n v="0"/>
    <m/>
    <m/>
    <m/>
    <m/>
    <m/>
    <m/>
    <m/>
    <m/>
    <m/>
    <m/>
    <m/>
    <m/>
    <m/>
    <m/>
    <m/>
    <m/>
    <m/>
  </r>
  <r>
    <x v="27"/>
    <x v="13"/>
    <n v="320854.28571428568"/>
    <n v="32505.555555555551"/>
    <n v="293003874.66984117"/>
    <n v="2636.4680314018201"/>
    <m/>
    <m/>
    <m/>
    <m/>
    <n v="273857.1428571429"/>
    <m/>
    <n v="0"/>
    <m/>
    <m/>
    <m/>
    <m/>
    <m/>
    <m/>
    <m/>
    <m/>
    <m/>
    <m/>
    <m/>
    <m/>
    <m/>
    <m/>
    <m/>
    <m/>
    <m/>
  </r>
  <r>
    <x v="28"/>
    <x v="13"/>
    <n v="97304"/>
    <n v="29924"/>
    <n v="89086485.787999988"/>
    <n v="801.60602679623867"/>
    <m/>
    <m/>
    <m/>
    <m/>
    <n v="242504"/>
    <m/>
    <n v="633100"/>
    <m/>
    <m/>
    <m/>
    <m/>
    <m/>
    <m/>
    <m/>
    <m/>
    <m/>
    <m/>
    <m/>
    <m/>
    <m/>
    <m/>
    <m/>
    <m/>
    <m/>
  </r>
  <r>
    <x v="29"/>
    <x v="13"/>
    <n v="1722.8571428571429"/>
    <n v="32008.928571428569"/>
    <n v="2011752.3528571429"/>
    <n v="18.101879271670882"/>
    <m/>
    <m/>
    <m/>
    <m/>
    <n v="328000"/>
    <m/>
    <n v="3292174.285714285"/>
    <m/>
    <m/>
    <m/>
    <m/>
    <m/>
    <m/>
    <m/>
    <m/>
    <m/>
    <m/>
    <m/>
    <m/>
    <m/>
    <m/>
    <m/>
    <m/>
    <m/>
  </r>
  <r>
    <x v="30"/>
    <x v="13"/>
    <n v="0"/>
    <m/>
    <m/>
    <m/>
    <m/>
    <m/>
    <m/>
    <m/>
    <n v="0"/>
    <m/>
    <n v="0"/>
    <m/>
    <m/>
    <m/>
    <m/>
    <m/>
    <m/>
    <m/>
    <m/>
    <m/>
    <m/>
    <m/>
    <m/>
    <m/>
    <m/>
    <m/>
    <m/>
    <m/>
  </r>
  <r>
    <x v="31"/>
    <x v="13"/>
    <n v="1297.866666666667"/>
    <n v="45398.392857142862"/>
    <n v="1690174.217228571"/>
    <n v="15.208298170950391"/>
    <m/>
    <m/>
    <m/>
    <m/>
    <n v="348212.66666666663"/>
    <m/>
    <n v="3407834.1333333328"/>
    <m/>
    <m/>
    <m/>
    <m/>
    <m/>
    <m/>
    <m/>
    <m/>
    <m/>
    <m/>
    <m/>
    <m/>
    <m/>
    <m/>
    <m/>
    <m/>
    <m/>
  </r>
  <r>
    <x v="32"/>
    <x v="13"/>
    <n v="5304"/>
    <n v="57664"/>
    <n v="5291976.6720000003"/>
    <n v="47.617552274261037"/>
    <m/>
    <m/>
    <m/>
    <m/>
    <n v="255840"/>
    <m/>
    <n v="2139104"/>
    <m/>
    <m/>
    <m/>
    <m/>
    <m/>
    <m/>
    <m/>
    <m/>
    <m/>
    <m/>
    <m/>
    <m/>
    <m/>
    <m/>
    <m/>
    <m/>
    <m/>
  </r>
  <r>
    <x v="33"/>
    <x v="13"/>
    <n v="261744"/>
    <n v="58384"/>
    <n v="239141108.30399999"/>
    <n v="2151.8073361587258"/>
    <m/>
    <m/>
    <m/>
    <m/>
    <n v="231000"/>
    <m/>
    <n v="374096"/>
    <m/>
    <m/>
    <m/>
    <m/>
    <m/>
    <m/>
    <m/>
    <m/>
    <m/>
    <m/>
    <m/>
    <m/>
    <m/>
    <m/>
    <m/>
    <m/>
    <m/>
  </r>
  <r>
    <x v="34"/>
    <x v="13"/>
    <n v="221400"/>
    <n v="55458.947368421053"/>
    <n v="202249280.21413529"/>
    <n v="1819.8522536926739"/>
    <m/>
    <m/>
    <m/>
    <m/>
    <n v="143254.28571428571"/>
    <m/>
    <n v="0"/>
    <m/>
    <m/>
    <m/>
    <m/>
    <m/>
    <m/>
    <m/>
    <m/>
    <m/>
    <m/>
    <m/>
    <m/>
    <m/>
    <m/>
    <m/>
    <m/>
    <m/>
  </r>
  <r>
    <x v="35"/>
    <x v="13"/>
    <n v="1306720"/>
    <n v="52742"/>
    <n v="1192154195.704"/>
    <n v="10727.08143882665"/>
    <m/>
    <m/>
    <m/>
    <m/>
    <n v="245600"/>
    <m/>
    <n v="0"/>
    <m/>
    <m/>
    <m/>
    <m/>
    <m/>
    <m/>
    <m/>
    <m/>
    <m/>
    <m/>
    <m/>
    <m/>
    <m/>
    <m/>
    <m/>
    <m/>
    <m/>
  </r>
  <r>
    <x v="36"/>
    <x v="13"/>
    <n v="1336248"/>
    <n v="53353"/>
    <n v="1219072216.4360001"/>
    <n v="10969.2915502407"/>
    <m/>
    <m/>
    <m/>
    <m/>
    <n v="232000"/>
    <m/>
    <n v="0"/>
    <m/>
    <m/>
    <m/>
    <m/>
    <m/>
    <m/>
    <m/>
    <m/>
    <m/>
    <m/>
    <m/>
    <m/>
    <m/>
    <m/>
    <m/>
    <m/>
    <m/>
  </r>
  <r>
    <x v="37"/>
    <x v="13"/>
    <n v="1456680.615384615"/>
    <n v="65938.880000000005"/>
    <n v="1328904873.920099"/>
    <n v="11957.572987088661"/>
    <m/>
    <m/>
    <m/>
    <m/>
    <n v="187169.23076923081"/>
    <m/>
    <n v="0"/>
    <m/>
    <m/>
    <m/>
    <m/>
    <m/>
    <m/>
    <m/>
    <m/>
    <m/>
    <m/>
    <m/>
    <m/>
    <m/>
    <m/>
    <m/>
    <m/>
    <m/>
  </r>
  <r>
    <x v="38"/>
    <x v="13"/>
    <n v="932274.75862068962"/>
    <n v="61431.310344827587"/>
    <n v="850662363.63089645"/>
    <n v="7654.3155948251806"/>
    <m/>
    <m/>
    <m/>
    <m/>
    <n v="218180.13793103449"/>
    <m/>
    <n v="0"/>
    <m/>
    <m/>
    <m/>
    <m/>
    <m/>
    <m/>
    <m/>
    <m/>
    <m/>
    <m/>
    <m/>
    <m/>
    <m/>
    <m/>
    <m/>
    <m/>
    <m/>
  </r>
  <r>
    <x v="39"/>
    <x v="13"/>
    <n v="706728"/>
    <n v="53625"/>
    <n v="644949049.16151726"/>
    <n v="5803.2937343007807"/>
    <m/>
    <m/>
    <m/>
    <m/>
    <n v="230068.96551724139"/>
    <m/>
    <n v="75696"/>
    <m/>
    <m/>
    <m/>
    <m/>
    <m/>
    <m/>
    <m/>
    <m/>
    <m/>
    <m/>
    <m/>
    <m/>
    <m/>
    <m/>
    <m/>
    <m/>
    <m/>
  </r>
  <r>
    <x v="40"/>
    <x v="13"/>
    <n v="349672"/>
    <n v="53113"/>
    <n v="319301088.43066669"/>
    <n v="2873.0920810785678"/>
    <m/>
    <m/>
    <m/>
    <m/>
    <n v="217925.8666666667"/>
    <m/>
    <n v="1077008"/>
    <m/>
    <m/>
    <m/>
    <m/>
    <m/>
    <m/>
    <m/>
    <m/>
    <m/>
    <m/>
    <m/>
    <m/>
    <m/>
    <m/>
    <m/>
    <m/>
    <m/>
  </r>
  <r>
    <x v="41"/>
    <x v="13"/>
    <n v="1528"/>
    <n v="50362"/>
    <n v="1872930.686857143"/>
    <n v="16.852752839853721"/>
    <m/>
    <m/>
    <m/>
    <m/>
    <n v="304857.14285714278"/>
    <m/>
    <n v="2702400"/>
    <m/>
    <m/>
    <m/>
    <m/>
    <m/>
    <m/>
    <m/>
    <m/>
    <m/>
    <m/>
    <m/>
    <m/>
    <m/>
    <m/>
    <m/>
    <m/>
    <m/>
  </r>
  <r>
    <x v="42"/>
    <x v="13"/>
    <n v="8856"/>
    <n v="53557"/>
    <n v="8568082.7365217395"/>
    <n v="77.096168952370903"/>
    <m/>
    <m/>
    <m/>
    <m/>
    <n v="305438.95652173908"/>
    <m/>
    <n v="3235296"/>
    <m/>
    <m/>
    <m/>
    <m/>
    <m/>
    <m/>
    <m/>
    <m/>
    <m/>
    <m/>
    <m/>
    <m/>
    <m/>
    <m/>
    <m/>
    <m/>
    <m/>
  </r>
  <r>
    <x v="43"/>
    <x v="13"/>
    <n v="480"/>
    <n v="60900"/>
    <n v="979900"/>
    <n v="8.8172043010752681"/>
    <m/>
    <m/>
    <m/>
    <m/>
    <n v="330708"/>
    <m/>
    <n v="3641200"/>
    <m/>
    <m/>
    <m/>
    <m/>
    <m/>
    <m/>
    <m/>
    <m/>
    <m/>
    <m/>
    <m/>
    <m/>
    <m/>
    <m/>
    <m/>
    <m/>
    <m/>
  </r>
  <r>
    <x v="44"/>
    <x v="13"/>
    <n v="5384"/>
    <n v="61677"/>
    <n v="5486357.0279999999"/>
    <n v="49.366599433121877"/>
    <m/>
    <m/>
    <m/>
    <m/>
    <n v="363200"/>
    <m/>
    <n v="2507104"/>
    <m/>
    <m/>
    <m/>
    <m/>
    <m/>
    <m/>
    <m/>
    <m/>
    <m/>
    <m/>
    <m/>
    <m/>
    <m/>
    <m/>
    <m/>
    <m/>
    <m/>
  </r>
  <r>
    <x v="45"/>
    <x v="13"/>
    <n v="118304.5517241379"/>
    <n v="60776.607142857138"/>
    <n v="108344206.01705579"/>
    <n v="974.8882531790689"/>
    <m/>
    <m/>
    <m/>
    <m/>
    <n v="242236.9523809524"/>
    <m/>
    <n v="848108.68965517241"/>
    <m/>
    <m/>
    <m/>
    <m/>
    <m/>
    <m/>
    <m/>
    <m/>
    <m/>
    <m/>
    <m/>
    <m/>
    <m/>
    <m/>
    <m/>
    <m/>
    <m/>
  </r>
  <r>
    <x v="46"/>
    <x v="13"/>
    <n v="805496"/>
    <n v="56380"/>
    <n v="735066624.55999994"/>
    <n v="6614.1775728618341"/>
    <m/>
    <m/>
    <m/>
    <m/>
    <n v="261904"/>
    <m/>
    <n v="0"/>
    <m/>
    <m/>
    <m/>
    <m/>
    <m/>
    <m/>
    <m/>
    <m/>
    <m/>
    <m/>
    <m/>
    <m/>
    <m/>
    <m/>
    <m/>
    <m/>
    <m/>
  </r>
  <r>
    <x v="47"/>
    <x v="13"/>
    <n v="664177.06666666665"/>
    <n v="61864.190476190481"/>
    <n v="606217085.41790473"/>
    <n v="5454.7809908481104"/>
    <m/>
    <m/>
    <m/>
    <m/>
    <n v="276520"/>
    <m/>
    <n v="0"/>
    <m/>
    <m/>
    <m/>
    <m/>
    <m/>
    <m/>
    <m/>
    <m/>
    <m/>
    <m/>
    <m/>
    <m/>
    <m/>
    <m/>
    <m/>
    <m/>
    <m/>
  </r>
  <r>
    <x v="48"/>
    <x v="13"/>
    <n v="1090059.2"/>
    <n v="80706.285714285725"/>
    <n v="994674869.04685712"/>
    <n v="8950.1495392707711"/>
    <m/>
    <m/>
    <m/>
    <m/>
    <n v="265508.8"/>
    <m/>
    <n v="0"/>
    <m/>
    <m/>
    <m/>
    <m/>
    <m/>
    <m/>
    <m/>
    <m/>
    <m/>
    <m/>
    <m/>
    <m/>
    <m/>
    <m/>
    <m/>
    <m/>
    <m/>
  </r>
  <r>
    <x v="49"/>
    <x v="13"/>
    <n v="1331000"/>
    <n v="74952"/>
    <n v="1214476736.224"/>
    <n v="10927.941118675481"/>
    <m/>
    <m/>
    <m/>
    <m/>
    <n v="349000"/>
    <m/>
    <n v="0"/>
    <m/>
    <m/>
    <m/>
    <m/>
    <m/>
    <m/>
    <m/>
    <m/>
    <m/>
    <m/>
    <m/>
    <m/>
    <m/>
    <m/>
    <m/>
    <m/>
    <m/>
  </r>
  <r>
    <x v="50"/>
    <x v="13"/>
    <n v="989254.89655172417"/>
    <n v="80993.035714285725"/>
    <n v="902852345.75509858"/>
    <n v="8123.9244680352595"/>
    <m/>
    <m/>
    <m/>
    <m/>
    <n v="375531.86206896551"/>
    <m/>
    <n v="0"/>
    <m/>
    <m/>
    <m/>
    <m/>
    <m/>
    <m/>
    <m/>
    <m/>
    <m/>
    <m/>
    <m/>
    <m/>
    <m/>
    <m/>
    <m/>
    <m/>
    <m/>
  </r>
  <r>
    <x v="51"/>
    <x v="13"/>
    <n v="601089.23076923075"/>
    <n v="76288.846153846156"/>
    <n v="548855445.23538458"/>
    <n v="4938.6372001204354"/>
    <m/>
    <m/>
    <m/>
    <m/>
    <n v="401769.23076923081"/>
    <m/>
    <n v="0"/>
    <m/>
    <m/>
    <m/>
    <m/>
    <m/>
    <m/>
    <m/>
    <m/>
    <m/>
    <m/>
    <m/>
    <m/>
    <m/>
    <m/>
    <m/>
    <m/>
    <m/>
  </r>
  <r>
    <x v="52"/>
    <x v="13"/>
    <n v="118150.6206896552"/>
    <n v="66785.758620689652"/>
    <n v="108367687.6428965"/>
    <n v="975.0995423844563"/>
    <m/>
    <m/>
    <m/>
    <m/>
    <n v="385041.37931034481"/>
    <m/>
    <n v="1407186.2068965519"/>
    <m/>
    <m/>
    <m/>
    <m/>
    <m/>
    <m/>
    <m/>
    <m/>
    <m/>
    <m/>
    <m/>
    <m/>
    <m/>
    <m/>
    <m/>
    <m/>
    <m/>
  </r>
  <r>
    <x v="53"/>
    <x v="13"/>
    <n v="8.5714285714285712"/>
    <n v="59791.153846153837"/>
    <n v="533496.13516483514"/>
    <n v="4.8004331233619926"/>
    <m/>
    <m/>
    <m/>
    <m/>
    <n v="319144.61538461538"/>
    <m/>
    <n v="2526960"/>
    <m/>
    <m/>
    <m/>
    <m/>
    <m/>
    <m/>
    <m/>
    <m/>
    <m/>
    <m/>
    <m/>
    <m/>
    <m/>
    <m/>
    <m/>
    <m/>
    <m/>
  </r>
  <r>
    <x v="54"/>
    <x v="13"/>
    <n v="0"/>
    <n v="55459"/>
    <m/>
    <m/>
    <m/>
    <m/>
    <m/>
    <m/>
    <m/>
    <m/>
    <n v="3312866.666666667"/>
    <m/>
    <m/>
    <m/>
    <m/>
    <m/>
    <m/>
    <m/>
    <m/>
    <m/>
    <m/>
    <m/>
    <m/>
    <m/>
    <m/>
    <m/>
    <m/>
    <m/>
  </r>
  <r>
    <x v="0"/>
    <x v="14"/>
    <m/>
    <m/>
    <m/>
    <m/>
    <n v="9267.2777777777774"/>
    <n v="15926.25"/>
    <m/>
    <m/>
    <m/>
    <n v="143341.78571428571"/>
    <m/>
    <n v="48272.53571428571"/>
    <n v="0"/>
    <m/>
    <n v="894726.42857142864"/>
    <n v="27624.444444444449"/>
    <m/>
    <m/>
    <m/>
    <m/>
    <m/>
    <m/>
    <m/>
    <m/>
    <m/>
    <m/>
    <m/>
    <m/>
  </r>
  <r>
    <x v="1"/>
    <x v="14"/>
    <m/>
    <m/>
    <m/>
    <m/>
    <n v="8320"/>
    <n v="15003"/>
    <m/>
    <m/>
    <m/>
    <n v="129852"/>
    <m/>
    <n v="42154"/>
    <n v="0"/>
    <m/>
    <n v="676560"/>
    <n v="25732"/>
    <m/>
    <m/>
    <m/>
    <m/>
    <m/>
    <m/>
    <m/>
    <m/>
    <m/>
    <m/>
    <m/>
    <m/>
  </r>
  <r>
    <x v="2"/>
    <x v="14"/>
    <m/>
    <m/>
    <n v="678242522.12306094"/>
    <n v="9711.2372692696408"/>
    <n v="9178.3846153846152"/>
    <n v="16696.821428571431"/>
    <m/>
    <m/>
    <m/>
    <n v="138575.53571428571"/>
    <m/>
    <n v="46196.642857142862"/>
    <n v="0"/>
    <n v="0"/>
    <n v="703035.7142857142"/>
    <n v="39863.181818181823"/>
    <m/>
    <m/>
    <m/>
    <m/>
    <m/>
    <m/>
    <m/>
    <m/>
    <m/>
    <m/>
    <m/>
    <m/>
  </r>
  <r>
    <x v="3"/>
    <x v="14"/>
    <m/>
    <m/>
    <n v="503342233.85600001"/>
    <n v="7206.9734662447563"/>
    <n v="8143"/>
    <n v="16159"/>
    <m/>
    <m/>
    <m/>
    <n v="132194"/>
    <m/>
    <n v="41392"/>
    <n v="0"/>
    <n v="0"/>
    <n v="532570"/>
    <n v="18600"/>
    <m/>
    <m/>
    <m/>
    <m/>
    <m/>
    <m/>
    <m/>
    <m/>
    <m/>
    <m/>
    <m/>
    <m/>
  </r>
  <r>
    <x v="4"/>
    <x v="14"/>
    <m/>
    <m/>
    <n v="12753938.79235249"/>
    <n v="182.61392008064729"/>
    <n v="8095.5925925925931"/>
    <n v="16369.14814814815"/>
    <m/>
    <m/>
    <m/>
    <n v="140929.20689655171"/>
    <m/>
    <n v="41000.370370370372"/>
    <n v="0"/>
    <n v="0"/>
    <n v="12400"/>
    <n v="812.41379310344826"/>
    <m/>
    <m/>
    <m/>
    <m/>
    <m/>
    <m/>
    <m/>
    <m/>
    <m/>
    <m/>
    <m/>
    <m/>
  </r>
  <r>
    <x v="5"/>
    <x v="14"/>
    <m/>
    <m/>
    <n v="9713154.2740909085"/>
    <n v="139.0752462606622"/>
    <n v="7575"/>
    <n v="15341.25"/>
    <m/>
    <m/>
    <m/>
    <n v="133324.28571428571"/>
    <m/>
    <n v="38604.545454545463"/>
    <n v="0"/>
    <n v="0"/>
    <n v="9878.5714285714275"/>
    <n v="42.857142857142861"/>
    <m/>
    <m/>
    <m/>
    <m/>
    <m/>
    <m/>
    <m/>
    <m/>
    <m/>
    <m/>
    <m/>
    <m/>
  </r>
  <r>
    <x v="6"/>
    <x v="14"/>
    <m/>
    <m/>
    <n v="47774836.561154477"/>
    <n v="684.05143914254495"/>
    <n v="7165.1428571422584"/>
    <n v="15632.57142857183"/>
    <m/>
    <m/>
    <m/>
    <n v="179412.85714285079"/>
    <m/>
    <n v="38460"/>
    <n v="0"/>
    <n v="0"/>
    <n v="51252.857142850757"/>
    <n v="231.42857144773009"/>
    <m/>
    <m/>
    <m/>
    <m/>
    <m/>
    <m/>
    <m/>
    <m/>
    <m/>
    <m/>
    <m/>
    <m/>
  </r>
  <r>
    <x v="7"/>
    <x v="14"/>
    <m/>
    <m/>
    <n v="192300810.6514295"/>
    <n v="2753.4086088605482"/>
    <n v="6700.9285714285224"/>
    <n v="15595.214285714321"/>
    <m/>
    <m/>
    <m/>
    <n v="188482.5714285709"/>
    <m/>
    <n v="37347"/>
    <n v="0"/>
    <n v="0"/>
    <n v="209908.5714285709"/>
    <n v="19.285714287310839"/>
    <m/>
    <m/>
    <m/>
    <m/>
    <m/>
    <m/>
    <m/>
    <m/>
    <m/>
    <m/>
    <m/>
    <m/>
  </r>
  <r>
    <x v="8"/>
    <x v="14"/>
    <m/>
    <m/>
    <n v="171302699.58377141"/>
    <n v="2452.7526751302439"/>
    <n v="6337.7777777777783"/>
    <n v="15472.222222222221"/>
    <m/>
    <m/>
    <m/>
    <n v="165467.14285714281"/>
    <m/>
    <n v="36039.599999999999"/>
    <n v="0"/>
    <n v="0"/>
    <n v="186396.42857142861"/>
    <n v="600"/>
    <m/>
    <m/>
    <m/>
    <m/>
    <m/>
    <m/>
    <m/>
    <m/>
    <m/>
    <m/>
    <m/>
    <m/>
  </r>
  <r>
    <x v="9"/>
    <x v="14"/>
    <m/>
    <m/>
    <m/>
    <m/>
    <n v="6500.3125"/>
    <n v="16521.0625"/>
    <m/>
    <m/>
    <m/>
    <n v="90304.148148148146"/>
    <m/>
    <m/>
    <n v="0"/>
    <n v="0"/>
    <n v="139029.2592592593"/>
    <n v="4030"/>
    <m/>
    <m/>
    <m/>
    <m/>
    <m/>
    <m/>
    <m/>
    <m/>
    <m/>
    <m/>
    <m/>
    <m/>
  </r>
  <r>
    <x v="10"/>
    <x v="14"/>
    <m/>
    <m/>
    <n v="456239742.88145459"/>
    <n v="6532.5488306504012"/>
    <n v="7674.545454545454"/>
    <n v="16403.18181818182"/>
    <m/>
    <m/>
    <m/>
    <n v="106701.42857142859"/>
    <m/>
    <n v="44493"/>
    <n v="0"/>
    <n v="0"/>
    <n v="485132.1428571429"/>
    <n v="14475"/>
    <m/>
    <m/>
    <m/>
    <m/>
    <m/>
    <m/>
    <m/>
    <m/>
    <m/>
    <m/>
    <m/>
    <m/>
  </r>
  <r>
    <x v="11"/>
    <x v="14"/>
    <m/>
    <m/>
    <n v="290322817.66456872"/>
    <n v="4156.9109500804498"/>
    <n v="8685.1666666666679"/>
    <n v="17093.916666666661"/>
    <m/>
    <m/>
    <m/>
    <n v="140765"/>
    <m/>
    <n v="48204.352941188961"/>
    <n v="0"/>
    <n v="0"/>
    <n v="317533"/>
    <n v="0"/>
    <m/>
    <m/>
    <m/>
    <m/>
    <m/>
    <m/>
    <m/>
    <m/>
    <m/>
    <m/>
    <m/>
    <m/>
  </r>
  <r>
    <x v="12"/>
    <x v="14"/>
    <m/>
    <m/>
    <n v="486086173.41397423"/>
    <n v="6959.8971007570653"/>
    <n v="8219.1333333333332"/>
    <n v="17171.933333333331"/>
    <m/>
    <m/>
    <m/>
    <n v="142363"/>
    <m/>
    <n v="48163.447058811777"/>
    <n v="0"/>
    <n v="0"/>
    <n v="532181.42857142864"/>
    <n v="0"/>
    <m/>
    <m/>
    <m/>
    <m/>
    <m/>
    <m/>
    <m/>
    <m/>
    <m/>
    <m/>
    <m/>
    <m/>
  </r>
  <r>
    <x v="13"/>
    <x v="14"/>
    <m/>
    <m/>
    <n v="474932617.09168798"/>
    <n v="6800.1978363953558"/>
    <n v="6797"/>
    <n v="16070.25"/>
    <m/>
    <m/>
    <m/>
    <n v="83272"/>
    <m/>
    <n v="41087.423999999162"/>
    <n v="0"/>
    <n v="0"/>
    <n v="520208.64000000001"/>
    <n v="0"/>
    <m/>
    <m/>
    <m/>
    <m/>
    <m/>
    <m/>
    <m/>
    <m/>
    <m/>
    <m/>
    <m/>
    <m/>
  </r>
  <r>
    <x v="14"/>
    <x v="14"/>
    <m/>
    <m/>
    <n v="639356182.11388218"/>
    <n v="9154.4534315642995"/>
    <n v="7761"/>
    <n v="17972"/>
    <m/>
    <m/>
    <m/>
    <n v="142462"/>
    <m/>
    <n v="45789"/>
    <n v="0"/>
    <n v="0"/>
    <n v="684912"/>
    <n v="15335.88235294118"/>
    <m/>
    <m/>
    <m/>
    <m/>
    <m/>
    <m/>
    <m/>
    <m/>
    <m/>
    <m/>
    <m/>
    <m/>
  </r>
  <r>
    <x v="15"/>
    <x v="14"/>
    <m/>
    <m/>
    <n v="221786173.0731225"/>
    <n v="3175.587020133195"/>
    <n v="7832.7272727272721"/>
    <n v="16778.18181818182"/>
    <m/>
    <m/>
    <m/>
    <n v="114968.07692307689"/>
    <m/>
    <n v="45483.913043478256"/>
    <n v="0"/>
    <n v="0"/>
    <n v="238569.23076923081"/>
    <n v="3925"/>
    <m/>
    <m/>
    <m/>
    <m/>
    <m/>
    <m/>
    <m/>
    <m/>
    <m/>
    <m/>
    <m/>
    <m/>
  </r>
  <r>
    <x v="16"/>
    <x v="14"/>
    <m/>
    <m/>
    <n v="122805789.6547022"/>
    <n v="1758.3624182743979"/>
    <n v="8113.3888888888887"/>
    <n v="17647.611111111109"/>
    <m/>
    <m/>
    <m/>
    <n v="106498.7777777778"/>
    <m/>
    <n v="46526.04"/>
    <n v="0"/>
    <n v="0"/>
    <n v="132344.7407407407"/>
    <n v="1641.851851851852"/>
    <m/>
    <m/>
    <m/>
    <m/>
    <m/>
    <m/>
    <m/>
    <m/>
    <m/>
    <m/>
    <m/>
    <m/>
  </r>
  <r>
    <x v="17"/>
    <x v="14"/>
    <m/>
    <m/>
    <n v="1322765.607936508"/>
    <n v="18.939671653276839"/>
    <n v="7227.7777777777774"/>
    <n v="16538.888888888891"/>
    <m/>
    <m/>
    <m/>
    <n v="139617.85714285719"/>
    <m/>
    <n v="42155.555555555547"/>
    <n v="0"/>
    <n v="0"/>
    <n v="681.42857142857144"/>
    <n v="0"/>
    <m/>
    <m/>
    <m/>
    <m/>
    <m/>
    <m/>
    <m/>
    <m/>
    <m/>
    <m/>
    <m/>
    <m/>
  </r>
  <r>
    <x v="18"/>
    <x v="14"/>
    <m/>
    <m/>
    <n v="5548179.0039999997"/>
    <n v="79.440142666914852"/>
    <n v="7009"/>
    <n v="16284"/>
    <m/>
    <m/>
    <m/>
    <n v="185510"/>
    <m/>
    <n v="44464"/>
    <n v="0"/>
    <n v="0"/>
    <n v="5136"/>
    <n v="0"/>
    <m/>
    <m/>
    <m/>
    <m/>
    <m/>
    <m/>
    <m/>
    <m/>
    <m/>
    <m/>
    <m/>
    <m/>
  </r>
  <r>
    <x v="19"/>
    <x v="14"/>
    <m/>
    <m/>
    <n v="1068824.447763809"/>
    <n v="15.3036819026619"/>
    <n v="7311.5714285714284"/>
    <n v="16323.714285714281"/>
    <m/>
    <m/>
    <m/>
    <n v="149045.51999999999"/>
    <m/>
    <n v="43792.666666666672"/>
    <n v="0"/>
    <n v="0"/>
    <n v="337.28"/>
    <n v="24.8"/>
    <m/>
    <m/>
    <m/>
    <m/>
    <m/>
    <m/>
    <m/>
    <m/>
    <m/>
    <m/>
    <m/>
    <m/>
  </r>
  <r>
    <x v="20"/>
    <x v="14"/>
    <m/>
    <m/>
    <n v="1139338.386507937"/>
    <n v="16.313317199180091"/>
    <n v="6972.2222222222226"/>
    <n v="16018.888888888891"/>
    <m/>
    <m/>
    <m/>
    <n v="162841.07142857139"/>
    <m/>
    <n v="40981.111111111109"/>
    <n v="0"/>
    <n v="0"/>
    <n v="282.85714285714289"/>
    <n v="117.8571428571428"/>
    <m/>
    <m/>
    <m/>
    <m/>
    <m/>
    <m/>
    <m/>
    <m/>
    <m/>
    <m/>
    <m/>
    <m/>
  </r>
  <r>
    <x v="21"/>
    <x v="14"/>
    <m/>
    <m/>
    <n v="134570491.4682118"/>
    <n v="1926.8122087056579"/>
    <n v="6744.7142857142862"/>
    <n v="17402.071428571431"/>
    <m/>
    <m/>
    <m/>
    <n v="145817.58620689661"/>
    <m/>
    <n v="41707.178571428572"/>
    <n v="0"/>
    <n v="0"/>
    <n v="141069.24137931029"/>
    <n v="5694.2105263157891"/>
    <m/>
    <m/>
    <m/>
    <m/>
    <m/>
    <m/>
    <m/>
    <m/>
    <m/>
    <m/>
    <m/>
    <m/>
  </r>
  <r>
    <x v="22"/>
    <x v="14"/>
    <m/>
    <m/>
    <n v="411497453.52342862"/>
    <n v="5891.9181214963792"/>
    <n v="6452.4000000000005"/>
    <n v="17148"/>
    <m/>
    <m/>
    <m/>
    <n v="123921.42857142859"/>
    <m/>
    <n v="40095.599999999999"/>
    <n v="0"/>
    <n v="0"/>
    <n v="450501.42857142858"/>
    <n v="0"/>
    <m/>
    <m/>
    <m/>
    <m/>
    <m/>
    <m/>
    <m/>
    <m/>
    <m/>
    <m/>
    <m/>
    <m/>
  </r>
  <r>
    <x v="23"/>
    <x v="14"/>
    <m/>
    <m/>
    <n v="143126903.5922963"/>
    <n v="2049.3249465542631"/>
    <n v="6630.5555555555557"/>
    <n v="17373.777777777781"/>
    <m/>
    <m/>
    <m/>
    <n v="46126.851851851847"/>
    <m/>
    <n v="41395.333333333328"/>
    <n v="0"/>
    <n v="0"/>
    <n v="156520.14814814809"/>
    <n v="0"/>
    <m/>
    <m/>
    <m/>
    <m/>
    <m/>
    <m/>
    <m/>
    <m/>
    <m/>
    <m/>
    <m/>
    <m/>
  </r>
  <r>
    <x v="24"/>
    <x v="14"/>
    <m/>
    <m/>
    <n v="474705761.51990801"/>
    <n v="6796.9496645223871"/>
    <n v="6444.5555555555557"/>
    <n v="17466.777777777781"/>
    <m/>
    <m/>
    <m/>
    <n v="130893.7586206897"/>
    <m/>
    <n v="45022.333333333328"/>
    <n v="0"/>
    <n v="0"/>
    <n v="510153.10344827588"/>
    <n v="9610"/>
    <m/>
    <m/>
    <m/>
    <m/>
    <m/>
    <m/>
    <m/>
    <m/>
    <m/>
    <m/>
    <m/>
    <m/>
  </r>
  <r>
    <x v="25"/>
    <x v="14"/>
    <m/>
    <m/>
    <n v="423032267.00445181"/>
    <n v="6057.0763162676913"/>
    <n v="5960.3529411764703"/>
    <n v="16354.294117647059"/>
    <m/>
    <m/>
    <m/>
    <n v="93480.92"/>
    <m/>
    <n v="42447.470588235286"/>
    <n v="0"/>
    <n v="0"/>
    <n v="455680.48"/>
    <n v="7578.6666666666661"/>
    <m/>
    <m/>
    <m/>
    <m/>
    <m/>
    <m/>
    <m/>
    <m/>
    <m/>
    <m/>
    <m/>
    <m/>
  </r>
  <r>
    <x v="26"/>
    <x v="14"/>
    <m/>
    <m/>
    <n v="388283044.76440078"/>
    <n v="5559.528711851216"/>
    <n v="6484.3448275862074"/>
    <n v="16009.115384615379"/>
    <m/>
    <m/>
    <m/>
    <n v="136868.20689655171"/>
    <m/>
    <n v="38518.034482758623"/>
    <n v="0"/>
    <n v="0"/>
    <n v="404368.27586206893"/>
    <n v="20640.36363636364"/>
    <m/>
    <m/>
    <m/>
    <m/>
    <m/>
    <m/>
    <m/>
    <m/>
    <m/>
    <m/>
    <m/>
    <m/>
  </r>
  <r>
    <x v="27"/>
    <x v="14"/>
    <m/>
    <m/>
    <n v="308231499.00714278"/>
    <n v="4413.3316963838261"/>
    <n v="6041.1111111111113"/>
    <n v="15243.33333333333"/>
    <m/>
    <m/>
    <m/>
    <n v="128257.5"/>
    <m/>
    <n v="35345.555555555547"/>
    <n v="0"/>
    <n v="0"/>
    <n v="335682.8571428571"/>
    <n v="1598.571428571428"/>
    <m/>
    <m/>
    <m/>
    <m/>
    <m/>
    <m/>
    <m/>
    <m/>
    <m/>
    <m/>
    <m/>
    <m/>
  </r>
  <r>
    <x v="28"/>
    <x v="14"/>
    <m/>
    <m/>
    <n v="169465474.86399999"/>
    <n v="2426.4468559155789"/>
    <n v="6377"/>
    <n v="14548"/>
    <m/>
    <m/>
    <m/>
    <n v="141089"/>
    <m/>
    <n v="36158"/>
    <n v="0"/>
    <n v="0"/>
    <n v="184216"/>
    <n v="860"/>
    <m/>
    <m/>
    <m/>
    <m/>
    <m/>
    <m/>
    <m/>
    <m/>
    <m/>
    <m/>
    <m/>
    <m/>
  </r>
  <r>
    <x v="29"/>
    <x v="14"/>
    <m/>
    <m/>
    <n v="2075512.320000001"/>
    <n v="29.717677581936119"/>
    <n v="6112.5"/>
    <n v="13601.785714285719"/>
    <m/>
    <m/>
    <m/>
    <n v="151825.71428571429"/>
    <m/>
    <n v="35820"/>
    <n v="0"/>
    <n v="0"/>
    <n v="1491.428571428572"/>
    <n v="8.5714285714285712"/>
    <m/>
    <m/>
    <m/>
    <m/>
    <m/>
    <m/>
    <m/>
    <m/>
    <m/>
    <m/>
    <m/>
    <m/>
  </r>
  <r>
    <x v="30"/>
    <x v="14"/>
    <m/>
    <m/>
    <m/>
    <m/>
    <m/>
    <m/>
    <m/>
    <m/>
    <m/>
    <n v="0"/>
    <m/>
    <n v="37479"/>
    <n v="0"/>
    <n v="0"/>
    <n v="0"/>
    <n v="0"/>
    <m/>
    <m/>
    <m/>
    <m/>
    <m/>
    <m/>
    <m/>
    <m/>
    <m/>
    <m/>
    <m/>
    <m/>
  </r>
  <r>
    <x v="31"/>
    <x v="14"/>
    <m/>
    <m/>
    <n v="300507.71897354501"/>
    <n v="4.3027407822560528"/>
    <n v="6400.3928571428578"/>
    <n v="15062.678571428571"/>
    <m/>
    <m/>
    <m/>
    <n v="0"/>
    <m/>
    <n v="36780.925925925927"/>
    <n v="0"/>
    <n v="0"/>
    <n v="111.6"/>
    <n v="0"/>
    <m/>
    <m/>
    <m/>
    <m/>
    <m/>
    <m/>
    <m/>
    <m/>
    <m/>
    <m/>
    <m/>
    <m/>
  </r>
  <r>
    <x v="32"/>
    <x v="14"/>
    <m/>
    <m/>
    <n v="1033841.316"/>
    <n v="14.802785126215261"/>
    <n v="6182"/>
    <n v="15260"/>
    <m/>
    <m/>
    <m/>
    <n v="0"/>
    <m/>
    <n v="35651"/>
    <n v="0"/>
    <n v="0"/>
    <n v="68"/>
    <n v="852"/>
    <m/>
    <m/>
    <m/>
    <m/>
    <m/>
    <m/>
    <m/>
    <m/>
    <m/>
    <m/>
    <m/>
    <m/>
  </r>
  <r>
    <x v="33"/>
    <x v="14"/>
    <m/>
    <m/>
    <n v="158645532.31200001"/>
    <n v="2271.524352629544"/>
    <n v="6567"/>
    <n v="16244"/>
    <m/>
    <m/>
    <m/>
    <n v="0"/>
    <m/>
    <n v="38515"/>
    <n v="0"/>
    <n v="0"/>
    <n v="170064"/>
    <n v="3660"/>
    <m/>
    <m/>
    <m/>
    <m/>
    <m/>
    <m/>
    <m/>
    <m/>
    <m/>
    <m/>
    <m/>
    <m/>
  </r>
  <r>
    <x v="34"/>
    <x v="14"/>
    <m/>
    <m/>
    <n v="183252374.53693461"/>
    <n v="2623.850954839344"/>
    <n v="6611.0526315789484"/>
    <n v="15768.94736842105"/>
    <m/>
    <m/>
    <m/>
    <n v="0"/>
    <m/>
    <n v="37953.157894736847"/>
    <n v="0"/>
    <n v="0"/>
    <n v="191224.28571428571"/>
    <n v="9484.6153846153848"/>
    <m/>
    <m/>
    <m/>
    <m/>
    <m/>
    <m/>
    <m/>
    <m/>
    <m/>
    <m/>
    <m/>
    <m/>
  </r>
  <r>
    <x v="35"/>
    <x v="14"/>
    <m/>
    <m/>
    <n v="647736767.20000005"/>
    <n v="9274.4486361879135"/>
    <n v="6924"/>
    <n v="16598"/>
    <m/>
    <m/>
    <m/>
    <n v="0"/>
    <m/>
    <n v="41078"/>
    <n v="0"/>
    <n v="0"/>
    <n v="674028"/>
    <n v="35968"/>
    <m/>
    <m/>
    <m/>
    <m/>
    <m/>
    <m/>
    <m/>
    <m/>
    <m/>
    <m/>
    <m/>
    <m/>
  </r>
  <r>
    <x v="36"/>
    <x v="14"/>
    <m/>
    <m/>
    <n v="756401193.01599991"/>
    <n v="10830.33165355593"/>
    <n v="6992"/>
    <n v="16585"/>
    <m/>
    <m/>
    <m/>
    <n v="0"/>
    <m/>
    <n v="41341"/>
    <n v="0"/>
    <n v="0"/>
    <n v="785112"/>
    <n v="44032.4"/>
    <m/>
    <m/>
    <m/>
    <m/>
    <m/>
    <m/>
    <m/>
    <m/>
    <m/>
    <m/>
    <m/>
    <m/>
  </r>
  <r>
    <x v="37"/>
    <x v="14"/>
    <m/>
    <m/>
    <n v="745671307.52575994"/>
    <n v="10676.69860863619"/>
    <n v="6217.12"/>
    <n v="14787.36"/>
    <m/>
    <m/>
    <m/>
    <n v="0"/>
    <m/>
    <n v="41020"/>
    <n v="0"/>
    <n v="0"/>
    <n v="764344"/>
    <n v="53046"/>
    <m/>
    <m/>
    <m/>
    <m/>
    <m/>
    <m/>
    <m/>
    <m/>
    <m/>
    <m/>
    <m/>
    <m/>
  </r>
  <r>
    <x v="38"/>
    <x v="14"/>
    <m/>
    <m/>
    <n v="244798614.44441381"/>
    <n v="3505.0846128264739"/>
    <n v="6910.8620689655172"/>
    <n v="16555.068965517239"/>
    <m/>
    <m/>
    <m/>
    <n v="0"/>
    <m/>
    <n v="44578"/>
    <n v="0"/>
    <n v="0"/>
    <n v="254520.68965517241"/>
    <n v="13644.275862068969"/>
    <m/>
    <m/>
    <m/>
    <m/>
    <m/>
    <m/>
    <m/>
    <m/>
    <m/>
    <m/>
    <m/>
    <m/>
  </r>
  <r>
    <x v="39"/>
    <x v="14"/>
    <m/>
    <m/>
    <n v="65012421.512000002"/>
    <n v="930.86326816626342"/>
    <n v="6595"/>
    <n v="15091"/>
    <m/>
    <m/>
    <m/>
    <n v="0"/>
    <m/>
    <n v="40740"/>
    <n v="0"/>
    <n v="0"/>
    <n v="67592"/>
    <n v="3460"/>
    <m/>
    <m/>
    <m/>
    <m/>
    <m/>
    <m/>
    <m/>
    <m/>
    <m/>
    <m/>
    <m/>
    <m/>
  </r>
  <r>
    <x v="40"/>
    <x v="14"/>
    <m/>
    <m/>
    <n v="28951357.488000002"/>
    <n v="414.53240199882589"/>
    <n v="6912"/>
    <n v="15213"/>
    <m/>
    <m/>
    <m/>
    <n v="0"/>
    <m/>
    <n v="41199"/>
    <n v="0"/>
    <n v="0"/>
    <n v="31388"/>
    <n v="120"/>
    <m/>
    <m/>
    <m/>
    <m/>
    <m/>
    <m/>
    <m/>
    <m/>
    <m/>
    <m/>
    <m/>
    <m/>
  </r>
  <r>
    <x v="41"/>
    <x v="14"/>
    <m/>
    <m/>
    <n v="333406.53999999998"/>
    <n v="4.7737939032946262"/>
    <n v="7067"/>
    <n v="14348"/>
    <m/>
    <m/>
    <m/>
    <n v="0"/>
    <m/>
    <n v="38880"/>
    <n v="0"/>
    <n v="0"/>
    <n v="132"/>
    <n v="8"/>
    <m/>
    <m/>
    <m/>
    <m/>
    <m/>
    <m/>
    <m/>
    <m/>
    <m/>
    <m/>
    <m/>
    <m/>
  </r>
  <r>
    <x v="42"/>
    <x v="14"/>
    <m/>
    <m/>
    <n v="212864.44399999999"/>
    <n v="3.0478435875774972"/>
    <n v="7414"/>
    <n v="15107"/>
    <m/>
    <m/>
    <m/>
    <n v="0"/>
    <m/>
    <n v="39866"/>
    <n v="0"/>
    <n v="0"/>
    <n v="0"/>
    <n v="0"/>
    <m/>
    <m/>
    <m/>
    <m/>
    <m/>
    <m/>
    <m/>
    <m/>
    <m/>
    <m/>
    <m/>
    <m/>
  </r>
  <r>
    <x v="43"/>
    <x v="14"/>
    <m/>
    <m/>
    <n v="210353.212"/>
    <n v="3.0118871722913481"/>
    <n v="7330"/>
    <n v="14951"/>
    <m/>
    <m/>
    <m/>
    <n v="0"/>
    <m/>
    <n v="39370"/>
    <n v="0"/>
    <n v="0"/>
    <n v="0"/>
    <n v="0"/>
    <m/>
    <m/>
    <m/>
    <m/>
    <m/>
    <m/>
    <m/>
    <m/>
    <m/>
    <m/>
    <m/>
    <m/>
  </r>
  <r>
    <x v="44"/>
    <x v="14"/>
    <m/>
    <m/>
    <n v="6302357.4040000001"/>
    <n v="90.238647842957576"/>
    <n v="7482"/>
    <n v="14905"/>
    <m/>
    <m/>
    <m/>
    <n v="0"/>
    <m/>
    <n v="37080"/>
    <n v="0"/>
    <n v="0"/>
    <n v="6688"/>
    <n v="0"/>
    <m/>
    <m/>
    <m/>
    <m/>
    <m/>
    <m/>
    <m/>
    <m/>
    <m/>
    <m/>
    <m/>
    <m/>
  </r>
  <r>
    <x v="45"/>
    <x v="14"/>
    <m/>
    <m/>
    <n v="5554515.1324236458"/>
    <n v="79.530864856225506"/>
    <n v="7676.9285714285716"/>
    <n v="15221"/>
    <m/>
    <m/>
    <m/>
    <n v="149947"/>
    <m/>
    <n v="40176"/>
    <n v="0"/>
    <n v="0"/>
    <n v="5293.5172413793107"/>
    <n v="0"/>
    <m/>
    <m/>
    <m/>
    <m/>
    <m/>
    <m/>
    <m/>
    <m/>
    <m/>
    <m/>
    <m/>
    <m/>
  </r>
  <r>
    <x v="46"/>
    <x v="14"/>
    <m/>
    <m/>
    <n v="341877255.97200012"/>
    <n v="4895.079623315818"/>
    <n v="7158"/>
    <n v="12543"/>
    <m/>
    <m/>
    <m/>
    <n v="142380"/>
    <m/>
    <n v="39300"/>
    <n v="0"/>
    <n v="0"/>
    <n v="358500"/>
    <n v="15612"/>
    <m/>
    <m/>
    <m/>
    <m/>
    <m/>
    <m/>
    <m/>
    <m/>
    <m/>
    <m/>
    <m/>
    <m/>
  </r>
  <r>
    <x v="47"/>
    <x v="14"/>
    <m/>
    <m/>
    <n v="443996934.07200003"/>
    <n v="6357.253390873555"/>
    <n v="7229"/>
    <n v="12956"/>
    <m/>
    <m/>
    <m/>
    <n v="138725"/>
    <m/>
    <n v="43896"/>
    <n v="0"/>
    <n v="0"/>
    <n v="459150"/>
    <n v="26930"/>
    <m/>
    <m/>
    <m/>
    <m/>
    <m/>
    <m/>
    <m/>
    <m/>
    <m/>
    <m/>
    <m/>
    <m/>
  </r>
  <r>
    <x v="48"/>
    <x v="14"/>
    <m/>
    <m/>
    <n v="562240584.77216661"/>
    <n v="8050.2940217374698"/>
    <n v="7466.8666666666668"/>
    <n v="13203.674999999999"/>
    <m/>
    <m/>
    <m/>
    <n v="141825"/>
    <m/>
    <n v="45632"/>
    <n v="0"/>
    <n v="0"/>
    <n v="575597.66666666674"/>
    <n v="40115.550000000003"/>
    <m/>
    <m/>
    <m/>
    <m/>
    <m/>
    <m/>
    <m/>
    <m/>
    <m/>
    <m/>
    <m/>
    <m/>
  </r>
  <r>
    <x v="49"/>
    <x v="14"/>
    <m/>
    <m/>
    <n v="616642226.46800005"/>
    <n v="8829.2296282699281"/>
    <n v="6891"/>
    <n v="11794"/>
    <m/>
    <m/>
    <m/>
    <n v="130368"/>
    <m/>
    <n v="40936"/>
    <n v="0"/>
    <n v="0"/>
    <n v="632292"/>
    <n v="43140"/>
    <m/>
    <m/>
    <m/>
    <m/>
    <m/>
    <m/>
    <m/>
    <m/>
    <m/>
    <m/>
    <m/>
    <m/>
  </r>
  <r>
    <x v="50"/>
    <x v="14"/>
    <m/>
    <m/>
    <n v="323482832.59941858"/>
    <n v="4631.7039074385912"/>
    <n v="7528.5714285714284"/>
    <n v="10980.642857142861"/>
    <m/>
    <m/>
    <m/>
    <n v="139066"/>
    <m/>
    <n v="43710"/>
    <n v="0"/>
    <n v="0"/>
    <n v="329989.6551724138"/>
    <n v="23953.37931034483"/>
    <m/>
    <m/>
    <m/>
    <m/>
    <m/>
    <m/>
    <m/>
    <m/>
    <m/>
    <m/>
    <m/>
    <m/>
  </r>
  <r>
    <x v="51"/>
    <x v="14"/>
    <m/>
    <m/>
    <n v="140278586.9295105"/>
    <n v="2008.5420731305469"/>
    <n v="7233.4615384615381"/>
    <n v="10495.90909090909"/>
    <m/>
    <m/>
    <m/>
    <n v="132030"/>
    <m/>
    <n v="40740"/>
    <n v="0"/>
    <n v="0"/>
    <n v="144355.3846153846"/>
    <n v="8746.1538461538457"/>
    <m/>
    <m/>
    <m/>
    <m/>
    <m/>
    <m/>
    <m/>
    <m/>
    <m/>
    <m/>
    <m/>
    <m/>
  </r>
  <r>
    <x v="52"/>
    <x v="14"/>
    <m/>
    <m/>
    <m/>
    <m/>
    <n v="8040.758620689654"/>
    <m/>
    <m/>
    <m/>
    <m/>
    <n v="138663"/>
    <m/>
    <n v="41137"/>
    <n v="0"/>
    <n v="0"/>
    <n v="22764.689655172409"/>
    <n v="8.5517241379310338"/>
    <m/>
    <m/>
    <m/>
    <m/>
    <m/>
    <m/>
    <m/>
    <m/>
    <m/>
    <m/>
    <m/>
    <m/>
  </r>
  <r>
    <x v="53"/>
    <x v="14"/>
    <m/>
    <m/>
    <n v="1230337.4069142861"/>
    <n v="17.61626275274245"/>
    <n v="8337.6"/>
    <n v="7395"/>
    <m/>
    <m/>
    <m/>
    <n v="4792.5"/>
    <m/>
    <n v="38790"/>
    <n v="0"/>
    <n v="0"/>
    <n v="1127.1428571428571"/>
    <n v="0"/>
    <m/>
    <m/>
    <m/>
    <m/>
    <m/>
    <m/>
    <m/>
    <m/>
    <m/>
    <m/>
    <m/>
    <m/>
  </r>
  <r>
    <x v="54"/>
    <x v="14"/>
    <m/>
    <m/>
    <m/>
    <m/>
    <n v="8669.6666666666679"/>
    <m/>
    <m/>
    <m/>
    <m/>
    <n v="0"/>
    <m/>
    <n v="40083"/>
    <n v="0"/>
    <n v="0"/>
    <n v="0"/>
    <n v="0"/>
    <m/>
    <m/>
    <m/>
    <m/>
    <m/>
    <m/>
    <m/>
    <m/>
    <m/>
    <m/>
    <m/>
    <m/>
  </r>
  <r>
    <x v="0"/>
    <x v="15"/>
    <n v="0"/>
    <m/>
    <n v="6083862633.6799669"/>
    <n v="15484.743044383389"/>
    <n v="57281.633928571428"/>
    <n v="129724.4821428572"/>
    <m/>
    <m/>
    <m/>
    <n v="78699.450892857145"/>
    <m/>
    <n v="129813.3303571428"/>
    <n v="6645478.8571428573"/>
    <n v="0"/>
    <n v="19426.666666666661"/>
    <n v="4363.8461538461543"/>
    <n v="1455.8928571428571"/>
    <n v="634.39285714285722"/>
    <n v="9309.9642857142844"/>
    <n v="10191.25"/>
    <n v="3762.0714285714289"/>
    <n v="11171.071428571429"/>
    <n v="8192.8571428571431"/>
    <n v="6642.8571428571422"/>
    <m/>
    <m/>
    <m/>
    <m/>
  </r>
  <r>
    <x v="1"/>
    <x v="15"/>
    <n v="0"/>
    <m/>
    <n v="4930159235.022501"/>
    <n v="12548.3189741317"/>
    <n v="52874"/>
    <n v="119567"/>
    <m/>
    <m/>
    <m/>
    <n v="73015.375"/>
    <m/>
    <n v="119022.75"/>
    <n v="5389440"/>
    <n v="0"/>
    <n v="14840"/>
    <n v="90"/>
    <n v="1403"/>
    <n v="621"/>
    <n v="8277"/>
    <n v="9078"/>
    <n v="3827"/>
    <n v="10848"/>
    <n v="7700"/>
    <n v="6300"/>
    <m/>
    <m/>
    <m/>
    <m/>
  </r>
  <r>
    <x v="2"/>
    <x v="15"/>
    <n v="0"/>
    <m/>
    <m/>
    <m/>
    <n v="57048.71875"/>
    <n v="113728.4821428571"/>
    <m/>
    <m/>
    <m/>
    <n v="78557.183035714275"/>
    <m/>
    <n v="111874.8482142857"/>
    <n v="4813467.4285714291"/>
    <n v="0"/>
    <m/>
    <n v="232.5"/>
    <n v="1441.5"/>
    <n v="648.78571428571422"/>
    <n v="8642.3571428571431"/>
    <n v="10604.214285714281"/>
    <n v="3964.5555555555561"/>
    <n v="11433.464285714281"/>
    <n v="9632.1428571428569"/>
    <n v="7750"/>
    <m/>
    <m/>
    <m/>
    <m/>
  </r>
  <r>
    <x v="3"/>
    <x v="15"/>
    <n v="0"/>
    <m/>
    <m/>
    <m/>
    <n v="56028.875"/>
    <n v="110442.25"/>
    <m/>
    <m/>
    <m/>
    <n v="77473.5"/>
    <m/>
    <n v="108413.25"/>
    <n v="4180256"/>
    <n v="0"/>
    <m/>
    <n v="413.79310344827582"/>
    <n v="1410"/>
    <n v="590.68965517241384"/>
    <n v="8587"/>
    <n v="10391"/>
    <n v="3744.8275862068972"/>
    <n v="12312.857142857139"/>
    <n v="14400"/>
    <n v="12200"/>
    <m/>
    <m/>
    <m/>
    <m/>
  </r>
  <r>
    <x v="4"/>
    <x v="15"/>
    <n v="0"/>
    <m/>
    <n v="155365781.18061659"/>
    <n v="395.43943450553218"/>
    <n v="56813.245689655167"/>
    <n v="33822.068965517239"/>
    <m/>
    <m/>
    <m/>
    <n v="73831.953703703708"/>
    <m/>
    <n v="246794.57692307691"/>
    <n v="163594.4827586207"/>
    <n v="0"/>
    <n v="5002.2727272727279"/>
    <n v="32.068965517241381"/>
    <n v="1361.862068965517"/>
    <n v="647.42307692307691"/>
    <n v="8538.8965517241377"/>
    <n v="9796"/>
    <n v="3206.8965517241381"/>
    <n v="12148.55555555556"/>
    <n v="27789.28571428571"/>
    <n v="23471.428571428569"/>
    <m/>
    <m/>
    <m/>
    <m/>
  </r>
  <r>
    <x v="5"/>
    <x v="15"/>
    <n v="0"/>
    <m/>
    <n v="77870232.2057143"/>
    <n v="198.1965420844154"/>
    <n v="46990.3125"/>
    <n v="86056.607142857145"/>
    <m/>
    <m/>
    <m/>
    <n v="67927.1875"/>
    <m/>
    <n v="212512.5"/>
    <n v="82097.142857142855"/>
    <n v="0"/>
    <n v="1564.285714285714"/>
    <n v="0"/>
    <n v="945"/>
    <n v="557.5"/>
    <n v="7457.1428571428578"/>
    <n v="7677.8571428571422"/>
    <n v="2555.3571428571431"/>
    <n v="10266.25"/>
    <n v="32357.142857142859"/>
    <n v="27321.428571428569"/>
    <m/>
    <m/>
    <m/>
    <m/>
  </r>
  <r>
    <x v="6"/>
    <x v="15"/>
    <n v="0"/>
    <m/>
    <n v="25398554.13049693"/>
    <n v="64.644800201827806"/>
    <n v="52732.214285715483"/>
    <n v="204001.14285714371"/>
    <m/>
    <m/>
    <m/>
    <n v="71902.053571428172"/>
    <m/>
    <n v="206900.8214285718"/>
    <n v="25563.428571581841"/>
    <n v="0"/>
    <n v="70"/>
    <n v="0"/>
    <n v="1030.714285714261"/>
    <n v="601.71428571426077"/>
    <n v="8560"/>
    <n v="8768"/>
    <n v="2632.428571428522"/>
    <n v="10701.71428571409"/>
    <n v="44857.142857143663"/>
    <n v="38571.428571430974"/>
    <m/>
    <m/>
    <m/>
    <m/>
  </r>
  <r>
    <x v="7"/>
    <x v="15"/>
    <n v="0"/>
    <m/>
    <n v="6133936.3612513868"/>
    <n v="15.61219148485695"/>
    <n v="53111.892857142957"/>
    <n v="212920.67857142861"/>
    <m/>
    <m/>
    <m/>
    <n v="72980.285714285681"/>
    <m/>
    <n v="216095.46428571461"/>
    <n v="4370.2857142984867"/>
    <n v="0"/>
    <n v="50"/>
    <n v="0"/>
    <n v="1086.1428571428551"/>
    <n v="601.14285714285506"/>
    <n v="8836"/>
    <n v="9185.5"/>
    <n v="3312.2857142857101"/>
    <n v="10318.642857142841"/>
    <n v="51275.476190476264"/>
    <n v="43575.615763547008"/>
    <m/>
    <m/>
    <m/>
    <m/>
  </r>
  <r>
    <x v="8"/>
    <x v="15"/>
    <n v="0"/>
    <m/>
    <n v="7368523.0214087293"/>
    <n v="18.754480906831692"/>
    <n v="49260.669642857138"/>
    <n v="158605.17857142861"/>
    <m/>
    <m/>
    <m/>
    <n v="70747.777777777781"/>
    <m/>
    <n v="158378.57142857139"/>
    <n v="5262.8571428571422"/>
    <n v="0"/>
    <n v="1008"/>
    <n v="0"/>
    <n v="1086.428571428572"/>
    <n v="584.44444444444446"/>
    <n v="8192.1428571428569"/>
    <n v="8437.5"/>
    <n v="2735.3571428571431"/>
    <n v="9712.2222222222226"/>
    <n v="28928.571428571431"/>
    <n v="24642.857142857141"/>
    <m/>
    <m/>
    <m/>
    <m/>
  </r>
  <r>
    <x v="9"/>
    <x v="15"/>
    <n v="0"/>
    <m/>
    <n v="615225066.30332172"/>
    <n v="1565.880533434773"/>
    <n v="32898.606481481482"/>
    <n v="71800.592592592599"/>
    <m/>
    <m/>
    <m/>
    <n v="77637.078125"/>
    <m/>
    <n v="70798.259259259255"/>
    <n v="672667.85185185191"/>
    <n v="0"/>
    <n v="815.78947368421052"/>
    <n v="45.925925925925917"/>
    <n v="740.55555555555554"/>
    <n v="682"/>
    <n v="5415.8148148148148"/>
    <n v="6135.7037037037026"/>
    <n v="1799.148148148148"/>
    <n v="10764.75"/>
    <n v="8266.6666666666679"/>
    <n v="7003.7037037037026"/>
    <m/>
    <m/>
    <m/>
    <m/>
  </r>
  <r>
    <x v="10"/>
    <x v="15"/>
    <n v="0"/>
    <m/>
    <n v="3037288189.5868831"/>
    <n v="7730.553761540983"/>
    <n v="39914.46428571429"/>
    <n v="81368.035714285725"/>
    <m/>
    <m/>
    <m/>
    <n v="71020.227272727265"/>
    <m/>
    <n v="81243.214285714275"/>
    <n v="3326434.285714285"/>
    <n v="0"/>
    <n v="2657.1428571428569"/>
    <n v="128.57142857142861"/>
    <n v="807.85714285714278"/>
    <n v="542.72727272727275"/>
    <n v="6920.3571428571422"/>
    <n v="6758.5714285714284"/>
    <n v="2304.6428571428569"/>
    <n v="10497.27272727273"/>
    <n v="6107.1428571428578"/>
    <n v="5142.8571428571422"/>
    <m/>
    <m/>
    <m/>
    <m/>
  </r>
  <r>
    <x v="11"/>
    <x v="15"/>
    <n v="0"/>
    <m/>
    <m/>
    <m/>
    <n v="49452.128676468506"/>
    <n v="112150.75"/>
    <m/>
    <m/>
    <m/>
    <n v="69670.889705882873"/>
    <m/>
    <n v="112390.9264705945"/>
    <n v="4954833.8823530078"/>
    <n v="0"/>
    <m/>
    <n v="9438.5180995470455"/>
    <n v="1059.411764705801"/>
    <n v="593.08823529419897"/>
    <n v="8427.0882352950284"/>
    <n v="9340.8529411756899"/>
    <n v="2704.088235293922"/>
    <n v="10513.5"/>
    <n v="7400"/>
    <n v="6141.1764705856331"/>
    <m/>
    <m/>
    <m/>
    <m/>
  </r>
  <r>
    <x v="12"/>
    <x v="15"/>
    <n v="0"/>
    <m/>
    <m/>
    <m/>
    <n v="49144.54632353154"/>
    <n v="120824.8499999996"/>
    <m/>
    <m/>
    <m/>
    <n v="69102.83529411722"/>
    <m/>
    <n v="121557.3235294055"/>
    <n v="6185546.2682352308"/>
    <n v="0"/>
    <m/>
    <n v="12155.53308823605"/>
    <n v="1035.188235294205"/>
    <n v="565.41176470580103"/>
    <n v="8602.5117647049483"/>
    <n v="9204.8470588242635"/>
    <n v="2848.1117647060892"/>
    <n v="10289.19999999995"/>
    <n v="9072.6666666666679"/>
    <n v="7666.1176470615119"/>
    <m/>
    <m/>
    <m/>
    <m/>
  </r>
  <r>
    <x v="13"/>
    <x v="15"/>
    <n v="0"/>
    <m/>
    <n v="5188524007.5920935"/>
    <n v="13205.91306457236"/>
    <n v="45964.369230769182"/>
    <n v="94068.046153846561"/>
    <m/>
    <m/>
    <m/>
    <n v="67393.227999999886"/>
    <m/>
    <n v="93713.038461538468"/>
    <n v="5682985.1076923013"/>
    <n v="0"/>
    <n v="0"/>
    <n v="4915.5555555555547"/>
    <n v="945.9692307692244"/>
    <n v="567.28000000000009"/>
    <n v="7819.9692307692567"/>
    <n v="8301.2461538462048"/>
    <n v="3108.8615384615259"/>
    <n v="9327.6960000000527"/>
    <n v="15590.4"/>
    <n v="12924.8"/>
    <m/>
    <m/>
    <m/>
    <m/>
  </r>
  <r>
    <x v="14"/>
    <x v="15"/>
    <n v="0"/>
    <m/>
    <n v="4484417582.7908115"/>
    <n v="11413.81029690148"/>
    <n v="51457.193965517239"/>
    <n v="99755"/>
    <m/>
    <m/>
    <m/>
    <n v="72369.25"/>
    <m/>
    <n v="99922"/>
    <n v="4898848"/>
    <n v="0"/>
    <n v="11831.66666666667"/>
    <n v="5095.625"/>
    <n v="1099"/>
    <n v="573"/>
    <n v="8418"/>
    <n v="9496"/>
    <n v="2999"/>
    <n v="10335"/>
    <n v="8000"/>
    <n v="6400"/>
    <m/>
    <m/>
    <m/>
    <m/>
  </r>
  <r>
    <x v="15"/>
    <x v="15"/>
    <n v="0"/>
    <m/>
    <n v="2469503302.509892"/>
    <n v="6285.4187198325553"/>
    <n v="45532.932692307702"/>
    <n v="87178.846153846156"/>
    <m/>
    <m/>
    <m/>
    <n v="72668.478260869568"/>
    <m/>
    <n v="87197.307692307688"/>
    <n v="2693446.153846154"/>
    <n v="0"/>
    <n v="9566.6666666666679"/>
    <n v="3550"/>
    <n v="1073.0769230769231"/>
    <n v="609.13043478260875"/>
    <n v="7543.8461538461534"/>
    <n v="8424.2307692307695"/>
    <n v="2466.9230769230771"/>
    <n v="10849.5652173913"/>
    <n v="7730.7692307692296"/>
    <n v="6346.1538461538466"/>
    <m/>
    <m/>
    <m/>
    <m/>
  </r>
  <r>
    <x v="16"/>
    <x v="15"/>
    <n v="0"/>
    <m/>
    <n v="926712131.43752909"/>
    <n v="2358.6823200087788"/>
    <n v="49701.898148148153"/>
    <n v="112346.29629629631"/>
    <m/>
    <m/>
    <m/>
    <n v="75727.73"/>
    <m/>
    <n v="112197.61111111109"/>
    <n v="1009690.666666667"/>
    <n v="0"/>
    <n v="4247"/>
    <n v="734.81481481481478"/>
    <n v="998.88888888888891"/>
    <n v="559.24"/>
    <n v="8074.9259259259252"/>
    <n v="10103.703703703701"/>
    <n v="2683.2222222222222"/>
    <n v="10629.28"/>
    <n v="13245.45454545454"/>
    <n v="10709.09090909091"/>
    <m/>
    <m/>
    <m/>
    <m/>
  </r>
  <r>
    <x v="17"/>
    <x v="15"/>
    <n v="0"/>
    <m/>
    <n v="187579916.64121029"/>
    <n v="477.43135970824278"/>
    <n v="47617.366071428572"/>
    <n v="134919.64285714281"/>
    <m/>
    <m/>
    <m/>
    <n v="69706.944444444438"/>
    <m/>
    <n v="137267.67857142861"/>
    <n v="203382.85714285719"/>
    <n v="0"/>
    <n v="492.85714285714278"/>
    <n v="182.14285714285711"/>
    <n v="1097.1428571428571"/>
    <n v="561.11111111111109"/>
    <n v="7425"/>
    <n v="9377.1428571428569"/>
    <n v="2205"/>
    <n v="9583.3333333333339"/>
    <n v="25500"/>
    <n v="21428.571428571431"/>
    <m/>
    <m/>
    <m/>
    <m/>
  </r>
  <r>
    <x v="18"/>
    <x v="15"/>
    <n v="0"/>
    <m/>
    <n v="213283268.92963791"/>
    <n v="542.85193698462672"/>
    <n v="52076.875"/>
    <n v="196118"/>
    <m/>
    <m/>
    <m/>
    <n v="72383.5"/>
    <m/>
    <n v="203799.5"/>
    <n v="231392"/>
    <n v="0"/>
    <n v="190"/>
    <n v="90"/>
    <n v="1293"/>
    <n v="548"/>
    <n v="7879"/>
    <n v="9475"/>
    <n v="2353"/>
    <n v="10010"/>
    <n v="54624.137931034493"/>
    <n v="46927.586206896551"/>
    <m/>
    <m/>
    <m/>
    <m/>
  </r>
  <r>
    <x v="19"/>
    <x v="15"/>
    <n v="0"/>
    <m/>
    <n v="192435895.36286291"/>
    <n v="489.79087327081311"/>
    <n v="43390.080000000002"/>
    <n v="155333.56"/>
    <m/>
    <m/>
    <m/>
    <n v="73279.940476190473"/>
    <m/>
    <n v="161386"/>
    <n v="208200.95999999999"/>
    <n v="0"/>
    <n v="905.19999999999993"/>
    <n v="86.8"/>
    <n v="977.12"/>
    <n v="569.80952380952374"/>
    <n v="6477.76"/>
    <n v="7510.68"/>
    <n v="2466.36"/>
    <n v="10588.714285714281"/>
    <n v="40796"/>
    <n v="34844"/>
    <m/>
    <m/>
    <m/>
    <m/>
  </r>
  <r>
    <x v="20"/>
    <x v="15"/>
    <n v="0"/>
    <m/>
    <n v="169960369.96963981"/>
    <n v="432.58581187200559"/>
    <n v="38216"/>
    <n v="123563.5"/>
    <m/>
    <m/>
    <m/>
    <n v="74305.5"/>
    <m/>
    <n v="186777.32142857139"/>
    <n v="183291.42857142861"/>
    <n v="0"/>
    <n v="1200"/>
    <n v="96.428571428571431"/>
    <n v="1126.071428571428"/>
    <n v="613.33333333333326"/>
    <n v="6838.9285714285716"/>
    <n v="9039.6428571428569"/>
    <n v="3100.7142857142858"/>
    <n v="9788.8888888888887"/>
    <n v="37615.384615384617"/>
    <n v="31730.76923076923"/>
    <m/>
    <m/>
    <m/>
    <m/>
  </r>
  <r>
    <x v="21"/>
    <x v="15"/>
    <n v="0"/>
    <m/>
    <n v="1439990630.2553279"/>
    <n v="3665.086843411525"/>
    <n v="0"/>
    <n v="0"/>
    <m/>
    <m/>
    <m/>
    <n v="117289.2045454546"/>
    <m/>
    <n v="237144.6551724138"/>
    <n v="1576920.8275862071"/>
    <n v="0"/>
    <n v="465"/>
    <n v="74.827586206896555"/>
    <n v="1180.137931034483"/>
    <n v="657.64285714285722"/>
    <n v="7788.4827586206893"/>
    <n v="9742.5517241379312"/>
    <n v="3514.7586206896549"/>
    <n v="10117.071428571429"/>
    <n v="13575.86206896552"/>
    <n v="11010.34482758621"/>
    <m/>
    <m/>
    <m/>
    <m/>
  </r>
  <r>
    <x v="22"/>
    <x v="15"/>
    <n v="0"/>
    <m/>
    <n v="3885700610.450552"/>
    <n v="9889.9464243550465"/>
    <n v="0"/>
    <n v="0"/>
    <m/>
    <m/>
    <m/>
    <n v="116933.6538461538"/>
    <m/>
    <n v="192124.82142857139"/>
    <n v="4255851.4285714291"/>
    <n v="0"/>
    <n v="1106.25"/>
    <n v="2400"/>
    <n v="941.78571428571422"/>
    <n v="588"/>
    <n v="6760.7142857142862"/>
    <n v="8428.9285714285725"/>
    <n v="2685"/>
    <n v="9717.6"/>
    <n v="6964.2857142857138"/>
    <n v="5571.4285714285716"/>
    <m/>
    <m/>
    <m/>
    <m/>
  </r>
  <r>
    <x v="23"/>
    <x v="15"/>
    <n v="0"/>
    <m/>
    <n v="1565129241.162575"/>
    <n v="3983.5916078193491"/>
    <n v="0"/>
    <n v="0"/>
    <m/>
    <m/>
    <m/>
    <n v="104617.25"/>
    <m/>
    <n v="77253.722222222219"/>
    <n v="1712779.8518518519"/>
    <n v="0"/>
    <n v="2075.652173913043"/>
    <n v="539.13043478260863"/>
    <n v="406.44444444444451"/>
    <n v="568.33333333333326"/>
    <n v="2728"/>
    <n v="3350.296296296297"/>
    <n v="927.7037037037037"/>
    <n v="10767.33333333333"/>
    <n v="2755.5555555555561"/>
    <n v="2066.666666666667"/>
    <m/>
    <m/>
    <m/>
    <m/>
  </r>
  <r>
    <x v="24"/>
    <x v="15"/>
    <n v="0"/>
    <m/>
    <n v="4464631190.5483322"/>
    <n v="11363.449659573151"/>
    <n v="0"/>
    <n v="0"/>
    <m/>
    <m/>
    <m/>
    <n v="111910.7045454546"/>
    <m/>
    <n v="217824.70689655171"/>
    <n v="4891312.5517241377"/>
    <n v="0"/>
    <n v="1452.105263157895"/>
    <n v="1296.363636363636"/>
    <n v="1183.344827586207"/>
    <n v="600.48148148148152"/>
    <n v="8150.8620689655163"/>
    <n v="9100.1034482758623"/>
    <n v="3119.2413793103451"/>
    <n v="9576.7037037037044"/>
    <n v="7910.3448275862074"/>
    <n v="6306.8965517241377"/>
    <m/>
    <m/>
    <m/>
    <m/>
  </r>
  <r>
    <x v="25"/>
    <x v="15"/>
    <n v="0"/>
    <m/>
    <n v="3644845841.4426088"/>
    <n v="9276.91907090108"/>
    <n v="0"/>
    <n v="0"/>
    <m/>
    <m/>
    <m/>
    <n v="125720.63888888891"/>
    <m/>
    <n v="209044.35185185191"/>
    <n v="3992812.8"/>
    <n v="0"/>
    <n v="0"/>
    <n v="2340.7142857142849"/>
    <n v="1038.62962962963"/>
    <n v="548.85185185185185"/>
    <n v="7969.6296296296296"/>
    <n v="9162.925925925927"/>
    <n v="3260.8888888888891"/>
    <n v="9370.2222222222208"/>
    <n v="9237.0370370370383"/>
    <n v="7411.1111111111104"/>
    <m/>
    <m/>
    <m/>
    <m/>
  </r>
  <r>
    <x v="26"/>
    <x v="15"/>
    <n v="0"/>
    <m/>
    <n v="3486096341.6721349"/>
    <n v="8872.8673425202105"/>
    <n v="0"/>
    <n v="0"/>
    <m/>
    <m/>
    <m/>
    <n v="106018.45"/>
    <m/>
    <n v="210413.03448275861"/>
    <n v="3814171.5862068972"/>
    <n v="0"/>
    <n v="1102.2222222222219"/>
    <n v="5902.9166666666661"/>
    <n v="963.13793103448279"/>
    <n v="551.58620689655174"/>
    <n v="7409"/>
    <n v="7990.5172413793107"/>
    <n v="2677.7586206896549"/>
    <n v="7673.0344827586196"/>
    <n v="5772.4137931034484"/>
    <n v="4703.4482758620688"/>
    <m/>
    <m/>
    <m/>
    <m/>
  </r>
  <r>
    <x v="27"/>
    <x v="15"/>
    <n v="0"/>
    <m/>
    <n v="2420122048.305079"/>
    <n v="6159.7327734836354"/>
    <n v="0"/>
    <n v="0"/>
    <m/>
    <m/>
    <m/>
    <n v="91091.111111111109"/>
    <m/>
    <n v="182959.28571428571"/>
    <n v="2647680"/>
    <n v="0"/>
    <n v="0"/>
    <n v="4860"/>
    <n v="452.14285714285711"/>
    <n v="452.22222222222217"/>
    <n v="5154.6428571428578"/>
    <n v="6081.4285714285716"/>
    <n v="1550.3571428571429"/>
    <n v="4618.8888888888887"/>
    <n v="4392.8571428571422"/>
    <n v="3642.8571428571431"/>
    <m/>
    <m/>
    <m/>
    <m/>
  </r>
  <r>
    <x v="28"/>
    <x v="15"/>
    <n v="0"/>
    <m/>
    <n v="1207716586.4579999"/>
    <n v="3073.8992869781682"/>
    <n v="0"/>
    <n v="0"/>
    <m/>
    <m/>
    <m/>
    <n v="93353"/>
    <m/>
    <n v="259928.5"/>
    <n v="1320864"/>
    <n v="0"/>
    <n v="30"/>
    <n v="1942.666666666667"/>
    <n v="453"/>
    <n v="475"/>
    <n v="5561"/>
    <n v="7043"/>
    <n v="1746"/>
    <n v="4637"/>
    <n v="9000"/>
    <n v="7200"/>
    <m/>
    <m/>
    <m/>
    <m/>
  </r>
  <r>
    <x v="29"/>
    <x v="15"/>
    <n v="0"/>
    <m/>
    <n v="11456502.208730159"/>
    <n v="29.159269952532131"/>
    <n v="0"/>
    <n v="0"/>
    <m/>
    <m/>
    <m/>
    <n v="100202.1428571429"/>
    <m/>
    <n v="323873.57142857142"/>
    <n v="10662.857142857139"/>
    <n v="0"/>
    <n v="107.1428571428572"/>
    <n v="53.571428571428577"/>
    <n v="878.57142857142856"/>
    <n v="422.14285714285711"/>
    <n v="6514.2857142857138"/>
    <n v="8038.9285714285716"/>
    <n v="1870.714285714286"/>
    <n v="6019.2857142857138"/>
    <n v="31222.222222222219"/>
    <n v="26222.222222222219"/>
    <m/>
    <m/>
    <m/>
    <m/>
  </r>
  <r>
    <x v="30"/>
    <x v="15"/>
    <n v="0"/>
    <m/>
    <n v="1959846.97"/>
    <n v="4.9882333911945711"/>
    <n v="0"/>
    <n v="0"/>
    <m/>
    <m/>
    <m/>
    <n v="123054.5"/>
    <m/>
    <n v="311643"/>
    <n v="0"/>
    <n v="0"/>
    <n v="0"/>
    <n v="310"/>
    <n v="1457"/>
    <n v="558"/>
    <n v="7564"/>
    <n v="9889"/>
    <n v="1705"/>
    <n v="7502"/>
    <n v="52700"/>
    <n v="43400"/>
    <m/>
    <m/>
    <m/>
    <m/>
  </r>
  <r>
    <x v="31"/>
    <x v="15"/>
    <n v="0"/>
    <m/>
    <n v="16163456.65439564"/>
    <n v="41.139484579544707"/>
    <n v="0"/>
    <n v="0"/>
    <m/>
    <m/>
    <m/>
    <n v="105032.9821428571"/>
    <m/>
    <n v="382925.05263157887"/>
    <n v="15633.92"/>
    <n v="0"/>
    <n v="11.071428571428569"/>
    <n v="59.61538461538462"/>
    <n v="662.75862068965523"/>
    <n v="533.19999999999993"/>
    <n v="6827.4827586206893"/>
    <n v="7147.7142857142862"/>
    <n v="2485.7407407407409"/>
    <n v="7689.1923076923076"/>
    <n v="47053.571428571428"/>
    <n v="42408"/>
    <m/>
    <m/>
    <m/>
    <m/>
  </r>
  <r>
    <x v="32"/>
    <x v="15"/>
    <n v="0"/>
    <m/>
    <n v="881980583.97599995"/>
    <n v="2244.8308805326628"/>
    <n v="0"/>
    <n v="0"/>
    <m/>
    <m/>
    <m/>
    <n v="105898"/>
    <m/>
    <n v="298366"/>
    <n v="964192"/>
    <n v="0"/>
    <n v="70"/>
    <n v="1170"/>
    <n v="700"/>
    <n v="519"/>
    <n v="6896"/>
    <n v="5493"/>
    <n v="3071"/>
    <n v="7955.0000000000009"/>
    <n v="23600"/>
    <n v="19600"/>
    <m/>
    <m/>
    <m/>
    <m/>
  </r>
  <r>
    <x v="33"/>
    <x v="15"/>
    <n v="0"/>
    <m/>
    <n v="2211688217.6161542"/>
    <n v="5629.2237031264249"/>
    <n v="0"/>
    <n v="0"/>
    <m/>
    <m/>
    <m/>
    <n v="105068.5"/>
    <m/>
    <n v="224544"/>
    <n v="2420017.066666666"/>
    <n v="0"/>
    <n v="10"/>
    <n v="3731.9230769230771"/>
    <n v="168"/>
    <n v="557"/>
    <n v="7301"/>
    <n v="5076"/>
    <n v="3386"/>
    <n v="8272"/>
    <n v="6000"/>
    <n v="4900"/>
    <m/>
    <m/>
    <m/>
    <m/>
  </r>
  <r>
    <x v="34"/>
    <x v="15"/>
    <n v="0"/>
    <m/>
    <n v="1597569416.8170669"/>
    <n v="4066.1588540854968"/>
    <n v="0"/>
    <n v="0"/>
    <m/>
    <m/>
    <m/>
    <n v="100051.5789473684"/>
    <m/>
    <n v="145404.64285714281"/>
    <n v="1748502.857142857"/>
    <n v="0"/>
    <n v="0"/>
    <n v="2226.3157894736842"/>
    <n v="70.714285714285722"/>
    <n v="486.31578947368422"/>
    <n v="4770"/>
    <n v="3382.5"/>
    <n v="2045.3571428571429"/>
    <n v="8071.5789473684199"/>
    <n v="1500"/>
    <n v="1178.571428571428"/>
    <m/>
    <m/>
    <m/>
    <m/>
  </r>
  <r>
    <x v="35"/>
    <x v="15"/>
    <n v="0"/>
    <m/>
    <n v="4916271401.8240013"/>
    <n v="12512.971442231241"/>
    <n v="0"/>
    <n v="0"/>
    <m/>
    <m/>
    <m/>
    <n v="97069"/>
    <m/>
    <n v="248583"/>
    <n v="5385280"/>
    <n v="0"/>
    <n v="0"/>
    <n v="3980.4"/>
    <n v="127"/>
    <n v="423"/>
    <n v="7085"/>
    <n v="4466"/>
    <n v="1900"/>
    <n v="8699"/>
    <n v="5100"/>
    <n v="4000"/>
    <m/>
    <m/>
    <m/>
    <m/>
  </r>
  <r>
    <x v="36"/>
    <x v="15"/>
    <n v="0"/>
    <m/>
    <n v="5764836828.7896461"/>
    <n v="14672.75353858712"/>
    <n v="0"/>
    <n v="0"/>
    <m/>
    <m/>
    <m/>
    <n v="96490"/>
    <m/>
    <n v="261950"/>
    <n v="6319520"/>
    <n v="0"/>
    <n v="0"/>
    <n v="127.64705882352941"/>
    <n v="56"/>
    <n v="403"/>
    <n v="7158"/>
    <n v="4071"/>
    <n v="1922"/>
    <n v="8306"/>
    <n v="11500"/>
    <n v="8900"/>
    <m/>
    <m/>
    <m/>
    <m/>
  </r>
  <r>
    <x v="37"/>
    <x v="15"/>
    <n v="0"/>
    <m/>
    <n v="6413783186.6335011"/>
    <n v="16324.462034628939"/>
    <n v="0"/>
    <n v="0"/>
    <m/>
    <m/>
    <m/>
    <n v="89236.56"/>
    <m/>
    <n v="217228.30769230769"/>
    <n v="7025467.076923077"/>
    <n v="0"/>
    <n v="0"/>
    <n v="5936"/>
    <n v="72.15384615384616"/>
    <n v="250.88"/>
    <n v="6618.7692307692296"/>
    <n v="3487.0769230769229"/>
    <n v="2222.7692307692309"/>
    <n v="7620.48"/>
    <n v="15938.461538461541"/>
    <n v="12815.384615384621"/>
    <m/>
    <m/>
    <m/>
    <m/>
  </r>
  <r>
    <x v="38"/>
    <x v="15"/>
    <n v="0"/>
    <m/>
    <n v="5005216032.1875067"/>
    <n v="12739.354717016569"/>
    <n v="0"/>
    <n v="0"/>
    <m/>
    <m/>
    <m/>
    <n v="99006.517241379319"/>
    <m/>
    <n v="214309.41379310339"/>
    <n v="5480977.1428571427"/>
    <n v="0"/>
    <n v="0"/>
    <n v="5909.375"/>
    <n v="81.241379310344826"/>
    <n v="429.72413793103448"/>
    <n v="7391.8965517241377"/>
    <n v="3842.9310344827591"/>
    <n v="2656.379310344827"/>
    <n v="8381.758620689654"/>
    <n v="16034.48275862069"/>
    <n v="12720.689655172409"/>
    <m/>
    <m/>
    <m/>
    <m/>
  </r>
  <r>
    <x v="39"/>
    <x v="15"/>
    <n v="0"/>
    <m/>
    <n v="3653914935.056571"/>
    <n v="9300.0018708775679"/>
    <n v="0"/>
    <n v="0"/>
    <m/>
    <m/>
    <m/>
    <n v="98323"/>
    <m/>
    <n v="215953"/>
    <n v="4003008"/>
    <n v="0"/>
    <n v="0"/>
    <n v="2185.7142857142858"/>
    <n v="67"/>
    <n v="478"/>
    <n v="7167"/>
    <n v="3778"/>
    <n v="2502"/>
    <n v="8651"/>
    <n v="16000"/>
    <n v="12700"/>
    <m/>
    <m/>
    <m/>
    <m/>
  </r>
  <r>
    <x v="40"/>
    <x v="15"/>
    <n v="0"/>
    <m/>
    <n v="16871061.372000001"/>
    <n v="42.940491257183872"/>
    <n v="0"/>
    <n v="0"/>
    <m/>
    <m/>
    <m/>
    <n v="99020"/>
    <m/>
    <n v="260174"/>
    <n v="16000"/>
    <n v="0"/>
    <n v="0"/>
    <n v="1030"/>
    <n v="80"/>
    <n v="463"/>
    <n v="6892"/>
    <n v="3819"/>
    <n v="2378"/>
    <n v="8505"/>
    <n v="21200"/>
    <n v="17400"/>
    <m/>
    <m/>
    <m/>
    <m/>
  </r>
  <r>
    <x v="41"/>
    <x v="15"/>
    <n v="0"/>
    <m/>
    <n v="6433569.974923078"/>
    <n v="16.37482367998259"/>
    <n v="0"/>
    <n v="0"/>
    <m/>
    <m/>
    <m/>
    <n v="98230.5"/>
    <m/>
    <n v="385501.15384615381"/>
    <n v="4384"/>
    <n v="0"/>
    <n v="0"/>
    <n v="700"/>
    <n v="72"/>
    <n v="489"/>
    <n v="6739"/>
    <n v="3846"/>
    <n v="1469"/>
    <n v="8566"/>
    <n v="40300"/>
    <n v="33900"/>
    <m/>
    <m/>
    <m/>
    <m/>
  </r>
  <r>
    <x v="42"/>
    <x v="15"/>
    <n v="0"/>
    <m/>
    <n v="13162465.248545449"/>
    <n v="33.501313963932887"/>
    <n v="0"/>
    <n v="0"/>
    <m/>
    <m/>
    <m/>
    <n v="100903.5"/>
    <m/>
    <n v="368353.27272727271"/>
    <n v="12512"/>
    <n v="0"/>
    <n v="0"/>
    <n v="0"/>
    <n v="84"/>
    <n v="502.00000000000011"/>
    <n v="5354"/>
    <n v="4425"/>
    <n v="1582"/>
    <n v="8398"/>
    <n v="44000"/>
    <n v="37000"/>
    <m/>
    <m/>
    <m/>
    <m/>
  </r>
  <r>
    <x v="43"/>
    <x v="15"/>
    <n v="0"/>
    <m/>
    <n v="84363148.903555557"/>
    <n v="214.7224159787514"/>
    <n v="0"/>
    <n v="0"/>
    <m/>
    <m/>
    <m/>
    <n v="107443.5"/>
    <m/>
    <n v="395696.05555555562"/>
    <n v="90432"/>
    <n v="0"/>
    <n v="0"/>
    <n v="0"/>
    <n v="145"/>
    <n v="541"/>
    <n v="4871"/>
    <n v="4880"/>
    <n v="2623"/>
    <n v="8585"/>
    <n v="53500"/>
    <n v="45100"/>
    <m/>
    <m/>
    <m/>
    <m/>
  </r>
  <r>
    <x v="44"/>
    <x v="15"/>
    <n v="0"/>
    <m/>
    <n v="133561827.05"/>
    <n v="339.94366686689028"/>
    <n v="0"/>
    <n v="0"/>
    <m/>
    <m/>
    <m/>
    <n v="109770.5"/>
    <m/>
    <n v="348699"/>
    <n v="144576"/>
    <n v="0"/>
    <n v="0"/>
    <n v="0"/>
    <n v="169"/>
    <n v="546"/>
    <n v="4755"/>
    <n v="6524"/>
    <n v="3097"/>
    <n v="9152"/>
    <n v="33700"/>
    <n v="27800"/>
    <m/>
    <m/>
    <m/>
    <m/>
  </r>
  <r>
    <x v="45"/>
    <x v="15"/>
    <n v="0"/>
    <m/>
    <n v="74385011.858103454"/>
    <n v="189.3259043357838"/>
    <n v="0"/>
    <n v="0"/>
    <m/>
    <m/>
    <m/>
    <n v="114744.2857142857"/>
    <m/>
    <n v="253258.24137931029"/>
    <n v="80009.931034482768"/>
    <n v="0"/>
    <n v="32.068965517241381"/>
    <n v="21.379310344827591"/>
    <n v="179.58620689655169"/>
    <n v="553.57142857142856"/>
    <n v="5090.4137931034484"/>
    <n v="7001.7241379310344"/>
    <n v="3136.344827586207"/>
    <n v="9066.3928571428569"/>
    <n v="14644.8275862069"/>
    <n v="11544.8275862069"/>
    <m/>
    <m/>
    <m/>
    <m/>
  </r>
  <r>
    <x v="46"/>
    <x v="15"/>
    <n v="0"/>
    <m/>
    <n v="1574351268.7726669"/>
    <n v="4007.0636578127101"/>
    <n v="0"/>
    <n v="0"/>
    <m/>
    <m/>
    <m/>
    <n v="108728.5"/>
    <m/>
    <n v="220129"/>
    <n v="1722240"/>
    <n v="0"/>
    <n v="10"/>
    <n v="2688.8888888888891"/>
    <n v="180"/>
    <n v="528"/>
    <n v="4435"/>
    <n v="6243"/>
    <n v="3011"/>
    <n v="8446"/>
    <n v="4000"/>
    <n v="3000"/>
    <m/>
    <m/>
    <m/>
    <m/>
  </r>
  <r>
    <x v="47"/>
    <x v="15"/>
    <n v="0"/>
    <m/>
    <n v="2432632840.4031429"/>
    <n v="6191.5754386759354"/>
    <n v="0"/>
    <n v="0"/>
    <m/>
    <m/>
    <m/>
    <n v="105210.5"/>
    <m/>
    <n v="221441"/>
    <n v="2656374"/>
    <n v="0"/>
    <n v="0"/>
    <n v="9676.4285714285725"/>
    <n v="183"/>
    <n v="514"/>
    <n v="4625"/>
    <n v="6531"/>
    <n v="1844"/>
    <n v="7972.0000000000009"/>
    <n v="3570"/>
    <n v="2810"/>
    <m/>
    <m/>
    <m/>
    <m/>
  </r>
  <r>
    <x v="48"/>
    <x v="15"/>
    <n v="0"/>
    <m/>
    <n v="4225481072.6815152"/>
    <n v="10754.76101106536"/>
    <n v="0"/>
    <n v="0"/>
    <m/>
    <m/>
    <m/>
    <n v="109030.1"/>
    <m/>
    <n v="178654.47619047621"/>
    <n v="4628410.7142857136"/>
    <n v="0"/>
    <n v="183.18181818181819"/>
    <n v="3448.75"/>
    <n v="135.8095238095238"/>
    <n v="384.4"/>
    <n v="3801.1904761904761"/>
    <n v="4644.0952380952376"/>
    <n v="2041.5714285714289"/>
    <n v="7584.6666666666661"/>
    <n v="7420.8095238095239"/>
    <n v="5743.8571428571422"/>
    <m/>
    <m/>
    <m/>
    <m/>
  </r>
  <r>
    <x v="49"/>
    <x v="15"/>
    <n v="0"/>
    <m/>
    <n v="4546740477.6219997"/>
    <n v="11572.435510906251"/>
    <n v="0"/>
    <n v="0"/>
    <m/>
    <m/>
    <m/>
    <n v="100357.5"/>
    <m/>
    <n v="215155"/>
    <n v="4965216"/>
    <n v="0"/>
    <n v="0"/>
    <n v="18970"/>
    <n v="170"/>
    <n v="451"/>
    <n v="6299"/>
    <n v="5843"/>
    <n v="2958"/>
    <n v="6910"/>
    <n v="5000"/>
    <n v="4100"/>
    <m/>
    <m/>
    <m/>
    <m/>
  </r>
  <r>
    <x v="50"/>
    <x v="15"/>
    <n v="0"/>
    <m/>
    <n v="2250513807.3014312"/>
    <n v="5728.0432058046972"/>
    <n v="0"/>
    <n v="0"/>
    <m/>
    <m/>
    <m/>
    <n v="111891.7321428571"/>
    <m/>
    <n v="210459"/>
    <n v="2463956.965517242"/>
    <n v="0"/>
    <n v="0"/>
    <n v="2407.0588235294122"/>
    <n v="260.82758620689663"/>
    <n v="468.32142857142861"/>
    <n v="6427.6896551724139"/>
    <n v="6418.0689655172418"/>
    <n v="2878.724137931034"/>
    <n v="7812"/>
    <n v="3955.1724137931042"/>
    <n v="3206.8965517241381"/>
    <m/>
    <m/>
    <m/>
    <m/>
  </r>
  <r>
    <x v="51"/>
    <x v="15"/>
    <n v="0"/>
    <m/>
    <n v="1261285283.051538"/>
    <n v="3210.2431776803369"/>
    <n v="0"/>
    <n v="0"/>
    <m/>
    <m/>
    <m/>
    <n v="108495.57692307689"/>
    <m/>
    <n v="202791.92307692309"/>
    <n v="1380590.769230769"/>
    <n v="0"/>
    <n v="57.692307692307693"/>
    <n v="1073.0769230769231"/>
    <n v="371.53846153846149"/>
    <n v="510"/>
    <n v="4801.1538461538466"/>
    <n v="6831.9230769230771"/>
    <n v="2912.3076923076919"/>
    <n v="7504.6153846153848"/>
    <n v="8192.3076923076933"/>
    <n v="6692.3076923076924"/>
    <m/>
    <m/>
    <m/>
    <m/>
  </r>
  <r>
    <x v="52"/>
    <x v="15"/>
    <n v="0"/>
    <m/>
    <n v="582174783.26380312"/>
    <n v="1481.7604322382199"/>
    <n v="0"/>
    <n v="0"/>
    <m/>
    <m/>
    <m/>
    <n v="108948.96551724141"/>
    <m/>
    <n v="293863.96551724139"/>
    <n v="635290.48275862064"/>
    <n v="0"/>
    <n v="42.758620689655167"/>
    <n v="1372.8571428571429"/>
    <n v="383.75862068965517"/>
    <n v="530.20689655172407"/>
    <n v="4535.620689655173"/>
    <n v="7065.8620689655172"/>
    <n v="2095.1724137931042"/>
    <n v="7851.5517241379312"/>
    <n v="26296.551724137931"/>
    <n v="21486.206896551721"/>
    <m/>
    <m/>
    <m/>
    <m/>
  </r>
  <r>
    <x v="53"/>
    <x v="15"/>
    <n v="0"/>
    <m/>
    <n v="956489610.06624711"/>
    <n v="2434.4724278463068"/>
    <n v="0"/>
    <n v="0"/>
    <m/>
    <m/>
    <m/>
    <n v="105762.1153846154"/>
    <m/>
    <n v="335848.8"/>
    <n v="1046948.571428571"/>
    <n v="0"/>
    <n v="32.142857142857139"/>
    <n v="0"/>
    <n v="703.92857142857144"/>
    <n v="429.23076923076923"/>
    <n v="3446.7857142857142"/>
    <n v="6707.1428571428578"/>
    <n v="1470"/>
    <n v="7362.6923076923076"/>
    <n v="37888.888888888891"/>
    <n v="29884.61538461539"/>
    <m/>
    <m/>
    <m/>
    <m/>
  </r>
  <r>
    <x v="54"/>
    <x v="15"/>
    <n v="0"/>
    <m/>
    <n v="279830103.69866657"/>
    <n v="712.22798947977481"/>
    <n v="0"/>
    <n v="0"/>
    <m/>
    <m/>
    <m/>
    <n v="94291.666666666657"/>
    <m/>
    <n v="388822.66666666663"/>
    <n v="304874.66666666663"/>
    <n v="0"/>
    <n v="0"/>
    <n v="0"/>
    <n v="857.66666666666674"/>
    <n v="382.33333333333343"/>
    <n v="3141.333333333333"/>
    <n v="6685.6666666666661"/>
    <n v="1167.666666666667"/>
    <n v="7037"/>
    <n v="38233.333333333328"/>
    <n v="32033.333333333328"/>
    <m/>
    <m/>
    <m/>
    <m/>
  </r>
  <r>
    <x v="0"/>
    <x v="16"/>
    <m/>
    <m/>
    <m/>
    <m/>
    <m/>
    <m/>
    <m/>
    <m/>
    <m/>
    <m/>
    <m/>
    <m/>
    <m/>
    <m/>
    <m/>
    <m/>
    <m/>
    <m/>
    <m/>
    <m/>
    <m/>
    <m/>
    <m/>
    <m/>
    <m/>
    <m/>
    <m/>
    <m/>
  </r>
  <r>
    <x v="2"/>
    <x v="16"/>
    <m/>
    <n v="7856.2857142857138"/>
    <n v="1182662.7897142861"/>
    <n v="75.734041349531608"/>
    <m/>
    <m/>
    <n v="11558.571428571429"/>
    <m/>
    <m/>
    <m/>
    <m/>
    <m/>
    <m/>
    <m/>
    <m/>
    <m/>
    <m/>
    <m/>
    <m/>
    <m/>
    <m/>
    <m/>
    <m/>
    <m/>
    <m/>
    <m/>
    <m/>
    <m/>
  </r>
  <r>
    <x v="3"/>
    <x v="16"/>
    <m/>
    <n v="7761"/>
    <n v="1195480.5319999999"/>
    <n v="76.554849641393432"/>
    <m/>
    <m/>
    <n v="11690"/>
    <m/>
    <m/>
    <m/>
    <m/>
    <m/>
    <m/>
    <m/>
    <m/>
    <m/>
    <m/>
    <m/>
    <m/>
    <m/>
    <m/>
    <m/>
    <m/>
    <m/>
    <m/>
    <m/>
    <m/>
    <m/>
  </r>
  <r>
    <x v="4"/>
    <x v="16"/>
    <m/>
    <n v="6465.2222222222217"/>
    <n v="139645.54511877391"/>
    <n v="8.9424657478723066"/>
    <m/>
    <m/>
    <n v="1175.862068965517"/>
    <m/>
    <m/>
    <m/>
    <m/>
    <m/>
    <m/>
    <m/>
    <m/>
    <m/>
    <m/>
    <m/>
    <m/>
    <m/>
    <m/>
    <m/>
    <m/>
    <m/>
    <m/>
    <m/>
    <m/>
    <m/>
  </r>
  <r>
    <x v="5"/>
    <x v="16"/>
    <m/>
    <n v="6800"/>
    <n v="98201.600000000006"/>
    <n v="6.2885245901639344"/>
    <m/>
    <m/>
    <n v="750"/>
    <m/>
    <m/>
    <m/>
    <m/>
    <m/>
    <m/>
    <m/>
    <m/>
    <m/>
    <m/>
    <m/>
    <m/>
    <m/>
    <m/>
    <m/>
    <m/>
    <m/>
    <m/>
    <m/>
    <m/>
    <m/>
  </r>
  <r>
    <x v="6"/>
    <x v="16"/>
    <m/>
    <n v="8767.2857142859139"/>
    <n v="124199.69314277799"/>
    <n v="7.9533614973602713"/>
    <m/>
    <m/>
    <n v="942.85714285634458"/>
    <m/>
    <m/>
    <m/>
    <m/>
    <m/>
    <m/>
    <m/>
    <m/>
    <m/>
    <m/>
    <m/>
    <m/>
    <m/>
    <m/>
    <m/>
    <m/>
    <m/>
    <m/>
    <m/>
    <m/>
    <m/>
  </r>
  <r>
    <x v="7"/>
    <x v="16"/>
    <m/>
    <n v="10401.41625615765"/>
    <n v="148346.7751231461"/>
    <n v="9.499665415160484"/>
    <m/>
    <m/>
    <n v="1128.571428571362"/>
    <m/>
    <m/>
    <m/>
    <m/>
    <m/>
    <m/>
    <m/>
    <m/>
    <m/>
    <m/>
    <m/>
    <m/>
    <m/>
    <m/>
    <m/>
    <m/>
    <m/>
    <m/>
    <m/>
    <m/>
    <m/>
  </r>
  <r>
    <x v="8"/>
    <x v="16"/>
    <m/>
    <n v="9133.8461538461543"/>
    <n v="176878.96879120881"/>
    <n v="11.32677822689605"/>
    <m/>
    <m/>
    <n v="1457.1428571428571"/>
    <m/>
    <m/>
    <m/>
    <m/>
    <m/>
    <m/>
    <m/>
    <m/>
    <m/>
    <m/>
    <m/>
    <m/>
    <m/>
    <m/>
    <m/>
    <m/>
    <m/>
    <m/>
    <m/>
    <m/>
    <m/>
  </r>
  <r>
    <x v="9"/>
    <x v="16"/>
    <m/>
    <n v="8153"/>
    <n v="326336.55451851862"/>
    <n v="20.8975764932453"/>
    <m/>
    <m/>
    <n v="2985.1851851851852"/>
    <m/>
    <m/>
    <m/>
    <m/>
    <m/>
    <m/>
    <m/>
    <m/>
    <m/>
    <m/>
    <m/>
    <m/>
    <m/>
    <m/>
    <m/>
    <m/>
    <m/>
    <m/>
    <m/>
    <m/>
    <m/>
  </r>
  <r>
    <x v="10"/>
    <x v="16"/>
    <m/>
    <n v="8243.181818181818"/>
    <n v="1056697.164935065"/>
    <n v="67.667595090616345"/>
    <m/>
    <m/>
    <n v="10285.714285714281"/>
    <m/>
    <m/>
    <m/>
    <m/>
    <m/>
    <m/>
    <m/>
    <m/>
    <m/>
    <m/>
    <m/>
    <m/>
    <m/>
    <m/>
    <m/>
    <m/>
    <m/>
    <m/>
    <m/>
    <m/>
    <m/>
  </r>
  <r>
    <x v="11"/>
    <x v="16"/>
    <m/>
    <n v="8512.0833333333321"/>
    <n v="659376.56166666665"/>
    <n v="42.224421213285517"/>
    <m/>
    <m/>
    <n v="6303.3333333333339"/>
    <m/>
    <m/>
    <m/>
    <m/>
    <m/>
    <m/>
    <m/>
    <m/>
    <m/>
    <m/>
    <m/>
    <m/>
    <m/>
    <m/>
    <m/>
    <m/>
    <m/>
    <m/>
    <m/>
    <m/>
    <m/>
  </r>
  <r>
    <x v="12"/>
    <x v="16"/>
    <m/>
    <n v="10844.36363636364"/>
    <n v="1170104.417003135"/>
    <n v="74.929842277352378"/>
    <m/>
    <m/>
    <n v="11331.03448275862"/>
    <m/>
    <m/>
    <m/>
    <m/>
    <m/>
    <m/>
    <m/>
    <m/>
    <m/>
    <m/>
    <m/>
    <m/>
    <m/>
    <m/>
    <m/>
    <m/>
    <m/>
    <m/>
    <m/>
    <m/>
    <m/>
  </r>
  <r>
    <x v="13"/>
    <x v="16"/>
    <m/>
    <n v="9635.5"/>
    <n v="1177516.3259999999"/>
    <n v="75.4044778432377"/>
    <m/>
    <m/>
    <n v="11446.4"/>
    <m/>
    <m/>
    <m/>
    <m/>
    <m/>
    <m/>
    <m/>
    <m/>
    <m/>
    <m/>
    <m/>
    <m/>
    <m/>
    <m/>
    <m/>
    <m/>
    <m/>
    <m/>
    <m/>
    <m/>
    <m/>
  </r>
  <r>
    <x v="14"/>
    <x v="16"/>
    <m/>
    <n v="9760.8666666666668"/>
    <n v="1553304.0770666669"/>
    <n v="99.468754935109288"/>
    <m/>
    <m/>
    <n v="15200"/>
    <m/>
    <m/>
    <m/>
    <m/>
    <m/>
    <m/>
    <m/>
    <m/>
    <m/>
    <m/>
    <m/>
    <m/>
    <m/>
    <m/>
    <m/>
    <m/>
    <m/>
    <m/>
    <m/>
    <m/>
    <m/>
  </r>
  <r>
    <x v="15"/>
    <x v="16"/>
    <m/>
    <n v="7800"/>
    <n v="912767.4461538461"/>
    <n v="58.450784205548537"/>
    <m/>
    <m/>
    <n v="8861.538461538461"/>
    <m/>
    <m/>
    <m/>
    <m/>
    <m/>
    <m/>
    <m/>
    <m/>
    <m/>
    <m/>
    <m/>
    <m/>
    <m/>
    <m/>
    <m/>
    <m/>
    <m/>
    <m/>
    <m/>
    <m/>
    <m/>
  </r>
  <r>
    <x v="16"/>
    <x v="16"/>
    <m/>
    <n v="6145.045454545454"/>
    <n v="595758.56175757572"/>
    <n v="38.15052265353328"/>
    <m/>
    <m/>
    <n v="5747.9166666666661"/>
    <m/>
    <m/>
    <m/>
    <m/>
    <m/>
    <m/>
    <m/>
    <m/>
    <m/>
    <m/>
    <m/>
    <m/>
    <m/>
    <m/>
    <m/>
    <m/>
    <m/>
    <m/>
    <m/>
    <m/>
    <m/>
  </r>
  <r>
    <x v="17"/>
    <x v="16"/>
    <m/>
    <n v="5770"/>
    <n v="127901.5257142857"/>
    <n v="8.1904153249414513"/>
    <m/>
    <m/>
    <n v="1082.1428571428571"/>
    <m/>
    <m/>
    <m/>
    <m/>
    <m/>
    <m/>
    <m/>
    <m/>
    <m/>
    <m/>
    <m/>
    <m/>
    <m/>
    <m/>
    <m/>
    <m/>
    <m/>
    <m/>
    <m/>
    <m/>
    <m/>
  </r>
  <r>
    <x v="18"/>
    <x v="16"/>
    <m/>
    <n v="8027.9999999999991"/>
    <n v="125391.53599999999"/>
    <n v="8.0296834016393444"/>
    <m/>
    <m/>
    <n v="980"/>
    <m/>
    <m/>
    <m/>
    <m/>
    <m/>
    <m/>
    <m/>
    <m/>
    <m/>
    <m/>
    <m/>
    <m/>
    <m/>
    <m/>
    <m/>
    <m/>
    <m/>
    <m/>
    <m/>
    <m/>
    <m/>
  </r>
  <r>
    <x v="19"/>
    <x v="16"/>
    <m/>
    <n v="8721.3333333333321"/>
    <n v="133917.18933333331"/>
    <n v="8.5756396857923498"/>
    <m/>
    <m/>
    <n v="1041.5999999999999"/>
    <m/>
    <m/>
    <m/>
    <m/>
    <m/>
    <m/>
    <m/>
    <m/>
    <m/>
    <m/>
    <m/>
    <m/>
    <m/>
    <m/>
    <m/>
    <m/>
    <m/>
    <m/>
    <m/>
    <m/>
    <m/>
  </r>
  <r>
    <x v="20"/>
    <x v="16"/>
    <m/>
    <n v="8661.1111111111113"/>
    <n v="173123.13968253971"/>
    <n v="11.08626662926099"/>
    <m/>
    <m/>
    <n v="1435.714285714286"/>
    <m/>
    <m/>
    <m/>
    <m/>
    <m/>
    <m/>
    <m/>
    <m/>
    <m/>
    <m/>
    <m/>
    <m/>
    <m/>
    <m/>
    <m/>
    <m/>
    <m/>
    <m/>
    <m/>
    <m/>
    <m/>
  </r>
  <r>
    <x v="21"/>
    <x v="16"/>
    <m/>
    <n v="8459.6785714285725"/>
    <n v="538760.97500985221"/>
    <n v="34.500574731675989"/>
    <m/>
    <m/>
    <n v="5098.9655172413804"/>
    <m/>
    <m/>
    <m/>
    <m/>
    <m/>
    <m/>
    <m/>
    <m/>
    <m/>
    <m/>
    <m/>
    <m/>
    <m/>
    <m/>
    <m/>
    <m/>
    <m/>
    <m/>
    <m/>
    <m/>
    <m/>
  </r>
  <r>
    <x v="22"/>
    <x v="16"/>
    <m/>
    <n v="8647.2000000000007"/>
    <n v="1205932.8178285719"/>
    <n v="77.224181469555049"/>
    <m/>
    <m/>
    <n v="11764.285714285719"/>
    <m/>
    <m/>
    <m/>
    <m/>
    <m/>
    <m/>
    <m/>
    <m/>
    <m/>
    <m/>
    <m/>
    <m/>
    <m/>
    <m/>
    <m/>
    <m/>
    <m/>
    <m/>
    <m/>
    <m/>
    <m/>
  </r>
  <r>
    <x v="23"/>
    <x v="16"/>
    <m/>
    <n v="8308"/>
    <n v="502532.08118518518"/>
    <n v="32.180589215239827"/>
    <m/>
    <m/>
    <n v="4741.8518518518522"/>
    <m/>
    <m/>
    <m/>
    <m/>
    <m/>
    <m/>
    <m/>
    <m/>
    <m/>
    <m/>
    <m/>
    <m/>
    <m/>
    <m/>
    <m/>
    <m/>
    <m/>
    <m/>
    <m/>
    <m/>
    <m/>
  </r>
  <r>
    <x v="24"/>
    <x v="16"/>
    <m/>
    <n v="8588.1481481481478"/>
    <n v="1412544.140791826"/>
    <n v="90.454927048656899"/>
    <m/>
    <m/>
    <n v="13832.413793103449"/>
    <m/>
    <m/>
    <m/>
    <m/>
    <m/>
    <m/>
    <m/>
    <m/>
    <m/>
    <m/>
    <m/>
    <m/>
    <m/>
    <m/>
    <m/>
    <m/>
    <m/>
    <m/>
    <m/>
    <m/>
    <m/>
  </r>
  <r>
    <x v="25"/>
    <x v="16"/>
    <m/>
    <n v="8729"/>
    <n v="1049423.348"/>
    <n v="67.201802510245912"/>
    <m/>
    <m/>
    <n v="10196.4"/>
    <m/>
    <m/>
    <m/>
    <m/>
    <m/>
    <m/>
    <m/>
    <m/>
    <m/>
    <m/>
    <m/>
    <m/>
    <m/>
    <m/>
    <m/>
    <m/>
    <m/>
    <m/>
    <m/>
    <m/>
    <m/>
  </r>
  <r>
    <x v="26"/>
    <x v="16"/>
    <m/>
    <n v="8424.5172413793098"/>
    <n v="1186434.108"/>
    <n v="75.975544825819654"/>
    <m/>
    <m/>
    <n v="11576.896551724139"/>
    <m/>
    <m/>
    <m/>
    <m/>
    <m/>
    <m/>
    <m/>
    <m/>
    <m/>
    <m/>
    <m/>
    <m/>
    <m/>
    <m/>
    <m/>
    <m/>
    <m/>
    <m/>
    <m/>
    <m/>
    <m/>
  </r>
  <r>
    <x v="27"/>
    <x v="16"/>
    <m/>
    <n v="7567.7777777777783"/>
    <n v="924749.82920634933"/>
    <n v="59.218098694054127"/>
    <m/>
    <m/>
    <n v="8989.2857142857156"/>
    <m/>
    <m/>
    <m/>
    <m/>
    <m/>
    <m/>
    <m/>
    <m/>
    <m/>
    <m/>
    <m/>
    <m/>
    <m/>
    <m/>
    <m/>
    <m/>
    <m/>
    <m/>
    <m/>
    <m/>
    <m/>
  </r>
  <r>
    <x v="28"/>
    <x v="16"/>
    <m/>
    <n v="7193"/>
    <n v="687542.51599999995"/>
    <n v="44.028081198770487"/>
    <m/>
    <m/>
    <n v="6630"/>
    <m/>
    <m/>
    <m/>
    <m/>
    <m/>
    <m/>
    <m/>
    <m/>
    <m/>
    <m/>
    <m/>
    <m/>
    <m/>
    <m/>
    <m/>
    <m/>
    <m/>
    <m/>
    <m/>
    <m/>
    <m/>
  </r>
  <r>
    <x v="29"/>
    <x v="16"/>
    <m/>
    <n v="6551.7857142857138"/>
    <n v="255926.12142857141"/>
    <n v="16.388711669350119"/>
    <m/>
    <m/>
    <n v="2335.7142857142858"/>
    <m/>
    <m/>
    <m/>
    <m/>
    <m/>
    <m/>
    <m/>
    <m/>
    <m/>
    <m/>
    <m/>
    <m/>
    <m/>
    <m/>
    <m/>
    <m/>
    <m/>
    <m/>
    <m/>
    <m/>
    <m/>
  </r>
  <r>
    <x v="31"/>
    <x v="16"/>
    <m/>
    <n v="9561.1153846153848"/>
    <n v="152489.19235897431"/>
    <n v="9.7649329123318616"/>
    <m/>
    <m/>
    <n v="1198.666666666667"/>
    <m/>
    <m/>
    <m/>
    <m/>
    <m/>
    <m/>
    <m/>
    <m/>
    <m/>
    <m/>
    <m/>
    <m/>
    <m/>
    <m/>
    <m/>
    <m/>
    <m/>
    <m/>
    <m/>
    <m/>
    <m/>
  </r>
  <r>
    <x v="32"/>
    <x v="16"/>
    <m/>
    <n v="9061"/>
    <n v="442916.13199999998"/>
    <n v="28.362969518442618"/>
    <m/>
    <m/>
    <n v="4120"/>
    <m/>
    <m/>
    <m/>
    <m/>
    <m/>
    <m/>
    <m/>
    <m/>
    <m/>
    <m/>
    <m/>
    <m/>
    <m/>
    <m/>
    <m/>
    <m/>
    <m/>
    <m/>
    <m/>
    <m/>
    <m/>
  </r>
  <r>
    <x v="33"/>
    <x v="16"/>
    <m/>
    <n v="8777"/>
    <n v="854947.12399999995"/>
    <n v="54.74815087090164"/>
    <m/>
    <m/>
    <n v="8250"/>
    <m/>
    <m/>
    <m/>
    <m/>
    <m/>
    <m/>
    <m/>
    <m/>
    <m/>
    <m/>
    <m/>
    <m/>
    <m/>
    <m/>
    <m/>
    <m/>
    <m/>
    <m/>
    <m/>
    <m/>
    <m/>
  </r>
  <r>
    <x v="34"/>
    <x v="16"/>
    <m/>
    <n v="8104.7368421052624"/>
    <n v="635153.36210526316"/>
    <n v="40.673242962683346"/>
    <m/>
    <m/>
    <n v="6075"/>
    <m/>
    <m/>
    <m/>
    <m/>
    <m/>
    <m/>
    <m/>
    <m/>
    <m/>
    <m/>
    <m/>
    <m/>
    <m/>
    <m/>
    <m/>
    <m/>
    <m/>
    <m/>
    <m/>
    <m/>
    <m/>
  </r>
  <r>
    <x v="35"/>
    <x v="16"/>
    <m/>
    <n v="7516"/>
    <n v="1440644.5919999999"/>
    <n v="92.254392418032779"/>
    <m/>
    <m/>
    <n v="14150"/>
    <m/>
    <m/>
    <m/>
    <m/>
    <m/>
    <m/>
    <m/>
    <m/>
    <m/>
    <m/>
    <m/>
    <m/>
    <m/>
    <m/>
    <m/>
    <m/>
    <m/>
    <m/>
    <m/>
    <m/>
    <m/>
  </r>
  <r>
    <x v="36"/>
    <x v="16"/>
    <m/>
    <n v="7429"/>
    <n v="1610347.7479999999"/>
    <n v="103.1216539446721"/>
    <m/>
    <m/>
    <n v="15850"/>
    <m/>
    <m/>
    <m/>
    <m/>
    <m/>
    <m/>
    <m/>
    <m/>
    <m/>
    <m/>
    <m/>
    <m/>
    <m/>
    <m/>
    <m/>
    <m/>
    <m/>
    <m/>
    <m/>
    <m/>
    <m/>
  </r>
  <r>
    <x v="37"/>
    <x v="16"/>
    <m/>
    <n v="7573.4400000000014"/>
    <n v="1663840.5772800001"/>
    <n v="106.5471681147541"/>
    <m/>
    <m/>
    <n v="16380"/>
    <m/>
    <m/>
    <m/>
    <m/>
    <m/>
    <m/>
    <m/>
    <m/>
    <m/>
    <m/>
    <m/>
    <m/>
    <m/>
    <m/>
    <m/>
    <m/>
    <m/>
    <m/>
    <m/>
    <m/>
    <m/>
  </r>
  <r>
    <x v="38"/>
    <x v="16"/>
    <m/>
    <n v="6831.7586206896549"/>
    <n v="1110447.8914482759"/>
    <n v="71.10962419622669"/>
    <m/>
    <m/>
    <n v="10871.37931034483"/>
    <m/>
    <m/>
    <m/>
    <m/>
    <m/>
    <m/>
    <m/>
    <m/>
    <m/>
    <m/>
    <m/>
    <m/>
    <m/>
    <m/>
    <m/>
    <m/>
    <m/>
    <m/>
    <m/>
    <m/>
    <m/>
  </r>
  <r>
    <x v="39"/>
    <x v="16"/>
    <m/>
    <n v="6373"/>
    <n v="839744.67600000009"/>
    <n v="53.774633452868848"/>
    <m/>
    <m/>
    <n v="8180.0000000000009"/>
    <m/>
    <m/>
    <m/>
    <m/>
    <m/>
    <m/>
    <m/>
    <m/>
    <m/>
    <m/>
    <m/>
    <m/>
    <m/>
    <m/>
    <m/>
    <m/>
    <m/>
    <m/>
    <m/>
    <m/>
    <m/>
  </r>
  <r>
    <x v="40"/>
    <x v="16"/>
    <m/>
    <n v="6491"/>
    <n v="613147.29200000002"/>
    <n v="39.264042776639343"/>
    <m/>
    <m/>
    <n v="5910"/>
    <m/>
    <m/>
    <m/>
    <m/>
    <m/>
    <m/>
    <m/>
    <m/>
    <m/>
    <m/>
    <m/>
    <m/>
    <m/>
    <m/>
    <m/>
    <m/>
    <m/>
    <m/>
    <m/>
    <m/>
    <m/>
  </r>
  <r>
    <x v="41"/>
    <x v="16"/>
    <m/>
    <n v="6178"/>
    <n v="165079.33600000001"/>
    <n v="10.57116649590164"/>
    <m/>
    <m/>
    <n v="1440"/>
    <m/>
    <m/>
    <m/>
    <m/>
    <m/>
    <m/>
    <m/>
    <m/>
    <m/>
    <m/>
    <m/>
    <m/>
    <m/>
    <m/>
    <m/>
    <m/>
    <m/>
    <m/>
    <m/>
    <m/>
    <m/>
  </r>
  <r>
    <x v="42"/>
    <x v="16"/>
    <m/>
    <n v="6261"/>
    <n v="87362.532000000007"/>
    <n v="5.5944244364754114"/>
    <m/>
    <m/>
    <n v="660"/>
    <m/>
    <m/>
    <m/>
    <m/>
    <m/>
    <m/>
    <m/>
    <m/>
    <m/>
    <m/>
    <m/>
    <m/>
    <m/>
    <m/>
    <m/>
    <m/>
    <m/>
    <m/>
    <m/>
    <m/>
    <m/>
  </r>
  <r>
    <x v="43"/>
    <x v="16"/>
    <m/>
    <n v="9101"/>
    <n v="123052.61199999999"/>
    <n v="7.8799059938524589"/>
    <m/>
    <m/>
    <n v="920"/>
    <m/>
    <m/>
    <m/>
    <m/>
    <m/>
    <m/>
    <m/>
    <m/>
    <m/>
    <m/>
    <m/>
    <m/>
    <m/>
    <m/>
    <m/>
    <m/>
    <m/>
    <m/>
    <m/>
    <m/>
    <m/>
  </r>
  <r>
    <x v="44"/>
    <x v="16"/>
    <m/>
    <n v="8374"/>
    <n v="142572.08799999999"/>
    <n v="9.1298724385245897"/>
    <m/>
    <m/>
    <n v="1140"/>
    <m/>
    <m/>
    <m/>
    <m/>
    <m/>
    <m/>
    <m/>
    <m/>
    <m/>
    <m/>
    <m/>
    <m/>
    <m/>
    <m/>
    <m/>
    <m/>
    <m/>
    <m/>
    <m/>
    <m/>
    <m/>
  </r>
  <r>
    <x v="45"/>
    <x v="16"/>
    <m/>
    <n v="7091.25"/>
    <n v="395126.3794827587"/>
    <n v="25.302662620566"/>
    <m/>
    <m/>
    <n v="3709.310344827587"/>
    <m/>
    <m/>
    <m/>
    <m/>
    <m/>
    <m/>
    <m/>
    <m/>
    <m/>
    <m/>
    <m/>
    <m/>
    <m/>
    <m/>
    <m/>
    <m/>
    <m/>
    <m/>
    <m/>
    <m/>
    <m/>
  </r>
  <r>
    <x v="46"/>
    <x v="16"/>
    <m/>
    <n v="7072"/>
    <n v="1176129.6640000001"/>
    <n v="75.315680327868861"/>
    <m/>
    <m/>
    <n v="11520"/>
    <m/>
    <m/>
    <m/>
    <m/>
    <m/>
    <m/>
    <m/>
    <m/>
    <m/>
    <m/>
    <m/>
    <m/>
    <m/>
    <m/>
    <m/>
    <m/>
    <m/>
    <m/>
    <m/>
    <m/>
    <m/>
  </r>
  <r>
    <x v="47"/>
    <x v="16"/>
    <m/>
    <n v="7258.4285714285716"/>
    <n v="906199.09161904757"/>
    <n v="58.030167239949257"/>
    <m/>
    <m/>
    <n v="8814.3333333333321"/>
    <m/>
    <m/>
    <m/>
    <m/>
    <m/>
    <m/>
    <m/>
    <m/>
    <m/>
    <m/>
    <m/>
    <m/>
    <m/>
    <m/>
    <m/>
    <m/>
    <m/>
    <m/>
    <m/>
    <m/>
    <m/>
  </r>
  <r>
    <x v="48"/>
    <x v="16"/>
    <m/>
    <n v="9178.2142857142844"/>
    <n v="1333316.067142857"/>
    <n v="85.381407988144034"/>
    <m/>
    <m/>
    <n v="13020"/>
    <m/>
    <m/>
    <m/>
    <m/>
    <m/>
    <m/>
    <m/>
    <m/>
    <m/>
    <m/>
    <m/>
    <m/>
    <m/>
    <m/>
    <m/>
    <m/>
    <m/>
    <m/>
    <m/>
    <m/>
    <m/>
  </r>
  <r>
    <x v="49"/>
    <x v="16"/>
    <m/>
    <n v="8214"/>
    <n v="1514026.1680000001"/>
    <n v="96.953519979508187"/>
    <m/>
    <m/>
    <n v="14860"/>
    <m/>
    <m/>
    <m/>
    <m/>
    <m/>
    <m/>
    <m/>
    <m/>
    <m/>
    <m/>
    <m/>
    <m/>
    <m/>
    <m/>
    <m/>
    <m/>
    <m/>
    <m/>
    <m/>
    <m/>
    <m/>
  </r>
  <r>
    <x v="50"/>
    <x v="16"/>
    <m/>
    <n v="7838.5714285714284"/>
    <n v="1060434.8608867"/>
    <n v="67.906945497355252"/>
    <m/>
    <m/>
    <n v="10336.896551724139"/>
    <m/>
    <m/>
    <m/>
    <m/>
    <m/>
    <m/>
    <m/>
    <m/>
    <m/>
    <m/>
    <m/>
    <m/>
    <m/>
    <m/>
    <m/>
    <m/>
    <m/>
    <m/>
    <m/>
    <m/>
    <m/>
  </r>
  <r>
    <x v="51"/>
    <x v="16"/>
    <m/>
    <n v="7450.3846153846152"/>
    <n v="905805.32769230765"/>
    <n v="58.004951824558638"/>
    <m/>
    <m/>
    <n v="8803.8461538461543"/>
    <m/>
    <m/>
    <m/>
    <m/>
    <m/>
    <m/>
    <m/>
    <m/>
    <m/>
    <m/>
    <m/>
    <m/>
    <m/>
    <m/>
    <m/>
    <m/>
    <m/>
    <m/>
    <m/>
    <m/>
    <m/>
  </r>
  <r>
    <x v="52"/>
    <x v="16"/>
    <m/>
    <n v="6938.6551724137926"/>
    <n v="337950.55351724138"/>
    <n v="21.641300814372531"/>
    <m/>
    <m/>
    <n v="3142.7586206896549"/>
    <m/>
    <m/>
    <m/>
    <m/>
    <m/>
    <m/>
    <m/>
    <m/>
    <m/>
    <m/>
    <m/>
    <m/>
    <m/>
    <m/>
    <m/>
    <m/>
    <m/>
    <m/>
    <m/>
    <m/>
    <m/>
  </r>
  <r>
    <x v="53"/>
    <x v="16"/>
    <m/>
    <n v="7494.2307692307704"/>
    <n v="109141.743956044"/>
    <n v="6.9890973332507667"/>
    <m/>
    <m/>
    <n v="835.71428571428578"/>
    <m/>
    <m/>
    <m/>
    <m/>
    <m/>
    <m/>
    <m/>
    <m/>
    <m/>
    <m/>
    <m/>
    <m/>
    <m/>
    <m/>
    <m/>
    <m/>
    <m/>
    <m/>
    <m/>
    <m/>
    <m/>
  </r>
  <r>
    <x v="54"/>
    <x v="16"/>
    <m/>
    <n v="8328.6666666666679"/>
    <n v="100750.74400000001"/>
    <n v="6.4517638319672139"/>
    <m/>
    <m/>
    <n v="723.33333333333326"/>
    <m/>
    <m/>
    <m/>
    <m/>
    <m/>
    <m/>
    <m/>
    <m/>
    <m/>
    <m/>
    <m/>
    <m/>
    <m/>
    <m/>
    <m/>
    <m/>
    <m/>
    <m/>
    <m/>
    <m/>
    <m/>
  </r>
  <r>
    <x v="0"/>
    <x v="17"/>
    <m/>
    <n v="53831.5"/>
    <n v="112127612.3372592"/>
    <n v="2109.128761305029"/>
    <m/>
    <m/>
    <n v="1119372.8"/>
    <m/>
    <n v="6659.2592592592591"/>
    <m/>
    <m/>
    <m/>
    <m/>
    <m/>
    <m/>
    <m/>
    <m/>
    <m/>
    <m/>
    <m/>
    <m/>
    <m/>
    <m/>
    <m/>
    <m/>
    <m/>
    <m/>
    <m/>
  </r>
  <r>
    <x v="1"/>
    <x v="17"/>
    <m/>
    <n v="51373"/>
    <n v="96427284.675999984"/>
    <n v="1813.804425559129"/>
    <m/>
    <m/>
    <n v="962463.99999999988"/>
    <m/>
    <n v="5600"/>
    <m/>
    <m/>
    <m/>
    <m/>
    <m/>
    <m/>
    <m/>
    <m/>
    <m/>
    <m/>
    <m/>
    <m/>
    <m/>
    <m/>
    <m/>
    <m/>
    <m/>
    <m/>
    <m/>
  </r>
  <r>
    <x v="2"/>
    <x v="17"/>
    <m/>
    <n v="52550.53571428571"/>
    <n v="107510713.14214291"/>
    <n v="2022.284542673342"/>
    <m/>
    <m/>
    <n v="1073264.2857142859"/>
    <m/>
    <n v="4982.1428571428578"/>
    <m/>
    <m/>
    <m/>
    <m/>
    <m/>
    <m/>
    <m/>
    <m/>
    <m/>
    <m/>
    <m/>
    <m/>
    <m/>
    <m/>
    <m/>
    <m/>
    <m/>
    <m/>
    <m/>
  </r>
  <r>
    <x v="3"/>
    <x v="17"/>
    <m/>
    <n v="52322"/>
    <n v="89816453.698482767"/>
    <n v="1689.45420120164"/>
    <m/>
    <m/>
    <n v="896325.51724137936"/>
    <m/>
    <n v="5379.310344827587"/>
    <m/>
    <m/>
    <m/>
    <m/>
    <m/>
    <m/>
    <m/>
    <m/>
    <m/>
    <m/>
    <m/>
    <m/>
    <m/>
    <m/>
    <m/>
    <m/>
    <m/>
    <m/>
    <m/>
  </r>
  <r>
    <x v="4"/>
    <x v="17"/>
    <m/>
    <n v="44847.814814814818"/>
    <n v="24412124.19242401"/>
    <n v="459.19387905919541"/>
    <m/>
    <m/>
    <n v="242561.10344827591"/>
    <m/>
    <n v="2993.1034482758619"/>
    <m/>
    <m/>
    <m/>
    <m/>
    <m/>
    <m/>
    <m/>
    <m/>
    <m/>
    <m/>
    <m/>
    <m/>
    <m/>
    <m/>
    <m/>
    <m/>
    <m/>
    <m/>
    <m/>
  </r>
  <r>
    <x v="5"/>
    <x v="17"/>
    <m/>
    <n v="44221.25"/>
    <n v="8843564.2236813195"/>
    <n v="166.3481034494163"/>
    <m/>
    <m/>
    <n v="86901.42857142858"/>
    <m/>
    <n v="2538.461538461539"/>
    <m/>
    <m/>
    <m/>
    <m/>
    <m/>
    <m/>
    <m/>
    <m/>
    <m/>
    <m/>
    <m/>
    <m/>
    <m/>
    <m/>
    <m/>
    <m/>
    <m/>
    <m/>
    <m/>
  </r>
  <r>
    <x v="6"/>
    <x v="17"/>
    <m/>
    <n v="50389.285714287311"/>
    <n v="5099242.5285727102"/>
    <n v="95.917132753469716"/>
    <m/>
    <m/>
    <n v="49242.285714298487"/>
    <m/>
    <n v="3085.7142857140861"/>
    <m/>
    <m/>
    <m/>
    <m/>
    <m/>
    <m/>
    <m/>
    <m/>
    <m/>
    <m/>
    <m/>
    <m/>
    <m/>
    <m/>
    <m/>
    <m/>
    <m/>
    <m/>
    <m/>
  </r>
  <r>
    <x v="7"/>
    <x v="17"/>
    <m/>
    <n v="49963.357142857283"/>
    <n v="5336367.8317143926"/>
    <n v="100.37747741313309"/>
    <m/>
    <m/>
    <n v="51626.857142858207"/>
    <m/>
    <n v="3207.142857142841"/>
    <m/>
    <m/>
    <m/>
    <m/>
    <m/>
    <m/>
    <m/>
    <m/>
    <m/>
    <m/>
    <m/>
    <m/>
    <m/>
    <m/>
    <m/>
    <m/>
    <m/>
    <m/>
    <m/>
  </r>
  <r>
    <x v="8"/>
    <x v="17"/>
    <m/>
    <n v="48616.666666666672"/>
    <n v="7149022.9238095218"/>
    <n v="134.47365505726771"/>
    <m/>
    <m/>
    <n v="69775.714285714275"/>
    <m/>
    <n v="5571.4285714285716"/>
    <m/>
    <m/>
    <m/>
    <m/>
    <m/>
    <m/>
    <m/>
    <m/>
    <m/>
    <m/>
    <m/>
    <m/>
    <m/>
    <m/>
    <m/>
    <m/>
    <m/>
    <m/>
    <m/>
  </r>
  <r>
    <x v="9"/>
    <x v="17"/>
    <m/>
    <n v="52426.8125"/>
    <n v="16285005.35547507"/>
    <n v="306.32216683548847"/>
    <m/>
    <m/>
    <n v="161025.48148148149"/>
    <m/>
    <n v="3576.9230769230771"/>
    <m/>
    <m/>
    <m/>
    <m/>
    <m/>
    <m/>
    <m/>
    <m/>
    <m/>
    <m/>
    <m/>
    <m/>
    <m/>
    <m/>
    <m/>
    <m/>
    <m/>
    <m/>
    <m/>
  </r>
  <r>
    <x v="10"/>
    <x v="17"/>
    <m/>
    <n v="54691.363636363632"/>
    <n v="67249863.849723324"/>
    <n v="1264.9749609638909"/>
    <m/>
    <m/>
    <n v="670609.09090909094"/>
    <m/>
    <n v="2347.826086956522"/>
    <m/>
    <m/>
    <m/>
    <m/>
    <m/>
    <m/>
    <m/>
    <m/>
    <m/>
    <m/>
    <m/>
    <m/>
    <m/>
    <m/>
    <m/>
    <m/>
    <m/>
    <m/>
    <m/>
  </r>
  <r>
    <x v="11"/>
    <x v="17"/>
    <m/>
    <n v="59935.916666666672"/>
    <n v="23511597.711303029"/>
    <n v="442.25490870159751"/>
    <m/>
    <m/>
    <n v="233052.36363636359"/>
    <m/>
    <n v="1860"/>
    <m/>
    <m/>
    <m/>
    <m/>
    <m/>
    <m/>
    <m/>
    <m/>
    <m/>
    <m/>
    <m/>
    <m/>
    <m/>
    <m/>
    <m/>
    <m/>
    <m/>
    <m/>
    <m/>
  </r>
  <r>
    <x v="12"/>
    <x v="17"/>
    <m/>
    <n v="60191.666666666672"/>
    <n v="207182.3"/>
    <n v="3.897114534544702"/>
    <m/>
    <m/>
    <n v="0"/>
    <m/>
    <n v="1808.333333333333"/>
    <m/>
    <m/>
    <m/>
    <m/>
    <m/>
    <m/>
    <m/>
    <m/>
    <m/>
    <m/>
    <m/>
    <m/>
    <m/>
    <m/>
    <m/>
    <m/>
    <m/>
    <m/>
    <m/>
  </r>
  <r>
    <x v="13"/>
    <x v="17"/>
    <m/>
    <n v="53529"/>
    <n v="45136974.281333327"/>
    <n v="849.0298568804119"/>
    <m/>
    <m/>
    <n v="449520"/>
    <m/>
    <n v="2333.333333333333"/>
    <m/>
    <m/>
    <m/>
    <m/>
    <m/>
    <m/>
    <m/>
    <m/>
    <m/>
    <m/>
    <m/>
    <m/>
    <m/>
    <m/>
    <m/>
    <m/>
    <m/>
    <m/>
    <m/>
  </r>
  <r>
    <x v="14"/>
    <x v="17"/>
    <m/>
    <n v="54342"/>
    <n v="81754348.607703701"/>
    <n v="1537.8054023983541"/>
    <m/>
    <m/>
    <n v="815649.03703703708"/>
    <m/>
    <n v="4030"/>
    <m/>
    <m/>
    <m/>
    <m/>
    <m/>
    <m/>
    <m/>
    <m/>
    <m/>
    <m/>
    <m/>
    <m/>
    <m/>
    <m/>
    <m/>
    <m/>
    <m/>
    <m/>
    <m/>
  </r>
  <r>
    <x v="15"/>
    <x v="17"/>
    <m/>
    <n v="47538.260869565223"/>
    <n v="59238828.238394648"/>
    <n v="1114.2867828827309"/>
    <m/>
    <m/>
    <n v="590723.07692307688"/>
    <m/>
    <n v="4320"/>
    <m/>
    <m/>
    <m/>
    <m/>
    <m/>
    <m/>
    <m/>
    <m/>
    <m/>
    <m/>
    <m/>
    <m/>
    <m/>
    <m/>
    <m/>
    <m/>
    <m/>
    <m/>
    <m/>
  </r>
  <r>
    <x v="16"/>
    <x v="17"/>
    <m/>
    <n v="47668.210526315786"/>
    <n v="38948580.971352823"/>
    <n v="732.62571659524144"/>
    <m/>
    <m/>
    <n v="387835.25925925933"/>
    <m/>
    <n v="2411.1111111111109"/>
    <m/>
    <m/>
    <m/>
    <m/>
    <m/>
    <m/>
    <m/>
    <m/>
    <m/>
    <m/>
    <m/>
    <m/>
    <m/>
    <m/>
    <m/>
    <m/>
    <m/>
    <m/>
    <m/>
  </r>
  <r>
    <x v="17"/>
    <x v="17"/>
    <m/>
    <n v="43106.666666666657"/>
    <n v="13253008.51809524"/>
    <n v="249.29007990698869"/>
    <m/>
    <m/>
    <n v="131031.42857142859"/>
    <m/>
    <n v="2785.7142857142858"/>
    <m/>
    <m/>
    <m/>
    <m/>
    <m/>
    <m/>
    <m/>
    <m/>
    <m/>
    <m/>
    <m/>
    <m/>
    <m/>
    <m/>
    <m/>
    <m/>
    <m/>
    <m/>
    <m/>
  </r>
  <r>
    <x v="18"/>
    <x v="17"/>
    <m/>
    <n v="47524"/>
    <n v="4764372.5776551729"/>
    <n v="89.61820396996356"/>
    <m/>
    <m/>
    <n v="45988"/>
    <m/>
    <n v="3420.689655172413"/>
    <m/>
    <m/>
    <m/>
    <m/>
    <m/>
    <m/>
    <m/>
    <m/>
    <m/>
    <m/>
    <m/>
    <m/>
    <m/>
    <m/>
    <m/>
    <m/>
    <m/>
    <m/>
    <m/>
  </r>
  <r>
    <x v="19"/>
    <x v="17"/>
    <m/>
    <n v="47700.142857142862"/>
    <n v="4635680.8874285705"/>
    <n v="87.197503666620989"/>
    <m/>
    <m/>
    <n v="44689.599999999999"/>
    <m/>
    <n v="3968"/>
    <m/>
    <m/>
    <m/>
    <m/>
    <m/>
    <m/>
    <m/>
    <m/>
    <m/>
    <m/>
    <m/>
    <m/>
    <m/>
    <m/>
    <m/>
    <m/>
    <m/>
    <m/>
    <m/>
  </r>
  <r>
    <x v="20"/>
    <x v="17"/>
    <m/>
    <n v="44686.666666666672"/>
    <n v="7168305.1923809517"/>
    <n v="134.83635596901891"/>
    <m/>
    <m/>
    <n v="70097.142857142855"/>
    <m/>
    <n v="6120"/>
    <m/>
    <m/>
    <m/>
    <m/>
    <m/>
    <m/>
    <m/>
    <m/>
    <m/>
    <m/>
    <m/>
    <m/>
    <m/>
    <m/>
    <m/>
    <m/>
    <m/>
    <m/>
    <m/>
  </r>
  <r>
    <x v="21"/>
    <x v="17"/>
    <m/>
    <n v="48667.78571428571"/>
    <n v="53717025.041886307"/>
    <n v="1010.4212524102541"/>
    <m/>
    <m/>
    <n v="535440.55172413785"/>
    <m/>
    <n v="6915.3846153846152"/>
    <m/>
    <m/>
    <m/>
    <m/>
    <m/>
    <m/>
    <m/>
    <m/>
    <m/>
    <m/>
    <m/>
    <m/>
    <m/>
    <m/>
    <m/>
    <m/>
    <m/>
    <m/>
    <m/>
  </r>
  <r>
    <x v="22"/>
    <x v="17"/>
    <m/>
    <n v="50554.8"/>
    <n v="87717985.041092053"/>
    <n v="1649.9818490508819"/>
    <m/>
    <m/>
    <n v="875417.14285714284"/>
    <m/>
    <n v="3777.7777777777778"/>
    <m/>
    <m/>
    <m/>
    <m/>
    <m/>
    <m/>
    <m/>
    <m/>
    <m/>
    <m/>
    <m/>
    <m/>
    <m/>
    <m/>
    <m/>
    <m/>
    <m/>
    <m/>
    <m/>
  </r>
  <r>
    <x v="23"/>
    <x v="17"/>
    <m/>
    <n v="50244.111111111109"/>
    <n v="40811629.203407407"/>
    <n v="767.66979296517138"/>
    <m/>
    <m/>
    <n v="406389.33333333337"/>
    <m/>
    <n v="1262.962962962963"/>
    <m/>
    <m/>
    <m/>
    <m/>
    <m/>
    <m/>
    <m/>
    <m/>
    <m/>
    <m/>
    <m/>
    <m/>
    <m/>
    <m/>
    <m/>
    <m/>
    <m/>
    <m/>
    <m/>
  </r>
  <r>
    <x v="24"/>
    <x v="17"/>
    <m/>
    <n v="53260.296296296299"/>
    <n v="107173841.3723423"/>
    <n v="2015.947959527158"/>
    <m/>
    <m/>
    <n v="1069872"/>
    <m/>
    <n v="4917.2413793103451"/>
    <m/>
    <m/>
    <m/>
    <m/>
    <m/>
    <m/>
    <m/>
    <m/>
    <m/>
    <m/>
    <m/>
    <m/>
    <m/>
    <m/>
    <m/>
    <m/>
    <m/>
    <m/>
    <m/>
  </r>
  <r>
    <x v="25"/>
    <x v="17"/>
    <m/>
    <n v="50026.705882352937"/>
    <n v="74058848.620470583"/>
    <n v="1393.0524729693691"/>
    <m/>
    <m/>
    <n v="738856.2"/>
    <m/>
    <n v="2537.5"/>
    <m/>
    <m/>
    <m/>
    <m/>
    <m/>
    <m/>
    <m/>
    <m/>
    <m/>
    <m/>
    <m/>
    <m/>
    <m/>
    <m/>
    <m/>
    <m/>
    <m/>
    <m/>
    <m/>
  </r>
  <r>
    <x v="26"/>
    <x v="17"/>
    <m/>
    <n v="46674.241379310341"/>
    <n v="89848196.723408878"/>
    <n v="1690.0512898709419"/>
    <m/>
    <m/>
    <n v="896870.62068965519"/>
    <m/>
    <n v="1882.1428571428571"/>
    <m/>
    <m/>
    <m/>
    <m/>
    <m/>
    <m/>
    <m/>
    <m/>
    <m/>
    <m/>
    <m/>
    <m/>
    <m/>
    <m/>
    <m/>
    <m/>
    <m/>
    <m/>
    <m/>
  </r>
  <r>
    <x v="27"/>
    <x v="17"/>
    <m/>
    <n v="37096.666666666672"/>
    <n v="58337930.969523802"/>
    <n v="1097.34083797987"/>
    <m/>
    <m/>
    <n v="582098.57142857136"/>
    <m/>
    <n v="1500"/>
    <m/>
    <m/>
    <m/>
    <m/>
    <m/>
    <m/>
    <m/>
    <m/>
    <m/>
    <m/>
    <m/>
    <m/>
    <m/>
    <m/>
    <m/>
    <m/>
    <m/>
    <m/>
    <m/>
  </r>
  <r>
    <x v="28"/>
    <x v="17"/>
    <m/>
    <n v="34450.92"/>
    <n v="31335746.539039999"/>
    <n v="589.42773242744011"/>
    <m/>
    <m/>
    <n v="312168"/>
    <m/>
    <n v="1400"/>
    <m/>
    <m/>
    <m/>
    <m/>
    <m/>
    <m/>
    <m/>
    <m/>
    <m/>
    <m/>
    <m/>
    <m/>
    <m/>
    <m/>
    <m/>
    <m/>
    <m/>
    <m/>
    <m/>
  </r>
  <r>
    <x v="29"/>
    <x v="17"/>
    <m/>
    <n v="26317.5"/>
    <n v="6339009.595714285"/>
    <n v="119.23724386724381"/>
    <m/>
    <m/>
    <n v="62485.714285714283"/>
    <m/>
    <n v="642.85714285714278"/>
    <m/>
    <m/>
    <m/>
    <m/>
    <m/>
    <m/>
    <m/>
    <m/>
    <m/>
    <m/>
    <m/>
    <m/>
    <m/>
    <m/>
    <m/>
    <m/>
    <m/>
    <m/>
    <m/>
  </r>
  <r>
    <x v="31"/>
    <x v="17"/>
    <m/>
    <n v="40084.107142857138"/>
    <n v="2879369.042536946"/>
    <n v="54.161146709872391"/>
    <m/>
    <m/>
    <n v="27416.400000000001"/>
    <m/>
    <n v="962.06896551724139"/>
    <m/>
    <m/>
    <m/>
    <m/>
    <m/>
    <m/>
    <m/>
    <m/>
    <m/>
    <m/>
    <m/>
    <m/>
    <m/>
    <m/>
    <m/>
    <m/>
    <m/>
    <m/>
    <m/>
  </r>
  <r>
    <x v="32"/>
    <x v="17"/>
    <m/>
    <n v="39999"/>
    <n v="137776.58799999999"/>
    <n v="2.5915879088839979"/>
    <m/>
    <m/>
    <n v="0"/>
    <m/>
    <n v="1300"/>
    <m/>
    <m/>
    <m/>
    <m/>
    <m/>
    <m/>
    <m/>
    <m/>
    <m/>
    <m/>
    <m/>
    <m/>
    <m/>
    <m/>
    <m/>
    <m/>
    <m/>
    <m/>
    <m/>
  </r>
  <r>
    <x v="33"/>
    <x v="17"/>
    <m/>
    <n v="46571"/>
    <n v="5364300.2520000003"/>
    <n v="100.9028883245867"/>
    <m/>
    <m/>
    <n v="52040"/>
    <m/>
    <n v="1400"/>
    <m/>
    <m/>
    <m/>
    <m/>
    <m/>
    <m/>
    <m/>
    <m/>
    <m/>
    <m/>
    <m/>
    <m/>
    <m/>
    <m/>
    <m/>
    <m/>
    <m/>
    <m/>
    <m/>
  </r>
  <r>
    <x v="34"/>
    <x v="17"/>
    <m/>
    <n v="48007.894736842107"/>
    <n v="4586041.0320802014"/>
    <n v="86.263774280612481"/>
    <m/>
    <m/>
    <n v="44215.71428571429"/>
    <m/>
    <n v="666.66666666666663"/>
    <m/>
    <m/>
    <m/>
    <m/>
    <m/>
    <m/>
    <m/>
    <m/>
    <m/>
    <m/>
    <m/>
    <m/>
    <m/>
    <m/>
    <m/>
    <m/>
    <m/>
    <m/>
    <m/>
  </r>
  <r>
    <x v="35"/>
    <x v="17"/>
    <m/>
    <n v="53788"/>
    <n v="13606324.655999999"/>
    <n v="255.9359828452119"/>
    <m/>
    <m/>
    <n v="134220"/>
    <m/>
    <n v="800"/>
    <m/>
    <m/>
    <m/>
    <m/>
    <m/>
    <m/>
    <m/>
    <m/>
    <m/>
    <m/>
    <m/>
    <m/>
    <m/>
    <m/>
    <m/>
    <m/>
    <m/>
    <m/>
    <m/>
  </r>
  <r>
    <x v="36"/>
    <x v="17"/>
    <m/>
    <n v="54639"/>
    <n v="14222828.267999999"/>
    <n v="267.53246182495337"/>
    <m/>
    <m/>
    <n v="140352"/>
    <m/>
    <n v="1200"/>
    <m/>
    <m/>
    <m/>
    <m/>
    <m/>
    <m/>
    <m/>
    <m/>
    <m/>
    <m/>
    <m/>
    <m/>
    <m/>
    <m/>
    <m/>
    <m/>
    <m/>
    <m/>
    <m/>
  </r>
  <r>
    <x v="37"/>
    <x v="17"/>
    <m/>
    <n v="51589.440000000002"/>
    <n v="13719890.24620308"/>
    <n v="258.0721600775554"/>
    <m/>
    <m/>
    <n v="135425.23076923081"/>
    <m/>
    <n v="1344"/>
    <m/>
    <m/>
    <m/>
    <m/>
    <m/>
    <m/>
    <m/>
    <m/>
    <m/>
    <m/>
    <m/>
    <m/>
    <m/>
    <m/>
    <m/>
    <m/>
    <m/>
    <m/>
    <m/>
  </r>
  <r>
    <x v="38"/>
    <x v="17"/>
    <m/>
    <n v="52516.137931034493"/>
    <n v="8299633.0830549188"/>
    <n v="156.1167180756338"/>
    <m/>
    <m/>
    <n v="81181.517241379319"/>
    <m/>
    <n v="2296.296296296297"/>
    <m/>
    <m/>
    <m/>
    <m/>
    <m/>
    <m/>
    <m/>
    <m/>
    <m/>
    <m/>
    <m/>
    <m/>
    <m/>
    <m/>
    <m/>
    <m/>
    <m/>
    <m/>
    <m/>
  </r>
  <r>
    <x v="39"/>
    <x v="17"/>
    <m/>
    <n v="48020"/>
    <n v="5604544.2400000002"/>
    <n v="105.4218956793259"/>
    <m/>
    <m/>
    <n v="54384"/>
    <m/>
    <n v="2300"/>
    <m/>
    <m/>
    <m/>
    <m/>
    <m/>
    <m/>
    <m/>
    <m/>
    <m/>
    <m/>
    <m/>
    <m/>
    <m/>
    <m/>
    <m/>
    <m/>
    <m/>
    <m/>
    <m/>
  </r>
  <r>
    <x v="40"/>
    <x v="17"/>
    <m/>
    <n v="45276"/>
    <n v="2861681.7119999998"/>
    <n v="53.828446701653412"/>
    <m/>
    <m/>
    <n v="27056"/>
    <m/>
    <n v="1600"/>
    <m/>
    <m/>
    <m/>
    <m/>
    <m/>
    <m/>
    <m/>
    <m/>
    <m/>
    <m/>
    <m/>
    <m/>
    <m/>
    <m/>
    <m/>
    <m/>
    <m/>
    <m/>
    <m/>
  </r>
  <r>
    <x v="41"/>
    <x v="17"/>
    <m/>
    <n v="41016"/>
    <n v="640246.59199999995"/>
    <n v="12.043086206572241"/>
    <m/>
    <m/>
    <n v="4984"/>
    <m/>
    <n v="1900"/>
    <m/>
    <m/>
    <m/>
    <m/>
    <m/>
    <m/>
    <m/>
    <m/>
    <m/>
    <m/>
    <m/>
    <m/>
    <m/>
    <m/>
    <m/>
    <m/>
    <m/>
    <m/>
    <m/>
  </r>
  <r>
    <x v="42"/>
    <x v="17"/>
    <m/>
    <n v="41416"/>
    <n v="589711.39199999999"/>
    <n v="11.09251532080582"/>
    <m/>
    <m/>
    <n v="4468"/>
    <m/>
    <n v="1600"/>
    <m/>
    <m/>
    <m/>
    <m/>
    <m/>
    <m/>
    <m/>
    <m/>
    <m/>
    <m/>
    <m/>
    <m/>
    <m/>
    <m/>
    <m/>
    <m/>
    <m/>
    <m/>
    <m/>
  </r>
  <r>
    <x v="43"/>
    <x v="17"/>
    <m/>
    <n v="44951"/>
    <n v="606172.81200000003"/>
    <n v="11.40215586027877"/>
    <m/>
    <m/>
    <n v="4508"/>
    <m/>
    <n v="2000"/>
    <m/>
    <m/>
    <m/>
    <m/>
    <m/>
    <m/>
    <m/>
    <m/>
    <m/>
    <m/>
    <m/>
    <m/>
    <m/>
    <m/>
    <m/>
    <m/>
    <m/>
    <m/>
    <m/>
  </r>
  <r>
    <x v="44"/>
    <x v="17"/>
    <m/>
    <n v="42073"/>
    <n v="785187.85860869568"/>
    <n v="14.769442255115321"/>
    <m/>
    <m/>
    <n v="6372"/>
    <m/>
    <n v="4434.782608695652"/>
    <m/>
    <m/>
    <m/>
    <m/>
    <m/>
    <m/>
    <m/>
    <m/>
    <m/>
    <m/>
    <m/>
    <m/>
    <m/>
    <m/>
    <m/>
    <m/>
    <m/>
    <m/>
    <m/>
  </r>
  <r>
    <x v="45"/>
    <x v="17"/>
    <m/>
    <n v="45141.53571428571"/>
    <n v="2894877.2302019699"/>
    <n v="54.452856877940867"/>
    <m/>
    <m/>
    <n v="27369.793103448279"/>
    <m/>
    <n v="3875"/>
    <m/>
    <m/>
    <m/>
    <m/>
    <m/>
    <m/>
    <m/>
    <m/>
    <m/>
    <m/>
    <m/>
    <m/>
    <m/>
    <m/>
    <m/>
    <m/>
    <m/>
    <m/>
    <m/>
  </r>
  <r>
    <x v="46"/>
    <x v="17"/>
    <m/>
    <n v="47965"/>
    <n v="6443380.717931035"/>
    <n v="121.2004724701585"/>
    <m/>
    <m/>
    <n v="62760"/>
    <m/>
    <n v="3724.1379310344828"/>
    <m/>
    <m/>
    <m/>
    <m/>
    <m/>
    <m/>
    <m/>
    <m/>
    <m/>
    <m/>
    <m/>
    <m/>
    <m/>
    <m/>
    <m/>
    <m/>
    <m/>
    <m/>
    <m/>
  </r>
  <r>
    <x v="47"/>
    <x v="17"/>
    <m/>
    <n v="48867.809523809519"/>
    <n v="6283036.9660952371"/>
    <n v="118.1843945242977"/>
    <m/>
    <m/>
    <n v="61140.266666666663"/>
    <m/>
    <n v="2273.333333333333"/>
    <m/>
    <m/>
    <m/>
    <m/>
    <m/>
    <m/>
    <m/>
    <m/>
    <m/>
    <m/>
    <m/>
    <m/>
    <m/>
    <m/>
    <m/>
    <m/>
    <m/>
    <m/>
    <m/>
  </r>
  <r>
    <x v="48"/>
    <x v="17"/>
    <m/>
    <n v="51526.428571428572"/>
    <n v="8874098.1742857136"/>
    <n v="166.92244934043819"/>
    <m/>
    <m/>
    <n v="86955"/>
    <m/>
    <n v="2790"/>
    <m/>
    <m/>
    <m/>
    <m/>
    <m/>
    <m/>
    <m/>
    <m/>
    <m/>
    <m/>
    <m/>
    <m/>
    <m/>
    <m/>
    <m/>
    <m/>
    <m/>
    <m/>
    <m/>
  </r>
  <r>
    <x v="49"/>
    <x v="17"/>
    <m/>
    <n v="44296"/>
    <n v="10754637.952"/>
    <n v="202.2955429904257"/>
    <m/>
    <m/>
    <n v="106000"/>
    <m/>
    <n v="3500"/>
    <m/>
    <m/>
    <m/>
    <m/>
    <m/>
    <m/>
    <m/>
    <m/>
    <m/>
    <m/>
    <m/>
    <m/>
    <m/>
    <m/>
    <m/>
    <m/>
    <m/>
    <m/>
    <m/>
  </r>
  <r>
    <x v="50"/>
    <x v="17"/>
    <m/>
    <n v="46305.142857142862"/>
    <n v="8170531.0784630543"/>
    <n v="153.68829972844"/>
    <m/>
    <m/>
    <n v="80091.172413793101"/>
    <m/>
    <n v="3420.689655172413"/>
    <m/>
    <m/>
    <m/>
    <m/>
    <m/>
    <m/>
    <m/>
    <m/>
    <m/>
    <m/>
    <m/>
    <m/>
    <m/>
    <m/>
    <m/>
    <m/>
    <m/>
    <m/>
    <m/>
  </r>
  <r>
    <x v="51"/>
    <x v="17"/>
    <m/>
    <n v="46110"/>
    <n v="6190788.8584615393"/>
    <n v="116.44920073098849"/>
    <m/>
    <m/>
    <n v="60295.384615384617"/>
    <m/>
    <n v="3923.0769230769229"/>
    <m/>
    <m/>
    <m/>
    <m/>
    <m/>
    <m/>
    <m/>
    <m/>
    <m/>
    <m/>
    <m/>
    <m/>
    <m/>
    <m/>
    <m/>
    <m/>
    <m/>
    <m/>
    <m/>
  </r>
  <r>
    <x v="52"/>
    <x v="17"/>
    <m/>
    <n v="48492.551724137928"/>
    <n v="3346331.4633300491"/>
    <n v="62.944744715874748"/>
    <m/>
    <m/>
    <n v="31791.03448275862"/>
    <m/>
    <n v="1771.428571428572"/>
    <m/>
    <m/>
    <m/>
    <m/>
    <m/>
    <m/>
    <m/>
    <m/>
    <m/>
    <m/>
    <m/>
    <m/>
    <m/>
    <m/>
    <m/>
    <m/>
    <m/>
    <m/>
    <m/>
  </r>
  <r>
    <x v="53"/>
    <x v="17"/>
    <m/>
    <n v="45867.692307692298"/>
    <n v="800750.5661538461"/>
    <n v="15.06217794620029"/>
    <m/>
    <m/>
    <n v="6428.5714285714284"/>
    <m/>
    <n v="1392.8571428571429"/>
    <m/>
    <m/>
    <m/>
    <m/>
    <m/>
    <m/>
    <m/>
    <m/>
    <m/>
    <m/>
    <m/>
    <m/>
    <m/>
    <m/>
    <m/>
    <m/>
    <m/>
    <m/>
    <m/>
  </r>
  <r>
    <x v="54"/>
    <x v="17"/>
    <m/>
    <n v="61090.666666666672"/>
    <n v="677574.68799999997"/>
    <n v="12.745230479845"/>
    <m/>
    <m/>
    <n v="4670.6666666666661"/>
    <m/>
    <n v="2066.666666666667"/>
    <m/>
    <m/>
    <m/>
    <m/>
    <m/>
    <m/>
    <m/>
    <m/>
    <m/>
    <m/>
    <m/>
    <m/>
    <m/>
    <m/>
    <m/>
    <m/>
    <m/>
    <m/>
    <m/>
  </r>
  <r>
    <x v="0"/>
    <x v="18"/>
    <n v="1012942.222222222"/>
    <m/>
    <n v="924239320.29789758"/>
    <n v="7486.5076894867516"/>
    <n v="28500.071428571431"/>
    <n v="56553.538461538461"/>
    <m/>
    <m/>
    <n v="145810.71428571429"/>
    <m/>
    <n v="0"/>
    <m/>
    <m/>
    <m/>
    <m/>
    <m/>
    <m/>
    <m/>
    <m/>
    <m/>
    <m/>
    <m/>
    <m/>
    <m/>
    <m/>
    <m/>
    <m/>
    <m/>
  </r>
  <r>
    <x v="1"/>
    <x v="18"/>
    <n v="739400"/>
    <m/>
    <n v="674734667.78518522"/>
    <n v="5465.474328779831"/>
    <n v="27499"/>
    <n v="48551"/>
    <m/>
    <m/>
    <n v="142385.1851851852"/>
    <m/>
    <n v="0"/>
    <m/>
    <m/>
    <m/>
    <m/>
    <m/>
    <m/>
    <m/>
    <m/>
    <m/>
    <m/>
    <m/>
    <m/>
    <m/>
    <m/>
    <m/>
    <m/>
    <m/>
  </r>
  <r>
    <x v="2"/>
    <x v="18"/>
    <n v="665614.2857142858"/>
    <m/>
    <n v="607474239.2442857"/>
    <n v="4920.6525446262231"/>
    <n v="29877.357142857141"/>
    <n v="54232.28571428571"/>
    <m/>
    <m/>
    <n v="147028.57142857139"/>
    <m/>
    <n v="0"/>
    <m/>
    <m/>
    <m/>
    <m/>
    <m/>
    <m/>
    <m/>
    <m/>
    <m/>
    <m/>
    <m/>
    <m/>
    <m/>
    <m/>
    <m/>
    <m/>
    <m/>
  </r>
  <r>
    <x v="3"/>
    <x v="18"/>
    <n v="609532"/>
    <m/>
    <n v="556313064.02524126"/>
    <n v="4506.2376595755604"/>
    <n v="29388"/>
    <n v="51771"/>
    <m/>
    <m/>
    <n v="142965.5172413793"/>
    <m/>
    <n v="0"/>
    <m/>
    <m/>
    <m/>
    <m/>
    <m/>
    <m/>
    <m/>
    <m/>
    <m/>
    <m/>
    <m/>
    <m/>
    <m/>
    <m/>
    <m/>
    <m/>
    <m/>
  </r>
  <r>
    <x v="4"/>
    <x v="18"/>
    <n v="171385.10344827591"/>
    <m/>
    <n v="156713297.19123831"/>
    <n v="1269.406395833576"/>
    <n v="29198.555555555551"/>
    <n v="55462.1"/>
    <m/>
    <m/>
    <n v="121220.68965517241"/>
    <m/>
    <n v="0"/>
    <m/>
    <m/>
    <m/>
    <m/>
    <m/>
    <m/>
    <m/>
    <m/>
    <m/>
    <m/>
    <m/>
    <m/>
    <m/>
    <m/>
    <m/>
    <m/>
    <m/>
  </r>
  <r>
    <x v="5"/>
    <x v="18"/>
    <n v="47665.71428571429"/>
    <m/>
    <n v="43878717.217619047"/>
    <n v="355.42564208222541"/>
    <n v="27802.5"/>
    <n v="54003.333333333343"/>
    <m/>
    <m/>
    <n v="128464.2857142857"/>
    <m/>
    <n v="0"/>
    <m/>
    <m/>
    <m/>
    <m/>
    <m/>
    <m/>
    <m/>
    <m/>
    <m/>
    <m/>
    <m/>
    <m/>
    <m/>
    <m/>
    <m/>
    <m/>
    <m/>
  </r>
  <r>
    <x v="6"/>
    <x v="18"/>
    <n v="65980.571428596973"/>
    <m/>
    <n v="60610094.089166157"/>
    <n v="490.952857656829"/>
    <n v="29517.857142856341"/>
    <n v="53503.857142861933"/>
    <m/>
    <m/>
    <n v="152542.85714285079"/>
    <m/>
    <n v="0"/>
    <m/>
    <m/>
    <m/>
    <m/>
    <m/>
    <m/>
    <m/>
    <m/>
    <m/>
    <m/>
    <m/>
    <m/>
    <m/>
    <m/>
    <m/>
    <m/>
    <m/>
  </r>
  <r>
    <x v="7"/>
    <x v="18"/>
    <n v="72327.714285716414"/>
    <m/>
    <n v="66424661.581938453"/>
    <n v="538.05191878706603"/>
    <n v="31585.571428571358"/>
    <n v="53086.071428571828"/>
    <m/>
    <m/>
    <n v="172886.50793650729"/>
    <m/>
    <n v="0"/>
    <m/>
    <m/>
    <m/>
    <m/>
    <m/>
    <m/>
    <m/>
    <m/>
    <m/>
    <m/>
    <m/>
    <m/>
    <m/>
    <m/>
    <m/>
    <m/>
    <m/>
  </r>
  <r>
    <x v="8"/>
    <x v="18"/>
    <n v="69107.142857142855"/>
    <m/>
    <n v="63472982.103492059"/>
    <n v="514.14277466499311"/>
    <n v="33258.888888888891"/>
    <n v="49688.888888888891"/>
    <m/>
    <m/>
    <n v="164250"/>
    <m/>
    <n v="0"/>
    <m/>
    <m/>
    <m/>
    <m/>
    <m/>
    <m/>
    <m/>
    <m/>
    <m/>
    <m/>
    <m/>
    <m/>
    <m/>
    <m/>
    <m/>
    <m/>
    <m/>
  </r>
  <r>
    <x v="9"/>
    <x v="18"/>
    <n v="149883.85185185191"/>
    <m/>
    <n v="137067640.22968239"/>
    <n v="1110.2729780297309"/>
    <n v="35376.8125"/>
    <n v="48472.375"/>
    <m/>
    <m/>
    <n v="87473.913043478256"/>
    <m/>
    <n v="0"/>
    <m/>
    <m/>
    <m/>
    <m/>
    <m/>
    <m/>
    <m/>
    <m/>
    <m/>
    <m/>
    <m/>
    <m/>
    <m/>
    <m/>
    <m/>
    <m/>
    <m/>
  </r>
  <r>
    <x v="10"/>
    <x v="18"/>
    <n v="511757.14285714278"/>
    <m/>
    <n v="467117612.51376623"/>
    <n v="3783.738173844235"/>
    <n v="32165.454545454551"/>
    <n v="51570"/>
    <m/>
    <m/>
    <n v="109392.8571428571"/>
    <m/>
    <n v="0"/>
    <m/>
    <m/>
    <m/>
    <m/>
    <m/>
    <m/>
    <m/>
    <m/>
    <m/>
    <m/>
    <m/>
    <m/>
    <m/>
    <m/>
    <m/>
    <m/>
    <m/>
  </r>
  <r>
    <x v="11"/>
    <x v="18"/>
    <n v="317592.93333333329"/>
    <m/>
    <n v="290004875.83110338"/>
    <n v="2349.0925837243299"/>
    <n v="34854.333333333328"/>
    <n v="52457.166666666672"/>
    <m/>
    <m/>
    <n v="62213.793103448283"/>
    <m/>
    <n v="0"/>
    <m/>
    <m/>
    <m/>
    <m/>
    <m/>
    <m/>
    <m/>
    <m/>
    <m/>
    <m/>
    <m/>
    <m/>
    <m/>
    <m/>
    <m/>
    <m/>
    <m/>
  </r>
  <r>
    <x v="12"/>
    <x v="18"/>
    <n v="520844.28571428568"/>
    <m/>
    <n v="475374047.7146194"/>
    <n v="3850.6168104283329"/>
    <n v="31502.2"/>
    <n v="52044.866666666661"/>
    <m/>
    <m/>
    <n v="78996.551724137928"/>
    <m/>
    <n v="0"/>
    <m/>
    <m/>
    <m/>
    <m/>
    <m/>
    <m/>
    <m/>
    <m/>
    <m/>
    <m/>
    <m/>
    <m/>
    <m/>
    <m/>
    <m/>
    <m/>
    <m/>
  </r>
  <r>
    <x v="13"/>
    <x v="18"/>
    <n v="502539.52000000002"/>
    <m/>
    <n v="458664499.70599997"/>
    <n v="3715.2664126395262"/>
    <n v="29100.75"/>
    <n v="45879.75"/>
    <m/>
    <m/>
    <n v="92624"/>
    <m/>
    <n v="0"/>
    <m/>
    <m/>
    <m/>
    <m/>
    <m/>
    <m/>
    <m/>
    <m/>
    <m/>
    <m/>
    <m/>
    <m/>
    <m/>
    <m/>
    <m/>
    <m/>
    <m/>
  </r>
  <r>
    <x v="14"/>
    <x v="18"/>
    <n v="671252"/>
    <m/>
    <n v="612584592.86800003"/>
    <n v="4962.0473445007856"/>
    <n v="30679"/>
    <n v="46510"/>
    <m/>
    <m/>
    <n v="139400"/>
    <m/>
    <n v="0"/>
    <m/>
    <m/>
    <m/>
    <m/>
    <m/>
    <m/>
    <m/>
    <m/>
    <m/>
    <m/>
    <m/>
    <m/>
    <m/>
    <m/>
    <m/>
    <m/>
    <m/>
  </r>
  <r>
    <x v="15"/>
    <x v="18"/>
    <n v="373338.46153846162"/>
    <m/>
    <n v="340856541.41230768"/>
    <n v="2761.0003840483719"/>
    <n v="28875"/>
    <n v="44435"/>
    <m/>
    <m/>
    <n v="121730.76923076921"/>
    <m/>
    <n v="0"/>
    <m/>
    <m/>
    <m/>
    <m/>
    <m/>
    <m/>
    <m/>
    <m/>
    <m/>
    <m/>
    <m/>
    <m/>
    <m/>
    <m/>
    <m/>
    <m/>
    <m/>
  </r>
  <r>
    <x v="16"/>
    <x v="18"/>
    <n v="278692.29629629629"/>
    <m/>
    <n v="254558030.64059061"/>
    <n v="2061.9666486350429"/>
    <n v="30151.57894736842"/>
    <n v="45856.75"/>
    <m/>
    <m/>
    <n v="131316"/>
    <m/>
    <n v="0"/>
    <m/>
    <m/>
    <m/>
    <m/>
    <m/>
    <m/>
    <m/>
    <m/>
    <m/>
    <m/>
    <m/>
    <m/>
    <m/>
    <m/>
    <m/>
    <m/>
    <m/>
  </r>
  <r>
    <x v="17"/>
    <x v="18"/>
    <n v="19007.142857142859"/>
    <m/>
    <n v="17705845.627936509"/>
    <n v="143.4205908916399"/>
    <n v="29752.222222222219"/>
    <n v="46230"/>
    <m/>
    <m/>
    <n v="112080"/>
    <m/>
    <n v="0"/>
    <m/>
    <m/>
    <m/>
    <m/>
    <m/>
    <m/>
    <m/>
    <m/>
    <m/>
    <m/>
    <m/>
    <m/>
    <m/>
    <m/>
    <m/>
    <m/>
    <m/>
  </r>
  <r>
    <x v="18"/>
    <x v="18"/>
    <n v="4669.2413793103451"/>
    <m/>
    <m/>
    <m/>
    <n v="30213"/>
    <n v="48862"/>
    <m/>
    <m/>
    <n v="125600"/>
    <m/>
    <m/>
    <m/>
    <m/>
    <m/>
    <m/>
    <m/>
    <m/>
    <m/>
    <m/>
    <m/>
    <m/>
    <m/>
    <m/>
    <m/>
    <m/>
    <m/>
    <m/>
    <m/>
  </r>
  <r>
    <x v="19"/>
    <x v="18"/>
    <n v="3362.88"/>
    <m/>
    <n v="3439385.1184761911"/>
    <n v="27.859649087726531"/>
    <n v="30189.571428571431"/>
    <n v="47493.476190476191"/>
    <m/>
    <m/>
    <n v="107384"/>
    <m/>
    <n v="0"/>
    <m/>
    <m/>
    <m/>
    <m/>
    <m/>
    <m/>
    <m/>
    <m/>
    <m/>
    <m/>
    <m/>
    <m/>
    <m/>
    <m/>
    <m/>
    <m/>
    <m/>
  </r>
  <r>
    <x v="20"/>
    <x v="18"/>
    <n v="3878.571428571428"/>
    <m/>
    <n v="3934486.6031746031"/>
    <n v="31.870061749109819"/>
    <n v="30750"/>
    <n v="46638.888888888891"/>
    <m/>
    <m/>
    <n v="133178.57142857139"/>
    <m/>
    <n v="0"/>
    <m/>
    <m/>
    <m/>
    <m/>
    <m/>
    <m/>
    <m/>
    <m/>
    <m/>
    <m/>
    <m/>
    <m/>
    <m/>
    <m/>
    <m/>
    <m/>
    <m/>
  </r>
  <r>
    <x v="21"/>
    <x v="18"/>
    <n v="286888.96551724139"/>
    <m/>
    <n v="262035925.1992414"/>
    <n v="2122.5389634944299"/>
    <n v="31963.21428571429"/>
    <n v="48435.28571428571"/>
    <m/>
    <m/>
    <n v="118868.96551724141"/>
    <m/>
    <n v="0"/>
    <m/>
    <m/>
    <m/>
    <m/>
    <m/>
    <m/>
    <m/>
    <m/>
    <m/>
    <m/>
    <m/>
    <m/>
    <m/>
    <m/>
    <m/>
    <m/>
    <m/>
  </r>
  <r>
    <x v="22"/>
    <x v="18"/>
    <n v="587614.2857142858"/>
    <m/>
    <n v="536283136.79345948"/>
    <n v="4343.9915822367802"/>
    <n v="29562"/>
    <n v="45812.399999999987"/>
    <m/>
    <m/>
    <n v="121730.76923076921"/>
    <m/>
    <n v="0"/>
    <m/>
    <m/>
    <m/>
    <m/>
    <m/>
    <m/>
    <m/>
    <m/>
    <m/>
    <m/>
    <m/>
    <m/>
    <m/>
    <m/>
    <m/>
    <m/>
    <m/>
  </r>
  <r>
    <x v="23"/>
    <x v="18"/>
    <n v="245014.8148148148"/>
    <m/>
    <n v="223778407.71333331"/>
    <n v="1812.646068279143"/>
    <n v="30569.444444444449"/>
    <n v="48601.111111111109"/>
    <m/>
    <m/>
    <n v="54766.666666666672"/>
    <m/>
    <n v="0"/>
    <m/>
    <m/>
    <m/>
    <m/>
    <m/>
    <m/>
    <m/>
    <m/>
    <m/>
    <m/>
    <m/>
    <m/>
    <m/>
    <m/>
    <m/>
    <m/>
    <m/>
  </r>
  <r>
    <x v="24"/>
    <x v="18"/>
    <n v="707817.6551724138"/>
    <m/>
    <n v="645943223.51109898"/>
    <n v="5232.2583594788257"/>
    <n v="30709.518518518518"/>
    <n v="52047.851851851847"/>
    <m/>
    <m/>
    <n v="131153.84615384621"/>
    <m/>
    <n v="0"/>
    <m/>
    <m/>
    <m/>
    <m/>
    <m/>
    <m/>
    <m/>
    <m/>
    <m/>
    <m/>
    <m/>
    <m/>
    <m/>
    <m/>
    <m/>
    <m/>
    <m/>
  </r>
  <r>
    <x v="25"/>
    <x v="18"/>
    <n v="568316.48"/>
    <m/>
    <n v="518696376.40101957"/>
    <n v="4201.5356035528976"/>
    <n v="30936.176470588231"/>
    <n v="51403.352941176468"/>
    <m/>
    <m/>
    <n v="110804.1666666667"/>
    <m/>
    <n v="0"/>
    <m/>
    <m/>
    <m/>
    <m/>
    <m/>
    <m/>
    <m/>
    <m/>
    <m/>
    <m/>
    <m/>
    <m/>
    <m/>
    <m/>
    <m/>
    <m/>
    <m/>
  </r>
  <r>
    <x v="26"/>
    <x v="18"/>
    <n v="644812.82758620696"/>
    <m/>
    <n v="588487704.53572416"/>
    <n v="4766.8581377332785"/>
    <n v="27550.448275862069"/>
    <n v="51967.758620689659"/>
    <m/>
    <m/>
    <n v="147089.6551724138"/>
    <m/>
    <n v="0"/>
    <m/>
    <m/>
    <m/>
    <m/>
    <m/>
    <m/>
    <m/>
    <m/>
    <m/>
    <m/>
    <m/>
    <m/>
    <m/>
    <m/>
    <m/>
    <m/>
    <m/>
  </r>
  <r>
    <x v="27"/>
    <x v="18"/>
    <n v="436808.57142857142"/>
    <m/>
    <n v="398663879.28888887"/>
    <n v="3229.2504032991151"/>
    <n v="16464.444444444449"/>
    <n v="51624.444444444453"/>
    <m/>
    <m/>
    <n v="62142.857142857138"/>
    <m/>
    <n v="0"/>
    <m/>
    <m/>
    <m/>
    <m/>
    <m/>
    <m/>
    <m/>
    <m/>
    <m/>
    <m/>
    <m/>
    <m/>
    <m/>
    <m/>
    <m/>
    <m/>
    <m/>
  </r>
  <r>
    <x v="28"/>
    <x v="18"/>
    <n v="131268"/>
    <m/>
    <n v="120031087.5432857"/>
    <n v="972.2737824880985"/>
    <n v="19247"/>
    <n v="49472.678571428572"/>
    <m/>
    <m/>
    <n v="80200"/>
    <m/>
    <n v="0"/>
    <m/>
    <m/>
    <m/>
    <m/>
    <m/>
    <m/>
    <m/>
    <m/>
    <m/>
    <m/>
    <m/>
    <m/>
    <m/>
    <m/>
    <m/>
    <m/>
    <m/>
  </r>
  <r>
    <x v="29"/>
    <x v="18"/>
    <n v="16397.142857142859"/>
    <m/>
    <n v="15338912.874342861"/>
    <n v="124.2480022870288"/>
    <n v="24427.5"/>
    <n v="48195.6"/>
    <m/>
    <m/>
    <n v="136928.57142857139"/>
    <m/>
    <n v="0"/>
    <m/>
    <m/>
    <m/>
    <m/>
    <m/>
    <m/>
    <m/>
    <m/>
    <m/>
    <m/>
    <m/>
    <m/>
    <m/>
    <m/>
    <m/>
    <m/>
    <m/>
  </r>
  <r>
    <x v="30"/>
    <x v="18"/>
    <n v="0"/>
    <m/>
    <m/>
    <m/>
    <m/>
    <m/>
    <m/>
    <m/>
    <n v="0"/>
    <m/>
    <n v="0"/>
    <m/>
    <m/>
    <m/>
    <m/>
    <m/>
    <m/>
    <m/>
    <m/>
    <m/>
    <m/>
    <m/>
    <m/>
    <m/>
    <m/>
    <m/>
    <m/>
    <m/>
  </r>
  <r>
    <x v="31"/>
    <x v="18"/>
    <n v="7626"/>
    <m/>
    <n v="7321062.5981904762"/>
    <n v="59.301947269351153"/>
    <n v="25578.321428571431"/>
    <n v="49904.46428571429"/>
    <m/>
    <m/>
    <n v="108603.3333333333"/>
    <m/>
    <n v="0"/>
    <m/>
    <m/>
    <m/>
    <m/>
    <m/>
    <m/>
    <m/>
    <m/>
    <m/>
    <m/>
    <m/>
    <m/>
    <m/>
    <m/>
    <m/>
    <m/>
    <m/>
  </r>
  <r>
    <x v="32"/>
    <x v="18"/>
    <n v="18520"/>
    <m/>
    <n v="17279376.423999999"/>
    <n v="139.96611226853719"/>
    <n v="28248"/>
    <n v="47554"/>
    <m/>
    <m/>
    <n v="130500"/>
    <m/>
    <n v="0"/>
    <m/>
    <m/>
    <m/>
    <m/>
    <m/>
    <m/>
    <m/>
    <m/>
    <m/>
    <m/>
    <m/>
    <m/>
    <m/>
    <m/>
    <m/>
    <m/>
    <m/>
  </r>
  <r>
    <x v="33"/>
    <x v="18"/>
    <n v="196920"/>
    <m/>
    <n v="179994760.10800001"/>
    <n v="1457.990507460268"/>
    <n v="30285"/>
    <n v="49674"/>
    <m/>
    <m/>
    <n v="130900"/>
    <m/>
    <n v="0"/>
    <m/>
    <m/>
    <m/>
    <m/>
    <m/>
    <m/>
    <m/>
    <m/>
    <m/>
    <m/>
    <m/>
    <m/>
    <m/>
    <m/>
    <m/>
    <m/>
    <m/>
  </r>
  <r>
    <x v="34"/>
    <x v="18"/>
    <n v="184855.71428571429"/>
    <m/>
    <n v="168928970.16270679"/>
    <n v="1368.3555831541039"/>
    <n v="28215.78947368421"/>
    <n v="48453.157894736847"/>
    <m/>
    <m/>
    <n v="78964.285714285725"/>
    <m/>
    <n v="0"/>
    <m/>
    <m/>
    <m/>
    <m/>
    <m/>
    <m/>
    <m/>
    <m/>
    <m/>
    <m/>
    <m/>
    <m/>
    <m/>
    <m/>
    <m/>
    <m/>
    <m/>
  </r>
  <r>
    <x v="35"/>
    <x v="18"/>
    <n v="684416"/>
    <m/>
    <n v="624553844.63199997"/>
    <n v="5059.0004749299333"/>
    <n v="26134"/>
    <n v="50552"/>
    <m/>
    <m/>
    <n v="104800"/>
    <m/>
    <n v="0"/>
    <m/>
    <m/>
    <m/>
    <m/>
    <m/>
    <m/>
    <m/>
    <m/>
    <m/>
    <m/>
    <m/>
    <m/>
    <m/>
    <m/>
    <m/>
    <m/>
    <m/>
  </r>
  <r>
    <x v="36"/>
    <x v="18"/>
    <n v="778680"/>
    <m/>
    <n v="710521261.88"/>
    <n v="5755.3522921898038"/>
    <n v="27062"/>
    <n v="50928"/>
    <m/>
    <m/>
    <n v="99000"/>
    <m/>
    <n v="0"/>
    <m/>
    <m/>
    <m/>
    <m/>
    <m/>
    <m/>
    <m/>
    <m/>
    <m/>
    <m/>
    <m/>
    <m/>
    <m/>
    <m/>
    <m/>
    <m/>
    <m/>
  </r>
  <r>
    <x v="37"/>
    <x v="18"/>
    <n v="816243.07692307688"/>
    <m/>
    <n v="744765470.11155677"/>
    <n v="6032.736647751849"/>
    <n v="25467.68"/>
    <n v="45503.360000000001"/>
    <m/>
    <m/>
    <n v="109630.76923076921"/>
    <m/>
    <n v="0"/>
    <m/>
    <m/>
    <m/>
    <m/>
    <m/>
    <m/>
    <m/>
    <m/>
    <m/>
    <m/>
    <m/>
    <m/>
    <m/>
    <m/>
    <m/>
    <m/>
    <m/>
  </r>
  <r>
    <x v="38"/>
    <x v="18"/>
    <n v="427770.06896551728"/>
    <m/>
    <n v="390520131.8266207"/>
    <n v="3163.2845580266389"/>
    <n v="28828.931034482761"/>
    <n v="49313.517241379312"/>
    <m/>
    <m/>
    <n v="127206.8965517241"/>
    <m/>
    <n v="0"/>
    <m/>
    <m/>
    <m/>
    <m/>
    <m/>
    <m/>
    <m/>
    <m/>
    <m/>
    <m/>
    <m/>
    <m/>
    <m/>
    <m/>
    <m/>
    <m/>
    <m/>
  </r>
  <r>
    <x v="39"/>
    <x v="18"/>
    <n v="376600"/>
    <m/>
    <n v="343836867.69999999"/>
    <n v="2785.141572569541"/>
    <n v="27049"/>
    <n v="48176"/>
    <m/>
    <m/>
    <n v="121000"/>
    <m/>
    <n v="0"/>
    <m/>
    <m/>
    <m/>
    <m/>
    <m/>
    <m/>
    <m/>
    <m/>
    <m/>
    <m/>
    <m/>
    <m/>
    <m/>
    <m/>
    <m/>
    <m/>
    <m/>
  </r>
  <r>
    <x v="40"/>
    <x v="18"/>
    <n v="222820"/>
    <m/>
    <n v="203575920.15599999"/>
    <n v="1649.0022207137879"/>
    <n v="26370"/>
    <n v="50793"/>
    <m/>
    <m/>
    <n v="100800"/>
    <m/>
    <n v="0"/>
    <m/>
    <m/>
    <m/>
    <m/>
    <m/>
    <m/>
    <m/>
    <m/>
    <m/>
    <m/>
    <m/>
    <m/>
    <m/>
    <m/>
    <m/>
    <m/>
    <m/>
  </r>
  <r>
    <x v="41"/>
    <x v="18"/>
    <n v="7220"/>
    <m/>
    <n v="6949285.068"/>
    <n v="56.290481215675477"/>
    <n v="26190"/>
    <n v="49849"/>
    <m/>
    <m/>
    <n v="105200"/>
    <m/>
    <n v="0"/>
    <m/>
    <m/>
    <m/>
    <m/>
    <m/>
    <m/>
    <m/>
    <m/>
    <m/>
    <m/>
    <m/>
    <m/>
    <m/>
    <m/>
    <m/>
    <m/>
    <m/>
  </r>
  <r>
    <x v="42"/>
    <x v="18"/>
    <n v="3732"/>
    <m/>
    <n v="3717511.2719999999"/>
    <n v="30.112521846193719"/>
    <n v="26952"/>
    <n v="51954"/>
    <m/>
    <m/>
    <n v="44700"/>
    <m/>
    <n v="0"/>
    <m/>
    <m/>
    <m/>
    <m/>
    <m/>
    <m/>
    <m/>
    <m/>
    <m/>
    <m/>
    <m/>
    <m/>
    <m/>
    <m/>
    <m/>
    <m/>
    <m/>
  </r>
  <r>
    <x v="43"/>
    <x v="18"/>
    <n v="34908"/>
    <m/>
    <m/>
    <m/>
    <n v="27566"/>
    <n v="52442"/>
    <m/>
    <m/>
    <n v="92800"/>
    <m/>
    <m/>
    <m/>
    <m/>
    <m/>
    <m/>
    <m/>
    <m/>
    <m/>
    <m/>
    <m/>
    <m/>
    <m/>
    <m/>
    <m/>
    <m/>
    <m/>
    <m/>
    <m/>
  </r>
  <r>
    <x v="44"/>
    <x v="18"/>
    <n v="3828"/>
    <m/>
    <n v="3870425.7680000002"/>
    <n v="31.351157256954011"/>
    <n v="27677"/>
    <n v="50837"/>
    <m/>
    <m/>
    <n v="111400"/>
    <m/>
    <n v="0"/>
    <m/>
    <m/>
    <m/>
    <m/>
    <m/>
    <m/>
    <m/>
    <m/>
    <m/>
    <m/>
    <m/>
    <m/>
    <m/>
    <m/>
    <m/>
    <m/>
    <m/>
  </r>
  <r>
    <x v="45"/>
    <x v="18"/>
    <n v="160443.1724137931"/>
    <m/>
    <n v="146711720.65274879"/>
    <n v="1188.391794941831"/>
    <n v="28296.357142857141"/>
    <n v="52485.21428571429"/>
    <m/>
    <m/>
    <n v="111920.68965517241"/>
    <m/>
    <n v="0"/>
    <m/>
    <m/>
    <m/>
    <m/>
    <m/>
    <m/>
    <m/>
    <m/>
    <m/>
    <m/>
    <m/>
    <m/>
    <m/>
    <m/>
    <m/>
    <m/>
    <m/>
  </r>
  <r>
    <x v="46"/>
    <x v="18"/>
    <n v="556332"/>
    <m/>
    <n v="507748819.68400002"/>
    <n v="4112.8583900400135"/>
    <n v="26838"/>
    <n v="48319"/>
    <m/>
    <m/>
    <n v="117600"/>
    <m/>
    <n v="0"/>
    <m/>
    <m/>
    <m/>
    <m/>
    <m/>
    <m/>
    <m/>
    <m/>
    <m/>
    <m/>
    <m/>
    <m/>
    <m/>
    <m/>
    <m/>
    <m/>
    <m/>
  </r>
  <r>
    <x v="47"/>
    <x v="18"/>
    <n v="434901.06666666671"/>
    <m/>
    <n v="396963897.7794286"/>
    <n v="3215.4802418668378"/>
    <n v="26118.238095238099"/>
    <n v="49306.238095238099"/>
    <m/>
    <m/>
    <n v="76776.666666666657"/>
    <m/>
    <n v="0"/>
    <m/>
    <m/>
    <m/>
    <m/>
    <m/>
    <m/>
    <m/>
    <m/>
    <m/>
    <m/>
    <m/>
    <m/>
    <m/>
    <m/>
    <m/>
    <m/>
    <m/>
  </r>
  <r>
    <x v="48"/>
    <x v="18"/>
    <n v="689427.6"/>
    <m/>
    <n v="629094793.27685714"/>
    <n v="5095.7829902381218"/>
    <n v="26677.71428571429"/>
    <n v="51006.071428571428"/>
    <m/>
    <m/>
    <n v="71765"/>
    <m/>
    <n v="0"/>
    <m/>
    <m/>
    <m/>
    <m/>
    <m/>
    <m/>
    <m/>
    <m/>
    <m/>
    <m/>
    <m/>
    <m/>
    <m/>
    <m/>
    <m/>
    <m/>
    <m/>
  </r>
  <r>
    <x v="49"/>
    <x v="18"/>
    <n v="767816"/>
    <m/>
    <n v="700580129.61199999"/>
    <n v="5674.8273009542017"/>
    <n v="26457"/>
    <n v="43894"/>
    <m/>
    <m/>
    <n v="91900"/>
    <m/>
    <n v="0"/>
    <m/>
    <m/>
    <m/>
    <m/>
    <m/>
    <m/>
    <m/>
    <m/>
    <m/>
    <m/>
    <m/>
    <m/>
    <m/>
    <m/>
    <m/>
    <m/>
    <m/>
  </r>
  <r>
    <x v="50"/>
    <x v="18"/>
    <n v="579148.41379310342"/>
    <m/>
    <n v="528538523.90048271"/>
    <n v="4281.2588000427913"/>
    <n v="28334"/>
    <n v="48096.5"/>
    <m/>
    <m/>
    <n v="94389.655172413797"/>
    <m/>
    <n v="0"/>
    <m/>
    <m/>
    <m/>
    <m/>
    <m/>
    <m/>
    <m/>
    <m/>
    <m/>
    <m/>
    <m/>
    <m/>
    <m/>
    <m/>
    <m/>
    <m/>
    <m/>
  </r>
  <r>
    <x v="51"/>
    <x v="18"/>
    <n v="500012.30769230757"/>
    <m/>
    <n v="456356391.85384607"/>
    <n v="3696.570316505306"/>
    <n v="27218.076923076918"/>
    <n v="46045.384615384617"/>
    <m/>
    <m/>
    <n v="95192.307692307688"/>
    <m/>
    <n v="0"/>
    <m/>
    <m/>
    <m/>
    <m/>
    <m/>
    <m/>
    <m/>
    <m/>
    <m/>
    <m/>
    <m/>
    <m/>
    <m/>
    <m/>
    <m/>
    <m/>
    <m/>
  </r>
  <r>
    <x v="52"/>
    <x v="18"/>
    <n v="134125.24137931029"/>
    <m/>
    <n v="122676953.4971035"/>
    <n v="993.7057810771903"/>
    <n v="27240.448275862069"/>
    <n v="47777.413793103449"/>
    <m/>
    <m/>
    <n v="98772.413793103449"/>
    <m/>
    <n v="0"/>
    <m/>
    <m/>
    <m/>
    <m/>
    <m/>
    <m/>
    <m/>
    <m/>
    <m/>
    <m/>
    <m/>
    <m/>
    <m/>
    <m/>
    <m/>
    <m/>
    <m/>
  </r>
  <r>
    <x v="53"/>
    <x v="18"/>
    <n v="728.57142857142856"/>
    <m/>
    <n v="981012.97978021973"/>
    <n v="7.9463847245145542"/>
    <n v="25960.38461538461"/>
    <n v="44615.769230769227"/>
    <m/>
    <m/>
    <n v="75750"/>
    <m/>
    <n v="0"/>
    <m/>
    <m/>
    <m/>
    <m/>
    <m/>
    <m/>
    <m/>
    <m/>
    <m/>
    <m/>
    <m/>
    <m/>
    <m/>
    <m/>
    <m/>
    <m/>
    <m/>
  </r>
  <r>
    <x v="54"/>
    <x v="18"/>
    <n v="909.33333333333326"/>
    <m/>
    <m/>
    <m/>
    <n v="24149"/>
    <n v="46417.333333333328"/>
    <m/>
    <m/>
    <n v="60966.666666666672"/>
    <m/>
    <m/>
    <m/>
    <m/>
    <m/>
    <m/>
    <m/>
    <m/>
    <m/>
    <m/>
    <m/>
    <m/>
    <m/>
    <m/>
    <m/>
    <m/>
    <m/>
    <m/>
    <m/>
  </r>
  <r>
    <x v="0"/>
    <x v="19"/>
    <n v="4048828.923076923"/>
    <n v="679.78571428571422"/>
    <n v="3693521615.0605979"/>
    <n v="34597.141338921661"/>
    <n v="62420.71428571429"/>
    <n v="143929.55555555559"/>
    <m/>
    <m/>
    <m/>
    <n v="0"/>
    <n v="429181.71428571432"/>
    <n v="4270.25"/>
    <m/>
    <m/>
    <m/>
    <m/>
    <n v="1299.7037037037039"/>
    <n v="6659.4642857142862"/>
    <m/>
    <m/>
    <m/>
    <m/>
    <n v="183342.85714285719"/>
    <n v="57751.851851851847"/>
    <m/>
    <m/>
    <m/>
    <m/>
  </r>
  <r>
    <x v="1"/>
    <x v="19"/>
    <n v="3316608"/>
    <n v="523"/>
    <n v="3025873434.6164441"/>
    <n v="28343.29450361045"/>
    <n v="55132"/>
    <n v="127772"/>
    <m/>
    <m/>
    <m/>
    <n v="0"/>
    <n v="419904"/>
    <n v="3875"/>
    <m/>
    <m/>
    <m/>
    <m/>
    <n v="1216.4444444444439"/>
    <n v="6065"/>
    <m/>
    <m/>
    <m/>
    <m/>
    <n v="224400"/>
    <n v="238200"/>
    <m/>
    <m/>
    <m/>
    <m/>
  </r>
  <r>
    <x v="2"/>
    <x v="19"/>
    <n v="3176118.285714285"/>
    <n v="691.96428571428578"/>
    <n v="2897760960.4251428"/>
    <n v="27143.26758111938"/>
    <n v="58846.857142857138"/>
    <n v="135470"/>
    <m/>
    <m/>
    <m/>
    <n v="0"/>
    <n v="528027.42857142864"/>
    <n v="3937"/>
    <m/>
    <m/>
    <m/>
    <m/>
    <n v="1309.75"/>
    <n v="6434.7142857142862"/>
    <m/>
    <m/>
    <m/>
    <m/>
    <n v="239475"/>
    <n v="195853.57142857139"/>
    <m/>
    <m/>
    <m/>
    <m/>
  </r>
  <r>
    <x v="3"/>
    <x v="19"/>
    <n v="2754176"/>
    <n v="598"/>
    <n v="2512762284.0731421"/>
    <n v="23536.992863046718"/>
    <n v="33685.71428571429"/>
    <n v="126228"/>
    <m/>
    <m/>
    <m/>
    <n v="0"/>
    <n v="507456"/>
    <n v="3735"/>
    <m/>
    <m/>
    <m/>
    <m/>
    <n v="1294"/>
    <n v="6225"/>
    <m/>
    <m/>
    <m/>
    <m/>
    <n v="226400"/>
    <n v="140800"/>
    <m/>
    <m/>
    <m/>
    <m/>
  </r>
  <r>
    <x v="4"/>
    <x v="19"/>
    <n v="1571584.551724138"/>
    <n v="506.68965517241378"/>
    <n v="1434634145.44278"/>
    <n v="13438.188664482101"/>
    <n v="35435.384615384617"/>
    <n v="129001.3333333333"/>
    <m/>
    <m/>
    <m/>
    <n v="0"/>
    <n v="1293636.413793104"/>
    <n v="3856.62962962963"/>
    <m/>
    <m/>
    <m/>
    <m/>
    <n v="1288.2222222222219"/>
    <n v="5456"/>
    <m/>
    <m/>
    <m/>
    <m/>
    <n v="523258.62068965519"/>
    <n v="225525"/>
    <m/>
    <m/>
    <m/>
    <m/>
  </r>
  <r>
    <x v="5"/>
    <x v="19"/>
    <n v="1150371.4285714279"/>
    <n v="333.21428571428572"/>
    <n v="1050690042.505514"/>
    <n v="9841.7921139915852"/>
    <n v="37595"/>
    <n v="123250.9090909091"/>
    <m/>
    <m/>
    <m/>
    <n v="0"/>
    <n v="1450285.7142857141"/>
    <n v="3748.75"/>
    <m/>
    <m/>
    <m/>
    <m/>
    <n v="1136.086956521739"/>
    <n v="5052.5"/>
    <m/>
    <m/>
    <m/>
    <m/>
    <n v="786000"/>
    <n v="180000"/>
    <m/>
    <m/>
    <m/>
    <m/>
  </r>
  <r>
    <x v="6"/>
    <x v="19"/>
    <n v="1305881.1428571939"/>
    <n v="342.57142857143481"/>
    <n v="1193300953.577951"/>
    <n v="11177.625597875111"/>
    <n v="51242.367346910498"/>
    <n v="130200"/>
    <m/>
    <m/>
    <m/>
    <n v="0"/>
    <n v="1430290.2857142091"/>
    <n v="3859.8571428570431"/>
    <m/>
    <m/>
    <m/>
    <m/>
    <n v="967"/>
    <n v="5112.2857142859139"/>
    <m/>
    <m/>
    <m/>
    <m/>
    <n v="1324933.673469377"/>
    <n v="356824.76190477511"/>
    <m/>
    <m/>
    <m/>
    <m/>
  </r>
  <r>
    <x v="7"/>
    <x v="19"/>
    <n v="1238251.4285714331"/>
    <n v="333.21428571428618"/>
    <n v="1132157371.1480041"/>
    <n v="10604.89491324307"/>
    <n v="54949.714285711649"/>
    <n v="130786"/>
    <m/>
    <m/>
    <m/>
    <n v="0"/>
    <n v="1891686.857142851"/>
    <n v="3951.5714285714198"/>
    <m/>
    <m/>
    <m/>
    <m/>
    <n v="940"/>
    <n v="5249.3571428571586"/>
    <m/>
    <m/>
    <m/>
    <m/>
    <n v="1374292.8571428561"/>
    <n v="826415.71428572095"/>
    <m/>
    <m/>
    <m/>
    <m/>
  </r>
  <r>
    <x v="8"/>
    <x v="19"/>
    <n v="1167480"/>
    <n v="388.92857142857139"/>
    <n v="1066593372.85233"/>
    <n v="9990.7582837101636"/>
    <n v="19280.887096775699"/>
    <n v="122164.4444444445"/>
    <m/>
    <m/>
    <m/>
    <n v="0"/>
    <n v="1474354.2857142859"/>
    <n v="3834.4444444444439"/>
    <m/>
    <m/>
    <m/>
    <m/>
    <n v="922.22222222222217"/>
    <n v="5214.4444444444443"/>
    <m/>
    <m/>
    <m/>
    <m/>
    <n v="985178.57142857148"/>
    <n v="347000"/>
    <m/>
    <m/>
    <m/>
    <m/>
  </r>
  <r>
    <x v="9"/>
    <x v="19"/>
    <n v="2307989.5000001788"/>
    <n v="361.66666666666657"/>
    <n v="2106317210.240536"/>
    <n v="19729.83017891433"/>
    <n v="97238.000000037253"/>
    <n v="133000"/>
    <m/>
    <m/>
    <m/>
    <n v="0"/>
    <n v="263210.66666666663"/>
    <n v="4010.625"/>
    <m/>
    <m/>
    <m/>
    <m/>
    <n v="935.8125"/>
    <n v="5533.5"/>
    <m/>
    <m/>
    <m/>
    <m/>
    <n v="419533.33333333337"/>
    <n v="188426.0869565217"/>
    <m/>
    <m/>
    <m/>
    <m/>
  </r>
  <r>
    <x v="10"/>
    <x v="19"/>
    <n v="2760634.249999553"/>
    <n v="498.21428571428572"/>
    <n v="2518724446.8638248"/>
    <n v="23592.840319824511"/>
    <n v="62183.999999910593"/>
    <n v="129116"/>
    <m/>
    <m/>
    <m/>
    <n v="0"/>
    <n v="19008"/>
    <n v="4057.1428571428569"/>
    <m/>
    <m/>
    <m/>
    <m/>
    <n v="1171.363636363636"/>
    <n v="6203.181818181818"/>
    <m/>
    <m/>
    <m/>
    <m/>
    <n v="249857.1428571429"/>
    <n v="82714.285714285725"/>
    <m/>
    <m/>
    <m/>
    <m/>
  </r>
  <r>
    <x v="11"/>
    <x v="19"/>
    <n v="3604513.8823530078"/>
    <n v="558.79411764704855"/>
    <n v="3288393529.226315"/>
    <n v="30802.314854402619"/>
    <n v="50716.563380375497"/>
    <n v="137911.764705874"/>
    <m/>
    <m/>
    <m/>
    <n v="0"/>
    <n v="0"/>
    <n v="4083.9411764707179"/>
    <m/>
    <m/>
    <m/>
    <m/>
    <n v="1214.823529411879"/>
    <n v="6762.5588235292817"/>
    <m/>
    <m/>
    <m/>
    <m/>
    <n v="182873.52941174811"/>
    <n v="207335.29411762211"/>
    <m/>
    <m/>
    <m/>
    <m/>
  </r>
  <r>
    <x v="12"/>
    <x v="19"/>
    <n v="4111317.115966307"/>
    <n v="618.8694117647135"/>
    <n v="3750586931.6041698"/>
    <n v="35131.670990503473"/>
    <n v="50716.563380375497"/>
    <n v="138877.43529412901"/>
    <m/>
    <m/>
    <m/>
    <n v="0"/>
    <n v="0"/>
    <n v="4041.4588235293049"/>
    <m/>
    <m/>
    <m/>
    <m/>
    <n v="1200.0764705881161"/>
    <n v="6831.8411764707416"/>
    <m/>
    <m/>
    <m/>
    <m/>
    <n v="167016.47058825189"/>
    <n v="208504.70588237789"/>
    <m/>
    <m/>
    <m/>
    <m/>
  </r>
  <r>
    <x v="13"/>
    <x v="19"/>
    <n v="3821067.8153846222"/>
    <n v="537.70769230769542"/>
    <n v="3485765799.5383639"/>
    <n v="32651.0968689781"/>
    <n v="50921.406912794482"/>
    <n v="126406.33599999671"/>
    <m/>
    <m/>
    <m/>
    <n v="0"/>
    <n v="0"/>
    <n v="3491.7119999999741"/>
    <m/>
    <m/>
    <m/>
    <m/>
    <n v="1032.752000000007"/>
    <n v="6003.8719999999739"/>
    <m/>
    <m/>
    <m/>
    <m/>
    <n v="135056.92307692309"/>
    <n v="174095.3846153846"/>
    <m/>
    <m/>
    <m/>
    <m/>
  </r>
  <r>
    <x v="14"/>
    <x v="19"/>
    <n v="3517616"/>
    <n v="638.6"/>
    <n v="3209198071.0591998"/>
    <n v="30060.492619374661"/>
    <n v="64120"/>
    <n v="136200"/>
    <m/>
    <m/>
    <m/>
    <n v="0"/>
    <n v="0"/>
    <n v="4180"/>
    <m/>
    <m/>
    <m/>
    <m/>
    <n v="1138"/>
    <n v="6525"/>
    <m/>
    <m/>
    <m/>
    <m/>
    <n v="177700"/>
    <n v="228500"/>
    <m/>
    <m/>
    <m/>
    <m/>
  </r>
  <r>
    <x v="15"/>
    <x v="19"/>
    <n v="2090492.307692308"/>
    <n v="490.38461538461542"/>
    <n v="1907618712.1455591"/>
    <n v="17868.62541585229"/>
    <n v="58084.615384615383"/>
    <n v="133314.78260869559"/>
    <m/>
    <m/>
    <m/>
    <n v="0"/>
    <n v="491705.00000014901"/>
    <n v="3853.636363636364"/>
    <m/>
    <m/>
    <m/>
    <m/>
    <n v="935.21739130434787"/>
    <n v="5753.181818181818"/>
    <m/>
    <m/>
    <m/>
    <m/>
    <n v="220500"/>
    <n v="178038.4615384615"/>
    <m/>
    <m/>
    <m/>
    <m/>
  </r>
  <r>
    <x v="16"/>
    <x v="19"/>
    <n v="1748344.888888889"/>
    <n v="451.22222222222217"/>
    <n v="1595618443.991421"/>
    <n v="14946.125292637749"/>
    <n v="34699.333333333328"/>
    <n v="130626.56"/>
    <m/>
    <m/>
    <m/>
    <n v="0"/>
    <n v="1092500.0000000601"/>
    <n v="4141.9444444444443"/>
    <m/>
    <m/>
    <m/>
    <m/>
    <n v="907.68000000000006"/>
    <n v="5708.6500000000005"/>
    <m/>
    <m/>
    <m/>
    <m/>
    <n v="446859.25925925933"/>
    <n v="77614.814814814818"/>
    <m/>
    <m/>
    <m/>
    <m/>
  </r>
  <r>
    <x v="17"/>
    <x v="19"/>
    <n v="1357320"/>
    <n v="413.57142857142861"/>
    <n v="1239458450.856492"/>
    <n v="11609.981929752261"/>
    <n v="46266.666666666657"/>
    <n v="124040"/>
    <m/>
    <m/>
    <m/>
    <n v="0"/>
    <n v="1523092.99999997"/>
    <n v="4037.7777777777769"/>
    <m/>
    <m/>
    <m/>
    <m/>
    <n v="920"/>
    <n v="5253.333333333333"/>
    <m/>
    <m/>
    <m/>
    <m/>
    <n v="742607.14285714284"/>
    <n v="221142.85714285719"/>
    <m/>
    <m/>
    <m/>
    <m/>
  </r>
  <r>
    <x v="18"/>
    <x v="19"/>
    <n v="1244320"/>
    <n v="352"/>
    <n v="1137725916.513154"/>
    <n v="10657.055363655691"/>
    <n v="127724"/>
    <n v="130496"/>
    <m/>
    <m/>
    <m/>
    <n v="0"/>
    <n v="2075247.0000000449"/>
    <n v="4206"/>
    <m/>
    <m/>
    <m/>
    <m/>
    <n v="880"/>
    <n v="5377"/>
    <m/>
    <m/>
    <m/>
    <m/>
    <n v="1473600"/>
    <n v="512453.84615384613"/>
    <m/>
    <m/>
    <m/>
    <m/>
  </r>
  <r>
    <x v="19"/>
    <x v="19"/>
    <n v="1050349.44"/>
    <n v="332.32"/>
    <n v="959982350.65223455"/>
    <n v="8992.1350217523232"/>
    <n v="94344.16"/>
    <n v="127578.2857142857"/>
    <m/>
    <m/>
    <m/>
    <n v="0"/>
    <n v="1805249.9032257651"/>
    <n v="4372.4761904761899"/>
    <m/>
    <m/>
    <m/>
    <m/>
    <n v="999.38095238095252"/>
    <n v="5504.7142857142862"/>
    <m/>
    <m/>
    <m/>
    <m/>
    <n v="1087852"/>
    <n v="178560"/>
    <m/>
    <m/>
    <m/>
    <m/>
  </r>
  <r>
    <x v="20"/>
    <x v="19"/>
    <n v="1163520"/>
    <n v="379.28571428571428"/>
    <n v="1063628868.257111"/>
    <n v="9962.9898298685894"/>
    <n v="97637.142857142855"/>
    <n v="121391.11111111109"/>
    <m/>
    <m/>
    <m/>
    <n v="0"/>
    <n v="1481245.9999997909"/>
    <n v="4234.4444444444443"/>
    <m/>
    <m/>
    <m/>
    <m/>
    <n v="942.22222222222229"/>
    <n v="5173.3333333333339"/>
    <m/>
    <m/>
    <m/>
    <m/>
    <n v="1081714.2857142859"/>
    <n v="631500"/>
    <m/>
    <m/>
    <m/>
    <m/>
  </r>
  <r>
    <x v="21"/>
    <x v="19"/>
    <n v="1761124.965517241"/>
    <n v="563.34482758620686"/>
    <n v="1607642560.635715"/>
    <n v="15058.754947036419"/>
    <n v="30834.66951726839"/>
    <n v="124934.42857142859"/>
    <m/>
    <m/>
    <m/>
    <n v="0"/>
    <n v="341179.20000001788"/>
    <n v="4452.9285714285716"/>
    <m/>
    <m/>
    <m/>
    <m/>
    <n v="1036.285714285714"/>
    <n v="5835.75"/>
    <m/>
    <m/>
    <m/>
    <m/>
    <n v="564948.27586206899"/>
    <n v="359255.55555555562"/>
    <m/>
    <m/>
    <m/>
    <m/>
  </r>
  <r>
    <x v="22"/>
    <x v="19"/>
    <n v="2924777.1428571432"/>
    <n v="545.35714285714278"/>
    <n v="2668405951.5925312"/>
    <n v="24994.903909707289"/>
    <n v="61163.668000012643"/>
    <n v="130382.39999999999"/>
    <m/>
    <m/>
    <m/>
    <n v="0"/>
    <n v="19100.000000149012"/>
    <n v="4122"/>
    <m/>
    <m/>
    <m/>
    <m/>
    <n v="1047.5999999999999"/>
    <n v="6724.8"/>
    <m/>
    <m/>
    <m/>
    <m/>
    <n v="159535.71428571429"/>
    <n v="153642.85714285719"/>
    <m/>
    <m/>
    <m/>
    <m/>
  </r>
  <r>
    <x v="23"/>
    <x v="19"/>
    <n v="1176714.0740740739"/>
    <n v="204.37037037037041"/>
    <n v="1073778033.9622221"/>
    <n v="10058.056857211841"/>
    <n v="0"/>
    <n v="134925.77777777781"/>
    <m/>
    <m/>
    <m/>
    <n v="0"/>
    <n v="0"/>
    <n v="3968"/>
    <m/>
    <m/>
    <m/>
    <m/>
    <n v="1181.444444444445"/>
    <n v="6930.2222222222217"/>
    <m/>
    <m/>
    <m/>
    <m/>
    <n v="56833.333333333328"/>
    <n v="55685.185185185182"/>
    <m/>
    <m/>
    <m/>
    <m/>
  </r>
  <r>
    <x v="24"/>
    <x v="19"/>
    <n v="3195129.3793103448"/>
    <n v="534.48275862068965"/>
    <n v="2914750828.2769599"/>
    <n v="27302.411325399131"/>
    <n v="0"/>
    <n v="139541.33333333331"/>
    <m/>
    <m/>
    <m/>
    <n v="0"/>
    <n v="0"/>
    <n v="3989.8148148148148"/>
    <m/>
    <m/>
    <m/>
    <m/>
    <n v="1065.481481481482"/>
    <n v="6780.9629629629626"/>
    <m/>
    <m/>
    <m/>
    <m/>
    <n v="136720.68965517241"/>
    <n v="137789.6551724138"/>
    <m/>
    <m/>
    <m/>
    <m/>
  </r>
  <r>
    <x v="25"/>
    <x v="19"/>
    <n v="2599847.6800000002"/>
    <n v="329.44"/>
    <n v="2371720087.70928"/>
    <n v="22215.853497717089"/>
    <n v="0"/>
    <n v="130384"/>
    <m/>
    <m/>
    <m/>
    <n v="0"/>
    <n v="0"/>
    <n v="3752.9411764705878"/>
    <m/>
    <m/>
    <m/>
    <m/>
    <n v="922.88235294117646"/>
    <n v="6315.1764705882351"/>
    <m/>
    <m/>
    <m/>
    <m/>
    <n v="86072"/>
    <n v="89436"/>
    <m/>
    <m/>
    <m/>
    <m/>
  </r>
  <r>
    <x v="26"/>
    <x v="19"/>
    <n v="2847074.206896551"/>
    <n v="591.13793103448279"/>
    <n v="2597431391.3957229"/>
    <n v="24330.086657634311"/>
    <n v="0"/>
    <n v="135057.37931034481"/>
    <m/>
    <m/>
    <m/>
    <n v="0"/>
    <n v="0"/>
    <n v="3925.2413793103451"/>
    <m/>
    <m/>
    <m/>
    <m/>
    <n v="1070.0344827586209"/>
    <n v="6908.7241379310344"/>
    <m/>
    <m/>
    <m/>
    <m/>
    <n v="227796.55172413791"/>
    <n v="168468.96551724139"/>
    <m/>
    <m/>
    <m/>
    <m/>
  </r>
  <r>
    <x v="27"/>
    <x v="19"/>
    <n v="2248525.714285715"/>
    <n v="555"/>
    <n v="2051552196.3038099"/>
    <n v="19216.84741474934"/>
    <n v="0"/>
    <n v="124862.2222222222"/>
    <m/>
    <m/>
    <m/>
    <n v="0"/>
    <n v="480137.14289999998"/>
    <n v="3973.3333333333339"/>
    <m/>
    <m/>
    <m/>
    <m/>
    <n v="1004.444444444444"/>
    <n v="6646.6666666666661"/>
    <m/>
    <m/>
    <m/>
    <m/>
    <n v="234642.85714285719"/>
    <n v="194035.71428571429"/>
    <m/>
    <m/>
    <m/>
    <m/>
  </r>
  <r>
    <x v="28"/>
    <x v="19"/>
    <n v="1685760"/>
    <n v="522"/>
    <n v="1538650965.540117"/>
    <n v="14412.51208846285"/>
    <n v="21166.799999999999"/>
    <n v="117380.96551724141"/>
    <m/>
    <m/>
    <m/>
    <n v="0"/>
    <n v="1537065"/>
    <n v="4335"/>
    <m/>
    <m/>
    <m/>
    <m/>
    <n v="932"/>
    <n v="6548"/>
    <m/>
    <m/>
    <m/>
    <m/>
    <n v="457089.6551724138"/>
    <n v="264400"/>
    <m/>
    <m/>
    <m/>
    <m/>
  </r>
  <r>
    <x v="29"/>
    <x v="19"/>
    <n v="1205725.7142857141"/>
    <n v="360"/>
    <n v="1101482343.1626501"/>
    <n v="10317.5625542128"/>
    <n v="0"/>
    <n v="111096.92307692311"/>
    <m/>
    <m/>
    <m/>
    <n v="0"/>
    <n v="1561988.5714285721"/>
    <n v="4000.7142857142858"/>
    <m/>
    <m/>
    <m/>
    <m/>
    <n v="900"/>
    <n v="5846.7857142857138"/>
    <m/>
    <m/>
    <m/>
    <m/>
    <n v="1065857.142857143"/>
    <n v="376111.11111111112"/>
    <m/>
    <m/>
    <m/>
    <m/>
  </r>
  <r>
    <x v="30"/>
    <x v="19"/>
    <n v="1009856"/>
    <n v="155"/>
    <m/>
    <m/>
    <n v="133300"/>
    <n v="118048"/>
    <m/>
    <m/>
    <m/>
    <n v="0"/>
    <n v="1392768"/>
    <n v="4681"/>
    <m/>
    <m/>
    <m/>
    <m/>
    <n v="868"/>
    <n v="5952"/>
    <m/>
    <m/>
    <m/>
    <m/>
    <n v="1317500"/>
    <m/>
    <m/>
    <m/>
    <m/>
    <m/>
  </r>
  <r>
    <x v="31"/>
    <x v="19"/>
    <n v="974554.48275862064"/>
    <n v="382.33333333333343"/>
    <n v="891828706.97616851"/>
    <n v="8353.7412369674257"/>
    <n v="127271.03448275859"/>
    <n v="116423.1724137931"/>
    <m/>
    <m/>
    <m/>
    <n v="0"/>
    <n v="985774.3448275862"/>
    <n v="4073.1785714285711"/>
    <m/>
    <m/>
    <m/>
    <m/>
    <n v="886.82142857142856"/>
    <n v="5808.7586206896549"/>
    <m/>
    <m/>
    <m/>
    <m/>
    <n v="1334389.6551724139"/>
    <n v="830111.11111111112"/>
    <m/>
    <m/>
    <m/>
    <m/>
  </r>
  <r>
    <x v="32"/>
    <x v="19"/>
    <n v="1159936"/>
    <n v="529"/>
    <n v="1059924276.470667"/>
    <n v="9928.2889944609924"/>
    <n v="100232"/>
    <n v="116320"/>
    <m/>
    <m/>
    <m/>
    <n v="0"/>
    <n v="409248"/>
    <n v="4117"/>
    <m/>
    <m/>
    <m/>
    <m/>
    <n v="835"/>
    <n v="5830"/>
    <m/>
    <m/>
    <m/>
    <m/>
    <n v="768100"/>
    <n v="516666.66666666669"/>
    <m/>
    <m/>
    <m/>
    <m/>
  </r>
  <r>
    <x v="33"/>
    <x v="19"/>
    <n v="1904672"/>
    <n v="699"/>
    <n v="1738072369.836"/>
    <n v="16280.48829910639"/>
    <n v="6492"/>
    <n v="126764"/>
    <m/>
    <m/>
    <m/>
    <n v="0"/>
    <n v="12096"/>
    <n v="4410"/>
    <m/>
    <m/>
    <m/>
    <m/>
    <n v="838"/>
    <n v="6692"/>
    <m/>
    <m/>
    <m/>
    <m/>
    <n v="316500"/>
    <n v="197200"/>
    <m/>
    <m/>
    <m/>
    <m/>
  </r>
  <r>
    <x v="34"/>
    <x v="19"/>
    <n v="1580674.2857142859"/>
    <n v="386.78571428571428"/>
    <n v="1442433898.4785709"/>
    <n v="13511.24879145892"/>
    <n v="0"/>
    <n v="122349.4736842105"/>
    <m/>
    <m/>
    <m/>
    <n v="0"/>
    <n v="0"/>
    <n v="4106.8421052631566"/>
    <m/>
    <m/>
    <m/>
    <m/>
    <n v="841.57894736842104"/>
    <n v="6742.1052631578941"/>
    <m/>
    <m/>
    <m/>
    <m/>
    <n v="221678.57142857139"/>
    <n v="178607.14285714281"/>
    <m/>
    <m/>
    <m/>
    <m/>
  </r>
  <r>
    <x v="35"/>
    <x v="19"/>
    <n v="3454176"/>
    <n v="564"/>
    <n v="3150986148.224"/>
    <n v="29515.22273013732"/>
    <n v="0"/>
    <n v="136976"/>
    <m/>
    <m/>
    <m/>
    <n v="0"/>
    <n v="0"/>
    <n v="4239"/>
    <m/>
    <m/>
    <m/>
    <m/>
    <n v="1030"/>
    <n v="7143"/>
    <m/>
    <m/>
    <m/>
    <m/>
    <n v="137200"/>
    <n v="128800"/>
    <m/>
    <m/>
    <m/>
    <m/>
  </r>
  <r>
    <x v="36"/>
    <x v="19"/>
    <n v="3575450"/>
    <n v="543"/>
    <n v="3261563176.8839998"/>
    <n v="30550.99549339628"/>
    <n v="0"/>
    <n v="136874"/>
    <m/>
    <m/>
    <m/>
    <n v="0"/>
    <n v="0"/>
    <n v="4337"/>
    <m/>
    <m/>
    <m/>
    <m/>
    <n v="1047"/>
    <n v="7456"/>
    <m/>
    <m/>
    <m/>
    <m/>
    <n v="121900"/>
    <n v="118200"/>
    <m/>
    <m/>
    <m/>
    <m/>
  </r>
  <r>
    <x v="37"/>
    <x v="19"/>
    <n v="3645254"/>
    <n v="623.53846153846155"/>
    <n v="3325138695.7429419"/>
    <n v="31146.506076761849"/>
    <n v="0"/>
    <n v="126572"/>
    <m/>
    <m/>
    <m/>
    <n v="0"/>
    <n v="0"/>
    <n v="3784.48"/>
    <m/>
    <m/>
    <m/>
    <m/>
    <n v="1066.24"/>
    <n v="6704.32"/>
    <m/>
    <m/>
    <m/>
    <m/>
    <n v="96600"/>
    <n v="97030.76923076922"/>
    <m/>
    <m/>
    <m/>
    <m/>
  </r>
  <r>
    <x v="38"/>
    <x v="19"/>
    <n v="3255589"/>
    <n v="644.58620689655174"/>
    <n v="2969993420.9852409"/>
    <n v="27819.867560138271"/>
    <n v="0"/>
    <n v="135563"/>
    <m/>
    <m/>
    <m/>
    <n v="0"/>
    <n v="0"/>
    <n v="4183.9310344827582"/>
    <m/>
    <m/>
    <m/>
    <m/>
    <n v="1060.4137931034479"/>
    <n v="7028.4482758620688"/>
    <m/>
    <m/>
    <m/>
    <m/>
    <n v="257300"/>
    <n v="132337.93103448281"/>
    <m/>
    <m/>
    <m/>
    <m/>
  </r>
  <r>
    <x v="39"/>
    <x v="19"/>
    <n v="2483040"/>
    <n v="639"/>
    <n v="2265467758.408"/>
    <n v="21220.590104797771"/>
    <n v="0"/>
    <n v="128130"/>
    <m/>
    <m/>
    <m/>
    <n v="0"/>
    <n v="0"/>
    <n v="3683"/>
    <m/>
    <m/>
    <m/>
    <m/>
    <n v="1003"/>
    <n v="6779"/>
    <m/>
    <m/>
    <m/>
    <m/>
    <n v="349100"/>
    <n v="107700"/>
    <m/>
    <m/>
    <m/>
    <m/>
  </r>
  <r>
    <x v="40"/>
    <x v="19"/>
    <n v="1753980"/>
    <n v="598"/>
    <n v="1601233635.4260001"/>
    <n v="14998.72267582757"/>
    <n v="82460"/>
    <n v="125333"/>
    <m/>
    <m/>
    <m/>
    <n v="0"/>
    <n v="1339634"/>
    <n v="3927"/>
    <m/>
    <m/>
    <m/>
    <m/>
    <n v="960"/>
    <n v="6838"/>
    <m/>
    <m/>
    <m/>
    <m/>
    <n v="624100"/>
    <n v="227400"/>
    <m/>
    <m/>
    <m/>
    <m/>
  </r>
  <r>
    <x v="41"/>
    <x v="19"/>
    <n v="1309950"/>
    <n v="394"/>
    <n v="1196501226.1734481"/>
    <n v="11207.60248574766"/>
    <n v="99570"/>
    <n v="118980"/>
    <m/>
    <m/>
    <m/>
    <n v="0"/>
    <n v="1577790"/>
    <n v="3948"/>
    <m/>
    <m/>
    <m/>
    <m/>
    <n v="859"/>
    <n v="6189"/>
    <m/>
    <m/>
    <m/>
    <m/>
    <n v="911900"/>
    <n v="128793.1034482759"/>
    <m/>
    <m/>
    <m/>
    <m/>
  </r>
  <r>
    <x v="42"/>
    <x v="19"/>
    <n v="1213216"/>
    <n v="337"/>
    <n v="1108491842.194"/>
    <n v="10383.220388111429"/>
    <n v="146382"/>
    <n v="125643"/>
    <m/>
    <m/>
    <m/>
    <n v="0"/>
    <n v="1757886"/>
    <n v="4036"/>
    <m/>
    <m/>
    <m/>
    <m/>
    <n v="796"/>
    <n v="6490"/>
    <m/>
    <m/>
    <m/>
    <m/>
    <n v="686700"/>
    <n v="382462.5"/>
    <m/>
    <m/>
    <m/>
    <m/>
  </r>
  <r>
    <x v="43"/>
    <x v="19"/>
    <n v="1150906"/>
    <n v="315"/>
    <n v="1051952335.242"/>
    <n v="9853.615984207272"/>
    <n v="123721"/>
    <n v="125178"/>
    <m/>
    <m/>
    <m/>
    <n v="0"/>
    <n v="1568786"/>
    <n v="3930"/>
    <m/>
    <m/>
    <m/>
    <m/>
    <n v="874"/>
    <n v="6420"/>
    <m/>
    <m/>
    <m/>
    <m/>
    <n v="1250500"/>
    <n v="185380"/>
    <m/>
    <m/>
    <m/>
    <m/>
  </r>
  <r>
    <x v="44"/>
    <x v="19"/>
    <n v="1189350"/>
    <n v="290"/>
    <n v="1086745504.1359999"/>
    <n v="10179.52288480489"/>
    <n v="97890"/>
    <n v="119850"/>
    <m/>
    <m/>
    <m/>
    <n v="0"/>
    <n v="1142460"/>
    <n v="3643"/>
    <m/>
    <m/>
    <m/>
    <m/>
    <n v="839"/>
    <n v="6111"/>
    <m/>
    <m/>
    <m/>
    <m/>
    <n v="1199900"/>
    <n v="77200"/>
    <m/>
    <m/>
    <m/>
    <m/>
  </r>
  <r>
    <x v="45"/>
    <x v="19"/>
    <n v="2019061"/>
    <n v="467.13793103448268"/>
    <n v="1843111317.613389"/>
    <n v="17264.385972136879"/>
    <n v="83700"/>
    <n v="128278"/>
    <m/>
    <m/>
    <m/>
    <n v="0"/>
    <n v="350145"/>
    <n v="3992.3571428571431"/>
    <m/>
    <m/>
    <m/>
    <m/>
    <n v="900.10714285714278"/>
    <n v="6667.2142857142862"/>
    <m/>
    <m/>
    <m/>
    <m/>
    <n v="617968.96551724139"/>
    <n v="345062.06896551728"/>
    <m/>
    <m/>
    <m/>
    <m/>
  </r>
  <r>
    <x v="46"/>
    <x v="19"/>
    <n v="2814000"/>
    <n v="671"/>
    <n v="2567535286.2680011"/>
    <n v="24050.050453062071"/>
    <n v="64860"/>
    <n v="127350"/>
    <m/>
    <m/>
    <m/>
    <n v="0"/>
    <n v="24192"/>
    <n v="4086"/>
    <m/>
    <m/>
    <m/>
    <m/>
    <n v="932"/>
    <n v="7424"/>
    <m/>
    <m/>
    <m/>
    <m/>
    <n v="262500"/>
    <n v="204200"/>
    <m/>
    <m/>
    <m/>
    <m/>
  </r>
  <r>
    <x v="47"/>
    <x v="19"/>
    <n v="3455942"/>
    <n v="752.26666666666665"/>
    <n v="3152888725.0218658"/>
    <n v="29533.044128045349"/>
    <n v="52390"/>
    <n v="136834"/>
    <m/>
    <m/>
    <m/>
    <n v="0"/>
    <n v="1626048"/>
    <n v="4419"/>
    <m/>
    <m/>
    <m/>
    <m/>
    <n v="1045"/>
    <n v="7832"/>
    <m/>
    <m/>
    <m/>
    <m/>
    <n v="209050"/>
    <n v="165380"/>
    <m/>
    <m/>
    <m/>
    <m/>
  </r>
  <r>
    <x v="48"/>
    <x v="19"/>
    <n v="3908542"/>
    <n v="598.30000000000007"/>
    <n v="3565506758.1263332"/>
    <n v="33398.02879527842"/>
    <n v="56482"/>
    <n v="139779"/>
    <m/>
    <m/>
    <m/>
    <n v="0"/>
    <n v="428823"/>
    <n v="4271.8"/>
    <m/>
    <m/>
    <m/>
    <m/>
    <n v="1049.866666666667"/>
    <n v="8024.8666666666668"/>
    <m/>
    <m/>
    <m/>
    <m/>
    <n v="168219.28571428571"/>
    <n v="30583.71428571429"/>
    <m/>
    <m/>
    <m/>
    <m/>
  </r>
  <r>
    <x v="49"/>
    <x v="19"/>
    <n v="3619784"/>
    <n v="876.61538461538453"/>
    <n v="3302166666.8751001"/>
    <n v="30931.327552737032"/>
    <n v="54320"/>
    <n v="126196"/>
    <m/>
    <m/>
    <m/>
    <n v="0"/>
    <n v="1398677.777777778"/>
    <n v="3823"/>
    <m/>
    <m/>
    <m/>
    <m/>
    <n v="986"/>
    <n v="7250.9629629629644"/>
    <m/>
    <m/>
    <m/>
    <m/>
    <n v="143100"/>
    <n v="119100"/>
    <m/>
    <m/>
    <m/>
    <m/>
  </r>
  <r>
    <x v="50"/>
    <x v="19"/>
    <n v="3194209"/>
    <n v="766.44827586206895"/>
    <n v="2914287871.1086679"/>
    <n v="27298.07481508335"/>
    <n v="61411"/>
    <n v="135594"/>
    <m/>
    <m/>
    <m/>
    <n v="0"/>
    <n v="2886563.368421053"/>
    <n v="3950.7777777777778"/>
    <m/>
    <m/>
    <m/>
    <m/>
    <n v="846.96428571428578"/>
    <n v="7316"/>
    <m/>
    <m/>
    <m/>
    <m/>
    <n v="330417.24137931032"/>
    <n v="119831.03448275859"/>
    <m/>
    <m/>
    <m/>
    <m/>
  </r>
  <r>
    <x v="51"/>
    <x v="19"/>
    <n v="2460900"/>
    <n v="697.19999999999993"/>
    <n v="2245368359.924861"/>
    <n v="21032.319450765859"/>
    <n v="62700"/>
    <n v="127980"/>
    <m/>
    <m/>
    <m/>
    <n v="0"/>
    <n v="477180"/>
    <n v="3567.6923076923081"/>
    <m/>
    <m/>
    <m/>
    <m/>
    <n v="729.23076923076917"/>
    <n v="5822.3076923076924"/>
    <m/>
    <m/>
    <m/>
    <m/>
    <n v="312230.76923076919"/>
    <n v="27346.153846153851"/>
    <m/>
    <m/>
    <m/>
    <m/>
  </r>
  <r>
    <x v="52"/>
    <x v="19"/>
    <n v="1731474"/>
    <n v="468.20689655172413"/>
    <n v="1580736441.480552"/>
    <n v="14806.72587984556"/>
    <n v="82491"/>
    <n v="125240"/>
    <m/>
    <m/>
    <m/>
    <n v="0"/>
    <n v="1558308"/>
    <n v="3845.0689655172409"/>
    <m/>
    <m/>
    <m/>
    <m/>
    <n v="738.65517241379314"/>
    <n v="5614.2068965517237"/>
    <m/>
    <m/>
    <m/>
    <m/>
    <n v="814444.82758620696"/>
    <n v="70979.31034482758"/>
    <m/>
    <m/>
    <m/>
    <m/>
  </r>
  <r>
    <x v="53"/>
    <x v="19"/>
    <n v="1309980"/>
    <n v="294.64285714285711"/>
    <n v="1196530867.4445269"/>
    <n v="11207.880134926911"/>
    <n v="99600"/>
    <n v="119640"/>
    <m/>
    <m/>
    <m/>
    <n v="0"/>
    <n v="2342566.9565217388"/>
    <n v="3778.8461538461538"/>
    <m/>
    <m/>
    <m/>
    <m/>
    <n v="695.76923076923083"/>
    <n v="5522.3076923076924"/>
    <m/>
    <m/>
    <m/>
    <m/>
    <n v="915888.88888888899"/>
    <n v="127714.2857142857"/>
    <m/>
    <m/>
    <m/>
    <m/>
  </r>
  <r>
    <x v="54"/>
    <x v="19"/>
    <n v="1353646"/>
    <n v="299.66666666666657"/>
    <n v="1236766043.502667"/>
    <n v="11584.7622051993"/>
    <n v="102920"/>
    <n v="123628"/>
    <m/>
    <m/>
    <m/>
    <n v="0"/>
    <n v="2717088"/>
    <n v="4185"/>
    <m/>
    <m/>
    <m/>
    <m/>
    <n v="816.33333333333326"/>
    <n v="5580"/>
    <m/>
    <m/>
    <m/>
    <m/>
    <n v="1043666.666666667"/>
    <n v="384400"/>
    <m/>
    <m/>
    <m/>
    <m/>
  </r>
  <r>
    <x v="0"/>
    <x v="20"/>
    <n v="281057.27272727271"/>
    <n v="7826.3928571428578"/>
    <n v="256379540.15055841"/>
    <n v="8433.8149330753786"/>
    <n v="0"/>
    <n v="8383.2857142857156"/>
    <m/>
    <m/>
    <m/>
    <m/>
    <m/>
    <m/>
    <m/>
    <m/>
    <m/>
    <m/>
    <m/>
    <m/>
    <m/>
    <m/>
    <m/>
    <m/>
    <m/>
    <m/>
    <m/>
    <m/>
    <m/>
    <m/>
  </r>
  <r>
    <x v="1"/>
    <x v="20"/>
    <n v="196493.33333333331"/>
    <n v="7347.0000000000009"/>
    <n v="179253038.58399999"/>
    <n v="5896.6755019573011"/>
    <n v="0"/>
    <n v="7635"/>
    <m/>
    <m/>
    <m/>
    <m/>
    <m/>
    <m/>
    <m/>
    <m/>
    <m/>
    <m/>
    <m/>
    <m/>
    <m/>
    <m/>
    <m/>
    <m/>
    <m/>
    <m/>
    <m/>
    <m/>
    <m/>
    <m/>
  </r>
  <r>
    <x v="2"/>
    <x v="20"/>
    <n v="174762.5"/>
    <n v="8168.5"/>
    <n v="159435232.05757141"/>
    <n v="5244.7525266479624"/>
    <n v="0"/>
    <n v="7022.6071428571422"/>
    <m/>
    <m/>
    <m/>
    <m/>
    <m/>
    <m/>
    <m/>
    <m/>
    <m/>
    <m/>
    <m/>
    <m/>
    <m/>
    <m/>
    <m/>
    <m/>
    <m/>
    <m/>
    <m/>
    <m/>
    <m/>
    <m/>
  </r>
  <r>
    <x v="3"/>
    <x v="20"/>
    <n v="139320"/>
    <n v="8013.0000000000009"/>
    <n v="127108716.90000001"/>
    <n v="4181.3453370176649"/>
    <n v="0"/>
    <n v="6312"/>
    <m/>
    <m/>
    <m/>
    <m/>
    <m/>
    <m/>
    <m/>
    <m/>
    <m/>
    <m/>
    <m/>
    <m/>
    <m/>
    <m/>
    <m/>
    <m/>
    <m/>
    <m/>
    <m/>
    <m/>
    <m/>
    <m/>
  </r>
  <r>
    <x v="4"/>
    <x v="20"/>
    <n v="6787.9310344827582"/>
    <n v="8415.9259259259252"/>
    <n v="6236293.7669833964"/>
    <n v="205.14799062414539"/>
    <n v="0"/>
    <n v="4978.1724137931033"/>
    <m/>
    <m/>
    <m/>
    <m/>
    <m/>
    <m/>
    <m/>
    <m/>
    <m/>
    <m/>
    <m/>
    <m/>
    <m/>
    <m/>
    <m/>
    <m/>
    <m/>
    <m/>
    <m/>
    <m/>
    <m/>
    <m/>
  </r>
  <r>
    <x v="5"/>
    <x v="20"/>
    <n v="0"/>
    <n v="8262.5"/>
    <n v="46539.679999999993"/>
    <n v="1.530960886871279"/>
    <n v="0"/>
    <n v="5377.5"/>
    <m/>
    <m/>
    <m/>
    <m/>
    <m/>
    <m/>
    <m/>
    <m/>
    <m/>
    <m/>
    <m/>
    <m/>
    <m/>
    <m/>
    <m/>
    <m/>
    <m/>
    <m/>
    <m/>
    <m/>
    <m/>
    <m/>
  </r>
  <r>
    <x v="6"/>
    <x v="20"/>
    <n v="0"/>
    <n v="8635.4285714281723"/>
    <n v="59285.937142856463"/>
    <n v="1.9502594540233711"/>
    <n v="0"/>
    <n v="8740.2857142859139"/>
    <m/>
    <m/>
    <m/>
    <m/>
    <m/>
    <m/>
    <m/>
    <m/>
    <m/>
    <m/>
    <m/>
    <m/>
    <m/>
    <m/>
    <m/>
    <m/>
    <m/>
    <m/>
    <m/>
    <m/>
    <m/>
    <m/>
  </r>
  <r>
    <x v="7"/>
    <x v="20"/>
    <n v="0"/>
    <n v="8662.785714285681"/>
    <n v="60302.46942857137"/>
    <n v="1.9836991160423489"/>
    <n v="0"/>
    <n v="9010.8571428571595"/>
    <m/>
    <m/>
    <m/>
    <m/>
    <m/>
    <m/>
    <m/>
    <m/>
    <m/>
    <m/>
    <m/>
    <m/>
    <m/>
    <m/>
    <m/>
    <m/>
    <m/>
    <m/>
    <m/>
    <m/>
    <m/>
    <m/>
  </r>
  <r>
    <x v="8"/>
    <x v="20"/>
    <n v="0"/>
    <n v="8142.2222222222217"/>
    <n v="48139.935079365066"/>
    <n v="1.5836025882221481"/>
    <n v="0"/>
    <n v="5966.7857142857138"/>
    <m/>
    <m/>
    <m/>
    <m/>
    <m/>
    <m/>
    <m/>
    <m/>
    <m/>
    <m/>
    <m/>
    <m/>
    <m/>
    <m/>
    <m/>
    <m/>
    <m/>
    <m/>
    <m/>
    <m/>
    <m/>
    <m/>
  </r>
  <r>
    <x v="9"/>
    <x v="20"/>
    <n v="16062.592592592589"/>
    <n v="8232.4375"/>
    <n v="14686673.413787041"/>
    <n v="483.13014947159559"/>
    <n v="0"/>
    <n v="2784.2592592592591"/>
    <m/>
    <m/>
    <m/>
    <m/>
    <m/>
    <m/>
    <m/>
    <m/>
    <m/>
    <m/>
    <m/>
    <m/>
    <m/>
    <m/>
    <m/>
    <m/>
    <m/>
    <m/>
    <m/>
    <m/>
    <m/>
    <m/>
  </r>
  <r>
    <x v="10"/>
    <x v="20"/>
    <n v="127521.42857142859"/>
    <n v="7699.090909090909"/>
    <n v="116342723.4896104"/>
    <n v="3827.189167065048"/>
    <n v="0"/>
    <n v="4956.4285714285716"/>
    <m/>
    <m/>
    <m/>
    <m/>
    <m/>
    <m/>
    <m/>
    <m/>
    <m/>
    <m/>
    <m/>
    <m/>
    <m/>
    <m/>
    <m/>
    <m/>
    <m/>
    <m/>
    <m/>
    <m/>
    <m/>
    <m/>
  </r>
  <r>
    <x v="11"/>
    <x v="20"/>
    <n v="121075.6666666667"/>
    <n v="7910.9705882342532"/>
    <n v="110457745.3585804"/>
    <n v="3633.5979919925121"/>
    <n v="0"/>
    <n v="2856.1333333333341"/>
    <m/>
    <m/>
    <m/>
    <m/>
    <m/>
    <m/>
    <m/>
    <m/>
    <m/>
    <m/>
    <m/>
    <m/>
    <m/>
    <m/>
    <m/>
    <m/>
    <m/>
    <m/>
    <m/>
    <m/>
    <m/>
    <m/>
  </r>
  <r>
    <x v="12"/>
    <x v="20"/>
    <n v="105547.61904761899"/>
    <n v="7874.4294117657701"/>
    <n v="96300593.581133246"/>
    <n v="3167.886890395514"/>
    <n v="0"/>
    <n v="4190.3448275862074"/>
    <m/>
    <m/>
    <m/>
    <m/>
    <m/>
    <m/>
    <m/>
    <m/>
    <m/>
    <m/>
    <m/>
    <m/>
    <m/>
    <m/>
    <m/>
    <m/>
    <m/>
    <m/>
    <m/>
    <m/>
    <m/>
    <m/>
  </r>
  <r>
    <x v="13"/>
    <x v="20"/>
    <n v="214102"/>
    <n v="7375.8719999999739"/>
    <n v="195302733.48902401"/>
    <n v="6424.6433596178822"/>
    <n v="0"/>
    <n v="4848.4799999999996"/>
    <m/>
    <m/>
    <m/>
    <m/>
    <m/>
    <m/>
    <m/>
    <m/>
    <m/>
    <m/>
    <m/>
    <m/>
    <m/>
    <m/>
    <m/>
    <m/>
    <m/>
    <m/>
    <m/>
    <m/>
    <m/>
    <m/>
  </r>
  <r>
    <x v="14"/>
    <x v="20"/>
    <n v="200481.42857142861"/>
    <n v="8127.0000000000009"/>
    <n v="182889983.5451428"/>
    <n v="6016.3157848989385"/>
    <n v="0"/>
    <n v="6797"/>
    <m/>
    <m/>
    <m/>
    <m/>
    <m/>
    <m/>
    <m/>
    <m/>
    <m/>
    <m/>
    <m/>
    <m/>
    <m/>
    <m/>
    <m/>
    <m/>
    <m/>
    <m/>
    <m/>
    <m/>
    <m/>
    <m/>
  </r>
  <r>
    <x v="15"/>
    <x v="20"/>
    <n v="134446.15384615379"/>
    <n v="8008.695652173913"/>
    <n v="122655843.6680267"/>
    <n v="4034.8644254096098"/>
    <n v="0"/>
    <n v="3993.461538461539"/>
    <m/>
    <m/>
    <m/>
    <m/>
    <m/>
    <m/>
    <m/>
    <m/>
    <m/>
    <m/>
    <m/>
    <m/>
    <m/>
    <m/>
    <m/>
    <m/>
    <m/>
    <m/>
    <m/>
    <m/>
    <m/>
    <m/>
  </r>
  <r>
    <x v="16"/>
    <x v="20"/>
    <n v="56879.259259259263"/>
    <n v="7348.24"/>
    <n v="51910117.544065177"/>
    <n v="1707.6258279570111"/>
    <n v="0"/>
    <n v="3271.0740740740739"/>
    <m/>
    <m/>
    <m/>
    <m/>
    <m/>
    <m/>
    <m/>
    <m/>
    <m/>
    <m/>
    <m/>
    <m/>
    <m/>
    <m/>
    <m/>
    <m/>
    <m/>
    <m/>
    <m/>
    <m/>
    <m/>
    <m/>
  </r>
  <r>
    <x v="17"/>
    <x v="20"/>
    <n v="9000"/>
    <n v="8577.7777777777774"/>
    <n v="8256759.6463492066"/>
    <n v="271.61287036906498"/>
    <n v="0"/>
    <n v="5712.8571428571422"/>
    <m/>
    <m/>
    <m/>
    <m/>
    <m/>
    <m/>
    <m/>
    <m/>
    <m/>
    <m/>
    <m/>
    <m/>
    <m/>
    <m/>
    <m/>
    <m/>
    <m/>
    <m/>
    <m/>
    <m/>
    <m/>
    <m/>
  </r>
  <r>
    <x v="18"/>
    <x v="20"/>
    <n v="9910"/>
    <n v="9026"/>
    <n v="9102604.6959999986"/>
    <n v="299.43763597486748"/>
    <n v="0"/>
    <n v="9932"/>
    <m/>
    <m/>
    <m/>
    <m/>
    <m/>
    <m/>
    <m/>
    <m/>
    <m/>
    <m/>
    <m/>
    <m/>
    <m/>
    <m/>
    <m/>
    <m/>
    <m/>
    <m/>
    <m/>
    <m/>
    <m/>
    <m/>
  </r>
  <r>
    <x v="19"/>
    <x v="20"/>
    <n v="8655.1999999999989"/>
    <n v="8939.8095238095248"/>
    <n v="7948664.5208152374"/>
    <n v="261.47782890276778"/>
    <n v="0"/>
    <n v="7215.5599999999986"/>
    <m/>
    <m/>
    <m/>
    <m/>
    <m/>
    <m/>
    <m/>
    <m/>
    <m/>
    <m/>
    <m/>
    <m/>
    <m/>
    <m/>
    <m/>
    <m/>
    <m/>
    <m/>
    <m/>
    <m/>
    <m/>
    <m/>
  </r>
  <r>
    <x v="20"/>
    <x v="20"/>
    <n v="10060.714285714281"/>
    <n v="8606.6666666666679"/>
    <n v="9228696.9266666658"/>
    <n v="303.58554316479712"/>
    <n v="0"/>
    <n v="7022.1428571428578"/>
    <m/>
    <m/>
    <m/>
    <m/>
    <m/>
    <m/>
    <m/>
    <m/>
    <m/>
    <m/>
    <m/>
    <m/>
    <m/>
    <m/>
    <m/>
    <m/>
    <m/>
    <m/>
    <m/>
    <m/>
    <m/>
    <m/>
  </r>
  <r>
    <x v="21"/>
    <x v="20"/>
    <n v="44116.206896551717"/>
    <n v="8211.6785714285725"/>
    <n v="40279400.254596062"/>
    <n v="1325.023857843878"/>
    <n v="0"/>
    <n v="5100.0344827586196"/>
    <m/>
    <m/>
    <m/>
    <m/>
    <m/>
    <m/>
    <m/>
    <m/>
    <m/>
    <m/>
    <m/>
    <m/>
    <m/>
    <m/>
    <m/>
    <m/>
    <m/>
    <m/>
    <m/>
    <m/>
    <m/>
    <m/>
  </r>
  <r>
    <x v="22"/>
    <x v="20"/>
    <n v="238311.11111111109"/>
    <n v="7784.4000000000005"/>
    <n v="217383347.61327621"/>
    <n v="7151.0032439644774"/>
    <n v="0"/>
    <n v="4998.2142857142862"/>
    <m/>
    <m/>
    <m/>
    <m/>
    <m/>
    <m/>
    <m/>
    <m/>
    <m/>
    <m/>
    <m/>
    <m/>
    <m/>
    <m/>
    <m/>
    <m/>
    <m/>
    <m/>
    <m/>
    <m/>
    <m/>
    <m/>
  </r>
  <r>
    <x v="23"/>
    <x v="20"/>
    <n v="85881.923076923078"/>
    <n v="7636.3333333333339"/>
    <n v="78357816.147783473"/>
    <n v="2577.644532641978"/>
    <n v="0"/>
    <n v="2182.62962962963"/>
    <m/>
    <m/>
    <m/>
    <m/>
    <m/>
    <m/>
    <m/>
    <m/>
    <m/>
    <m/>
    <m/>
    <m/>
    <m/>
    <m/>
    <m/>
    <m/>
    <m/>
    <m/>
    <m/>
    <m/>
    <m/>
    <m/>
  </r>
  <r>
    <x v="24"/>
    <x v="20"/>
    <n v="302848.62068965519"/>
    <n v="7030.1111111111113"/>
    <n v="276241128.24973178"/>
    <n v="9087.1781390747019"/>
    <n v="0"/>
    <n v="5627.0344827586196"/>
    <m/>
    <m/>
    <m/>
    <m/>
    <m/>
    <m/>
    <m/>
    <m/>
    <m/>
    <m/>
    <m/>
    <m/>
    <m/>
    <m/>
    <m/>
    <m/>
    <m/>
    <m/>
    <m/>
    <m/>
    <m/>
    <m/>
  </r>
  <r>
    <x v="25"/>
    <x v="20"/>
    <n v="194118.75"/>
    <n v="6177"/>
    <n v="177073504.44800001"/>
    <n v="5824.9779416428164"/>
    <n v="0"/>
    <n v="4727"/>
    <m/>
    <m/>
    <m/>
    <m/>
    <m/>
    <m/>
    <m/>
    <m/>
    <m/>
    <m/>
    <m/>
    <m/>
    <m/>
    <m/>
    <m/>
    <m/>
    <m/>
    <m/>
    <m/>
    <m/>
    <m/>
    <m/>
  </r>
  <r>
    <x v="26"/>
    <x v="20"/>
    <n v="214541.37931034481"/>
    <n v="6424.4827586206893"/>
    <n v="195698798.2514483"/>
    <n v="6437.672234331666"/>
    <n v="0"/>
    <n v="4437.2758620689656"/>
    <m/>
    <m/>
    <m/>
    <m/>
    <m/>
    <m/>
    <m/>
    <m/>
    <m/>
    <m/>
    <m/>
    <m/>
    <m/>
    <m/>
    <m/>
    <m/>
    <m/>
    <m/>
    <m/>
    <m/>
    <m/>
    <m/>
  </r>
  <r>
    <x v="27"/>
    <x v="20"/>
    <n v="142875"/>
    <n v="6075.5555555555547"/>
    <n v="130331997.0312698"/>
    <n v="4287.3777766133708"/>
    <n v="0"/>
    <n v="2716.0714285714289"/>
    <m/>
    <m/>
    <m/>
    <m/>
    <m/>
    <m/>
    <m/>
    <m/>
    <m/>
    <m/>
    <m/>
    <m/>
    <m/>
    <m/>
    <m/>
    <m/>
    <m/>
    <m/>
    <m/>
    <m/>
    <m/>
    <m/>
  </r>
  <r>
    <x v="28"/>
    <x v="20"/>
    <n v="39710"/>
    <n v="6384"/>
    <n v="36248616.399999999"/>
    <n v="1192.427921971117"/>
    <n v="0"/>
    <n v="3316"/>
    <m/>
    <m/>
    <m/>
    <m/>
    <m/>
    <m/>
    <m/>
    <m/>
    <m/>
    <m/>
    <m/>
    <m/>
    <m/>
    <m/>
    <m/>
    <m/>
    <m/>
    <m/>
    <m/>
    <m/>
    <m/>
    <m/>
  </r>
  <r>
    <x v="29"/>
    <x v="20"/>
    <n v="12160.714285714281"/>
    <n v="5867.1428571428578"/>
    <n v="11131453.28142857"/>
    <n v="366.17827170066681"/>
    <n v="0"/>
    <n v="6114.6428571428578"/>
    <m/>
    <m/>
    <m/>
    <m/>
    <m/>
    <m/>
    <m/>
    <m/>
    <m/>
    <m/>
    <m/>
    <m/>
    <m/>
    <m/>
    <m/>
    <m/>
    <m/>
    <m/>
    <m/>
    <m/>
    <m/>
    <m/>
  </r>
  <r>
    <x v="30"/>
    <x v="20"/>
    <n v="0"/>
    <n v="6200"/>
    <n v="21154.400000000001"/>
    <n v="0.69589131221421752"/>
    <n v="0"/>
    <n v="0"/>
    <m/>
    <m/>
    <m/>
    <m/>
    <m/>
    <m/>
    <m/>
    <m/>
    <m/>
    <m/>
    <m/>
    <m/>
    <m/>
    <m/>
    <m/>
    <m/>
    <m/>
    <m/>
    <m/>
    <m/>
    <m/>
    <m/>
  </r>
  <r>
    <x v="31"/>
    <x v="20"/>
    <n v="11242.66666666667"/>
    <n v="6235.2758620689656"/>
    <n v="10301611.507241379"/>
    <n v="338.87994694698449"/>
    <n v="0"/>
    <n v="7920.5"/>
    <m/>
    <m/>
    <m/>
    <m/>
    <m/>
    <m/>
    <m/>
    <m/>
    <m/>
    <m/>
    <m/>
    <m/>
    <m/>
    <m/>
    <m/>
    <m/>
    <m/>
    <m/>
    <m/>
    <m/>
    <m/>
    <m/>
  </r>
  <r>
    <x v="32"/>
    <x v="20"/>
    <n v="11740"/>
    <n v="5891"/>
    <n v="10742269.264"/>
    <n v="353.37574472844511"/>
    <n v="0"/>
    <n v="4481"/>
    <m/>
    <m/>
    <m/>
    <m/>
    <m/>
    <m/>
    <m/>
    <m/>
    <m/>
    <m/>
    <m/>
    <m/>
    <m/>
    <m/>
    <m/>
    <m/>
    <m/>
    <m/>
    <m/>
    <m/>
    <m/>
    <m/>
  </r>
  <r>
    <x v="33"/>
    <x v="20"/>
    <n v="56370"/>
    <n v="5757"/>
    <n v="51441144.304000013"/>
    <n v="1692.19856916346"/>
    <n v="0"/>
    <n v="3535"/>
    <m/>
    <m/>
    <m/>
    <m/>
    <m/>
    <m/>
    <m/>
    <m/>
    <m/>
    <m/>
    <m/>
    <m/>
    <m/>
    <m/>
    <m/>
    <m/>
    <m/>
    <m/>
    <m/>
    <m/>
    <m/>
    <m/>
  </r>
  <r>
    <x v="34"/>
    <x v="20"/>
    <n v="79960.714285714275"/>
    <n v="5259.4736842105267"/>
    <n v="72951248.727067649"/>
    <n v="2399.7910696755698"/>
    <n v="0"/>
    <n v="2676.4285714285711"/>
    <m/>
    <m/>
    <m/>
    <m/>
    <m/>
    <m/>
    <m/>
    <m/>
    <m/>
    <m/>
    <m/>
    <m/>
    <m/>
    <m/>
    <m/>
    <m/>
    <m/>
    <m/>
    <m/>
    <m/>
    <m/>
    <m/>
  </r>
  <r>
    <x v="35"/>
    <x v="20"/>
    <n v="226740"/>
    <n v="5201"/>
    <n v="206819805.80000001"/>
    <n v="6803.5068850949046"/>
    <n v="0"/>
    <n v="4449"/>
    <m/>
    <m/>
    <m/>
    <m/>
    <m/>
    <m/>
    <m/>
    <m/>
    <m/>
    <m/>
    <m/>
    <m/>
    <m/>
    <m/>
    <m/>
    <m/>
    <m/>
    <m/>
    <m/>
    <m/>
    <m/>
    <m/>
  </r>
  <r>
    <x v="36"/>
    <x v="20"/>
    <n v="276270"/>
    <n v="5058"/>
    <n v="251993475.72400001"/>
    <n v="8289.5317518339416"/>
    <n v="0"/>
    <n v="5269"/>
    <m/>
    <m/>
    <m/>
    <m/>
    <m/>
    <m/>
    <m/>
    <m/>
    <m/>
    <m/>
    <m/>
    <m/>
    <m/>
    <m/>
    <m/>
    <m/>
    <m/>
    <m/>
    <m/>
    <m/>
    <m/>
    <m/>
  </r>
  <r>
    <x v="37"/>
    <x v="20"/>
    <n v="284858"/>
    <n v="4602.08"/>
    <n v="259817493.59172919"/>
    <n v="8546.9092270051387"/>
    <n v="0"/>
    <n v="3310.4615384615381"/>
    <m/>
    <m/>
    <m/>
    <m/>
    <m/>
    <m/>
    <m/>
    <m/>
    <m/>
    <m/>
    <m/>
    <m/>
    <m/>
    <m/>
    <m/>
    <m/>
    <m/>
    <m/>
    <m/>
    <m/>
    <m/>
    <m/>
  </r>
  <r>
    <x v="38"/>
    <x v="20"/>
    <n v="141338.62068965519"/>
    <n v="5510.5172413793107"/>
    <n v="128935070.31310339"/>
    <n v="4241.4247282181468"/>
    <n v="0"/>
    <n v="4527.0689655172418"/>
    <m/>
    <m/>
    <m/>
    <m/>
    <m/>
    <m/>
    <m/>
    <m/>
    <m/>
    <m/>
    <m/>
    <m/>
    <m/>
    <m/>
    <m/>
    <m/>
    <m/>
    <m/>
    <m/>
    <m/>
    <m/>
    <m/>
  </r>
  <r>
    <x v="39"/>
    <x v="20"/>
    <n v="100870"/>
    <n v="5058"/>
    <n v="92019879.588"/>
    <n v="3027.0692979374321"/>
    <n v="0"/>
    <n v="2691"/>
    <m/>
    <m/>
    <m/>
    <m/>
    <m/>
    <m/>
    <m/>
    <m/>
    <m/>
    <m/>
    <m/>
    <m/>
    <m/>
    <m/>
    <m/>
    <m/>
    <m/>
    <m/>
    <m/>
    <m/>
    <m/>
    <m/>
  </r>
  <r>
    <x v="40"/>
    <x v="20"/>
    <n v="60720"/>
    <n v="5053"/>
    <n v="55405816.012000002"/>
    <n v="1822.6196918319681"/>
    <n v="0"/>
    <n v="3498"/>
    <m/>
    <m/>
    <m/>
    <m/>
    <m/>
    <m/>
    <m/>
    <m/>
    <m/>
    <m/>
    <m/>
    <m/>
    <m/>
    <m/>
    <m/>
    <m/>
    <m/>
    <m/>
    <m/>
    <m/>
    <m/>
    <m/>
  </r>
  <r>
    <x v="41"/>
    <x v="20"/>
    <n v="10220"/>
    <n v="5067"/>
    <n v="9361259.8599999994"/>
    <n v="307.94630941807287"/>
    <n v="0"/>
    <n v="6838"/>
    <m/>
    <m/>
    <m/>
    <m/>
    <m/>
    <m/>
    <m/>
    <m/>
    <m/>
    <m/>
    <m/>
    <m/>
    <m/>
    <m/>
    <m/>
    <m/>
    <m/>
    <m/>
    <m/>
    <m/>
    <m/>
    <m/>
  </r>
  <r>
    <x v="42"/>
    <x v="20"/>
    <n v="10560"/>
    <n v="5152"/>
    <n v="9676208.784"/>
    <n v="318.30681219776972"/>
    <n v="0"/>
    <n v="8180"/>
    <m/>
    <m/>
    <m/>
    <m/>
    <m/>
    <m/>
    <m/>
    <m/>
    <m/>
    <m/>
    <m/>
    <m/>
    <m/>
    <m/>
    <m/>
    <m/>
    <m/>
    <m/>
    <m/>
    <m/>
    <m/>
    <m/>
  </r>
  <r>
    <x v="43"/>
    <x v="20"/>
    <n v="10890"/>
    <n v="5327"/>
    <n v="9983286.5"/>
    <n v="328.40838514424809"/>
    <n v="0"/>
    <n v="9798"/>
    <m/>
    <m/>
    <m/>
    <m/>
    <m/>
    <m/>
    <m/>
    <m/>
    <m/>
    <m/>
    <m/>
    <m/>
    <m/>
    <m/>
    <m/>
    <m/>
    <m/>
    <m/>
    <m/>
    <m/>
    <m/>
    <m/>
  </r>
  <r>
    <x v="44"/>
    <x v="20"/>
    <n v="10410"/>
    <n v="5048"/>
    <n v="9533168.2360000014"/>
    <n v="313.60137622948128"/>
    <n v="0"/>
    <n v="6455"/>
    <m/>
    <m/>
    <m/>
    <m/>
    <m/>
    <m/>
    <m/>
    <m/>
    <m/>
    <m/>
    <m/>
    <m/>
    <m/>
    <m/>
    <m/>
    <m/>
    <m/>
    <m/>
    <m/>
    <m/>
    <m/>
    <m/>
  </r>
  <r>
    <x v="45"/>
    <x v="20"/>
    <n v="33458.620689655167"/>
    <n v="5010.9285714285716"/>
    <n v="30544788.75394088"/>
    <n v="1004.795840453333"/>
    <n v="0"/>
    <n v="3935.9310344827591"/>
    <m/>
    <m/>
    <m/>
    <m/>
    <m/>
    <m/>
    <m/>
    <m/>
    <m/>
    <m/>
    <m/>
    <m/>
    <m/>
    <m/>
    <m/>
    <m/>
    <m/>
    <m/>
    <m/>
    <m/>
    <m/>
    <m/>
  </r>
  <r>
    <x v="46"/>
    <x v="20"/>
    <n v="185520"/>
    <n v="4704"/>
    <n v="169226483.40000001"/>
    <n v="5566.8437580183563"/>
    <n v="0"/>
    <n v="4746"/>
    <m/>
    <m/>
    <m/>
    <m/>
    <m/>
    <m/>
    <m/>
    <m/>
    <m/>
    <m/>
    <m/>
    <m/>
    <m/>
    <m/>
    <m/>
    <m/>
    <m/>
    <m/>
    <m/>
    <m/>
    <m/>
    <m/>
  </r>
  <r>
    <x v="47"/>
    <x v="20"/>
    <n v="150794.33333333331"/>
    <n v="4729"/>
    <n v="137557088.93439999"/>
    <n v="4525.0530916938042"/>
    <n v="0"/>
    <n v="4842.2"/>
    <m/>
    <m/>
    <m/>
    <m/>
    <m/>
    <m/>
    <m/>
    <m/>
    <m/>
    <m/>
    <m/>
    <m/>
    <m/>
    <m/>
    <m/>
    <m/>
    <m/>
    <m/>
    <m/>
    <m/>
    <m/>
    <m/>
  </r>
  <r>
    <x v="48"/>
    <x v="20"/>
    <n v="264078.66666666663"/>
    <n v="4637.5999999999995"/>
    <n v="240865525.92500001"/>
    <n v="7923.4687300569094"/>
    <n v="0"/>
    <n v="2918.65"/>
    <m/>
    <m/>
    <m/>
    <m/>
    <m/>
    <m/>
    <m/>
    <m/>
    <m/>
    <m/>
    <m/>
    <m/>
    <m/>
    <m/>
    <m/>
    <m/>
    <m/>
    <m/>
    <m/>
    <m/>
    <m/>
    <m/>
  </r>
  <r>
    <x v="49"/>
    <x v="20"/>
    <n v="335849.23076923081"/>
    <n v="4272"/>
    <n v="306321565.85753852"/>
    <n v="10076.69876829956"/>
    <n v="0"/>
    <n v="3661"/>
    <m/>
    <m/>
    <m/>
    <m/>
    <m/>
    <m/>
    <m/>
    <m/>
    <m/>
    <m/>
    <m/>
    <m/>
    <m/>
    <m/>
    <m/>
    <m/>
    <m/>
    <m/>
    <m/>
    <m/>
    <m/>
    <m/>
  </r>
  <r>
    <x v="50"/>
    <x v="20"/>
    <n v="230362.06896551719"/>
    <n v="4845.9642857142862"/>
    <n v="210118131.87690151"/>
    <n v="6912.0080225303946"/>
    <n v="0"/>
    <n v="3338.379310344827"/>
    <m/>
    <m/>
    <m/>
    <m/>
    <m/>
    <m/>
    <m/>
    <m/>
    <m/>
    <m/>
    <m/>
    <m/>
    <m/>
    <m/>
    <m/>
    <m/>
    <m/>
    <m/>
    <m/>
    <m/>
    <m/>
    <m/>
  </r>
  <r>
    <x v="51"/>
    <x v="20"/>
    <n v="159150"/>
    <n v="4835.7692307692296"/>
    <n v="145171189.19538459"/>
    <n v="4775.5251552809177"/>
    <n v="0"/>
    <n v="2898.461538461539"/>
    <m/>
    <m/>
    <m/>
    <m/>
    <m/>
    <m/>
    <m/>
    <m/>
    <m/>
    <m/>
    <m/>
    <m/>
    <m/>
    <m/>
    <m/>
    <m/>
    <m/>
    <m/>
    <m/>
    <m/>
    <m/>
    <m/>
  </r>
  <r>
    <x v="52"/>
    <x v="20"/>
    <n v="32293.448275862069"/>
    <n v="5131.0344827586196"/>
    <n v="29482127.284000002"/>
    <n v="969.83872114214273"/>
    <n v="0"/>
    <n v="3808.724137931034"/>
    <m/>
    <m/>
    <m/>
    <m/>
    <m/>
    <m/>
    <m/>
    <m/>
    <m/>
    <m/>
    <m/>
    <m/>
    <m/>
    <m/>
    <m/>
    <m/>
    <m/>
    <m/>
    <m/>
    <m/>
    <m/>
    <m/>
  </r>
  <r>
    <x v="53"/>
    <x v="20"/>
    <n v="8528.5714285714275"/>
    <n v="5090.7692307692296"/>
    <n v="7818019.1617582403"/>
    <n v="257.18014282569288"/>
    <n v="0"/>
    <n v="6621.4285714285716"/>
    <m/>
    <m/>
    <m/>
    <m/>
    <m/>
    <m/>
    <m/>
    <m/>
    <m/>
    <m/>
    <m/>
    <m/>
    <m/>
    <m/>
    <m/>
    <m/>
    <m/>
    <m/>
    <m/>
    <m/>
    <m/>
    <m/>
  </r>
  <r>
    <x v="54"/>
    <x v="20"/>
    <n v="0"/>
    <n v="5073.6666666666661"/>
    <n v="37972.148000000001"/>
    <n v="1.249124905424521"/>
    <n v="0"/>
    <n v="6055.3333333333339"/>
    <m/>
    <m/>
    <m/>
    <m/>
    <m/>
    <m/>
    <m/>
    <m/>
    <m/>
    <m/>
    <m/>
    <m/>
    <m/>
    <m/>
    <m/>
    <m/>
    <m/>
    <m/>
    <m/>
    <m/>
    <m/>
    <m/>
  </r>
  <r>
    <x v="0"/>
    <x v="21"/>
    <n v="0"/>
    <n v="586.78571428571422"/>
    <n v="2002.1128571428569"/>
    <n v="3.1701573226868132E-2"/>
    <m/>
    <m/>
    <m/>
    <m/>
    <m/>
    <m/>
    <m/>
    <m/>
    <m/>
    <m/>
    <m/>
    <m/>
    <m/>
    <m/>
    <m/>
    <m/>
    <m/>
    <m/>
    <m/>
    <m/>
    <m/>
    <m/>
    <m/>
    <m/>
  </r>
  <r>
    <x v="1"/>
    <x v="21"/>
    <n v="0"/>
    <n v="499.00000000000011"/>
    <n v="1702.588"/>
    <n v="2.6958878948618481E-2"/>
    <m/>
    <m/>
    <m/>
    <m/>
    <m/>
    <m/>
    <m/>
    <m/>
    <m/>
    <m/>
    <m/>
    <m/>
    <m/>
    <m/>
    <m/>
    <m/>
    <m/>
    <m/>
    <m/>
    <m/>
    <m/>
    <m/>
    <m/>
    <m/>
  </r>
  <r>
    <x v="2"/>
    <x v="21"/>
    <n v="0"/>
    <n v="524.78571428571422"/>
    <n v="1790.568857142857"/>
    <n v="2.8351973036859421E-2"/>
    <m/>
    <m/>
    <m/>
    <m/>
    <m/>
    <m/>
    <m/>
    <m/>
    <m/>
    <m/>
    <m/>
    <m/>
    <m/>
    <m/>
    <m/>
    <m/>
    <m/>
    <m/>
    <m/>
    <m/>
    <m/>
    <m/>
    <m/>
    <m/>
  </r>
  <r>
    <x v="3"/>
    <x v="21"/>
    <n v="0"/>
    <n v="460"/>
    <n v="1569.52"/>
    <n v="2.4851872377483972E-2"/>
    <m/>
    <m/>
    <m/>
    <m/>
    <m/>
    <m/>
    <m/>
    <m/>
    <m/>
    <m/>
    <m/>
    <m/>
    <m/>
    <m/>
    <m/>
    <m/>
    <m/>
    <m/>
    <m/>
    <m/>
    <m/>
    <m/>
    <m/>
    <m/>
  </r>
  <r>
    <x v="4"/>
    <x v="21"/>
    <n v="0"/>
    <n v="413.68965517241378"/>
    <n v="1411.5091034482759"/>
    <n v="2.2349918509196039E-2"/>
    <m/>
    <m/>
    <m/>
    <m/>
    <m/>
    <m/>
    <m/>
    <m/>
    <m/>
    <m/>
    <m/>
    <m/>
    <m/>
    <m/>
    <m/>
    <m/>
    <m/>
    <m/>
    <m/>
    <m/>
    <m/>
    <m/>
    <m/>
    <m/>
  </r>
  <r>
    <x v="5"/>
    <x v="21"/>
    <n v="0"/>
    <n v="343.92857142857139"/>
    <n v="1173.484285714286"/>
    <n v="1.8581019487202689E-2"/>
    <m/>
    <m/>
    <m/>
    <m/>
    <m/>
    <m/>
    <m/>
    <m/>
    <m/>
    <m/>
    <m/>
    <m/>
    <m/>
    <m/>
    <m/>
    <m/>
    <m/>
    <m/>
    <m/>
    <m/>
    <m/>
    <m/>
    <m/>
    <m/>
  </r>
  <r>
    <x v="6"/>
    <x v="21"/>
    <n v="0"/>
    <n v="491.57142857112922"/>
    <n v="1677.241714284693"/>
    <n v="2.65575443636243E-2"/>
    <m/>
    <m/>
    <m/>
    <m/>
    <m/>
    <m/>
    <m/>
    <m/>
    <m/>
    <m/>
    <m/>
    <m/>
    <m/>
    <m/>
    <m/>
    <m/>
    <m/>
    <m/>
    <m/>
    <m/>
    <m/>
    <m/>
    <m/>
    <m/>
  </r>
  <r>
    <x v="7"/>
    <x v="21"/>
    <n v="0"/>
    <n v="750.21428571426077"/>
    <n v="2559.7311428570579"/>
    <n v="4.0530934096382837E-2"/>
    <m/>
    <m/>
    <m/>
    <m/>
    <m/>
    <m/>
    <m/>
    <m/>
    <m/>
    <m/>
    <m/>
    <m/>
    <m/>
    <m/>
    <m/>
    <m/>
    <m/>
    <m/>
    <m/>
    <m/>
    <m/>
    <m/>
    <m/>
    <m/>
  </r>
  <r>
    <x v="8"/>
    <x v="21"/>
    <n v="0"/>
    <n v="736.07142857142856"/>
    <n v="2511.4757142857138"/>
    <n v="3.9766854790368372E-2"/>
    <m/>
    <m/>
    <m/>
    <m/>
    <m/>
    <m/>
    <m/>
    <m/>
    <m/>
    <m/>
    <m/>
    <m/>
    <m/>
    <m/>
    <m/>
    <m/>
    <m/>
    <m/>
    <m/>
    <m/>
    <m/>
    <m/>
    <m/>
    <m/>
  </r>
  <r>
    <x v="9"/>
    <x v="21"/>
    <n v="0"/>
    <n v="380.03703703703712"/>
    <n v="1296.68637037037"/>
    <n v="2.0531808572090419E-2"/>
    <m/>
    <m/>
    <m/>
    <m/>
    <m/>
    <m/>
    <m/>
    <m/>
    <m/>
    <m/>
    <m/>
    <m/>
    <m/>
    <m/>
    <m/>
    <m/>
    <m/>
    <m/>
    <m/>
    <m/>
    <m/>
    <m/>
    <m/>
    <m/>
  </r>
  <r>
    <x v="10"/>
    <x v="21"/>
    <n v="0"/>
    <n v="350.35714285714289"/>
    <n v="1195.418571428572"/>
    <n v="1.8928328262664419E-2"/>
    <m/>
    <m/>
    <m/>
    <m/>
    <m/>
    <m/>
    <m/>
    <m/>
    <m/>
    <m/>
    <m/>
    <m/>
    <m/>
    <m/>
    <m/>
    <m/>
    <m/>
    <m/>
    <m/>
    <m/>
    <m/>
    <m/>
    <m/>
    <m/>
  </r>
  <r>
    <x v="11"/>
    <x v="21"/>
    <n v="0"/>
    <n v="498.20588235248567"/>
    <n v="1699.878470586681"/>
    <n v="2.6915976099860361E-2"/>
    <m/>
    <m/>
    <m/>
    <m/>
    <m/>
    <m/>
    <m/>
    <m/>
    <m/>
    <m/>
    <m/>
    <m/>
    <m/>
    <m/>
    <m/>
    <m/>
    <m/>
    <m/>
    <m/>
    <m/>
    <m/>
    <m/>
    <m/>
    <m/>
  </r>
  <r>
    <x v="12"/>
    <x v="21"/>
    <n v="0"/>
    <n v="492.59411764750263"/>
    <n v="1680.7311294132789"/>
    <n v="2.6612795968858821E-2"/>
    <m/>
    <m/>
    <m/>
    <m/>
    <m/>
    <m/>
    <m/>
    <m/>
    <m/>
    <m/>
    <m/>
    <m/>
    <m/>
    <m/>
    <m/>
    <m/>
    <m/>
    <m/>
    <m/>
    <m/>
    <m/>
    <m/>
    <m/>
    <m/>
  </r>
  <r>
    <x v="13"/>
    <x v="21"/>
    <n v="0"/>
    <n v="374.98461538462789"/>
    <n v="1279.44750769235"/>
    <n v="2.0258847402301491E-2"/>
    <m/>
    <m/>
    <m/>
    <m/>
    <m/>
    <m/>
    <m/>
    <m/>
    <m/>
    <m/>
    <m/>
    <m/>
    <m/>
    <m/>
    <m/>
    <m/>
    <m/>
    <m/>
    <m/>
    <m/>
    <m/>
    <m/>
    <m/>
    <m/>
  </r>
  <r>
    <x v="14"/>
    <x v="21"/>
    <n v="0"/>
    <n v="425"/>
    <n v="1450.1"/>
    <n v="2.2960969044414539E-2"/>
    <m/>
    <m/>
    <m/>
    <m/>
    <m/>
    <m/>
    <m/>
    <m/>
    <m/>
    <m/>
    <m/>
    <m/>
    <m/>
    <m/>
    <m/>
    <m/>
    <m/>
    <m/>
    <m/>
    <m/>
    <m/>
    <m/>
    <m/>
    <m/>
  </r>
  <r>
    <x v="15"/>
    <x v="21"/>
    <n v="0"/>
    <n v="431.53846153846149"/>
    <n v="1472.409230769231"/>
    <n v="2.3314214722020919E-2"/>
    <m/>
    <m/>
    <m/>
    <m/>
    <m/>
    <m/>
    <m/>
    <m/>
    <m/>
    <m/>
    <m/>
    <m/>
    <m/>
    <m/>
    <m/>
    <m/>
    <m/>
    <m/>
    <m/>
    <m/>
    <m/>
    <m/>
    <m/>
    <m/>
  </r>
  <r>
    <x v="16"/>
    <x v="21"/>
    <n v="0"/>
    <n v="456.96296296296288"/>
    <n v="1559.15762962963"/>
    <n v="2.468779399302715E-2"/>
    <m/>
    <m/>
    <m/>
    <m/>
    <m/>
    <m/>
    <m/>
    <m/>
    <m/>
    <m/>
    <m/>
    <m/>
    <m/>
    <m/>
    <m/>
    <m/>
    <m/>
    <m/>
    <m/>
    <m/>
    <m/>
    <m/>
    <m/>
    <m/>
  </r>
  <r>
    <x v="17"/>
    <x v="21"/>
    <n v="0"/>
    <n v="447.85714285714289"/>
    <n v="1528.088571428571"/>
    <n v="2.4195844690500699E-2"/>
    <m/>
    <m/>
    <m/>
    <m/>
    <m/>
    <m/>
    <m/>
    <m/>
    <m/>
    <m/>
    <m/>
    <m/>
    <m/>
    <m/>
    <m/>
    <m/>
    <m/>
    <m/>
    <m/>
    <m/>
    <m/>
    <m/>
    <m/>
    <m/>
  </r>
  <r>
    <x v="18"/>
    <x v="21"/>
    <n v="0"/>
    <n v="352"/>
    <n v="1201.0239999999999"/>
    <n v="1.901708494972686E-2"/>
    <m/>
    <m/>
    <m/>
    <m/>
    <m/>
    <m/>
    <m/>
    <m/>
    <m/>
    <m/>
    <m/>
    <m/>
    <m/>
    <m/>
    <m/>
    <m/>
    <m/>
    <m/>
    <m/>
    <m/>
    <m/>
    <m/>
    <m/>
    <m/>
  </r>
  <r>
    <x v="19"/>
    <x v="21"/>
    <n v="0"/>
    <n v="271.56"/>
    <n v="926.56272000000001"/>
    <n v="1.4671248832238141E-2"/>
    <m/>
    <m/>
    <m/>
    <m/>
    <m/>
    <m/>
    <m/>
    <m/>
    <m/>
    <m/>
    <m/>
    <m/>
    <m/>
    <m/>
    <m/>
    <m/>
    <m/>
    <m/>
    <m/>
    <m/>
    <m/>
    <m/>
    <m/>
    <m/>
  </r>
  <r>
    <x v="20"/>
    <x v="21"/>
    <n v="0"/>
    <n v="327.85714285714289"/>
    <n v="1118.648571428572"/>
    <n v="1.771274754854836E-2"/>
    <m/>
    <m/>
    <m/>
    <m/>
    <m/>
    <m/>
    <m/>
    <m/>
    <m/>
    <m/>
    <m/>
    <m/>
    <m/>
    <m/>
    <m/>
    <m/>
    <m/>
    <m/>
    <m/>
    <m/>
    <m/>
    <m/>
    <m/>
    <m/>
  </r>
  <r>
    <x v="21"/>
    <x v="21"/>
    <n v="0"/>
    <n v="473.55172413793099"/>
    <n v="1615.7584827586211"/>
    <n v="2.5584015244376861E-2"/>
    <m/>
    <m/>
    <m/>
    <m/>
    <m/>
    <m/>
    <m/>
    <m/>
    <m/>
    <m/>
    <m/>
    <m/>
    <m/>
    <m/>
    <m/>
    <m/>
    <m/>
    <m/>
    <m/>
    <m/>
    <m/>
    <m/>
    <m/>
    <m/>
  </r>
  <r>
    <x v="22"/>
    <x v="21"/>
    <n v="0"/>
    <n v="471.42857142857139"/>
    <n v="1608.514285714286"/>
    <n v="2.5469310200527041E-2"/>
    <m/>
    <m/>
    <m/>
    <m/>
    <m/>
    <m/>
    <m/>
    <m/>
    <m/>
    <m/>
    <m/>
    <m/>
    <m/>
    <m/>
    <m/>
    <m/>
    <m/>
    <m/>
    <m/>
    <m/>
    <m/>
    <m/>
    <m/>
    <m/>
  </r>
  <r>
    <x v="23"/>
    <x v="21"/>
    <n v="0"/>
    <n v="180.2592592592593"/>
    <n v="615.04459259259261"/>
    <n v="9.7386524042845802E-3"/>
    <m/>
    <m/>
    <m/>
    <m/>
    <m/>
    <m/>
    <m/>
    <m/>
    <m/>
    <m/>
    <m/>
    <m/>
    <m/>
    <m/>
    <m/>
    <m/>
    <m/>
    <m/>
    <m/>
    <m/>
    <m/>
    <m/>
    <m/>
    <m/>
  </r>
  <r>
    <x v="24"/>
    <x v="21"/>
    <n v="0"/>
    <n v="486.37931034482762"/>
    <n v="1659.5262068965519"/>
    <n v="2.627703597334418E-2"/>
    <m/>
    <m/>
    <m/>
    <m/>
    <m/>
    <m/>
    <m/>
    <m/>
    <m/>
    <m/>
    <m/>
    <m/>
    <m/>
    <m/>
    <m/>
    <m/>
    <m/>
    <m/>
    <m/>
    <m/>
    <m/>
    <m/>
    <m/>
    <m/>
  </r>
  <r>
    <x v="25"/>
    <x v="21"/>
    <n v="0"/>
    <n v="440.8"/>
    <n v="1504.0096000000001"/>
    <n v="2.3814576834771589E-2"/>
    <m/>
    <m/>
    <m/>
    <m/>
    <m/>
    <m/>
    <m/>
    <m/>
    <m/>
    <m/>
    <m/>
    <m/>
    <m/>
    <m/>
    <m/>
    <m/>
    <m/>
    <m/>
    <m/>
    <m/>
    <m/>
    <m/>
    <m/>
    <m/>
  </r>
  <r>
    <x v="26"/>
    <x v="21"/>
    <n v="0"/>
    <n v="13.95"/>
    <n v="47.5974"/>
    <n v="7.5366004275195949E-4"/>
    <m/>
    <m/>
    <m/>
    <m/>
    <m/>
    <m/>
    <m/>
    <m/>
    <m/>
    <m/>
    <m/>
    <m/>
    <m/>
    <m/>
    <m/>
    <m/>
    <m/>
    <m/>
    <m/>
    <m/>
    <m/>
    <m/>
    <m/>
    <m/>
  </r>
  <r>
    <x v="27"/>
    <x v="21"/>
    <n v="0"/>
    <n v="0"/>
    <n v="0"/>
    <n v="0"/>
    <m/>
    <m/>
    <m/>
    <m/>
    <m/>
    <m/>
    <m/>
    <m/>
    <m/>
    <m/>
    <m/>
    <m/>
    <m/>
    <m/>
    <m/>
    <m/>
    <m/>
    <m/>
    <m/>
    <m/>
    <m/>
    <m/>
    <m/>
    <m/>
  </r>
  <r>
    <x v="28"/>
    <x v="21"/>
    <n v="0"/>
    <n v="0"/>
    <n v="0"/>
    <n v="0"/>
    <m/>
    <m/>
    <m/>
    <m/>
    <m/>
    <m/>
    <m/>
    <m/>
    <m/>
    <m/>
    <m/>
    <m/>
    <m/>
    <m/>
    <m/>
    <m/>
    <m/>
    <m/>
    <m/>
    <m/>
    <m/>
    <m/>
    <m/>
    <m/>
  </r>
  <r>
    <x v="29"/>
    <x v="21"/>
    <n v="0"/>
    <n v="3.214285714285714"/>
    <n v="10.967142857142861"/>
    <n v="1.7365438773086619E-4"/>
    <m/>
    <m/>
    <m/>
    <m/>
    <m/>
    <m/>
    <m/>
    <m/>
    <m/>
    <m/>
    <m/>
    <m/>
    <m/>
    <m/>
    <m/>
    <m/>
    <m/>
    <m/>
    <m/>
    <m/>
    <m/>
    <m/>
    <m/>
    <m/>
  </r>
  <r>
    <x v="30"/>
    <x v="21"/>
    <n v="0"/>
    <n v="0"/>
    <n v="0"/>
    <n v="0"/>
    <m/>
    <m/>
    <m/>
    <m/>
    <m/>
    <m/>
    <m/>
    <m/>
    <m/>
    <m/>
    <m/>
    <m/>
    <m/>
    <m/>
    <m/>
    <m/>
    <m/>
    <m/>
    <m/>
    <m/>
    <m/>
    <m/>
    <m/>
    <m/>
  </r>
  <r>
    <x v="31"/>
    <x v="21"/>
    <n v="0"/>
    <n v="0"/>
    <n v="0"/>
    <n v="0"/>
    <m/>
    <m/>
    <m/>
    <m/>
    <m/>
    <m/>
    <m/>
    <m/>
    <m/>
    <m/>
    <m/>
    <m/>
    <m/>
    <m/>
    <m/>
    <m/>
    <m/>
    <m/>
    <m/>
    <m/>
    <m/>
    <m/>
    <m/>
    <m/>
  </r>
  <r>
    <x v="32"/>
    <x v="21"/>
    <n v="0"/>
    <n v="0"/>
    <n v="0"/>
    <n v="0"/>
    <m/>
    <m/>
    <m/>
    <m/>
    <m/>
    <m/>
    <m/>
    <m/>
    <m/>
    <m/>
    <m/>
    <m/>
    <m/>
    <m/>
    <m/>
    <m/>
    <m/>
    <m/>
    <m/>
    <m/>
    <m/>
    <m/>
    <m/>
    <m/>
  </r>
  <r>
    <x v="33"/>
    <x v="21"/>
    <n v="0"/>
    <n v="0"/>
    <n v="0"/>
    <n v="0"/>
    <m/>
    <m/>
    <m/>
    <m/>
    <m/>
    <m/>
    <m/>
    <m/>
    <m/>
    <m/>
    <m/>
    <m/>
    <m/>
    <m/>
    <m/>
    <m/>
    <m/>
    <m/>
    <m/>
    <m/>
    <m/>
    <m/>
    <m/>
    <m/>
  </r>
  <r>
    <x v="34"/>
    <x v="21"/>
    <n v="0"/>
    <n v="0"/>
    <n v="0"/>
    <n v="0"/>
    <m/>
    <m/>
    <m/>
    <m/>
    <m/>
    <m/>
    <m/>
    <m/>
    <m/>
    <m/>
    <m/>
    <m/>
    <m/>
    <m/>
    <m/>
    <m/>
    <m/>
    <m/>
    <m/>
    <m/>
    <m/>
    <m/>
    <m/>
    <m/>
  </r>
  <r>
    <x v="35"/>
    <x v="21"/>
    <n v="0"/>
    <n v="0"/>
    <n v="0"/>
    <n v="0"/>
    <m/>
    <m/>
    <m/>
    <m/>
    <m/>
    <m/>
    <m/>
    <m/>
    <m/>
    <m/>
    <m/>
    <m/>
    <m/>
    <m/>
    <m/>
    <m/>
    <m/>
    <m/>
    <m/>
    <m/>
    <m/>
    <m/>
    <m/>
    <m/>
  </r>
  <r>
    <x v="36"/>
    <x v="21"/>
    <n v="0"/>
    <n v="1"/>
    <n v="3.4119999999999999"/>
    <n v="5.4025809516269487E-5"/>
    <m/>
    <m/>
    <m/>
    <m/>
    <m/>
    <m/>
    <m/>
    <m/>
    <m/>
    <m/>
    <m/>
    <m/>
    <m/>
    <m/>
    <m/>
    <m/>
    <m/>
    <m/>
    <m/>
    <m/>
    <m/>
    <m/>
    <m/>
    <m/>
  </r>
  <r>
    <x v="37"/>
    <x v="21"/>
    <n v="0"/>
    <n v="0"/>
    <n v="0"/>
    <n v="0"/>
    <m/>
    <m/>
    <m/>
    <m/>
    <m/>
    <m/>
    <m/>
    <m/>
    <m/>
    <m/>
    <m/>
    <m/>
    <m/>
    <m/>
    <m/>
    <m/>
    <m/>
    <m/>
    <m/>
    <m/>
    <m/>
    <m/>
    <m/>
    <m/>
  </r>
  <r>
    <x v="38"/>
    <x v="21"/>
    <n v="0"/>
    <n v="0"/>
    <n v="0"/>
    <n v="0"/>
    <m/>
    <m/>
    <m/>
    <m/>
    <m/>
    <m/>
    <m/>
    <m/>
    <m/>
    <m/>
    <m/>
    <m/>
    <m/>
    <m/>
    <m/>
    <m/>
    <m/>
    <m/>
    <m/>
    <m/>
    <m/>
    <m/>
    <m/>
    <m/>
  </r>
  <r>
    <x v="39"/>
    <x v="21"/>
    <n v="0"/>
    <n v="0"/>
    <n v="0"/>
    <n v="0"/>
    <m/>
    <m/>
    <m/>
    <m/>
    <m/>
    <m/>
    <m/>
    <m/>
    <m/>
    <m/>
    <m/>
    <m/>
    <m/>
    <m/>
    <m/>
    <m/>
    <m/>
    <m/>
    <m/>
    <m/>
    <m/>
    <m/>
    <m/>
    <m/>
  </r>
  <r>
    <x v="40"/>
    <x v="21"/>
    <n v="0"/>
    <n v="0"/>
    <n v="0"/>
    <n v="0"/>
    <m/>
    <m/>
    <m/>
    <m/>
    <m/>
    <m/>
    <m/>
    <m/>
    <m/>
    <m/>
    <m/>
    <m/>
    <m/>
    <m/>
    <m/>
    <m/>
    <m/>
    <m/>
    <m/>
    <m/>
    <m/>
    <m/>
    <m/>
    <m/>
  </r>
  <r>
    <x v="41"/>
    <x v="21"/>
    <n v="0"/>
    <n v="0"/>
    <n v="0"/>
    <n v="0"/>
    <m/>
    <m/>
    <m/>
    <m/>
    <m/>
    <m/>
    <m/>
    <m/>
    <m/>
    <m/>
    <m/>
    <m/>
    <m/>
    <m/>
    <m/>
    <m/>
    <m/>
    <m/>
    <m/>
    <m/>
    <m/>
    <m/>
    <m/>
    <m/>
  </r>
  <r>
    <x v="42"/>
    <x v="21"/>
    <n v="0"/>
    <n v="1"/>
    <n v="3.4119999999999999"/>
    <n v="5.4025809516269487E-5"/>
    <m/>
    <m/>
    <m/>
    <m/>
    <m/>
    <m/>
    <m/>
    <m/>
    <m/>
    <m/>
    <m/>
    <m/>
    <m/>
    <m/>
    <m/>
    <m/>
    <m/>
    <m/>
    <m/>
    <m/>
    <m/>
    <m/>
    <m/>
    <m/>
  </r>
  <r>
    <x v="43"/>
    <x v="21"/>
    <n v="0"/>
    <n v="3"/>
    <n v="10.236000000000001"/>
    <n v="1.620774285488085E-4"/>
    <m/>
    <m/>
    <m/>
    <m/>
    <m/>
    <m/>
    <m/>
    <m/>
    <m/>
    <m/>
    <m/>
    <m/>
    <m/>
    <m/>
    <m/>
    <m/>
    <m/>
    <m/>
    <m/>
    <m/>
    <m/>
    <m/>
    <m/>
    <m/>
  </r>
  <r>
    <x v="44"/>
    <x v="21"/>
    <n v="0"/>
    <n v="0"/>
    <n v="0"/>
    <n v="0"/>
    <m/>
    <m/>
    <m/>
    <m/>
    <m/>
    <m/>
    <m/>
    <m/>
    <m/>
    <m/>
    <m/>
    <m/>
    <m/>
    <m/>
    <m/>
    <m/>
    <m/>
    <m/>
    <m/>
    <m/>
    <m/>
    <m/>
    <m/>
    <m/>
  </r>
  <r>
    <x v="45"/>
    <x v="21"/>
    <n v="0"/>
    <n v="53.448275862068961"/>
    <n v="182.36551724137931"/>
    <n v="2.8875863706971619E-3"/>
    <m/>
    <m/>
    <m/>
    <m/>
    <m/>
    <m/>
    <m/>
    <m/>
    <m/>
    <m/>
    <m/>
    <m/>
    <m/>
    <m/>
    <m/>
    <m/>
    <m/>
    <m/>
    <m/>
    <m/>
    <m/>
    <m/>
    <m/>
    <m/>
  </r>
  <r>
    <x v="46"/>
    <x v="21"/>
    <n v="0"/>
    <n v="0"/>
    <n v="0"/>
    <n v="0"/>
    <m/>
    <m/>
    <m/>
    <m/>
    <m/>
    <m/>
    <m/>
    <m/>
    <m/>
    <m/>
    <m/>
    <m/>
    <m/>
    <m/>
    <m/>
    <m/>
    <m/>
    <m/>
    <m/>
    <m/>
    <m/>
    <m/>
    <m/>
    <m/>
  </r>
  <r>
    <x v="47"/>
    <x v="21"/>
    <n v="0"/>
    <n v="0"/>
    <n v="0"/>
    <n v="0"/>
    <m/>
    <m/>
    <m/>
    <m/>
    <m/>
    <m/>
    <m/>
    <m/>
    <m/>
    <m/>
    <m/>
    <m/>
    <m/>
    <m/>
    <m/>
    <m/>
    <m/>
    <m/>
    <m/>
    <m/>
    <m/>
    <m/>
    <m/>
    <m/>
  </r>
  <r>
    <x v="48"/>
    <x v="21"/>
    <n v="0"/>
    <n v="1.4761904761904761"/>
    <n v="5.0367619047619039"/>
    <n v="7.9752385476397809E-5"/>
    <m/>
    <m/>
    <m/>
    <m/>
    <m/>
    <m/>
    <m/>
    <m/>
    <m/>
    <m/>
    <m/>
    <m/>
    <m/>
    <m/>
    <m/>
    <m/>
    <m/>
    <m/>
    <m/>
    <m/>
    <m/>
    <m/>
    <m/>
    <m/>
  </r>
  <r>
    <x v="49"/>
    <x v="21"/>
    <n v="0"/>
    <n v="0"/>
    <n v="0"/>
    <n v="0"/>
    <m/>
    <m/>
    <m/>
    <m/>
    <m/>
    <m/>
    <m/>
    <m/>
    <m/>
    <m/>
    <m/>
    <m/>
    <m/>
    <m/>
    <m/>
    <m/>
    <m/>
    <m/>
    <m/>
    <m/>
    <m/>
    <m/>
    <m/>
    <m/>
  </r>
  <r>
    <x v="50"/>
    <x v="21"/>
    <n v="0"/>
    <n v="31"/>
    <n v="105.77200000000001"/>
    <n v="1.6748000950043539E-3"/>
    <m/>
    <m/>
    <m/>
    <m/>
    <m/>
    <m/>
    <m/>
    <m/>
    <m/>
    <m/>
    <m/>
    <m/>
    <m/>
    <m/>
    <m/>
    <m/>
    <m/>
    <m/>
    <m/>
    <m/>
    <m/>
    <m/>
    <m/>
    <m/>
  </r>
  <r>
    <x v="51"/>
    <x v="21"/>
    <n v="0"/>
    <n v="15"/>
    <n v="51.18"/>
    <n v="8.1038714274404248E-4"/>
    <m/>
    <m/>
    <m/>
    <m/>
    <m/>
    <m/>
    <m/>
    <m/>
    <m/>
    <m/>
    <m/>
    <m/>
    <m/>
    <m/>
    <m/>
    <m/>
    <m/>
    <m/>
    <m/>
    <m/>
    <m/>
    <m/>
    <m/>
    <m/>
  </r>
  <r>
    <x v="52"/>
    <x v="21"/>
    <n v="0"/>
    <n v="604.5"/>
    <n v="2062.5540000000001"/>
    <n v="3.2658601852584908E-2"/>
    <m/>
    <m/>
    <m/>
    <m/>
    <m/>
    <m/>
    <m/>
    <m/>
    <m/>
    <m/>
    <m/>
    <m/>
    <m/>
    <m/>
    <m/>
    <m/>
    <m/>
    <m/>
    <m/>
    <m/>
    <m/>
    <m/>
    <m/>
    <m/>
  </r>
  <r>
    <x v="53"/>
    <x v="21"/>
    <n v="0"/>
    <n v="0"/>
    <n v="0"/>
    <n v="0"/>
    <m/>
    <m/>
    <m/>
    <m/>
    <m/>
    <m/>
    <m/>
    <m/>
    <m/>
    <m/>
    <m/>
    <m/>
    <m/>
    <m/>
    <m/>
    <m/>
    <m/>
    <m/>
    <m/>
    <m/>
    <m/>
    <m/>
    <m/>
    <m/>
  </r>
  <r>
    <x v="54"/>
    <x v="21"/>
    <n v="0"/>
    <m/>
    <m/>
    <m/>
    <m/>
    <m/>
    <m/>
    <m/>
    <m/>
    <m/>
    <m/>
    <m/>
    <m/>
    <m/>
    <m/>
    <m/>
    <m/>
    <m/>
    <m/>
    <m/>
    <m/>
    <m/>
    <m/>
    <m/>
    <m/>
    <m/>
    <m/>
    <m/>
  </r>
  <r>
    <x v="0"/>
    <x v="22"/>
    <n v="0"/>
    <n v="70.323032785714247"/>
    <n v="893.85446290528819"/>
    <n v="1.3068429821124709E-2"/>
    <n v="16.97082932142855"/>
    <n v="174.67989607142931"/>
    <m/>
    <m/>
    <m/>
    <m/>
    <m/>
    <m/>
    <m/>
    <m/>
    <m/>
    <m/>
    <m/>
    <m/>
    <m/>
    <m/>
    <m/>
    <m/>
    <m/>
    <m/>
    <m/>
    <m/>
    <m/>
    <m/>
  </r>
  <r>
    <x v="1"/>
    <x v="22"/>
    <n v="0"/>
    <n v="65.688964999999371"/>
    <n v="805.75762883599452"/>
    <n v="1.1780426749846411E-2"/>
    <n v="14.685790999999879"/>
    <n v="155.7792969999991"/>
    <m/>
    <m/>
    <m/>
    <m/>
    <m/>
    <m/>
    <m/>
    <m/>
    <m/>
    <m/>
    <m/>
    <m/>
    <m/>
    <m/>
    <m/>
    <m/>
    <m/>
    <m/>
    <m/>
    <m/>
    <m/>
    <m/>
  </r>
  <r>
    <x v="2"/>
    <x v="22"/>
    <n v="0"/>
    <n v="68.667724678571957"/>
    <n v="835.84670690257508"/>
    <n v="1.2220338414903579E-2"/>
    <n v="19.096052035714081"/>
    <n v="157.20888064285791"/>
    <m/>
    <m/>
    <m/>
    <m/>
    <m/>
    <m/>
    <m/>
    <m/>
    <m/>
    <m/>
    <m/>
    <m/>
    <m/>
    <m/>
    <m/>
    <m/>
    <m/>
    <m/>
    <m/>
    <m/>
    <m/>
    <m/>
  </r>
  <r>
    <x v="3"/>
    <x v="22"/>
    <n v="0"/>
    <n v="57.956543000000238"/>
    <n v="841.98643173777521"/>
    <n v="1.2310103098596091E-2"/>
    <n v="20.107557777777551"/>
    <n v="168.7080069999993"/>
    <m/>
    <m/>
    <m/>
    <m/>
    <m/>
    <m/>
    <m/>
    <m/>
    <m/>
    <m/>
    <m/>
    <m/>
    <m/>
    <m/>
    <m/>
    <m/>
    <m/>
    <m/>
    <m/>
    <m/>
    <m/>
    <m/>
  </r>
  <r>
    <x v="4"/>
    <x v="22"/>
    <n v="0"/>
    <n v="44.837570482758792"/>
    <n v="619.61129680139834"/>
    <n v="9.0589095704757209E-3"/>
    <n v="17.30112870370354"/>
    <n v="119.4589845185196"/>
    <m/>
    <m/>
    <m/>
    <m/>
    <m/>
    <m/>
    <m/>
    <m/>
    <m/>
    <m/>
    <m/>
    <m/>
    <m/>
    <m/>
    <m/>
    <m/>
    <m/>
    <m/>
    <m/>
    <m/>
    <m/>
    <m/>
  </r>
  <r>
    <x v="5"/>
    <x v="22"/>
    <n v="0"/>
    <n v="59.319894642857371"/>
    <n v="671.15276301643166"/>
    <n v="9.8124618119891181E-3"/>
    <n v="16.14471500000008"/>
    <n v="121.23901375000059"/>
    <m/>
    <m/>
    <m/>
    <m/>
    <m/>
    <m/>
    <m/>
    <m/>
    <m/>
    <m/>
    <m/>
    <m/>
    <m/>
    <m/>
    <m/>
    <m/>
    <m/>
    <m/>
    <m/>
    <m/>
    <m/>
    <m/>
  </r>
  <r>
    <x v="6"/>
    <x v="22"/>
    <n v="0"/>
    <n v="80.815692031060166"/>
    <n v="679.68213933571633"/>
    <n v="9.9371639424503111E-3"/>
    <n v="16.558227714285071"/>
    <n v="101.8295208571508"/>
    <m/>
    <m/>
    <m/>
    <m/>
    <m/>
    <m/>
    <m/>
    <m/>
    <m/>
    <m/>
    <m/>
    <m/>
    <m/>
    <m/>
    <m/>
    <m/>
    <m/>
    <m/>
    <m/>
    <m/>
    <m/>
    <m/>
  </r>
  <r>
    <x v="7"/>
    <x v="22"/>
    <n v="0"/>
    <n v="89.824204114286559"/>
    <n v="800.0784583170921"/>
    <n v="1.1697395513276591E-2"/>
    <n v="17.708069142857081"/>
    <n v="126.9573100714297"/>
    <m/>
    <m/>
    <m/>
    <m/>
    <m/>
    <m/>
    <m/>
    <m/>
    <m/>
    <m/>
    <m/>
    <m/>
    <m/>
    <m/>
    <m/>
    <m/>
    <m/>
    <m/>
    <m/>
    <m/>
    <m/>
    <m/>
  </r>
  <r>
    <x v="8"/>
    <x v="22"/>
    <n v="0"/>
    <n v="90.156555000000367"/>
    <n v="887.69905620667305"/>
    <n v="1.297843586371931E-2"/>
    <n v="18.70130777777781"/>
    <n v="151.31184888889041"/>
    <m/>
    <m/>
    <m/>
    <m/>
    <m/>
    <m/>
    <m/>
    <m/>
    <m/>
    <m/>
    <m/>
    <m/>
    <m/>
    <m/>
    <m/>
    <m/>
    <m/>
    <m/>
    <m/>
    <m/>
    <m/>
    <m/>
  </r>
  <r>
    <x v="9"/>
    <x v="22"/>
    <n v="0"/>
    <n v="31.343659111111741"/>
    <n v="719.00139571861064"/>
    <n v="1.051202368078907E-2"/>
    <n v="19.79717156249956"/>
    <n v="159.5864248124997"/>
    <m/>
    <m/>
    <m/>
    <m/>
    <m/>
    <m/>
    <m/>
    <m/>
    <m/>
    <m/>
    <m/>
    <m/>
    <m/>
    <m/>
    <m/>
    <m/>
    <m/>
    <m/>
    <m/>
    <m/>
    <m/>
    <m/>
  </r>
  <r>
    <x v="10"/>
    <x v="22"/>
    <n v="0"/>
    <n v="48.652692857143457"/>
    <n v="783.13234143240493"/>
    <n v="1.144963802205335E-2"/>
    <n v="17.923713157894881"/>
    <n v="162.94655454545551"/>
    <m/>
    <m/>
    <m/>
    <m/>
    <m/>
    <m/>
    <m/>
    <m/>
    <m/>
    <m/>
    <m/>
    <m/>
    <m/>
    <m/>
    <m/>
    <m/>
    <m/>
    <m/>
    <m/>
    <m/>
    <m/>
    <m/>
  </r>
  <r>
    <x v="11"/>
    <x v="22"/>
    <n v="0"/>
    <n v="21.47849983333326"/>
    <n v="632.03230132796511"/>
    <n v="9.2405085138156842E-3"/>
    <n v="18.495005818182001"/>
    <n v="145.26456624999861"/>
    <m/>
    <m/>
    <m/>
    <m/>
    <m/>
    <m/>
    <m/>
    <m/>
    <m/>
    <m/>
    <m/>
    <m/>
    <m/>
    <m/>
    <m/>
    <m/>
    <m/>
    <m/>
    <m/>
    <m/>
    <m/>
    <m/>
  </r>
  <r>
    <x v="12"/>
    <x v="22"/>
    <n v="0"/>
    <n v="26.30135351724082"/>
    <n v="676.94439187123191"/>
    <n v="9.8971372243520563E-3"/>
    <n v="19.073527066666571"/>
    <n v="153.02617213333531"/>
    <m/>
    <m/>
    <m/>
    <m/>
    <m/>
    <m/>
    <m/>
    <m/>
    <m/>
    <m/>
    <m/>
    <m/>
    <m/>
    <m/>
    <m/>
    <m/>
    <m/>
    <m/>
    <m/>
    <m/>
    <m/>
    <m/>
  </r>
  <r>
    <x v="13"/>
    <x v="22"/>
    <n v="0"/>
    <n v="30.54351552000022"/>
    <n v="680.44826015124647"/>
    <n v="9.9483648666809921E-3"/>
    <n v="17.60516799999942"/>
    <n v="151.27929425000229"/>
    <m/>
    <m/>
    <m/>
    <m/>
    <m/>
    <m/>
    <m/>
    <m/>
    <m/>
    <m/>
    <m/>
    <m/>
    <m/>
    <m/>
    <m/>
    <m/>
    <m/>
    <m/>
    <m/>
    <m/>
    <m/>
    <m/>
  </r>
  <r>
    <x v="14"/>
    <x v="22"/>
    <n v="0"/>
    <n v="48.939941000000537"/>
    <n v="727.59004292800091"/>
    <n v="1.063759237006931E-2"/>
    <n v="19.108214000000199"/>
    <n v="145.1962889999995"/>
    <m/>
    <m/>
    <m/>
    <m/>
    <m/>
    <m/>
    <m/>
    <m/>
    <m/>
    <m/>
    <m/>
    <m/>
    <m/>
    <m/>
    <m/>
    <m/>
    <m/>
    <m/>
    <m/>
    <m/>
    <m/>
    <m/>
  </r>
  <r>
    <x v="15"/>
    <x v="22"/>
    <n v="0"/>
    <n v="41.839317692308143"/>
    <n v="761.93181408989017"/>
    <n v="1.1139679728791631E-2"/>
    <n v="19.83416850000026"/>
    <n v="161.63595521738981"/>
    <m/>
    <m/>
    <m/>
    <m/>
    <m/>
    <m/>
    <m/>
    <m/>
    <m/>
    <m/>
    <m/>
    <m/>
    <m/>
    <m/>
    <m/>
    <m/>
    <m/>
    <m/>
    <m/>
    <m/>
    <m/>
    <m/>
  </r>
  <r>
    <x v="16"/>
    <x v="22"/>
    <n v="0"/>
    <n v="29.163413037036531"/>
    <n v="574.99304792941427"/>
    <n v="8.4065769164217412E-3"/>
    <n v="18.16072999999988"/>
    <n v="121.1966799200018"/>
    <m/>
    <m/>
    <m/>
    <m/>
    <m/>
    <m/>
    <m/>
    <m/>
    <m/>
    <m/>
    <m/>
    <m/>
    <m/>
    <m/>
    <m/>
    <m/>
    <m/>
    <m/>
    <m/>
    <m/>
    <m/>
    <m/>
  </r>
  <r>
    <x v="17"/>
    <x v="22"/>
    <n v="0"/>
    <n v="22.330496785714331"/>
    <n v="470.94341584619468"/>
    <n v="6.8853389842713922E-3"/>
    <n v="16.070556666666612"/>
    <n v="99.624566666667917"/>
    <m/>
    <m/>
    <m/>
    <m/>
    <m/>
    <m/>
    <m/>
    <m/>
    <m/>
    <m/>
    <m/>
    <m/>
    <m/>
    <m/>
    <m/>
    <m/>
    <m/>
    <m/>
    <m/>
    <m/>
    <m/>
    <m/>
  </r>
  <r>
    <x v="18"/>
    <x v="22"/>
    <n v="0"/>
    <n v="41.078612999999677"/>
    <n v="575.38973401999556"/>
    <n v="8.4123765902511128E-3"/>
    <n v="17.310424999999899"/>
    <n v="110.2480469999991"/>
    <m/>
    <m/>
    <m/>
    <m/>
    <m/>
    <m/>
    <m/>
    <m/>
    <m/>
    <m/>
    <m/>
    <m/>
    <m/>
    <m/>
    <m/>
    <m/>
    <m/>
    <m/>
    <m/>
    <m/>
    <m/>
    <m/>
  </r>
  <r>
    <x v="19"/>
    <x v="22"/>
    <n v="0"/>
    <n v="59.469746519999873"/>
    <n v="712.03198056446774"/>
    <n v="1.0410128666985411E-2"/>
    <n v="18.92089822222254"/>
    <n v="130.2939920000014"/>
    <m/>
    <m/>
    <m/>
    <m/>
    <m/>
    <m/>
    <m/>
    <m/>
    <m/>
    <m/>
    <m/>
    <m/>
    <m/>
    <m/>
    <m/>
    <m/>
    <m/>
    <m/>
    <m/>
    <m/>
    <m/>
    <m/>
  </r>
  <r>
    <x v="20"/>
    <x v="22"/>
    <n v="0"/>
    <n v="72.082791111110467"/>
    <n v="798.31540542833204"/>
    <n v="1.167161913255259E-2"/>
    <n v="18.484038750000021"/>
    <n v="143.40603222222239"/>
    <m/>
    <m/>
    <m/>
    <m/>
    <m/>
    <m/>
    <m/>
    <m/>
    <m/>
    <m/>
    <m/>
    <m/>
    <m/>
    <m/>
    <m/>
    <m/>
    <m/>
    <m/>
    <m/>
    <m/>
    <m/>
    <m/>
  </r>
  <r>
    <x v="21"/>
    <x v="22"/>
    <n v="0"/>
    <n v="49.337351965517293"/>
    <n v="857.26377908936058"/>
    <n v="1.2533462661033371E-2"/>
    <n v="19.94189938461551"/>
    <n v="181.97039082142661"/>
    <m/>
    <m/>
    <m/>
    <m/>
    <m/>
    <m/>
    <m/>
    <m/>
    <m/>
    <m/>
    <m/>
    <m/>
    <m/>
    <m/>
    <m/>
    <m/>
    <m/>
    <m/>
    <m/>
    <m/>
    <m/>
    <m/>
  </r>
  <r>
    <x v="22"/>
    <x v="22"/>
    <n v="0"/>
    <n v="45.570766071427897"/>
    <n v="778.73071645971083"/>
    <n v="1.1385284898092211E-2"/>
    <n v="18.57387000000049"/>
    <n v="164.0882819999992"/>
    <m/>
    <m/>
    <m/>
    <m/>
    <m/>
    <m/>
    <m/>
    <m/>
    <m/>
    <m/>
    <m/>
    <m/>
    <m/>
    <m/>
    <m/>
    <m/>
    <m/>
    <m/>
    <m/>
    <m/>
    <m/>
    <m/>
  </r>
  <r>
    <x v="23"/>
    <x v="22"/>
    <n v="0"/>
    <n v="16.45529485185175"/>
    <n v="609.56337394563764"/>
    <n v="8.9120058180887987E-3"/>
    <n v="17.86048811111025"/>
    <n v="144.33702300000331"/>
    <m/>
    <m/>
    <m/>
    <m/>
    <m/>
    <m/>
    <m/>
    <m/>
    <m/>
    <m/>
    <m/>
    <m/>
    <m/>
    <m/>
    <m/>
    <m/>
    <m/>
    <m/>
    <m/>
    <m/>
    <m/>
    <m/>
  </r>
  <r>
    <x v="24"/>
    <x v="22"/>
    <n v="0"/>
    <n v="46.528707068965588"/>
    <n v="723.07180022672105"/>
    <n v="1.057153425870232E-2"/>
    <n v="17.39477166666676"/>
    <n v="147.99674407407491"/>
    <m/>
    <m/>
    <m/>
    <m/>
    <m/>
    <m/>
    <m/>
    <m/>
    <m/>
    <m/>
    <m/>
    <m/>
    <m/>
    <m/>
    <m/>
    <m/>
    <m/>
    <m/>
    <m/>
    <m/>
    <m/>
    <m/>
  </r>
  <r>
    <x v="25"/>
    <x v="22"/>
    <n v="0"/>
    <n v="37.920332720001021"/>
    <n v="752.63351885146756"/>
    <n v="1.1003735764956101E-2"/>
    <n v="18.532729764705881"/>
    <n v="164.13120447058839"/>
    <m/>
    <m/>
    <m/>
    <m/>
    <m/>
    <m/>
    <m/>
    <m/>
    <m/>
    <m/>
    <m/>
    <m/>
    <m/>
    <m/>
    <m/>
    <m/>
    <m/>
    <m/>
    <m/>
    <m/>
    <m/>
    <m/>
  </r>
  <r>
    <x v="26"/>
    <x v="22"/>
    <n v="0"/>
    <n v="43.802010137931198"/>
    <n v="703.3932840706932"/>
    <n v="1.028382824162539E-2"/>
    <n v="18.430847208333351"/>
    <n v="143.91992227586121"/>
    <m/>
    <m/>
    <m/>
    <m/>
    <m/>
    <m/>
    <m/>
    <m/>
    <m/>
    <m/>
    <m/>
    <m/>
    <m/>
    <m/>
    <m/>
    <m/>
    <m/>
    <m/>
    <m/>
    <m/>
    <m/>
    <m/>
  </r>
  <r>
    <x v="27"/>
    <x v="22"/>
    <n v="0"/>
    <n v="27.869176071427059"/>
    <n v="495.54703074681993"/>
    <n v="7.2450514744118238E-3"/>
    <n v="15.92963333333349"/>
    <n v="101.43771777777749"/>
    <m/>
    <m/>
    <m/>
    <m/>
    <m/>
    <m/>
    <m/>
    <m/>
    <m/>
    <m/>
    <m/>
    <m/>
    <m/>
    <m/>
    <m/>
    <m/>
    <m/>
    <m/>
    <m/>
    <m/>
    <m/>
    <m/>
  </r>
  <r>
    <x v="28"/>
    <x v="22"/>
    <n v="0"/>
    <n v="36.947265000000698"/>
    <n v="545.98539098000128"/>
    <n v="7.982475963917093E-3"/>
    <n v="16.52404799999999"/>
    <n v="106.54785199999969"/>
    <m/>
    <m/>
    <m/>
    <m/>
    <m/>
    <m/>
    <m/>
    <m/>
    <m/>
    <m/>
    <m/>
    <m/>
    <m/>
    <m/>
    <m/>
    <m/>
    <m/>
    <m/>
    <m/>
    <m/>
    <m/>
    <m/>
  </r>
  <r>
    <x v="29"/>
    <x v="22"/>
    <n v="0"/>
    <n v="55.585066071428493"/>
    <n v="617.54975010428689"/>
    <n v="9.0287691175807323E-3"/>
    <n v="16.014927857142752"/>
    <n v="109.3934850000005"/>
    <m/>
    <m/>
    <m/>
    <m/>
    <m/>
    <m/>
    <m/>
    <m/>
    <m/>
    <m/>
    <m/>
    <m/>
    <m/>
    <m/>
    <m/>
    <m/>
    <m/>
    <m/>
    <m/>
    <m/>
    <m/>
    <m/>
  </r>
  <r>
    <x v="30"/>
    <x v="22"/>
    <n v="0"/>
    <n v="0"/>
    <m/>
    <m/>
    <m/>
    <m/>
    <m/>
    <m/>
    <m/>
    <m/>
    <m/>
    <m/>
    <m/>
    <m/>
    <m/>
    <m/>
    <m/>
    <m/>
    <m/>
    <m/>
    <m/>
    <m/>
    <m/>
    <m/>
    <m/>
    <m/>
    <m/>
    <m/>
  </r>
  <r>
    <x v="31"/>
    <x v="22"/>
    <n v="0"/>
    <n v="60.768880466666758"/>
    <n v="665.74931425154773"/>
    <n v="9.7334617130844132E-3"/>
    <n v="16.48037278571439"/>
    <n v="117.8707098928556"/>
    <m/>
    <m/>
    <m/>
    <m/>
    <m/>
    <m/>
    <m/>
    <m/>
    <m/>
    <m/>
    <m/>
    <m/>
    <m/>
    <m/>
    <m/>
    <m/>
    <m/>
    <m/>
    <m/>
    <m/>
    <m/>
    <m/>
  </r>
  <r>
    <x v="32"/>
    <x v="22"/>
    <n v="0"/>
    <n v="56.564940999999642"/>
    <n v="706.26775546799945"/>
    <n v="1.0325853906079119E-2"/>
    <n v="16.91076599999997"/>
    <n v="133.51953200000031"/>
    <m/>
    <m/>
    <m/>
    <m/>
    <m/>
    <m/>
    <m/>
    <m/>
    <m/>
    <m/>
    <m/>
    <m/>
    <m/>
    <m/>
    <m/>
    <m/>
    <m/>
    <m/>
    <m/>
    <m/>
    <m/>
    <m/>
  </r>
  <r>
    <x v="33"/>
    <x v="22"/>
    <n v="0"/>
    <n v="51.373047000000042"/>
    <n v="732.58913814000016"/>
    <n v="1.071068069446475E-2"/>
    <n v="17.94592299999999"/>
    <n v="145.390625"/>
    <m/>
    <m/>
    <m/>
    <m/>
    <m/>
    <m/>
    <m/>
    <m/>
    <m/>
    <m/>
    <m/>
    <m/>
    <m/>
    <m/>
    <m/>
    <m/>
    <m/>
    <m/>
    <m/>
    <m/>
    <m/>
    <m/>
  </r>
  <r>
    <x v="34"/>
    <x v="22"/>
    <n v="0"/>
    <n v="40.4689242857145"/>
    <n v="685.91062112357008"/>
    <n v="1.0028226280352791E-2"/>
    <n v="17.358398333333302"/>
    <n v="143.20158157895051"/>
    <m/>
    <m/>
    <m/>
    <m/>
    <m/>
    <m/>
    <m/>
    <m/>
    <m/>
    <m/>
    <m/>
    <m/>
    <m/>
    <m/>
    <m/>
    <m/>
    <m/>
    <m/>
    <m/>
    <m/>
    <m/>
    <m/>
  </r>
  <r>
    <x v="35"/>
    <x v="22"/>
    <n v="0"/>
    <n v="52.816893999999593"/>
    <n v="674.93166768399806"/>
    <n v="9.867710571712594E-3"/>
    <n v="16.622192000000041"/>
    <n v="128.37207099999981"/>
    <m/>
    <m/>
    <m/>
    <m/>
    <m/>
    <m/>
    <m/>
    <m/>
    <m/>
    <m/>
    <m/>
    <m/>
    <m/>
    <m/>
    <m/>
    <m/>
    <m/>
    <m/>
    <m/>
    <m/>
    <m/>
    <m/>
  </r>
  <r>
    <x v="36"/>
    <x v="22"/>
    <n v="0"/>
    <n v="52.760253999999797"/>
    <n v="688.4080679680003"/>
    <n v="1.0064739728764E-2"/>
    <n v="16.735961999999969"/>
    <n v="132.26464800000031"/>
    <m/>
    <m/>
    <m/>
    <m/>
    <m/>
    <m/>
    <m/>
    <m/>
    <m/>
    <m/>
    <m/>
    <m/>
    <m/>
    <m/>
    <m/>
    <m/>
    <m/>
    <m/>
    <m/>
    <m/>
    <m/>
    <m/>
  </r>
  <r>
    <x v="37"/>
    <x v="22"/>
    <n v="0"/>
    <n v="45.395358615385703"/>
    <n v="698.0792331208097"/>
    <n v="1.0206135166537169E-2"/>
    <n v="15.48558591999987"/>
    <n v="143.7143758399983"/>
    <m/>
    <m/>
    <m/>
    <m/>
    <m/>
    <m/>
    <m/>
    <m/>
    <m/>
    <m/>
    <m/>
    <m/>
    <m/>
    <m/>
    <m/>
    <m/>
    <m/>
    <m/>
    <m/>
    <m/>
    <m/>
    <m/>
  </r>
  <r>
    <x v="38"/>
    <x v="22"/>
    <n v="0"/>
    <n v="45.734290379310927"/>
    <n v="688.94536354067941"/>
    <n v="1.0072595156885871E-2"/>
    <n v="17.73004580769258"/>
    <n v="138.4540001379319"/>
    <m/>
    <m/>
    <m/>
    <m/>
    <m/>
    <m/>
    <m/>
    <m/>
    <m/>
    <m/>
    <m/>
    <m/>
    <m/>
    <m/>
    <m/>
    <m/>
    <m/>
    <m/>
    <m/>
    <m/>
    <m/>
    <m/>
  </r>
  <r>
    <x v="39"/>
    <x v="22"/>
    <n v="0"/>
    <n v="57.420898000000307"/>
    <n v="737.07404836400337"/>
    <n v="1.0776251474663051E-2"/>
    <n v="17.140259000000011"/>
    <n v="141.4628900000007"/>
    <m/>
    <m/>
    <m/>
    <m/>
    <m/>
    <m/>
    <m/>
    <m/>
    <m/>
    <m/>
    <m/>
    <m/>
    <m/>
    <m/>
    <m/>
    <m/>
    <m/>
    <m/>
    <m/>
    <m/>
    <m/>
    <m/>
  </r>
  <r>
    <x v="40"/>
    <x v="22"/>
    <n v="0"/>
    <n v="57.330077999999958"/>
    <n v="698.22173401999873"/>
    <n v="1.0208218573934891E-2"/>
    <n v="13.384154999999961"/>
    <n v="133.92285199999969"/>
    <m/>
    <m/>
    <m/>
    <m/>
    <m/>
    <m/>
    <m/>
    <m/>
    <m/>
    <m/>
    <m/>
    <m/>
    <m/>
    <m/>
    <m/>
    <m/>
    <m/>
    <m/>
    <m/>
    <m/>
    <m/>
    <m/>
  </r>
  <r>
    <x v="41"/>
    <x v="22"/>
    <n v="0"/>
    <n v="78.519530999999915"/>
    <n v="775.03963167599886"/>
    <n v="1.133132009234186E-2"/>
    <n v="12.079834000000121"/>
    <n v="136.55175799999961"/>
    <m/>
    <m/>
    <m/>
    <m/>
    <m/>
    <m/>
    <m/>
    <m/>
    <m/>
    <m/>
    <m/>
    <m/>
    <m/>
    <m/>
    <m/>
    <m/>
    <m/>
    <m/>
    <m/>
    <m/>
    <m/>
    <m/>
  </r>
  <r>
    <x v="42"/>
    <x v="22"/>
    <n v="0"/>
    <n v="77.299804999999651"/>
    <n v="817.73794559599776"/>
    <n v="1.195558270119006E-2"/>
    <n v="13.2990719999998"/>
    <n v="149.06640599999989"/>
    <m/>
    <m/>
    <m/>
    <m/>
    <m/>
    <m/>
    <m/>
    <m/>
    <m/>
    <m/>
    <m/>
    <m/>
    <m/>
    <m/>
    <m/>
    <m/>
    <m/>
    <m/>
    <m/>
    <m/>
    <m/>
    <m/>
  </r>
  <r>
    <x v="43"/>
    <x v="22"/>
    <n v="0"/>
    <n v="82.730956999999762"/>
    <n v="798.42882684800156"/>
    <n v="1.167327738892952E-2"/>
    <n v="13.174561000000271"/>
    <n v="138.1005860000005"/>
    <m/>
    <m/>
    <m/>
    <m/>
    <m/>
    <m/>
    <m/>
    <m/>
    <m/>
    <m/>
    <m/>
    <m/>
    <m/>
    <m/>
    <m/>
    <m/>
    <m/>
    <m/>
    <m/>
    <m/>
    <m/>
    <m/>
  </r>
  <r>
    <x v="44"/>
    <x v="22"/>
    <n v="0"/>
    <n v="74.558106000000407"/>
    <n v="895.11021136400018"/>
    <n v="1.3086789253545429E-2"/>
    <n v="15.24853499999972"/>
    <n v="172.53515599999989"/>
    <m/>
    <m/>
    <m/>
    <m/>
    <m/>
    <m/>
    <m/>
    <m/>
    <m/>
    <m/>
    <m/>
    <m/>
    <m/>
    <m/>
    <m/>
    <m/>
    <m/>
    <m/>
    <m/>
    <m/>
    <m/>
    <m/>
  </r>
  <r>
    <x v="45"/>
    <x v="22"/>
    <n v="0"/>
    <n v="50.343682517241326"/>
    <n v="827.68760683726214"/>
    <n v="1.210104983825934E-2"/>
    <n v="15.207266999999989"/>
    <n v="177.03041239285889"/>
    <m/>
    <m/>
    <m/>
    <m/>
    <m/>
    <m/>
    <m/>
    <m/>
    <m/>
    <m/>
    <m/>
    <m/>
    <m/>
    <m/>
    <m/>
    <m/>
    <m/>
    <m/>
    <m/>
    <m/>
    <m/>
    <m/>
  </r>
  <r>
    <x v="46"/>
    <x v="22"/>
    <n v="0"/>
    <n v="44.605469000000078"/>
    <n v="769.38017798400153"/>
    <n v="1.124857712190417E-2"/>
    <n v="14.153563999999729"/>
    <n v="166.73339900000059"/>
    <m/>
    <m/>
    <m/>
    <m/>
    <m/>
    <m/>
    <m/>
    <m/>
    <m/>
    <m/>
    <m/>
    <m/>
    <m/>
    <m/>
    <m/>
    <m/>
    <m/>
    <m/>
    <m/>
    <m/>
    <m/>
    <m/>
  </r>
  <r>
    <x v="47"/>
    <x v="22"/>
    <n v="0"/>
    <n v="32.881493333333758"/>
    <n v="664.60245590589386"/>
    <n v="9.7166942879308438E-3"/>
    <n v="13.73260880952412"/>
    <n v="148.16973604761509"/>
    <m/>
    <m/>
    <m/>
    <m/>
    <m/>
    <m/>
    <m/>
    <m/>
    <m/>
    <m/>
    <m/>
    <m/>
    <m/>
    <m/>
    <m/>
    <m/>
    <m/>
    <m/>
    <m/>
    <m/>
    <m/>
    <m/>
  </r>
  <r>
    <x v="48"/>
    <x v="22"/>
    <n v="0"/>
    <n v="42.173925200001207"/>
    <n v="633.14457218377538"/>
    <n v="9.2567702591270992E-3"/>
    <n v="12.747277499999299"/>
    <n v="130.64285714284111"/>
    <m/>
    <m/>
    <m/>
    <m/>
    <m/>
    <m/>
    <m/>
    <m/>
    <m/>
    <m/>
    <m/>
    <m/>
    <m/>
    <m/>
    <m/>
    <m/>
    <m/>
    <m/>
    <m/>
    <m/>
    <m/>
    <m/>
  </r>
  <r>
    <x v="49"/>
    <x v="22"/>
    <n v="0"/>
    <n v="56.479980000000069"/>
    <n v="747.94022088000634"/>
    <n v="1.09351182911782E-2"/>
    <n v="13.467040999999879"/>
    <n v="149.2617190000019"/>
    <m/>
    <m/>
    <m/>
    <m/>
    <m/>
    <m/>
    <m/>
    <m/>
    <m/>
    <m/>
    <m/>
    <m/>
    <m/>
    <m/>
    <m/>
    <m/>
    <m/>
    <m/>
    <m/>
    <m/>
    <m/>
    <m/>
  </r>
  <r>
    <x v="50"/>
    <x v="22"/>
    <n v="0"/>
    <n v="53.198258724137588"/>
    <n v="764.90469039717686"/>
    <n v="1.118314410358749E-2"/>
    <n v="14.49692192857175"/>
    <n v="156.48556096428271"/>
    <m/>
    <m/>
    <m/>
    <m/>
    <m/>
    <m/>
    <m/>
    <m/>
    <m/>
    <m/>
    <m/>
    <m/>
    <m/>
    <m/>
    <m/>
    <m/>
    <m/>
    <m/>
    <m/>
    <m/>
    <m/>
    <m/>
  </r>
  <r>
    <x v="51"/>
    <x v="22"/>
    <n v="0"/>
    <n v="58.27937076923088"/>
    <n v="833.54638882615222"/>
    <n v="1.218670705029609E-2"/>
    <n v="15.63523615384611"/>
    <n v="170.38386576923031"/>
    <m/>
    <m/>
    <m/>
    <m/>
    <m/>
    <m/>
    <m/>
    <m/>
    <m/>
    <m/>
    <m/>
    <m/>
    <m/>
    <m/>
    <m/>
    <m/>
    <m/>
    <m/>
    <m/>
    <m/>
    <m/>
    <m/>
  </r>
  <r>
    <x v="52"/>
    <x v="22"/>
    <n v="0"/>
    <n v="67.221046407407044"/>
    <n v="707.82994317586281"/>
    <n v="1.0348693575482661E-2"/>
    <n v="13.65775765517254"/>
    <n v="126.5742859655162"/>
    <m/>
    <m/>
    <m/>
    <m/>
    <m/>
    <m/>
    <m/>
    <m/>
    <m/>
    <m/>
    <m/>
    <m/>
    <m/>
    <m/>
    <m/>
    <m/>
    <m/>
    <m/>
    <m/>
    <m/>
    <m/>
    <m/>
  </r>
  <r>
    <x v="53"/>
    <x v="22"/>
    <n v="0"/>
    <n v="76.24291950000088"/>
    <n v="757.68199097399736"/>
    <n v="1.107754599511678E-2"/>
    <n v="13.05429346153792"/>
    <n v="132.76667653846039"/>
    <m/>
    <m/>
    <m/>
    <m/>
    <m/>
    <m/>
    <m/>
    <m/>
    <m/>
    <m/>
    <m/>
    <m/>
    <m/>
    <m/>
    <m/>
    <m/>
    <m/>
    <m/>
    <m/>
    <m/>
    <m/>
    <m/>
  </r>
  <r>
    <x v="54"/>
    <x v="22"/>
    <n v="0"/>
    <n v="101.6228773333381"/>
    <n v="710.6125405386872"/>
    <n v="1.038937601302212E-2"/>
    <n v="10.900953666667951"/>
    <n v="95.744791666666657"/>
    <m/>
    <m/>
    <m/>
    <m/>
    <m/>
    <m/>
    <m/>
    <m/>
    <m/>
    <m/>
    <m/>
    <m/>
    <m/>
    <m/>
    <m/>
    <m/>
    <m/>
    <m/>
    <m/>
    <m/>
    <m/>
    <m/>
  </r>
  <r>
    <x v="0"/>
    <x v="23"/>
    <m/>
    <m/>
    <m/>
    <m/>
    <m/>
    <m/>
    <m/>
    <m/>
    <m/>
    <m/>
    <m/>
    <m/>
    <m/>
    <m/>
    <m/>
    <m/>
    <m/>
    <m/>
    <m/>
    <m/>
    <m/>
    <m/>
    <m/>
    <m/>
    <m/>
    <m/>
    <m/>
    <m/>
  </r>
  <r>
    <x v="2"/>
    <x v="23"/>
    <m/>
    <n v="41420.428571428572"/>
    <m/>
    <m/>
    <m/>
    <m/>
    <n v="234200.57142857139"/>
    <n v="225.85714285714289"/>
    <n v="0"/>
    <m/>
    <n v="0"/>
    <m/>
    <m/>
    <m/>
    <m/>
    <m/>
    <m/>
    <m/>
    <m/>
    <m/>
    <m/>
    <m/>
    <m/>
    <m/>
    <n v="7789.8571428571422"/>
    <m/>
    <n v="0"/>
    <n v="0"/>
  </r>
  <r>
    <x v="3"/>
    <x v="23"/>
    <m/>
    <n v="39203"/>
    <n v="22593804.510000002"/>
    <n v="257.78183520257397"/>
    <m/>
    <m/>
    <n v="224600"/>
    <n v="60"/>
    <n v="0"/>
    <m/>
    <n v="8"/>
    <m/>
    <m/>
    <m/>
    <m/>
    <m/>
    <m/>
    <m/>
    <m/>
    <m/>
    <m/>
    <m/>
    <m/>
    <m/>
    <n v="8006"/>
    <n v="35800"/>
    <n v="0"/>
    <n v="0"/>
  </r>
  <r>
    <x v="4"/>
    <x v="23"/>
    <m/>
    <n v="33263"/>
    <n v="8997472.6536896545"/>
    <n v="102.65579716008141"/>
    <m/>
    <m/>
    <n v="88839.586206896551"/>
    <n v="70.551724137931032"/>
    <n v="0"/>
    <m/>
    <n v="442.55172413793099"/>
    <m/>
    <m/>
    <m/>
    <m/>
    <m/>
    <m/>
    <m/>
    <m/>
    <m/>
    <m/>
    <m/>
    <m/>
    <m/>
    <n v="78.034482758620683"/>
    <n v="342.06896551724139"/>
    <n v="3559.655172413793"/>
    <n v="16184.13793103448"/>
  </r>
  <r>
    <x v="5"/>
    <x v="23"/>
    <m/>
    <n v="33082.5"/>
    <n v="7518698.5682142852"/>
    <n v="85.783866740610463"/>
    <m/>
    <m/>
    <n v="74057.142857142855"/>
    <n v="0"/>
    <n v="0"/>
    <m/>
    <n v="1533.214285714286"/>
    <m/>
    <m/>
    <m/>
    <m/>
    <m/>
    <m/>
    <m/>
    <m/>
    <m/>
    <m/>
    <m/>
    <m/>
    <m/>
    <n v="34.285714285714278"/>
    <n v="32.142857142857139"/>
    <n v="55885.71428571429"/>
    <n v="49307.142857142862"/>
  </r>
  <r>
    <x v="6"/>
    <x v="23"/>
    <m/>
    <n v="36703.285714287311"/>
    <n v="9053436.3908571489"/>
    <n v="103.294310026095"/>
    <m/>
    <m/>
    <n v="89280"/>
    <n v="0"/>
    <n v="0"/>
    <m/>
    <n v="2926.2857142857388"/>
    <m/>
    <m/>
    <m/>
    <m/>
    <m/>
    <m/>
    <m/>
    <m/>
    <m/>
    <m/>
    <m/>
    <m/>
    <m/>
    <n v="0.85714285704307258"/>
    <n v="0"/>
    <n v="101758.57142857461"/>
    <n v="100094.2857142873"/>
  </r>
  <r>
    <x v="7"/>
    <x v="23"/>
    <m/>
    <n v="43591.002645502798"/>
    <n v="9079974.1880574077"/>
    <n v="103.59709046581639"/>
    <m/>
    <m/>
    <n v="89310"/>
    <n v="0"/>
    <n v="0"/>
    <m/>
    <n v="3283.2690476190501"/>
    <m/>
    <m/>
    <m/>
    <m/>
    <m/>
    <m/>
    <m/>
    <m/>
    <m/>
    <m/>
    <m/>
    <m/>
    <m/>
    <n v="10.07142857142026"/>
    <n v="0"/>
    <n v="116689.904761905"/>
    <n v="121703.7857142858"/>
  </r>
  <r>
    <x v="8"/>
    <x v="23"/>
    <m/>
    <n v="47613.333333333343"/>
    <n v="8493629.0017490834"/>
    <n v="96.907241568440256"/>
    <m/>
    <m/>
    <n v="83310"/>
    <n v="0"/>
    <n v="0"/>
    <m/>
    <n v="2327.1428571428569"/>
    <m/>
    <m/>
    <m/>
    <m/>
    <m/>
    <m/>
    <m/>
    <m/>
    <m/>
    <m/>
    <m/>
    <m/>
    <m/>
    <n v="251.78571428571431"/>
    <n v="0"/>
    <n v="83596.153846153844"/>
    <n v="86133.333333333343"/>
  </r>
  <r>
    <x v="9"/>
    <x v="23"/>
    <m/>
    <n v="45459.28571428571"/>
    <n v="8609182.7805930544"/>
    <n v="98.225641272297452"/>
    <m/>
    <m/>
    <n v="84540.444444444453"/>
    <n v="0"/>
    <n v="0"/>
    <m/>
    <n v="339.85185185185179"/>
    <m/>
    <m/>
    <m/>
    <m/>
    <m/>
    <m/>
    <m/>
    <m/>
    <m/>
    <m/>
    <m/>
    <m/>
    <m/>
    <n v="2918.5925925925931"/>
    <n v="2965.217391304348"/>
    <n v="10597.407407407411"/>
    <n v="14432.222222222221"/>
  </r>
  <r>
    <x v="10"/>
    <x v="23"/>
    <m/>
    <n v="35790"/>
    <n v="20067194.905714281"/>
    <n v="228.95472641065049"/>
    <m/>
    <m/>
    <n v="199450.71428571429"/>
    <n v="2.1428571428571428"/>
    <n v="0"/>
    <m/>
    <n v="9.6428571428571441"/>
    <m/>
    <m/>
    <m/>
    <m/>
    <m/>
    <m/>
    <m/>
    <m/>
    <m/>
    <m/>
    <m/>
    <m/>
    <m/>
    <n v="7985.3571428571431"/>
    <n v="0"/>
    <n v="0"/>
    <n v="0"/>
  </r>
  <r>
    <x v="11"/>
    <x v="23"/>
    <m/>
    <n v="35939.333333333328"/>
    <n v="12117150.03146667"/>
    <n v="138.24945555999261"/>
    <m/>
    <m/>
    <n v="119945.2"/>
    <n v="0"/>
    <n v="0"/>
    <m/>
    <n v="19.633333333333329"/>
    <m/>
    <m/>
    <m/>
    <m/>
    <m/>
    <m/>
    <m/>
    <m/>
    <m/>
    <m/>
    <m/>
    <m/>
    <m/>
    <n v="5006.5"/>
    <n v="0"/>
    <n v="0"/>
    <n v="0"/>
  </r>
  <r>
    <x v="12"/>
    <x v="23"/>
    <m/>
    <n v="36978.866666666661"/>
    <n v="16009288.791506"/>
    <n v="182.656437659087"/>
    <m/>
    <m/>
    <n v="158831.08333333331"/>
    <n v="318.03703703703712"/>
    <n v="0"/>
    <m/>
    <n v="0"/>
    <m/>
    <m/>
    <m/>
    <m/>
    <m/>
    <m/>
    <m/>
    <m/>
    <m/>
    <m/>
    <m/>
    <m/>
    <m/>
    <n v="8247.0689655172409"/>
    <n v="0"/>
    <n v="0"/>
    <n v="0"/>
  </r>
  <r>
    <x v="13"/>
    <x v="23"/>
    <m/>
    <n v="34660.5"/>
    <n v="21473360.548690911"/>
    <n v="244.99823780267329"/>
    <m/>
    <m/>
    <n v="213550.90909090909"/>
    <n v="33.6"/>
    <n v="0"/>
    <m/>
    <n v="0"/>
    <m/>
    <m/>
    <m/>
    <m/>
    <m/>
    <m/>
    <m/>
    <m/>
    <m/>
    <m/>
    <m/>
    <m/>
    <m/>
    <n v="7980"/>
    <n v="0"/>
    <n v="0"/>
    <n v="0"/>
  </r>
  <r>
    <x v="14"/>
    <x v="23"/>
    <m/>
    <n v="37504"/>
    <m/>
    <m/>
    <m/>
    <m/>
    <n v="327196.1428571429"/>
    <n v="123"/>
    <n v="0"/>
    <m/>
    <n v="0"/>
    <m/>
    <m/>
    <m/>
    <m/>
    <m/>
    <m/>
    <m/>
    <m/>
    <m/>
    <m/>
    <m/>
    <m/>
    <m/>
    <n v="10771"/>
    <m/>
    <n v="10"/>
    <n v="0"/>
  </r>
  <r>
    <x v="15"/>
    <x v="23"/>
    <m/>
    <n v="35751.818181818177"/>
    <n v="22229706.25363636"/>
    <n v="253.62769123457011"/>
    <m/>
    <m/>
    <n v="221076.92307692309"/>
    <n v="0"/>
    <n v="0"/>
    <m/>
    <n v="0"/>
    <m/>
    <m/>
    <m/>
    <m/>
    <m/>
    <m/>
    <m/>
    <m/>
    <m/>
    <m/>
    <m/>
    <m/>
    <m/>
    <n v="5607.6923076923076"/>
    <n v="23100"/>
    <n v="34.615384615384613"/>
    <n v="0"/>
  </r>
  <r>
    <x v="16"/>
    <x v="23"/>
    <m/>
    <n v="32474.94736842105"/>
    <n v="16929140.894740742"/>
    <n v="193.15140158523101"/>
    <m/>
    <m/>
    <n v="168183.03703703699"/>
    <n v="0"/>
    <n v="0"/>
    <m/>
    <n v="99.888888888888886"/>
    <m/>
    <m/>
    <m/>
    <m/>
    <m/>
    <m/>
    <m/>
    <m/>
    <m/>
    <m/>
    <m/>
    <m/>
    <m/>
    <n v="3544.333333333333"/>
    <n v="21781.57894736842"/>
    <n v="3731.4814814814808"/>
    <n v="3513.333333333333"/>
  </r>
  <r>
    <x v="17"/>
    <x v="23"/>
    <m/>
    <n v="35326.666666666672"/>
    <n v="8451848.9802380949"/>
    <n v="96.430556439331582"/>
    <m/>
    <m/>
    <n v="83312.142857142855"/>
    <n v="0"/>
    <n v="0"/>
    <m/>
    <n v="1323.214285714286"/>
    <m/>
    <m/>
    <m/>
    <m/>
    <m/>
    <m/>
    <m/>
    <m/>
    <m/>
    <m/>
    <m/>
    <m/>
    <m/>
    <n v="20.357142857142861"/>
    <n v="0"/>
    <n v="43360.71428571429"/>
    <n v="55403.571428571428"/>
  </r>
  <r>
    <x v="18"/>
    <x v="23"/>
    <m/>
    <n v="42333"/>
    <n v="9068243.8140689656"/>
    <n v="103.4632538942459"/>
    <m/>
    <m/>
    <n v="89236"/>
    <n v="0"/>
    <n v="0"/>
    <m/>
    <n v="2936"/>
    <m/>
    <m/>
    <m/>
    <m/>
    <m/>
    <m/>
    <m/>
    <m/>
    <m/>
    <m/>
    <m/>
    <m/>
    <m/>
    <n v="0"/>
    <n v="0"/>
    <n v="90910"/>
    <n v="109772.0689655172"/>
  </r>
  <r>
    <x v="19"/>
    <x v="23"/>
    <m/>
    <n v="45174.380952380947"/>
    <n v="7727970.1482495237"/>
    <n v="88.171530665619173"/>
    <m/>
    <m/>
    <n v="75736.72"/>
    <n v="0"/>
    <n v="0"/>
    <m/>
    <n v="2344.84"/>
    <m/>
    <m/>
    <m/>
    <m/>
    <m/>
    <m/>
    <m/>
    <m/>
    <m/>
    <m/>
    <m/>
    <m/>
    <m/>
    <n v="0"/>
    <n v="0"/>
    <n v="67431.199999999997"/>
    <n v="93384.400000000009"/>
  </r>
  <r>
    <x v="20"/>
    <x v="23"/>
    <m/>
    <n v="43500"/>
    <n v="8521798.5096428562"/>
    <n v="97.228638854072088"/>
    <m/>
    <m/>
    <n v="83732.142857142855"/>
    <n v="0"/>
    <n v="0"/>
    <m/>
    <n v="2236.0714285714289"/>
    <m/>
    <m/>
    <m/>
    <m/>
    <m/>
    <m/>
    <m/>
    <m/>
    <m/>
    <m/>
    <m/>
    <m/>
    <m/>
    <n v="12.857142857142859"/>
    <n v="0"/>
    <n v="68303.57142857142"/>
    <n v="91671.42857142858"/>
  </r>
  <r>
    <x v="21"/>
    <x v="23"/>
    <m/>
    <n v="40007.71428571429"/>
    <n v="15620934.5176601"/>
    <n v="178.22554699716019"/>
    <m/>
    <m/>
    <n v="154843.93103448281"/>
    <n v="2.137931034482758"/>
    <n v="0"/>
    <m/>
    <n v="384.82758620689663"/>
    <m/>
    <m/>
    <m/>
    <m/>
    <m/>
    <m/>
    <m/>
    <m/>
    <m/>
    <m/>
    <m/>
    <m/>
    <m/>
    <n v="4411.620689655173"/>
    <n v="0"/>
    <n v="11331.03448275862"/>
    <n v="18963.448275862069"/>
  </r>
  <r>
    <x v="22"/>
    <x v="23"/>
    <m/>
    <n v="35484"/>
    <n v="24492440.1855"/>
    <n v="279.44413597156779"/>
    <m/>
    <m/>
    <n v="243713.57142857139"/>
    <n v="270"/>
    <n v="0"/>
    <m/>
    <n v="0"/>
    <m/>
    <m/>
    <m/>
    <m/>
    <m/>
    <m/>
    <m/>
    <m/>
    <m/>
    <m/>
    <m/>
    <m/>
    <m/>
    <n v="9007.5"/>
    <n v="2357.1428571428569"/>
    <n v="0"/>
    <n v="0"/>
  </r>
  <r>
    <x v="23"/>
    <x v="23"/>
    <m/>
    <n v="34658"/>
    <n v="10197160.706851849"/>
    <n v="116.34352238926429"/>
    <m/>
    <m/>
    <n v="100789.03703703699"/>
    <n v="283.59259259259261"/>
    <n v="0"/>
    <m/>
    <n v="0"/>
    <m/>
    <m/>
    <m/>
    <m/>
    <m/>
    <m/>
    <m/>
    <m/>
    <m/>
    <m/>
    <m/>
    <m/>
    <m/>
    <n v="3623.5555555555561"/>
    <n v="0"/>
    <n v="0"/>
    <n v="0"/>
  </r>
  <r>
    <x v="24"/>
    <x v="23"/>
    <m/>
    <n v="34756.740740740737"/>
    <n v="28495575.31347638"/>
    <n v="325.11752043397229"/>
    <m/>
    <m/>
    <n v="283769.72413793107"/>
    <n v="1743.48275862069"/>
    <n v="0"/>
    <m/>
    <n v="0"/>
    <m/>
    <m/>
    <m/>
    <m/>
    <m/>
    <m/>
    <m/>
    <m/>
    <m/>
    <m/>
    <m/>
    <m/>
    <m/>
    <n v="11146.103448275861"/>
    <n v="0"/>
    <n v="10.68965517241379"/>
    <n v="0"/>
  </r>
  <r>
    <x v="25"/>
    <x v="23"/>
    <m/>
    <n v="33757.705882352937"/>
    <n v="20368791.557165589"/>
    <n v="232.39576434065731"/>
    <m/>
    <m/>
    <n v="202536"/>
    <n v="1533.375"/>
    <n v="0"/>
    <m/>
    <n v="0"/>
    <m/>
    <m/>
    <m/>
    <m/>
    <m/>
    <m/>
    <m/>
    <m/>
    <m/>
    <m/>
    <m/>
    <m/>
    <m/>
    <n v="8719.7199999999993"/>
    <n v="0"/>
    <n v="11.6"/>
    <n v="0"/>
  </r>
  <r>
    <x v="26"/>
    <x v="23"/>
    <m/>
    <n v="34149.172413793101"/>
    <m/>
    <m/>
    <m/>
    <m/>
    <n v="218988.27586206899"/>
    <n v="1770.206896551724"/>
    <n v="0"/>
    <m/>
    <n v="0"/>
    <m/>
    <m/>
    <m/>
    <m/>
    <m/>
    <m/>
    <m/>
    <m/>
    <m/>
    <m/>
    <m/>
    <m/>
    <m/>
    <n v="9975.5862068965525"/>
    <m/>
    <n v="0"/>
    <n v="0"/>
  </r>
  <r>
    <x v="27"/>
    <x v="23"/>
    <m/>
    <n v="31344.444444444449"/>
    <n v="16400403.038730159"/>
    <n v="187.1188179712957"/>
    <m/>
    <m/>
    <n v="162934.28571428571"/>
    <n v="1222.5"/>
    <n v="0"/>
    <m/>
    <n v="0"/>
    <m/>
    <m/>
    <m/>
    <m/>
    <m/>
    <m/>
    <m/>
    <m/>
    <m/>
    <m/>
    <m/>
    <m/>
    <m/>
    <n v="7689.6428571428569"/>
    <n v="18300"/>
    <n v="10.714285714285721"/>
    <n v="0"/>
  </r>
  <r>
    <x v="28"/>
    <x v="23"/>
    <m/>
    <n v="33059"/>
    <n v="12693641.18584615"/>
    <n v="144.82687582970499"/>
    <m/>
    <m/>
    <n v="125808"/>
    <n v="483"/>
    <n v="0"/>
    <m/>
    <n v="289"/>
    <m/>
    <m/>
    <m/>
    <m/>
    <m/>
    <m/>
    <m/>
    <m/>
    <m/>
    <m/>
    <m/>
    <m/>
    <m/>
    <n v="4752"/>
    <n v="11183.846153846151"/>
    <n v="15880"/>
    <n v="11290"/>
  </r>
  <r>
    <x v="29"/>
    <x v="23"/>
    <m/>
    <n v="36136.071428571428"/>
    <n v="8766630.2657142859"/>
    <n v="100.0220231806483"/>
    <m/>
    <m/>
    <n v="86432.142857142855"/>
    <n v="0"/>
    <n v="0"/>
    <m/>
    <n v="1525.714285714286"/>
    <m/>
    <m/>
    <m/>
    <m/>
    <m/>
    <m/>
    <m/>
    <m/>
    <m/>
    <m/>
    <m/>
    <m/>
    <m/>
    <n v="85.714285714285722"/>
    <n v="107.1428571428572"/>
    <n v="66846.42857142858"/>
    <n v="51139.28571428571"/>
  </r>
  <r>
    <x v="31"/>
    <x v="23"/>
    <m/>
    <n v="40680.857142857138"/>
    <n v="8471685.0093047619"/>
    <n v="96.656873701378956"/>
    <m/>
    <m/>
    <n v="83328"/>
    <n v="0"/>
    <n v="0"/>
    <m/>
    <n v="2595.733333333334"/>
    <m/>
    <m/>
    <m/>
    <m/>
    <m/>
    <m/>
    <m/>
    <m/>
    <m/>
    <m/>
    <m/>
    <m/>
    <m/>
    <n v="0"/>
    <n v="0"/>
    <n v="79329"/>
    <n v="0"/>
  </r>
  <r>
    <x v="32"/>
    <x v="23"/>
    <m/>
    <n v="38899.28571428571"/>
    <n v="8772807.5721428581"/>
    <n v="100.09250256304099"/>
    <m/>
    <m/>
    <n v="86400"/>
    <n v="0"/>
    <n v="0"/>
    <m/>
    <n v="1494.6428571428571"/>
    <m/>
    <m/>
    <m/>
    <m/>
    <m/>
    <m/>
    <m/>
    <m/>
    <m/>
    <m/>
    <m/>
    <m/>
    <m/>
    <n v="136.07142857142861"/>
    <n v="203.57142857142861"/>
    <n v="49628.571428571428"/>
    <n v="31746.428571428569"/>
  </r>
  <r>
    <x v="33"/>
    <x v="23"/>
    <m/>
    <n v="36047"/>
    <n v="17907798.802000001"/>
    <n v="204.31730466530519"/>
    <m/>
    <m/>
    <n v="177848"/>
    <n v="688"/>
    <n v="0"/>
    <m/>
    <n v="32"/>
    <m/>
    <m/>
    <m/>
    <m/>
    <m/>
    <m/>
    <m/>
    <m/>
    <m/>
    <m/>
    <m/>
    <m/>
    <m/>
    <n v="4208"/>
    <n v="960"/>
    <n v="0"/>
    <n v="550"/>
  </r>
  <r>
    <x v="34"/>
    <x v="23"/>
    <m/>
    <n v="33266.842105263153"/>
    <n v="14815656.15985107"/>
    <n v="169.03780117803311"/>
    <m/>
    <m/>
    <n v="147021.42857142861"/>
    <n v="1014.2307692307691"/>
    <n v="0"/>
    <m/>
    <n v="0"/>
    <m/>
    <m/>
    <m/>
    <m/>
    <m/>
    <m/>
    <m/>
    <m/>
    <m/>
    <m/>
    <m/>
    <m/>
    <m/>
    <n v="5823.2142857142862"/>
    <n v="0"/>
    <n v="0"/>
    <n v="0"/>
  </r>
  <r>
    <x v="35"/>
    <x v="23"/>
    <m/>
    <n v="32546"/>
    <n v="23356463.634"/>
    <n v="266.48332098075241"/>
    <m/>
    <m/>
    <n v="232454"/>
    <n v="3193"/>
    <n v="0"/>
    <m/>
    <n v="0"/>
    <m/>
    <m/>
    <m/>
    <m/>
    <m/>
    <m/>
    <m/>
    <m/>
    <m/>
    <m/>
    <m/>
    <m/>
    <m/>
    <n v="13489"/>
    <n v="0"/>
    <n v="0"/>
    <n v="0"/>
  </r>
  <r>
    <x v="36"/>
    <x v="23"/>
    <m/>
    <n v="32217"/>
    <m/>
    <m/>
    <m/>
    <m/>
    <n v="260578"/>
    <m/>
    <n v="0"/>
    <m/>
    <n v="0"/>
    <m/>
    <m/>
    <m/>
    <m/>
    <m/>
    <m/>
    <m/>
    <m/>
    <m/>
    <m/>
    <m/>
    <m/>
    <m/>
    <n v="14370"/>
    <n v="0"/>
    <n v="0"/>
    <n v="0"/>
  </r>
  <r>
    <x v="37"/>
    <x v="23"/>
    <m/>
    <n v="28135.52"/>
    <n v="28054125.99562462"/>
    <n v="320.08084698420498"/>
    <m/>
    <m/>
    <n v="279581.12"/>
    <n v="1876"/>
    <n v="0"/>
    <m/>
    <n v="0"/>
    <m/>
    <m/>
    <m/>
    <m/>
    <m/>
    <m/>
    <m/>
    <m/>
    <m/>
    <m/>
    <m/>
    <m/>
    <m/>
    <n v="13725.384615384621"/>
    <n v="0"/>
    <n v="0"/>
    <n v="0"/>
  </r>
  <r>
    <x v="38"/>
    <x v="23"/>
    <m/>
    <n v="29979.137931034478"/>
    <n v="19719741.767344821"/>
    <n v="224.99049331231899"/>
    <m/>
    <m/>
    <n v="196174.41379310339"/>
    <n v="1980.793103448276"/>
    <n v="0"/>
    <m/>
    <n v="0"/>
    <m/>
    <m/>
    <m/>
    <m/>
    <m/>
    <m/>
    <m/>
    <m/>
    <m/>
    <m/>
    <m/>
    <m/>
    <m/>
    <n v="9588.6206896551721"/>
    <n v="0"/>
    <n v="0"/>
    <n v="0"/>
  </r>
  <r>
    <x v="39"/>
    <x v="23"/>
    <m/>
    <n v="28373"/>
    <n v="18990817.561999999"/>
    <n v="216.67390283751871"/>
    <m/>
    <m/>
    <n v="188940"/>
    <n v="889"/>
    <n v="0"/>
    <m/>
    <n v="8"/>
    <m/>
    <m/>
    <m/>
    <m/>
    <m/>
    <m/>
    <m/>
    <m/>
    <m/>
    <m/>
    <m/>
    <m/>
    <m/>
    <n v="7969"/>
    <n v="0"/>
    <n v="20"/>
    <n v="0"/>
  </r>
  <r>
    <x v="40"/>
    <x v="23"/>
    <m/>
    <n v="29680"/>
    <n v="11469696.195"/>
    <n v="130.86239340764661"/>
    <m/>
    <m/>
    <n v="113684"/>
    <n v="1"/>
    <n v="0"/>
    <m/>
    <n v="271"/>
    <m/>
    <m/>
    <m/>
    <m/>
    <m/>
    <m/>
    <m/>
    <m/>
    <m/>
    <m/>
    <m/>
    <m/>
    <m/>
    <n v="4983"/>
    <n v="230"/>
    <n v="11740"/>
    <n v="10810"/>
  </r>
  <r>
    <x v="41"/>
    <x v="23"/>
    <m/>
    <n v="30414"/>
    <n v="8743907.9039999992"/>
    <n v="99.762774584412469"/>
    <m/>
    <m/>
    <n v="86400"/>
    <n v="0"/>
    <n v="0"/>
    <m/>
    <n v="1789"/>
    <m/>
    <m/>
    <m/>
    <m/>
    <m/>
    <m/>
    <m/>
    <m/>
    <m/>
    <m/>
    <m/>
    <m/>
    <m/>
    <n v="7"/>
    <n v="10"/>
    <n v="62550"/>
    <n v="70980"/>
  </r>
  <r>
    <x v="42"/>
    <x v="23"/>
    <m/>
    <n v="31614"/>
    <n v="9033222.8440000005"/>
    <n v="103.0636855111983"/>
    <m/>
    <m/>
    <n v="89252"/>
    <n v="0"/>
    <n v="0"/>
    <m/>
    <n v="2107"/>
    <m/>
    <m/>
    <m/>
    <m/>
    <m/>
    <m/>
    <m/>
    <m/>
    <m/>
    <m/>
    <m/>
    <m/>
    <m/>
    <n v="59"/>
    <n v="520"/>
    <n v="68570"/>
    <n v="84620"/>
  </r>
  <r>
    <x v="43"/>
    <x v="23"/>
    <m/>
    <n v="31863"/>
    <n v="9039892.6989999991"/>
    <n v="103.13978457905"/>
    <m/>
    <m/>
    <n v="89310"/>
    <n v="0"/>
    <n v="0"/>
    <m/>
    <n v="2713"/>
    <m/>
    <m/>
    <m/>
    <m/>
    <m/>
    <m/>
    <m/>
    <m/>
    <m/>
    <m/>
    <m/>
    <m/>
    <m/>
    <n v="0"/>
    <n v="0"/>
    <n v="78010"/>
    <n v="95420"/>
  </r>
  <r>
    <x v="44"/>
    <x v="23"/>
    <m/>
    <n v="30560"/>
    <n v="8744384.0289999992"/>
    <n v="99.768206886716015"/>
    <m/>
    <m/>
    <n v="86400"/>
    <n v="0"/>
    <n v="0"/>
    <m/>
    <n v="1636"/>
    <m/>
    <m/>
    <m/>
    <m/>
    <m/>
    <m/>
    <m/>
    <m/>
    <m/>
    <m/>
    <m/>
    <m/>
    <m/>
    <n v="73"/>
    <n v="40"/>
    <n v="49600"/>
    <n v="61960.000000000007"/>
  </r>
  <r>
    <x v="45"/>
    <x v="23"/>
    <m/>
    <n v="31341"/>
    <n v="11991098.569551719"/>
    <n v="136.8112835527939"/>
    <m/>
    <m/>
    <n v="118841.1724137931"/>
    <n v="2.137931034482758"/>
    <n v="0"/>
    <m/>
    <n v="705.51724137931035"/>
    <m/>
    <m/>
    <m/>
    <m/>
    <m/>
    <m/>
    <m/>
    <m/>
    <m/>
    <m/>
    <m/>
    <m/>
    <m/>
    <n v="1354.3793103448279"/>
    <n v="1550"/>
    <n v="18108.275862068971"/>
    <n v="24115.862068965522"/>
  </r>
  <r>
    <x v="46"/>
    <x v="23"/>
    <m/>
    <n v="29435"/>
    <n v="20488443.706"/>
    <n v="233.76092400196239"/>
    <m/>
    <m/>
    <n v="203880"/>
    <n v="1100"/>
    <n v="0"/>
    <m/>
    <n v="3"/>
    <m/>
    <m/>
    <m/>
    <m/>
    <m/>
    <m/>
    <m/>
    <m/>
    <m/>
    <m/>
    <m/>
    <m/>
    <m/>
    <n v="10353"/>
    <n v="0"/>
    <n v="30"/>
    <n v="0"/>
  </r>
  <r>
    <x v="47"/>
    <x v="23"/>
    <m/>
    <n v="30006.523809523809"/>
    <n v="13716971.0554881"/>
    <n v="156.50245935956849"/>
    <m/>
    <m/>
    <n v="136145.79999999999"/>
    <n v="1433.75"/>
    <n v="0"/>
    <m/>
    <n v="0"/>
    <m/>
    <m/>
    <m/>
    <m/>
    <m/>
    <m/>
    <m/>
    <m/>
    <m/>
    <m/>
    <m/>
    <m/>
    <m/>
    <n v="7341.8333333333339"/>
    <n v="0"/>
    <n v="20.666666666666661"/>
    <n v="0"/>
  </r>
  <r>
    <x v="48"/>
    <x v="23"/>
    <m/>
    <n v="30061.142857142859"/>
    <n v="21293869.720528569"/>
    <n v="242.9503544962015"/>
    <m/>
    <m/>
    <n v="211912.9"/>
    <n v="0"/>
    <n v="0"/>
    <m/>
    <n v="0"/>
    <m/>
    <m/>
    <m/>
    <m/>
    <m/>
    <m/>
    <m/>
    <m/>
    <m/>
    <m/>
    <m/>
    <m/>
    <m/>
    <n v="11085.6"/>
    <n v="0"/>
    <n v="15.5"/>
    <n v="0"/>
  </r>
  <r>
    <x v="49"/>
    <x v="23"/>
    <m/>
    <n v="27261"/>
    <n v="24261553.442416292"/>
    <n v="276.80985592680059"/>
    <m/>
    <m/>
    <n v="241685.23076923081"/>
    <n v="2381.6470588235302"/>
    <n v="0"/>
    <m/>
    <n v="0"/>
    <m/>
    <m/>
    <m/>
    <m/>
    <m/>
    <m/>
    <m/>
    <m/>
    <m/>
    <m/>
    <m/>
    <m/>
    <m/>
    <n v="13451.846153846151"/>
    <n v="0"/>
    <n v="0"/>
    <n v="0"/>
  </r>
  <r>
    <x v="50"/>
    <x v="23"/>
    <m/>
    <n v="28153.53571428571"/>
    <n v="18956683.990864031"/>
    <n v="216.28445914707899"/>
    <m/>
    <m/>
    <n v="188606.13793103449"/>
    <n v="1915.8"/>
    <n v="0"/>
    <m/>
    <n v="47.03448275862069"/>
    <m/>
    <m/>
    <m/>
    <m/>
    <m/>
    <m/>
    <m/>
    <m/>
    <m/>
    <m/>
    <m/>
    <m/>
    <m/>
    <n v="8328.3103448275851"/>
    <n v="0"/>
    <n v="42.758620689655167"/>
    <n v="0"/>
  </r>
  <r>
    <x v="51"/>
    <x v="23"/>
    <m/>
    <n v="25488.461538461539"/>
    <n v="16745049.06461538"/>
    <n v="191.0510235902585"/>
    <m/>
    <m/>
    <n v="166580.76923076919"/>
    <n v="1436.5384615384619"/>
    <n v="0"/>
    <m/>
    <n v="0"/>
    <m/>
    <m/>
    <m/>
    <m/>
    <m/>
    <m/>
    <m/>
    <m/>
    <m/>
    <m/>
    <m/>
    <m/>
    <m/>
    <n v="4074.23076923077"/>
    <n v="0"/>
    <n v="0"/>
    <n v="0"/>
  </r>
  <r>
    <x v="52"/>
    <x v="23"/>
    <m/>
    <n v="28074.241379310341"/>
    <n v="11772151.411448279"/>
    <n v="134.31322705224679"/>
    <m/>
    <m/>
    <n v="116763.1034482759"/>
    <n v="306.79310344827587"/>
    <n v="0"/>
    <m/>
    <n v="0"/>
    <m/>
    <m/>
    <m/>
    <m/>
    <m/>
    <m/>
    <m/>
    <m/>
    <m/>
    <m/>
    <m/>
    <m/>
    <m/>
    <n v="116.51724137931031"/>
    <n v="21.379310344827591"/>
    <n v="21432.758620689659"/>
    <n v="29877.586206896551"/>
  </r>
  <r>
    <x v="53"/>
    <x v="23"/>
    <m/>
    <n v="27638.076923076918"/>
    <n v="8112231.7641758258"/>
    <n v="92.555726541419858"/>
    <m/>
    <m/>
    <n v="80179.285714285725"/>
    <n v="0"/>
    <n v="0"/>
    <m/>
    <n v="0"/>
    <m/>
    <m/>
    <m/>
    <m/>
    <m/>
    <m/>
    <m/>
    <m/>
    <m/>
    <m/>
    <m/>
    <m/>
    <m/>
    <n v="6.4285714285714279"/>
    <n v="64.285714285714278"/>
    <n v="835.71428571428578"/>
    <n v="1167.8571428571429"/>
  </r>
  <r>
    <x v="54"/>
    <x v="23"/>
    <m/>
    <n v="28768"/>
    <n v="9026156.4159999993"/>
    <n v="102.9830617819207"/>
    <m/>
    <m/>
    <n v="89280"/>
    <n v="0"/>
    <n v="0"/>
    <m/>
    <n v="0"/>
    <m/>
    <m/>
    <m/>
    <m/>
    <m/>
    <m/>
    <m/>
    <m/>
    <m/>
    <m/>
    <m/>
    <m/>
    <m/>
    <n v="0"/>
    <n v="0"/>
    <n v="0"/>
    <n v="0"/>
  </r>
  <r>
    <x v="0"/>
    <x v="24"/>
    <m/>
    <m/>
    <m/>
    <m/>
    <m/>
    <m/>
    <m/>
    <m/>
    <m/>
    <m/>
    <m/>
    <m/>
    <m/>
    <m/>
    <m/>
    <m/>
    <m/>
    <m/>
    <m/>
    <m/>
    <m/>
    <m/>
    <m/>
    <m/>
    <m/>
    <m/>
    <m/>
    <m/>
  </r>
  <r>
    <x v="2"/>
    <x v="24"/>
    <m/>
    <n v="12112.142857142861"/>
    <n v="41326.631428571432"/>
    <n v="1.3380376684767019"/>
    <m/>
    <m/>
    <m/>
    <n v="0"/>
    <m/>
    <m/>
    <n v="0"/>
    <m/>
    <m/>
    <m/>
    <m/>
    <m/>
    <m/>
    <m/>
    <m/>
    <m/>
    <m/>
    <m/>
    <m/>
    <m/>
    <m/>
    <m/>
    <m/>
    <m/>
  </r>
  <r>
    <x v="3"/>
    <x v="24"/>
    <m/>
    <n v="11510"/>
    <n v="39272.120000000003"/>
    <n v="1.271518487340543"/>
    <m/>
    <m/>
    <m/>
    <n v="0"/>
    <m/>
    <m/>
    <n v="0"/>
    <m/>
    <m/>
    <m/>
    <m/>
    <m/>
    <m/>
    <m/>
    <m/>
    <m/>
    <m/>
    <m/>
    <m/>
    <m/>
    <m/>
    <m/>
    <m/>
    <m/>
  </r>
  <r>
    <x v="4"/>
    <x v="24"/>
    <m/>
    <n v="12983.464285714281"/>
    <n v="44299.735142857127"/>
    <n v="1.434298230358646"/>
    <m/>
    <m/>
    <m/>
    <n v="0"/>
    <m/>
    <m/>
    <n v="155"/>
    <m/>
    <m/>
    <m/>
    <m/>
    <m/>
    <m/>
    <m/>
    <m/>
    <m/>
    <m/>
    <m/>
    <m/>
    <m/>
    <m/>
    <m/>
    <m/>
    <m/>
  </r>
  <r>
    <x v="5"/>
    <x v="24"/>
    <m/>
    <n v="12032.222222222221"/>
    <n v="41053.94222222222"/>
    <n v="1.329208774921395"/>
    <m/>
    <m/>
    <m/>
    <n v="0"/>
    <m/>
    <m/>
    <n v="0"/>
    <m/>
    <m/>
    <m/>
    <m/>
    <m/>
    <m/>
    <m/>
    <m/>
    <m/>
    <m/>
    <m/>
    <m/>
    <m/>
    <m/>
    <m/>
    <m/>
    <m/>
  </r>
  <r>
    <x v="6"/>
    <x v="24"/>
    <m/>
    <n v="0"/>
    <n v="0"/>
    <n v="0"/>
    <m/>
    <m/>
    <m/>
    <n v="0"/>
    <m/>
    <m/>
    <n v="0"/>
    <m/>
    <m/>
    <m/>
    <m/>
    <m/>
    <m/>
    <m/>
    <m/>
    <m/>
    <m/>
    <m/>
    <m/>
    <m/>
    <m/>
    <m/>
    <m/>
    <m/>
  </r>
  <r>
    <x v="7"/>
    <x v="24"/>
    <m/>
    <m/>
    <m/>
    <m/>
    <m/>
    <m/>
    <m/>
    <m/>
    <m/>
    <m/>
    <m/>
    <m/>
    <m/>
    <m/>
    <m/>
    <m/>
    <m/>
    <m/>
    <m/>
    <m/>
    <m/>
    <m/>
    <m/>
    <m/>
    <m/>
    <m/>
    <m/>
    <m/>
  </r>
  <r>
    <x v="8"/>
    <x v="24"/>
    <m/>
    <n v="0"/>
    <n v="0"/>
    <n v="0"/>
    <m/>
    <m/>
    <m/>
    <n v="0"/>
    <m/>
    <m/>
    <n v="0"/>
    <m/>
    <m/>
    <m/>
    <m/>
    <m/>
    <m/>
    <m/>
    <m/>
    <m/>
    <m/>
    <m/>
    <m/>
    <m/>
    <m/>
    <m/>
    <m/>
    <m/>
  </r>
  <r>
    <x v="9"/>
    <x v="24"/>
    <m/>
    <n v="0"/>
    <n v="0"/>
    <n v="0"/>
    <m/>
    <m/>
    <m/>
    <n v="0"/>
    <m/>
    <m/>
    <n v="0"/>
    <m/>
    <m/>
    <m/>
    <m/>
    <m/>
    <m/>
    <m/>
    <m/>
    <m/>
    <m/>
    <m/>
    <m/>
    <m/>
    <m/>
    <m/>
    <m/>
    <m/>
  </r>
  <r>
    <x v="10"/>
    <x v="24"/>
    <m/>
    <n v="0"/>
    <n v="0"/>
    <n v="0"/>
    <m/>
    <m/>
    <m/>
    <n v="0"/>
    <m/>
    <m/>
    <n v="0"/>
    <m/>
    <m/>
    <m/>
    <m/>
    <m/>
    <m/>
    <m/>
    <m/>
    <m/>
    <m/>
    <m/>
    <m/>
    <m/>
    <m/>
    <m/>
    <m/>
    <m/>
  </r>
  <r>
    <x v="11"/>
    <x v="24"/>
    <m/>
    <n v="0"/>
    <n v="0"/>
    <n v="0"/>
    <m/>
    <m/>
    <m/>
    <n v="0"/>
    <m/>
    <m/>
    <n v="0"/>
    <m/>
    <m/>
    <m/>
    <m/>
    <m/>
    <m/>
    <m/>
    <m/>
    <m/>
    <m/>
    <m/>
    <m/>
    <m/>
    <m/>
    <m/>
    <m/>
    <m/>
  </r>
  <r>
    <x v="12"/>
    <x v="24"/>
    <m/>
    <n v="0"/>
    <n v="0"/>
    <n v="0"/>
    <m/>
    <m/>
    <m/>
    <n v="0"/>
    <m/>
    <m/>
    <n v="0"/>
    <m/>
    <m/>
    <m/>
    <m/>
    <m/>
    <m/>
    <m/>
    <m/>
    <m/>
    <m/>
    <m/>
    <m/>
    <m/>
    <m/>
    <m/>
    <m/>
    <m/>
  </r>
  <r>
    <x v="13"/>
    <x v="24"/>
    <m/>
    <n v="0"/>
    <n v="0"/>
    <n v="0"/>
    <m/>
    <m/>
    <m/>
    <n v="0"/>
    <m/>
    <m/>
    <n v="0"/>
    <m/>
    <m/>
    <m/>
    <m/>
    <m/>
    <m/>
    <m/>
    <m/>
    <m/>
    <m/>
    <m/>
    <m/>
    <m/>
    <m/>
    <m/>
    <m/>
    <m/>
  </r>
  <r>
    <x v="14"/>
    <x v="24"/>
    <m/>
    <m/>
    <m/>
    <m/>
    <m/>
    <m/>
    <m/>
    <m/>
    <m/>
    <m/>
    <m/>
    <m/>
    <m/>
    <m/>
    <m/>
    <m/>
    <m/>
    <m/>
    <m/>
    <m/>
    <m/>
    <m/>
    <m/>
    <m/>
    <m/>
    <m/>
    <m/>
    <m/>
  </r>
  <r>
    <x v="15"/>
    <x v="24"/>
    <m/>
    <n v="0"/>
    <n v="0"/>
    <n v="0"/>
    <m/>
    <m/>
    <m/>
    <n v="0"/>
    <m/>
    <m/>
    <n v="0"/>
    <m/>
    <m/>
    <m/>
    <m/>
    <m/>
    <m/>
    <m/>
    <m/>
    <m/>
    <m/>
    <m/>
    <m/>
    <m/>
    <m/>
    <m/>
    <m/>
    <m/>
  </r>
  <r>
    <x v="16"/>
    <x v="24"/>
    <m/>
    <n v="0"/>
    <n v="0"/>
    <n v="0"/>
    <m/>
    <m/>
    <m/>
    <n v="0"/>
    <m/>
    <m/>
    <n v="0"/>
    <m/>
    <m/>
    <m/>
    <m/>
    <m/>
    <m/>
    <m/>
    <m/>
    <m/>
    <m/>
    <m/>
    <m/>
    <m/>
    <m/>
    <m/>
    <m/>
    <m/>
  </r>
  <r>
    <x v="17"/>
    <x v="24"/>
    <m/>
    <n v="0"/>
    <n v="0"/>
    <n v="0"/>
    <m/>
    <m/>
    <m/>
    <n v="0"/>
    <m/>
    <m/>
    <n v="0"/>
    <m/>
    <m/>
    <m/>
    <m/>
    <m/>
    <m/>
    <m/>
    <m/>
    <m/>
    <m/>
    <m/>
    <m/>
    <m/>
    <m/>
    <m/>
    <m/>
    <m/>
  </r>
  <r>
    <x v="18"/>
    <x v="24"/>
    <m/>
    <m/>
    <m/>
    <m/>
    <m/>
    <m/>
    <m/>
    <m/>
    <m/>
    <m/>
    <m/>
    <m/>
    <m/>
    <m/>
    <m/>
    <m/>
    <m/>
    <m/>
    <m/>
    <m/>
    <m/>
    <m/>
    <m/>
    <m/>
    <m/>
    <m/>
    <m/>
    <m/>
  </r>
  <r>
    <x v="19"/>
    <x v="24"/>
    <m/>
    <n v="0"/>
    <n v="0"/>
    <n v="0"/>
    <m/>
    <m/>
    <m/>
    <n v="0"/>
    <m/>
    <m/>
    <n v="0"/>
    <m/>
    <m/>
    <m/>
    <m/>
    <m/>
    <m/>
    <m/>
    <m/>
    <m/>
    <m/>
    <m/>
    <m/>
    <m/>
    <m/>
    <m/>
    <m/>
    <m/>
  </r>
  <r>
    <x v="20"/>
    <x v="24"/>
    <m/>
    <n v="0"/>
    <n v="0"/>
    <n v="0"/>
    <m/>
    <m/>
    <m/>
    <n v="0"/>
    <m/>
    <m/>
    <n v="0"/>
    <m/>
    <m/>
    <m/>
    <m/>
    <m/>
    <m/>
    <m/>
    <m/>
    <m/>
    <m/>
    <m/>
    <m/>
    <m/>
    <m/>
    <m/>
    <m/>
    <m/>
  </r>
  <r>
    <x v="21"/>
    <x v="24"/>
    <m/>
    <n v="0"/>
    <n v="0"/>
    <n v="0"/>
    <m/>
    <m/>
    <m/>
    <n v="0"/>
    <m/>
    <m/>
    <n v="0"/>
    <m/>
    <m/>
    <m/>
    <m/>
    <m/>
    <m/>
    <m/>
    <m/>
    <m/>
    <m/>
    <m/>
    <m/>
    <m/>
    <m/>
    <m/>
    <m/>
    <m/>
  </r>
  <r>
    <x v="22"/>
    <x v="24"/>
    <m/>
    <n v="0"/>
    <n v="0"/>
    <n v="0"/>
    <m/>
    <m/>
    <m/>
    <n v="0"/>
    <m/>
    <m/>
    <n v="0"/>
    <m/>
    <m/>
    <m/>
    <m/>
    <m/>
    <m/>
    <m/>
    <m/>
    <m/>
    <m/>
    <m/>
    <m/>
    <m/>
    <m/>
    <m/>
    <m/>
    <m/>
  </r>
  <r>
    <x v="23"/>
    <x v="24"/>
    <m/>
    <n v="0"/>
    <n v="0"/>
    <n v="0"/>
    <m/>
    <m/>
    <m/>
    <n v="0"/>
    <m/>
    <m/>
    <n v="0"/>
    <m/>
    <m/>
    <m/>
    <m/>
    <m/>
    <m/>
    <m/>
    <m/>
    <m/>
    <m/>
    <m/>
    <m/>
    <m/>
    <m/>
    <m/>
    <m/>
    <m/>
  </r>
  <r>
    <x v="24"/>
    <x v="24"/>
    <m/>
    <n v="0"/>
    <n v="0"/>
    <n v="0"/>
    <m/>
    <m/>
    <m/>
    <n v="0"/>
    <m/>
    <m/>
    <n v="0"/>
    <m/>
    <m/>
    <m/>
    <m/>
    <m/>
    <m/>
    <m/>
    <m/>
    <m/>
    <m/>
    <m/>
    <m/>
    <m/>
    <m/>
    <m/>
    <m/>
    <m/>
  </r>
  <r>
    <x v="25"/>
    <x v="24"/>
    <m/>
    <n v="0"/>
    <n v="0"/>
    <n v="0"/>
    <m/>
    <m/>
    <m/>
    <n v="0"/>
    <m/>
    <m/>
    <n v="0"/>
    <m/>
    <m/>
    <m/>
    <m/>
    <m/>
    <m/>
    <m/>
    <m/>
    <m/>
    <m/>
    <m/>
    <m/>
    <m/>
    <m/>
    <m/>
    <m/>
    <m/>
  </r>
  <r>
    <x v="26"/>
    <x v="24"/>
    <m/>
    <n v="0"/>
    <n v="0"/>
    <n v="0"/>
    <m/>
    <m/>
    <m/>
    <n v="0"/>
    <m/>
    <m/>
    <n v="0"/>
    <m/>
    <m/>
    <m/>
    <m/>
    <m/>
    <m/>
    <m/>
    <m/>
    <m/>
    <m/>
    <m/>
    <m/>
    <m/>
    <m/>
    <m/>
    <m/>
    <m/>
  </r>
  <r>
    <x v="27"/>
    <x v="24"/>
    <m/>
    <n v="0"/>
    <n v="0"/>
    <n v="0"/>
    <m/>
    <m/>
    <m/>
    <n v="0"/>
    <m/>
    <m/>
    <n v="0"/>
    <m/>
    <m/>
    <m/>
    <m/>
    <m/>
    <m/>
    <m/>
    <m/>
    <m/>
    <m/>
    <m/>
    <m/>
    <m/>
    <m/>
    <m/>
    <m/>
    <m/>
  </r>
  <r>
    <x v="28"/>
    <x v="24"/>
    <m/>
    <m/>
    <m/>
    <m/>
    <m/>
    <m/>
    <m/>
    <m/>
    <m/>
    <m/>
    <m/>
    <m/>
    <m/>
    <m/>
    <m/>
    <m/>
    <m/>
    <m/>
    <m/>
    <m/>
    <m/>
    <m/>
    <m/>
    <m/>
    <m/>
    <m/>
    <m/>
    <m/>
  </r>
  <r>
    <x v="29"/>
    <x v="24"/>
    <m/>
    <n v="13212"/>
    <m/>
    <m/>
    <m/>
    <m/>
    <m/>
    <n v="0"/>
    <m/>
    <m/>
    <m/>
    <m/>
    <m/>
    <m/>
    <m/>
    <m/>
    <m/>
    <m/>
    <m/>
    <m/>
    <m/>
    <m/>
    <m/>
    <m/>
    <m/>
    <m/>
    <m/>
    <m/>
  </r>
  <r>
    <x v="30"/>
    <x v="24"/>
    <m/>
    <n v="0"/>
    <n v="0"/>
    <n v="0"/>
    <m/>
    <m/>
    <m/>
    <n v="0"/>
    <m/>
    <m/>
    <n v="0"/>
    <m/>
    <m/>
    <m/>
    <m/>
    <m/>
    <m/>
    <m/>
    <m/>
    <m/>
    <m/>
    <m/>
    <m/>
    <m/>
    <m/>
    <m/>
    <m/>
    <m/>
  </r>
  <r>
    <x v="31"/>
    <x v="24"/>
    <m/>
    <n v="13607.966666666671"/>
    <n v="46430.38226666666"/>
    <n v="1.5032824667055189"/>
    <m/>
    <m/>
    <m/>
    <n v="0"/>
    <m/>
    <m/>
    <n v="0"/>
    <m/>
    <m/>
    <m/>
    <m/>
    <m/>
    <m/>
    <m/>
    <m/>
    <m/>
    <m/>
    <m/>
    <m/>
    <m/>
    <m/>
    <m/>
    <m/>
    <m/>
  </r>
  <r>
    <x v="32"/>
    <x v="24"/>
    <m/>
    <n v="12483"/>
    <n v="42592.296000000002"/>
    <n v="1.3790162533186561"/>
    <m/>
    <m/>
    <m/>
    <n v="0"/>
    <m/>
    <m/>
    <n v="300"/>
    <m/>
    <m/>
    <m/>
    <m/>
    <m/>
    <m/>
    <m/>
    <m/>
    <m/>
    <m/>
    <m/>
    <m/>
    <m/>
    <m/>
    <m/>
    <m/>
    <m/>
  </r>
  <r>
    <x v="33"/>
    <x v="24"/>
    <m/>
    <n v="9073"/>
    <n v="30957.245999999999"/>
    <n v="1.0023067409182149"/>
    <m/>
    <m/>
    <m/>
    <n v="0"/>
    <m/>
    <m/>
    <n v="170"/>
    <m/>
    <m/>
    <m/>
    <m/>
    <m/>
    <m/>
    <m/>
    <m/>
    <m/>
    <m/>
    <m/>
    <m/>
    <m/>
    <m/>
    <m/>
    <m/>
    <m/>
  </r>
  <r>
    <x v="34"/>
    <x v="24"/>
    <m/>
    <n v="5898.2142857142862"/>
    <n v="20124.70714285714"/>
    <n v="0.65158023515046115"/>
    <m/>
    <m/>
    <m/>
    <n v="0"/>
    <m/>
    <m/>
    <n v="0"/>
    <m/>
    <m/>
    <m/>
    <m/>
    <m/>
    <m/>
    <m/>
    <m/>
    <m/>
    <m/>
    <m/>
    <m/>
    <m/>
    <m/>
    <m/>
    <m/>
    <m/>
  </r>
  <r>
    <x v="35"/>
    <x v="24"/>
    <m/>
    <n v="7526"/>
    <n v="25678.712"/>
    <n v="0.83140296574499772"/>
    <m/>
    <m/>
    <m/>
    <n v="0"/>
    <m/>
    <m/>
    <n v="0"/>
    <m/>
    <m/>
    <m/>
    <m/>
    <m/>
    <m/>
    <m/>
    <m/>
    <m/>
    <m/>
    <m/>
    <m/>
    <m/>
    <m/>
    <m/>
    <m/>
    <m/>
  </r>
  <r>
    <x v="36"/>
    <x v="24"/>
    <m/>
    <n v="7766"/>
    <n v="26497.592000000001"/>
    <n v="0.85791594897364498"/>
    <m/>
    <m/>
    <m/>
    <n v="0"/>
    <m/>
    <m/>
    <n v="0"/>
    <m/>
    <m/>
    <m/>
    <m/>
    <m/>
    <m/>
    <m/>
    <m/>
    <m/>
    <m/>
    <m/>
    <m/>
    <m/>
    <m/>
    <m/>
    <m/>
    <m/>
  </r>
  <r>
    <x v="37"/>
    <x v="24"/>
    <m/>
    <n v="7484.6153846153848"/>
    <n v="25537.507692307689"/>
    <n v="0.82683117568826303"/>
    <m/>
    <m/>
    <m/>
    <n v="0"/>
    <m/>
    <m/>
    <n v="0"/>
    <m/>
    <m/>
    <m/>
    <m/>
    <m/>
    <m/>
    <m/>
    <m/>
    <m/>
    <m/>
    <m/>
    <m/>
    <m/>
    <m/>
    <m/>
    <m/>
    <m/>
  </r>
  <r>
    <x v="38"/>
    <x v="24"/>
    <m/>
    <n v="8622.2758620689656"/>
    <n v="29419.20524137931"/>
    <n v="0.95250939718251992"/>
    <m/>
    <m/>
    <m/>
    <n v="0"/>
    <m/>
    <m/>
    <n v="0"/>
    <m/>
    <m/>
    <m/>
    <m/>
    <m/>
    <m/>
    <m/>
    <m/>
    <m/>
    <m/>
    <m/>
    <m/>
    <m/>
    <m/>
    <m/>
    <m/>
    <m/>
  </r>
  <r>
    <x v="39"/>
    <x v="24"/>
    <m/>
    <n v="7807"/>
    <n v="26637.484"/>
    <n v="0.86244525027520558"/>
    <m/>
    <m/>
    <m/>
    <n v="0"/>
    <m/>
    <m/>
    <n v="0"/>
    <m/>
    <m/>
    <m/>
    <m/>
    <m/>
    <m/>
    <m/>
    <m/>
    <m/>
    <m/>
    <m/>
    <m/>
    <m/>
    <m/>
    <m/>
    <m/>
    <m/>
  </r>
  <r>
    <x v="40"/>
    <x v="24"/>
    <m/>
    <n v="9410"/>
    <n v="32106.92"/>
    <n v="1.039529884089879"/>
    <m/>
    <m/>
    <m/>
    <n v="0"/>
    <m/>
    <m/>
    <n v="0"/>
    <m/>
    <m/>
    <m/>
    <m/>
    <m/>
    <m/>
    <m/>
    <m/>
    <m/>
    <m/>
    <m/>
    <m/>
    <m/>
    <m/>
    <m/>
    <m/>
    <m/>
  </r>
  <r>
    <x v="41"/>
    <x v="24"/>
    <m/>
    <n v="12888"/>
    <m/>
    <m/>
    <m/>
    <m/>
    <m/>
    <n v="0"/>
    <m/>
    <m/>
    <m/>
    <m/>
    <m/>
    <m/>
    <m/>
    <m/>
    <m/>
    <m/>
    <m/>
    <m/>
    <m/>
    <m/>
    <m/>
    <m/>
    <m/>
    <m/>
    <m/>
    <m/>
  </r>
  <r>
    <x v="42"/>
    <x v="24"/>
    <m/>
    <n v="13730"/>
    <m/>
    <m/>
    <m/>
    <m/>
    <m/>
    <n v="0"/>
    <m/>
    <m/>
    <m/>
    <m/>
    <m/>
    <m/>
    <m/>
    <m/>
    <m/>
    <m/>
    <m/>
    <m/>
    <m/>
    <m/>
    <m/>
    <m/>
    <m/>
    <m/>
    <m/>
    <m/>
  </r>
  <r>
    <x v="43"/>
    <x v="24"/>
    <m/>
    <n v="12670"/>
    <n v="43230.815000000002"/>
    <n v="1.399689665220488"/>
    <m/>
    <m/>
    <m/>
    <n v="0"/>
    <m/>
    <m/>
    <n v="775"/>
    <m/>
    <m/>
    <m/>
    <m/>
    <m/>
    <m/>
    <m/>
    <m/>
    <m/>
    <m/>
    <m/>
    <m/>
    <m/>
    <m/>
    <m/>
    <m/>
    <m/>
  </r>
  <r>
    <x v="44"/>
    <x v="24"/>
    <m/>
    <n v="6988"/>
    <n v="23843.542206896549"/>
    <n v="0.77198543699075806"/>
    <m/>
    <m/>
    <m/>
    <n v="0"/>
    <m/>
    <m/>
    <n v="486.20689655172418"/>
    <m/>
    <m/>
    <m/>
    <m/>
    <m/>
    <m/>
    <m/>
    <m/>
    <m/>
    <m/>
    <m/>
    <m/>
    <m/>
    <m/>
    <m/>
    <m/>
    <m/>
  </r>
  <r>
    <x v="45"/>
    <x v="24"/>
    <m/>
    <n v="6533.5172413793107"/>
    <n v="22292.36082758621"/>
    <n v="0.72176263768653126"/>
    <m/>
    <m/>
    <m/>
    <n v="0"/>
    <m/>
    <m/>
    <n v="0"/>
    <m/>
    <m/>
    <m/>
    <m/>
    <m/>
    <m/>
    <m/>
    <m/>
    <m/>
    <m/>
    <m/>
    <m/>
    <m/>
    <m/>
    <m/>
    <m/>
    <m/>
  </r>
  <r>
    <x v="46"/>
    <x v="24"/>
    <m/>
    <n v="6065"/>
    <n v="20693.78"/>
    <n v="0.67000518034060741"/>
    <m/>
    <m/>
    <m/>
    <n v="0"/>
    <m/>
    <m/>
    <n v="0"/>
    <m/>
    <m/>
    <m/>
    <m/>
    <m/>
    <m/>
    <m/>
    <m/>
    <m/>
    <m/>
    <m/>
    <m/>
    <m/>
    <m/>
    <m/>
    <m/>
    <m/>
  </r>
  <r>
    <x v="47"/>
    <x v="24"/>
    <m/>
    <n v="3760.3"/>
    <n v="12830.143599999999"/>
    <n v="0.41540321181117662"/>
    <m/>
    <m/>
    <m/>
    <n v="0"/>
    <m/>
    <m/>
    <n v="0"/>
    <m/>
    <m/>
    <m/>
    <m/>
    <m/>
    <m/>
    <m/>
    <m/>
    <m/>
    <m/>
    <m/>
    <m/>
    <m/>
    <m/>
    <m/>
    <m/>
    <m/>
  </r>
  <r>
    <x v="48"/>
    <x v="24"/>
    <m/>
    <n v="3441"/>
    <n v="11740.691999999999"/>
    <n v="0.38012989704073041"/>
    <m/>
    <m/>
    <m/>
    <n v="0"/>
    <m/>
    <m/>
    <n v="0"/>
    <m/>
    <m/>
    <m/>
    <m/>
    <m/>
    <m/>
    <m/>
    <m/>
    <m/>
    <m/>
    <m/>
    <m/>
    <m/>
    <m/>
    <m/>
    <m/>
    <m/>
  </r>
  <r>
    <x v="49"/>
    <x v="24"/>
    <m/>
    <n v="4424"/>
    <n v="15094.688"/>
    <n v="0.4887226575147316"/>
    <m/>
    <m/>
    <m/>
    <n v="0"/>
    <m/>
    <m/>
    <n v="0"/>
    <m/>
    <m/>
    <m/>
    <m/>
    <m/>
    <m/>
    <m/>
    <m/>
    <m/>
    <m/>
    <m/>
    <m/>
    <m/>
    <m/>
    <m/>
    <m/>
    <m/>
  </r>
  <r>
    <x v="50"/>
    <x v="24"/>
    <m/>
    <n v="4503.5517241379312"/>
    <n v="15366.11848275862"/>
    <n v="0.49751079721422709"/>
    <m/>
    <m/>
    <m/>
    <n v="0"/>
    <m/>
    <m/>
    <n v="0"/>
    <m/>
    <m/>
    <m/>
    <m/>
    <m/>
    <m/>
    <m/>
    <m/>
    <m/>
    <m/>
    <m/>
    <m/>
    <m/>
    <m/>
    <m/>
    <m/>
    <m/>
  </r>
  <r>
    <x v="51"/>
    <x v="24"/>
    <m/>
    <n v="4572.6923076923076"/>
    <n v="15602.026153846149"/>
    <n v="0.5051488102650441"/>
    <m/>
    <m/>
    <m/>
    <n v="0"/>
    <m/>
    <m/>
    <n v="0"/>
    <m/>
    <m/>
    <m/>
    <m/>
    <m/>
    <m/>
    <m/>
    <m/>
    <m/>
    <m/>
    <m/>
    <m/>
    <m/>
    <m/>
    <m/>
    <m/>
    <m/>
  </r>
  <r>
    <x v="52"/>
    <x v="24"/>
    <m/>
    <n v="5049.7931034482763"/>
    <n v="17229.894068965521"/>
    <n v="0.55785449941609522"/>
    <m/>
    <m/>
    <m/>
    <n v="0"/>
    <m/>
    <m/>
    <n v="0"/>
    <m/>
    <m/>
    <m/>
    <m/>
    <m/>
    <m/>
    <m/>
    <m/>
    <m/>
    <m/>
    <m/>
    <m/>
    <m/>
    <m/>
    <m/>
    <m/>
    <m/>
  </r>
  <r>
    <x v="53"/>
    <x v="24"/>
    <m/>
    <n v="4699.2857142857138"/>
    <n v="16033.962857142849"/>
    <n v="0.51913368053949538"/>
    <m/>
    <m/>
    <m/>
    <n v="0"/>
    <m/>
    <m/>
    <n v="0"/>
    <m/>
    <m/>
    <m/>
    <m/>
    <m/>
    <m/>
    <m/>
    <m/>
    <m/>
    <m/>
    <m/>
    <m/>
    <m/>
    <m/>
    <m/>
    <m/>
    <m/>
  </r>
  <r>
    <x v="54"/>
    <x v="24"/>
    <m/>
    <n v="5208"/>
    <n v="17769.696"/>
    <n v="0.575331736061646"/>
    <m/>
    <m/>
    <m/>
    <n v="0"/>
    <m/>
    <m/>
    <n v="0"/>
    <m/>
    <m/>
    <m/>
    <m/>
    <m/>
    <m/>
    <m/>
    <m/>
    <m/>
    <m/>
    <m/>
    <m/>
    <m/>
    <m/>
    <m/>
    <m/>
    <m/>
  </r>
  <r>
    <x v="0"/>
    <x v="25"/>
    <m/>
    <m/>
    <m/>
    <m/>
    <m/>
    <n v="2798.8571428571431"/>
    <m/>
    <m/>
    <m/>
    <m/>
    <m/>
    <m/>
    <m/>
    <m/>
    <m/>
    <m/>
    <m/>
    <m/>
    <m/>
    <m/>
    <m/>
    <m/>
    <m/>
    <m/>
    <m/>
    <m/>
    <m/>
    <m/>
  </r>
  <r>
    <x v="2"/>
    <x v="25"/>
    <m/>
    <n v="456.14285714285711"/>
    <n v="31259.403571428571"/>
    <n v="1.2991190911573669"/>
    <n v="6452.4285714285716"/>
    <n v="2253.0357142857142"/>
    <m/>
    <m/>
    <n v="0"/>
    <m/>
    <m/>
    <m/>
    <m/>
    <m/>
    <m/>
    <m/>
    <m/>
    <m/>
    <m/>
    <m/>
    <m/>
    <m/>
    <m/>
    <m/>
    <m/>
    <m/>
    <m/>
    <m/>
  </r>
  <r>
    <x v="3"/>
    <x v="25"/>
    <m/>
    <n v="491"/>
    <n v="28401.488000000001"/>
    <n v="1.18034610589311"/>
    <n v="5669"/>
    <n v="2164"/>
    <m/>
    <m/>
    <n v="0"/>
    <m/>
    <m/>
    <m/>
    <m/>
    <m/>
    <m/>
    <m/>
    <m/>
    <m/>
    <m/>
    <m/>
    <m/>
    <m/>
    <m/>
    <m/>
    <m/>
    <m/>
    <m/>
    <m/>
  </r>
  <r>
    <x v="4"/>
    <x v="25"/>
    <m/>
    <n v="483.17241379310337"/>
    <n v="30920.005905491689"/>
    <n v="1.285013959998824"/>
    <n v="6356.1481481481478"/>
    <n v="2222.8148148148148"/>
    <m/>
    <m/>
    <n v="0"/>
    <m/>
    <m/>
    <m/>
    <m/>
    <m/>
    <m/>
    <m/>
    <m/>
    <m/>
    <m/>
    <m/>
    <m/>
    <m/>
    <m/>
    <m/>
    <m/>
    <m/>
    <m/>
    <m/>
  </r>
  <r>
    <x v="5"/>
    <x v="25"/>
    <m/>
    <n v="416.78571428571428"/>
    <n v="30047.534285714279"/>
    <n v="1.248754645736609"/>
    <n v="6197.1428571428578"/>
    <n v="2192.5"/>
    <m/>
    <m/>
    <n v="0"/>
    <m/>
    <m/>
    <m/>
    <m/>
    <m/>
    <m/>
    <m/>
    <m/>
    <m/>
    <m/>
    <m/>
    <m/>
    <m/>
    <m/>
    <m/>
    <m/>
    <m/>
    <m/>
    <m/>
  </r>
  <r>
    <x v="6"/>
    <x v="25"/>
    <m/>
    <n v="453.1428571428587"/>
    <n v="50447.336365714371"/>
    <n v="2.0965562449386739"/>
    <n v="12016.84"/>
    <n v="2315.2857142857388"/>
    <m/>
    <m/>
    <n v="0"/>
    <m/>
    <m/>
    <m/>
    <m/>
    <m/>
    <m/>
    <m/>
    <m/>
    <m/>
    <m/>
    <m/>
    <m/>
    <m/>
    <m/>
    <m/>
    <m/>
    <m/>
    <m/>
    <m/>
  </r>
  <r>
    <x v="7"/>
    <x v="25"/>
    <m/>
    <n v="448.92857142857162"/>
    <n v="54668.323190476192"/>
    <n v="2.2719775243319842"/>
    <n v="13255.08333333333"/>
    <n v="2318.3571428571449"/>
    <m/>
    <m/>
    <n v="0"/>
    <m/>
    <m/>
    <m/>
    <m/>
    <m/>
    <m/>
    <m/>
    <m/>
    <m/>
    <m/>
    <m/>
    <m/>
    <m/>
    <m/>
    <m/>
    <m/>
    <m/>
    <m/>
    <m/>
  </r>
  <r>
    <x v="8"/>
    <x v="25"/>
    <m/>
    <n v="448.92857142857139"/>
    <n v="42409.399841269842"/>
    <n v="1.762505188316426"/>
    <n v="9805"/>
    <n v="2175.5555555555561"/>
    <m/>
    <m/>
    <n v="0"/>
    <m/>
    <m/>
    <m/>
    <m/>
    <m/>
    <m/>
    <m/>
    <m/>
    <m/>
    <m/>
    <m/>
    <m/>
    <m/>
    <m/>
    <m/>
    <m/>
    <m/>
    <m/>
    <m/>
  </r>
  <r>
    <x v="9"/>
    <x v="25"/>
    <m/>
    <n v="304.25925925925918"/>
    <n v="26944.437629629629"/>
    <n v="1.1197921049634121"/>
    <n v="5422.7037037037026"/>
    <n v="2170"/>
    <m/>
    <m/>
    <n v="0"/>
    <m/>
    <m/>
    <m/>
    <m/>
    <m/>
    <m/>
    <m/>
    <m/>
    <m/>
    <m/>
    <m/>
    <m/>
    <m/>
    <m/>
    <m/>
    <m/>
    <m/>
    <m/>
    <m/>
  </r>
  <r>
    <x v="10"/>
    <x v="25"/>
    <m/>
    <n v="195"/>
    <n v="26918.685974025979"/>
    <n v="1.1187218840506179"/>
    <n v="5492.1428571428578"/>
    <n v="2202.272727272727"/>
    <m/>
    <m/>
    <n v="0"/>
    <m/>
    <m/>
    <m/>
    <m/>
    <m/>
    <m/>
    <m/>
    <m/>
    <m/>
    <m/>
    <m/>
    <m/>
    <m/>
    <m/>
    <m/>
    <m/>
    <m/>
    <m/>
    <m/>
  </r>
  <r>
    <x v="11"/>
    <x v="25"/>
    <m/>
    <n v="0"/>
    <n v="16885.92778823524"/>
    <n v="0.70176742532770509"/>
    <n v="2684.6"/>
    <n v="2264.3823529411602"/>
    <m/>
    <m/>
    <n v="0"/>
    <m/>
    <m/>
    <m/>
    <m/>
    <m/>
    <m/>
    <m/>
    <m/>
    <m/>
    <m/>
    <m/>
    <m/>
    <m/>
    <m/>
    <m/>
    <m/>
    <m/>
    <m/>
    <m/>
  </r>
  <r>
    <x v="12"/>
    <x v="25"/>
    <m/>
    <n v="0"/>
    <n v="18681.51320486821"/>
    <n v="0.7763907075416927"/>
    <n v="3109.620689655173"/>
    <n v="2365.6176470588398"/>
    <m/>
    <m/>
    <n v="0"/>
    <m/>
    <m/>
    <m/>
    <m/>
    <m/>
    <m/>
    <m/>
    <m/>
    <m/>
    <m/>
    <m/>
    <m/>
    <m/>
    <m/>
    <m/>
    <m/>
    <m/>
    <m/>
    <m/>
  </r>
  <r>
    <x v="13"/>
    <x v="25"/>
    <m/>
    <n v="0"/>
    <n v="19871.488000000001"/>
    <n v="0.82584523314770186"/>
    <n v="3668"/>
    <n v="2156"/>
    <m/>
    <m/>
    <n v="0"/>
    <m/>
    <m/>
    <m/>
    <m/>
    <m/>
    <m/>
    <m/>
    <m/>
    <m/>
    <m/>
    <m/>
    <m/>
    <m/>
    <m/>
    <m/>
    <m/>
    <m/>
    <m/>
    <m/>
  </r>
  <r>
    <x v="14"/>
    <x v="25"/>
    <m/>
    <n v="0"/>
    <n v="31591.707999999999"/>
    <n v="1.3129294322998919"/>
    <n v="7042"/>
    <n v="2217"/>
    <m/>
    <m/>
    <n v="0"/>
    <m/>
    <m/>
    <m/>
    <m/>
    <m/>
    <m/>
    <m/>
    <m/>
    <m/>
    <m/>
    <m/>
    <m/>
    <m/>
    <m/>
    <m/>
    <m/>
    <m/>
    <m/>
    <m/>
  </r>
  <r>
    <x v="15"/>
    <x v="25"/>
    <m/>
    <n v="0"/>
    <n v="32104.533986013979"/>
    <n v="1.334242123930429"/>
    <n v="7348.8461538461534"/>
    <n v="2060.454545454545"/>
    <m/>
    <m/>
    <n v="0"/>
    <m/>
    <m/>
    <m/>
    <m/>
    <m/>
    <m/>
    <m/>
    <m/>
    <m/>
    <m/>
    <m/>
    <m/>
    <m/>
    <m/>
    <m/>
    <m/>
    <m/>
    <m/>
    <m/>
  </r>
  <r>
    <x v="16"/>
    <x v="25"/>
    <m/>
    <n v="0"/>
    <n v="28247.000222222221"/>
    <n v="1.173925701197831"/>
    <n v="6144.8888888888887"/>
    <n v="2133.833333333333"/>
    <m/>
    <m/>
    <n v="0"/>
    <m/>
    <m/>
    <m/>
    <m/>
    <m/>
    <m/>
    <m/>
    <m/>
    <m/>
    <m/>
    <m/>
    <m/>
    <m/>
    <m/>
    <m/>
    <m/>
    <m/>
    <m/>
    <m/>
  </r>
  <r>
    <x v="17"/>
    <x v="25"/>
    <m/>
    <n v="0"/>
    <n v="17823.77349206349"/>
    <n v="0.74074364109647972"/>
    <n v="3106.0714285714289"/>
    <n v="2117.7777777777778"/>
    <m/>
    <m/>
    <n v="0"/>
    <m/>
    <m/>
    <m/>
    <m/>
    <m/>
    <m/>
    <m/>
    <m/>
    <m/>
    <m/>
    <m/>
    <m/>
    <m/>
    <m/>
    <m/>
    <m/>
    <m/>
    <m/>
    <m/>
  </r>
  <r>
    <x v="18"/>
    <x v="25"/>
    <m/>
    <n v="102"/>
    <n v="41145.307999999997"/>
    <n v="1.7099704097747479"/>
    <n v="9689"/>
    <n v="2268"/>
    <m/>
    <m/>
    <n v="0"/>
    <m/>
    <m/>
    <m/>
    <m/>
    <m/>
    <m/>
    <m/>
    <m/>
    <m/>
    <m/>
    <m/>
    <m/>
    <m/>
    <m/>
    <m/>
    <m/>
    <m/>
    <m/>
    <m/>
  </r>
  <r>
    <x v="19"/>
    <x v="25"/>
    <m/>
    <n v="380.68"/>
    <n v="43121.733371428563"/>
    <n v="1.792109274849496"/>
    <n v="10016.719999999999"/>
    <n v="2240.8571428571431"/>
    <m/>
    <m/>
    <n v="0"/>
    <m/>
    <m/>
    <m/>
    <m/>
    <m/>
    <m/>
    <m/>
    <m/>
    <m/>
    <m/>
    <m/>
    <m/>
    <m/>
    <m/>
    <m/>
    <m/>
    <m/>
    <m/>
    <m/>
  </r>
  <r>
    <x v="20"/>
    <x v="25"/>
    <m/>
    <n v="451.07142857142861"/>
    <n v="45288.477936507938"/>
    <n v="1.882157673364971"/>
    <n v="10151.111111111109"/>
    <n v="2671.1111111111109"/>
    <m/>
    <m/>
    <n v="0"/>
    <m/>
    <m/>
    <m/>
    <m/>
    <m/>
    <m/>
    <m/>
    <m/>
    <m/>
    <m/>
    <m/>
    <m/>
    <m/>
    <m/>
    <m/>
    <m/>
    <m/>
    <m/>
    <m/>
  </r>
  <r>
    <x v="21"/>
    <x v="25"/>
    <m/>
    <n v="466.06896551724139"/>
    <n v="35724.492999999988"/>
    <n v="1.484685105145042"/>
    <n v="7252.9310344827582"/>
    <n v="2751.25"/>
    <m/>
    <m/>
    <n v="0"/>
    <m/>
    <m/>
    <m/>
    <m/>
    <m/>
    <m/>
    <m/>
    <m/>
    <m/>
    <m/>
    <m/>
    <m/>
    <m/>
    <m/>
    <m/>
    <m/>
    <m/>
    <m/>
    <m/>
  </r>
  <r>
    <x v="22"/>
    <x v="25"/>
    <m/>
    <n v="421.07142857142861"/>
    <n v="28151.33965714286"/>
    <n v="1.1699501145849409"/>
    <n v="5073.2142857142862"/>
    <n v="2756.4"/>
    <m/>
    <m/>
    <n v="0"/>
    <m/>
    <m/>
    <m/>
    <m/>
    <m/>
    <m/>
    <m/>
    <m/>
    <m/>
    <m/>
    <m/>
    <m/>
    <m/>
    <m/>
    <m/>
    <m/>
    <m/>
    <m/>
    <m/>
  </r>
  <r>
    <x v="23"/>
    <x v="25"/>
    <m/>
    <n v="169.9259259259259"/>
    <n v="16680.636148148151"/>
    <n v="0.69323564741701216"/>
    <n v="1815.2222222222219"/>
    <n v="2903.666666666667"/>
    <m/>
    <m/>
    <n v="0"/>
    <m/>
    <m/>
    <m/>
    <m/>
    <m/>
    <m/>
    <m/>
    <m/>
    <m/>
    <m/>
    <m/>
    <m/>
    <m/>
    <m/>
    <m/>
    <m/>
    <m/>
    <m/>
    <m/>
  </r>
  <r>
    <x v="24"/>
    <x v="25"/>
    <m/>
    <n v="438.27586206896552"/>
    <n v="28380.937563218391"/>
    <n v="1.17949204402038"/>
    <n v="5007.0344827586196"/>
    <n v="2872.666666666667"/>
    <m/>
    <m/>
    <n v="0"/>
    <m/>
    <m/>
    <m/>
    <m/>
    <m/>
    <m/>
    <m/>
    <m/>
    <m/>
    <m/>
    <m/>
    <m/>
    <m/>
    <m/>
    <m/>
    <m/>
    <m/>
    <m/>
    <m/>
  </r>
  <r>
    <x v="25"/>
    <x v="25"/>
    <m/>
    <n v="335.24"/>
    <n v="22201.835830588239"/>
    <n v="0.92269286969446573"/>
    <n v="3502.04"/>
    <n v="2669.705882352941"/>
    <m/>
    <m/>
    <n v="0"/>
    <m/>
    <m/>
    <m/>
    <m/>
    <m/>
    <m/>
    <m/>
    <m/>
    <m/>
    <m/>
    <m/>
    <m/>
    <m/>
    <m/>
    <m/>
    <m/>
    <m/>
    <m/>
    <m/>
  </r>
  <r>
    <x v="26"/>
    <x v="25"/>
    <m/>
    <n v="490.65517241379308"/>
    <n v="31140.735724137929"/>
    <n v="1.294187337882883"/>
    <n v="5993.6896551724139"/>
    <n v="2642.4827586206902"/>
    <m/>
    <m/>
    <n v="0"/>
    <m/>
    <m/>
    <m/>
    <m/>
    <m/>
    <m/>
    <m/>
    <m/>
    <m/>
    <m/>
    <m/>
    <m/>
    <m/>
    <m/>
    <m/>
    <m/>
    <m/>
    <m/>
    <m/>
  </r>
  <r>
    <x v="27"/>
    <x v="25"/>
    <m/>
    <n v="483.21428571428572"/>
    <n v="26389.11206349207"/>
    <n v="1.09671316031469"/>
    <n v="4713.2142857142862"/>
    <n v="2537.7777777777778"/>
    <m/>
    <m/>
    <n v="0"/>
    <m/>
    <m/>
    <m/>
    <m/>
    <m/>
    <m/>
    <m/>
    <m/>
    <m/>
    <m/>
    <m/>
    <m/>
    <m/>
    <m/>
    <m/>
    <m/>
    <m/>
    <m/>
    <m/>
  </r>
  <r>
    <x v="28"/>
    <x v="25"/>
    <m/>
    <n v="492"/>
    <n v="25811.78"/>
    <n v="1.0727196409276041"/>
    <n v="4449"/>
    <n v="2624"/>
    <m/>
    <m/>
    <n v="0"/>
    <m/>
    <m/>
    <m/>
    <m/>
    <m/>
    <m/>
    <m/>
    <m/>
    <m/>
    <m/>
    <m/>
    <m/>
    <m/>
    <m/>
    <m/>
    <m/>
    <m/>
    <m/>
    <m/>
  </r>
  <r>
    <x v="29"/>
    <x v="25"/>
    <m/>
    <n v="487.5"/>
    <n v="22829.935714285712"/>
    <n v="0.94879626441217324"/>
    <n v="3615"/>
    <n v="2588.5714285714289"/>
    <m/>
    <m/>
    <n v="0"/>
    <m/>
    <m/>
    <m/>
    <m/>
    <m/>
    <m/>
    <m/>
    <m/>
    <m/>
    <m/>
    <m/>
    <m/>
    <m/>
    <m/>
    <m/>
    <m/>
    <m/>
    <m/>
    <m/>
  </r>
  <r>
    <x v="30"/>
    <x v="25"/>
    <m/>
    <n v="0"/>
    <n v="8990.619999999999"/>
    <n v="0.37364391987365969"/>
    <n v="0"/>
    <n v="2635"/>
    <m/>
    <m/>
    <n v="0"/>
    <m/>
    <m/>
    <m/>
    <m/>
    <m/>
    <m/>
    <m/>
    <m/>
    <m/>
    <m/>
    <m/>
    <m/>
    <m/>
    <m/>
    <m/>
    <m/>
    <m/>
    <m/>
    <m/>
  </r>
  <r>
    <x v="31"/>
    <x v="25"/>
    <m/>
    <n v="444.33333333333343"/>
    <n v="36546.744380952383"/>
    <n v="1.5188573011783051"/>
    <n v="7569.9047619047624"/>
    <n v="2697"/>
    <m/>
    <m/>
    <n v="0"/>
    <m/>
    <m/>
    <m/>
    <m/>
    <m/>
    <m/>
    <m/>
    <m/>
    <m/>
    <m/>
    <m/>
    <m/>
    <m/>
    <m/>
    <m/>
    <m/>
    <m/>
    <m/>
    <m/>
  </r>
  <r>
    <x v="32"/>
    <x v="25"/>
    <m/>
    <n v="480"/>
    <n v="41002.004000000001"/>
    <n v="1.7040147951126261"/>
    <n v="9000"/>
    <n v="2537"/>
    <m/>
    <m/>
    <n v="0"/>
    <m/>
    <m/>
    <m/>
    <m/>
    <m/>
    <m/>
    <m/>
    <m/>
    <m/>
    <m/>
    <m/>
    <m/>
    <m/>
    <m/>
    <m/>
    <m/>
    <m/>
    <m/>
    <m/>
  </r>
  <r>
    <x v="33"/>
    <x v="25"/>
    <m/>
    <n v="494"/>
    <n v="32710.844000000001"/>
    <n v="1.359439946804089"/>
    <n v="6507"/>
    <n v="2586"/>
    <m/>
    <m/>
    <n v="0"/>
    <m/>
    <m/>
    <m/>
    <m/>
    <m/>
    <m/>
    <m/>
    <m/>
    <m/>
    <m/>
    <m/>
    <m/>
    <m/>
    <m/>
    <m/>
    <m/>
    <m/>
    <m/>
    <m/>
  </r>
  <r>
    <x v="34"/>
    <x v="25"/>
    <m/>
    <n v="321.42857142857139"/>
    <n v="30213.245747702589"/>
    <n v="1.2556414989486571"/>
    <n v="5997.7777777777774"/>
    <n v="2535.78947368421"/>
    <m/>
    <m/>
    <n v="0"/>
    <m/>
    <m/>
    <m/>
    <m/>
    <m/>
    <m/>
    <m/>
    <m/>
    <m/>
    <m/>
    <m/>
    <m/>
    <m/>
    <m/>
    <m/>
    <m/>
    <m/>
    <m/>
    <m/>
  </r>
  <r>
    <x v="35"/>
    <x v="25"/>
    <m/>
    <n v="479"/>
    <n v="26251.928"/>
    <n v="1.091011885961267"/>
    <n v="4507"/>
    <n v="2708"/>
    <m/>
    <m/>
    <n v="0"/>
    <m/>
    <m/>
    <m/>
    <m/>
    <m/>
    <m/>
    <m/>
    <m/>
    <m/>
    <m/>
    <m/>
    <m/>
    <m/>
    <m/>
    <m/>
    <m/>
    <m/>
    <m/>
    <m/>
  </r>
  <r>
    <x v="36"/>
    <x v="25"/>
    <m/>
    <n v="492"/>
    <n v="24951.955999999998"/>
    <n v="1.0369859529548671"/>
    <n v="4072"/>
    <n v="2749"/>
    <m/>
    <m/>
    <n v="0"/>
    <m/>
    <m/>
    <m/>
    <m/>
    <m/>
    <m/>
    <m/>
    <m/>
    <m/>
    <m/>
    <m/>
    <m/>
    <m/>
    <m/>
    <m/>
    <m/>
    <m/>
    <m/>
    <m/>
  </r>
  <r>
    <x v="37"/>
    <x v="25"/>
    <m/>
    <n v="441.53846153846149"/>
    <n v="24537.172283076921"/>
    <n v="1.019747829900961"/>
    <n v="4152.6153846153848"/>
    <n v="2597.2800000000002"/>
    <m/>
    <m/>
    <n v="0"/>
    <m/>
    <m/>
    <m/>
    <m/>
    <m/>
    <m/>
    <m/>
    <m/>
    <m/>
    <m/>
    <m/>
    <m/>
    <m/>
    <m/>
    <m/>
    <m/>
    <m/>
    <m/>
    <m/>
  </r>
  <r>
    <x v="38"/>
    <x v="25"/>
    <m/>
    <n v="493.86206896551732"/>
    <n v="35233.017931034483"/>
    <n v="1.4642597427908941"/>
    <n v="7297.8275862068967"/>
    <n v="2534.5172413793098"/>
    <m/>
    <m/>
    <n v="0"/>
    <m/>
    <m/>
    <m/>
    <m/>
    <m/>
    <m/>
    <m/>
    <m/>
    <m/>
    <m/>
    <m/>
    <m/>
    <m/>
    <m/>
    <m/>
    <m/>
    <m/>
    <m/>
    <m/>
  </r>
  <r>
    <x v="39"/>
    <x v="25"/>
    <m/>
    <n v="470"/>
    <n v="40054.291586206891"/>
    <n v="1.664628525733808"/>
    <n v="8827.2413793103442"/>
    <n v="2442"/>
    <m/>
    <m/>
    <n v="0"/>
    <m/>
    <m/>
    <m/>
    <m/>
    <m/>
    <m/>
    <m/>
    <m/>
    <m/>
    <m/>
    <m/>
    <m/>
    <m/>
    <m/>
    <m/>
    <m/>
    <m/>
    <m/>
    <m/>
  </r>
  <r>
    <x v="40"/>
    <x v="25"/>
    <m/>
    <n v="507"/>
    <n v="24767.707999999999"/>
    <n v="1.029328734103566"/>
    <n v="4200"/>
    <n v="2552"/>
    <m/>
    <m/>
    <n v="0"/>
    <m/>
    <m/>
    <m/>
    <m/>
    <m/>
    <m/>
    <m/>
    <m/>
    <m/>
    <m/>
    <m/>
    <m/>
    <m/>
    <m/>
    <m/>
    <m/>
    <m/>
    <m/>
    <m/>
  </r>
  <r>
    <x v="41"/>
    <x v="25"/>
    <m/>
    <n v="461"/>
    <n v="23314.196"/>
    <n v="0.96892178538774831"/>
    <n v="3822"/>
    <n v="2550"/>
    <m/>
    <m/>
    <n v="0"/>
    <m/>
    <m/>
    <m/>
    <m/>
    <m/>
    <m/>
    <m/>
    <m/>
    <m/>
    <m/>
    <m/>
    <m/>
    <m/>
    <m/>
    <m/>
    <m/>
    <m/>
    <m/>
    <m/>
  </r>
  <r>
    <x v="42"/>
    <x v="25"/>
    <m/>
    <n v="467"/>
    <n v="19477.523857142849"/>
    <n v="0.80947235712504584"/>
    <n v="2880"/>
    <n v="2361.5357142857142"/>
    <m/>
    <m/>
    <n v="0"/>
    <m/>
    <m/>
    <m/>
    <m/>
    <m/>
    <m/>
    <m/>
    <m/>
    <m/>
    <m/>
    <m/>
    <m/>
    <m/>
    <m/>
    <m/>
    <m/>
    <m/>
    <m/>
    <m/>
  </r>
  <r>
    <x v="43"/>
    <x v="25"/>
    <m/>
    <n v="459"/>
    <n v="42117.46553846154"/>
    <n v="1.7503726015485641"/>
    <n v="10571"/>
    <n v="1313.9230769230769"/>
    <m/>
    <m/>
    <n v="0"/>
    <m/>
    <m/>
    <m/>
    <m/>
    <m/>
    <m/>
    <m/>
    <m/>
    <m/>
    <m/>
    <m/>
    <m/>
    <m/>
    <m/>
    <m/>
    <m/>
    <m/>
    <m/>
    <m/>
  </r>
  <r>
    <x v="44"/>
    <x v="25"/>
    <m/>
    <n v="459"/>
    <n v="46675.372615384607"/>
    <n v="1.939796052505387"/>
    <n v="11990.76923076923"/>
    <n v="1230"/>
    <m/>
    <m/>
    <n v="0"/>
    <m/>
    <m/>
    <m/>
    <m/>
    <m/>
    <m/>
    <m/>
    <m/>
    <m/>
    <m/>
    <m/>
    <m/>
    <m/>
    <m/>
    <m/>
    <m/>
    <m/>
    <m/>
    <m/>
  </r>
  <r>
    <x v="45"/>
    <x v="25"/>
    <m/>
    <n v="475.68965517241378"/>
    <n v="33346.142712643683"/>
    <n v="1.38584251985054"/>
    <n v="8047.1724137931042"/>
    <n v="1250.333333333333"/>
    <m/>
    <m/>
    <n v="0"/>
    <m/>
    <m/>
    <m/>
    <m/>
    <m/>
    <m/>
    <m/>
    <m/>
    <m/>
    <m/>
    <m/>
    <m/>
    <m/>
    <m/>
    <m/>
    <m/>
    <m/>
    <m/>
    <m/>
  </r>
  <r>
    <x v="46"/>
    <x v="25"/>
    <m/>
    <n v="470"/>
    <n v="29633.22"/>
    <n v="1.2315360319175459"/>
    <n v="7000"/>
    <n v="1215"/>
    <m/>
    <m/>
    <n v="0"/>
    <m/>
    <m/>
    <m/>
    <m/>
    <m/>
    <m/>
    <m/>
    <m/>
    <m/>
    <m/>
    <m/>
    <m/>
    <m/>
    <m/>
    <m/>
    <m/>
    <m/>
    <m/>
    <m/>
  </r>
  <r>
    <x v="47"/>
    <x v="25"/>
    <m/>
    <n v="351.33333333333343"/>
    <n v="21231.966133333339"/>
    <n v="0.88238575901144278"/>
    <n v="4538.4000000000005"/>
    <n v="1333"/>
    <m/>
    <m/>
    <n v="0"/>
    <m/>
    <m/>
    <m/>
    <m/>
    <m/>
    <m/>
    <m/>
    <m/>
    <m/>
    <m/>
    <m/>
    <m/>
    <m/>
    <m/>
    <m/>
    <m/>
    <m/>
    <m/>
    <m/>
  </r>
  <r>
    <x v="48"/>
    <x v="25"/>
    <m/>
    <n v="339.45"/>
    <n v="19546.6656"/>
    <n v="0.81234583991355669"/>
    <n v="4079.6"/>
    <n v="1309.75"/>
    <m/>
    <m/>
    <n v="0"/>
    <m/>
    <m/>
    <m/>
    <m/>
    <m/>
    <m/>
    <m/>
    <m/>
    <m/>
    <m/>
    <m/>
    <m/>
    <m/>
    <m/>
    <m/>
    <m/>
    <m/>
    <m/>
    <m/>
  </r>
  <r>
    <x v="49"/>
    <x v="25"/>
    <m/>
    <n v="422"/>
    <n v="25607.06"/>
    <n v="1.064211619981714"/>
    <n v="5899"/>
    <n v="1184"/>
    <m/>
    <m/>
    <n v="0"/>
    <m/>
    <m/>
    <m/>
    <m/>
    <m/>
    <m/>
    <m/>
    <m/>
    <m/>
    <m/>
    <m/>
    <m/>
    <m/>
    <m/>
    <m/>
    <m/>
    <m/>
    <m/>
    <m/>
  </r>
  <r>
    <x v="50"/>
    <x v="25"/>
    <m/>
    <n v="458.58620689655169"/>
    <n v="33000.864000000001"/>
    <n v="1.3714929764774331"/>
    <n v="7136.4137931034484"/>
    <n v="2077"/>
    <m/>
    <m/>
    <n v="0"/>
    <m/>
    <m/>
    <m/>
    <m/>
    <m/>
    <m/>
    <m/>
    <m/>
    <m/>
    <m/>
    <m/>
    <m/>
    <m/>
    <m/>
    <m/>
    <m/>
    <m/>
    <m/>
    <m/>
  </r>
  <r>
    <x v="51"/>
    <x v="25"/>
    <m/>
    <n v="465"/>
    <n v="37747.218461538461"/>
    <n v="1.568748169792139"/>
    <n v="7253.0769230769229"/>
    <n v="3345"/>
    <m/>
    <m/>
    <n v="0"/>
    <m/>
    <m/>
    <m/>
    <m/>
    <m/>
    <m/>
    <m/>
    <m/>
    <m/>
    <m/>
    <m/>
    <m/>
    <m/>
    <m/>
    <m/>
    <m/>
    <m/>
    <m/>
    <m/>
  </r>
  <r>
    <x v="52"/>
    <x v="25"/>
    <m/>
    <n v="486.37931034482762"/>
    <m/>
    <m/>
    <n v="5776.6896551724139"/>
    <m/>
    <m/>
    <m/>
    <n v="0"/>
    <m/>
    <m/>
    <m/>
    <m/>
    <m/>
    <m/>
    <m/>
    <m/>
    <m/>
    <m/>
    <m/>
    <m/>
    <m/>
    <m/>
    <m/>
    <m/>
    <m/>
    <m/>
    <m/>
  </r>
  <r>
    <x v="53"/>
    <x v="25"/>
    <m/>
    <n v="420"/>
    <m/>
    <m/>
    <n v="5713.9285714285716"/>
    <m/>
    <m/>
    <m/>
    <n v="0"/>
    <m/>
    <m/>
    <m/>
    <m/>
    <m/>
    <m/>
    <m/>
    <m/>
    <m/>
    <m/>
    <m/>
    <m/>
    <m/>
    <m/>
    <m/>
    <m/>
    <m/>
    <m/>
    <m/>
  </r>
  <r>
    <x v="54"/>
    <x v="25"/>
    <m/>
    <n v="465"/>
    <m/>
    <m/>
    <n v="7243.6666666666661"/>
    <m/>
    <m/>
    <m/>
    <n v="0"/>
    <m/>
    <m/>
    <m/>
    <m/>
    <m/>
    <m/>
    <m/>
    <m/>
    <m/>
    <m/>
    <m/>
    <m/>
    <m/>
    <m/>
    <m/>
    <m/>
    <m/>
    <m/>
    <m/>
  </r>
  <r>
    <x v="0"/>
    <x v="26"/>
    <m/>
    <m/>
    <m/>
    <m/>
    <m/>
    <m/>
    <m/>
    <m/>
    <m/>
    <m/>
    <m/>
    <m/>
    <m/>
    <m/>
    <m/>
    <m/>
    <m/>
    <m/>
    <m/>
    <m/>
    <m/>
    <m/>
    <m/>
    <m/>
    <m/>
    <m/>
    <m/>
    <m/>
  </r>
  <r>
    <x v="2"/>
    <x v="26"/>
    <m/>
    <n v="0"/>
    <n v="0"/>
    <n v="0"/>
    <m/>
    <m/>
    <m/>
    <n v="0"/>
    <n v="0"/>
    <m/>
    <n v="0"/>
    <m/>
    <m/>
    <m/>
    <m/>
    <m/>
    <m/>
    <m/>
    <m/>
    <m/>
    <m/>
    <m/>
    <m/>
    <m/>
    <m/>
    <m/>
    <m/>
    <m/>
  </r>
  <r>
    <x v="3"/>
    <x v="26"/>
    <m/>
    <n v="0"/>
    <n v="0"/>
    <n v="0"/>
    <m/>
    <m/>
    <m/>
    <n v="0"/>
    <n v="0"/>
    <m/>
    <n v="0"/>
    <m/>
    <m/>
    <m/>
    <m/>
    <m/>
    <m/>
    <m/>
    <m/>
    <m/>
    <m/>
    <m/>
    <m/>
    <m/>
    <m/>
    <m/>
    <m/>
    <m/>
  </r>
  <r>
    <x v="4"/>
    <x v="26"/>
    <m/>
    <n v="0"/>
    <n v="0"/>
    <n v="0"/>
    <m/>
    <m/>
    <m/>
    <n v="0"/>
    <n v="0"/>
    <m/>
    <n v="0"/>
    <m/>
    <m/>
    <m/>
    <m/>
    <m/>
    <m/>
    <m/>
    <m/>
    <m/>
    <m/>
    <m/>
    <m/>
    <m/>
    <m/>
    <m/>
    <m/>
    <m/>
  </r>
  <r>
    <x v="5"/>
    <x v="26"/>
    <m/>
    <n v="0"/>
    <n v="0"/>
    <n v="0"/>
    <m/>
    <m/>
    <m/>
    <n v="0"/>
    <n v="0"/>
    <m/>
    <n v="0"/>
    <m/>
    <m/>
    <m/>
    <m/>
    <m/>
    <m/>
    <m/>
    <m/>
    <m/>
    <m/>
    <m/>
    <m/>
    <m/>
    <m/>
    <m/>
    <m/>
    <m/>
  </r>
  <r>
    <x v="6"/>
    <x v="26"/>
    <m/>
    <n v="0"/>
    <n v="0"/>
    <n v="0"/>
    <m/>
    <m/>
    <m/>
    <n v="0"/>
    <n v="0"/>
    <m/>
    <n v="0"/>
    <m/>
    <m/>
    <m/>
    <m/>
    <m/>
    <m/>
    <m/>
    <m/>
    <m/>
    <m/>
    <m/>
    <m/>
    <m/>
    <m/>
    <m/>
    <m/>
    <m/>
  </r>
  <r>
    <x v="7"/>
    <x v="26"/>
    <m/>
    <n v="0"/>
    <n v="0"/>
    <n v="0"/>
    <m/>
    <m/>
    <m/>
    <n v="0"/>
    <n v="0"/>
    <m/>
    <n v="0"/>
    <m/>
    <m/>
    <m/>
    <m/>
    <m/>
    <m/>
    <m/>
    <m/>
    <m/>
    <m/>
    <m/>
    <m/>
    <m/>
    <m/>
    <m/>
    <m/>
    <m/>
  </r>
  <r>
    <x v="8"/>
    <x v="26"/>
    <m/>
    <n v="0"/>
    <n v="0"/>
    <n v="0"/>
    <m/>
    <m/>
    <m/>
    <n v="0"/>
    <n v="0"/>
    <m/>
    <n v="0"/>
    <m/>
    <m/>
    <m/>
    <m/>
    <m/>
    <m/>
    <m/>
    <m/>
    <m/>
    <m/>
    <m/>
    <m/>
    <m/>
    <m/>
    <m/>
    <m/>
    <m/>
  </r>
  <r>
    <x v="9"/>
    <x v="26"/>
    <m/>
    <n v="0"/>
    <n v="0"/>
    <n v="0"/>
    <m/>
    <m/>
    <m/>
    <n v="0"/>
    <n v="0"/>
    <m/>
    <n v="0"/>
    <m/>
    <m/>
    <m/>
    <m/>
    <m/>
    <m/>
    <m/>
    <m/>
    <m/>
    <m/>
    <m/>
    <m/>
    <m/>
    <m/>
    <m/>
    <m/>
    <m/>
  </r>
  <r>
    <x v="10"/>
    <x v="26"/>
    <m/>
    <n v="0"/>
    <n v="0"/>
    <n v="0"/>
    <m/>
    <m/>
    <m/>
    <n v="0"/>
    <n v="0"/>
    <m/>
    <n v="0"/>
    <m/>
    <m/>
    <m/>
    <m/>
    <m/>
    <m/>
    <m/>
    <m/>
    <m/>
    <m/>
    <m/>
    <m/>
    <m/>
    <m/>
    <m/>
    <m/>
    <m/>
  </r>
  <r>
    <x v="11"/>
    <x v="26"/>
    <m/>
    <n v="0"/>
    <n v="0"/>
    <n v="0"/>
    <m/>
    <m/>
    <m/>
    <n v="0"/>
    <n v="0"/>
    <m/>
    <n v="0"/>
    <m/>
    <m/>
    <m/>
    <m/>
    <m/>
    <m/>
    <m/>
    <m/>
    <m/>
    <m/>
    <m/>
    <m/>
    <m/>
    <m/>
    <m/>
    <m/>
    <m/>
  </r>
  <r>
    <x v="12"/>
    <x v="26"/>
    <m/>
    <n v="0"/>
    <n v="0"/>
    <n v="0"/>
    <m/>
    <m/>
    <m/>
    <n v="0"/>
    <n v="0"/>
    <m/>
    <n v="0"/>
    <m/>
    <m/>
    <m/>
    <m/>
    <m/>
    <m/>
    <m/>
    <m/>
    <m/>
    <m/>
    <m/>
    <m/>
    <m/>
    <m/>
    <m/>
    <m/>
    <m/>
  </r>
  <r>
    <x v="13"/>
    <x v="26"/>
    <m/>
    <n v="0"/>
    <n v="0"/>
    <n v="0"/>
    <m/>
    <m/>
    <m/>
    <n v="0"/>
    <n v="0"/>
    <m/>
    <n v="0"/>
    <m/>
    <m/>
    <m/>
    <m/>
    <m/>
    <m/>
    <m/>
    <m/>
    <m/>
    <m/>
    <m/>
    <m/>
    <m/>
    <m/>
    <m/>
    <m/>
    <m/>
  </r>
  <r>
    <x v="14"/>
    <x v="26"/>
    <m/>
    <n v="0"/>
    <n v="0"/>
    <n v="0"/>
    <m/>
    <m/>
    <m/>
    <n v="0"/>
    <n v="0"/>
    <m/>
    <n v="0"/>
    <m/>
    <m/>
    <m/>
    <m/>
    <m/>
    <m/>
    <m/>
    <m/>
    <m/>
    <m/>
    <m/>
    <m/>
    <m/>
    <m/>
    <m/>
    <m/>
    <m/>
  </r>
  <r>
    <x v="15"/>
    <x v="26"/>
    <m/>
    <n v="0"/>
    <n v="0"/>
    <n v="0"/>
    <m/>
    <m/>
    <m/>
    <n v="0"/>
    <n v="0"/>
    <m/>
    <n v="0"/>
    <m/>
    <m/>
    <m/>
    <m/>
    <m/>
    <m/>
    <m/>
    <m/>
    <m/>
    <m/>
    <m/>
    <m/>
    <m/>
    <m/>
    <m/>
    <m/>
    <m/>
  </r>
  <r>
    <x v="16"/>
    <x v="26"/>
    <m/>
    <n v="0"/>
    <n v="0"/>
    <n v="0"/>
    <m/>
    <m/>
    <m/>
    <n v="0"/>
    <n v="0"/>
    <m/>
    <n v="0"/>
    <m/>
    <m/>
    <m/>
    <m/>
    <m/>
    <m/>
    <m/>
    <m/>
    <m/>
    <m/>
    <m/>
    <m/>
    <m/>
    <m/>
    <m/>
    <m/>
    <m/>
  </r>
  <r>
    <x v="17"/>
    <x v="26"/>
    <m/>
    <n v="0"/>
    <n v="0"/>
    <n v="0"/>
    <m/>
    <m/>
    <m/>
    <n v="0"/>
    <n v="0"/>
    <m/>
    <n v="0"/>
    <m/>
    <m/>
    <m/>
    <m/>
    <m/>
    <m/>
    <m/>
    <m/>
    <m/>
    <m/>
    <m/>
    <m/>
    <m/>
    <m/>
    <m/>
    <m/>
    <m/>
  </r>
  <r>
    <x v="18"/>
    <x v="26"/>
    <m/>
    <n v="0"/>
    <n v="0"/>
    <n v="0"/>
    <m/>
    <m/>
    <m/>
    <n v="0"/>
    <n v="0"/>
    <m/>
    <n v="0"/>
    <m/>
    <m/>
    <m/>
    <m/>
    <m/>
    <m/>
    <m/>
    <m/>
    <m/>
    <m/>
    <m/>
    <m/>
    <m/>
    <m/>
    <m/>
    <m/>
    <m/>
  </r>
  <r>
    <x v="19"/>
    <x v="26"/>
    <m/>
    <n v="0"/>
    <n v="0"/>
    <n v="0"/>
    <m/>
    <m/>
    <m/>
    <n v="0"/>
    <n v="0"/>
    <m/>
    <n v="0"/>
    <m/>
    <m/>
    <m/>
    <m/>
    <m/>
    <m/>
    <m/>
    <m/>
    <m/>
    <m/>
    <m/>
    <m/>
    <m/>
    <m/>
    <m/>
    <m/>
    <m/>
  </r>
  <r>
    <x v="20"/>
    <x v="26"/>
    <m/>
    <n v="0"/>
    <n v="0"/>
    <n v="0"/>
    <m/>
    <m/>
    <m/>
    <n v="0"/>
    <n v="0"/>
    <m/>
    <n v="0"/>
    <m/>
    <m/>
    <m/>
    <m/>
    <m/>
    <m/>
    <m/>
    <m/>
    <m/>
    <m/>
    <m/>
    <m/>
    <m/>
    <m/>
    <m/>
    <m/>
    <m/>
  </r>
  <r>
    <x v="21"/>
    <x v="26"/>
    <m/>
    <n v="0"/>
    <n v="0"/>
    <n v="0"/>
    <m/>
    <m/>
    <m/>
    <n v="0"/>
    <n v="0"/>
    <m/>
    <n v="0"/>
    <m/>
    <m/>
    <m/>
    <m/>
    <m/>
    <m/>
    <m/>
    <m/>
    <m/>
    <m/>
    <m/>
    <m/>
    <m/>
    <m/>
    <m/>
    <m/>
    <m/>
  </r>
  <r>
    <x v="22"/>
    <x v="26"/>
    <m/>
    <n v="0"/>
    <n v="0"/>
    <n v="0"/>
    <m/>
    <m/>
    <m/>
    <n v="0"/>
    <n v="0"/>
    <m/>
    <n v="0"/>
    <m/>
    <m/>
    <m/>
    <m/>
    <m/>
    <m/>
    <m/>
    <m/>
    <m/>
    <m/>
    <m/>
    <m/>
    <m/>
    <m/>
    <m/>
    <m/>
    <m/>
  </r>
  <r>
    <x v="23"/>
    <x v="26"/>
    <m/>
    <n v="0"/>
    <n v="0"/>
    <n v="0"/>
    <m/>
    <m/>
    <m/>
    <n v="0"/>
    <n v="0"/>
    <m/>
    <n v="0"/>
    <m/>
    <m/>
    <m/>
    <m/>
    <m/>
    <m/>
    <m/>
    <m/>
    <m/>
    <m/>
    <m/>
    <m/>
    <m/>
    <m/>
    <m/>
    <m/>
    <m/>
  </r>
  <r>
    <x v="24"/>
    <x v="26"/>
    <m/>
    <n v="0"/>
    <n v="0"/>
    <n v="0"/>
    <m/>
    <m/>
    <m/>
    <n v="0"/>
    <n v="0"/>
    <m/>
    <n v="0"/>
    <m/>
    <m/>
    <m/>
    <m/>
    <m/>
    <m/>
    <m/>
    <m/>
    <m/>
    <m/>
    <m/>
    <m/>
    <m/>
    <m/>
    <m/>
    <m/>
    <m/>
  </r>
  <r>
    <x v="25"/>
    <x v="26"/>
    <m/>
    <n v="0"/>
    <n v="0"/>
    <n v="0"/>
    <m/>
    <m/>
    <m/>
    <n v="0"/>
    <n v="0"/>
    <m/>
    <n v="0"/>
    <m/>
    <m/>
    <m/>
    <m/>
    <m/>
    <m/>
    <m/>
    <m/>
    <m/>
    <m/>
    <m/>
    <m/>
    <m/>
    <m/>
    <m/>
    <m/>
    <m/>
  </r>
  <r>
    <x v="26"/>
    <x v="26"/>
    <m/>
    <n v="0"/>
    <n v="0"/>
    <n v="0"/>
    <m/>
    <m/>
    <m/>
    <n v="0"/>
    <n v="0"/>
    <m/>
    <n v="0"/>
    <m/>
    <m/>
    <m/>
    <m/>
    <m/>
    <m/>
    <m/>
    <m/>
    <m/>
    <m/>
    <m/>
    <m/>
    <m/>
    <m/>
    <m/>
    <m/>
    <m/>
  </r>
  <r>
    <x v="27"/>
    <x v="26"/>
    <m/>
    <n v="0"/>
    <n v="0"/>
    <n v="0"/>
    <m/>
    <m/>
    <m/>
    <n v="0"/>
    <n v="0"/>
    <m/>
    <n v="0"/>
    <m/>
    <m/>
    <m/>
    <m/>
    <m/>
    <m/>
    <m/>
    <m/>
    <m/>
    <m/>
    <m/>
    <m/>
    <m/>
    <m/>
    <m/>
    <m/>
    <m/>
  </r>
  <r>
    <x v="28"/>
    <x v="26"/>
    <m/>
    <n v="0"/>
    <n v="0"/>
    <n v="0"/>
    <m/>
    <m/>
    <m/>
    <n v="0"/>
    <n v="0"/>
    <m/>
    <n v="0"/>
    <m/>
    <m/>
    <m/>
    <m/>
    <m/>
    <m/>
    <m/>
    <m/>
    <m/>
    <m/>
    <m/>
    <m/>
    <m/>
    <m/>
    <m/>
    <m/>
    <m/>
  </r>
  <r>
    <x v="29"/>
    <x v="26"/>
    <m/>
    <n v="0"/>
    <n v="0"/>
    <n v="0"/>
    <m/>
    <m/>
    <m/>
    <n v="0"/>
    <n v="0"/>
    <m/>
    <n v="0"/>
    <m/>
    <m/>
    <m/>
    <m/>
    <m/>
    <m/>
    <m/>
    <m/>
    <m/>
    <m/>
    <m/>
    <m/>
    <m/>
    <m/>
    <m/>
    <m/>
    <m/>
  </r>
  <r>
    <x v="30"/>
    <x v="26"/>
    <m/>
    <n v="0"/>
    <n v="0"/>
    <n v="0"/>
    <m/>
    <m/>
    <m/>
    <n v="0"/>
    <n v="0"/>
    <m/>
    <n v="0"/>
    <m/>
    <m/>
    <m/>
    <m/>
    <m/>
    <m/>
    <m/>
    <m/>
    <m/>
    <m/>
    <m/>
    <m/>
    <m/>
    <m/>
    <m/>
    <m/>
    <m/>
  </r>
  <r>
    <x v="31"/>
    <x v="26"/>
    <m/>
    <n v="0"/>
    <n v="0"/>
    <n v="0"/>
    <m/>
    <m/>
    <m/>
    <n v="0"/>
    <n v="0"/>
    <m/>
    <n v="0"/>
    <m/>
    <m/>
    <m/>
    <m/>
    <m/>
    <m/>
    <m/>
    <m/>
    <m/>
    <m/>
    <m/>
    <m/>
    <m/>
    <m/>
    <m/>
    <m/>
    <m/>
  </r>
  <r>
    <x v="32"/>
    <x v="26"/>
    <m/>
    <n v="0"/>
    <n v="0"/>
    <n v="0"/>
    <m/>
    <m/>
    <m/>
    <n v="0"/>
    <n v="0"/>
    <m/>
    <n v="0"/>
    <m/>
    <m/>
    <m/>
    <m/>
    <m/>
    <m/>
    <m/>
    <m/>
    <m/>
    <m/>
    <m/>
    <m/>
    <m/>
    <m/>
    <m/>
    <m/>
    <m/>
  </r>
  <r>
    <x v="33"/>
    <x v="26"/>
    <m/>
    <n v="0"/>
    <n v="0"/>
    <n v="0"/>
    <m/>
    <m/>
    <m/>
    <n v="0"/>
    <n v="0"/>
    <m/>
    <n v="0"/>
    <m/>
    <m/>
    <m/>
    <m/>
    <m/>
    <m/>
    <m/>
    <m/>
    <m/>
    <m/>
    <m/>
    <m/>
    <m/>
    <m/>
    <m/>
    <m/>
    <m/>
  </r>
  <r>
    <x v="34"/>
    <x v="26"/>
    <m/>
    <n v="0"/>
    <n v="0"/>
    <n v="0"/>
    <m/>
    <m/>
    <m/>
    <n v="0"/>
    <n v="0"/>
    <m/>
    <n v="0"/>
    <m/>
    <m/>
    <m/>
    <m/>
    <m/>
    <m/>
    <m/>
    <m/>
    <m/>
    <m/>
    <m/>
    <m/>
    <m/>
    <m/>
    <m/>
    <m/>
    <m/>
  </r>
  <r>
    <x v="35"/>
    <x v="26"/>
    <m/>
    <n v="0"/>
    <n v="0"/>
    <n v="0"/>
    <m/>
    <m/>
    <m/>
    <n v="0"/>
    <n v="0"/>
    <m/>
    <n v="0"/>
    <m/>
    <m/>
    <m/>
    <m/>
    <m/>
    <m/>
    <m/>
    <m/>
    <m/>
    <m/>
    <m/>
    <m/>
    <m/>
    <m/>
    <m/>
    <m/>
    <m/>
  </r>
  <r>
    <x v="36"/>
    <x v="26"/>
    <m/>
    <n v="0"/>
    <n v="0"/>
    <n v="0"/>
    <m/>
    <m/>
    <m/>
    <n v="0"/>
    <n v="0"/>
    <m/>
    <n v="0"/>
    <m/>
    <m/>
    <m/>
    <m/>
    <m/>
    <m/>
    <m/>
    <m/>
    <m/>
    <m/>
    <m/>
    <m/>
    <m/>
    <m/>
    <m/>
    <m/>
    <m/>
  </r>
  <r>
    <x v="37"/>
    <x v="26"/>
    <m/>
    <n v="0"/>
    <n v="0"/>
    <n v="0"/>
    <m/>
    <m/>
    <m/>
    <n v="0"/>
    <n v="0"/>
    <m/>
    <n v="0"/>
    <m/>
    <m/>
    <m/>
    <m/>
    <m/>
    <m/>
    <m/>
    <m/>
    <m/>
    <m/>
    <m/>
    <m/>
    <m/>
    <m/>
    <m/>
    <m/>
    <m/>
  </r>
  <r>
    <x v="38"/>
    <x v="26"/>
    <m/>
    <n v="0"/>
    <n v="0"/>
    <n v="0"/>
    <m/>
    <m/>
    <m/>
    <n v="0"/>
    <n v="0"/>
    <m/>
    <n v="0"/>
    <m/>
    <m/>
    <m/>
    <m/>
    <m/>
    <m/>
    <m/>
    <m/>
    <m/>
    <m/>
    <m/>
    <m/>
    <m/>
    <m/>
    <m/>
    <m/>
    <m/>
  </r>
  <r>
    <x v="39"/>
    <x v="26"/>
    <m/>
    <n v="0"/>
    <n v="0"/>
    <n v="0"/>
    <m/>
    <m/>
    <m/>
    <n v="0"/>
    <n v="0"/>
    <m/>
    <n v="0"/>
    <m/>
    <m/>
    <m/>
    <m/>
    <m/>
    <m/>
    <m/>
    <m/>
    <m/>
    <m/>
    <m/>
    <m/>
    <m/>
    <m/>
    <m/>
    <m/>
    <m/>
  </r>
  <r>
    <x v="40"/>
    <x v="26"/>
    <m/>
    <n v="0"/>
    <n v="0"/>
    <n v="0"/>
    <m/>
    <m/>
    <m/>
    <n v="0"/>
    <n v="0"/>
    <m/>
    <n v="0"/>
    <m/>
    <m/>
    <m/>
    <m/>
    <m/>
    <m/>
    <m/>
    <m/>
    <m/>
    <m/>
    <m/>
    <m/>
    <m/>
    <m/>
    <m/>
    <m/>
    <m/>
  </r>
  <r>
    <x v="41"/>
    <x v="26"/>
    <m/>
    <n v="0"/>
    <n v="0"/>
    <n v="0"/>
    <m/>
    <m/>
    <m/>
    <n v="0"/>
    <n v="0"/>
    <m/>
    <n v="0"/>
    <m/>
    <m/>
    <m/>
    <m/>
    <m/>
    <m/>
    <m/>
    <m/>
    <m/>
    <m/>
    <m/>
    <m/>
    <m/>
    <m/>
    <m/>
    <m/>
    <m/>
  </r>
  <r>
    <x v="42"/>
    <x v="26"/>
    <m/>
    <n v="0"/>
    <n v="0"/>
    <n v="0"/>
    <m/>
    <m/>
    <m/>
    <n v="0"/>
    <n v="0"/>
    <m/>
    <n v="0"/>
    <m/>
    <m/>
    <m/>
    <m/>
    <m/>
    <m/>
    <m/>
    <m/>
    <m/>
    <m/>
    <m/>
    <m/>
    <m/>
    <m/>
    <m/>
    <m/>
    <m/>
  </r>
  <r>
    <x v="43"/>
    <x v="26"/>
    <m/>
    <n v="0"/>
    <n v="0"/>
    <n v="0"/>
    <m/>
    <m/>
    <m/>
    <n v="0"/>
    <n v="0"/>
    <m/>
    <n v="0"/>
    <m/>
    <m/>
    <m/>
    <m/>
    <m/>
    <m/>
    <m/>
    <m/>
    <m/>
    <m/>
    <m/>
    <m/>
    <m/>
    <m/>
    <m/>
    <m/>
    <m/>
  </r>
  <r>
    <x v="44"/>
    <x v="26"/>
    <m/>
    <n v="0"/>
    <n v="0"/>
    <n v="0"/>
    <m/>
    <m/>
    <m/>
    <n v="0"/>
    <n v="0"/>
    <m/>
    <n v="0"/>
    <m/>
    <m/>
    <m/>
    <m/>
    <m/>
    <m/>
    <m/>
    <m/>
    <m/>
    <m/>
    <m/>
    <m/>
    <m/>
    <m/>
    <m/>
    <m/>
    <m/>
  </r>
  <r>
    <x v="45"/>
    <x v="26"/>
    <m/>
    <n v="0"/>
    <n v="0"/>
    <n v="0"/>
    <m/>
    <m/>
    <m/>
    <n v="0"/>
    <n v="0"/>
    <m/>
    <n v="0"/>
    <m/>
    <m/>
    <m/>
    <m/>
    <m/>
    <m/>
    <m/>
    <m/>
    <m/>
    <m/>
    <m/>
    <m/>
    <m/>
    <m/>
    <m/>
    <m/>
    <m/>
  </r>
  <r>
    <x v="46"/>
    <x v="26"/>
    <m/>
    <n v="0"/>
    <n v="0"/>
    <n v="0"/>
    <m/>
    <m/>
    <m/>
    <n v="0"/>
    <n v="0"/>
    <m/>
    <n v="0"/>
    <m/>
    <m/>
    <m/>
    <m/>
    <m/>
    <m/>
    <m/>
    <m/>
    <m/>
    <m/>
    <m/>
    <m/>
    <m/>
    <m/>
    <m/>
    <m/>
    <m/>
  </r>
  <r>
    <x v="47"/>
    <x v="26"/>
    <m/>
    <n v="0"/>
    <n v="0"/>
    <n v="0"/>
    <m/>
    <m/>
    <m/>
    <n v="0"/>
    <n v="0"/>
    <m/>
    <n v="0"/>
    <m/>
    <m/>
    <m/>
    <m/>
    <m/>
    <m/>
    <m/>
    <m/>
    <m/>
    <m/>
    <m/>
    <m/>
    <m/>
    <m/>
    <m/>
    <m/>
    <m/>
  </r>
  <r>
    <x v="48"/>
    <x v="26"/>
    <m/>
    <n v="0"/>
    <n v="0"/>
    <n v="0"/>
    <m/>
    <m/>
    <m/>
    <n v="0"/>
    <n v="0"/>
    <m/>
    <n v="0"/>
    <m/>
    <m/>
    <m/>
    <m/>
    <m/>
    <m/>
    <m/>
    <m/>
    <m/>
    <m/>
    <m/>
    <m/>
    <m/>
    <m/>
    <m/>
    <m/>
    <m/>
  </r>
  <r>
    <x v="49"/>
    <x v="26"/>
    <m/>
    <n v="0"/>
    <n v="0"/>
    <n v="0"/>
    <m/>
    <m/>
    <m/>
    <n v="0"/>
    <n v="0"/>
    <m/>
    <n v="0"/>
    <m/>
    <m/>
    <m/>
    <m/>
    <m/>
    <m/>
    <m/>
    <m/>
    <m/>
    <m/>
    <m/>
    <m/>
    <m/>
    <m/>
    <m/>
    <m/>
    <m/>
  </r>
  <r>
    <x v="50"/>
    <x v="26"/>
    <m/>
    <n v="0"/>
    <n v="0"/>
    <n v="0"/>
    <m/>
    <m/>
    <m/>
    <n v="0"/>
    <n v="0"/>
    <m/>
    <n v="0"/>
    <m/>
    <m/>
    <m/>
    <m/>
    <m/>
    <m/>
    <m/>
    <m/>
    <m/>
    <m/>
    <m/>
    <m/>
    <m/>
    <m/>
    <m/>
    <m/>
    <m/>
  </r>
  <r>
    <x v="51"/>
    <x v="26"/>
    <m/>
    <n v="0"/>
    <n v="0"/>
    <n v="0"/>
    <m/>
    <m/>
    <m/>
    <n v="0"/>
    <n v="0"/>
    <m/>
    <n v="0"/>
    <m/>
    <m/>
    <m/>
    <m/>
    <m/>
    <m/>
    <m/>
    <m/>
    <m/>
    <m/>
    <m/>
    <m/>
    <m/>
    <m/>
    <m/>
    <m/>
    <m/>
  </r>
  <r>
    <x v="52"/>
    <x v="26"/>
    <m/>
    <n v="0"/>
    <n v="0"/>
    <n v="0"/>
    <m/>
    <m/>
    <m/>
    <n v="0"/>
    <n v="0"/>
    <m/>
    <n v="0"/>
    <m/>
    <m/>
    <m/>
    <m/>
    <m/>
    <m/>
    <m/>
    <m/>
    <m/>
    <m/>
    <m/>
    <m/>
    <m/>
    <m/>
    <m/>
    <m/>
    <m/>
  </r>
  <r>
    <x v="53"/>
    <x v="26"/>
    <m/>
    <n v="0"/>
    <n v="0"/>
    <n v="0"/>
    <m/>
    <m/>
    <m/>
    <n v="0"/>
    <n v="0"/>
    <m/>
    <n v="0"/>
    <m/>
    <m/>
    <m/>
    <m/>
    <m/>
    <m/>
    <m/>
    <m/>
    <m/>
    <m/>
    <m/>
    <m/>
    <m/>
    <m/>
    <m/>
    <m/>
    <m/>
  </r>
  <r>
    <x v="54"/>
    <x v="26"/>
    <m/>
    <n v="0"/>
    <m/>
    <m/>
    <m/>
    <m/>
    <m/>
    <n v="0"/>
    <n v="0"/>
    <m/>
    <m/>
    <m/>
    <m/>
    <m/>
    <m/>
    <m/>
    <m/>
    <m/>
    <m/>
    <m/>
    <m/>
    <m/>
    <m/>
    <m/>
    <m/>
    <m/>
    <m/>
    <m/>
  </r>
  <r>
    <x v="0"/>
    <x v="27"/>
    <m/>
    <m/>
    <m/>
    <m/>
    <m/>
    <m/>
    <m/>
    <m/>
    <m/>
    <m/>
    <m/>
    <m/>
    <m/>
    <m/>
    <m/>
    <m/>
    <m/>
    <m/>
    <m/>
    <m/>
    <m/>
    <m/>
    <m/>
    <m/>
    <m/>
    <m/>
    <m/>
    <m/>
  </r>
  <r>
    <x v="2"/>
    <x v="27"/>
    <m/>
    <n v="0"/>
    <n v="0"/>
    <n v="0"/>
    <m/>
    <m/>
    <m/>
    <m/>
    <m/>
    <m/>
    <m/>
    <m/>
    <m/>
    <m/>
    <m/>
    <m/>
    <m/>
    <m/>
    <m/>
    <m/>
    <m/>
    <m/>
    <m/>
    <m/>
    <m/>
    <m/>
    <m/>
    <m/>
  </r>
  <r>
    <x v="3"/>
    <x v="27"/>
    <m/>
    <n v="0"/>
    <n v="0"/>
    <n v="0"/>
    <m/>
    <m/>
    <m/>
    <m/>
    <m/>
    <m/>
    <m/>
    <m/>
    <m/>
    <m/>
    <m/>
    <m/>
    <m/>
    <m/>
    <m/>
    <m/>
    <m/>
    <m/>
    <m/>
    <m/>
    <m/>
    <m/>
    <m/>
    <m/>
  </r>
  <r>
    <x v="4"/>
    <x v="27"/>
    <m/>
    <n v="0"/>
    <n v="0"/>
    <n v="0"/>
    <m/>
    <m/>
    <m/>
    <m/>
    <m/>
    <m/>
    <m/>
    <m/>
    <m/>
    <m/>
    <m/>
    <m/>
    <m/>
    <m/>
    <m/>
    <m/>
    <m/>
    <m/>
    <m/>
    <m/>
    <m/>
    <m/>
    <m/>
    <m/>
  </r>
  <r>
    <x v="5"/>
    <x v="27"/>
    <m/>
    <n v="0"/>
    <n v="0"/>
    <n v="0"/>
    <m/>
    <m/>
    <m/>
    <m/>
    <m/>
    <m/>
    <m/>
    <m/>
    <m/>
    <m/>
    <m/>
    <m/>
    <m/>
    <m/>
    <m/>
    <m/>
    <m/>
    <m/>
    <m/>
    <m/>
    <m/>
    <m/>
    <m/>
    <m/>
  </r>
  <r>
    <x v="6"/>
    <x v="27"/>
    <m/>
    <n v="0"/>
    <n v="0"/>
    <n v="0"/>
    <m/>
    <m/>
    <m/>
    <m/>
    <m/>
    <m/>
    <m/>
    <m/>
    <m/>
    <m/>
    <m/>
    <m/>
    <m/>
    <m/>
    <m/>
    <m/>
    <m/>
    <m/>
    <m/>
    <m/>
    <m/>
    <m/>
    <m/>
    <m/>
  </r>
  <r>
    <x v="7"/>
    <x v="27"/>
    <m/>
    <n v="0"/>
    <n v="0"/>
    <n v="0"/>
    <m/>
    <m/>
    <m/>
    <m/>
    <m/>
    <m/>
    <m/>
    <m/>
    <m/>
    <m/>
    <m/>
    <m/>
    <m/>
    <m/>
    <m/>
    <m/>
    <m/>
    <m/>
    <m/>
    <m/>
    <m/>
    <m/>
    <m/>
    <m/>
  </r>
  <r>
    <x v="8"/>
    <x v="27"/>
    <m/>
    <n v="0"/>
    <n v="0"/>
    <n v="0"/>
    <m/>
    <m/>
    <m/>
    <m/>
    <m/>
    <m/>
    <m/>
    <m/>
    <m/>
    <m/>
    <m/>
    <m/>
    <m/>
    <m/>
    <m/>
    <m/>
    <m/>
    <m/>
    <m/>
    <m/>
    <m/>
    <m/>
    <m/>
    <m/>
  </r>
  <r>
    <x v="9"/>
    <x v="27"/>
    <m/>
    <n v="0"/>
    <n v="0"/>
    <n v="0"/>
    <m/>
    <m/>
    <m/>
    <m/>
    <m/>
    <m/>
    <m/>
    <m/>
    <m/>
    <m/>
    <m/>
    <m/>
    <m/>
    <m/>
    <m/>
    <m/>
    <m/>
    <m/>
    <m/>
    <m/>
    <m/>
    <m/>
    <m/>
    <m/>
  </r>
  <r>
    <x v="10"/>
    <x v="27"/>
    <m/>
    <n v="0"/>
    <n v="0"/>
    <n v="0"/>
    <m/>
    <m/>
    <m/>
    <m/>
    <m/>
    <m/>
    <m/>
    <m/>
    <m/>
    <m/>
    <m/>
    <m/>
    <m/>
    <m/>
    <m/>
    <m/>
    <m/>
    <m/>
    <m/>
    <m/>
    <m/>
    <m/>
    <m/>
    <m/>
  </r>
  <r>
    <x v="11"/>
    <x v="27"/>
    <m/>
    <n v="0"/>
    <n v="0"/>
    <n v="0"/>
    <m/>
    <m/>
    <m/>
    <m/>
    <m/>
    <m/>
    <m/>
    <m/>
    <m/>
    <m/>
    <m/>
    <m/>
    <m/>
    <m/>
    <m/>
    <m/>
    <m/>
    <m/>
    <m/>
    <m/>
    <m/>
    <m/>
    <m/>
    <m/>
  </r>
  <r>
    <x v="12"/>
    <x v="27"/>
    <m/>
    <n v="0"/>
    <n v="0"/>
    <n v="0"/>
    <m/>
    <m/>
    <m/>
    <m/>
    <m/>
    <m/>
    <m/>
    <m/>
    <m/>
    <m/>
    <m/>
    <m/>
    <m/>
    <m/>
    <m/>
    <m/>
    <m/>
    <m/>
    <m/>
    <m/>
    <m/>
    <m/>
    <m/>
    <m/>
  </r>
  <r>
    <x v="13"/>
    <x v="27"/>
    <m/>
    <n v="0"/>
    <n v="0"/>
    <n v="0"/>
    <m/>
    <m/>
    <m/>
    <m/>
    <m/>
    <m/>
    <m/>
    <m/>
    <m/>
    <m/>
    <m/>
    <m/>
    <m/>
    <m/>
    <m/>
    <m/>
    <m/>
    <m/>
    <m/>
    <m/>
    <m/>
    <m/>
    <m/>
    <m/>
  </r>
  <r>
    <x v="14"/>
    <x v="27"/>
    <m/>
    <n v="0"/>
    <n v="0"/>
    <n v="0"/>
    <m/>
    <m/>
    <m/>
    <m/>
    <m/>
    <m/>
    <m/>
    <m/>
    <m/>
    <m/>
    <m/>
    <m/>
    <m/>
    <m/>
    <m/>
    <m/>
    <m/>
    <m/>
    <m/>
    <m/>
    <m/>
    <m/>
    <m/>
    <m/>
  </r>
  <r>
    <x v="15"/>
    <x v="27"/>
    <m/>
    <n v="0"/>
    <n v="0"/>
    <n v="0"/>
    <m/>
    <m/>
    <m/>
    <m/>
    <m/>
    <m/>
    <m/>
    <m/>
    <m/>
    <m/>
    <m/>
    <m/>
    <m/>
    <m/>
    <m/>
    <m/>
    <m/>
    <m/>
    <m/>
    <m/>
    <m/>
    <m/>
    <m/>
    <m/>
  </r>
  <r>
    <x v="16"/>
    <x v="27"/>
    <m/>
    <n v="0"/>
    <n v="0"/>
    <n v="0"/>
    <m/>
    <m/>
    <m/>
    <m/>
    <m/>
    <m/>
    <m/>
    <m/>
    <m/>
    <m/>
    <m/>
    <m/>
    <m/>
    <m/>
    <m/>
    <m/>
    <m/>
    <m/>
    <m/>
    <m/>
    <m/>
    <m/>
    <m/>
    <m/>
  </r>
  <r>
    <x v="17"/>
    <x v="27"/>
    <m/>
    <n v="0"/>
    <n v="0"/>
    <n v="0"/>
    <m/>
    <m/>
    <m/>
    <m/>
    <m/>
    <m/>
    <m/>
    <m/>
    <m/>
    <m/>
    <m/>
    <m/>
    <m/>
    <m/>
    <m/>
    <m/>
    <m/>
    <m/>
    <m/>
    <m/>
    <m/>
    <m/>
    <m/>
    <m/>
  </r>
  <r>
    <x v="18"/>
    <x v="27"/>
    <m/>
    <n v="0"/>
    <n v="0"/>
    <n v="0"/>
    <m/>
    <m/>
    <m/>
    <m/>
    <m/>
    <m/>
    <m/>
    <m/>
    <m/>
    <m/>
    <m/>
    <m/>
    <m/>
    <m/>
    <m/>
    <m/>
    <m/>
    <m/>
    <m/>
    <m/>
    <m/>
    <m/>
    <m/>
    <m/>
  </r>
  <r>
    <x v="19"/>
    <x v="27"/>
    <m/>
    <n v="0"/>
    <n v="0"/>
    <n v="0"/>
    <m/>
    <m/>
    <m/>
    <m/>
    <m/>
    <m/>
    <m/>
    <m/>
    <m/>
    <m/>
    <m/>
    <m/>
    <m/>
    <m/>
    <m/>
    <m/>
    <m/>
    <m/>
    <m/>
    <m/>
    <m/>
    <m/>
    <m/>
    <m/>
  </r>
  <r>
    <x v="20"/>
    <x v="27"/>
    <m/>
    <n v="0"/>
    <n v="0"/>
    <n v="0"/>
    <m/>
    <m/>
    <m/>
    <m/>
    <m/>
    <m/>
    <m/>
    <m/>
    <m/>
    <m/>
    <m/>
    <m/>
    <m/>
    <m/>
    <m/>
    <m/>
    <m/>
    <m/>
    <m/>
    <m/>
    <m/>
    <m/>
    <m/>
    <m/>
  </r>
  <r>
    <x v="21"/>
    <x v="27"/>
    <m/>
    <n v="0"/>
    <n v="0"/>
    <n v="0"/>
    <m/>
    <m/>
    <m/>
    <m/>
    <m/>
    <m/>
    <m/>
    <m/>
    <m/>
    <m/>
    <m/>
    <m/>
    <m/>
    <m/>
    <m/>
    <m/>
    <m/>
    <m/>
    <m/>
    <m/>
    <m/>
    <m/>
    <m/>
    <m/>
  </r>
  <r>
    <x v="22"/>
    <x v="27"/>
    <m/>
    <n v="0"/>
    <n v="0"/>
    <n v="0"/>
    <m/>
    <m/>
    <m/>
    <m/>
    <m/>
    <m/>
    <m/>
    <m/>
    <m/>
    <m/>
    <m/>
    <m/>
    <m/>
    <m/>
    <m/>
    <m/>
    <m/>
    <m/>
    <m/>
    <m/>
    <m/>
    <m/>
    <m/>
    <m/>
  </r>
  <r>
    <x v="23"/>
    <x v="27"/>
    <m/>
    <n v="0"/>
    <n v="0"/>
    <n v="0"/>
    <m/>
    <m/>
    <m/>
    <m/>
    <m/>
    <m/>
    <m/>
    <m/>
    <m/>
    <m/>
    <m/>
    <m/>
    <m/>
    <m/>
    <m/>
    <m/>
    <m/>
    <m/>
    <m/>
    <m/>
    <m/>
    <m/>
    <m/>
    <m/>
  </r>
  <r>
    <x v="24"/>
    <x v="27"/>
    <m/>
    <n v="0"/>
    <n v="0"/>
    <n v="0"/>
    <m/>
    <m/>
    <m/>
    <m/>
    <m/>
    <m/>
    <m/>
    <m/>
    <m/>
    <m/>
    <m/>
    <m/>
    <m/>
    <m/>
    <m/>
    <m/>
    <m/>
    <m/>
    <m/>
    <m/>
    <m/>
    <m/>
    <m/>
    <m/>
  </r>
  <r>
    <x v="25"/>
    <x v="27"/>
    <m/>
    <n v="0"/>
    <n v="0"/>
    <n v="0"/>
    <m/>
    <m/>
    <m/>
    <m/>
    <m/>
    <m/>
    <m/>
    <m/>
    <m/>
    <m/>
    <m/>
    <m/>
    <m/>
    <m/>
    <m/>
    <m/>
    <m/>
    <m/>
    <m/>
    <m/>
    <m/>
    <m/>
    <m/>
    <m/>
  </r>
  <r>
    <x v="26"/>
    <x v="27"/>
    <m/>
    <n v="0"/>
    <n v="0"/>
    <n v="0"/>
    <m/>
    <m/>
    <m/>
    <m/>
    <m/>
    <m/>
    <m/>
    <m/>
    <m/>
    <m/>
    <m/>
    <m/>
    <m/>
    <m/>
    <m/>
    <m/>
    <m/>
    <m/>
    <m/>
    <m/>
    <m/>
    <m/>
    <m/>
    <m/>
  </r>
  <r>
    <x v="27"/>
    <x v="27"/>
    <m/>
    <n v="0"/>
    <n v="0"/>
    <n v="0"/>
    <m/>
    <m/>
    <m/>
    <m/>
    <m/>
    <m/>
    <m/>
    <m/>
    <m/>
    <m/>
    <m/>
    <m/>
    <m/>
    <m/>
    <m/>
    <m/>
    <m/>
    <m/>
    <m/>
    <m/>
    <m/>
    <m/>
    <m/>
    <m/>
  </r>
  <r>
    <x v="28"/>
    <x v="27"/>
    <m/>
    <n v="0"/>
    <n v="0"/>
    <n v="0"/>
    <m/>
    <m/>
    <m/>
    <m/>
    <m/>
    <m/>
    <m/>
    <m/>
    <m/>
    <m/>
    <m/>
    <m/>
    <m/>
    <m/>
    <m/>
    <m/>
    <m/>
    <m/>
    <m/>
    <m/>
    <m/>
    <m/>
    <m/>
    <m/>
  </r>
  <r>
    <x v="29"/>
    <x v="27"/>
    <m/>
    <n v="0"/>
    <n v="0"/>
    <n v="0"/>
    <m/>
    <m/>
    <m/>
    <m/>
    <m/>
    <m/>
    <m/>
    <m/>
    <m/>
    <m/>
    <m/>
    <m/>
    <m/>
    <m/>
    <m/>
    <m/>
    <m/>
    <m/>
    <m/>
    <m/>
    <m/>
    <m/>
    <m/>
    <m/>
  </r>
  <r>
    <x v="30"/>
    <x v="27"/>
    <m/>
    <n v="0"/>
    <n v="0"/>
    <n v="0"/>
    <m/>
    <m/>
    <m/>
    <m/>
    <m/>
    <m/>
    <m/>
    <m/>
    <m/>
    <m/>
    <m/>
    <m/>
    <m/>
    <m/>
    <m/>
    <m/>
    <m/>
    <m/>
    <m/>
    <m/>
    <m/>
    <m/>
    <m/>
    <m/>
  </r>
  <r>
    <x v="31"/>
    <x v="27"/>
    <m/>
    <n v="0"/>
    <n v="0"/>
    <n v="0"/>
    <m/>
    <m/>
    <m/>
    <m/>
    <m/>
    <m/>
    <m/>
    <m/>
    <m/>
    <m/>
    <m/>
    <m/>
    <m/>
    <m/>
    <m/>
    <m/>
    <m/>
    <m/>
    <m/>
    <m/>
    <m/>
    <m/>
    <m/>
    <m/>
  </r>
  <r>
    <x v="32"/>
    <x v="27"/>
    <m/>
    <n v="0"/>
    <n v="0"/>
    <n v="0"/>
    <m/>
    <m/>
    <m/>
    <m/>
    <m/>
    <m/>
    <m/>
    <m/>
    <m/>
    <m/>
    <m/>
    <m/>
    <m/>
    <m/>
    <m/>
    <m/>
    <m/>
    <m/>
    <m/>
    <m/>
    <m/>
    <m/>
    <m/>
    <m/>
  </r>
  <r>
    <x v="33"/>
    <x v="27"/>
    <m/>
    <n v="0"/>
    <n v="0"/>
    <n v="0"/>
    <m/>
    <m/>
    <m/>
    <m/>
    <m/>
    <m/>
    <m/>
    <m/>
    <m/>
    <m/>
    <m/>
    <m/>
    <m/>
    <m/>
    <m/>
    <m/>
    <m/>
    <m/>
    <m/>
    <m/>
    <m/>
    <m/>
    <m/>
    <m/>
  </r>
  <r>
    <x v="34"/>
    <x v="27"/>
    <m/>
    <n v="0"/>
    <n v="0"/>
    <n v="0"/>
    <m/>
    <m/>
    <m/>
    <m/>
    <m/>
    <m/>
    <m/>
    <m/>
    <m/>
    <m/>
    <m/>
    <m/>
    <m/>
    <m/>
    <m/>
    <m/>
    <m/>
    <m/>
    <m/>
    <m/>
    <m/>
    <m/>
    <m/>
    <m/>
  </r>
  <r>
    <x v="35"/>
    <x v="27"/>
    <m/>
    <n v="0"/>
    <n v="0"/>
    <n v="0"/>
    <m/>
    <m/>
    <m/>
    <m/>
    <m/>
    <m/>
    <m/>
    <m/>
    <m/>
    <m/>
    <m/>
    <m/>
    <m/>
    <m/>
    <m/>
    <m/>
    <m/>
    <m/>
    <m/>
    <m/>
    <m/>
    <m/>
    <m/>
    <m/>
  </r>
  <r>
    <x v="36"/>
    <x v="27"/>
    <m/>
    <n v="0"/>
    <n v="0"/>
    <n v="0"/>
    <m/>
    <m/>
    <m/>
    <m/>
    <m/>
    <m/>
    <m/>
    <m/>
    <m/>
    <m/>
    <m/>
    <m/>
    <m/>
    <m/>
    <m/>
    <m/>
    <m/>
    <m/>
    <m/>
    <m/>
    <m/>
    <m/>
    <m/>
    <m/>
  </r>
  <r>
    <x v="37"/>
    <x v="27"/>
    <m/>
    <n v="0"/>
    <n v="0"/>
    <n v="0"/>
    <m/>
    <m/>
    <m/>
    <m/>
    <m/>
    <m/>
    <m/>
    <m/>
    <m/>
    <m/>
    <m/>
    <m/>
    <m/>
    <m/>
    <m/>
    <m/>
    <m/>
    <m/>
    <m/>
    <m/>
    <m/>
    <m/>
    <m/>
    <m/>
  </r>
  <r>
    <x v="38"/>
    <x v="27"/>
    <m/>
    <n v="0"/>
    <n v="0"/>
    <n v="0"/>
    <m/>
    <m/>
    <m/>
    <m/>
    <m/>
    <m/>
    <m/>
    <m/>
    <m/>
    <m/>
    <m/>
    <m/>
    <m/>
    <m/>
    <m/>
    <m/>
    <m/>
    <m/>
    <m/>
    <m/>
    <m/>
    <m/>
    <m/>
    <m/>
  </r>
  <r>
    <x v="39"/>
    <x v="27"/>
    <m/>
    <n v="0"/>
    <n v="0"/>
    <n v="0"/>
    <m/>
    <m/>
    <m/>
    <m/>
    <m/>
    <m/>
    <m/>
    <m/>
    <m/>
    <m/>
    <m/>
    <m/>
    <m/>
    <m/>
    <m/>
    <m/>
    <m/>
    <m/>
    <m/>
    <m/>
    <m/>
    <m/>
    <m/>
    <m/>
  </r>
  <r>
    <x v="40"/>
    <x v="27"/>
    <m/>
    <n v="0"/>
    <n v="0"/>
    <n v="0"/>
    <m/>
    <m/>
    <m/>
    <m/>
    <m/>
    <m/>
    <m/>
    <m/>
    <m/>
    <m/>
    <m/>
    <m/>
    <m/>
    <m/>
    <m/>
    <m/>
    <m/>
    <m/>
    <m/>
    <m/>
    <m/>
    <m/>
    <m/>
    <m/>
  </r>
  <r>
    <x v="41"/>
    <x v="27"/>
    <m/>
    <n v="0"/>
    <n v="0"/>
    <n v="0"/>
    <m/>
    <m/>
    <m/>
    <m/>
    <m/>
    <m/>
    <m/>
    <m/>
    <m/>
    <m/>
    <m/>
    <m/>
    <m/>
    <m/>
    <m/>
    <m/>
    <m/>
    <m/>
    <m/>
    <m/>
    <m/>
    <m/>
    <m/>
    <m/>
  </r>
  <r>
    <x v="42"/>
    <x v="27"/>
    <m/>
    <n v="0"/>
    <n v="0"/>
    <n v="0"/>
    <m/>
    <m/>
    <m/>
    <m/>
    <m/>
    <m/>
    <m/>
    <m/>
    <m/>
    <m/>
    <m/>
    <m/>
    <m/>
    <m/>
    <m/>
    <m/>
    <m/>
    <m/>
    <m/>
    <m/>
    <m/>
    <m/>
    <m/>
    <m/>
  </r>
  <r>
    <x v="43"/>
    <x v="27"/>
    <m/>
    <n v="0"/>
    <n v="0"/>
    <n v="0"/>
    <m/>
    <m/>
    <m/>
    <m/>
    <m/>
    <m/>
    <m/>
    <m/>
    <m/>
    <m/>
    <m/>
    <m/>
    <m/>
    <m/>
    <m/>
    <m/>
    <m/>
    <m/>
    <m/>
    <m/>
    <m/>
    <m/>
    <m/>
    <m/>
  </r>
  <r>
    <x v="44"/>
    <x v="27"/>
    <m/>
    <n v="0"/>
    <n v="0"/>
    <n v="0"/>
    <m/>
    <m/>
    <m/>
    <m/>
    <m/>
    <m/>
    <m/>
    <m/>
    <m/>
    <m/>
    <m/>
    <m/>
    <m/>
    <m/>
    <m/>
    <m/>
    <m/>
    <m/>
    <m/>
    <m/>
    <m/>
    <m/>
    <m/>
    <m/>
  </r>
  <r>
    <x v="45"/>
    <x v="27"/>
    <m/>
    <n v="0"/>
    <n v="0"/>
    <n v="0"/>
    <m/>
    <m/>
    <m/>
    <m/>
    <m/>
    <m/>
    <m/>
    <m/>
    <m/>
    <m/>
    <m/>
    <m/>
    <m/>
    <m/>
    <m/>
    <m/>
    <m/>
    <m/>
    <m/>
    <m/>
    <m/>
    <m/>
    <m/>
    <m/>
  </r>
  <r>
    <x v="46"/>
    <x v="27"/>
    <m/>
    <n v="0"/>
    <n v="0"/>
    <n v="0"/>
    <m/>
    <m/>
    <m/>
    <m/>
    <m/>
    <m/>
    <m/>
    <m/>
    <m/>
    <m/>
    <m/>
    <m/>
    <m/>
    <m/>
    <m/>
    <m/>
    <m/>
    <m/>
    <m/>
    <m/>
    <m/>
    <m/>
    <m/>
    <m/>
  </r>
  <r>
    <x v="47"/>
    <x v="27"/>
    <m/>
    <n v="0"/>
    <n v="0"/>
    <n v="0"/>
    <m/>
    <m/>
    <m/>
    <m/>
    <m/>
    <m/>
    <m/>
    <m/>
    <m/>
    <m/>
    <m/>
    <m/>
    <m/>
    <m/>
    <m/>
    <m/>
    <m/>
    <m/>
    <m/>
    <m/>
    <m/>
    <m/>
    <m/>
    <m/>
  </r>
  <r>
    <x v="48"/>
    <x v="27"/>
    <m/>
    <n v="0"/>
    <n v="0"/>
    <n v="0"/>
    <m/>
    <m/>
    <m/>
    <m/>
    <m/>
    <m/>
    <m/>
    <m/>
    <m/>
    <m/>
    <m/>
    <m/>
    <m/>
    <m/>
    <m/>
    <m/>
    <m/>
    <m/>
    <m/>
    <m/>
    <m/>
    <m/>
    <m/>
    <m/>
  </r>
  <r>
    <x v="49"/>
    <x v="27"/>
    <m/>
    <n v="0"/>
    <n v="0"/>
    <n v="0"/>
    <m/>
    <m/>
    <m/>
    <m/>
    <m/>
    <m/>
    <m/>
    <m/>
    <m/>
    <m/>
    <m/>
    <m/>
    <m/>
    <m/>
    <m/>
    <m/>
    <m/>
    <m/>
    <m/>
    <m/>
    <m/>
    <m/>
    <m/>
    <m/>
  </r>
  <r>
    <x v="50"/>
    <x v="27"/>
    <m/>
    <n v="0"/>
    <n v="0"/>
    <n v="0"/>
    <m/>
    <m/>
    <m/>
    <m/>
    <m/>
    <m/>
    <m/>
    <m/>
    <m/>
    <m/>
    <m/>
    <m/>
    <m/>
    <m/>
    <m/>
    <m/>
    <m/>
    <m/>
    <m/>
    <m/>
    <m/>
    <m/>
    <m/>
    <m/>
  </r>
  <r>
    <x v="51"/>
    <x v="27"/>
    <m/>
    <n v="0"/>
    <n v="0"/>
    <n v="0"/>
    <m/>
    <m/>
    <m/>
    <m/>
    <m/>
    <m/>
    <m/>
    <m/>
    <m/>
    <m/>
    <m/>
    <m/>
    <m/>
    <m/>
    <m/>
    <m/>
    <m/>
    <m/>
    <m/>
    <m/>
    <m/>
    <m/>
    <m/>
    <m/>
  </r>
  <r>
    <x v="52"/>
    <x v="27"/>
    <m/>
    <n v="0"/>
    <n v="0"/>
    <n v="0"/>
    <m/>
    <m/>
    <m/>
    <m/>
    <m/>
    <m/>
    <m/>
    <m/>
    <m/>
    <m/>
    <m/>
    <m/>
    <m/>
    <m/>
    <m/>
    <m/>
    <m/>
    <m/>
    <m/>
    <m/>
    <m/>
    <m/>
    <m/>
    <m/>
  </r>
  <r>
    <x v="53"/>
    <x v="27"/>
    <m/>
    <n v="0"/>
    <n v="0"/>
    <n v="0"/>
    <m/>
    <m/>
    <m/>
    <m/>
    <m/>
    <m/>
    <m/>
    <m/>
    <m/>
    <m/>
    <m/>
    <m/>
    <m/>
    <m/>
    <m/>
    <m/>
    <m/>
    <m/>
    <m/>
    <m/>
    <m/>
    <m/>
    <m/>
    <m/>
  </r>
  <r>
    <x v="54"/>
    <x v="27"/>
    <m/>
    <n v="0"/>
    <n v="0"/>
    <n v="0"/>
    <m/>
    <m/>
    <m/>
    <m/>
    <m/>
    <m/>
    <m/>
    <m/>
    <m/>
    <m/>
    <m/>
    <m/>
    <m/>
    <m/>
    <m/>
    <m/>
    <m/>
    <m/>
    <m/>
    <m/>
    <m/>
    <m/>
    <m/>
    <m/>
  </r>
  <r>
    <x v="0"/>
    <x v="28"/>
    <m/>
    <m/>
    <n v="847514.18059983279"/>
    <n v="9.048161899066189"/>
    <n v="161008.46428571429"/>
    <n v="14891.42105263158"/>
    <m/>
    <n v="32660.71428571429"/>
    <n v="247311.11111111109"/>
    <m/>
    <m/>
    <m/>
    <m/>
    <m/>
    <m/>
    <m/>
    <m/>
    <m/>
    <m/>
    <m/>
    <m/>
    <m/>
    <m/>
    <m/>
    <m/>
    <m/>
    <m/>
    <m/>
  </r>
  <r>
    <x v="1"/>
    <x v="28"/>
    <m/>
    <m/>
    <n v="825934.1146666666"/>
    <n v="8.8177705559766686"/>
    <n v="141470"/>
    <n v="13384"/>
    <m/>
    <n v="25600"/>
    <n v="297546.66666666663"/>
    <m/>
    <m/>
    <m/>
    <m/>
    <m/>
    <m/>
    <m/>
    <m/>
    <m/>
    <m/>
    <m/>
    <m/>
    <m/>
    <m/>
    <m/>
    <m/>
    <m/>
    <m/>
    <m/>
  </r>
  <r>
    <x v="2"/>
    <x v="28"/>
    <m/>
    <m/>
    <n v="807778.29146669048"/>
    <n v="8.6239368343887435"/>
    <n v="157786.67857142861"/>
    <n v="15029.1875"/>
    <m/>
    <n v="3283.703703703703"/>
    <n v="218127.27272727271"/>
    <m/>
    <m/>
    <m/>
    <m/>
    <m/>
    <m/>
    <m/>
    <m/>
    <m/>
    <m/>
    <m/>
    <m/>
    <m/>
    <m/>
    <m/>
    <m/>
    <m/>
    <m/>
    <m/>
  </r>
  <r>
    <x v="3"/>
    <x v="28"/>
    <m/>
    <m/>
    <n v="867706.19971428567"/>
    <n v="9.2637342897102037"/>
    <n v="150522"/>
    <n v="15158.571428571429"/>
    <m/>
    <n v="4090"/>
    <n v="302400"/>
    <m/>
    <m/>
    <m/>
    <m/>
    <m/>
    <m/>
    <m/>
    <m/>
    <m/>
    <m/>
    <m/>
    <m/>
    <m/>
    <m/>
    <m/>
    <m/>
    <m/>
    <m/>
    <m/>
  </r>
  <r>
    <x v="4"/>
    <x v="28"/>
    <m/>
    <m/>
    <n v="780093.78411666665"/>
    <n v="8.3283737508051576"/>
    <n v="140211.70833333331"/>
    <n v="19199.849999999999"/>
    <m/>
    <n v="297.08333333333343"/>
    <n v="236181.25"/>
    <m/>
    <m/>
    <m/>
    <m/>
    <m/>
    <m/>
    <m/>
    <m/>
    <m/>
    <m/>
    <m/>
    <m/>
    <m/>
    <m/>
    <m/>
    <m/>
    <m/>
    <m/>
    <m/>
  </r>
  <r>
    <x v="5"/>
    <x v="28"/>
    <m/>
    <m/>
    <n v="653316.23285714281"/>
    <n v="6.9748815789674357"/>
    <n v="130255.7142857143"/>
    <n v="20500"/>
    <m/>
    <n v="235.71428571428569"/>
    <n v="138937.5"/>
    <m/>
    <m/>
    <m/>
    <m/>
    <m/>
    <m/>
    <m/>
    <m/>
    <m/>
    <m/>
    <m/>
    <m/>
    <m/>
    <m/>
    <m/>
    <m/>
    <m/>
    <m/>
    <m/>
  </r>
  <r>
    <x v="6"/>
    <x v="28"/>
    <m/>
    <m/>
    <n v="1085292.4340853889"/>
    <n v="11.586710731478419"/>
    <n v="160017.21714286509"/>
    <n v="23670.01503759333"/>
    <m/>
    <n v="705.02857142560185"/>
    <n v="458550.89285709342"/>
    <m/>
    <m/>
    <m/>
    <m/>
    <m/>
    <m/>
    <m/>
    <m/>
    <m/>
    <m/>
    <m/>
    <m/>
    <m/>
    <m/>
    <m/>
    <m/>
    <m/>
    <m/>
    <m/>
  </r>
  <r>
    <x v="7"/>
    <x v="28"/>
    <m/>
    <m/>
    <n v="1146448.89076923"/>
    <n v="12.23962431559919"/>
    <n v="168808.4285714291"/>
    <n v="22585.03296703293"/>
    <m/>
    <n v="685.71428571408615"/>
    <n v="493413.71428571158"/>
    <m/>
    <m/>
    <m/>
    <m/>
    <m/>
    <m/>
    <m/>
    <m/>
    <m/>
    <m/>
    <m/>
    <m/>
    <m/>
    <m/>
    <m/>
    <m/>
    <m/>
    <m/>
    <m/>
  </r>
  <r>
    <x v="8"/>
    <x v="28"/>
    <m/>
    <m/>
    <n v="1178061.386708074"/>
    <n v="12.57712307117848"/>
    <n v="168654.64285714281"/>
    <n v="22670"/>
    <m/>
    <n v="835.71428571428578"/>
    <n v="525260.86956521741"/>
    <m/>
    <m/>
    <m/>
    <m/>
    <m/>
    <m/>
    <m/>
    <m/>
    <m/>
    <m/>
    <m/>
    <m/>
    <m/>
    <m/>
    <m/>
    <m/>
    <m/>
    <m/>
    <m/>
  </r>
  <r>
    <x v="9"/>
    <x v="28"/>
    <m/>
    <m/>
    <n v="713728.10618518526"/>
    <n v="7.6198459028813268"/>
    <n v="99038.111111111109"/>
    <n v="15182.25"/>
    <m/>
    <n v="826.66666666666674"/>
    <n v="324007.40740740742"/>
    <m/>
    <m/>
    <m/>
    <m/>
    <m/>
    <m/>
    <m/>
    <m/>
    <m/>
    <m/>
    <m/>
    <m/>
    <m/>
    <m/>
    <m/>
    <m/>
    <m/>
    <m/>
    <m/>
  </r>
  <r>
    <x v="10"/>
    <x v="28"/>
    <m/>
    <m/>
    <n v="741882.5842857142"/>
    <n v="7.9204264499312904"/>
    <n v="117393.2142857143"/>
    <n v="14375.71428571429"/>
    <m/>
    <n v="1285.714285714286"/>
    <n v="292285.71428571432"/>
    <m/>
    <m/>
    <m/>
    <m/>
    <m/>
    <m/>
    <m/>
    <m/>
    <m/>
    <m/>
    <m/>
    <m/>
    <m/>
    <m/>
    <m/>
    <m/>
    <m/>
    <m/>
    <m/>
  </r>
  <r>
    <x v="11"/>
    <x v="28"/>
    <m/>
    <m/>
    <n v="380531.53573724948"/>
    <n v="4.062599802889487"/>
    <n v="61347.966666666667"/>
    <n v="15018.20588235138"/>
    <m/>
    <n v="155"/>
    <n v="119970"/>
    <m/>
    <m/>
    <m/>
    <m/>
    <m/>
    <m/>
    <m/>
    <m/>
    <m/>
    <m/>
    <m/>
    <m/>
    <m/>
    <m/>
    <m/>
    <m/>
    <m/>
    <m/>
    <m/>
  </r>
  <r>
    <x v="12"/>
    <x v="28"/>
    <m/>
    <m/>
    <n v="523439.59608114109"/>
    <n v="5.5883032026342381"/>
    <n v="82159.620689655174"/>
    <n v="14889.79411764862"/>
    <m/>
    <n v="96.206896551724142"/>
    <n v="192306.89655172409"/>
    <m/>
    <m/>
    <m/>
    <m/>
    <m/>
    <m/>
    <m/>
    <m/>
    <m/>
    <m/>
    <m/>
    <m/>
    <m/>
    <m/>
    <m/>
    <m/>
    <m/>
    <m/>
    <m/>
  </r>
  <r>
    <x v="13"/>
    <x v="28"/>
    <m/>
    <m/>
    <n v="606666.27839999995"/>
    <n v="6.476841132949704"/>
    <n v="89592.159999999989"/>
    <n v="12910.24"/>
    <m/>
    <n v="89.600000000000009"/>
    <n v="256928"/>
    <m/>
    <m/>
    <m/>
    <m/>
    <m/>
    <m/>
    <m/>
    <m/>
    <m/>
    <m/>
    <m/>
    <m/>
    <m/>
    <m/>
    <m/>
    <m/>
    <m/>
    <m/>
    <m/>
  </r>
  <r>
    <x v="14"/>
    <x v="28"/>
    <m/>
    <m/>
    <n v="939063.74"/>
    <n v="10.025555852114399"/>
    <n v="149173"/>
    <n v="13357"/>
    <m/>
    <n v="11380"/>
    <n v="384500"/>
    <m/>
    <m/>
    <m/>
    <m/>
    <m/>
    <m/>
    <m/>
    <m/>
    <m/>
    <m/>
    <m/>
    <m/>
    <m/>
    <m/>
    <m/>
    <m/>
    <m/>
    <m/>
    <m/>
  </r>
  <r>
    <x v="15"/>
    <x v="28"/>
    <m/>
    <m/>
    <n v="835628.90336359292"/>
    <n v="8.9212732698131987"/>
    <n v="116645.3571428571"/>
    <n v="13721.73913043478"/>
    <m/>
    <n v="8678.5714285714275"/>
    <n v="390807.69230769231"/>
    <m/>
    <m/>
    <m/>
    <m/>
    <m/>
    <m/>
    <m/>
    <m/>
    <m/>
    <m/>
    <m/>
    <m/>
    <m/>
    <m/>
    <m/>
    <m/>
    <m/>
    <m/>
    <m/>
  </r>
  <r>
    <x v="16"/>
    <x v="28"/>
    <m/>
    <m/>
    <n v="720117.76762962958"/>
    <n v="7.688062686214244"/>
    <n v="117785.0740740741"/>
    <n v="15360.5"/>
    <m/>
    <n v="68.888888888888886"/>
    <n v="265825"/>
    <m/>
    <m/>
    <m/>
    <m/>
    <m/>
    <m/>
    <m/>
    <m/>
    <m/>
    <m/>
    <m/>
    <m/>
    <m/>
    <m/>
    <m/>
    <m/>
    <m/>
    <m/>
    <m/>
  </r>
  <r>
    <x v="17"/>
    <x v="28"/>
    <m/>
    <m/>
    <n v="739836.05093406595"/>
    <n v="7.8985774171700376"/>
    <n v="139765.71428571429"/>
    <n v="17278.846153846149"/>
    <m/>
    <n v="10.714285714285721"/>
    <n v="204000"/>
    <m/>
    <m/>
    <m/>
    <m/>
    <m/>
    <m/>
    <m/>
    <m/>
    <m/>
    <m/>
    <m/>
    <m/>
    <m/>
    <m/>
    <m/>
    <m/>
    <m/>
    <m/>
    <m/>
  </r>
  <r>
    <x v="18"/>
    <x v="28"/>
    <m/>
    <m/>
    <n v="1118484.926910345"/>
    <n v="11.94107772118617"/>
    <n v="156478"/>
    <n v="23956.799999999999"/>
    <m/>
    <n v="10"/>
    <n v="502841.37931034481"/>
    <m/>
    <m/>
    <m/>
    <m/>
    <m/>
    <m/>
    <m/>
    <m/>
    <m/>
    <m/>
    <m/>
    <m/>
    <m/>
    <m/>
    <m/>
    <m/>
    <m/>
    <m/>
    <m/>
  </r>
  <r>
    <x v="19"/>
    <x v="28"/>
    <m/>
    <m/>
    <n v="1048617.732466667"/>
    <n v="11.19516726773214"/>
    <n v="133165.66666666669"/>
    <n v="23800.25"/>
    <m/>
    <n v="24.8"/>
    <n v="513050"/>
    <m/>
    <m/>
    <m/>
    <m/>
    <m/>
    <m/>
    <m/>
    <m/>
    <m/>
    <m/>
    <m/>
    <m/>
    <m/>
    <m/>
    <m/>
    <m/>
    <m/>
    <m/>
    <m/>
  </r>
  <r>
    <x v="20"/>
    <x v="28"/>
    <m/>
    <m/>
    <n v="1255604.7045428569"/>
    <n v="13.4049847282699"/>
    <n v="163232.14285714281"/>
    <n v="20995.200000000001"/>
    <m/>
    <n v="21010.71428571429"/>
    <n v="627000"/>
    <m/>
    <m/>
    <m/>
    <m/>
    <m/>
    <m/>
    <m/>
    <m/>
    <m/>
    <m/>
    <m/>
    <m/>
    <m/>
    <m/>
    <m/>
    <m/>
    <m/>
    <m/>
    <m/>
  </r>
  <r>
    <x v="21"/>
    <x v="28"/>
    <m/>
    <m/>
    <n v="1085499.326903485"/>
    <n v="11.588919543739889"/>
    <n v="155724.75862068971"/>
    <n v="16968.481481481482"/>
    <m/>
    <n v="48563.103448275862"/>
    <n v="496221.42857142858"/>
    <m/>
    <m/>
    <m/>
    <m/>
    <m/>
    <m/>
    <m/>
    <m/>
    <m/>
    <m/>
    <m/>
    <m/>
    <m/>
    <m/>
    <m/>
    <m/>
    <m/>
    <m/>
    <m/>
  </r>
  <r>
    <x v="22"/>
    <x v="28"/>
    <m/>
    <m/>
    <n v="768897.7304830919"/>
    <n v="8.2088433544694706"/>
    <n v="95392.5"/>
    <n v="14394.78260869565"/>
    <m/>
    <n v="81300"/>
    <n v="394222.22222222219"/>
    <m/>
    <m/>
    <m/>
    <m/>
    <m/>
    <m/>
    <m/>
    <m/>
    <m/>
    <m/>
    <m/>
    <m/>
    <m/>
    <m/>
    <m/>
    <m/>
    <m/>
    <m/>
    <m/>
  </r>
  <r>
    <x v="23"/>
    <x v="28"/>
    <m/>
    <m/>
    <n v="130684.5988888889"/>
    <n v="1.3952042756668721"/>
    <n v="0"/>
    <n v="14501.111111111109"/>
    <m/>
    <n v="32733.703703703701"/>
    <n v="81174.074074074073"/>
    <m/>
    <m/>
    <m/>
    <m/>
    <m/>
    <m/>
    <m/>
    <m/>
    <m/>
    <m/>
    <m/>
    <m/>
    <m/>
    <m/>
    <m/>
    <m/>
    <m/>
    <m/>
    <m/>
  </r>
  <r>
    <x v="24"/>
    <x v="28"/>
    <m/>
    <m/>
    <n v="374155.66709259257"/>
    <n v="3.994530273122793"/>
    <n v="0"/>
    <n v="14400.79166666667"/>
    <m/>
    <n v="94240"/>
    <n v="324925.92592592601"/>
    <m/>
    <m/>
    <m/>
    <m/>
    <m/>
    <m/>
    <m/>
    <m/>
    <m/>
    <m/>
    <m/>
    <m/>
    <m/>
    <m/>
    <m/>
    <m/>
    <m/>
    <m/>
    <m/>
  </r>
  <r>
    <x v="25"/>
    <x v="28"/>
    <m/>
    <m/>
    <n v="325902.85516059259"/>
    <n v="3.4793775306200971"/>
    <n v="0"/>
    <n v="14003.973259259261"/>
    <m/>
    <n v="69298.399999999994"/>
    <n v="278052"/>
    <m/>
    <m/>
    <m/>
    <m/>
    <m/>
    <m/>
    <m/>
    <m/>
    <m/>
    <m/>
    <m/>
    <m/>
    <m/>
    <m/>
    <m/>
    <m/>
    <m/>
    <m/>
    <m/>
  </r>
  <r>
    <x v="26"/>
    <x v="28"/>
    <m/>
    <m/>
    <n v="302883.96586479212"/>
    <n v="3.2336251386805608"/>
    <n v="0"/>
    <n v="14082.357386206901"/>
    <m/>
    <n v="81391.034482758623"/>
    <n v="254753.57142857139"/>
    <m/>
    <m/>
    <m/>
    <m/>
    <m/>
    <m/>
    <m/>
    <m/>
    <m/>
    <m/>
    <m/>
    <m/>
    <m/>
    <m/>
    <m/>
    <m/>
    <m/>
    <m/>
    <m/>
  </r>
  <r>
    <x v="27"/>
    <x v="28"/>
    <m/>
    <m/>
    <n v="185499.03402857139"/>
    <n v="1.980409685679817"/>
    <n v="0"/>
    <n v="13084.8"/>
    <m/>
    <n v="67982.142857142855"/>
    <n v="140785.71428571429"/>
    <m/>
    <m/>
    <m/>
    <m/>
    <m/>
    <m/>
    <m/>
    <m/>
    <m/>
    <m/>
    <m/>
    <m/>
    <m/>
    <m/>
    <m/>
    <m/>
    <m/>
    <m/>
    <m/>
  </r>
  <r>
    <x v="28"/>
    <x v="28"/>
    <m/>
    <m/>
    <n v="119481.524"/>
    <n v="1.2755989195767989"/>
    <n v="0"/>
    <n v="15012"/>
    <m/>
    <n v="60580"/>
    <n v="68200"/>
    <m/>
    <m/>
    <m/>
    <m/>
    <m/>
    <m/>
    <m/>
    <m/>
    <m/>
    <m/>
    <m/>
    <m/>
    <m/>
    <m/>
    <m/>
    <m/>
    <m/>
    <m/>
    <m/>
  </r>
  <r>
    <x v="29"/>
    <x v="28"/>
    <m/>
    <m/>
    <n v="376730.01"/>
    <n v="4.0220142632944356"/>
    <n v="0"/>
    <n v="18206.78571428571"/>
    <m/>
    <n v="37028.571428571428"/>
    <n v="314571.42857142858"/>
    <m/>
    <m/>
    <m/>
    <m/>
    <m/>
    <m/>
    <m/>
    <m/>
    <m/>
    <m/>
    <m/>
    <m/>
    <m/>
    <m/>
    <m/>
    <m/>
    <m/>
    <m/>
    <m/>
  </r>
  <r>
    <x v="30"/>
    <x v="28"/>
    <m/>
    <m/>
    <n v="76896.243999999992"/>
    <n v="0.82095342009459027"/>
    <n v="0"/>
    <n v="22537"/>
    <m/>
    <n v="0"/>
    <n v="0"/>
    <m/>
    <m/>
    <m/>
    <m/>
    <m/>
    <m/>
    <m/>
    <m/>
    <m/>
    <m/>
    <m/>
    <m/>
    <m/>
    <m/>
    <m/>
    <m/>
    <m/>
    <m/>
    <m/>
  </r>
  <r>
    <x v="31"/>
    <x v="28"/>
    <m/>
    <m/>
    <n v="618569.66962068959"/>
    <n v="6.603923149248824"/>
    <n v="0"/>
    <n v="19811.137931034478"/>
    <m/>
    <n v="37107"/>
    <n v="550936.96"/>
    <m/>
    <m/>
    <m/>
    <m/>
    <m/>
    <m/>
    <m/>
    <m/>
    <m/>
    <m/>
    <m/>
    <m/>
    <m/>
    <m/>
    <m/>
    <m/>
    <m/>
    <m/>
    <m/>
  </r>
  <r>
    <x v="32"/>
    <x v="28"/>
    <m/>
    <m/>
    <n v="672852.69945054955"/>
    <n v="7.1834552131545744"/>
    <n v="0"/>
    <n v="18025.71428571429"/>
    <m/>
    <n v="41270"/>
    <n v="611307.69230769237"/>
    <m/>
    <m/>
    <m/>
    <m/>
    <m/>
    <m/>
    <m/>
    <m/>
    <m/>
    <m/>
    <m/>
    <m/>
    <m/>
    <m/>
    <m/>
    <m/>
    <m/>
    <m/>
    <m/>
  </r>
  <r>
    <x v="33"/>
    <x v="28"/>
    <m/>
    <m/>
    <n v="329699.11200000002"/>
    <n v="3.5199068188369438"/>
    <n v="0"/>
    <n v="16396"/>
    <m/>
    <n v="51960"/>
    <n v="273704"/>
    <m/>
    <m/>
    <m/>
    <m/>
    <m/>
    <m/>
    <m/>
    <m/>
    <m/>
    <m/>
    <m/>
    <m/>
    <m/>
    <m/>
    <m/>
    <m/>
    <m/>
    <m/>
    <m/>
  </r>
  <r>
    <x v="34"/>
    <x v="28"/>
    <m/>
    <m/>
    <n v="217213.21466165411"/>
    <n v="2.3189940391136061"/>
    <n v="0"/>
    <n v="15852.63157894737"/>
    <m/>
    <n v="52607.142857142862"/>
    <n v="163071.42857142861"/>
    <m/>
    <m/>
    <m/>
    <m/>
    <m/>
    <m/>
    <m/>
    <m/>
    <m/>
    <m/>
    <m/>
    <m/>
    <m/>
    <m/>
    <m/>
    <m/>
    <m/>
    <m/>
    <m/>
  </r>
  <r>
    <x v="35"/>
    <x v="28"/>
    <m/>
    <m/>
    <n v="161431.11600000001"/>
    <n v="1.72345773858456"/>
    <n v="0"/>
    <n v="13958"/>
    <m/>
    <n v="102420"/>
    <n v="113704"/>
    <m/>
    <m/>
    <m/>
    <m/>
    <m/>
    <m/>
    <m/>
    <m/>
    <m/>
    <m/>
    <m/>
    <m/>
    <m/>
    <m/>
    <m/>
    <m/>
    <m/>
    <m/>
    <m/>
  </r>
  <r>
    <x v="36"/>
    <x v="28"/>
    <m/>
    <m/>
    <n v="225161.454"/>
    <n v="2.4038503848740751"/>
    <n v="0"/>
    <n v="13527"/>
    <m/>
    <n v="111330"/>
    <n v="178896"/>
    <m/>
    <m/>
    <m/>
    <m/>
    <m/>
    <m/>
    <m/>
    <m/>
    <m/>
    <m/>
    <m/>
    <m/>
    <m/>
    <m/>
    <m/>
    <m/>
    <m/>
    <m/>
    <m/>
  </r>
  <r>
    <x v="37"/>
    <x v="28"/>
    <m/>
    <m/>
    <n v="257485.72950153839"/>
    <n v="2.7489481834748459"/>
    <n v="0"/>
    <n v="11861.92"/>
    <m/>
    <n v="111935.3846153846"/>
    <n v="216900.92307692309"/>
    <m/>
    <m/>
    <m/>
    <m/>
    <m/>
    <m/>
    <m/>
    <m/>
    <m/>
    <m/>
    <m/>
    <m/>
    <m/>
    <m/>
    <m/>
    <m/>
    <m/>
    <m/>
    <m/>
  </r>
  <r>
    <x v="38"/>
    <x v="28"/>
    <m/>
    <m/>
    <n v="312215.46096551721"/>
    <n v="3.333249287000942"/>
    <n v="0"/>
    <n v="13938.24137931035"/>
    <m/>
    <n v="93491.724137931029"/>
    <n v="264564.68965517241"/>
    <m/>
    <m/>
    <m/>
    <m/>
    <m/>
    <m/>
    <m/>
    <m/>
    <m/>
    <m/>
    <m/>
    <m/>
    <m/>
    <m/>
    <m/>
    <m/>
    <m/>
    <m/>
    <m/>
  </r>
  <r>
    <x v="39"/>
    <x v="28"/>
    <m/>
    <m/>
    <n v="267600.41399999999"/>
    <n v="2.8569337546841469"/>
    <n v="0"/>
    <n v="9947"/>
    <m/>
    <n v="61250"/>
    <n v="233600"/>
    <m/>
    <m/>
    <m/>
    <m/>
    <m/>
    <m/>
    <m/>
    <m/>
    <m/>
    <m/>
    <m/>
    <m/>
    <m/>
    <m/>
    <m/>
    <m/>
    <m/>
    <m/>
    <m/>
  </r>
  <r>
    <x v="40"/>
    <x v="28"/>
    <m/>
    <m/>
    <n v="251144.35896551731"/>
    <n v="2.68124695960709"/>
    <n v="0"/>
    <n v="9348.1034482758623"/>
    <m/>
    <n v="48630"/>
    <n v="219200"/>
    <m/>
    <m/>
    <m/>
    <m/>
    <m/>
    <m/>
    <m/>
    <m/>
    <m/>
    <m/>
    <m/>
    <m/>
    <m/>
    <m/>
    <m/>
    <m/>
    <m/>
    <m/>
    <m/>
  </r>
  <r>
    <x v="41"/>
    <x v="28"/>
    <m/>
    <m/>
    <n v="281886.71799999999"/>
    <n v="3.0094560304055862"/>
    <n v="0"/>
    <n v="12354"/>
    <m/>
    <n v="38870"/>
    <n v="239696"/>
    <m/>
    <m/>
    <m/>
    <m/>
    <m/>
    <m/>
    <m/>
    <m/>
    <m/>
    <m/>
    <m/>
    <m/>
    <m/>
    <m/>
    <m/>
    <m/>
    <m/>
    <m/>
    <m/>
  </r>
  <r>
    <x v="42"/>
    <x v="28"/>
    <m/>
    <m/>
    <n v="287037.65000000002"/>
    <n v="3.0644479912882869"/>
    <n v="0"/>
    <n v="13450"/>
    <m/>
    <n v="42250"/>
    <n v="241104"/>
    <m/>
    <m/>
    <m/>
    <m/>
    <m/>
    <m/>
    <m/>
    <m/>
    <m/>
    <m/>
    <m/>
    <m/>
    <m/>
    <m/>
    <m/>
    <m/>
    <m/>
    <m/>
    <m/>
  </r>
  <r>
    <x v="43"/>
    <x v="28"/>
    <m/>
    <m/>
    <n v="618531.44400000002"/>
    <n v="6.6035150479891529"/>
    <n v="0"/>
    <n v="13627"/>
    <m/>
    <n v="36120"/>
    <n v="572000"/>
    <m/>
    <m/>
    <m/>
    <m/>
    <m/>
    <m/>
    <m/>
    <m/>
    <m/>
    <m/>
    <m/>
    <m/>
    <m/>
    <m/>
    <m/>
    <m/>
    <m/>
    <m/>
    <m/>
  </r>
  <r>
    <x v="44"/>
    <x v="28"/>
    <m/>
    <m/>
    <n v="850102.73247058818"/>
    <n v="9.0757975858155824"/>
    <n v="0"/>
    <n v="12053"/>
    <m/>
    <n v="36720"/>
    <n v="808941.17647058819"/>
    <m/>
    <m/>
    <m/>
    <m/>
    <m/>
    <m/>
    <m/>
    <m/>
    <m/>
    <m/>
    <m/>
    <m/>
    <m/>
    <m/>
    <m/>
    <m/>
    <m/>
    <m/>
    <m/>
  </r>
  <r>
    <x v="45"/>
    <x v="28"/>
    <m/>
    <m/>
    <n v="550627.68965706707"/>
    <n v="5.8785665138956844"/>
    <n v="0"/>
    <n v="10722.678571428571"/>
    <m/>
    <n v="42833.448275862072"/>
    <n v="513999.07692307688"/>
    <m/>
    <m/>
    <m/>
    <m/>
    <m/>
    <m/>
    <m/>
    <m/>
    <m/>
    <m/>
    <m/>
    <m/>
    <m/>
    <m/>
    <m/>
    <m/>
    <m/>
    <m/>
    <m/>
  </r>
  <r>
    <x v="46"/>
    <x v="28"/>
    <m/>
    <m/>
    <n v="434866.35399999999"/>
    <n v="4.6426847662463837"/>
    <n v="0"/>
    <n v="8582"/>
    <m/>
    <n v="88570"/>
    <n v="405496"/>
    <m/>
    <m/>
    <m/>
    <m/>
    <m/>
    <m/>
    <m/>
    <m/>
    <m/>
    <m/>
    <m/>
    <m/>
    <m/>
    <m/>
    <m/>
    <m/>
    <m/>
    <m/>
    <m/>
  </r>
  <r>
    <x v="47"/>
    <x v="28"/>
    <m/>
    <m/>
    <n v="208603.56133333329"/>
    <n v="2.2270763591588638"/>
    <n v="0"/>
    <n v="8118.9999999999991"/>
    <m/>
    <n v="68200"/>
    <n v="180833.33333333331"/>
    <m/>
    <m/>
    <m/>
    <m/>
    <m/>
    <m/>
    <m/>
    <m/>
    <m/>
    <m/>
    <m/>
    <m/>
    <m/>
    <m/>
    <m/>
    <m/>
    <m/>
    <m/>
    <m/>
  </r>
  <r>
    <x v="48"/>
    <x v="28"/>
    <m/>
    <m/>
    <n v="273500.05722807022"/>
    <n v="2.9199190454276338"/>
    <n v="0"/>
    <n v="8256.3333333333321"/>
    <m/>
    <n v="107047.89473684211"/>
    <n v="245222.39999999999"/>
    <m/>
    <m/>
    <m/>
    <m/>
    <m/>
    <m/>
    <m/>
    <m/>
    <m/>
    <m/>
    <m/>
    <m/>
    <m/>
    <m/>
    <m/>
    <m/>
    <m/>
    <m/>
    <m/>
  </r>
  <r>
    <x v="49"/>
    <x v="28"/>
    <m/>
    <m/>
    <n v="414530.96830769232"/>
    <n v="4.4255817770153021"/>
    <n v="0"/>
    <n v="7238"/>
    <m/>
    <n v="138912.30769230769"/>
    <n v="389696"/>
    <m/>
    <m/>
    <m/>
    <m/>
    <m/>
    <m/>
    <m/>
    <m/>
    <m/>
    <m/>
    <m/>
    <m/>
    <m/>
    <m/>
    <m/>
    <m/>
    <m/>
    <m/>
    <m/>
  </r>
  <r>
    <x v="50"/>
    <x v="28"/>
    <m/>
    <m/>
    <n v="411111.73976354679"/>
    <n v="4.3890776875905786"/>
    <n v="0"/>
    <n v="8077.7142857142853"/>
    <m/>
    <n v="108371.724137931"/>
    <n v="383442.20689655171"/>
    <m/>
    <m/>
    <m/>
    <m/>
    <m/>
    <m/>
    <m/>
    <m/>
    <m/>
    <m/>
    <m/>
    <m/>
    <m/>
    <m/>
    <m/>
    <m/>
    <m/>
    <m/>
    <m/>
  </r>
  <r>
    <x v="51"/>
    <x v="28"/>
    <m/>
    <m/>
    <n v="372342.30461538461"/>
    <n v="3.975170600268874"/>
    <n v="0"/>
    <n v="8869.6153846153848"/>
    <m/>
    <n v="79176.923076923078"/>
    <n v="342000"/>
    <m/>
    <m/>
    <m/>
    <m/>
    <m/>
    <m/>
    <m/>
    <m/>
    <m/>
    <m/>
    <m/>
    <m/>
    <m/>
    <m/>
    <m/>
    <m/>
    <m/>
    <m/>
    <m/>
  </r>
  <r>
    <x v="52"/>
    <x v="28"/>
    <m/>
    <m/>
    <n v="199524.65006896551"/>
    <n v="2.130148825829433"/>
    <n v="0"/>
    <n v="10065.37931034483"/>
    <m/>
    <n v="22127.586206896551"/>
    <n v="165159.44827586209"/>
    <m/>
    <m/>
    <m/>
    <m/>
    <m/>
    <m/>
    <m/>
    <m/>
    <m/>
    <m/>
    <m/>
    <m/>
    <m/>
    <m/>
    <m/>
    <m/>
    <m/>
    <m/>
    <m/>
  </r>
  <r>
    <x v="53"/>
    <x v="28"/>
    <m/>
    <m/>
    <n v="586116.89448051946"/>
    <n v="6.2574534732672067"/>
    <n v="0"/>
    <n v="11514.28571428571"/>
    <m/>
    <n v="1060.714285714286"/>
    <n v="546829.09090909094"/>
    <m/>
    <m/>
    <m/>
    <m/>
    <m/>
    <m/>
    <m/>
    <m/>
    <m/>
    <m/>
    <m/>
    <m/>
    <m/>
    <m/>
    <m/>
    <m/>
    <m/>
    <m/>
    <m/>
  </r>
  <r>
    <x v="54"/>
    <x v="28"/>
    <m/>
    <m/>
    <n v="973803.74399999995"/>
    <n v="10.396444254646781"/>
    <n v="0"/>
    <n v="13443.66666666667"/>
    <m/>
    <n v="620"/>
    <n v="927933.33333333326"/>
    <m/>
    <m/>
    <m/>
    <m/>
    <m/>
    <m/>
    <m/>
    <m/>
    <m/>
    <m/>
    <m/>
    <m/>
    <m/>
    <m/>
    <m/>
    <m/>
    <m/>
    <m/>
    <m/>
  </r>
  <r>
    <x v="0"/>
    <x v="29"/>
    <n v="868465"/>
    <n v="36743.857142857138"/>
    <n v="792165450.04057145"/>
    <n v="7727.1618369691996"/>
    <m/>
    <m/>
    <m/>
    <m/>
    <m/>
    <m/>
    <m/>
    <m/>
    <m/>
    <m/>
    <m/>
    <m/>
    <m/>
    <m/>
    <m/>
    <m/>
    <m/>
    <m/>
    <m/>
    <m/>
    <m/>
    <m/>
    <m/>
    <m/>
  </r>
  <r>
    <x v="1"/>
    <x v="29"/>
    <n v="649410"/>
    <n v="30406"/>
    <n v="592365665.27199996"/>
    <n v="5778.2188834242124"/>
    <m/>
    <m/>
    <m/>
    <m/>
    <m/>
    <m/>
    <m/>
    <m/>
    <m/>
    <m/>
    <m/>
    <m/>
    <m/>
    <m/>
    <m/>
    <m/>
    <m/>
    <m/>
    <m/>
    <m/>
    <m/>
    <m/>
    <m/>
    <m/>
  </r>
  <r>
    <x v="2"/>
    <x v="29"/>
    <n v="697588.57142857136"/>
    <n v="33804.392857142862"/>
    <n v="636316117.73128569"/>
    <n v="6206.9326817141127"/>
    <m/>
    <m/>
    <m/>
    <m/>
    <m/>
    <m/>
    <m/>
    <m/>
    <m/>
    <m/>
    <m/>
    <m/>
    <m/>
    <m/>
    <m/>
    <m/>
    <m/>
    <m/>
    <m/>
    <m/>
    <m/>
    <m/>
    <m/>
    <m/>
  </r>
  <r>
    <x v="3"/>
    <x v="29"/>
    <n v="587640"/>
    <n v="32829"/>
    <n v="536039692.54799998"/>
    <n v="5228.7883233805123"/>
    <m/>
    <m/>
    <m/>
    <m/>
    <m/>
    <m/>
    <m/>
    <m/>
    <m/>
    <m/>
    <m/>
    <m/>
    <m/>
    <m/>
    <m/>
    <m/>
    <m/>
    <m/>
    <m/>
    <m/>
    <m/>
    <m/>
    <m/>
    <m/>
  </r>
  <r>
    <x v="4"/>
    <x v="29"/>
    <n v="154935.86206896551"/>
    <n v="41135.807692307702"/>
    <n v="141441861.58274269"/>
    <n v="1379.691773878895"/>
    <m/>
    <m/>
    <m/>
    <m/>
    <m/>
    <m/>
    <m/>
    <m/>
    <m/>
    <m/>
    <m/>
    <m/>
    <m/>
    <m/>
    <m/>
    <m/>
    <m/>
    <m/>
    <m/>
    <m/>
    <m/>
    <m/>
    <m/>
    <m/>
  </r>
  <r>
    <x v="5"/>
    <x v="29"/>
    <n v="86239.285714285725"/>
    <n v="49351.428571428572"/>
    <n v="78818615.645714298"/>
    <n v="768.83458983109438"/>
    <m/>
    <m/>
    <m/>
    <m/>
    <m/>
    <m/>
    <m/>
    <m/>
    <m/>
    <m/>
    <m/>
    <m/>
    <m/>
    <m/>
    <m/>
    <m/>
    <m/>
    <m/>
    <m/>
    <m/>
    <m/>
    <m/>
    <m/>
    <m/>
  </r>
  <r>
    <x v="6"/>
    <x v="29"/>
    <n v="25370"/>
    <n v="51924.807453422603"/>
    <n v="23314607.44303108"/>
    <n v="227.42186606154169"/>
    <m/>
    <m/>
    <m/>
    <m/>
    <m/>
    <m/>
    <m/>
    <m/>
    <m/>
    <m/>
    <m/>
    <m/>
    <m/>
    <m/>
    <m/>
    <m/>
    <m/>
    <m/>
    <m/>
    <m/>
    <m/>
    <m/>
    <m/>
    <m/>
  </r>
  <r>
    <x v="7"/>
    <x v="29"/>
    <n v="0"/>
    <n v="50670.11083743885"/>
    <n v="172886.41817734129"/>
    <n v="1.686417064265842"/>
    <m/>
    <m/>
    <m/>
    <m/>
    <m/>
    <m/>
    <m/>
    <m/>
    <m/>
    <m/>
    <m/>
    <m/>
    <m/>
    <m/>
    <m/>
    <m/>
    <m/>
    <m/>
    <m/>
    <m/>
    <m/>
    <m/>
    <m/>
    <m/>
  </r>
  <r>
    <x v="8"/>
    <x v="29"/>
    <n v="0"/>
    <n v="40278.888888888891"/>
    <n v="137431.5688888889"/>
    <n v="1.340573455025887"/>
    <m/>
    <m/>
    <m/>
    <m/>
    <m/>
    <m/>
    <m/>
    <m/>
    <m/>
    <m/>
    <m/>
    <m/>
    <m/>
    <m/>
    <m/>
    <m/>
    <m/>
    <m/>
    <m/>
    <m/>
    <m/>
    <m/>
    <m/>
    <m/>
  </r>
  <r>
    <x v="9"/>
    <x v="29"/>
    <n v="119650.8148148148"/>
    <n v="35314.8125"/>
    <n v="109242037.2513611"/>
    <n v="1065.599239651581"/>
    <m/>
    <m/>
    <m/>
    <m/>
    <m/>
    <m/>
    <m/>
    <m/>
    <m/>
    <m/>
    <m/>
    <m/>
    <m/>
    <m/>
    <m/>
    <m/>
    <m/>
    <m/>
    <m/>
    <m/>
    <m/>
    <m/>
    <m/>
    <m/>
  </r>
  <r>
    <x v="10"/>
    <x v="29"/>
    <n v="482365.71428571432"/>
    <n v="32923.636363636368"/>
    <n v="440029866.87584418"/>
    <n v="4292.2624235574986"/>
    <m/>
    <m/>
    <m/>
    <m/>
    <m/>
    <m/>
    <m/>
    <m/>
    <m/>
    <m/>
    <m/>
    <m/>
    <m/>
    <m/>
    <m/>
    <m/>
    <m/>
    <m/>
    <m/>
    <m/>
    <m/>
    <m/>
    <m/>
    <m/>
  </r>
  <r>
    <x v="11"/>
    <x v="29"/>
    <n v="330902.26666666672"/>
    <n v="35280.583333333328"/>
    <n v="301903244.55033332"/>
    <n v="2944.9090838625139"/>
    <m/>
    <m/>
    <m/>
    <m/>
    <m/>
    <m/>
    <m/>
    <m/>
    <m/>
    <m/>
    <m/>
    <m/>
    <m/>
    <m/>
    <m/>
    <m/>
    <m/>
    <m/>
    <m/>
    <m/>
    <m/>
    <m/>
    <m/>
    <m/>
  </r>
  <r>
    <x v="12"/>
    <x v="29"/>
    <n v="516517.57142857142"/>
    <n v="42015.333333333328"/>
    <n v="471207381.46019042"/>
    <n v="4596.3828580644231"/>
    <m/>
    <m/>
    <m/>
    <m/>
    <m/>
    <m/>
    <m/>
    <m/>
    <m/>
    <m/>
    <m/>
    <m/>
    <m/>
    <m/>
    <m/>
    <m/>
    <m/>
    <m/>
    <m/>
    <m/>
    <m/>
    <m/>
    <m/>
    <m/>
  </r>
  <r>
    <x v="13"/>
    <x v="29"/>
    <n v="548455.04"/>
    <n v="37486.75"/>
    <n v="500318901.27100003"/>
    <n v="4880.3505883999733"/>
    <m/>
    <m/>
    <m/>
    <m/>
    <m/>
    <m/>
    <m/>
    <m/>
    <m/>
    <m/>
    <m/>
    <m/>
    <m/>
    <m/>
    <m/>
    <m/>
    <m/>
    <m/>
    <m/>
    <m/>
    <m/>
    <m/>
    <m/>
    <m/>
  </r>
  <r>
    <x v="14"/>
    <x v="29"/>
    <n v="743772"/>
    <n v="35874"/>
    <n v="678442466.08800006"/>
    <n v="6617.8532934830328"/>
    <m/>
    <m/>
    <m/>
    <m/>
    <m/>
    <m/>
    <m/>
    <m/>
    <m/>
    <m/>
    <m/>
    <m/>
    <m/>
    <m/>
    <m/>
    <m/>
    <m/>
    <m/>
    <m/>
    <m/>
    <m/>
    <m/>
    <m/>
    <m/>
  </r>
  <r>
    <x v="15"/>
    <x v="29"/>
    <n v="376458.46153846162"/>
    <n v="32340"/>
    <n v="343440461.00307691"/>
    <n v="3350.0830204071221"/>
    <m/>
    <m/>
    <m/>
    <m/>
    <m/>
    <m/>
    <m/>
    <m/>
    <m/>
    <m/>
    <m/>
    <m/>
    <m/>
    <m/>
    <m/>
    <m/>
    <m/>
    <m/>
    <m/>
    <m/>
    <m/>
    <m/>
    <m/>
    <m/>
  </r>
  <r>
    <x v="16"/>
    <x v="29"/>
    <n v="216825.48148148149"/>
    <n v="31265.360000000001"/>
    <n v="197851516.51943111"/>
    <n v="1929.9386103712659"/>
    <m/>
    <m/>
    <m/>
    <m/>
    <m/>
    <m/>
    <m/>
    <m/>
    <m/>
    <m/>
    <m/>
    <m/>
    <m/>
    <m/>
    <m/>
    <m/>
    <m/>
    <m/>
    <m/>
    <m/>
    <m/>
    <m/>
    <m/>
    <m/>
  </r>
  <r>
    <x v="17"/>
    <x v="29"/>
    <n v="58740"/>
    <n v="42494.444444444453"/>
    <n v="53715871.044444442"/>
    <n v="523.97037607854736"/>
    <m/>
    <m/>
    <m/>
    <m/>
    <m/>
    <m/>
    <m/>
    <m/>
    <m/>
    <m/>
    <m/>
    <m/>
    <m/>
    <m/>
    <m/>
    <m/>
    <m/>
    <m/>
    <m/>
    <m/>
    <m/>
    <m/>
    <m/>
    <m/>
  </r>
  <r>
    <x v="18"/>
    <x v="29"/>
    <n v="22692"/>
    <n v="56675.75"/>
    <n v="20888481.659000002"/>
    <n v="203.75627124281829"/>
    <m/>
    <m/>
    <m/>
    <m/>
    <m/>
    <m/>
    <m/>
    <m/>
    <m/>
    <m/>
    <m/>
    <m/>
    <m/>
    <m/>
    <m/>
    <m/>
    <m/>
    <m/>
    <m/>
    <m/>
    <m/>
    <m/>
    <m/>
    <m/>
  </r>
  <r>
    <x v="19"/>
    <x v="29"/>
    <n v="12990.24"/>
    <n v="54012.333333333328"/>
    <n v="12031388.961333331"/>
    <n v="117.3599399254107"/>
    <m/>
    <m/>
    <m/>
    <m/>
    <m/>
    <m/>
    <m/>
    <m/>
    <m/>
    <m/>
    <m/>
    <m/>
    <m/>
    <m/>
    <m/>
    <m/>
    <m/>
    <m/>
    <m/>
    <m/>
    <m/>
    <m/>
    <m/>
    <m/>
  </r>
  <r>
    <x v="20"/>
    <x v="29"/>
    <n v="17134.28571428571"/>
    <n v="47188.846153846163"/>
    <n v="15787476.914505489"/>
    <n v="153.99862378440159"/>
    <m/>
    <m/>
    <m/>
    <m/>
    <m/>
    <m/>
    <m/>
    <m/>
    <m/>
    <m/>
    <m/>
    <m/>
    <m/>
    <m/>
    <m/>
    <m/>
    <m/>
    <m/>
    <m/>
    <m/>
    <m/>
    <m/>
    <m/>
    <m/>
  </r>
  <r>
    <x v="21"/>
    <x v="29"/>
    <n v="211035.1724137931"/>
    <n v="37386"/>
    <n v="192591638.2733793"/>
    <n v="1878.6312345599199"/>
    <m/>
    <m/>
    <m/>
    <m/>
    <m/>
    <m/>
    <m/>
    <m/>
    <m/>
    <m/>
    <m/>
    <m/>
    <m/>
    <m/>
    <m/>
    <m/>
    <m/>
    <m/>
    <m/>
    <m/>
    <m/>
    <m/>
    <m/>
    <m/>
  </r>
  <r>
    <x v="22"/>
    <x v="29"/>
    <n v="548065.7142857142"/>
    <n v="37664.400000000001"/>
    <n v="499964442.36137128"/>
    <n v="4876.893026145628"/>
    <m/>
    <m/>
    <m/>
    <m/>
    <m/>
    <m/>
    <m/>
    <m/>
    <m/>
    <m/>
    <m/>
    <m/>
    <m/>
    <m/>
    <m/>
    <m/>
    <m/>
    <m/>
    <m/>
    <m/>
    <m/>
    <m/>
    <m/>
    <m/>
  </r>
  <r>
    <x v="23"/>
    <x v="29"/>
    <n v="232435.70370370371"/>
    <n v="40282.777777777766"/>
    <n v="212118806.61555561"/>
    <n v="2069.1086026274229"/>
    <m/>
    <m/>
    <m/>
    <m/>
    <m/>
    <m/>
    <m/>
    <m/>
    <m/>
    <m/>
    <m/>
    <m/>
    <m/>
    <m/>
    <m/>
    <m/>
    <m/>
    <m/>
    <m/>
    <m/>
    <m/>
    <m/>
    <m/>
    <m/>
  </r>
  <r>
    <x v="24"/>
    <x v="29"/>
    <n v="700313.51724137936"/>
    <n v="38452.629629629628"/>
    <n v="638817128.09643435"/>
    <n v="6231.3287366625473"/>
    <m/>
    <m/>
    <m/>
    <m/>
    <m/>
    <m/>
    <m/>
    <m/>
    <m/>
    <m/>
    <m/>
    <m/>
    <m/>
    <m/>
    <m/>
    <m/>
    <m/>
    <m/>
    <m/>
    <m/>
    <m/>
    <m/>
    <m/>
    <m/>
  </r>
  <r>
    <x v="25"/>
    <x v="29"/>
    <n v="539038.07999999996"/>
    <n v="35946.352941176468"/>
    <n v="491725377.91623533"/>
    <n v="4796.5252388992594"/>
    <m/>
    <m/>
    <m/>
    <m/>
    <m/>
    <m/>
    <m/>
    <m/>
    <m/>
    <m/>
    <m/>
    <m/>
    <m/>
    <m/>
    <m/>
    <m/>
    <m/>
    <m/>
    <m/>
    <m/>
    <m/>
    <m/>
    <m/>
    <m/>
  </r>
  <r>
    <x v="26"/>
    <x v="29"/>
    <n v="531498.20689655177"/>
    <n v="33021.413793103449"/>
    <n v="484839033.75351733"/>
    <n v="4729.3525342481471"/>
    <m/>
    <m/>
    <m/>
    <m/>
    <m/>
    <m/>
    <m/>
    <m/>
    <m/>
    <m/>
    <m/>
    <m/>
    <m/>
    <m/>
    <m/>
    <m/>
    <m/>
    <m/>
    <m/>
    <m/>
    <m/>
    <m/>
    <m/>
    <m/>
  </r>
  <r>
    <x v="27"/>
    <x v="29"/>
    <n v="300034.28571428568"/>
    <n v="23843.333333333339"/>
    <n v="273712622.02476192"/>
    <n v="2669.9242274428811"/>
    <m/>
    <m/>
    <m/>
    <m/>
    <m/>
    <m/>
    <m/>
    <m/>
    <m/>
    <m/>
    <m/>
    <m/>
    <m/>
    <m/>
    <m/>
    <m/>
    <m/>
    <m/>
    <m/>
    <m/>
    <m/>
    <m/>
    <m/>
    <m/>
  </r>
  <r>
    <x v="28"/>
    <x v="29"/>
    <n v="105704"/>
    <n v="27040"/>
    <n v="96494308.480000004"/>
    <n v="941.25177755884397"/>
    <m/>
    <m/>
    <m/>
    <m/>
    <m/>
    <m/>
    <m/>
    <m/>
    <m/>
    <m/>
    <m/>
    <m/>
    <m/>
    <m/>
    <m/>
    <m/>
    <m/>
    <m/>
    <m/>
    <m/>
    <m/>
    <m/>
    <m/>
    <m/>
  </r>
  <r>
    <x v="29"/>
    <x v="29"/>
    <n v="3330"/>
    <n v="38269.28571428571"/>
    <n v="3167534.8028571429"/>
    <n v="30.89765407549131"/>
    <m/>
    <m/>
    <m/>
    <m/>
    <m/>
    <m/>
    <m/>
    <m/>
    <m/>
    <m/>
    <m/>
    <m/>
    <m/>
    <m/>
    <m/>
    <m/>
    <m/>
    <m/>
    <m/>
    <m/>
    <m/>
    <m/>
    <m/>
    <m/>
  </r>
  <r>
    <x v="30"/>
    <x v="29"/>
    <n v="0"/>
    <m/>
    <m/>
    <m/>
    <m/>
    <m/>
    <m/>
    <m/>
    <m/>
    <m/>
    <m/>
    <m/>
    <m/>
    <m/>
    <m/>
    <m/>
    <m/>
    <m/>
    <m/>
    <m/>
    <m/>
    <m/>
    <m/>
    <m/>
    <m/>
    <m/>
    <m/>
    <m/>
  </r>
  <r>
    <x v="31"/>
    <x v="29"/>
    <n v="0"/>
    <n v="46435.78571428571"/>
    <n v="158438.90085714281"/>
    <n v="1.5454890492029889"/>
    <m/>
    <m/>
    <m/>
    <m/>
    <m/>
    <m/>
    <m/>
    <m/>
    <m/>
    <m/>
    <m/>
    <m/>
    <m/>
    <m/>
    <m/>
    <m/>
    <m/>
    <m/>
    <m/>
    <m/>
    <m/>
    <m/>
    <m/>
    <m/>
  </r>
  <r>
    <x v="32"/>
    <x v="29"/>
    <n v="0"/>
    <n v="32167"/>
    <n v="109753.804"/>
    <n v="1.070591258035253"/>
    <m/>
    <m/>
    <m/>
    <m/>
    <m/>
    <m/>
    <m/>
    <m/>
    <m/>
    <m/>
    <m/>
    <m/>
    <m/>
    <m/>
    <m/>
    <m/>
    <m/>
    <m/>
    <m/>
    <m/>
    <m/>
    <m/>
    <m/>
    <m/>
  </r>
  <r>
    <x v="33"/>
    <x v="29"/>
    <n v="170740"/>
    <n v="34171"/>
    <n v="155831471.45199999"/>
    <n v="1520.054931884468"/>
    <m/>
    <m/>
    <m/>
    <m/>
    <m/>
    <m/>
    <m/>
    <m/>
    <m/>
    <m/>
    <m/>
    <m/>
    <m/>
    <m/>
    <m/>
    <m/>
    <m/>
    <m/>
    <m/>
    <m/>
    <m/>
    <m/>
    <m/>
    <m/>
  </r>
  <r>
    <x v="34"/>
    <x v="29"/>
    <n v="345462.8571428571"/>
    <n v="33448.42105263158"/>
    <n v="315176251.72691733"/>
    <n v="3074.380363519389"/>
    <m/>
    <m/>
    <m/>
    <m/>
    <m/>
    <m/>
    <m/>
    <m/>
    <m/>
    <m/>
    <m/>
    <m/>
    <m/>
    <m/>
    <m/>
    <m/>
    <m/>
    <m/>
    <m/>
    <m/>
    <m/>
    <m/>
    <m/>
    <m/>
  </r>
  <r>
    <x v="35"/>
    <x v="29"/>
    <n v="740120"/>
    <n v="36296"/>
    <n v="675113281.95200002"/>
    <n v="6585.3788342616344"/>
    <m/>
    <m/>
    <m/>
    <m/>
    <m/>
    <m/>
    <m/>
    <m/>
    <m/>
    <m/>
    <m/>
    <m/>
    <m/>
    <m/>
    <m/>
    <m/>
    <m/>
    <m/>
    <m/>
    <m/>
    <m/>
    <m/>
    <m/>
    <m/>
  </r>
  <r>
    <x v="36"/>
    <x v="29"/>
    <n v="800108"/>
    <n v="38827"/>
    <n v="729830973.72399998"/>
    <n v="7119.1214503350666"/>
    <m/>
    <m/>
    <m/>
    <m/>
    <m/>
    <m/>
    <m/>
    <m/>
    <m/>
    <m/>
    <m/>
    <m/>
    <m/>
    <m/>
    <m/>
    <m/>
    <m/>
    <m/>
    <m/>
    <m/>
    <m/>
    <m/>
    <m/>
    <m/>
  </r>
  <r>
    <x v="37"/>
    <x v="29"/>
    <n v="921212.92307692312"/>
    <n v="35949.760000000002"/>
    <n v="840268846.42727387"/>
    <n v="8196.3854426804719"/>
    <m/>
    <m/>
    <m/>
    <m/>
    <m/>
    <m/>
    <m/>
    <m/>
    <m/>
    <m/>
    <m/>
    <m/>
    <m/>
    <m/>
    <m/>
    <m/>
    <m/>
    <m/>
    <m/>
    <m/>
    <m/>
    <m/>
    <m/>
    <m/>
  </r>
  <r>
    <x v="38"/>
    <x v="29"/>
    <n v="506510.06896551728"/>
    <n v="31564.413793103449"/>
    <n v="462044880.67641377"/>
    <n v="4507.00742975715"/>
    <m/>
    <m/>
    <m/>
    <m/>
    <m/>
    <m/>
    <m/>
    <m/>
    <m/>
    <m/>
    <m/>
    <m/>
    <m/>
    <m/>
    <m/>
    <m/>
    <m/>
    <m/>
    <m/>
    <m/>
    <m/>
    <m/>
    <m/>
    <m/>
  </r>
  <r>
    <x v="39"/>
    <x v="29"/>
    <n v="316272"/>
    <n v="26345"/>
    <n v="288529953.13999999"/>
    <n v="2814.4595836788039"/>
    <m/>
    <m/>
    <m/>
    <m/>
    <m/>
    <m/>
    <m/>
    <m/>
    <m/>
    <m/>
    <m/>
    <m/>
    <m/>
    <m/>
    <m/>
    <m/>
    <m/>
    <m/>
    <m/>
    <m/>
    <m/>
    <m/>
    <m/>
    <m/>
  </r>
  <r>
    <x v="40"/>
    <x v="29"/>
    <n v="209928"/>
    <n v="28482"/>
    <n v="191551516.58399999"/>
    <n v="1868.485388608718"/>
    <m/>
    <m/>
    <m/>
    <m/>
    <m/>
    <m/>
    <m/>
    <m/>
    <m/>
    <m/>
    <m/>
    <m/>
    <m/>
    <m/>
    <m/>
    <m/>
    <m/>
    <m/>
    <m/>
    <m/>
    <m/>
    <m/>
    <m/>
    <m/>
  </r>
  <r>
    <x v="41"/>
    <x v="29"/>
    <n v="77872"/>
    <n v="45628"/>
    <n v="71174946.736000001"/>
    <n v="694.27457627515435"/>
    <m/>
    <m/>
    <m/>
    <m/>
    <m/>
    <m/>
    <m/>
    <m/>
    <m/>
    <m/>
    <m/>
    <m/>
    <m/>
    <m/>
    <m/>
    <m/>
    <m/>
    <m/>
    <m/>
    <m/>
    <m/>
    <m/>
    <m/>
    <m/>
  </r>
  <r>
    <x v="42"/>
    <x v="29"/>
    <n v="42808"/>
    <n v="47305"/>
    <n v="39202300.659999996"/>
    <n v="382.39804773842383"/>
    <m/>
    <m/>
    <m/>
    <m/>
    <m/>
    <m/>
    <m/>
    <m/>
    <m/>
    <m/>
    <m/>
    <m/>
    <m/>
    <m/>
    <m/>
    <m/>
    <m/>
    <m/>
    <m/>
    <m/>
    <m/>
    <m/>
    <m/>
    <m/>
  </r>
  <r>
    <x v="43"/>
    <x v="29"/>
    <n v="25992"/>
    <n v="50966.384615384617"/>
    <n v="23878601.304307692"/>
    <n v="232.92333275756889"/>
    <m/>
    <m/>
    <m/>
    <m/>
    <m/>
    <m/>
    <m/>
    <m/>
    <m/>
    <m/>
    <m/>
    <m/>
    <m/>
    <m/>
    <m/>
    <m/>
    <m/>
    <m/>
    <m/>
    <m/>
    <m/>
    <m/>
    <m/>
    <m/>
  </r>
  <r>
    <x v="44"/>
    <x v="29"/>
    <n v="62959.999999999993"/>
    <n v="45866"/>
    <n v="57576014.792000003"/>
    <n v="561.62407007618242"/>
    <m/>
    <m/>
    <m/>
    <m/>
    <m/>
    <m/>
    <m/>
    <m/>
    <m/>
    <m/>
    <m/>
    <m/>
    <m/>
    <m/>
    <m/>
    <m/>
    <m/>
    <m/>
    <m/>
    <m/>
    <m/>
    <m/>
    <m/>
    <m/>
  </r>
  <r>
    <x v="45"/>
    <x v="29"/>
    <n v="224281.79310344829"/>
    <n v="38453.28571428571"/>
    <n v="204676197.92120191"/>
    <n v="1996.5098268697091"/>
    <m/>
    <m/>
    <m/>
    <m/>
    <m/>
    <m/>
    <m/>
    <m/>
    <m/>
    <m/>
    <m/>
    <m/>
    <m/>
    <m/>
    <m/>
    <m/>
    <m/>
    <m/>
    <m/>
    <m/>
    <m/>
    <m/>
    <m/>
    <m/>
  </r>
  <r>
    <x v="46"/>
    <x v="29"/>
    <n v="521919.99999999988"/>
    <n v="29179"/>
    <n v="476090598.74800003"/>
    <n v="4644.0161021879294"/>
    <m/>
    <m/>
    <m/>
    <m/>
    <m/>
    <m/>
    <m/>
    <m/>
    <m/>
    <m/>
    <m/>
    <m/>
    <m/>
    <m/>
    <m/>
    <m/>
    <m/>
    <m/>
    <m/>
    <m/>
    <m/>
    <m/>
    <m/>
    <m/>
  </r>
  <r>
    <x v="47"/>
    <x v="29"/>
    <n v="441117.6"/>
    <n v="29380.61904761905"/>
    <n v="402399497.87219048"/>
    <n v="3925.1977513211518"/>
    <m/>
    <m/>
    <m/>
    <m/>
    <m/>
    <m/>
    <m/>
    <m/>
    <m/>
    <m/>
    <m/>
    <m/>
    <m/>
    <m/>
    <m/>
    <m/>
    <m/>
    <m/>
    <m/>
    <m/>
    <m/>
    <m/>
    <m/>
    <m/>
  </r>
  <r>
    <x v="48"/>
    <x v="29"/>
    <n v="733453.79999999993"/>
    <n v="33183.28571428571"/>
    <n v="669023086.97085702"/>
    <n v="6525.9721506760543"/>
    <m/>
    <m/>
    <m/>
    <m/>
    <m/>
    <m/>
    <m/>
    <m/>
    <m/>
    <m/>
    <m/>
    <m/>
    <m/>
    <m/>
    <m/>
    <m/>
    <m/>
    <m/>
    <m/>
    <m/>
    <m/>
    <m/>
    <m/>
    <m/>
  </r>
  <r>
    <x v="49"/>
    <x v="29"/>
    <n v="860952"/>
    <n v="28170"/>
    <n v="785284340.03999996"/>
    <n v="7660.0401888467277"/>
    <m/>
    <m/>
    <m/>
    <m/>
    <m/>
    <m/>
    <m/>
    <m/>
    <m/>
    <m/>
    <m/>
    <m/>
    <m/>
    <m/>
    <m/>
    <m/>
    <m/>
    <m/>
    <m/>
    <m/>
    <m/>
    <m/>
    <m/>
    <m/>
  </r>
  <r>
    <x v="50"/>
    <x v="29"/>
    <n v="583142.06896551722"/>
    <n v="32243.321428571431"/>
    <n v="531935581.10926598"/>
    <n v="5188.7548514808868"/>
    <m/>
    <m/>
    <m/>
    <m/>
    <m/>
    <m/>
    <m/>
    <m/>
    <m/>
    <m/>
    <m/>
    <m/>
    <m/>
    <m/>
    <m/>
    <m/>
    <m/>
    <m/>
    <m/>
    <m/>
    <m/>
    <m/>
    <m/>
    <m/>
  </r>
  <r>
    <x v="51"/>
    <x v="29"/>
    <n v="663770.76923076925"/>
    <n v="31160.76923076923"/>
    <n v="605465262.08307695"/>
    <n v="5905.9986351832094"/>
    <m/>
    <m/>
    <m/>
    <m/>
    <m/>
    <m/>
    <m/>
    <m/>
    <m/>
    <m/>
    <m/>
    <m/>
    <m/>
    <m/>
    <m/>
    <m/>
    <m/>
    <m/>
    <m/>
    <m/>
    <m/>
    <m/>
    <m/>
    <m/>
  </r>
  <r>
    <x v="52"/>
    <x v="29"/>
    <n v="376027.86206896551"/>
    <n v="43763.962962962964"/>
    <n v="343086732.84852618"/>
    <n v="3346.6325862883832"/>
    <m/>
    <m/>
    <m/>
    <m/>
    <m/>
    <m/>
    <m/>
    <m/>
    <m/>
    <m/>
    <m/>
    <m/>
    <m/>
    <m/>
    <m/>
    <m/>
    <m/>
    <m/>
    <m/>
    <m/>
    <m/>
    <m/>
    <m/>
    <m/>
  </r>
  <r>
    <x v="53"/>
    <x v="29"/>
    <n v="0"/>
    <n v="45609.599999999999"/>
    <n v="155619.9552"/>
    <n v="1.517991700888633"/>
    <m/>
    <m/>
    <m/>
    <m/>
    <m/>
    <m/>
    <m/>
    <m/>
    <m/>
    <m/>
    <m/>
    <m/>
    <m/>
    <m/>
    <m/>
    <m/>
    <m/>
    <m/>
    <m/>
    <m/>
    <m/>
    <m/>
    <m/>
    <m/>
  </r>
  <r>
    <x v="54"/>
    <x v="29"/>
    <n v="0"/>
    <n v="47006.333333333328"/>
    <n v="160385.6093333333"/>
    <n v="1.5644781776030641"/>
    <m/>
    <m/>
    <m/>
    <m/>
    <m/>
    <m/>
    <m/>
    <m/>
    <m/>
    <m/>
    <m/>
    <m/>
    <m/>
    <m/>
    <m/>
    <m/>
    <m/>
    <m/>
    <m/>
    <m/>
    <m/>
    <m/>
    <m/>
    <m/>
  </r>
  <r>
    <x v="0"/>
    <x v="30"/>
    <m/>
    <n v="4948.9285714285716"/>
    <n v="16885.744285714289"/>
    <n v="1.31141226201571"/>
    <m/>
    <m/>
    <m/>
    <m/>
    <m/>
    <m/>
    <m/>
    <m/>
    <m/>
    <m/>
    <m/>
    <m/>
    <m/>
    <m/>
    <m/>
    <m/>
    <m/>
    <m/>
    <m/>
    <m/>
    <m/>
    <m/>
    <m/>
    <m/>
  </r>
  <r>
    <x v="1"/>
    <x v="30"/>
    <m/>
    <n v="4421"/>
    <n v="15084.451999999999"/>
    <n v="1.1715169307238269"/>
    <m/>
    <m/>
    <m/>
    <m/>
    <m/>
    <m/>
    <m/>
    <m/>
    <m/>
    <m/>
    <m/>
    <m/>
    <m/>
    <m/>
    <m/>
    <m/>
    <m/>
    <m/>
    <m/>
    <m/>
    <m/>
    <m/>
    <m/>
    <m/>
  </r>
  <r>
    <x v="2"/>
    <x v="30"/>
    <m/>
    <n v="5045.25"/>
    <n v="17214.393"/>
    <n v="1.336936393289841"/>
    <m/>
    <m/>
    <m/>
    <m/>
    <m/>
    <m/>
    <m/>
    <m/>
    <m/>
    <m/>
    <m/>
    <m/>
    <m/>
    <m/>
    <m/>
    <m/>
    <m/>
    <m/>
    <m/>
    <m/>
    <m/>
    <m/>
    <m/>
    <m/>
  </r>
  <r>
    <x v="3"/>
    <x v="30"/>
    <m/>
    <n v="4737"/>
    <n v="16162.644"/>
    <n v="1.255253494874184"/>
    <m/>
    <m/>
    <m/>
    <m/>
    <m/>
    <m/>
    <m/>
    <m/>
    <m/>
    <m/>
    <m/>
    <m/>
    <m/>
    <m/>
    <m/>
    <m/>
    <m/>
    <m/>
    <m/>
    <m/>
    <m/>
    <m/>
    <m/>
    <m/>
  </r>
  <r>
    <x v="4"/>
    <x v="30"/>
    <m/>
    <n v="4006.4827586206902"/>
    <n v="13670.11917241379"/>
    <n v="1.0616743687801951"/>
    <m/>
    <m/>
    <m/>
    <m/>
    <m/>
    <m/>
    <m/>
    <m/>
    <m/>
    <m/>
    <m/>
    <m/>
    <m/>
    <m/>
    <m/>
    <m/>
    <m/>
    <m/>
    <m/>
    <m/>
    <m/>
    <m/>
    <m/>
    <m/>
  </r>
  <r>
    <x v="5"/>
    <x v="30"/>
    <m/>
    <n v="3992.1428571428569"/>
    <n v="13621.19142857143"/>
    <n v="1.0578744508054849"/>
    <m/>
    <m/>
    <m/>
    <m/>
    <m/>
    <m/>
    <m/>
    <m/>
    <m/>
    <m/>
    <m/>
    <m/>
    <m/>
    <m/>
    <m/>
    <m/>
    <m/>
    <m/>
    <m/>
    <m/>
    <m/>
    <m/>
    <m/>
    <m/>
  </r>
  <r>
    <x v="6"/>
    <x v="30"/>
    <m/>
    <n v="6165.1428571429569"/>
    <n v="21035.46742857177"/>
    <n v="1.633695823902747"/>
    <m/>
    <m/>
    <m/>
    <m/>
    <m/>
    <m/>
    <m/>
    <m/>
    <m/>
    <m/>
    <m/>
    <m/>
    <m/>
    <m/>
    <m/>
    <m/>
    <m/>
    <m/>
    <m/>
    <m/>
    <m/>
    <m/>
    <m/>
    <m/>
  </r>
  <r>
    <x v="7"/>
    <x v="30"/>
    <m/>
    <n v="6545.9285714285797"/>
    <n v="22334.70828571431"/>
    <n v="1.7345998979274859"/>
    <m/>
    <m/>
    <m/>
    <m/>
    <m/>
    <m/>
    <m/>
    <m/>
    <m/>
    <m/>
    <m/>
    <m/>
    <m/>
    <m/>
    <m/>
    <m/>
    <m/>
    <m/>
    <m/>
    <m/>
    <m/>
    <m/>
    <m/>
    <m/>
  </r>
  <r>
    <x v="8"/>
    <x v="30"/>
    <m/>
    <n v="5702.4000000000005"/>
    <n v="19456.588800000001"/>
    <n v="1.511073998136067"/>
    <m/>
    <m/>
    <m/>
    <m/>
    <m/>
    <m/>
    <m/>
    <m/>
    <m/>
    <m/>
    <m/>
    <m/>
    <m/>
    <m/>
    <m/>
    <m/>
    <m/>
    <m/>
    <m/>
    <m/>
    <m/>
    <m/>
    <m/>
    <m/>
  </r>
  <r>
    <x v="9"/>
    <x v="30"/>
    <m/>
    <n v="2826.7407407407409"/>
    <n v="9644.8394074074076"/>
    <n v="0.74905556130843487"/>
    <m/>
    <m/>
    <m/>
    <m/>
    <m/>
    <m/>
    <m/>
    <m/>
    <m/>
    <m/>
    <m/>
    <m/>
    <m/>
    <m/>
    <m/>
    <m/>
    <m/>
    <m/>
    <m/>
    <m/>
    <m/>
    <m/>
    <m/>
    <m/>
  </r>
  <r>
    <x v="10"/>
    <x v="30"/>
    <m/>
    <n v="3598.9285714285711"/>
    <n v="12279.544285714281"/>
    <n v="0.95367694048728524"/>
    <m/>
    <m/>
    <m/>
    <m/>
    <m/>
    <m/>
    <m/>
    <m/>
    <m/>
    <m/>
    <m/>
    <m/>
    <m/>
    <m/>
    <m/>
    <m/>
    <m/>
    <m/>
    <m/>
    <m/>
    <m/>
    <m/>
    <m/>
    <m/>
  </r>
  <r>
    <x v="11"/>
    <x v="30"/>
    <m/>
    <n v="4798.176470587845"/>
    <n v="16371.378117645731"/>
    <n v="1.2714645944117531"/>
    <m/>
    <m/>
    <m/>
    <m/>
    <m/>
    <m/>
    <m/>
    <m/>
    <m/>
    <m/>
    <m/>
    <m/>
    <m/>
    <m/>
    <m/>
    <m/>
    <m/>
    <m/>
    <m/>
    <m/>
    <m/>
    <m/>
    <m/>
    <m/>
  </r>
  <r>
    <x v="12"/>
    <x v="30"/>
    <m/>
    <n v="5083.0962566848611"/>
    <n v="17343.524427808741"/>
    <n v="1.3469652398111791"/>
    <m/>
    <m/>
    <m/>
    <m/>
    <m/>
    <m/>
    <m/>
    <m/>
    <m/>
    <m/>
    <m/>
    <m/>
    <m/>
    <m/>
    <m/>
    <m/>
    <m/>
    <m/>
    <m/>
    <m/>
    <m/>
    <m/>
    <m/>
    <m/>
  </r>
  <r>
    <x v="13"/>
    <x v="30"/>
    <m/>
    <n v="6820.4945454545696"/>
    <n v="23271.527389090988"/>
    <n v="1.8073568957044881"/>
    <m/>
    <m/>
    <m/>
    <m/>
    <m/>
    <m/>
    <m/>
    <m/>
    <m/>
    <m/>
    <m/>
    <m/>
    <m/>
    <m/>
    <m/>
    <m/>
    <m/>
    <m/>
    <m/>
    <m/>
    <m/>
    <m/>
    <m/>
    <m/>
  </r>
  <r>
    <x v="14"/>
    <x v="30"/>
    <m/>
    <n v="6161.25"/>
    <n v="21022.185000000001"/>
    <n v="1.6326642590866729"/>
    <m/>
    <m/>
    <m/>
    <m/>
    <m/>
    <m/>
    <m/>
    <m/>
    <m/>
    <m/>
    <m/>
    <m/>
    <m/>
    <m/>
    <m/>
    <m/>
    <m/>
    <m/>
    <m/>
    <m/>
    <m/>
    <m/>
    <m/>
    <m/>
  </r>
  <r>
    <x v="15"/>
    <x v="30"/>
    <m/>
    <n v="3505.3846153846148"/>
    <n v="11960.372307692311"/>
    <n v="0.92888880923363681"/>
    <m/>
    <m/>
    <m/>
    <m/>
    <m/>
    <m/>
    <m/>
    <m/>
    <m/>
    <m/>
    <m/>
    <m/>
    <m/>
    <m/>
    <m/>
    <m/>
    <m/>
    <m/>
    <m/>
    <m/>
    <m/>
    <m/>
    <m/>
    <m/>
  </r>
  <r>
    <x v="16"/>
    <x v="30"/>
    <m/>
    <n v="3253.8518518518522"/>
    <n v="11102.14251851852"/>
    <n v="0.86223536179858018"/>
    <m/>
    <m/>
    <m/>
    <m/>
    <m/>
    <m/>
    <m/>
    <m/>
    <m/>
    <m/>
    <m/>
    <m/>
    <m/>
    <m/>
    <m/>
    <m/>
    <m/>
    <m/>
    <m/>
    <m/>
    <m/>
    <m/>
    <m/>
    <m/>
  </r>
  <r>
    <x v="17"/>
    <x v="30"/>
    <m/>
    <n v="4682.1428571428578"/>
    <n v="15975.471428571431"/>
    <n v="1.2407169484755689"/>
    <m/>
    <m/>
    <m/>
    <m/>
    <m/>
    <m/>
    <m/>
    <m/>
    <m/>
    <m/>
    <m/>
    <m/>
    <m/>
    <m/>
    <m/>
    <m/>
    <m/>
    <m/>
    <m/>
    <m/>
    <m/>
    <m/>
    <m/>
    <m/>
  </r>
  <r>
    <x v="18"/>
    <x v="30"/>
    <m/>
    <n v="7467"/>
    <n v="25477.403999999999"/>
    <n v="1.9786738117427769"/>
    <m/>
    <m/>
    <m/>
    <m/>
    <m/>
    <m/>
    <m/>
    <m/>
    <m/>
    <m/>
    <m/>
    <m/>
    <m/>
    <m/>
    <m/>
    <m/>
    <m/>
    <m/>
    <m/>
    <m/>
    <m/>
    <m/>
    <m/>
    <m/>
  </r>
  <r>
    <x v="19"/>
    <x v="30"/>
    <m/>
    <n v="4730.5999999999995"/>
    <n v="16140.807199999999"/>
    <n v="1.2535575644610131"/>
    <m/>
    <m/>
    <m/>
    <m/>
    <m/>
    <m/>
    <m/>
    <m/>
    <m/>
    <m/>
    <m/>
    <m/>
    <m/>
    <m/>
    <m/>
    <m/>
    <m/>
    <m/>
    <m/>
    <m/>
    <m/>
    <m/>
    <m/>
    <m/>
  </r>
  <r>
    <x v="20"/>
    <x v="30"/>
    <m/>
    <n v="2509.2857142857142"/>
    <n v="8561.6828571428559"/>
    <n v="0.66493343096791369"/>
    <m/>
    <m/>
    <m/>
    <m/>
    <m/>
    <m/>
    <m/>
    <m/>
    <m/>
    <m/>
    <m/>
    <m/>
    <m/>
    <m/>
    <m/>
    <m/>
    <m/>
    <m/>
    <m/>
    <m/>
    <m/>
    <m/>
    <m/>
    <m/>
  </r>
  <r>
    <x v="21"/>
    <x v="30"/>
    <m/>
    <n v="1579.9310344827591"/>
    <n v="5390.7246896551724"/>
    <n v="0.41866454563957528"/>
    <m/>
    <m/>
    <m/>
    <m/>
    <m/>
    <m/>
    <m/>
    <m/>
    <m/>
    <m/>
    <m/>
    <m/>
    <m/>
    <m/>
    <m/>
    <m/>
    <m/>
    <m/>
    <m/>
    <m/>
    <m/>
    <m/>
    <m/>
    <m/>
  </r>
  <r>
    <x v="22"/>
    <x v="30"/>
    <m/>
    <n v="1931.785714285714"/>
    <n v="6591.2528571428566"/>
    <n v="0.51190221009186521"/>
    <m/>
    <m/>
    <m/>
    <m/>
    <m/>
    <m/>
    <m/>
    <m/>
    <m/>
    <m/>
    <m/>
    <m/>
    <m/>
    <m/>
    <m/>
    <m/>
    <m/>
    <m/>
    <m/>
    <m/>
    <m/>
    <m/>
    <m/>
    <m/>
  </r>
  <r>
    <x v="23"/>
    <x v="30"/>
    <m/>
    <n v="662.48148148148152"/>
    <n v="2260.3868148148149"/>
    <n v="0.17555038946992971"/>
    <m/>
    <m/>
    <m/>
    <m/>
    <m/>
    <m/>
    <m/>
    <m/>
    <m/>
    <m/>
    <m/>
    <m/>
    <m/>
    <m/>
    <m/>
    <m/>
    <m/>
    <m/>
    <m/>
    <m/>
    <m/>
    <m/>
    <m/>
    <m/>
  </r>
  <r>
    <x v="24"/>
    <x v="30"/>
    <m/>
    <n v="2421.2068965517242"/>
    <n v="8261.1579310344823"/>
    <n v="0.64159350194427478"/>
    <m/>
    <m/>
    <m/>
    <m/>
    <m/>
    <m/>
    <m/>
    <m/>
    <m/>
    <m/>
    <m/>
    <m/>
    <m/>
    <m/>
    <m/>
    <m/>
    <m/>
    <m/>
    <m/>
    <m/>
    <m/>
    <m/>
    <m/>
    <m/>
  </r>
  <r>
    <x v="25"/>
    <x v="30"/>
    <m/>
    <n v="2050.88"/>
    <n v="6997.6025600000003"/>
    <n v="0.54346090090090093"/>
    <m/>
    <m/>
    <m/>
    <m/>
    <m/>
    <m/>
    <m/>
    <m/>
    <m/>
    <m/>
    <m/>
    <m/>
    <m/>
    <m/>
    <m/>
    <m/>
    <m/>
    <m/>
    <m/>
    <m/>
    <m/>
    <m/>
    <m/>
    <m/>
  </r>
  <r>
    <x v="26"/>
    <x v="30"/>
    <m/>
    <n v="1933.7586206896549"/>
    <n v="6597.9844137931032"/>
    <n v="0.51242500883761288"/>
    <m/>
    <m/>
    <m/>
    <m/>
    <m/>
    <m/>
    <m/>
    <m/>
    <m/>
    <m/>
    <m/>
    <m/>
    <m/>
    <m/>
    <m/>
    <m/>
    <m/>
    <m/>
    <m/>
    <m/>
    <m/>
    <m/>
    <m/>
    <m/>
  </r>
  <r>
    <x v="27"/>
    <x v="30"/>
    <m/>
    <n v="1287.8571428571429"/>
    <n v="4394.1685714285713"/>
    <n v="0.34126814006124351"/>
    <m/>
    <m/>
    <m/>
    <m/>
    <m/>
    <m/>
    <m/>
    <m/>
    <m/>
    <m/>
    <m/>
    <m/>
    <m/>
    <m/>
    <m/>
    <m/>
    <m/>
    <m/>
    <m/>
    <m/>
    <m/>
    <m/>
    <m/>
    <m/>
  </r>
  <r>
    <x v="28"/>
    <x v="30"/>
    <m/>
    <n v="1346"/>
    <n v="4592.5519999999997"/>
    <n v="0.35667536502019259"/>
    <m/>
    <m/>
    <m/>
    <m/>
    <m/>
    <m/>
    <m/>
    <m/>
    <m/>
    <m/>
    <m/>
    <m/>
    <m/>
    <m/>
    <m/>
    <m/>
    <m/>
    <m/>
    <m/>
    <m/>
    <m/>
    <m/>
    <m/>
    <m/>
  </r>
  <r>
    <x v="29"/>
    <x v="30"/>
    <m/>
    <n v="1826.785714285714"/>
    <n v="6232.9928571428572"/>
    <n v="0.48407835175076558"/>
    <m/>
    <m/>
    <m/>
    <m/>
    <m/>
    <m/>
    <m/>
    <m/>
    <m/>
    <m/>
    <m/>
    <m/>
    <m/>
    <m/>
    <m/>
    <m/>
    <m/>
    <m/>
    <m/>
    <m/>
    <m/>
    <m/>
    <m/>
    <m/>
  </r>
  <r>
    <x v="30"/>
    <x v="30"/>
    <m/>
    <n v="1891"/>
    <n v="6452.0919999999996"/>
    <n v="0.50109443926685304"/>
    <m/>
    <m/>
    <m/>
    <m/>
    <m/>
    <m/>
    <m/>
    <m/>
    <m/>
    <m/>
    <m/>
    <m/>
    <m/>
    <m/>
    <m/>
    <m/>
    <m/>
    <m/>
    <m/>
    <m/>
    <m/>
    <m/>
    <m/>
    <m/>
  </r>
  <r>
    <x v="31"/>
    <x v="30"/>
    <m/>
    <n v="2101.5862068965521"/>
    <n v="7170.6121379310343"/>
    <n v="0.55689749440284519"/>
    <m/>
    <m/>
    <m/>
    <m/>
    <m/>
    <m/>
    <m/>
    <m/>
    <m/>
    <m/>
    <m/>
    <m/>
    <m/>
    <m/>
    <m/>
    <m/>
    <m/>
    <m/>
    <m/>
    <m/>
    <m/>
    <m/>
    <m/>
    <m/>
  </r>
  <r>
    <x v="32"/>
    <x v="30"/>
    <m/>
    <n v="1791"/>
    <n v="6110.8919999999998"/>
    <n v="0.47459552656104381"/>
    <m/>
    <m/>
    <m/>
    <m/>
    <m/>
    <m/>
    <m/>
    <m/>
    <m/>
    <m/>
    <m/>
    <m/>
    <m/>
    <m/>
    <m/>
    <m/>
    <m/>
    <m/>
    <m/>
    <m/>
    <m/>
    <m/>
    <m/>
    <m/>
  </r>
  <r>
    <x v="33"/>
    <x v="30"/>
    <m/>
    <n v="1621.6206896551721"/>
    <n v="5532.969793103448"/>
    <n v="0.42971185097106618"/>
    <m/>
    <m/>
    <m/>
    <m/>
    <m/>
    <m/>
    <m/>
    <m/>
    <m/>
    <m/>
    <m/>
    <m/>
    <m/>
    <m/>
    <m/>
    <m/>
    <m/>
    <m/>
    <m/>
    <m/>
    <m/>
    <m/>
    <m/>
    <m/>
  </r>
  <r>
    <x v="34"/>
    <x v="30"/>
    <m/>
    <n v="1037.1428571428571"/>
    <n v="3538.7314285714278"/>
    <n v="0.27483158034882171"/>
    <m/>
    <m/>
    <m/>
    <m/>
    <m/>
    <m/>
    <m/>
    <m/>
    <m/>
    <m/>
    <m/>
    <m/>
    <m/>
    <m/>
    <m/>
    <m/>
    <m/>
    <m/>
    <m/>
    <m/>
    <m/>
    <m/>
    <m/>
    <m/>
  </r>
  <r>
    <x v="35"/>
    <x v="30"/>
    <m/>
    <n v="2019"/>
    <n v="6888.8280000000004"/>
    <n v="0.53501304753028889"/>
    <m/>
    <m/>
    <m/>
    <m/>
    <m/>
    <m/>
    <m/>
    <m/>
    <m/>
    <m/>
    <m/>
    <m/>
    <m/>
    <m/>
    <m/>
    <m/>
    <m/>
    <m/>
    <m/>
    <m/>
    <m/>
    <m/>
    <m/>
    <m/>
  </r>
  <r>
    <x v="36"/>
    <x v="30"/>
    <m/>
    <n v="2323"/>
    <n v="7926.076"/>
    <n v="0.61556974215594906"/>
    <m/>
    <m/>
    <m/>
    <m/>
    <m/>
    <m/>
    <m/>
    <m/>
    <m/>
    <m/>
    <m/>
    <m/>
    <m/>
    <m/>
    <m/>
    <m/>
    <m/>
    <m/>
    <m/>
    <m/>
    <m/>
    <m/>
    <m/>
    <m/>
  </r>
  <r>
    <x v="37"/>
    <x v="30"/>
    <m/>
    <n v="1506.615384615385"/>
    <n v="5140.5716923076916"/>
    <n v="0.39923669558152308"/>
    <m/>
    <m/>
    <m/>
    <m/>
    <m/>
    <m/>
    <m/>
    <m/>
    <m/>
    <m/>
    <m/>
    <m/>
    <m/>
    <m/>
    <m/>
    <m/>
    <m/>
    <m/>
    <m/>
    <m/>
    <m/>
    <m/>
    <m/>
    <m/>
  </r>
  <r>
    <x v="38"/>
    <x v="30"/>
    <m/>
    <n v="1638.724137931034"/>
    <n v="5591.3267586206894"/>
    <n v="0.4342440787993701"/>
    <m/>
    <m/>
    <m/>
    <m/>
    <m/>
    <m/>
    <m/>
    <m/>
    <m/>
    <m/>
    <m/>
    <m/>
    <m/>
    <m/>
    <m/>
    <m/>
    <m/>
    <m/>
    <m/>
    <m/>
    <m/>
    <m/>
    <m/>
    <m/>
  </r>
  <r>
    <x v="39"/>
    <x v="30"/>
    <m/>
    <n v="1425"/>
    <n v="4862.0999999999995"/>
    <n v="0.37760950605778187"/>
    <m/>
    <m/>
    <m/>
    <m/>
    <m/>
    <m/>
    <m/>
    <m/>
    <m/>
    <m/>
    <m/>
    <m/>
    <m/>
    <m/>
    <m/>
    <m/>
    <m/>
    <m/>
    <m/>
    <m/>
    <m/>
    <m/>
    <m/>
    <m/>
  </r>
  <r>
    <x v="40"/>
    <x v="30"/>
    <m/>
    <n v="1094"/>
    <n v="3732.7280000000001"/>
    <n v="0.28989810500155327"/>
    <m/>
    <m/>
    <m/>
    <m/>
    <m/>
    <m/>
    <m/>
    <m/>
    <m/>
    <m/>
    <m/>
    <m/>
    <m/>
    <m/>
    <m/>
    <m/>
    <m/>
    <m/>
    <m/>
    <m/>
    <m/>
    <m/>
    <m/>
    <m/>
  </r>
  <r>
    <x v="41"/>
    <x v="30"/>
    <m/>
    <n v="763"/>
    <n v="2603.3560000000002"/>
    <n v="0.20218670394532459"/>
    <m/>
    <m/>
    <m/>
    <m/>
    <m/>
    <m/>
    <m/>
    <m/>
    <m/>
    <m/>
    <m/>
    <m/>
    <m/>
    <m/>
    <m/>
    <m/>
    <m/>
    <m/>
    <m/>
    <m/>
    <m/>
    <m/>
    <m/>
    <m/>
  </r>
  <r>
    <x v="42"/>
    <x v="30"/>
    <m/>
    <n v="916"/>
    <n v="3125.3919999999998"/>
    <n v="0.24273004038521279"/>
    <m/>
    <m/>
    <m/>
    <m/>
    <m/>
    <m/>
    <m/>
    <m/>
    <m/>
    <m/>
    <m/>
    <m/>
    <m/>
    <m/>
    <m/>
    <m/>
    <m/>
    <m/>
    <m/>
    <m/>
    <m/>
    <m/>
    <m/>
    <m/>
  </r>
  <r>
    <x v="43"/>
    <x v="30"/>
    <m/>
    <n v="1145"/>
    <n v="3906.74"/>
    <n v="0.303412550481516"/>
    <m/>
    <m/>
    <m/>
    <m/>
    <m/>
    <m/>
    <m/>
    <m/>
    <m/>
    <m/>
    <m/>
    <m/>
    <m/>
    <m/>
    <m/>
    <m/>
    <m/>
    <m/>
    <m/>
    <m/>
    <m/>
    <m/>
    <m/>
    <m/>
  </r>
  <r>
    <x v="44"/>
    <x v="30"/>
    <m/>
    <n v="931"/>
    <n v="3176.5720000000001"/>
    <n v="0.2467048772910842"/>
    <m/>
    <m/>
    <m/>
    <m/>
    <m/>
    <m/>
    <m/>
    <m/>
    <m/>
    <m/>
    <m/>
    <m/>
    <m/>
    <m/>
    <m/>
    <m/>
    <m/>
    <m/>
    <m/>
    <m/>
    <m/>
    <m/>
    <m/>
    <m/>
  </r>
  <r>
    <x v="45"/>
    <x v="30"/>
    <m/>
    <n v="828.44827586206895"/>
    <n v="2826.6655172413789"/>
    <n v="0.21952978543347151"/>
    <m/>
    <m/>
    <m/>
    <m/>
    <m/>
    <m/>
    <m/>
    <m/>
    <m/>
    <m/>
    <m/>
    <m/>
    <m/>
    <m/>
    <m/>
    <m/>
    <m/>
    <m/>
    <m/>
    <m/>
    <m/>
    <m/>
    <m/>
    <m/>
  </r>
  <r>
    <x v="46"/>
    <x v="30"/>
    <m/>
    <n v="799"/>
    <n v="2726.1880000000001"/>
    <n v="0.21172631251941601"/>
    <m/>
    <m/>
    <m/>
    <m/>
    <m/>
    <m/>
    <m/>
    <m/>
    <m/>
    <m/>
    <m/>
    <m/>
    <m/>
    <m/>
    <m/>
    <m/>
    <m/>
    <m/>
    <m/>
    <m/>
    <m/>
    <m/>
    <m/>
    <m/>
  </r>
  <r>
    <x v="47"/>
    <x v="30"/>
    <m/>
    <n v="918"/>
    <n v="3132.2159999999999"/>
    <n v="0.243260018639329"/>
    <m/>
    <m/>
    <m/>
    <m/>
    <m/>
    <m/>
    <m/>
    <m/>
    <m/>
    <m/>
    <m/>
    <m/>
    <m/>
    <m/>
    <m/>
    <m/>
    <m/>
    <m/>
    <m/>
    <m/>
    <m/>
    <m/>
    <m/>
    <m/>
  </r>
  <r>
    <x v="48"/>
    <x v="30"/>
    <m/>
    <n v="649.52380952380952"/>
    <n v="2216.175238095238"/>
    <n v="0.1721167472891611"/>
    <m/>
    <m/>
    <m/>
    <m/>
    <m/>
    <m/>
    <m/>
    <m/>
    <m/>
    <m/>
    <m/>
    <m/>
    <m/>
    <m/>
    <m/>
    <m/>
    <m/>
    <m/>
    <m/>
    <m/>
    <m/>
    <m/>
    <m/>
    <m/>
  </r>
  <r>
    <x v="49"/>
    <x v="30"/>
    <m/>
    <n v="763"/>
    <n v="2603.3560000000002"/>
    <n v="0.20218670394532459"/>
    <m/>
    <m/>
    <m/>
    <m/>
    <m/>
    <m/>
    <m/>
    <m/>
    <m/>
    <m/>
    <m/>
    <m/>
    <m/>
    <m/>
    <m/>
    <m/>
    <m/>
    <m/>
    <m/>
    <m/>
    <m/>
    <m/>
    <m/>
    <m/>
  </r>
  <r>
    <x v="50"/>
    <x v="30"/>
    <m/>
    <n v="889.37931034482756"/>
    <n v="3034.5622068965522"/>
    <n v="0.23567584707180431"/>
    <m/>
    <m/>
    <m/>
    <m/>
    <m/>
    <m/>
    <m/>
    <m/>
    <m/>
    <m/>
    <m/>
    <m/>
    <m/>
    <m/>
    <m/>
    <m/>
    <m/>
    <m/>
    <m/>
    <m/>
    <m/>
    <m/>
    <m/>
    <m/>
  </r>
  <r>
    <x v="51"/>
    <x v="30"/>
    <m/>
    <n v="885"/>
    <n v="3019.62"/>
    <n v="0.2345153774464119"/>
    <m/>
    <m/>
    <m/>
    <m/>
    <m/>
    <m/>
    <m/>
    <m/>
    <m/>
    <m/>
    <m/>
    <m/>
    <m/>
    <m/>
    <m/>
    <m/>
    <m/>
    <m/>
    <m/>
    <m/>
    <m/>
    <m/>
    <m/>
    <m/>
  </r>
  <r>
    <x v="52"/>
    <x v="30"/>
    <m/>
    <n v="606.10344827586209"/>
    <n v="2068.024965517242"/>
    <n v="0.16061082366552051"/>
    <m/>
    <m/>
    <m/>
    <m/>
    <m/>
    <m/>
    <m/>
    <m/>
    <m/>
    <m/>
    <m/>
    <m/>
    <m/>
    <m/>
    <m/>
    <m/>
    <m/>
    <m/>
    <m/>
    <m/>
    <m/>
    <m/>
    <m/>
    <m/>
  </r>
  <r>
    <x v="53"/>
    <x v="30"/>
    <m/>
    <n v="477.85714285714289"/>
    <n v="1630.448571428572"/>
    <n v="0.12662694714418851"/>
    <m/>
    <m/>
    <m/>
    <m/>
    <m/>
    <m/>
    <m/>
    <m/>
    <m/>
    <m/>
    <m/>
    <m/>
    <m/>
    <m/>
    <m/>
    <m/>
    <m/>
    <m/>
    <m/>
    <m/>
    <m/>
    <m/>
    <m/>
    <m/>
  </r>
  <r>
    <x v="54"/>
    <x v="30"/>
    <m/>
    <n v="558"/>
    <n v="1903.896"/>
    <n v="0.14786393289841571"/>
    <m/>
    <m/>
    <m/>
    <m/>
    <m/>
    <m/>
    <m/>
    <m/>
    <m/>
    <m/>
    <m/>
    <m/>
    <m/>
    <m/>
    <m/>
    <m/>
    <m/>
    <m/>
    <m/>
    <m/>
    <m/>
    <m/>
    <m/>
    <m/>
  </r>
  <r>
    <x v="0"/>
    <x v="31"/>
    <m/>
    <n v="5874.5"/>
    <n v="20043.794000000002"/>
    <n v="1.556678626902765"/>
    <m/>
    <m/>
    <m/>
    <m/>
    <m/>
    <m/>
    <m/>
    <m/>
    <m/>
    <m/>
    <m/>
    <m/>
    <m/>
    <m/>
    <m/>
    <m/>
    <m/>
    <m/>
    <m/>
    <m/>
    <m/>
    <m/>
    <m/>
    <m/>
  </r>
  <r>
    <x v="1"/>
    <x v="31"/>
    <m/>
    <n v="5344"/>
    <n v="18233.727999999999"/>
    <n v="1.416101894998447"/>
    <m/>
    <m/>
    <m/>
    <m/>
    <m/>
    <m/>
    <m/>
    <m/>
    <m/>
    <m/>
    <m/>
    <m/>
    <m/>
    <m/>
    <m/>
    <m/>
    <m/>
    <m/>
    <m/>
    <m/>
    <m/>
    <m/>
    <m/>
    <m/>
  </r>
  <r>
    <x v="2"/>
    <x v="31"/>
    <m/>
    <n v="5475.9285714285716"/>
    <n v="18683.868285714281"/>
    <n v="1.4510615319753251"/>
    <m/>
    <m/>
    <m/>
    <m/>
    <m/>
    <m/>
    <m/>
    <m/>
    <m/>
    <m/>
    <m/>
    <m/>
    <m/>
    <m/>
    <m/>
    <m/>
    <m/>
    <m/>
    <m/>
    <m/>
    <m/>
    <m/>
    <m/>
    <m/>
  </r>
  <r>
    <x v="3"/>
    <x v="31"/>
    <m/>
    <n v="5289"/>
    <n v="18046.067999999999"/>
    <n v="1.401527493010251"/>
    <m/>
    <m/>
    <m/>
    <m/>
    <m/>
    <m/>
    <m/>
    <m/>
    <m/>
    <m/>
    <m/>
    <m/>
    <m/>
    <m/>
    <m/>
    <m/>
    <m/>
    <m/>
    <m/>
    <m/>
    <m/>
    <m/>
    <m/>
    <m/>
  </r>
  <r>
    <x v="4"/>
    <x v="31"/>
    <m/>
    <n v="4374.2631578947367"/>
    <n v="14924.985894736839"/>
    <n v="1.1591321757329021"/>
    <m/>
    <m/>
    <m/>
    <m/>
    <m/>
    <m/>
    <m/>
    <m/>
    <m/>
    <m/>
    <m/>
    <m/>
    <m/>
    <m/>
    <m/>
    <m/>
    <m/>
    <m/>
    <m/>
    <m/>
    <m/>
    <m/>
    <m/>
    <m/>
  </r>
  <r>
    <x v="5"/>
    <x v="31"/>
    <m/>
    <n v="4257.391304347826"/>
    <n v="14526.21913043478"/>
    <n v="1.128162405283845"/>
    <m/>
    <m/>
    <m/>
    <m/>
    <m/>
    <m/>
    <m/>
    <m/>
    <m/>
    <m/>
    <m/>
    <m/>
    <m/>
    <m/>
    <m/>
    <m/>
    <m/>
    <m/>
    <m/>
    <m/>
    <m/>
    <m/>
    <m/>
    <m/>
  </r>
  <r>
    <x v="6"/>
    <x v="31"/>
    <m/>
    <n v="5670.4285714288708"/>
    <n v="19347.502285715309"/>
    <n v="1.502601917188203"/>
    <m/>
    <m/>
    <m/>
    <m/>
    <m/>
    <m/>
    <m/>
    <m/>
    <m/>
    <m/>
    <m/>
    <m/>
    <m/>
    <m/>
    <m/>
    <m/>
    <m/>
    <m/>
    <m/>
    <m/>
    <m/>
    <m/>
    <m/>
    <m/>
  </r>
  <r>
    <x v="7"/>
    <x v="31"/>
    <m/>
    <n v="6190.2857142857392"/>
    <n v="21121.25485714294"/>
    <n v="1.640358407668759"/>
    <m/>
    <m/>
    <m/>
    <m/>
    <m/>
    <m/>
    <m/>
    <m/>
    <m/>
    <m/>
    <m/>
    <m/>
    <m/>
    <m/>
    <m/>
    <m/>
    <m/>
    <m/>
    <m/>
    <m/>
    <m/>
    <m/>
    <m/>
    <m/>
  </r>
  <r>
    <x v="8"/>
    <x v="31"/>
    <m/>
    <n v="5931.1111111111113"/>
    <n v="20236.95111111111"/>
    <n v="1.5716799558178871"/>
    <m/>
    <m/>
    <m/>
    <m/>
    <m/>
    <m/>
    <m/>
    <m/>
    <m/>
    <m/>
    <m/>
    <m/>
    <m/>
    <m/>
    <m/>
    <m/>
    <m/>
    <m/>
    <m/>
    <m/>
    <m/>
    <m/>
    <m/>
    <m/>
  </r>
  <r>
    <x v="9"/>
    <x v="31"/>
    <m/>
    <n v="5173.125"/>
    <n v="17650.702499999999"/>
    <n v="1.3708218779123951"/>
    <m/>
    <m/>
    <m/>
    <m/>
    <m/>
    <m/>
    <m/>
    <m/>
    <m/>
    <m/>
    <m/>
    <m/>
    <m/>
    <m/>
    <m/>
    <m/>
    <m/>
    <m/>
    <m/>
    <m/>
    <m/>
    <m/>
    <m/>
    <m/>
  </r>
  <r>
    <x v="10"/>
    <x v="31"/>
    <m/>
    <n v="5371.363636363636"/>
    <n v="18327.09272727272"/>
    <n v="1.423352961111582"/>
    <m/>
    <m/>
    <m/>
    <m/>
    <m/>
    <m/>
    <m/>
    <m/>
    <m/>
    <m/>
    <m/>
    <m/>
    <m/>
    <m/>
    <m/>
    <m/>
    <m/>
    <m/>
    <m/>
    <m/>
    <m/>
    <m/>
    <m/>
    <m/>
  </r>
  <r>
    <x v="11"/>
    <x v="31"/>
    <m/>
    <n v="5284.8823529414367"/>
    <n v="18032.01858823618"/>
    <n v="1.400436361310669"/>
    <m/>
    <m/>
    <m/>
    <m/>
    <m/>
    <m/>
    <m/>
    <m/>
    <m/>
    <m/>
    <m/>
    <m/>
    <m/>
    <m/>
    <m/>
    <m/>
    <m/>
    <m/>
    <m/>
    <m/>
    <m/>
    <m/>
    <m/>
    <m/>
  </r>
  <r>
    <x v="12"/>
    <x v="31"/>
    <m/>
    <n v="5446.9176470585517"/>
    <n v="18584.883011763781"/>
    <n v="1.4433739524513649"/>
    <m/>
    <m/>
    <m/>
    <m/>
    <m/>
    <m/>
    <m/>
    <m/>
    <m/>
    <m/>
    <m/>
    <m/>
    <m/>
    <m/>
    <m/>
    <m/>
    <m/>
    <m/>
    <m/>
    <m/>
    <m/>
    <m/>
    <m/>
    <m/>
  </r>
  <r>
    <x v="13"/>
    <x v="31"/>
    <m/>
    <n v="5337.0240000000131"/>
    <n v="18209.925888000049"/>
    <n v="1.4142533308480929"/>
    <m/>
    <m/>
    <m/>
    <m/>
    <m/>
    <m/>
    <m/>
    <m/>
    <m/>
    <m/>
    <m/>
    <m/>
    <m/>
    <m/>
    <m/>
    <m/>
    <m/>
    <m/>
    <m/>
    <m/>
    <m/>
    <m/>
    <m/>
    <m/>
  </r>
  <r>
    <x v="14"/>
    <x v="31"/>
    <m/>
    <n v="5860"/>
    <n v="19994.32"/>
    <n v="1.552836284560422"/>
    <m/>
    <m/>
    <m/>
    <m/>
    <m/>
    <m/>
    <m/>
    <m/>
    <m/>
    <m/>
    <m/>
    <m/>
    <m/>
    <m/>
    <m/>
    <m/>
    <m/>
    <m/>
    <m/>
    <m/>
    <m/>
    <m/>
    <m/>
    <m/>
  </r>
  <r>
    <x v="15"/>
    <x v="31"/>
    <m/>
    <n v="5414.347826086957"/>
    <n v="18473.754782608699"/>
    <n v="1.4347433040236639"/>
    <m/>
    <m/>
    <m/>
    <m/>
    <m/>
    <m/>
    <m/>
    <m/>
    <m/>
    <m/>
    <m/>
    <m/>
    <m/>
    <m/>
    <m/>
    <m/>
    <m/>
    <m/>
    <m/>
    <m/>
    <m/>
    <m/>
    <m/>
    <m/>
  </r>
  <r>
    <x v="16"/>
    <x v="31"/>
    <m/>
    <n v="4466.818181818182"/>
    <n v="15240.78363636364"/>
    <n v="1.183658250727216"/>
    <m/>
    <m/>
    <m/>
    <m/>
    <m/>
    <m/>
    <m/>
    <m/>
    <m/>
    <m/>
    <m/>
    <m/>
    <m/>
    <m/>
    <m/>
    <m/>
    <m/>
    <m/>
    <m/>
    <m/>
    <m/>
    <m/>
    <m/>
    <m/>
  </r>
  <r>
    <x v="17"/>
    <x v="31"/>
    <m/>
    <n v="4364.4444444444453"/>
    <n v="14891.48444444445"/>
    <n v="1.1565303234268749"/>
    <m/>
    <m/>
    <m/>
    <m/>
    <m/>
    <m/>
    <m/>
    <m/>
    <m/>
    <m/>
    <m/>
    <m/>
    <m/>
    <m/>
    <m/>
    <m/>
    <m/>
    <m/>
    <m/>
    <m/>
    <m/>
    <m/>
    <m/>
    <m/>
  </r>
  <r>
    <x v="18"/>
    <x v="31"/>
    <m/>
    <n v="6056"/>
    <n v="20663.072"/>
    <n v="1.6047741534638089"/>
    <m/>
    <m/>
    <m/>
    <m/>
    <m/>
    <m/>
    <m/>
    <m/>
    <m/>
    <m/>
    <m/>
    <m/>
    <m/>
    <m/>
    <m/>
    <m/>
    <m/>
    <m/>
    <m/>
    <m/>
    <m/>
    <m/>
    <m/>
    <m/>
  </r>
  <r>
    <x v="19"/>
    <x v="31"/>
    <m/>
    <n v="6772.7619047619046"/>
    <n v="23108.66361904762"/>
    <n v="1.7947082649151609"/>
    <m/>
    <m/>
    <m/>
    <m/>
    <m/>
    <m/>
    <m/>
    <m/>
    <m/>
    <m/>
    <m/>
    <m/>
    <m/>
    <m/>
    <m/>
    <m/>
    <m/>
    <m/>
    <m/>
    <m/>
    <m/>
    <m/>
    <m/>
    <m/>
  </r>
  <r>
    <x v="20"/>
    <x v="31"/>
    <m/>
    <n v="6696.9230769230771"/>
    <n v="22849.901538461541"/>
    <n v="1.774611800129041"/>
    <m/>
    <m/>
    <m/>
    <m/>
    <m/>
    <m/>
    <m/>
    <m/>
    <m/>
    <m/>
    <m/>
    <m/>
    <m/>
    <m/>
    <m/>
    <m/>
    <m/>
    <m/>
    <m/>
    <m/>
    <m/>
    <m/>
    <m/>
    <m/>
  </r>
  <r>
    <x v="21"/>
    <x v="31"/>
    <m/>
    <n v="5856.7857142857138"/>
    <n v="19983.352857142851"/>
    <n v="1.5519845337948781"/>
    <m/>
    <m/>
    <m/>
    <m/>
    <m/>
    <m/>
    <m/>
    <m/>
    <m/>
    <m/>
    <m/>
    <m/>
    <m/>
    <m/>
    <m/>
    <m/>
    <m/>
    <m/>
    <m/>
    <m/>
    <m/>
    <m/>
    <m/>
    <m/>
  </r>
  <r>
    <x v="22"/>
    <x v="31"/>
    <m/>
    <n v="6141.6"/>
    <n v="20955.139200000001"/>
    <n v="1.6274572227399819"/>
    <m/>
    <m/>
    <m/>
    <m/>
    <m/>
    <m/>
    <m/>
    <m/>
    <m/>
    <m/>
    <m/>
    <m/>
    <m/>
    <m/>
    <m/>
    <m/>
    <m/>
    <m/>
    <m/>
    <m/>
    <m/>
    <m/>
    <m/>
    <m/>
  </r>
  <r>
    <x v="23"/>
    <x v="31"/>
    <m/>
    <n v="5769.4444444444443"/>
    <n v="19685.344444444439"/>
    <n v="1.5288400469434951"/>
    <m/>
    <m/>
    <m/>
    <m/>
    <m/>
    <m/>
    <m/>
    <m/>
    <m/>
    <m/>
    <m/>
    <m/>
    <m/>
    <m/>
    <m/>
    <m/>
    <m/>
    <m/>
    <m/>
    <m/>
    <m/>
    <m/>
    <m/>
    <m/>
  </r>
  <r>
    <x v="24"/>
    <x v="31"/>
    <m/>
    <n v="6132.2592592592591"/>
    <n v="20923.268592592591"/>
    <n v="1.624982028005016"/>
    <m/>
    <m/>
    <m/>
    <m/>
    <m/>
    <m/>
    <m/>
    <m/>
    <m/>
    <m/>
    <m/>
    <m/>
    <m/>
    <m/>
    <m/>
    <m/>
    <m/>
    <m/>
    <m/>
    <m/>
    <m/>
    <m/>
    <m/>
    <m/>
  </r>
  <r>
    <x v="25"/>
    <x v="31"/>
    <m/>
    <n v="6470.4117647058829"/>
    <n v="22077.044941176471"/>
    <n v="1.714588765235824"/>
    <m/>
    <m/>
    <m/>
    <m/>
    <m/>
    <m/>
    <m/>
    <m/>
    <m/>
    <m/>
    <m/>
    <m/>
    <m/>
    <m/>
    <m/>
    <m/>
    <m/>
    <m/>
    <m/>
    <m/>
    <m/>
    <m/>
    <m/>
    <m/>
  </r>
  <r>
    <x v="26"/>
    <x v="31"/>
    <m/>
    <n v="6206.4137931034484"/>
    <n v="21176.283862068969"/>
    <n v="1.644632173195788"/>
    <m/>
    <m/>
    <m/>
    <m/>
    <m/>
    <m/>
    <m/>
    <m/>
    <m/>
    <m/>
    <m/>
    <m/>
    <m/>
    <m/>
    <m/>
    <m/>
    <m/>
    <m/>
    <m/>
    <m/>
    <m/>
    <m/>
    <m/>
    <m/>
  </r>
  <r>
    <x v="27"/>
    <x v="31"/>
    <m/>
    <n v="5297.7777777777774"/>
    <n v="18076.017777777779"/>
    <n v="1.403853508681095"/>
    <m/>
    <m/>
    <m/>
    <m/>
    <m/>
    <m/>
    <m/>
    <m/>
    <m/>
    <m/>
    <m/>
    <m/>
    <m/>
    <m/>
    <m/>
    <m/>
    <m/>
    <m/>
    <m/>
    <m/>
    <m/>
    <m/>
    <m/>
    <m/>
  </r>
  <r>
    <x v="28"/>
    <x v="31"/>
    <m/>
    <n v="5134"/>
    <n v="17517.207999999999"/>
    <n v="1.3604541783162469"/>
    <m/>
    <m/>
    <m/>
    <m/>
    <m/>
    <m/>
    <m/>
    <m/>
    <m/>
    <m/>
    <m/>
    <m/>
    <m/>
    <m/>
    <m/>
    <m/>
    <m/>
    <m/>
    <m/>
    <m/>
    <m/>
    <m/>
    <m/>
    <m/>
  </r>
  <r>
    <x v="29"/>
    <x v="31"/>
    <m/>
    <n v="5481.4285714285716"/>
    <n v="18702.634285714281"/>
    <n v="1.4525189721741441"/>
    <m/>
    <m/>
    <m/>
    <m/>
    <m/>
    <m/>
    <m/>
    <m/>
    <m/>
    <m/>
    <m/>
    <m/>
    <m/>
    <m/>
    <m/>
    <m/>
    <m/>
    <m/>
    <m/>
    <m/>
    <m/>
    <m/>
    <m/>
    <m/>
  </r>
  <r>
    <x v="30"/>
    <x v="31"/>
    <m/>
    <n v="6076"/>
    <n v="20731.312000000002"/>
    <n v="1.6100739360049701"/>
    <m/>
    <m/>
    <m/>
    <m/>
    <m/>
    <m/>
    <m/>
    <m/>
    <m/>
    <m/>
    <m/>
    <m/>
    <m/>
    <m/>
    <m/>
    <m/>
    <m/>
    <m/>
    <m/>
    <m/>
    <m/>
    <m/>
    <m/>
    <m/>
  </r>
  <r>
    <x v="31"/>
    <x v="31"/>
    <m/>
    <n v="6496.36"/>
    <n v="22165.580320000001"/>
    <n v="1.7214647654551101"/>
    <m/>
    <m/>
    <m/>
    <m/>
    <m/>
    <m/>
    <m/>
    <m/>
    <m/>
    <m/>
    <m/>
    <m/>
    <m/>
    <m/>
    <m/>
    <m/>
    <m/>
    <m/>
    <m/>
    <m/>
    <m/>
    <m/>
    <m/>
    <m/>
  </r>
  <r>
    <x v="32"/>
    <x v="31"/>
    <m/>
    <n v="6201"/>
    <n v="21157.812000000002"/>
    <n v="1.643197576887232"/>
    <m/>
    <m/>
    <m/>
    <m/>
    <m/>
    <m/>
    <m/>
    <m/>
    <m/>
    <m/>
    <m/>
    <m/>
    <m/>
    <m/>
    <m/>
    <m/>
    <m/>
    <m/>
    <m/>
    <m/>
    <m/>
    <m/>
    <m/>
    <m/>
  </r>
  <r>
    <x v="33"/>
    <x v="31"/>
    <m/>
    <n v="6336"/>
    <n v="21618.432000000001"/>
    <n v="1.678971109040075"/>
    <m/>
    <m/>
    <m/>
    <m/>
    <m/>
    <m/>
    <m/>
    <m/>
    <m/>
    <m/>
    <m/>
    <m/>
    <m/>
    <m/>
    <m/>
    <m/>
    <m/>
    <m/>
    <m/>
    <m/>
    <m/>
    <m/>
    <m/>
    <m/>
  </r>
  <r>
    <x v="34"/>
    <x v="31"/>
    <m/>
    <n v="6042.6315789473683"/>
    <n v="20617.458947368421"/>
    <n v="1.6012316672389271"/>
    <m/>
    <m/>
    <m/>
    <m/>
    <m/>
    <m/>
    <m/>
    <m/>
    <m/>
    <m/>
    <m/>
    <m/>
    <m/>
    <m/>
    <m/>
    <m/>
    <m/>
    <m/>
    <m/>
    <m/>
    <m/>
    <m/>
    <m/>
    <m/>
  </r>
  <r>
    <x v="35"/>
    <x v="31"/>
    <m/>
    <n v="5271"/>
    <n v="17984.651999999998"/>
    <n v="1.396757688723206"/>
    <m/>
    <m/>
    <m/>
    <m/>
    <m/>
    <m/>
    <m/>
    <m/>
    <m/>
    <m/>
    <m/>
    <m/>
    <m/>
    <m/>
    <m/>
    <m/>
    <m/>
    <m/>
    <m/>
    <m/>
    <m/>
    <m/>
    <m/>
    <m/>
  </r>
  <r>
    <x v="36"/>
    <x v="31"/>
    <m/>
    <n v="5940"/>
    <n v="20267.28"/>
    <n v="1.5740354147250699"/>
    <m/>
    <m/>
    <m/>
    <m/>
    <m/>
    <m/>
    <m/>
    <m/>
    <m/>
    <m/>
    <m/>
    <m/>
    <m/>
    <m/>
    <m/>
    <m/>
    <m/>
    <m/>
    <m/>
    <m/>
    <m/>
    <m/>
    <m/>
    <m/>
  </r>
  <r>
    <x v="37"/>
    <x v="31"/>
    <m/>
    <n v="5604.48"/>
    <n v="19122.48576"/>
    <n v="1.485126262814539"/>
    <m/>
    <m/>
    <m/>
    <m/>
    <m/>
    <m/>
    <m/>
    <m/>
    <m/>
    <m/>
    <m/>
    <m/>
    <m/>
    <m/>
    <m/>
    <m/>
    <m/>
    <m/>
    <m/>
    <m/>
    <m/>
    <m/>
    <m/>
    <m/>
  </r>
  <r>
    <x v="38"/>
    <x v="31"/>
    <m/>
    <n v="6380.6551724137926"/>
    <n v="21770.795448275861"/>
    <n v="1.690804244196634"/>
    <m/>
    <m/>
    <m/>
    <m/>
    <m/>
    <m/>
    <m/>
    <m/>
    <m/>
    <m/>
    <m/>
    <m/>
    <m/>
    <m/>
    <m/>
    <m/>
    <m/>
    <m/>
    <m/>
    <m/>
    <m/>
    <m/>
    <m/>
    <m/>
  </r>
  <r>
    <x v="39"/>
    <x v="31"/>
    <m/>
    <n v="6353"/>
    <n v="21676.436000000002"/>
    <n v="1.6834759242000621"/>
    <m/>
    <m/>
    <m/>
    <m/>
    <m/>
    <m/>
    <m/>
    <m/>
    <m/>
    <m/>
    <m/>
    <m/>
    <m/>
    <m/>
    <m/>
    <m/>
    <m/>
    <m/>
    <m/>
    <m/>
    <m/>
    <m/>
    <m/>
    <m/>
  </r>
  <r>
    <x v="40"/>
    <x v="31"/>
    <m/>
    <n v="6092"/>
    <n v="20785.903999999999"/>
    <n v="1.6143137620379"/>
    <m/>
    <m/>
    <m/>
    <m/>
    <m/>
    <m/>
    <m/>
    <m/>
    <m/>
    <m/>
    <m/>
    <m/>
    <m/>
    <m/>
    <m/>
    <m/>
    <m/>
    <m/>
    <m/>
    <m/>
    <m/>
    <m/>
    <m/>
    <m/>
  </r>
  <r>
    <x v="41"/>
    <x v="31"/>
    <m/>
    <n v="7445"/>
    <n v="25402.34"/>
    <n v="1.9728440509474989"/>
    <m/>
    <m/>
    <m/>
    <m/>
    <m/>
    <m/>
    <m/>
    <m/>
    <m/>
    <m/>
    <m/>
    <m/>
    <m/>
    <m/>
    <m/>
    <m/>
    <m/>
    <m/>
    <m/>
    <m/>
    <m/>
    <m/>
    <m/>
    <m/>
  </r>
  <r>
    <x v="42"/>
    <x v="31"/>
    <m/>
    <n v="7750"/>
    <n v="26443"/>
    <n v="2.0536657347002181"/>
    <m/>
    <m/>
    <m/>
    <m/>
    <m/>
    <m/>
    <m/>
    <m/>
    <m/>
    <m/>
    <m/>
    <m/>
    <m/>
    <m/>
    <m/>
    <m/>
    <m/>
    <m/>
    <m/>
    <m/>
    <m/>
    <m/>
    <m/>
    <m/>
  </r>
  <r>
    <x v="43"/>
    <x v="31"/>
    <m/>
    <n v="8239.1111111111113"/>
    <n v="28111.84711111111"/>
    <n v="2.183274861067964"/>
    <m/>
    <m/>
    <m/>
    <m/>
    <m/>
    <m/>
    <m/>
    <m/>
    <m/>
    <m/>
    <m/>
    <m/>
    <m/>
    <m/>
    <m/>
    <m/>
    <m/>
    <m/>
    <m/>
    <m/>
    <m/>
    <m/>
    <m/>
    <m/>
  </r>
  <r>
    <x v="44"/>
    <x v="31"/>
    <m/>
    <n v="7965"/>
    <n v="27176.58"/>
    <n v="2.1106383970177069"/>
    <m/>
    <m/>
    <m/>
    <m/>
    <m/>
    <m/>
    <m/>
    <m/>
    <m/>
    <m/>
    <m/>
    <m/>
    <m/>
    <m/>
    <m/>
    <m/>
    <m/>
    <m/>
    <m/>
    <m/>
    <m/>
    <m/>
    <m/>
    <m/>
  </r>
  <r>
    <x v="45"/>
    <x v="31"/>
    <m/>
    <n v="7073.7407407407409"/>
    <n v="24135.603407407409"/>
    <n v="1.8744643839241539"/>
    <m/>
    <m/>
    <m/>
    <m/>
    <m/>
    <m/>
    <m/>
    <m/>
    <m/>
    <m/>
    <m/>
    <m/>
    <m/>
    <m/>
    <m/>
    <m/>
    <m/>
    <m/>
    <m/>
    <m/>
    <m/>
    <m/>
    <m/>
    <m/>
  </r>
  <r>
    <x v="46"/>
    <x v="31"/>
    <m/>
    <n v="6403"/>
    <n v="21847.036"/>
    <n v="1.696725380552967"/>
    <m/>
    <m/>
    <m/>
    <m/>
    <m/>
    <m/>
    <m/>
    <m/>
    <m/>
    <m/>
    <m/>
    <m/>
    <m/>
    <m/>
    <m/>
    <m/>
    <m/>
    <m/>
    <m/>
    <m/>
    <m/>
    <m/>
    <m/>
    <m/>
  </r>
  <r>
    <x v="47"/>
    <x v="31"/>
    <m/>
    <n v="6249"/>
    <n v="21321.588"/>
    <n v="1.65591705498602"/>
    <m/>
    <m/>
    <m/>
    <m/>
    <m/>
    <m/>
    <m/>
    <m/>
    <m/>
    <m/>
    <m/>
    <m/>
    <m/>
    <m/>
    <m/>
    <m/>
    <m/>
    <m/>
    <m/>
    <m/>
    <m/>
    <m/>
    <m/>
    <m/>
  </r>
  <r>
    <x v="48"/>
    <x v="31"/>
    <m/>
    <n v="7919.3076923076924"/>
    <n v="27020.677846153849"/>
    <n v="2.0985304322890528"/>
    <m/>
    <m/>
    <m/>
    <m/>
    <m/>
    <m/>
    <m/>
    <m/>
    <m/>
    <m/>
    <m/>
    <m/>
    <m/>
    <m/>
    <m/>
    <m/>
    <m/>
    <m/>
    <m/>
    <m/>
    <m/>
    <m/>
    <m/>
    <m/>
  </r>
  <r>
    <x v="49"/>
    <x v="31"/>
    <m/>
    <n v="6887"/>
    <n v="23498.444"/>
    <n v="1.824980118049083"/>
    <m/>
    <m/>
    <m/>
    <m/>
    <m/>
    <m/>
    <m/>
    <m/>
    <m/>
    <m/>
    <m/>
    <m/>
    <m/>
    <m/>
    <m/>
    <m/>
    <m/>
    <m/>
    <m/>
    <m/>
    <m/>
    <m/>
    <m/>
    <m/>
  </r>
  <r>
    <x v="50"/>
    <x v="31"/>
    <m/>
    <n v="6046.1071428571422"/>
    <n v="20629.317571428572"/>
    <n v="1.6021526538854121"/>
    <m/>
    <m/>
    <m/>
    <m/>
    <m/>
    <m/>
    <m/>
    <m/>
    <m/>
    <m/>
    <m/>
    <m/>
    <m/>
    <m/>
    <m/>
    <m/>
    <m/>
    <m/>
    <m/>
    <m/>
    <m/>
    <m/>
    <m/>
    <m/>
  </r>
  <r>
    <x v="51"/>
    <x v="31"/>
    <m/>
    <n v="5835"/>
    <n v="19909.02"/>
    <n v="1.54621155638397"/>
    <m/>
    <m/>
    <m/>
    <m/>
    <m/>
    <m/>
    <m/>
    <m/>
    <m/>
    <m/>
    <m/>
    <m/>
    <m/>
    <m/>
    <m/>
    <m/>
    <m/>
    <m/>
    <m/>
    <m/>
    <m/>
    <m/>
    <m/>
    <m/>
  </r>
  <r>
    <x v="52"/>
    <x v="31"/>
    <m/>
    <n v="6270.3461538461543"/>
    <n v="21394.421076923081"/>
    <n v="1.6615735536597609"/>
    <m/>
    <m/>
    <m/>
    <m/>
    <m/>
    <m/>
    <m/>
    <m/>
    <m/>
    <m/>
    <m/>
    <m/>
    <m/>
    <m/>
    <m/>
    <m/>
    <m/>
    <m/>
    <m/>
    <m/>
    <m/>
    <m/>
    <m/>
    <m/>
  </r>
  <r>
    <x v="53"/>
    <x v="31"/>
    <m/>
    <n v="7131.818181818182"/>
    <n v="24333.763636363641"/>
    <n v="1.889854274337033"/>
    <m/>
    <m/>
    <m/>
    <m/>
    <m/>
    <m/>
    <m/>
    <m/>
    <m/>
    <m/>
    <m/>
    <m/>
    <m/>
    <m/>
    <m/>
    <m/>
    <m/>
    <m/>
    <m/>
    <m/>
    <m/>
    <m/>
    <m/>
    <m/>
  </r>
  <r>
    <x v="54"/>
    <x v="31"/>
    <m/>
    <n v="7987.666666666667"/>
    <n v="27253.918666666668"/>
    <n v="2.1166448172310242"/>
    <m/>
    <m/>
    <m/>
    <m/>
    <m/>
    <m/>
    <m/>
    <m/>
    <m/>
    <m/>
    <m/>
    <m/>
    <m/>
    <m/>
    <m/>
    <m/>
    <m/>
    <m/>
    <m/>
    <m/>
    <m/>
    <m/>
    <m/>
    <m/>
  </r>
  <r>
    <x v="0"/>
    <x v="32"/>
    <m/>
    <m/>
    <m/>
    <m/>
    <n v="60592.821428571428"/>
    <n v="1957.428571428572"/>
    <m/>
    <m/>
    <m/>
    <m/>
    <m/>
    <m/>
    <m/>
    <m/>
    <m/>
    <m/>
    <m/>
    <m/>
    <m/>
    <m/>
    <m/>
    <m/>
    <m/>
    <m/>
    <m/>
    <m/>
    <m/>
    <m/>
  </r>
  <r>
    <x v="2"/>
    <x v="32"/>
    <m/>
    <m/>
    <m/>
    <m/>
    <n v="55384.821428571428"/>
    <n v="1774.75"/>
    <m/>
    <m/>
    <m/>
    <m/>
    <m/>
    <m/>
    <m/>
    <m/>
    <m/>
    <m/>
    <m/>
    <m/>
    <m/>
    <m/>
    <m/>
    <m/>
    <m/>
    <m/>
    <m/>
    <m/>
    <m/>
    <m/>
  </r>
  <r>
    <x v="4"/>
    <x v="32"/>
    <n v="0"/>
    <m/>
    <n v="189346.13963259259"/>
    <n v="2.9719536600052199"/>
    <n v="53763.92"/>
    <n v="1730.2592592592589"/>
    <m/>
    <m/>
    <m/>
    <m/>
    <m/>
    <m/>
    <m/>
    <m/>
    <m/>
    <m/>
    <m/>
    <m/>
    <m/>
    <m/>
    <m/>
    <m/>
    <m/>
    <m/>
    <m/>
    <m/>
    <m/>
    <m/>
  </r>
  <r>
    <x v="5"/>
    <x v="32"/>
    <n v="0"/>
    <m/>
    <n v="188803.02"/>
    <n v="2.9634289212223952"/>
    <n v="53593.75"/>
    <n v="1741.25"/>
    <m/>
    <m/>
    <m/>
    <m/>
    <m/>
    <m/>
    <m/>
    <m/>
    <m/>
    <m/>
    <m/>
    <m/>
    <m/>
    <m/>
    <m/>
    <m/>
    <m/>
    <m/>
    <m/>
    <m/>
    <m/>
    <m/>
  </r>
  <r>
    <x v="6"/>
    <x v="32"/>
    <n v="0"/>
    <m/>
    <n v="229631.01199999999"/>
    <n v="3.6042600492850529"/>
    <n v="65658"/>
    <n v="1643"/>
    <m/>
    <m/>
    <m/>
    <m/>
    <m/>
    <m/>
    <m/>
    <m/>
    <m/>
    <m/>
    <m/>
    <m/>
    <m/>
    <m/>
    <m/>
    <m/>
    <m/>
    <m/>
    <m/>
    <m/>
    <m/>
    <m/>
  </r>
  <r>
    <x v="7"/>
    <x v="32"/>
    <m/>
    <m/>
    <m/>
    <m/>
    <m/>
    <n v="1643"/>
    <m/>
    <m/>
    <m/>
    <m/>
    <m/>
    <m/>
    <m/>
    <m/>
    <m/>
    <m/>
    <m/>
    <m/>
    <m/>
    <m/>
    <m/>
    <m/>
    <m/>
    <m/>
    <m/>
    <m/>
    <m/>
    <m/>
  </r>
  <r>
    <x v="8"/>
    <x v="32"/>
    <n v="0"/>
    <m/>
    <m/>
    <m/>
    <m/>
    <n v="1722"/>
    <m/>
    <m/>
    <m/>
    <m/>
    <m/>
    <m/>
    <m/>
    <m/>
    <m/>
    <m/>
    <m/>
    <m/>
    <m/>
    <m/>
    <m/>
    <m/>
    <m/>
    <m/>
    <m/>
    <m/>
    <m/>
    <m/>
  </r>
  <r>
    <x v="9"/>
    <x v="32"/>
    <n v="0"/>
    <m/>
    <m/>
    <m/>
    <m/>
    <n v="1829"/>
    <m/>
    <m/>
    <m/>
    <m/>
    <m/>
    <m/>
    <m/>
    <m/>
    <m/>
    <m/>
    <m/>
    <m/>
    <m/>
    <m/>
    <m/>
    <m/>
    <m/>
    <m/>
    <m/>
    <m/>
    <m/>
    <m/>
  </r>
  <r>
    <x v="10"/>
    <x v="32"/>
    <n v="0"/>
    <m/>
    <m/>
    <m/>
    <m/>
    <n v="1770"/>
    <m/>
    <m/>
    <m/>
    <m/>
    <m/>
    <m/>
    <m/>
    <m/>
    <m/>
    <m/>
    <m/>
    <m/>
    <m/>
    <m/>
    <m/>
    <m/>
    <m/>
    <m/>
    <m/>
    <m/>
    <m/>
    <m/>
  </r>
  <r>
    <x v="11"/>
    <x v="32"/>
    <n v="0"/>
    <m/>
    <m/>
    <m/>
    <m/>
    <n v="1829"/>
    <m/>
    <m/>
    <m/>
    <m/>
    <m/>
    <m/>
    <m/>
    <m/>
    <m/>
    <m/>
    <m/>
    <m/>
    <m/>
    <m/>
    <m/>
    <m/>
    <m/>
    <m/>
    <m/>
    <m/>
    <m/>
    <m/>
  </r>
  <r>
    <x v="12"/>
    <x v="32"/>
    <n v="0"/>
    <m/>
    <m/>
    <m/>
    <m/>
    <n v="1829"/>
    <m/>
    <m/>
    <m/>
    <m/>
    <m/>
    <m/>
    <m/>
    <m/>
    <m/>
    <m/>
    <m/>
    <m/>
    <m/>
    <m/>
    <m/>
    <m/>
    <m/>
    <m/>
    <m/>
    <m/>
    <m/>
    <m/>
  </r>
  <r>
    <x v="13"/>
    <x v="32"/>
    <n v="0"/>
    <m/>
    <m/>
    <m/>
    <m/>
    <n v="1652"/>
    <m/>
    <m/>
    <m/>
    <m/>
    <m/>
    <m/>
    <m/>
    <m/>
    <m/>
    <m/>
    <m/>
    <m/>
    <m/>
    <m/>
    <m/>
    <m/>
    <m/>
    <m/>
    <m/>
    <m/>
    <m/>
    <m/>
  </r>
  <r>
    <x v="14"/>
    <x v="32"/>
    <m/>
    <m/>
    <m/>
    <m/>
    <m/>
    <n v="1829"/>
    <m/>
    <m/>
    <m/>
    <m/>
    <m/>
    <m/>
    <m/>
    <m/>
    <m/>
    <m/>
    <m/>
    <m/>
    <m/>
    <m/>
    <m/>
    <m/>
    <m/>
    <m/>
    <m/>
    <m/>
    <m/>
    <m/>
  </r>
  <r>
    <x v="15"/>
    <x v="32"/>
    <n v="0"/>
    <m/>
    <m/>
    <m/>
    <m/>
    <n v="1770"/>
    <m/>
    <m/>
    <m/>
    <m/>
    <m/>
    <m/>
    <m/>
    <m/>
    <m/>
    <m/>
    <m/>
    <m/>
    <m/>
    <m/>
    <m/>
    <m/>
    <m/>
    <m/>
    <m/>
    <m/>
    <m/>
    <m/>
  </r>
  <r>
    <x v="16"/>
    <x v="32"/>
    <n v="0"/>
    <m/>
    <m/>
    <m/>
    <m/>
    <n v="1829"/>
    <m/>
    <m/>
    <m/>
    <m/>
    <m/>
    <m/>
    <m/>
    <m/>
    <m/>
    <m/>
    <m/>
    <m/>
    <m/>
    <m/>
    <m/>
    <m/>
    <m/>
    <m/>
    <m/>
    <m/>
    <m/>
    <m/>
  </r>
  <r>
    <x v="17"/>
    <x v="32"/>
    <n v="0"/>
    <m/>
    <m/>
    <m/>
    <m/>
    <n v="1770"/>
    <m/>
    <m/>
    <m/>
    <m/>
    <m/>
    <m/>
    <m/>
    <m/>
    <m/>
    <m/>
    <m/>
    <m/>
    <m/>
    <m/>
    <m/>
    <m/>
    <m/>
    <m/>
    <m/>
    <m/>
    <m/>
    <m/>
  </r>
  <r>
    <x v="18"/>
    <x v="32"/>
    <m/>
    <m/>
    <m/>
    <m/>
    <m/>
    <n v="1829"/>
    <m/>
    <m/>
    <m/>
    <m/>
    <m/>
    <m/>
    <m/>
    <m/>
    <m/>
    <m/>
    <m/>
    <m/>
    <m/>
    <m/>
    <m/>
    <m/>
    <m/>
    <m/>
    <m/>
    <m/>
    <m/>
    <m/>
  </r>
  <r>
    <x v="19"/>
    <x v="32"/>
    <n v="0"/>
    <m/>
    <m/>
    <m/>
    <m/>
    <n v="1829"/>
    <m/>
    <m/>
    <m/>
    <m/>
    <m/>
    <m/>
    <m/>
    <m/>
    <m/>
    <m/>
    <m/>
    <m/>
    <m/>
    <m/>
    <m/>
    <m/>
    <m/>
    <m/>
    <m/>
    <m/>
    <m/>
    <m/>
  </r>
  <r>
    <x v="20"/>
    <x v="32"/>
    <n v="0"/>
    <m/>
    <m/>
    <m/>
    <m/>
    <n v="1770"/>
    <m/>
    <m/>
    <m/>
    <m/>
    <m/>
    <m/>
    <m/>
    <m/>
    <m/>
    <m/>
    <m/>
    <m/>
    <m/>
    <m/>
    <m/>
    <m/>
    <m/>
    <m/>
    <m/>
    <m/>
    <m/>
    <m/>
  </r>
  <r>
    <x v="21"/>
    <x v="32"/>
    <n v="0"/>
    <m/>
    <m/>
    <m/>
    <m/>
    <n v="1829"/>
    <m/>
    <m/>
    <m/>
    <m/>
    <m/>
    <m/>
    <m/>
    <m/>
    <m/>
    <m/>
    <m/>
    <m/>
    <m/>
    <m/>
    <m/>
    <m/>
    <m/>
    <m/>
    <m/>
    <m/>
    <m/>
    <m/>
  </r>
  <r>
    <x v="22"/>
    <x v="32"/>
    <n v="0"/>
    <m/>
    <m/>
    <m/>
    <m/>
    <n v="1770"/>
    <m/>
    <m/>
    <m/>
    <m/>
    <m/>
    <m/>
    <m/>
    <m/>
    <m/>
    <m/>
    <m/>
    <m/>
    <m/>
    <m/>
    <m/>
    <m/>
    <m/>
    <m/>
    <m/>
    <m/>
    <m/>
    <m/>
  </r>
  <r>
    <x v="23"/>
    <x v="32"/>
    <n v="0"/>
    <m/>
    <m/>
    <m/>
    <m/>
    <n v="1829"/>
    <m/>
    <m/>
    <m/>
    <m/>
    <m/>
    <m/>
    <m/>
    <m/>
    <m/>
    <m/>
    <m/>
    <m/>
    <m/>
    <m/>
    <m/>
    <m/>
    <m/>
    <m/>
    <m/>
    <m/>
    <m/>
    <m/>
  </r>
  <r>
    <x v="24"/>
    <x v="32"/>
    <n v="0"/>
    <m/>
    <m/>
    <m/>
    <m/>
    <n v="1829"/>
    <m/>
    <m/>
    <m/>
    <m/>
    <m/>
    <m/>
    <m/>
    <m/>
    <m/>
    <m/>
    <m/>
    <m/>
    <m/>
    <m/>
    <m/>
    <m/>
    <m/>
    <m/>
    <m/>
    <m/>
    <m/>
    <m/>
  </r>
  <r>
    <x v="25"/>
    <x v="32"/>
    <n v="0"/>
    <m/>
    <m/>
    <m/>
    <m/>
    <n v="1727.76"/>
    <m/>
    <m/>
    <m/>
    <m/>
    <m/>
    <m/>
    <m/>
    <m/>
    <m/>
    <m/>
    <m/>
    <m/>
    <m/>
    <m/>
    <m/>
    <m/>
    <m/>
    <m/>
    <m/>
    <m/>
    <m/>
    <m/>
  </r>
  <r>
    <x v="26"/>
    <x v="32"/>
    <n v="0"/>
    <m/>
    <m/>
    <m/>
    <m/>
    <n v="2348.56"/>
    <m/>
    <m/>
    <m/>
    <m/>
    <m/>
    <m/>
    <m/>
    <m/>
    <m/>
    <m/>
    <m/>
    <m/>
    <m/>
    <m/>
    <m/>
    <m/>
    <m/>
    <m/>
    <m/>
    <m/>
    <m/>
    <m/>
  </r>
  <r>
    <x v="27"/>
    <x v="32"/>
    <n v="0"/>
    <m/>
    <m/>
    <m/>
    <m/>
    <n v="2306.5500000000002"/>
    <m/>
    <m/>
    <m/>
    <m/>
    <m/>
    <m/>
    <m/>
    <m/>
    <m/>
    <m/>
    <m/>
    <m/>
    <m/>
    <m/>
    <m/>
    <m/>
    <m/>
    <m/>
    <m/>
    <m/>
    <m/>
    <m/>
  </r>
  <r>
    <x v="28"/>
    <x v="32"/>
    <n v="0"/>
    <m/>
    <n v="167093.9580424242"/>
    <n v="2.622686161611405"/>
    <n v="46959.833333333328"/>
    <n v="2012.6045454545449"/>
    <m/>
    <m/>
    <m/>
    <m/>
    <m/>
    <m/>
    <m/>
    <m/>
    <m/>
    <m/>
    <m/>
    <m/>
    <m/>
    <m/>
    <m/>
    <m/>
    <m/>
    <m/>
    <m/>
    <m/>
    <m/>
    <m/>
  </r>
  <r>
    <x v="29"/>
    <x v="32"/>
    <n v="0"/>
    <m/>
    <n v="168502.83857142861"/>
    <n v="2.644799776670097"/>
    <n v="47818.928571428572"/>
    <n v="1566.428571428572"/>
    <m/>
    <m/>
    <m/>
    <m/>
    <m/>
    <m/>
    <m/>
    <m/>
    <m/>
    <m/>
    <m/>
    <m/>
    <m/>
    <m/>
    <m/>
    <m/>
    <m/>
    <m/>
    <m/>
    <m/>
    <m/>
    <m/>
  </r>
  <r>
    <x v="30"/>
    <x v="32"/>
    <n v="0"/>
    <m/>
    <m/>
    <m/>
    <m/>
    <n v="2046"/>
    <m/>
    <m/>
    <m/>
    <m/>
    <m/>
    <m/>
    <m/>
    <m/>
    <m/>
    <m/>
    <m/>
    <m/>
    <m/>
    <m/>
    <m/>
    <m/>
    <m/>
    <m/>
    <m/>
    <m/>
    <m/>
    <m/>
  </r>
  <r>
    <x v="31"/>
    <x v="32"/>
    <n v="0"/>
    <m/>
    <n v="201543.3355566503"/>
    <n v="3.1633993432319421"/>
    <n v="57197.21428571429"/>
    <n v="1871.7586206896549"/>
    <m/>
    <m/>
    <m/>
    <m/>
    <m/>
    <m/>
    <m/>
    <m/>
    <m/>
    <m/>
    <m/>
    <m/>
    <m/>
    <m/>
    <m/>
    <m/>
    <m/>
    <m/>
    <m/>
    <m/>
    <m/>
    <m/>
  </r>
  <r>
    <x v="32"/>
    <x v="32"/>
    <n v="0"/>
    <m/>
    <n v="167044.696"/>
    <n v="2.62191295066786"/>
    <n v="47140"/>
    <n v="1818"/>
    <m/>
    <m/>
    <m/>
    <m/>
    <m/>
    <m/>
    <m/>
    <m/>
    <m/>
    <m/>
    <m/>
    <m/>
    <m/>
    <m/>
    <m/>
    <m/>
    <m/>
    <m/>
    <m/>
    <m/>
    <m/>
    <m/>
  </r>
  <r>
    <x v="33"/>
    <x v="32"/>
    <n v="0"/>
    <m/>
    <n v="181320.50399999999"/>
    <n v="2.8459842727315539"/>
    <n v="51310"/>
    <n v="1832"/>
    <m/>
    <m/>
    <m/>
    <m/>
    <m/>
    <m/>
    <m/>
    <m/>
    <m/>
    <m/>
    <m/>
    <m/>
    <m/>
    <m/>
    <m/>
    <m/>
    <m/>
    <m/>
    <m/>
    <m/>
    <m/>
    <m/>
  </r>
  <r>
    <x v="34"/>
    <x v="32"/>
    <n v="0"/>
    <m/>
    <n v="172972.23789473681"/>
    <n v="2.7149509173413828"/>
    <n v="48798.947368421053"/>
    <n v="1896.3157894736839"/>
    <m/>
    <m/>
    <m/>
    <m/>
    <m/>
    <m/>
    <m/>
    <m/>
    <m/>
    <m/>
    <m/>
    <m/>
    <m/>
    <m/>
    <m/>
    <m/>
    <m/>
    <m/>
    <m/>
    <m/>
    <m/>
    <m/>
  </r>
  <r>
    <x v="35"/>
    <x v="32"/>
    <n v="0"/>
    <m/>
    <n v="189724.70504347829"/>
    <n v="2.9778955760147889"/>
    <n v="53704.130434782608"/>
    <n v="1901"/>
    <m/>
    <m/>
    <m/>
    <m/>
    <m/>
    <m/>
    <m/>
    <m/>
    <m/>
    <m/>
    <m/>
    <m/>
    <m/>
    <m/>
    <m/>
    <m/>
    <m/>
    <m/>
    <m/>
    <m/>
    <m/>
    <m/>
  </r>
  <r>
    <x v="36"/>
    <x v="32"/>
    <n v="0"/>
    <m/>
    <n v="239577.845"/>
    <n v="3.760384313540833"/>
    <n v="68254.25"/>
    <n v="1962"/>
    <m/>
    <m/>
    <m/>
    <m/>
    <m/>
    <m/>
    <m/>
    <m/>
    <m/>
    <m/>
    <m/>
    <m/>
    <m/>
    <m/>
    <m/>
    <m/>
    <m/>
    <m/>
    <m/>
    <m/>
    <m/>
    <m/>
  </r>
  <r>
    <x v="37"/>
    <x v="32"/>
    <n v="0"/>
    <m/>
    <n v="200519.29448727271"/>
    <n v="3.1473261208782271"/>
    <n v="56776.36363636364"/>
    <n v="1992.48"/>
    <m/>
    <m/>
    <m/>
    <m/>
    <m/>
    <m/>
    <m/>
    <m/>
    <m/>
    <m/>
    <m/>
    <m/>
    <m/>
    <m/>
    <m/>
    <m/>
    <m/>
    <m/>
    <m/>
    <m/>
    <m/>
    <m/>
  </r>
  <r>
    <x v="38"/>
    <x v="32"/>
    <n v="0"/>
    <m/>
    <n v="197301.25310344831"/>
    <n v="3.096816140124127"/>
    <n v="56081.137931034493"/>
    <n v="1744.5517241379309"/>
    <m/>
    <m/>
    <m/>
    <m/>
    <m/>
    <m/>
    <m/>
    <m/>
    <m/>
    <m/>
    <m/>
    <m/>
    <m/>
    <m/>
    <m/>
    <m/>
    <m/>
    <m/>
    <m/>
    <m/>
    <m/>
    <m/>
  </r>
  <r>
    <x v="39"/>
    <x v="32"/>
    <n v="0"/>
    <m/>
    <n v="174673.92800000001"/>
    <n v="2.7416604354036198"/>
    <n v="49563"/>
    <n v="1631"/>
    <m/>
    <m/>
    <m/>
    <m/>
    <m/>
    <m/>
    <m/>
    <m/>
    <m/>
    <m/>
    <m/>
    <m/>
    <m/>
    <m/>
    <m/>
    <m/>
    <m/>
    <m/>
    <m/>
    <m/>
    <m/>
    <m/>
  </r>
  <r>
    <x v="40"/>
    <x v="32"/>
    <n v="0"/>
    <m/>
    <n v="181634.408"/>
    <n v="2.850911271209053"/>
    <n v="51693"/>
    <n v="1541"/>
    <m/>
    <m/>
    <m/>
    <m/>
    <m/>
    <m/>
    <m/>
    <m/>
    <m/>
    <m/>
    <m/>
    <m/>
    <m/>
    <m/>
    <m/>
    <m/>
    <m/>
    <m/>
    <m/>
    <m/>
    <m/>
    <m/>
  </r>
  <r>
    <x v="41"/>
    <x v="32"/>
    <n v="0"/>
    <m/>
    <n v="204358.32800000001"/>
    <n v="3.207583117515028"/>
    <n v="58569"/>
    <n v="1325"/>
    <m/>
    <m/>
    <m/>
    <m/>
    <m/>
    <m/>
    <m/>
    <m/>
    <m/>
    <m/>
    <m/>
    <m/>
    <m/>
    <m/>
    <m/>
    <m/>
    <m/>
    <m/>
    <m/>
    <m/>
    <m/>
    <m/>
  </r>
  <r>
    <x v="42"/>
    <x v="32"/>
    <n v="0"/>
    <m/>
    <n v="215933.538"/>
    <n v="3.3892661863728399"/>
    <n v="61953.5"/>
    <n v="1333"/>
    <m/>
    <m/>
    <m/>
    <m/>
    <m/>
    <m/>
    <m/>
    <m/>
    <m/>
    <m/>
    <m/>
    <m/>
    <m/>
    <m/>
    <m/>
    <m/>
    <m/>
    <m/>
    <m/>
    <m/>
    <m/>
    <m/>
  </r>
  <r>
    <x v="43"/>
    <x v="32"/>
    <n v="0"/>
    <m/>
    <n v="236963.29295686269"/>
    <n v="3.7193466270638149"/>
    <n v="68346.733333333323"/>
    <n v="1103.2352941176471"/>
    <m/>
    <m/>
    <m/>
    <m/>
    <m/>
    <m/>
    <m/>
    <m/>
    <m/>
    <m/>
    <m/>
    <m/>
    <m/>
    <m/>
    <m/>
    <m/>
    <m/>
    <m/>
    <m/>
    <m/>
    <m/>
    <m/>
  </r>
  <r>
    <x v="44"/>
    <x v="32"/>
    <n v="0"/>
    <m/>
    <m/>
    <m/>
    <n v="53789"/>
    <m/>
    <m/>
    <m/>
    <m/>
    <m/>
    <m/>
    <m/>
    <m/>
    <m/>
    <m/>
    <m/>
    <m/>
    <m/>
    <m/>
    <m/>
    <m/>
    <m/>
    <m/>
    <m/>
    <m/>
    <m/>
    <m/>
    <m/>
  </r>
  <r>
    <x v="45"/>
    <x v="32"/>
    <n v="0"/>
    <m/>
    <m/>
    <m/>
    <n v="49151.607142857138"/>
    <m/>
    <m/>
    <m/>
    <m/>
    <m/>
    <m/>
    <m/>
    <m/>
    <m/>
    <m/>
    <m/>
    <m/>
    <m/>
    <m/>
    <m/>
    <m/>
    <m/>
    <m/>
    <m/>
    <m/>
    <m/>
    <m/>
    <m/>
  </r>
  <r>
    <x v="46"/>
    <x v="32"/>
    <n v="0"/>
    <m/>
    <m/>
    <m/>
    <n v="49287"/>
    <m/>
    <m/>
    <m/>
    <m/>
    <m/>
    <m/>
    <m/>
    <m/>
    <m/>
    <m/>
    <m/>
    <m/>
    <m/>
    <m/>
    <m/>
    <m/>
    <m/>
    <m/>
    <m/>
    <m/>
    <m/>
    <m/>
    <m/>
  </r>
  <r>
    <x v="47"/>
    <x v="32"/>
    <n v="0"/>
    <m/>
    <m/>
    <m/>
    <n v="49837.666666666672"/>
    <m/>
    <m/>
    <m/>
    <m/>
    <m/>
    <m/>
    <m/>
    <m/>
    <m/>
    <m/>
    <m/>
    <m/>
    <m/>
    <m/>
    <m/>
    <m/>
    <m/>
    <m/>
    <m/>
    <m/>
    <m/>
    <m/>
    <m/>
  </r>
  <r>
    <x v="48"/>
    <x v="32"/>
    <n v="0"/>
    <m/>
    <m/>
    <m/>
    <n v="54907.642857142862"/>
    <m/>
    <m/>
    <m/>
    <m/>
    <m/>
    <m/>
    <m/>
    <m/>
    <m/>
    <m/>
    <m/>
    <m/>
    <m/>
    <m/>
    <m/>
    <m/>
    <m/>
    <m/>
    <m/>
    <m/>
    <m/>
    <m/>
    <m/>
  </r>
  <r>
    <x v="49"/>
    <x v="32"/>
    <n v="0"/>
    <m/>
    <m/>
    <m/>
    <n v="52204"/>
    <m/>
    <m/>
    <m/>
    <m/>
    <m/>
    <m/>
    <m/>
    <m/>
    <m/>
    <m/>
    <m/>
    <m/>
    <m/>
    <m/>
    <m/>
    <m/>
    <m/>
    <m/>
    <m/>
    <m/>
    <m/>
    <m/>
    <m/>
  </r>
  <r>
    <x v="50"/>
    <x v="32"/>
    <n v="0"/>
    <m/>
    <m/>
    <m/>
    <n v="50698.28571428571"/>
    <m/>
    <m/>
    <m/>
    <m/>
    <m/>
    <m/>
    <m/>
    <m/>
    <m/>
    <m/>
    <m/>
    <m/>
    <m/>
    <m/>
    <m/>
    <m/>
    <m/>
    <m/>
    <m/>
    <m/>
    <m/>
    <m/>
    <m/>
  </r>
  <r>
    <x v="51"/>
    <x v="32"/>
    <n v="0"/>
    <m/>
    <m/>
    <m/>
    <n v="48803.076923076922"/>
    <m/>
    <m/>
    <m/>
    <m/>
    <m/>
    <m/>
    <m/>
    <m/>
    <m/>
    <m/>
    <m/>
    <m/>
    <m/>
    <m/>
    <m/>
    <m/>
    <m/>
    <m/>
    <m/>
    <m/>
    <m/>
    <m/>
    <m/>
  </r>
  <r>
    <x v="52"/>
    <x v="32"/>
    <n v="0"/>
    <m/>
    <m/>
    <m/>
    <n v="50519.310344827587"/>
    <m/>
    <m/>
    <m/>
    <m/>
    <m/>
    <m/>
    <m/>
    <m/>
    <m/>
    <m/>
    <m/>
    <m/>
    <m/>
    <m/>
    <m/>
    <m/>
    <m/>
    <m/>
    <m/>
    <m/>
    <m/>
    <m/>
    <m/>
  </r>
  <r>
    <x v="53"/>
    <x v="32"/>
    <n v="0"/>
    <m/>
    <m/>
    <m/>
    <n v="48965.769230769227"/>
    <m/>
    <m/>
    <m/>
    <m/>
    <m/>
    <m/>
    <m/>
    <m/>
    <m/>
    <m/>
    <m/>
    <m/>
    <m/>
    <m/>
    <m/>
    <m/>
    <m/>
    <m/>
    <m/>
    <m/>
    <m/>
    <m/>
    <m/>
  </r>
  <r>
    <x v="54"/>
    <x v="32"/>
    <n v="0"/>
    <m/>
    <m/>
    <m/>
    <n v="52813.666666666672"/>
    <m/>
    <m/>
    <m/>
    <m/>
    <m/>
    <m/>
    <m/>
    <m/>
    <m/>
    <m/>
    <m/>
    <m/>
    <m/>
    <m/>
    <m/>
    <m/>
    <m/>
    <m/>
    <m/>
    <m/>
    <m/>
    <m/>
    <m/>
  </r>
  <r>
    <x v="0"/>
    <x v="33"/>
    <m/>
    <n v="2578.5357142857142"/>
    <n v="8797.9638571428568"/>
    <n v="0.56339420191744727"/>
    <m/>
    <m/>
    <m/>
    <m/>
    <m/>
    <m/>
    <m/>
    <m/>
    <m/>
    <m/>
    <m/>
    <m/>
    <m/>
    <m/>
    <m/>
    <m/>
    <m/>
    <m/>
    <m/>
    <m/>
    <m/>
    <m/>
    <m/>
    <m/>
  </r>
  <r>
    <x v="1"/>
    <x v="33"/>
    <m/>
    <n v="2318"/>
    <n v="7909.0159999999996"/>
    <n v="0.50646875000000002"/>
    <m/>
    <m/>
    <m/>
    <m/>
    <m/>
    <m/>
    <m/>
    <m/>
    <m/>
    <m/>
    <m/>
    <m/>
    <m/>
    <m/>
    <m/>
    <m/>
    <m/>
    <m/>
    <m/>
    <m/>
    <m/>
    <m/>
    <m/>
    <m/>
  </r>
  <r>
    <x v="2"/>
    <x v="33"/>
    <m/>
    <n v="2606.2142857142858"/>
    <n v="8892.4031428571434"/>
    <n v="0.56944179961943797"/>
    <m/>
    <m/>
    <m/>
    <m/>
    <m/>
    <m/>
    <m/>
    <m/>
    <m/>
    <m/>
    <m/>
    <m/>
    <m/>
    <m/>
    <m/>
    <m/>
    <m/>
    <m/>
    <m/>
    <m/>
    <m/>
    <m/>
    <m/>
    <m/>
  </r>
  <r>
    <x v="3"/>
    <x v="33"/>
    <m/>
    <n v="2155"/>
    <n v="7352.86"/>
    <n v="0.4708542520491803"/>
    <m/>
    <m/>
    <m/>
    <m/>
    <m/>
    <m/>
    <m/>
    <m/>
    <m/>
    <m/>
    <m/>
    <m/>
    <m/>
    <m/>
    <m/>
    <m/>
    <m/>
    <m/>
    <m/>
    <m/>
    <m/>
    <m/>
    <m/>
    <m/>
  </r>
  <r>
    <x v="4"/>
    <x v="33"/>
    <m/>
    <n v="1550"/>
    <n v="5288.5999999999995"/>
    <n v="0.3386654713114754"/>
    <m/>
    <m/>
    <m/>
    <m/>
    <m/>
    <m/>
    <m/>
    <m/>
    <m/>
    <m/>
    <m/>
    <m/>
    <m/>
    <m/>
    <m/>
    <m/>
    <m/>
    <m/>
    <m/>
    <m/>
    <m/>
    <m/>
    <m/>
    <m/>
  </r>
  <r>
    <x v="5"/>
    <x v="33"/>
    <m/>
    <n v="1503.75"/>
    <n v="5130.7950000000001"/>
    <n v="0.32856013063524592"/>
    <m/>
    <m/>
    <m/>
    <m/>
    <m/>
    <m/>
    <m/>
    <m/>
    <m/>
    <m/>
    <m/>
    <m/>
    <m/>
    <m/>
    <m/>
    <m/>
    <m/>
    <m/>
    <m/>
    <m/>
    <m/>
    <m/>
    <m/>
    <m/>
  </r>
  <r>
    <x v="6"/>
    <x v="33"/>
    <m/>
    <n v="1747.1428571429569"/>
    <n v="5961.2514285717689"/>
    <n v="0.38173997365341761"/>
    <m/>
    <m/>
    <m/>
    <m/>
    <m/>
    <m/>
    <m/>
    <m/>
    <m/>
    <m/>
    <m/>
    <m/>
    <m/>
    <m/>
    <m/>
    <m/>
    <m/>
    <m/>
    <m/>
    <m/>
    <m/>
    <m/>
    <m/>
    <m/>
  </r>
  <r>
    <x v="7"/>
    <x v="33"/>
    <m/>
    <n v="1874.92857142858"/>
    <n v="6397.2562857143139"/>
    <n v="0.40966036665691052"/>
    <m/>
    <m/>
    <m/>
    <m/>
    <m/>
    <m/>
    <m/>
    <m/>
    <m/>
    <m/>
    <m/>
    <m/>
    <m/>
    <m/>
    <m/>
    <m/>
    <m/>
    <m/>
    <m/>
    <m/>
    <m/>
    <m/>
    <m/>
    <m/>
  </r>
  <r>
    <x v="8"/>
    <x v="33"/>
    <m/>
    <n v="1720"/>
    <n v="5868.6399999999994"/>
    <n v="0.37580942622950808"/>
    <m/>
    <m/>
    <m/>
    <m/>
    <m/>
    <m/>
    <m/>
    <m/>
    <m/>
    <m/>
    <m/>
    <m/>
    <m/>
    <m/>
    <m/>
    <m/>
    <m/>
    <m/>
    <m/>
    <m/>
    <m/>
    <m/>
    <m/>
    <m/>
  </r>
  <r>
    <x v="9"/>
    <x v="33"/>
    <m/>
    <n v="1918.125"/>
    <n v="6544.6424999999999"/>
    <n v="0.41909852074795079"/>
    <m/>
    <m/>
    <m/>
    <m/>
    <m/>
    <m/>
    <m/>
    <m/>
    <m/>
    <m/>
    <m/>
    <m/>
    <m/>
    <m/>
    <m/>
    <m/>
    <m/>
    <m/>
    <m/>
    <m/>
    <m/>
    <m/>
    <m/>
    <m/>
  </r>
  <r>
    <x v="10"/>
    <x v="33"/>
    <m/>
    <n v="2641.363636363636"/>
    <n v="9012.3327272727274"/>
    <n v="0.57712171665424739"/>
    <m/>
    <m/>
    <m/>
    <m/>
    <m/>
    <m/>
    <m/>
    <m/>
    <m/>
    <m/>
    <m/>
    <m/>
    <m/>
    <m/>
    <m/>
    <m/>
    <m/>
    <m/>
    <m/>
    <m/>
    <m/>
    <m/>
    <m/>
    <m/>
  </r>
  <r>
    <x v="11"/>
    <x v="33"/>
    <m/>
    <n v="2818.416666666667"/>
    <n v="9616.4376666666667"/>
    <n v="0.61580671533469944"/>
    <m/>
    <m/>
    <m/>
    <m/>
    <m/>
    <m/>
    <m/>
    <m/>
    <m/>
    <m/>
    <m/>
    <m/>
    <m/>
    <m/>
    <m/>
    <m/>
    <m/>
    <m/>
    <m/>
    <m/>
    <m/>
    <m/>
    <m/>
    <m/>
  </r>
  <r>
    <x v="12"/>
    <x v="33"/>
    <m/>
    <n v="2713.5333333333328"/>
    <n v="9258.5757333333331"/>
    <n v="0.59289035177595628"/>
    <m/>
    <m/>
    <m/>
    <m/>
    <m/>
    <m/>
    <m/>
    <m/>
    <m/>
    <m/>
    <m/>
    <m/>
    <m/>
    <m/>
    <m/>
    <m/>
    <m/>
    <m/>
    <m/>
    <m/>
    <m/>
    <m/>
    <m/>
    <m/>
  </r>
  <r>
    <x v="13"/>
    <x v="33"/>
    <m/>
    <n v="2608.3076923076919"/>
    <n v="8899.5458461538456"/>
    <n v="0.56989919609079442"/>
    <m/>
    <m/>
    <m/>
    <m/>
    <m/>
    <m/>
    <m/>
    <m/>
    <m/>
    <m/>
    <m/>
    <m/>
    <m/>
    <m/>
    <m/>
    <m/>
    <m/>
    <m/>
    <m/>
    <m/>
    <m/>
    <m/>
    <m/>
    <m/>
  </r>
  <r>
    <x v="14"/>
    <x v="33"/>
    <m/>
    <n v="2364.037037037037"/>
    <n v="8066.0943703703697"/>
    <n v="0.51652755957802055"/>
    <m/>
    <m/>
    <m/>
    <m/>
    <m/>
    <m/>
    <m/>
    <m/>
    <m/>
    <m/>
    <m/>
    <m/>
    <m/>
    <m/>
    <m/>
    <m/>
    <m/>
    <m/>
    <m/>
    <m/>
    <m/>
    <m/>
    <m/>
    <m/>
  </r>
  <r>
    <x v="15"/>
    <x v="33"/>
    <m/>
    <n v="2173.04347826087"/>
    <n v="7414.4243478260869"/>
    <n v="0.47479664112615821"/>
    <m/>
    <m/>
    <m/>
    <m/>
    <m/>
    <m/>
    <m/>
    <m/>
    <m/>
    <m/>
    <m/>
    <m/>
    <m/>
    <m/>
    <m/>
    <m/>
    <m/>
    <m/>
    <m/>
    <m/>
    <m/>
    <m/>
    <m/>
    <m/>
  </r>
  <r>
    <x v="16"/>
    <x v="33"/>
    <m/>
    <n v="2152.64"/>
    <n v="7344.807679999999"/>
    <n v="0.47033860655737703"/>
    <m/>
    <m/>
    <m/>
    <m/>
    <m/>
    <m/>
    <m/>
    <m/>
    <m/>
    <m/>
    <m/>
    <m/>
    <m/>
    <m/>
    <m/>
    <m/>
    <m/>
    <m/>
    <m/>
    <m/>
    <m/>
    <m/>
    <m/>
    <m/>
  </r>
  <r>
    <x v="17"/>
    <x v="33"/>
    <m/>
    <n v="1867.7777777777781"/>
    <n v="6372.8577777777782"/>
    <n v="0.40809796220400729"/>
    <m/>
    <m/>
    <m/>
    <m/>
    <m/>
    <m/>
    <m/>
    <m/>
    <m/>
    <m/>
    <m/>
    <m/>
    <m/>
    <m/>
    <m/>
    <m/>
    <m/>
    <m/>
    <m/>
    <m/>
    <m/>
    <m/>
    <m/>
    <m/>
  </r>
  <r>
    <x v="18"/>
    <x v="33"/>
    <m/>
    <n v="1818"/>
    <n v="6203.0159999999996"/>
    <n v="0.39722182377049181"/>
    <m/>
    <m/>
    <m/>
    <m/>
    <m/>
    <m/>
    <m/>
    <m/>
    <m/>
    <m/>
    <m/>
    <m/>
    <m/>
    <m/>
    <m/>
    <m/>
    <m/>
    <m/>
    <m/>
    <m/>
    <m/>
    <m/>
    <m/>
    <m/>
  </r>
  <r>
    <x v="19"/>
    <x v="33"/>
    <m/>
    <n v="1581"/>
    <n v="5394.3720000000003"/>
    <n v="0.34543878073770501"/>
    <m/>
    <m/>
    <m/>
    <m/>
    <m/>
    <m/>
    <m/>
    <m/>
    <m/>
    <m/>
    <m/>
    <m/>
    <m/>
    <m/>
    <m/>
    <m/>
    <m/>
    <m/>
    <m/>
    <m/>
    <m/>
    <m/>
    <m/>
    <m/>
  </r>
  <r>
    <x v="20"/>
    <x v="33"/>
    <m/>
    <n v="1611.1111111111111"/>
    <n v="5497.1111111111113"/>
    <n v="0.35201787340619312"/>
    <m/>
    <m/>
    <m/>
    <m/>
    <m/>
    <m/>
    <m/>
    <m/>
    <m/>
    <m/>
    <m/>
    <m/>
    <m/>
    <m/>
    <m/>
    <m/>
    <m/>
    <m/>
    <m/>
    <m/>
    <m/>
    <m/>
    <m/>
    <m/>
  </r>
  <r>
    <x v="21"/>
    <x v="33"/>
    <m/>
    <n v="1584.321428571428"/>
    <n v="5405.7047142857136"/>
    <n v="0.34616449246194381"/>
    <m/>
    <m/>
    <m/>
    <m/>
    <m/>
    <m/>
    <m/>
    <m/>
    <m/>
    <m/>
    <m/>
    <m/>
    <m/>
    <m/>
    <m/>
    <m/>
    <m/>
    <m/>
    <m/>
    <m/>
    <m/>
    <m/>
    <m/>
    <m/>
  </r>
  <r>
    <x v="22"/>
    <x v="33"/>
    <m/>
    <n v="1963.2"/>
    <n v="6698.4383999999991"/>
    <n v="0.42894713114754091"/>
    <m/>
    <m/>
    <m/>
    <m/>
    <m/>
    <m/>
    <m/>
    <m/>
    <m/>
    <m/>
    <m/>
    <m/>
    <m/>
    <m/>
    <m/>
    <m/>
    <m/>
    <m/>
    <m/>
    <m/>
    <m/>
    <m/>
    <m/>
    <m/>
  </r>
  <r>
    <x v="23"/>
    <x v="33"/>
    <m/>
    <n v="2228.5555555555561"/>
    <n v="7603.8315555555546"/>
    <n v="0.48692568875227688"/>
    <m/>
    <m/>
    <m/>
    <m/>
    <m/>
    <m/>
    <m/>
    <m/>
    <m/>
    <m/>
    <m/>
    <m/>
    <m/>
    <m/>
    <m/>
    <m/>
    <m/>
    <m/>
    <m/>
    <m/>
    <m/>
    <m/>
    <m/>
    <m/>
  </r>
  <r>
    <x v="24"/>
    <x v="33"/>
    <m/>
    <n v="2245.7777777777778"/>
    <n v="7662.5937777777781"/>
    <n v="0.49068863843351551"/>
    <m/>
    <m/>
    <m/>
    <m/>
    <m/>
    <m/>
    <m/>
    <m/>
    <m/>
    <m/>
    <m/>
    <m/>
    <m/>
    <m/>
    <m/>
    <m/>
    <m/>
    <m/>
    <m/>
    <m/>
    <m/>
    <m/>
    <m/>
    <m/>
  </r>
  <r>
    <x v="25"/>
    <x v="33"/>
    <m/>
    <n v="2304.6470588235288"/>
    <n v="7863.4557647058818"/>
    <n v="0.50355121444069428"/>
    <m/>
    <m/>
    <m/>
    <m/>
    <m/>
    <m/>
    <m/>
    <m/>
    <m/>
    <m/>
    <m/>
    <m/>
    <m/>
    <m/>
    <m/>
    <m/>
    <m/>
    <m/>
    <m/>
    <m/>
    <m/>
    <m/>
    <m/>
    <m/>
  </r>
  <r>
    <x v="26"/>
    <x v="33"/>
    <m/>
    <n v="2472.5172413793098"/>
    <n v="8436.2288275862065"/>
    <n v="0.54022981734030529"/>
    <m/>
    <m/>
    <m/>
    <m/>
    <m/>
    <m/>
    <m/>
    <m/>
    <m/>
    <m/>
    <m/>
    <m/>
    <m/>
    <m/>
    <m/>
    <m/>
    <m/>
    <m/>
    <m/>
    <m/>
    <m/>
    <m/>
    <m/>
    <m/>
  </r>
  <r>
    <x v="27"/>
    <x v="33"/>
    <m/>
    <n v="2462.2222222222222"/>
    <n v="8401.1022222222218"/>
    <n v="0.53798041894353366"/>
    <m/>
    <m/>
    <m/>
    <m/>
    <m/>
    <m/>
    <m/>
    <m/>
    <m/>
    <m/>
    <m/>
    <m/>
    <m/>
    <m/>
    <m/>
    <m/>
    <m/>
    <m/>
    <m/>
    <m/>
    <m/>
    <m/>
    <m/>
    <m/>
  </r>
  <r>
    <x v="28"/>
    <x v="33"/>
    <m/>
    <n v="2629"/>
    <n v="8970.1479999999992"/>
    <n v="0.57442033811475401"/>
    <m/>
    <m/>
    <m/>
    <m/>
    <m/>
    <m/>
    <m/>
    <m/>
    <m/>
    <m/>
    <m/>
    <m/>
    <m/>
    <m/>
    <m/>
    <m/>
    <m/>
    <m/>
    <m/>
    <m/>
    <m/>
    <m/>
    <m/>
    <m/>
  </r>
  <r>
    <x v="29"/>
    <x v="33"/>
    <m/>
    <n v="2496.4285714285711"/>
    <n v="8517.8142857142848"/>
    <n v="0.54545429596018724"/>
    <m/>
    <m/>
    <m/>
    <m/>
    <m/>
    <m/>
    <m/>
    <m/>
    <m/>
    <m/>
    <m/>
    <m/>
    <m/>
    <m/>
    <m/>
    <m/>
    <m/>
    <m/>
    <m/>
    <m/>
    <m/>
    <m/>
    <m/>
    <m/>
  </r>
  <r>
    <x v="31"/>
    <x v="33"/>
    <m/>
    <n v="1676.214285714286"/>
    <n v="5719.2431428571417"/>
    <n v="0.3662425168325526"/>
    <m/>
    <m/>
    <m/>
    <m/>
    <m/>
    <m/>
    <m/>
    <m/>
    <m/>
    <m/>
    <m/>
    <m/>
    <m/>
    <m/>
    <m/>
    <m/>
    <m/>
    <m/>
    <m/>
    <m/>
    <m/>
    <m/>
    <m/>
    <m/>
  </r>
  <r>
    <x v="32"/>
    <x v="33"/>
    <m/>
    <n v="1609"/>
    <n v="5489.9079999999994"/>
    <n v="0.35155660860655741"/>
    <m/>
    <m/>
    <m/>
    <m/>
    <m/>
    <m/>
    <m/>
    <m/>
    <m/>
    <m/>
    <m/>
    <m/>
    <m/>
    <m/>
    <m/>
    <m/>
    <m/>
    <m/>
    <m/>
    <m/>
    <m/>
    <m/>
    <m/>
    <m/>
  </r>
  <r>
    <x v="33"/>
    <x v="33"/>
    <m/>
    <n v="1559"/>
    <n v="5319.308"/>
    <n v="0.34063191598360648"/>
    <m/>
    <m/>
    <m/>
    <m/>
    <m/>
    <m/>
    <m/>
    <m/>
    <m/>
    <m/>
    <m/>
    <m/>
    <m/>
    <m/>
    <m/>
    <m/>
    <m/>
    <m/>
    <m/>
    <m/>
    <m/>
    <m/>
    <m/>
    <m/>
  </r>
  <r>
    <x v="34"/>
    <x v="33"/>
    <m/>
    <n v="2205.78947368421"/>
    <n v="7526.1536842105261"/>
    <n v="0.48195143981880928"/>
    <m/>
    <m/>
    <m/>
    <m/>
    <m/>
    <m/>
    <m/>
    <m/>
    <m/>
    <m/>
    <m/>
    <m/>
    <m/>
    <m/>
    <m/>
    <m/>
    <m/>
    <m/>
    <m/>
    <m/>
    <m/>
    <m/>
    <m/>
    <m/>
  </r>
  <r>
    <x v="35"/>
    <x v="33"/>
    <m/>
    <n v="2438"/>
    <n v="8318.4560000000001"/>
    <n v="0.532688012295082"/>
    <m/>
    <m/>
    <m/>
    <m/>
    <m/>
    <m/>
    <m/>
    <m/>
    <m/>
    <m/>
    <m/>
    <m/>
    <m/>
    <m/>
    <m/>
    <m/>
    <m/>
    <m/>
    <m/>
    <m/>
    <m/>
    <m/>
    <m/>
    <m/>
  </r>
  <r>
    <x v="36"/>
    <x v="33"/>
    <m/>
    <n v="2415"/>
    <n v="8239.98"/>
    <n v="0.52766265368852461"/>
    <m/>
    <m/>
    <m/>
    <m/>
    <m/>
    <m/>
    <m/>
    <m/>
    <m/>
    <m/>
    <m/>
    <m/>
    <m/>
    <m/>
    <m/>
    <m/>
    <m/>
    <m/>
    <m/>
    <m/>
    <m/>
    <m/>
    <m/>
    <m/>
  </r>
  <r>
    <x v="37"/>
    <x v="33"/>
    <m/>
    <n v="2253.44"/>
    <n v="7688.7372800000003"/>
    <n v="0.49236278688524587"/>
    <m/>
    <m/>
    <m/>
    <m/>
    <m/>
    <m/>
    <m/>
    <m/>
    <m/>
    <m/>
    <m/>
    <m/>
    <m/>
    <m/>
    <m/>
    <m/>
    <m/>
    <m/>
    <m/>
    <m/>
    <m/>
    <m/>
    <m/>
    <m/>
  </r>
  <r>
    <x v="38"/>
    <x v="33"/>
    <m/>
    <n v="2251.2413793103451"/>
    <n v="7681.2355862068962"/>
    <n v="0.491882401780667"/>
    <m/>
    <m/>
    <m/>
    <m/>
    <m/>
    <m/>
    <m/>
    <m/>
    <m/>
    <m/>
    <m/>
    <m/>
    <m/>
    <m/>
    <m/>
    <m/>
    <m/>
    <m/>
    <m/>
    <m/>
    <m/>
    <m/>
    <m/>
    <m/>
  </r>
  <r>
    <x v="39"/>
    <x v="33"/>
    <m/>
    <n v="2186"/>
    <n v="7458.6319999999996"/>
    <n v="0.4776275614754098"/>
    <m/>
    <m/>
    <m/>
    <m/>
    <m/>
    <m/>
    <m/>
    <m/>
    <m/>
    <m/>
    <m/>
    <m/>
    <m/>
    <m/>
    <m/>
    <m/>
    <m/>
    <m/>
    <m/>
    <m/>
    <m/>
    <m/>
    <m/>
    <m/>
  </r>
  <r>
    <x v="40"/>
    <x v="33"/>
    <m/>
    <n v="2220"/>
    <n v="7574.6399999999994"/>
    <n v="0.48505635245901629"/>
    <m/>
    <m/>
    <m/>
    <m/>
    <m/>
    <m/>
    <m/>
    <m/>
    <m/>
    <m/>
    <m/>
    <m/>
    <m/>
    <m/>
    <m/>
    <m/>
    <m/>
    <m/>
    <m/>
    <m/>
    <m/>
    <m/>
    <m/>
    <m/>
  </r>
  <r>
    <x v="41"/>
    <x v="33"/>
    <m/>
    <n v="1806"/>
    <n v="6162.0720000000001"/>
    <n v="0.39459989754098362"/>
    <m/>
    <m/>
    <m/>
    <m/>
    <m/>
    <m/>
    <m/>
    <m/>
    <m/>
    <m/>
    <m/>
    <m/>
    <m/>
    <m/>
    <m/>
    <m/>
    <m/>
    <m/>
    <m/>
    <m/>
    <m/>
    <m/>
    <m/>
    <m/>
  </r>
  <r>
    <x v="42"/>
    <x v="33"/>
    <m/>
    <n v="1525"/>
    <n v="5203.3"/>
    <n v="0.33320312499999999"/>
    <m/>
    <m/>
    <m/>
    <m/>
    <m/>
    <m/>
    <m/>
    <m/>
    <m/>
    <m/>
    <m/>
    <m/>
    <m/>
    <m/>
    <m/>
    <m/>
    <m/>
    <m/>
    <m/>
    <m/>
    <m/>
    <m/>
    <m/>
    <m/>
  </r>
  <r>
    <x v="43"/>
    <x v="33"/>
    <m/>
    <n v="1371"/>
    <n v="4677.8519999999999"/>
    <n v="0.29955507172131152"/>
    <m/>
    <m/>
    <m/>
    <m/>
    <m/>
    <m/>
    <m/>
    <m/>
    <m/>
    <m/>
    <m/>
    <m/>
    <m/>
    <m/>
    <m/>
    <m/>
    <m/>
    <m/>
    <m/>
    <m/>
    <m/>
    <m/>
    <m/>
    <m/>
  </r>
  <r>
    <x v="44"/>
    <x v="33"/>
    <m/>
    <n v="1426"/>
    <n v="4865.5119999999997"/>
    <n v="0.31157223360655728"/>
    <m/>
    <m/>
    <m/>
    <m/>
    <m/>
    <m/>
    <m/>
    <m/>
    <m/>
    <m/>
    <m/>
    <m/>
    <m/>
    <m/>
    <m/>
    <m/>
    <m/>
    <m/>
    <m/>
    <m/>
    <m/>
    <m/>
    <m/>
    <m/>
  </r>
  <r>
    <x v="45"/>
    <x v="33"/>
    <m/>
    <n v="1420.464285714286"/>
    <n v="4846.624142857142"/>
    <n v="0.31036271406615917"/>
    <m/>
    <m/>
    <m/>
    <m/>
    <m/>
    <m/>
    <m/>
    <m/>
    <m/>
    <m/>
    <m/>
    <m/>
    <m/>
    <m/>
    <m/>
    <m/>
    <m/>
    <m/>
    <m/>
    <m/>
    <m/>
    <m/>
    <m/>
    <m/>
  </r>
  <r>
    <x v="46"/>
    <x v="33"/>
    <m/>
    <n v="1732"/>
    <n v="5909.5839999999998"/>
    <n v="0.37843135245901638"/>
    <m/>
    <m/>
    <m/>
    <m/>
    <m/>
    <m/>
    <m/>
    <m/>
    <m/>
    <m/>
    <m/>
    <m/>
    <m/>
    <m/>
    <m/>
    <m/>
    <m/>
    <m/>
    <m/>
    <m/>
    <m/>
    <m/>
    <m/>
    <m/>
  </r>
  <r>
    <x v="47"/>
    <x v="33"/>
    <m/>
    <n v="1759.619047619047"/>
    <n v="6003.82019047619"/>
    <n v="0.38446594457455108"/>
    <m/>
    <m/>
    <m/>
    <m/>
    <m/>
    <m/>
    <m/>
    <m/>
    <m/>
    <m/>
    <m/>
    <m/>
    <m/>
    <m/>
    <m/>
    <m/>
    <m/>
    <m/>
    <m/>
    <m/>
    <m/>
    <m/>
    <m/>
    <m/>
  </r>
  <r>
    <x v="48"/>
    <x v="33"/>
    <m/>
    <n v="1738.214285714286"/>
    <n v="5930.7871428571416"/>
    <n v="0.37978913568501171"/>
    <m/>
    <m/>
    <m/>
    <m/>
    <m/>
    <m/>
    <m/>
    <m/>
    <m/>
    <m/>
    <m/>
    <m/>
    <m/>
    <m/>
    <m/>
    <m/>
    <m/>
    <m/>
    <m/>
    <m/>
    <m/>
    <m/>
    <m/>
    <m/>
  </r>
  <r>
    <x v="49"/>
    <x v="33"/>
    <m/>
    <n v="1656"/>
    <n v="5650.2719999999999"/>
    <n v="0.36182581967213112"/>
    <m/>
    <m/>
    <m/>
    <m/>
    <m/>
    <m/>
    <m/>
    <m/>
    <m/>
    <m/>
    <m/>
    <m/>
    <m/>
    <m/>
    <m/>
    <m/>
    <m/>
    <m/>
    <m/>
    <m/>
    <m/>
    <m/>
    <m/>
    <m/>
  </r>
  <r>
    <x v="50"/>
    <x v="33"/>
    <m/>
    <n v="1682.8571428571429"/>
    <n v="5741.9085714285711"/>
    <n v="0.36769394028103042"/>
    <m/>
    <m/>
    <m/>
    <m/>
    <m/>
    <m/>
    <m/>
    <m/>
    <m/>
    <m/>
    <m/>
    <m/>
    <m/>
    <m/>
    <m/>
    <m/>
    <m/>
    <m/>
    <m/>
    <m/>
    <m/>
    <m/>
    <m/>
    <m/>
  </r>
  <r>
    <x v="51"/>
    <x v="33"/>
    <m/>
    <n v="1476.9230769230769"/>
    <n v="5039.2615384615383"/>
    <n v="0.32269861286254731"/>
    <m/>
    <m/>
    <m/>
    <m/>
    <m/>
    <m/>
    <m/>
    <m/>
    <m/>
    <m/>
    <m/>
    <m/>
    <m/>
    <m/>
    <m/>
    <m/>
    <m/>
    <m/>
    <m/>
    <m/>
    <m/>
    <m/>
    <m/>
    <m/>
  </r>
  <r>
    <x v="52"/>
    <x v="33"/>
    <m/>
    <n v="1452.724137931034"/>
    <n v="4956.6947586206898"/>
    <n v="0.31741129345675517"/>
    <m/>
    <m/>
    <m/>
    <m/>
    <m/>
    <m/>
    <m/>
    <m/>
    <m/>
    <m/>
    <m/>
    <m/>
    <m/>
    <m/>
    <m/>
    <m/>
    <m/>
    <m/>
    <m/>
    <m/>
    <m/>
    <m/>
    <m/>
    <m/>
  </r>
  <r>
    <x v="53"/>
    <x v="33"/>
    <m/>
    <n v="1280.7692307692309"/>
    <n v="4369.9846153846147"/>
    <n v="0.2798402033417402"/>
    <m/>
    <m/>
    <m/>
    <m/>
    <m/>
    <m/>
    <m/>
    <m/>
    <m/>
    <m/>
    <m/>
    <m/>
    <m/>
    <m/>
    <m/>
    <m/>
    <m/>
    <m/>
    <m/>
    <m/>
    <m/>
    <m/>
    <m/>
    <m/>
  </r>
  <r>
    <x v="54"/>
    <x v="33"/>
    <m/>
    <n v="1457"/>
    <n v="4971.2839999999997"/>
    <n v="0.31834554303278678"/>
    <m/>
    <m/>
    <m/>
    <m/>
    <m/>
    <m/>
    <m/>
    <m/>
    <m/>
    <m/>
    <m/>
    <m/>
    <m/>
    <m/>
    <m/>
    <m/>
    <m/>
    <m/>
    <m/>
    <m/>
    <m/>
    <m/>
    <m/>
    <m/>
  </r>
  <r>
    <x v="0"/>
    <x v="34"/>
    <m/>
    <n v="19697.178571428569"/>
    <n v="67387.326142857128"/>
    <n v="1.846228113502935"/>
    <m/>
    <m/>
    <m/>
    <n v="180552.85714285719"/>
    <m/>
    <m/>
    <n v="0"/>
    <m/>
    <m/>
    <m/>
    <m/>
    <m/>
    <m/>
    <m/>
    <m/>
    <m/>
    <m/>
    <m/>
    <m/>
    <m/>
    <m/>
    <m/>
    <m/>
    <m/>
  </r>
  <r>
    <x v="1"/>
    <x v="34"/>
    <m/>
    <n v="17119"/>
    <n v="58547.828000000001"/>
    <n v="1.6040500821917809"/>
    <m/>
    <m/>
    <m/>
    <n v="137800"/>
    <m/>
    <m/>
    <n v="0"/>
    <m/>
    <m/>
    <m/>
    <m/>
    <m/>
    <m/>
    <m/>
    <m/>
    <m/>
    <m/>
    <m/>
    <m/>
    <m/>
    <m/>
    <m/>
    <m/>
    <m/>
  </r>
  <r>
    <x v="2"/>
    <x v="34"/>
    <m/>
    <n v="17552.642857142859"/>
    <n v="60007.738499999992"/>
    <n v="1.644047630136986"/>
    <m/>
    <m/>
    <m/>
    <n v="118121.07142857141"/>
    <m/>
    <m/>
    <n v="0"/>
    <m/>
    <m/>
    <m/>
    <m/>
    <m/>
    <m/>
    <m/>
    <m/>
    <m/>
    <m/>
    <m/>
    <m/>
    <m/>
    <m/>
    <m/>
    <m/>
    <m/>
  </r>
  <r>
    <x v="3"/>
    <x v="34"/>
    <m/>
    <n v="16674"/>
    <n v="56986.338000000003"/>
    <n v="1.561269534246575"/>
    <m/>
    <m/>
    <m/>
    <n v="94650"/>
    <m/>
    <m/>
    <n v="0"/>
    <m/>
    <m/>
    <m/>
    <m/>
    <m/>
    <m/>
    <m/>
    <m/>
    <m/>
    <m/>
    <m/>
    <m/>
    <m/>
    <m/>
    <m/>
    <m/>
    <m/>
  </r>
  <r>
    <x v="4"/>
    <x v="34"/>
    <m/>
    <n v="14544.740740740741"/>
    <n v="49654.501959131543"/>
    <n v="1.360397313948809"/>
    <m/>
    <m/>
    <m/>
    <n v="2009.655172413793"/>
    <m/>
    <m/>
    <n v="25836.896551724141"/>
    <m/>
    <m/>
    <m/>
    <m/>
    <m/>
    <m/>
    <m/>
    <m/>
    <m/>
    <m/>
    <m/>
    <m/>
    <m/>
    <m/>
    <m/>
    <m/>
    <m/>
  </r>
  <r>
    <x v="5"/>
    <x v="34"/>
    <m/>
    <n v="13062.5"/>
    <n v="44611.432142857142"/>
    <n v="1.222231017612524"/>
    <m/>
    <m/>
    <m/>
    <n v="417.85714285714289"/>
    <m/>
    <m/>
    <n v="41764.28571428571"/>
    <m/>
    <m/>
    <m/>
    <m/>
    <m/>
    <m/>
    <m/>
    <m/>
    <m/>
    <m/>
    <m/>
    <m/>
    <m/>
    <m/>
    <m/>
    <m/>
    <m/>
  </r>
  <r>
    <x v="6"/>
    <x v="34"/>
    <m/>
    <n v="17153.571428571831"/>
    <n v="58637.680000001361"/>
    <n v="1.6065117808219549"/>
    <m/>
    <m/>
    <m/>
    <n v="8.5714285746216774"/>
    <m/>
    <m/>
    <n v="109685.7142857127"/>
    <m/>
    <m/>
    <m/>
    <m/>
    <m/>
    <m/>
    <m/>
    <m/>
    <m/>
    <m/>
    <m/>
    <m/>
    <m/>
    <m/>
    <m/>
    <m/>
    <m/>
  </r>
  <r>
    <x v="7"/>
    <x v="34"/>
    <m/>
    <n v="17693.214285714319"/>
    <n v="60478.445000000109"/>
    <n v="1.65694369863014"/>
    <m/>
    <m/>
    <m/>
    <n v="0.71428571455180645"/>
    <m/>
    <m/>
    <n v="109197.14285714269"/>
    <m/>
    <m/>
    <m/>
    <m/>
    <m/>
    <m/>
    <m/>
    <m/>
    <m/>
    <m/>
    <m/>
    <m/>
    <m/>
    <m/>
    <m/>
    <m/>
    <m/>
  </r>
  <r>
    <x v="8"/>
    <x v="34"/>
    <m/>
    <n v="18760"/>
    <n v="64075.816428571423"/>
    <n v="1.755501819960861"/>
    <m/>
    <m/>
    <m/>
    <n v="385.71428571428572"/>
    <m/>
    <m/>
    <n v="66310.714285714275"/>
    <m/>
    <m/>
    <m/>
    <m/>
    <m/>
    <m/>
    <m/>
    <m/>
    <m/>
    <m/>
    <m/>
    <m/>
    <m/>
    <m/>
    <m/>
    <m/>
    <m/>
  </r>
  <r>
    <x v="9"/>
    <x v="34"/>
    <m/>
    <n v="19169.625"/>
    <n v="65439.356425925922"/>
    <n v="1.7928590801623541"/>
    <m/>
    <m/>
    <m/>
    <n v="24719.629629629631"/>
    <m/>
    <m/>
    <n v="7876.2962962962974"/>
    <m/>
    <m/>
    <m/>
    <m/>
    <m/>
    <m/>
    <m/>
    <m/>
    <m/>
    <m/>
    <m/>
    <m/>
    <m/>
    <m/>
    <m/>
    <m/>
    <m/>
  </r>
  <r>
    <x v="10"/>
    <x v="34"/>
    <m/>
    <n v="19005"/>
    <n v="64956.745714285709"/>
    <n v="1.7796368688845401"/>
    <m/>
    <m/>
    <m/>
    <n v="111685.7142857143"/>
    <m/>
    <m/>
    <n v="0"/>
    <m/>
    <m/>
    <m/>
    <m/>
    <m/>
    <m/>
    <m/>
    <m/>
    <m/>
    <m/>
    <m/>
    <m/>
    <m/>
    <m/>
    <m/>
    <m/>
    <m/>
  </r>
  <r>
    <x v="11"/>
    <x v="34"/>
    <m/>
    <n v="19472.85294117569"/>
    <n v="66609.42482352673"/>
    <n v="1.8249157485897729"/>
    <m/>
    <m/>
    <m/>
    <n v="168050.58823527949"/>
    <m/>
    <m/>
    <n v="0"/>
    <m/>
    <m/>
    <m/>
    <m/>
    <m/>
    <m/>
    <m/>
    <m/>
    <m/>
    <m/>
    <m/>
    <m/>
    <m/>
    <m/>
    <m/>
    <m/>
    <m/>
  </r>
  <r>
    <x v="12"/>
    <x v="34"/>
    <m/>
    <n v="20569.44705882436"/>
    <n v="70386.272115215819"/>
    <n v="1.9283910168552281"/>
    <m/>
    <m/>
    <m/>
    <n v="203318.75050711489"/>
    <m/>
    <m/>
    <n v="0"/>
    <m/>
    <m/>
    <m/>
    <m/>
    <m/>
    <m/>
    <m/>
    <m/>
    <m/>
    <m/>
    <m/>
    <m/>
    <m/>
    <m/>
    <m/>
    <m/>
    <m/>
  </r>
  <r>
    <x v="13"/>
    <x v="34"/>
    <m/>
    <n v="19738.543999999951"/>
    <n v="67513.73458953829"/>
    <n v="1.849691358617487"/>
    <m/>
    <m/>
    <m/>
    <n v="165822.46153846159"/>
    <m/>
    <m/>
    <n v="0"/>
    <m/>
    <m/>
    <m/>
    <m/>
    <m/>
    <m/>
    <m/>
    <m/>
    <m/>
    <m/>
    <m/>
    <m/>
    <m/>
    <m/>
    <m/>
    <m/>
    <m/>
  </r>
  <r>
    <x v="14"/>
    <x v="34"/>
    <m/>
    <n v="19776"/>
    <n v="67608.521999999997"/>
    <n v="1.852288273972603"/>
    <m/>
    <m/>
    <m/>
    <n v="132810"/>
    <m/>
    <m/>
    <n v="0"/>
    <m/>
    <m/>
    <m/>
    <m/>
    <m/>
    <m/>
    <m/>
    <m/>
    <m/>
    <m/>
    <m/>
    <m/>
    <m/>
    <m/>
    <m/>
    <m/>
    <m/>
  </r>
  <r>
    <x v="15"/>
    <x v="34"/>
    <m/>
    <n v="18546.52173913044"/>
    <n v="63341.805250836129"/>
    <n v="1.7353919246804419"/>
    <m/>
    <m/>
    <m/>
    <n v="61073.076923076922"/>
    <m/>
    <m/>
    <n v="0"/>
    <m/>
    <m/>
    <m/>
    <m/>
    <m/>
    <m/>
    <m/>
    <m/>
    <m/>
    <m/>
    <m/>
    <m/>
    <m/>
    <m/>
    <m/>
    <m/>
    <m/>
  </r>
  <r>
    <x v="16"/>
    <x v="34"/>
    <m/>
    <n v="16488.28"/>
    <n v="56295.222841481482"/>
    <n v="1.542334872369356"/>
    <m/>
    <m/>
    <m/>
    <n v="31930"/>
    <m/>
    <m/>
    <n v="5281.4814814814818"/>
    <m/>
    <m/>
    <m/>
    <m/>
    <m/>
    <m/>
    <m/>
    <m/>
    <m/>
    <m/>
    <m/>
    <m/>
    <m/>
    <m/>
    <m/>
    <m/>
    <m/>
  </r>
  <r>
    <x v="17"/>
    <x v="34"/>
    <m/>
    <n v="12385.555555555549"/>
    <n v="42299.319126984119"/>
    <n v="1.1588854555338119"/>
    <m/>
    <m/>
    <m/>
    <n v="492.85714285714278"/>
    <m/>
    <m/>
    <n v="39310.71428571429"/>
    <m/>
    <m/>
    <m/>
    <m/>
    <m/>
    <m/>
    <m/>
    <m/>
    <m/>
    <m/>
    <m/>
    <m/>
    <m/>
    <m/>
    <m/>
    <m/>
    <m/>
  </r>
  <r>
    <x v="18"/>
    <x v="34"/>
    <m/>
    <n v="13866"/>
    <n v="47407.811999999998"/>
    <n v="1.298844164383562"/>
    <m/>
    <m/>
    <m/>
    <n v="0"/>
    <m/>
    <m/>
    <n v="97020"/>
    <m/>
    <m/>
    <m/>
    <m/>
    <m/>
    <m/>
    <m/>
    <m/>
    <m/>
    <m/>
    <m/>
    <m/>
    <m/>
    <m/>
    <m/>
    <m/>
    <m/>
  </r>
  <r>
    <x v="19"/>
    <x v="34"/>
    <m/>
    <n v="16325.190476190481"/>
    <n v="55769.762304761898"/>
    <n v="1.5279386932811481"/>
    <m/>
    <m/>
    <m/>
    <n v="0"/>
    <m/>
    <m/>
    <n v="68212.400000000009"/>
    <m/>
    <m/>
    <m/>
    <m/>
    <m/>
    <m/>
    <m/>
    <m/>
    <m/>
    <m/>
    <m/>
    <m/>
    <m/>
    <m/>
    <m/>
    <m/>
    <m/>
  </r>
  <r>
    <x v="20"/>
    <x v="34"/>
    <m/>
    <n v="17493.333333333328"/>
    <n v="59750.799761904753"/>
    <n v="1.637008212654925"/>
    <m/>
    <m/>
    <m/>
    <n v="53.571428571428577"/>
    <m/>
    <m/>
    <n v="63492.857142857138"/>
    <m/>
    <m/>
    <m/>
    <m/>
    <m/>
    <m/>
    <m/>
    <m/>
    <m/>
    <m/>
    <m/>
    <m/>
    <m/>
    <m/>
    <m/>
    <m/>
    <m/>
  </r>
  <r>
    <x v="21"/>
    <x v="34"/>
    <m/>
    <n v="17555.96428571429"/>
    <n v="59952.452901477838"/>
    <n v="1.6425329562048721"/>
    <m/>
    <m/>
    <m/>
    <n v="42053.103448275862"/>
    <m/>
    <m/>
    <n v="9449.6551724137935"/>
    <m/>
    <m/>
    <m/>
    <m/>
    <m/>
    <m/>
    <m/>
    <m/>
    <m/>
    <m/>
    <m/>
    <m/>
    <m/>
    <m/>
    <m/>
    <m/>
    <m/>
  </r>
  <r>
    <x v="22"/>
    <x v="34"/>
    <m/>
    <n v="17619.599999999999"/>
    <n v="60237.668057142873"/>
    <n v="1.6503470700587091"/>
    <m/>
    <m/>
    <m/>
    <n v="119592.8571428571"/>
    <m/>
    <m/>
    <n v="0"/>
    <m/>
    <m/>
    <m/>
    <m/>
    <m/>
    <m/>
    <m/>
    <m/>
    <m/>
    <m/>
    <m/>
    <m/>
    <m/>
    <m/>
    <m/>
    <m/>
    <m/>
  </r>
  <r>
    <x v="23"/>
    <x v="34"/>
    <m/>
    <n v="17528.777777777781"/>
    <n v="59859.76459259259"/>
    <n v="1.6399935504819889"/>
    <m/>
    <m/>
    <m/>
    <n v="51574.814814814818"/>
    <m/>
    <m/>
    <n v="0"/>
    <m/>
    <m/>
    <m/>
    <m/>
    <m/>
    <m/>
    <m/>
    <m/>
    <m/>
    <m/>
    <m/>
    <m/>
    <m/>
    <m/>
    <m/>
    <m/>
    <m/>
  </r>
  <r>
    <x v="24"/>
    <x v="34"/>
    <m/>
    <n v="17498.925925925931"/>
    <n v="59849.608707535117"/>
    <n v="1.6397153070557571"/>
    <m/>
    <m/>
    <m/>
    <n v="143273.44827586209"/>
    <m/>
    <m/>
    <n v="0"/>
    <m/>
    <m/>
    <m/>
    <m/>
    <m/>
    <m/>
    <m/>
    <m/>
    <m/>
    <m/>
    <m/>
    <m/>
    <m/>
    <m/>
    <m/>
    <m/>
    <m/>
  </r>
  <r>
    <x v="25"/>
    <x v="34"/>
    <m/>
    <n v="17195.294117647059"/>
    <n v="58774.488329411768"/>
    <n v="1.610259954230459"/>
    <m/>
    <m/>
    <m/>
    <n v="104144.8"/>
    <m/>
    <m/>
    <n v="0"/>
    <m/>
    <m/>
    <m/>
    <m/>
    <m/>
    <m/>
    <m/>
    <m/>
    <m/>
    <m/>
    <m/>
    <m/>
    <m/>
    <m/>
    <m/>
    <m/>
    <m/>
  </r>
  <r>
    <x v="26"/>
    <x v="34"/>
    <m/>
    <n v="16524.068965517239"/>
    <n v="56480.574000000008"/>
    <n v="1.5474129863013699"/>
    <m/>
    <m/>
    <m/>
    <n v="100450.68965517241"/>
    <m/>
    <m/>
    <n v="0"/>
    <m/>
    <m/>
    <m/>
    <m/>
    <m/>
    <m/>
    <m/>
    <m/>
    <m/>
    <m/>
    <m/>
    <m/>
    <m/>
    <m/>
    <m/>
    <m/>
    <m/>
  </r>
  <r>
    <x v="27"/>
    <x v="34"/>
    <m/>
    <n v="13780"/>
    <n v="47079.524285714288"/>
    <n v="1.2898499804305279"/>
    <m/>
    <m/>
    <m/>
    <n v="62164.285714285717"/>
    <m/>
    <m/>
    <n v="0"/>
    <m/>
    <m/>
    <m/>
    <m/>
    <m/>
    <m/>
    <m/>
    <m/>
    <m/>
    <m/>
    <m/>
    <m/>
    <m/>
    <m/>
    <m/>
    <m/>
    <m/>
  </r>
  <r>
    <x v="28"/>
    <x v="34"/>
    <m/>
    <n v="13565"/>
    <n v="46326.43"/>
    <n v="1.2692172602739731"/>
    <m/>
    <m/>
    <m/>
    <n v="30350"/>
    <m/>
    <m/>
    <n v="12300"/>
    <m/>
    <m/>
    <m/>
    <m/>
    <m/>
    <m/>
    <m/>
    <m/>
    <m/>
    <m/>
    <m/>
    <m/>
    <m/>
    <m/>
    <m/>
    <m/>
    <m/>
  </r>
  <r>
    <x v="29"/>
    <x v="34"/>
    <m/>
    <n v="14064.642857142861"/>
    <n v="48053.607857142859"/>
    <n v="1.3165372015655581"/>
    <m/>
    <m/>
    <m/>
    <n v="396.42857142857139"/>
    <m/>
    <m/>
    <n v="64650"/>
    <m/>
    <m/>
    <m/>
    <m/>
    <m/>
    <m/>
    <m/>
    <m/>
    <m/>
    <m/>
    <m/>
    <m/>
    <m/>
    <m/>
    <m/>
    <m/>
    <m/>
  </r>
  <r>
    <x v="30"/>
    <x v="34"/>
    <m/>
    <n v="15097"/>
    <n v="51599.624000000003"/>
    <n v="1.4136883287671229"/>
    <m/>
    <m/>
    <m/>
    <n v="0"/>
    <m/>
    <m/>
    <n v="88660"/>
    <m/>
    <m/>
    <m/>
    <m/>
    <m/>
    <m/>
    <m/>
    <m/>
    <m/>
    <m/>
    <m/>
    <m/>
    <m/>
    <m/>
    <m/>
    <m/>
    <m/>
  </r>
  <r>
    <x v="31"/>
    <x v="34"/>
    <m/>
    <n v="15306.846153846151"/>
    <n v="52326.974262108262"/>
    <n v="1.433615733208446"/>
    <m/>
    <m/>
    <m/>
    <n v="0"/>
    <m/>
    <m/>
    <n v="100015.1851851852"/>
    <m/>
    <m/>
    <m/>
    <m/>
    <m/>
    <m/>
    <m/>
    <m/>
    <m/>
    <m/>
    <m/>
    <m/>
    <m/>
    <m/>
    <m/>
    <m/>
    <m/>
  </r>
  <r>
    <x v="32"/>
    <x v="34"/>
    <m/>
    <n v="15867"/>
    <n v="54180.874000000003"/>
    <n v="1.484407506849315"/>
    <m/>
    <m/>
    <m/>
    <n v="570"/>
    <m/>
    <m/>
    <n v="42100"/>
    <m/>
    <m/>
    <m/>
    <m/>
    <m/>
    <m/>
    <m/>
    <m/>
    <m/>
    <m/>
    <m/>
    <m/>
    <m/>
    <m/>
    <m/>
    <m/>
    <m/>
  </r>
  <r>
    <x v="33"/>
    <x v="34"/>
    <m/>
    <n v="14796"/>
    <n v="50531.681999999993"/>
    <n v="1.3844296438356161"/>
    <m/>
    <m/>
    <m/>
    <n v="42810"/>
    <m/>
    <m/>
    <n v="4920"/>
    <m/>
    <m/>
    <m/>
    <m/>
    <m/>
    <m/>
    <m/>
    <m/>
    <m/>
    <m/>
    <m/>
    <m/>
    <m/>
    <m/>
    <m/>
    <m/>
    <m/>
  </r>
  <r>
    <x v="34"/>
    <x v="34"/>
    <m/>
    <n v="13588.42105263158"/>
    <n v="46404.664060150382"/>
    <n v="1.271360659182202"/>
    <m/>
    <m/>
    <m/>
    <n v="40971.428571428572"/>
    <m/>
    <m/>
    <n v="0"/>
    <m/>
    <m/>
    <m/>
    <m/>
    <m/>
    <m/>
    <m/>
    <m/>
    <m/>
    <m/>
    <m/>
    <m/>
    <m/>
    <m/>
    <m/>
    <m/>
    <m/>
  </r>
  <r>
    <x v="35"/>
    <x v="34"/>
    <m/>
    <n v="12743"/>
    <n v="43621.165999999997"/>
    <n v="1.195100438356165"/>
    <m/>
    <m/>
    <m/>
    <n v="142050"/>
    <m/>
    <m/>
    <n v="0"/>
    <m/>
    <m/>
    <m/>
    <m/>
    <m/>
    <m/>
    <m/>
    <m/>
    <m/>
    <m/>
    <m/>
    <m/>
    <m/>
    <m/>
    <m/>
    <m/>
    <m/>
  </r>
  <r>
    <x v="36"/>
    <x v="34"/>
    <m/>
    <n v="13709"/>
    <n v="46931.097999999998"/>
    <n v="1.2857835068493151"/>
    <m/>
    <m/>
    <m/>
    <n v="155990"/>
    <m/>
    <m/>
    <n v="0"/>
    <m/>
    <m/>
    <m/>
    <m/>
    <m/>
    <m/>
    <m/>
    <m/>
    <m/>
    <m/>
    <m/>
    <m/>
    <m/>
    <m/>
    <m/>
    <m/>
    <m/>
  </r>
  <r>
    <x v="37"/>
    <x v="34"/>
    <m/>
    <n v="14402.08"/>
    <n v="49294.036959999998"/>
    <n v="1.350521560547945"/>
    <m/>
    <m/>
    <m/>
    <n v="154140"/>
    <m/>
    <m/>
    <n v="0"/>
    <m/>
    <m/>
    <m/>
    <m/>
    <m/>
    <m/>
    <m/>
    <m/>
    <m/>
    <m/>
    <m/>
    <m/>
    <m/>
    <m/>
    <m/>
    <m/>
    <m/>
  </r>
  <r>
    <x v="38"/>
    <x v="34"/>
    <m/>
    <n v="14439.586206896551"/>
    <n v="49345.496413793102"/>
    <n v="1.3519314085970711"/>
    <m/>
    <m/>
    <m/>
    <n v="77628.275862068971"/>
    <m/>
    <m/>
    <n v="0"/>
    <m/>
    <m/>
    <m/>
    <m/>
    <m/>
    <m/>
    <m/>
    <m/>
    <m/>
    <m/>
    <m/>
    <m/>
    <m/>
    <m/>
    <m/>
    <m/>
    <m/>
  </r>
  <r>
    <x v="39"/>
    <x v="34"/>
    <m/>
    <n v="13121"/>
    <n v="44817.771999999997"/>
    <n v="1.2278841643835621"/>
    <m/>
    <m/>
    <m/>
    <n v="46090"/>
    <m/>
    <m/>
    <n v="2830"/>
    <m/>
    <m/>
    <m/>
    <m/>
    <m/>
    <m/>
    <m/>
    <m/>
    <m/>
    <m/>
    <m/>
    <m/>
    <m/>
    <m/>
    <m/>
    <m/>
    <m/>
  </r>
  <r>
    <x v="40"/>
    <x v="34"/>
    <m/>
    <n v="12580"/>
    <n v="42978.94"/>
    <n v="1.1775052054794519"/>
    <m/>
    <m/>
    <m/>
    <n v="26890"/>
    <m/>
    <m/>
    <n v="29090"/>
    <m/>
    <m/>
    <m/>
    <m/>
    <m/>
    <m/>
    <m/>
    <m/>
    <m/>
    <m/>
    <m/>
    <m/>
    <m/>
    <m/>
    <m/>
    <m/>
    <m/>
  </r>
  <r>
    <x v="41"/>
    <x v="34"/>
    <m/>
    <n v="9966"/>
    <n v="34087.131999999998"/>
    <n v="0.93389402739726024"/>
    <m/>
    <m/>
    <m/>
    <n v="540"/>
    <m/>
    <m/>
    <n v="82600"/>
    <m/>
    <m/>
    <m/>
    <m/>
    <m/>
    <m/>
    <m/>
    <m/>
    <m/>
    <m/>
    <m/>
    <m/>
    <m/>
    <m/>
    <m/>
    <m/>
    <m/>
  </r>
  <r>
    <x v="42"/>
    <x v="34"/>
    <m/>
    <n v="10491"/>
    <n v="35877.372000000003"/>
    <n v="0.98294169863013703"/>
    <m/>
    <m/>
    <m/>
    <n v="10"/>
    <m/>
    <m/>
    <n v="82070"/>
    <m/>
    <m/>
    <m/>
    <m/>
    <m/>
    <m/>
    <m/>
    <m/>
    <m/>
    <m/>
    <m/>
    <m/>
    <m/>
    <m/>
    <m/>
    <m/>
    <m/>
  </r>
  <r>
    <x v="43"/>
    <x v="34"/>
    <m/>
    <n v="13739"/>
    <n v="46988.19335714286"/>
    <n v="1.287347763209393"/>
    <m/>
    <m/>
    <m/>
    <n v="0"/>
    <m/>
    <m/>
    <n v="110725.3571428571"/>
    <m/>
    <m/>
    <m/>
    <m/>
    <m/>
    <m/>
    <m/>
    <m/>
    <m/>
    <m/>
    <m/>
    <m/>
    <m/>
    <m/>
    <m/>
    <m/>
    <m/>
  </r>
  <r>
    <x v="44"/>
    <x v="34"/>
    <m/>
    <n v="15447"/>
    <n v="52775.703999999998"/>
    <n v="1.445909698630137"/>
    <m/>
    <m/>
    <m/>
    <n v="630"/>
    <m/>
    <m/>
    <n v="69910"/>
    <m/>
    <m/>
    <m/>
    <m/>
    <m/>
    <m/>
    <m/>
    <m/>
    <m/>
    <m/>
    <m/>
    <m/>
    <m/>
    <m/>
    <m/>
    <m/>
    <m/>
  </r>
  <r>
    <x v="45"/>
    <x v="34"/>
    <m/>
    <n v="16050.25"/>
    <n v="54812.454379310337"/>
    <n v="1.501711078885215"/>
    <m/>
    <m/>
    <m/>
    <n v="25409.310344827591"/>
    <m/>
    <m/>
    <n v="23592.068965517239"/>
    <m/>
    <m/>
    <m/>
    <m/>
    <m/>
    <m/>
    <m/>
    <m/>
    <m/>
    <m/>
    <m/>
    <m/>
    <m/>
    <m/>
    <m/>
    <m/>
    <m/>
  </r>
  <r>
    <x v="46"/>
    <x v="34"/>
    <m/>
    <n v="15791"/>
    <n v="53983.491999999998"/>
    <n v="1.478999780821918"/>
    <m/>
    <m/>
    <m/>
    <n v="104580"/>
    <m/>
    <m/>
    <n v="20"/>
    <m/>
    <m/>
    <m/>
    <m/>
    <m/>
    <m/>
    <m/>
    <m/>
    <m/>
    <m/>
    <m/>
    <m/>
    <m/>
    <m/>
    <m/>
    <m/>
    <m/>
  </r>
  <r>
    <x v="47"/>
    <x v="34"/>
    <m/>
    <n v="15103"/>
    <n v="51660.805999999997"/>
    <n v="1.4153645479452051"/>
    <m/>
    <m/>
    <m/>
    <n v="129310"/>
    <m/>
    <m/>
    <n v="60"/>
    <m/>
    <m/>
    <m/>
    <m/>
    <m/>
    <m/>
    <m/>
    <m/>
    <m/>
    <m/>
    <m/>
    <m/>
    <m/>
    <m/>
    <m/>
    <m/>
    <m/>
  </r>
  <r>
    <x v="48"/>
    <x v="34"/>
    <m/>
    <n v="16733.8"/>
    <n v="57233.117599999998"/>
    <n v="1.568030619178082"/>
    <m/>
    <m/>
    <m/>
    <n v="137392"/>
    <m/>
    <m/>
    <n v="0"/>
    <m/>
    <m/>
    <m/>
    <m/>
    <m/>
    <m/>
    <m/>
    <m/>
    <m/>
    <m/>
    <m/>
    <m/>
    <m/>
    <m/>
    <m/>
    <m/>
    <m/>
  </r>
  <r>
    <x v="49"/>
    <x v="34"/>
    <m/>
    <n v="15726"/>
    <n v="53806.021999999997"/>
    <n v="1.4741375890410959"/>
    <m/>
    <m/>
    <m/>
    <n v="148910"/>
    <m/>
    <m/>
    <n v="0"/>
    <m/>
    <m/>
    <m/>
    <m/>
    <m/>
    <m/>
    <m/>
    <m/>
    <m/>
    <m/>
    <m/>
    <m/>
    <m/>
    <m/>
    <m/>
    <m/>
    <m/>
  </r>
  <r>
    <x v="50"/>
    <x v="34"/>
    <m/>
    <n v="15432.464285714281"/>
    <n v="52758.306418719207"/>
    <n v="1.44543305256765"/>
    <m/>
    <m/>
    <m/>
    <n v="102738.275862069"/>
    <m/>
    <m/>
    <n v="0"/>
    <m/>
    <m/>
    <m/>
    <m/>
    <m/>
    <m/>
    <m/>
    <m/>
    <m/>
    <m/>
    <m/>
    <m/>
    <m/>
    <m/>
    <m/>
    <m/>
    <m/>
  </r>
  <r>
    <x v="51"/>
    <x v="34"/>
    <m/>
    <n v="14404.615384615379"/>
    <n v="49217.57076923077"/>
    <n v="1.348426596417281"/>
    <m/>
    <m/>
    <m/>
    <n v="69023.076923076922"/>
    <m/>
    <m/>
    <n v="0"/>
    <m/>
    <m/>
    <m/>
    <m/>
    <m/>
    <m/>
    <m/>
    <m/>
    <m/>
    <m/>
    <m/>
    <m/>
    <m/>
    <m/>
    <m/>
    <m/>
    <m/>
  </r>
  <r>
    <x v="52"/>
    <x v="34"/>
    <m/>
    <n v="11851.62068965517"/>
    <n v="40489.948758620689"/>
    <n v="1.109313664619745"/>
    <m/>
    <m/>
    <m/>
    <n v="18215.172413793109"/>
    <m/>
    <m/>
    <n v="34003.793103448283"/>
    <m/>
    <m/>
    <m/>
    <m/>
    <m/>
    <m/>
    <m/>
    <m/>
    <m/>
    <m/>
    <m/>
    <m/>
    <m/>
    <m/>
    <m/>
    <m/>
    <m/>
  </r>
  <r>
    <x v="53"/>
    <x v="34"/>
    <m/>
    <n v="9353.0769230769238"/>
    <n v="31980.49846153846"/>
    <n v="0.87617804004214972"/>
    <m/>
    <m/>
    <m/>
    <n v="96.428571428571431"/>
    <m/>
    <m/>
    <n v="67703.57142857142"/>
    <m/>
    <m/>
    <m/>
    <m/>
    <m/>
    <m/>
    <m/>
    <m/>
    <m/>
    <m/>
    <m/>
    <m/>
    <m/>
    <m/>
    <m/>
    <m/>
    <m/>
  </r>
  <r>
    <x v="54"/>
    <x v="34"/>
    <m/>
    <n v="10312.66666666667"/>
    <n v="35268.65866666667"/>
    <n v="0.96626462100456634"/>
    <m/>
    <m/>
    <m/>
    <n v="0"/>
    <m/>
    <m/>
    <n v="81840"/>
    <m/>
    <m/>
    <m/>
    <m/>
    <m/>
    <m/>
    <m/>
    <m/>
    <m/>
    <m/>
    <m/>
    <m/>
    <m/>
    <m/>
    <m/>
    <m/>
    <m/>
  </r>
  <r>
    <x v="0"/>
    <x v="35"/>
    <n v="1165079.642857143"/>
    <n v="26244.821428571431"/>
    <n v="1063069149.963928"/>
    <n v="29125.182190792559"/>
    <m/>
    <m/>
    <m/>
    <n v="164776.07142857139"/>
    <n v="426803.57142857142"/>
    <m/>
    <n v="0"/>
    <m/>
    <m/>
    <m/>
    <m/>
    <m/>
    <m/>
    <m/>
    <m/>
    <m/>
    <m/>
    <m/>
    <m/>
    <m/>
    <m/>
    <m/>
    <m/>
    <m/>
  </r>
  <r>
    <x v="1"/>
    <x v="35"/>
    <n v="890400"/>
    <n v="25141"/>
    <n v="812574704.972"/>
    <n v="22262.320684164381"/>
    <m/>
    <m/>
    <m/>
    <n v="123870"/>
    <n v="444000"/>
    <m/>
    <n v="10"/>
    <m/>
    <m/>
    <m/>
    <m/>
    <m/>
    <m/>
    <m/>
    <m/>
    <m/>
    <m/>
    <m/>
    <m/>
    <m/>
    <m/>
    <m/>
    <m/>
    <m/>
  </r>
  <r>
    <x v="2"/>
    <x v="35"/>
    <n v="726981"/>
    <n v="25479.78571428571"/>
    <n v="663526163.87528563"/>
    <n v="18178.7990102818"/>
    <m/>
    <m/>
    <m/>
    <n v="104846.42857142859"/>
    <n v="432450"/>
    <m/>
    <n v="0"/>
    <m/>
    <m/>
    <m/>
    <m/>
    <m/>
    <m/>
    <m/>
    <m/>
    <m/>
    <m/>
    <m/>
    <m/>
    <m/>
    <m/>
    <m/>
    <m/>
    <m/>
  </r>
  <r>
    <x v="3"/>
    <x v="35"/>
    <n v="569020"/>
    <n v="24742"/>
    <n v="519439640.72399998"/>
    <n v="14231.22303353425"/>
    <m/>
    <m/>
    <m/>
    <n v="81020"/>
    <n v="408900"/>
    <m/>
    <n v="0"/>
    <m/>
    <m/>
    <m/>
    <m/>
    <m/>
    <m/>
    <m/>
    <m/>
    <m/>
    <m/>
    <m/>
    <m/>
    <m/>
    <m/>
    <m/>
    <m/>
    <m/>
  </r>
  <r>
    <x v="4"/>
    <x v="35"/>
    <n v="1539.3103448275861"/>
    <n v="19608.074074074069"/>
    <n v="1660497.355856729"/>
    <n v="45.493078242650093"/>
    <m/>
    <m/>
    <m/>
    <n v="192.41379310344831"/>
    <n v="189741.37931034481"/>
    <m/>
    <n v="2000.909090909091"/>
    <m/>
    <m/>
    <m/>
    <m/>
    <m/>
    <m/>
    <m/>
    <m/>
    <m/>
    <m/>
    <m/>
    <m/>
    <m/>
    <m/>
    <m/>
    <m/>
    <m/>
  </r>
  <r>
    <x v="5"/>
    <x v="35"/>
    <n v="8.5714285714285712"/>
    <n v="19621.25"/>
    <n v="174514.84785714289"/>
    <n v="4.781228708414873"/>
    <m/>
    <m/>
    <m/>
    <n v="0"/>
    <n v="99750"/>
    <m/>
    <n v="0"/>
    <m/>
    <m/>
    <m/>
    <m/>
    <m/>
    <m/>
    <m/>
    <m/>
    <m/>
    <m/>
    <m/>
    <m/>
    <m/>
    <m/>
    <m/>
    <m/>
    <m/>
  </r>
  <r>
    <x v="6"/>
    <x v="35"/>
    <n v="445.71428570151329"/>
    <n v="21981.857142856341"/>
    <m/>
    <m/>
    <m/>
    <m/>
    <m/>
    <n v="0"/>
    <n v="163342.85714289549"/>
    <m/>
    <m/>
    <m/>
    <m/>
    <m/>
    <m/>
    <m/>
    <m/>
    <m/>
    <m/>
    <m/>
    <m/>
    <m/>
    <m/>
    <m/>
    <m/>
    <m/>
    <m/>
    <m/>
  </r>
  <r>
    <x v="7"/>
    <x v="35"/>
    <n v="13997.142857141789"/>
    <n v="25054.071428571358"/>
    <m/>
    <m/>
    <m/>
    <m/>
    <m/>
    <n v="0"/>
    <n v="426978.57142857462"/>
    <m/>
    <m/>
    <m/>
    <m/>
    <m/>
    <m/>
    <m/>
    <m/>
    <m/>
    <m/>
    <m/>
    <m/>
    <m/>
    <m/>
    <m/>
    <m/>
    <m/>
    <m/>
    <m/>
  </r>
  <r>
    <x v="8"/>
    <x v="35"/>
    <n v="23112.857142857141"/>
    <n v="24908.888888888891"/>
    <n v="21766165.464603178"/>
    <n v="596.33330040008707"/>
    <m/>
    <m/>
    <m/>
    <n v="21.428571428571431"/>
    <n v="602250"/>
    <m/>
    <n v="600"/>
    <m/>
    <m/>
    <m/>
    <m/>
    <m/>
    <m/>
    <m/>
    <m/>
    <m/>
    <m/>
    <m/>
    <m/>
    <m/>
    <m/>
    <m/>
    <m/>
    <m/>
  </r>
  <r>
    <x v="9"/>
    <x v="35"/>
    <n v="120358.0740740741"/>
    <n v="25069.3125"/>
    <n v="110194609.41684259"/>
    <n v="3019.030394981989"/>
    <m/>
    <m/>
    <m/>
    <n v="16464.444444444449"/>
    <n v="342492.59259259258"/>
    <m/>
    <n v="310"/>
    <m/>
    <m/>
    <m/>
    <m/>
    <m/>
    <m/>
    <m/>
    <m/>
    <m/>
    <m/>
    <m/>
    <m/>
    <m/>
    <m/>
    <m/>
    <m/>
    <m/>
  </r>
  <r>
    <x v="10"/>
    <x v="35"/>
    <n v="592795.7142857142"/>
    <n v="24606.81818181818"/>
    <n v="541118302.20292211"/>
    <n v="14825.158964463621"/>
    <m/>
    <m/>
    <m/>
    <n v="80882.142857142855"/>
    <n v="404571.42857142858"/>
    <m/>
    <n v="0"/>
    <m/>
    <m/>
    <m/>
    <m/>
    <m/>
    <m/>
    <m/>
    <m/>
    <m/>
    <m/>
    <m/>
    <m/>
    <m/>
    <m/>
    <m/>
    <m/>
    <m/>
  </r>
  <r>
    <x v="11"/>
    <x v="35"/>
    <n v="1022117.5294117481"/>
    <n v="24452.76470588287"/>
    <n v="932536093.32021999"/>
    <n v="25548.934063567671"/>
    <m/>
    <m/>
    <m/>
    <n v="129545.882352937"/>
    <n v="281344.11764699221"/>
    <m/>
    <n v="0"/>
    <m/>
    <m/>
    <m/>
    <m/>
    <m/>
    <m/>
    <m/>
    <m/>
    <m/>
    <m/>
    <m/>
    <m/>
    <m/>
    <m/>
    <m/>
    <m/>
    <m/>
  </r>
  <r>
    <x v="12"/>
    <x v="35"/>
    <n v="1236444.992941197"/>
    <n v="25466.935294117309"/>
    <n v="1128095568.563236"/>
    <n v="30906.72790584209"/>
    <m/>
    <m/>
    <m/>
    <n v="155935.28823529839"/>
    <n v="370685.88235300779"/>
    <m/>
    <n v="0"/>
    <m/>
    <m/>
    <m/>
    <m/>
    <m/>
    <m/>
    <m/>
    <m/>
    <m/>
    <m/>
    <m/>
    <m/>
    <m/>
    <m/>
    <m/>
    <m/>
    <m/>
  </r>
  <r>
    <x v="13"/>
    <x v="35"/>
    <n v="1126201.7846153809"/>
    <n v="25669.615999999791"/>
    <n v="1027741780.1825579"/>
    <n v="28157.309046097489"/>
    <m/>
    <m/>
    <m/>
    <n v="138652.76923076919"/>
    <n v="558029.23076923075"/>
    <m/>
    <n v="0"/>
    <m/>
    <m/>
    <m/>
    <m/>
    <m/>
    <m/>
    <m/>
    <m/>
    <m/>
    <m/>
    <m/>
    <m/>
    <m/>
    <m/>
    <m/>
    <m/>
    <m/>
  </r>
  <r>
    <x v="14"/>
    <x v="35"/>
    <n v="885600"/>
    <n v="25154"/>
    <n v="808335632.68799996"/>
    <n v="22146.181717479449"/>
    <m/>
    <m/>
    <m/>
    <n v="107240"/>
    <n v="582500"/>
    <m/>
    <n v="0"/>
    <m/>
    <m/>
    <m/>
    <m/>
    <m/>
    <m/>
    <m/>
    <m/>
    <m/>
    <m/>
    <m/>
    <m/>
    <m/>
    <m/>
    <m/>
    <m/>
    <m/>
  </r>
  <r>
    <x v="15"/>
    <x v="35"/>
    <n v="356113.84615384619"/>
    <n v="23998.695652173908"/>
    <n v="325334638.90725762"/>
    <n v="8913.2777782810281"/>
    <m/>
    <m/>
    <m/>
    <n v="43050"/>
    <n v="476884.61538461538"/>
    <m/>
    <n v="0"/>
    <m/>
    <m/>
    <m/>
    <m/>
    <m/>
    <m/>
    <m/>
    <m/>
    <m/>
    <m/>
    <m/>
    <m/>
    <m/>
    <m/>
    <m/>
    <m/>
    <m/>
  </r>
  <r>
    <x v="16"/>
    <x v="35"/>
    <n v="167216.29629629629"/>
    <n v="21204"/>
    <n v="152865495.39725921"/>
    <n v="4188.0957643084721"/>
    <m/>
    <m/>
    <m/>
    <n v="25867.777777777781"/>
    <n v="291859.25925925933"/>
    <m/>
    <n v="0"/>
    <m/>
    <m/>
    <m/>
    <m/>
    <m/>
    <m/>
    <m/>
    <m/>
    <m/>
    <m/>
    <m/>
    <m/>
    <m/>
    <m/>
    <m/>
    <m/>
    <m/>
  </r>
  <r>
    <x v="17"/>
    <x v="35"/>
    <n v="1821.428571428572"/>
    <n v="20838.888888888891"/>
    <n v="1984355.4996031751"/>
    <n v="54.365904098717117"/>
    <m/>
    <m/>
    <m/>
    <n v="10.714285714285721"/>
    <n v="252107.1428571429"/>
    <m/>
    <n v="3200"/>
    <m/>
    <m/>
    <m/>
    <m/>
    <m/>
    <m/>
    <m/>
    <m/>
    <m/>
    <m/>
    <m/>
    <m/>
    <m/>
    <m/>
    <m/>
    <m/>
    <m/>
  </r>
  <r>
    <x v="18"/>
    <x v="35"/>
    <n v="1720"/>
    <n v="23943"/>
    <m/>
    <m/>
    <m/>
    <m/>
    <m/>
    <n v="0"/>
    <n v="320800"/>
    <m/>
    <m/>
    <m/>
    <m/>
    <m/>
    <m/>
    <m/>
    <m/>
    <m/>
    <m/>
    <m/>
    <m/>
    <m/>
    <m/>
    <m/>
    <m/>
    <m/>
    <m/>
    <m/>
  </r>
  <r>
    <x v="19"/>
    <x v="35"/>
    <n v="2132.8000000000002"/>
    <n v="24673.047619047618"/>
    <n v="2466646.038476191"/>
    <n v="67.57934351989563"/>
    <m/>
    <m/>
    <m/>
    <n v="0"/>
    <n v="437348"/>
    <m/>
    <n v="0"/>
    <m/>
    <m/>
    <m/>
    <m/>
    <m/>
    <m/>
    <m/>
    <m/>
    <m/>
    <m/>
    <m/>
    <m/>
    <m/>
    <m/>
    <m/>
    <m/>
    <m/>
  </r>
  <r>
    <x v="20"/>
    <x v="35"/>
    <n v="7705.7142857142853"/>
    <n v="23910"/>
    <n v="7688942.3592857141"/>
    <n v="210.65595504892369"/>
    <m/>
    <m/>
    <m/>
    <n v="10.714285714285721"/>
    <n v="579750"/>
    <m/>
    <n v="0"/>
    <m/>
    <m/>
    <m/>
    <m/>
    <m/>
    <m/>
    <m/>
    <m/>
    <m/>
    <m/>
    <m/>
    <m/>
    <m/>
    <m/>
    <m/>
    <m/>
    <m/>
  </r>
  <r>
    <x v="21"/>
    <x v="35"/>
    <n v="256175.44827586209"/>
    <n v="24428"/>
    <n v="234293482.8558448"/>
    <n v="6418.9995302971183"/>
    <m/>
    <m/>
    <m/>
    <n v="28691.03448275862"/>
    <n v="578096.55172413785"/>
    <m/>
    <n v="449.5"/>
    <m/>
    <m/>
    <m/>
    <m/>
    <m/>
    <m/>
    <m/>
    <m/>
    <m/>
    <m/>
    <m/>
    <m/>
    <m/>
    <m/>
    <m/>
    <m/>
    <m/>
  </r>
  <r>
    <x v="22"/>
    <x v="35"/>
    <n v="805208.57142857136"/>
    <n v="24238.799999999999"/>
    <n v="734922981.28559983"/>
    <n v="20134.876199605471"/>
    <m/>
    <m/>
    <m/>
    <n v="97071.42857142858"/>
    <n v="489964.28571428568"/>
    <m/>
    <n v="0"/>
    <m/>
    <m/>
    <m/>
    <m/>
    <m/>
    <m/>
    <m/>
    <m/>
    <m/>
    <m/>
    <m/>
    <m/>
    <m/>
    <m/>
    <m/>
    <m/>
    <m/>
  </r>
  <r>
    <x v="23"/>
    <x v="35"/>
    <n v="342997.77777777781"/>
    <n v="22736.777777777781"/>
    <n v="313000555.50874078"/>
    <n v="8575.3576851709804"/>
    <m/>
    <m/>
    <m/>
    <n v="45030.370370370372"/>
    <n v="108959.2592592593"/>
    <m/>
    <n v="0"/>
    <m/>
    <m/>
    <m/>
    <m/>
    <m/>
    <m/>
    <m/>
    <m/>
    <m/>
    <m/>
    <m/>
    <m/>
    <m/>
    <m/>
    <m/>
    <m/>
    <m/>
  </r>
  <r>
    <x v="24"/>
    <x v="35"/>
    <n v="971540"/>
    <n v="22850.444444444449"/>
    <n v="886515308.69506514"/>
    <n v="24288.090649179871"/>
    <m/>
    <m/>
    <m/>
    <n v="125047.58620689659"/>
    <n v="392737.93103448272"/>
    <m/>
    <n v="0"/>
    <m/>
    <m/>
    <m/>
    <m/>
    <m/>
    <m/>
    <m/>
    <m/>
    <m/>
    <m/>
    <m/>
    <m/>
    <m/>
    <m/>
    <m/>
    <m/>
    <m/>
  </r>
  <r>
    <x v="25"/>
    <x v="35"/>
    <n v="750710.24"/>
    <n v="24262.76470588235"/>
    <n v="685128148.04757655"/>
    <n v="18770.63419308429"/>
    <m/>
    <m/>
    <m/>
    <n v="92614.399999999994"/>
    <n v="397532"/>
    <m/>
    <n v="0"/>
    <m/>
    <m/>
    <m/>
    <m/>
    <m/>
    <m/>
    <m/>
    <m/>
    <m/>
    <m/>
    <m/>
    <m/>
    <m/>
    <m/>
    <m/>
    <m/>
    <m/>
  </r>
  <r>
    <x v="26"/>
    <x v="35"/>
    <n v="683962.62068965519"/>
    <n v="22774.310344827591"/>
    <n v="624269454.75379312"/>
    <n v="17103.272732980629"/>
    <m/>
    <m/>
    <m/>
    <n v="87013.793103448275"/>
    <n v="417751.72413793107"/>
    <m/>
    <n v="0"/>
    <m/>
    <m/>
    <m/>
    <m/>
    <m/>
    <m/>
    <m/>
    <m/>
    <m/>
    <m/>
    <m/>
    <m/>
    <m/>
    <m/>
    <m/>
    <m/>
    <m/>
  </r>
  <r>
    <x v="27"/>
    <x v="35"/>
    <n v="378634.28571428568"/>
    <n v="18404.444444444449"/>
    <n v="345533959.97873008"/>
    <n v="9466.6838350337021"/>
    <m/>
    <m/>
    <m/>
    <n v="52575"/>
    <n v="156642.85714285719"/>
    <m/>
    <n v="10.714285714285721"/>
    <m/>
    <m/>
    <m/>
    <m/>
    <m/>
    <m/>
    <m/>
    <m/>
    <m/>
    <m/>
    <m/>
    <m/>
    <m/>
    <m/>
    <m/>
    <m/>
    <m/>
  </r>
  <r>
    <x v="28"/>
    <x v="35"/>
    <n v="118728"/>
    <n v="18148.896551724141"/>
    <n v="108455482.576463"/>
    <n v="2971.3830842866591"/>
    <m/>
    <m/>
    <m/>
    <n v="22320"/>
    <n v="113600"/>
    <m/>
    <n v="221.42857142857139"/>
    <m/>
    <m/>
    <m/>
    <m/>
    <m/>
    <m/>
    <m/>
    <m/>
    <m/>
    <m/>
    <m/>
    <m/>
    <m/>
    <m/>
    <m/>
    <m/>
    <m/>
  </r>
  <r>
    <x v="29"/>
    <x v="35"/>
    <n v="411.42857142857139"/>
    <n v="20015.357142857141"/>
    <n v="684693.82714285713"/>
    <n v="18.75873499021526"/>
    <m/>
    <m/>
    <m/>
    <n v="0"/>
    <n v="241178.57142857139"/>
    <m/>
    <n v="0"/>
    <m/>
    <m/>
    <m/>
    <m/>
    <m/>
    <m/>
    <m/>
    <m/>
    <m/>
    <m/>
    <m/>
    <m/>
    <m/>
    <m/>
    <m/>
    <m/>
    <m/>
  </r>
  <r>
    <x v="30"/>
    <x v="35"/>
    <n v="372"/>
    <n v="21514"/>
    <n v="654469.76799999992"/>
    <n v="17.930678575342458"/>
    <m/>
    <m/>
    <m/>
    <n v="0"/>
    <n v="241800"/>
    <m/>
    <n v="0"/>
    <m/>
    <m/>
    <m/>
    <m/>
    <m/>
    <m/>
    <m/>
    <m/>
    <m/>
    <m/>
    <m/>
    <m/>
    <m/>
    <m/>
    <m/>
    <m/>
    <m/>
  </r>
  <r>
    <x v="31"/>
    <x v="35"/>
    <n v="549.14285714285722"/>
    <n v="23098.720000000001"/>
    <n v="902150.34912351659"/>
    <n v="24.716447921192231"/>
    <m/>
    <m/>
    <m/>
    <n v="0"/>
    <n v="322519.23076923081"/>
    <m/>
    <n v="0"/>
    <m/>
    <m/>
    <m/>
    <m/>
    <m/>
    <m/>
    <m/>
    <m/>
    <m/>
    <m/>
    <m/>
    <m/>
    <m/>
    <m/>
    <m/>
    <m/>
    <m/>
  </r>
  <r>
    <x v="32"/>
    <x v="35"/>
    <n v="2200"/>
    <n v="21994"/>
    <n v="2562543.5279999999"/>
    <n v="70.206671999999998"/>
    <m/>
    <m/>
    <m/>
    <n v="0"/>
    <n v="481100"/>
    <m/>
    <n v="0"/>
    <m/>
    <m/>
    <m/>
    <m/>
    <m/>
    <m/>
    <m/>
    <m/>
    <m/>
    <m/>
    <m/>
    <m/>
    <m/>
    <m/>
    <m/>
    <m/>
    <m/>
  </r>
  <r>
    <x v="33"/>
    <x v="35"/>
    <n v="274264"/>
    <n v="23265"/>
    <n v="250672389.2334722"/>
    <n v="6867.7366913280066"/>
    <m/>
    <m/>
    <m/>
    <n v="40472.222222222234"/>
    <n v="464200"/>
    <m/>
    <n v="581.25"/>
    <m/>
    <m/>
    <m/>
    <m/>
    <m/>
    <m/>
    <m/>
    <m/>
    <m/>
    <m/>
    <m/>
    <m/>
    <m/>
    <m/>
    <m/>
    <m/>
    <m/>
  </r>
  <r>
    <x v="34"/>
    <x v="35"/>
    <n v="255351.42857142861"/>
    <n v="22665.78947368421"/>
    <n v="233266234.5343985"/>
    <n v="6390.8557406684522"/>
    <m/>
    <m/>
    <m/>
    <n v="38839.28571428571"/>
    <n v="308357.1428571429"/>
    <m/>
    <n v="21.428571428571431"/>
    <m/>
    <m/>
    <m/>
    <m/>
    <m/>
    <m/>
    <m/>
    <m/>
    <m/>
    <m/>
    <m/>
    <m/>
    <m/>
    <m/>
    <m/>
    <m/>
    <m/>
  </r>
  <r>
    <x v="35"/>
    <x v="35"/>
    <n v="960648"/>
    <n v="21250"/>
    <n v="876354706.86000001"/>
    <n v="24009.717996164389"/>
    <m/>
    <m/>
    <m/>
    <n v="125860"/>
    <n v="171100"/>
    <m/>
    <n v="0"/>
    <m/>
    <m/>
    <m/>
    <m/>
    <m/>
    <m/>
    <m/>
    <m/>
    <m/>
    <m/>
    <m/>
    <m/>
    <m/>
    <m/>
    <m/>
    <m/>
    <m/>
  </r>
  <r>
    <x v="36"/>
    <x v="35"/>
    <n v="1120544"/>
    <n v="22181"/>
    <n v="1022263149.4220001"/>
    <n v="28007.20957320548"/>
    <m/>
    <m/>
    <m/>
    <n v="139850"/>
    <n v="251200"/>
    <m/>
    <n v="0"/>
    <m/>
    <m/>
    <m/>
    <m/>
    <m/>
    <m/>
    <m/>
    <m/>
    <m/>
    <m/>
    <m/>
    <m/>
    <m/>
    <m/>
    <m/>
    <m/>
    <m/>
  </r>
  <r>
    <x v="37"/>
    <x v="35"/>
    <n v="1200291.076923077"/>
    <n v="22389.919999999998"/>
    <n v="1095168791.2131939"/>
    <n v="30004.624416799841"/>
    <m/>
    <m/>
    <m/>
    <n v="150036.92307692309"/>
    <n v="426784.61538461538"/>
    <m/>
    <n v="0"/>
    <m/>
    <m/>
    <m/>
    <m/>
    <m/>
    <m/>
    <m/>
    <m/>
    <m/>
    <m/>
    <m/>
    <m/>
    <m/>
    <m/>
    <m/>
    <m/>
    <m/>
  </r>
  <r>
    <x v="38"/>
    <x v="35"/>
    <n v="510217.24137931038"/>
    <n v="22353.137931034478"/>
    <n v="465838714.45179307"/>
    <n v="12762.70450552858"/>
    <m/>
    <m/>
    <m/>
    <n v="59327.586206896551"/>
    <n v="444262.06896551728"/>
    <m/>
    <n v="10.68965517241379"/>
    <m/>
    <m/>
    <m/>
    <m/>
    <m/>
    <m/>
    <m/>
    <m/>
    <m/>
    <m/>
    <m/>
    <m/>
    <m/>
    <m/>
    <m/>
    <m/>
    <m/>
  </r>
  <r>
    <x v="39"/>
    <x v="35"/>
    <n v="269140"/>
    <n v="21389"/>
    <n v="246016295.6014483"/>
    <n v="6740.17248223146"/>
    <m/>
    <m/>
    <m/>
    <n v="35930"/>
    <n v="487600"/>
    <m/>
    <n v="403.44827586206901"/>
    <m/>
    <m/>
    <m/>
    <m/>
    <m/>
    <m/>
    <m/>
    <m/>
    <m/>
    <m/>
    <m/>
    <m/>
    <m/>
    <m/>
    <m/>
    <m/>
    <m/>
  </r>
  <r>
    <x v="40"/>
    <x v="35"/>
    <n v="136832"/>
    <n v="21343"/>
    <n v="125225425.266625"/>
    <n v="3430.8335689486298"/>
    <m/>
    <m/>
    <m/>
    <n v="16180"/>
    <n v="361800"/>
    <m/>
    <n v="2770.625"/>
    <m/>
    <m/>
    <m/>
    <m/>
    <m/>
    <m/>
    <m/>
    <m/>
    <m/>
    <m/>
    <m/>
    <m/>
    <m/>
    <m/>
    <m/>
    <m/>
    <m/>
  </r>
  <r>
    <x v="41"/>
    <x v="35"/>
    <n v="3520"/>
    <n v="21519"/>
    <m/>
    <m/>
    <m/>
    <m/>
    <m/>
    <n v="230"/>
    <n v="228804"/>
    <m/>
    <m/>
    <m/>
    <m/>
    <m/>
    <m/>
    <m/>
    <m/>
    <m/>
    <m/>
    <m/>
    <m/>
    <m/>
    <m/>
    <m/>
    <m/>
    <m/>
    <m/>
    <m/>
  </r>
  <r>
    <x v="42"/>
    <x v="35"/>
    <n v="1228"/>
    <n v="23140"/>
    <n v="1382965.5266666671"/>
    <n v="37.889466484018257"/>
    <m/>
    <m/>
    <m/>
    <n v="74761.666666666657"/>
    <n v="184000"/>
    <m/>
    <n v="1085"/>
    <m/>
    <m/>
    <m/>
    <m/>
    <m/>
    <m/>
    <m/>
    <m/>
    <m/>
    <m/>
    <m/>
    <m/>
    <m/>
    <m/>
    <m/>
    <m/>
    <m/>
  </r>
  <r>
    <x v="43"/>
    <x v="35"/>
    <n v="1212"/>
    <n v="24468"/>
    <m/>
    <m/>
    <m/>
    <m/>
    <m/>
    <m/>
    <n v="310200"/>
    <m/>
    <n v="0"/>
    <m/>
    <m/>
    <m/>
    <m/>
    <m/>
    <m/>
    <m/>
    <m/>
    <m/>
    <m/>
    <m/>
    <m/>
    <m/>
    <m/>
    <m/>
    <m/>
    <m/>
  </r>
  <r>
    <x v="44"/>
    <x v="35"/>
    <n v="6868"/>
    <n v="25191"/>
    <m/>
    <m/>
    <m/>
    <m/>
    <m/>
    <m/>
    <n v="549600"/>
    <m/>
    <n v="144.82758620689651"/>
    <m/>
    <m/>
    <m/>
    <m/>
    <m/>
    <m/>
    <m/>
    <m/>
    <m/>
    <m/>
    <m/>
    <m/>
    <m/>
    <m/>
    <m/>
    <m/>
    <m/>
  </r>
  <r>
    <x v="45"/>
    <x v="35"/>
    <n v="159126.20689655171"/>
    <n v="24652.75"/>
    <n v="145766442.29801479"/>
    <n v="3993.6011588497208"/>
    <m/>
    <m/>
    <m/>
    <n v="45136"/>
    <n v="559180.13793103455"/>
    <m/>
    <n v="1151.428571428572"/>
    <m/>
    <m/>
    <m/>
    <m/>
    <m/>
    <m/>
    <m/>
    <m/>
    <m/>
    <m/>
    <m/>
    <m/>
    <m/>
    <m/>
    <m/>
    <m/>
    <m/>
  </r>
  <r>
    <x v="46"/>
    <x v="35"/>
    <n v="707400"/>
    <n v="23401"/>
    <n v="645818841.20200002"/>
    <n v="17693.66688224658"/>
    <m/>
    <m/>
    <m/>
    <n v="100980"/>
    <n v="590096"/>
    <m/>
    <n v="10"/>
    <m/>
    <m/>
    <m/>
    <m/>
    <m/>
    <m/>
    <m/>
    <m/>
    <m/>
    <m/>
    <m/>
    <m/>
    <m/>
    <m/>
    <m/>
    <m/>
    <m/>
  </r>
  <r>
    <x v="47"/>
    <x v="35"/>
    <n v="883472"/>
    <n v="22433"/>
    <n v="806171663.37600005"/>
    <n v="22086.894887013699"/>
    <m/>
    <m/>
    <m/>
    <n v="43960"/>
    <n v="368614"/>
    <m/>
    <n v="20"/>
    <m/>
    <m/>
    <m/>
    <m/>
    <m/>
    <m/>
    <m/>
    <m/>
    <m/>
    <m/>
    <m/>
    <m/>
    <m/>
    <m/>
    <m/>
    <m/>
    <m/>
  </r>
  <r>
    <x v="48"/>
    <x v="35"/>
    <n v="1011113.714285714"/>
    <n v="25074.866666666669"/>
    <n v="922614370.92273331"/>
    <n v="25277.10605267762"/>
    <m/>
    <m/>
    <m/>
    <n v="1.4761904761904761"/>
    <n v="393108.04761904757"/>
    <m/>
    <n v="0"/>
    <m/>
    <m/>
    <m/>
    <m/>
    <m/>
    <m/>
    <m/>
    <m/>
    <m/>
    <m/>
    <m/>
    <m/>
    <m/>
    <m/>
    <m/>
    <m/>
    <m/>
  </r>
  <r>
    <x v="49"/>
    <x v="35"/>
    <n v="1103848"/>
    <n v="23462"/>
    <n v="1007399124.344"/>
    <n v="27599.976009424659"/>
    <m/>
    <m/>
    <m/>
    <n v="0"/>
    <n v="609696"/>
    <m/>
    <n v="0"/>
    <m/>
    <m/>
    <m/>
    <m/>
    <m/>
    <m/>
    <m/>
    <m/>
    <m/>
    <m/>
    <m/>
    <m/>
    <m/>
    <m/>
    <m/>
    <m/>
    <m/>
  </r>
  <r>
    <x v="50"/>
    <x v="35"/>
    <n v="741981.79310344823"/>
    <n v="24557.53571428571"/>
    <n v="677359116.65668464"/>
    <n v="18557.784017991358"/>
    <m/>
    <m/>
    <m/>
    <n v="0"/>
    <n v="587931.03448275861"/>
    <m/>
    <n v="0"/>
    <m/>
    <m/>
    <m/>
    <m/>
    <m/>
    <m/>
    <m/>
    <m/>
    <m/>
    <m/>
    <m/>
    <m/>
    <m/>
    <m/>
    <m/>
    <m/>
    <m/>
  </r>
  <r>
    <x v="51"/>
    <x v="35"/>
    <n v="514190.76923076919"/>
    <n v="23458.846153846149"/>
    <n v="469736595.42923069"/>
    <n v="12869.4957651844"/>
    <m/>
    <m/>
    <m/>
    <n v="0"/>
    <n v="714572.30769230763"/>
    <m/>
    <n v="0"/>
    <m/>
    <m/>
    <m/>
    <m/>
    <m/>
    <m/>
    <m/>
    <m/>
    <m/>
    <m/>
    <m/>
    <m/>
    <m/>
    <m/>
    <m/>
    <m/>
    <m/>
  </r>
  <r>
    <x v="52"/>
    <x v="35"/>
    <n v="146012.13793103449"/>
    <n v="21850.724137931029"/>
    <n v="133691293.4293793"/>
    <n v="3662.7751624487469"/>
    <m/>
    <m/>
    <m/>
    <n v="0"/>
    <n v="453668.96551724139"/>
    <m/>
    <n v="0"/>
    <m/>
    <m/>
    <m/>
    <m/>
    <m/>
    <m/>
    <m/>
    <m/>
    <m/>
    <m/>
    <m/>
    <m/>
    <m/>
    <m/>
    <m/>
    <m/>
    <m/>
  </r>
  <r>
    <x v="53"/>
    <x v="35"/>
    <n v="29232.857142857141"/>
    <n v="22052.307692307691"/>
    <n v="26995853.902417582"/>
    <n v="739.61243568267344"/>
    <m/>
    <m/>
    <m/>
    <n v="0"/>
    <n v="260245.71428571429"/>
    <m/>
    <n v="0"/>
    <m/>
    <m/>
    <m/>
    <m/>
    <m/>
    <m/>
    <m/>
    <m/>
    <m/>
    <m/>
    <m/>
    <m/>
    <m/>
    <m/>
    <m/>
    <m/>
    <m/>
  </r>
  <r>
    <x v="54"/>
    <x v="35"/>
    <n v="33686.666666666672"/>
    <n v="22929.666666666661"/>
    <n v="31068068.02266667"/>
    <n v="851.17994582648407"/>
    <m/>
    <m/>
    <m/>
    <n v="0"/>
    <n v="267592"/>
    <m/>
    <n v="0"/>
    <m/>
    <m/>
    <m/>
    <m/>
    <m/>
    <m/>
    <m/>
    <m/>
    <m/>
    <m/>
    <m/>
    <m/>
    <m/>
    <m/>
    <m/>
    <m/>
    <m/>
  </r>
  <r>
    <x v="0"/>
    <x v="36"/>
    <m/>
    <n v="15655"/>
    <n v="55099.578846153847"/>
    <n v="1.5095775026343521"/>
    <m/>
    <m/>
    <m/>
    <n v="0"/>
    <m/>
    <m/>
    <n v="1684718.846153846"/>
    <m/>
    <m/>
    <m/>
    <m/>
    <m/>
    <m/>
    <m/>
    <m/>
    <m/>
    <m/>
    <m/>
    <m/>
    <m/>
    <m/>
    <m/>
    <m/>
    <m/>
  </r>
  <r>
    <x v="1"/>
    <x v="36"/>
    <m/>
    <n v="15198"/>
    <n v="53276.746000000006"/>
    <n v="1.4596368767123289"/>
    <m/>
    <m/>
    <m/>
    <n v="0"/>
    <m/>
    <m/>
    <n v="1421170"/>
    <m/>
    <m/>
    <m/>
    <m/>
    <m/>
    <m/>
    <m/>
    <m/>
    <m/>
    <m/>
    <m/>
    <m/>
    <m/>
    <m/>
    <m/>
    <m/>
    <m/>
  </r>
  <r>
    <x v="2"/>
    <x v="36"/>
    <m/>
    <n v="15875.321428571429"/>
    <n v="55645.717428571443"/>
    <n v="1.5245402035225051"/>
    <m/>
    <m/>
    <m/>
    <n v="0"/>
    <m/>
    <m/>
    <n v="1479120.7142857141"/>
    <m/>
    <m/>
    <m/>
    <m/>
    <m/>
    <m/>
    <m/>
    <m/>
    <m/>
    <m/>
    <m/>
    <m/>
    <m/>
    <m/>
    <m/>
    <m/>
    <m/>
  </r>
  <r>
    <x v="3"/>
    <x v="36"/>
    <m/>
    <n v="15371"/>
    <n v="53871.421999999999"/>
    <n v="1.475929369863014"/>
    <m/>
    <m/>
    <m/>
    <n v="0"/>
    <m/>
    <m/>
    <n v="1425570"/>
    <m/>
    <m/>
    <m/>
    <m/>
    <m/>
    <m/>
    <m/>
    <m/>
    <m/>
    <m/>
    <m/>
    <m/>
    <m/>
    <m/>
    <m/>
    <m/>
    <m/>
  </r>
  <r>
    <x v="4"/>
    <x v="36"/>
    <m/>
    <n v="12046.6"/>
    <n v="41650.309544827593"/>
    <n v="1.141104371091167"/>
    <m/>
    <m/>
    <m/>
    <n v="0"/>
    <m/>
    <m/>
    <n v="547310.3448275862"/>
    <m/>
    <m/>
    <m/>
    <m/>
    <m/>
    <m/>
    <m/>
    <m/>
    <m/>
    <m/>
    <m/>
    <m/>
    <m/>
    <m/>
    <m/>
    <m/>
    <m/>
  </r>
  <r>
    <x v="5"/>
    <x v="36"/>
    <m/>
    <n v="13496.25"/>
    <n v="46520.162142857153"/>
    <n v="1.274524990215264"/>
    <m/>
    <m/>
    <m/>
    <n v="0"/>
    <m/>
    <m/>
    <n v="470957.1428571429"/>
    <m/>
    <m/>
    <m/>
    <m/>
    <m/>
    <m/>
    <m/>
    <m/>
    <m/>
    <m/>
    <m/>
    <m/>
    <m/>
    <m/>
    <m/>
    <m/>
    <m/>
  </r>
  <r>
    <x v="6"/>
    <x v="36"/>
    <m/>
    <n v="15939"/>
    <n v="54979.783714285702"/>
    <n v="1.5062954442270049"/>
    <m/>
    <m/>
    <m/>
    <n v="0"/>
    <m/>
    <m/>
    <n v="595915.71428570151"/>
    <m/>
    <m/>
    <m/>
    <m/>
    <m/>
    <m/>
    <m/>
    <m/>
    <m/>
    <m/>
    <m/>
    <m/>
    <m/>
    <m/>
    <m/>
    <m/>
    <m/>
  </r>
  <r>
    <x v="7"/>
    <x v="36"/>
    <m/>
    <n v="15475.5"/>
    <n v="53447.183142857139"/>
    <n v="1.464306387475538"/>
    <m/>
    <m/>
    <m/>
    <n v="0"/>
    <m/>
    <m/>
    <n v="644777.14285714179"/>
    <m/>
    <m/>
    <m/>
    <m/>
    <m/>
    <m/>
    <m/>
    <m/>
    <m/>
    <m/>
    <m/>
    <m/>
    <m/>
    <m/>
    <m/>
    <m/>
    <m/>
  </r>
  <r>
    <x v="8"/>
    <x v="36"/>
    <m/>
    <n v="15634.444444444451"/>
    <n v="53917.585158730159"/>
    <n v="1.4771941139378131"/>
    <m/>
    <m/>
    <m/>
    <n v="0"/>
    <m/>
    <m/>
    <n v="572860.7142857142"/>
    <m/>
    <m/>
    <m/>
    <m/>
    <m/>
    <m/>
    <m/>
    <m/>
    <m/>
    <m/>
    <m/>
    <m/>
    <m/>
    <m/>
    <m/>
    <m/>
    <m/>
  </r>
  <r>
    <x v="9"/>
    <x v="36"/>
    <m/>
    <n v="16569.5"/>
    <n v="57137.911777777779"/>
    <n v="1.5654222404870619"/>
    <m/>
    <m/>
    <m/>
    <n v="0"/>
    <m/>
    <m/>
    <n v="602777.77777777775"/>
    <m/>
    <m/>
    <m/>
    <m/>
    <m/>
    <m/>
    <m/>
    <m/>
    <m/>
    <m/>
    <m/>
    <m/>
    <m/>
    <m/>
    <m/>
    <m/>
    <m/>
  </r>
  <r>
    <x v="10"/>
    <x v="36"/>
    <m/>
    <n v="17890.5"/>
    <n v="62125.471714285712"/>
    <n v="1.702067718199608"/>
    <m/>
    <m/>
    <m/>
    <n v="0"/>
    <m/>
    <m/>
    <n v="1083085.7142857141"/>
    <m/>
    <m/>
    <m/>
    <m/>
    <m/>
    <m/>
    <m/>
    <m/>
    <m/>
    <m/>
    <m/>
    <m/>
    <m/>
    <m/>
    <m/>
    <m/>
    <m/>
  </r>
  <r>
    <x v="11"/>
    <x v="36"/>
    <m/>
    <n v="15141.4029411754"/>
    <n v="53216.548305878699"/>
    <n v="1.457987624818595"/>
    <m/>
    <m/>
    <m/>
    <n v="0"/>
    <m/>
    <m/>
    <n v="1554081.4705882519"/>
    <m/>
    <m/>
    <m/>
    <m/>
    <m/>
    <m/>
    <m/>
    <m/>
    <m/>
    <m/>
    <m/>
    <m/>
    <m/>
    <m/>
    <m/>
    <m/>
    <m/>
  </r>
  <r>
    <x v="12"/>
    <x v="36"/>
    <m/>
    <n v="15895.029411765739"/>
    <n v="55757.14408235647"/>
    <n v="1.527592988557712"/>
    <m/>
    <m/>
    <m/>
    <n v="0"/>
    <m/>
    <m/>
    <n v="1523303.7294117471"/>
    <m/>
    <m/>
    <m/>
    <m/>
    <m/>
    <m/>
    <m/>
    <m/>
    <m/>
    <m/>
    <m/>
    <m/>
    <m/>
    <m/>
    <m/>
    <m/>
    <m/>
  </r>
  <r>
    <x v="13"/>
    <x v="36"/>
    <m/>
    <n v="16241.12"/>
    <n v="56737.549378461539"/>
    <n v="1.554453407629083"/>
    <m/>
    <m/>
    <m/>
    <n v="0"/>
    <m/>
    <m/>
    <n v="1322847.9384615391"/>
    <m/>
    <m/>
    <m/>
    <m/>
    <m/>
    <m/>
    <m/>
    <m/>
    <m/>
    <m/>
    <m/>
    <m/>
    <m/>
    <m/>
    <m/>
    <m/>
    <m/>
  </r>
  <r>
    <x v="14"/>
    <x v="36"/>
    <m/>
    <n v="15496"/>
    <n v="54206.152000000002"/>
    <n v="1.485100054794521"/>
    <m/>
    <m/>
    <m/>
    <n v="0"/>
    <m/>
    <m/>
    <n v="1333800"/>
    <m/>
    <m/>
    <m/>
    <m/>
    <m/>
    <m/>
    <m/>
    <m/>
    <m/>
    <m/>
    <m/>
    <m/>
    <m/>
    <m/>
    <m/>
    <m/>
    <m/>
  </r>
  <r>
    <x v="15"/>
    <x v="36"/>
    <m/>
    <n v="13269.13043478261"/>
    <n v="46284.285351170562"/>
    <n v="1.2680626123608369"/>
    <m/>
    <m/>
    <m/>
    <n v="0"/>
    <m/>
    <m/>
    <n v="1010012.307692308"/>
    <m/>
    <m/>
    <m/>
    <m/>
    <m/>
    <m/>
    <m/>
    <m/>
    <m/>
    <m/>
    <m/>
    <m/>
    <m/>
    <m/>
    <m/>
    <m/>
    <m/>
  </r>
  <r>
    <x v="16"/>
    <x v="36"/>
    <m/>
    <n v="11657.24"/>
    <n v="40664.735620740743"/>
    <n v="1.1141023457737189"/>
    <m/>
    <m/>
    <m/>
    <n v="0"/>
    <m/>
    <m/>
    <n v="890232.74074074079"/>
    <m/>
    <m/>
    <m/>
    <m/>
    <m/>
    <m/>
    <m/>
    <m/>
    <m/>
    <m/>
    <m/>
    <m/>
    <m/>
    <m/>
    <m/>
    <m/>
    <m/>
  </r>
  <r>
    <x v="17"/>
    <x v="36"/>
    <m/>
    <n v="11552.222222222221"/>
    <n v="39896.315079365093"/>
    <n v="1.093049728201783"/>
    <m/>
    <m/>
    <m/>
    <n v="0"/>
    <m/>
    <m/>
    <n v="480132.8571428571"/>
    <m/>
    <m/>
    <m/>
    <m/>
    <m/>
    <m/>
    <m/>
    <m/>
    <m/>
    <m/>
    <m/>
    <m/>
    <m/>
    <m/>
    <m/>
    <m/>
    <m/>
  </r>
  <r>
    <x v="18"/>
    <x v="36"/>
    <m/>
    <n v="14006"/>
    <n v="48343.444000000003"/>
    <n v="1.3244779178082191"/>
    <m/>
    <m/>
    <m/>
    <n v="0"/>
    <m/>
    <m/>
    <n v="554972"/>
    <m/>
    <m/>
    <m/>
    <m/>
    <m/>
    <m/>
    <m/>
    <m/>
    <m/>
    <m/>
    <m/>
    <m/>
    <m/>
    <m/>
    <m/>
    <m/>
    <m/>
  </r>
  <r>
    <x v="19"/>
    <x v="36"/>
    <m/>
    <n v="13871.761904761899"/>
    <n v="47818.733859047621"/>
    <n v="1.310102297508154"/>
    <m/>
    <m/>
    <m/>
    <n v="0"/>
    <m/>
    <m/>
    <n v="488282.24"/>
    <m/>
    <m/>
    <m/>
    <m/>
    <m/>
    <m/>
    <m/>
    <m/>
    <m/>
    <m/>
    <m/>
    <m/>
    <m/>
    <m/>
    <m/>
    <m/>
    <m/>
  </r>
  <r>
    <x v="20"/>
    <x v="36"/>
    <m/>
    <n v="13876.66666666667"/>
    <n v="47845.379523809519"/>
    <n v="1.310832315720809"/>
    <m/>
    <m/>
    <m/>
    <n v="0"/>
    <m/>
    <m/>
    <n v="498192.85714285722"/>
    <m/>
    <m/>
    <m/>
    <m/>
    <m/>
    <m/>
    <m/>
    <m/>
    <m/>
    <m/>
    <m/>
    <m/>
    <m/>
    <m/>
    <m/>
    <m/>
    <m/>
  </r>
  <r>
    <x v="21"/>
    <x v="36"/>
    <m/>
    <n v="13688.714285714281"/>
    <n v="47645.654935960592"/>
    <n v="1.3053604092044"/>
    <m/>
    <m/>
    <m/>
    <n v="0"/>
    <m/>
    <m/>
    <n v="939761.79310344823"/>
    <m/>
    <m/>
    <m/>
    <m/>
    <m/>
    <m/>
    <m/>
    <m/>
    <m/>
    <m/>
    <m/>
    <m/>
    <m/>
    <m/>
    <m/>
    <m/>
    <m/>
  </r>
  <r>
    <x v="22"/>
    <x v="36"/>
    <m/>
    <n v="13587.6"/>
    <n v="47574.751199999999"/>
    <n v="1.3034178410958901"/>
    <m/>
    <m/>
    <m/>
    <n v="0"/>
    <m/>
    <m/>
    <n v="1213860"/>
    <m/>
    <m/>
    <m/>
    <m/>
    <m/>
    <m/>
    <m/>
    <m/>
    <m/>
    <m/>
    <m/>
    <m/>
    <m/>
    <m/>
    <m/>
    <m/>
    <m/>
  </r>
  <r>
    <x v="23"/>
    <x v="36"/>
    <m/>
    <n v="13040.66666666667"/>
    <n v="45006.934370370371"/>
    <n v="1.23306669507864"/>
    <m/>
    <m/>
    <m/>
    <n v="0"/>
    <m/>
    <m/>
    <n v="512179.70370370371"/>
    <m/>
    <m/>
    <m/>
    <m/>
    <m/>
    <m/>
    <m/>
    <m/>
    <m/>
    <m/>
    <m/>
    <m/>
    <m/>
    <m/>
    <m/>
    <m/>
    <m/>
  </r>
  <r>
    <x v="24"/>
    <x v="36"/>
    <m/>
    <n v="13007.37037037037"/>
    <n v="45671.380531289913"/>
    <n v="1.251270699487395"/>
    <m/>
    <m/>
    <m/>
    <n v="0"/>
    <m/>
    <m/>
    <n v="1290232.8275862071"/>
    <m/>
    <m/>
    <m/>
    <m/>
    <m/>
    <m/>
    <m/>
    <m/>
    <m/>
    <m/>
    <m/>
    <m/>
    <m/>
    <m/>
    <m/>
    <m/>
    <m/>
  </r>
  <r>
    <x v="25"/>
    <x v="36"/>
    <m/>
    <n v="14082.058823529411"/>
    <n v="48947.847745882347"/>
    <n v="1.341036924544722"/>
    <m/>
    <m/>
    <m/>
    <n v="0"/>
    <m/>
    <m/>
    <n v="899863.03999999992"/>
    <m/>
    <m/>
    <m/>
    <m/>
    <m/>
    <m/>
    <m/>
    <m/>
    <m/>
    <m/>
    <m/>
    <m/>
    <m/>
    <m/>
    <m/>
    <m/>
    <m/>
  </r>
  <r>
    <x v="26"/>
    <x v="36"/>
    <m/>
    <n v="13139.724137931031"/>
    <n v="46137.150344827583"/>
    <n v="1.264031516296646"/>
    <m/>
    <m/>
    <m/>
    <n v="0"/>
    <m/>
    <m/>
    <n v="1304411.586206896"/>
    <m/>
    <m/>
    <m/>
    <m/>
    <m/>
    <m/>
    <m/>
    <m/>
    <m/>
    <m/>
    <m/>
    <m/>
    <m/>
    <m/>
    <m/>
    <m/>
    <m/>
  </r>
  <r>
    <x v="27"/>
    <x v="36"/>
    <m/>
    <n v="10542.222222222221"/>
    <n v="37180.536507936507"/>
    <n v="1.0186448358338771"/>
    <m/>
    <m/>
    <m/>
    <n v="0"/>
    <m/>
    <m/>
    <n v="1210474.2857142859"/>
    <m/>
    <m/>
    <m/>
    <m/>
    <m/>
    <m/>
    <m/>
    <m/>
    <m/>
    <m/>
    <m/>
    <m/>
    <m/>
    <m/>
    <m/>
    <m/>
    <m/>
  </r>
  <r>
    <x v="28"/>
    <x v="36"/>
    <m/>
    <n v="10192.586206896551"/>
    <n v="35821.844137931032"/>
    <n v="0.98142038734057624"/>
    <m/>
    <m/>
    <m/>
    <n v="0"/>
    <m/>
    <m/>
    <n v="1044740"/>
    <m/>
    <m/>
    <m/>
    <m/>
    <m/>
    <m/>
    <m/>
    <m/>
    <m/>
    <m/>
    <m/>
    <m/>
    <m/>
    <m/>
    <m/>
    <m/>
    <m/>
  </r>
  <r>
    <x v="29"/>
    <x v="36"/>
    <m/>
    <n v="13162.5"/>
    <n v="45454.847142857143"/>
    <n v="1.245338277886497"/>
    <m/>
    <m/>
    <m/>
    <n v="0"/>
    <m/>
    <m/>
    <n v="544397.14285714284"/>
    <m/>
    <m/>
    <m/>
    <m/>
    <m/>
    <m/>
    <m/>
    <m/>
    <m/>
    <m/>
    <m/>
    <m/>
    <m/>
    <m/>
    <m/>
    <m/>
    <m/>
  </r>
  <r>
    <x v="30"/>
    <x v="36"/>
    <m/>
    <n v="13485"/>
    <n v="46010.82"/>
    <n v="1.260570410958904"/>
    <m/>
    <m/>
    <m/>
    <n v="0"/>
    <m/>
    <m/>
    <n v="0"/>
    <m/>
    <m/>
    <m/>
    <m/>
    <m/>
    <m/>
    <m/>
    <m/>
    <m/>
    <m/>
    <m/>
    <m/>
    <m/>
    <m/>
    <m/>
    <m/>
    <m/>
  </r>
  <r>
    <x v="31"/>
    <x v="36"/>
    <m/>
    <n v="13240.321428571429"/>
    <n v="45697.140447619036"/>
    <n v="1.2519764506197"/>
    <m/>
    <m/>
    <m/>
    <n v="0"/>
    <m/>
    <m/>
    <n v="521163.73333333328"/>
    <m/>
    <m/>
    <m/>
    <m/>
    <m/>
    <m/>
    <m/>
    <m/>
    <m/>
    <m/>
    <m/>
    <m/>
    <m/>
    <m/>
    <m/>
    <m/>
    <m/>
  </r>
  <r>
    <x v="32"/>
    <x v="36"/>
    <m/>
    <n v="13223"/>
    <n v="45670.043999999987"/>
    <n v="1.2512340821917809"/>
    <m/>
    <m/>
    <m/>
    <n v="0"/>
    <m/>
    <m/>
    <n v="553168"/>
    <m/>
    <m/>
    <m/>
    <m/>
    <m/>
    <m/>
    <m/>
    <m/>
    <m/>
    <m/>
    <m/>
    <m/>
    <m/>
    <m/>
    <m/>
    <m/>
    <m/>
  </r>
  <r>
    <x v="33"/>
    <x v="36"/>
    <m/>
    <n v="13608"/>
    <n v="47461.567999999999"/>
    <n v="1.300316931506849"/>
    <m/>
    <m/>
    <m/>
    <n v="0"/>
    <m/>
    <m/>
    <n v="1031072"/>
    <m/>
    <m/>
    <m/>
    <m/>
    <m/>
    <m/>
    <m/>
    <m/>
    <m/>
    <m/>
    <m/>
    <m/>
    <m/>
    <m/>
    <m/>
    <m/>
    <m/>
  </r>
  <r>
    <x v="34"/>
    <x v="36"/>
    <m/>
    <n v="13102.1052631579"/>
    <n v="45467.128872180452"/>
    <n v="1.2456747636213821"/>
    <m/>
    <m/>
    <m/>
    <n v="0"/>
    <m/>
    <m/>
    <n v="762745.7142857142"/>
    <m/>
    <m/>
    <m/>
    <m/>
    <m/>
    <m/>
    <m/>
    <m/>
    <m/>
    <m/>
    <m/>
    <m/>
    <m/>
    <m/>
    <m/>
    <m/>
    <m/>
  </r>
  <r>
    <x v="35"/>
    <x v="36"/>
    <m/>
    <n v="12575"/>
    <n v="44341.58"/>
    <n v="1.214837808219178"/>
    <m/>
    <m/>
    <m/>
    <n v="0"/>
    <m/>
    <m/>
    <n v="1435680"/>
    <m/>
    <m/>
    <m/>
    <m/>
    <m/>
    <m/>
    <m/>
    <m/>
    <m/>
    <m/>
    <m/>
    <m/>
    <m/>
    <m/>
    <m/>
    <m/>
    <m/>
  </r>
  <r>
    <x v="36"/>
    <x v="36"/>
    <m/>
    <n v="13961"/>
    <n v="49216.52"/>
    <n v="1.3483978082191781"/>
    <m/>
    <m/>
    <m/>
    <n v="0"/>
    <m/>
    <m/>
    <n v="1581588"/>
    <m/>
    <m/>
    <m/>
    <m/>
    <m/>
    <m/>
    <m/>
    <m/>
    <m/>
    <m/>
    <m/>
    <m/>
    <m/>
    <m/>
    <m/>
    <m/>
    <m/>
  </r>
  <r>
    <x v="37"/>
    <x v="36"/>
    <m/>
    <n v="14731.36"/>
    <n v="51638.984320000003"/>
    <n v="1.4147666936986301"/>
    <m/>
    <m/>
    <m/>
    <n v="0"/>
    <m/>
    <m/>
    <n v="1375584"/>
    <m/>
    <m/>
    <m/>
    <m/>
    <m/>
    <m/>
    <m/>
    <m/>
    <m/>
    <m/>
    <m/>
    <m/>
    <m/>
    <m/>
    <m/>
    <m/>
    <m/>
  </r>
  <r>
    <x v="38"/>
    <x v="36"/>
    <m/>
    <n v="14043"/>
    <n v="49147.01517241379"/>
    <n v="1.3464935663675011"/>
    <m/>
    <m/>
    <m/>
    <n v="0"/>
    <m/>
    <m/>
    <n v="1232299.1724137929"/>
    <m/>
    <m/>
    <m/>
    <m/>
    <m/>
    <m/>
    <m/>
    <m/>
    <m/>
    <m/>
    <m/>
    <m/>
    <m/>
    <m/>
    <m/>
    <m/>
    <m/>
  </r>
  <r>
    <x v="39"/>
    <x v="36"/>
    <m/>
    <n v="12626"/>
    <n v="44141.563999999998"/>
    <n v="1.209357917808219"/>
    <m/>
    <m/>
    <m/>
    <n v="0"/>
    <m/>
    <m/>
    <n v="1061652"/>
    <m/>
    <m/>
    <m/>
    <m/>
    <m/>
    <m/>
    <m/>
    <m/>
    <m/>
    <m/>
    <m/>
    <m/>
    <m/>
    <m/>
    <m/>
    <m/>
    <m/>
  </r>
  <r>
    <x v="40"/>
    <x v="36"/>
    <m/>
    <n v="13101"/>
    <n v="45168.307999999997"/>
    <n v="1.237487890410959"/>
    <m/>
    <m/>
    <m/>
    <n v="0"/>
    <m/>
    <m/>
    <n v="467696"/>
    <m/>
    <m/>
    <m/>
    <m/>
    <m/>
    <m/>
    <m/>
    <m/>
    <m/>
    <m/>
    <m/>
    <m/>
    <m/>
    <m/>
    <m/>
    <m/>
    <m/>
  </r>
  <r>
    <x v="41"/>
    <x v="36"/>
    <m/>
    <n v="14123"/>
    <n v="48504.476000000002"/>
    <n v="1.328889753424658"/>
    <m/>
    <m/>
    <m/>
    <n v="0"/>
    <m/>
    <m/>
    <n v="316800"/>
    <m/>
    <m/>
    <m/>
    <m/>
    <m/>
    <m/>
    <m/>
    <m/>
    <m/>
    <m/>
    <m/>
    <m/>
    <m/>
    <m/>
    <m/>
    <m/>
    <m/>
  </r>
  <r>
    <x v="42"/>
    <x v="36"/>
    <m/>
    <n v="14485"/>
    <n v="49742.491999999998"/>
    <n v="1.362808"/>
    <m/>
    <m/>
    <m/>
    <n v="0"/>
    <m/>
    <m/>
    <n v="319672"/>
    <m/>
    <m/>
    <m/>
    <m/>
    <m/>
    <m/>
    <m/>
    <m/>
    <m/>
    <m/>
    <m/>
    <m/>
    <m/>
    <m/>
    <m/>
    <m/>
    <m/>
  </r>
  <r>
    <x v="43"/>
    <x v="36"/>
    <m/>
    <n v="15034"/>
    <n v="51596.767999999996"/>
    <n v="1.413610082191781"/>
    <m/>
    <m/>
    <m/>
    <n v="0"/>
    <m/>
    <m/>
    <n v="300760"/>
    <m/>
    <m/>
    <m/>
    <m/>
    <m/>
    <m/>
    <m/>
    <m/>
    <m/>
    <m/>
    <m/>
    <m/>
    <m/>
    <m/>
    <m/>
    <m/>
    <m/>
  </r>
  <r>
    <x v="44"/>
    <x v="36"/>
    <m/>
    <n v="15171"/>
    <n v="52048.392"/>
    <n v="1.4259833424657531"/>
    <m/>
    <m/>
    <m/>
    <n v="0"/>
    <m/>
    <m/>
    <n v="284940"/>
    <m/>
    <m/>
    <m/>
    <m/>
    <m/>
    <m/>
    <m/>
    <m/>
    <m/>
    <m/>
    <m/>
    <m/>
    <m/>
    <m/>
    <m/>
    <m/>
    <m/>
  </r>
  <r>
    <x v="45"/>
    <x v="36"/>
    <m/>
    <n v="15062.678571428571"/>
    <n v="51848.828113300493"/>
    <n v="1.420515838720561"/>
    <m/>
    <m/>
    <m/>
    <n v="0"/>
    <m/>
    <m/>
    <n v="454968.8275862069"/>
    <m/>
    <m/>
    <m/>
    <m/>
    <m/>
    <m/>
    <m/>
    <m/>
    <m/>
    <m/>
    <m/>
    <m/>
    <m/>
    <m/>
    <m/>
    <m/>
    <m/>
  </r>
  <r>
    <x v="46"/>
    <x v="36"/>
    <m/>
    <n v="15021"/>
    <n v="51920.911999999997"/>
    <n v="1.422490739726028"/>
    <m/>
    <m/>
    <m/>
    <n v="0"/>
    <m/>
    <m/>
    <n v="669260"/>
    <m/>
    <m/>
    <m/>
    <m/>
    <m/>
    <m/>
    <m/>
    <m/>
    <m/>
    <m/>
    <m/>
    <m/>
    <m/>
    <m/>
    <m/>
    <m/>
    <m/>
  </r>
  <r>
    <x v="47"/>
    <x v="36"/>
    <m/>
    <n v="13254"/>
    <n v="46445.158000000003"/>
    <n v="1.2724700821917809"/>
    <m/>
    <m/>
    <m/>
    <n v="0"/>
    <m/>
    <m/>
    <n v="1222510"/>
    <m/>
    <m/>
    <m/>
    <m/>
    <m/>
    <m/>
    <m/>
    <m/>
    <m/>
    <m/>
    <m/>
    <m/>
    <m/>
    <m/>
    <m/>
    <m/>
    <m/>
  </r>
  <r>
    <x v="48"/>
    <x v="36"/>
    <m/>
    <n v="14675.4"/>
    <n v="51240.029609523801"/>
    <n v="1.4038364276581861"/>
    <m/>
    <m/>
    <m/>
    <n v="0"/>
    <m/>
    <m/>
    <n v="1167564.809523809"/>
    <m/>
    <m/>
    <m/>
    <m/>
    <m/>
    <m/>
    <m/>
    <m/>
    <m/>
    <m/>
    <m/>
    <m/>
    <m/>
    <m/>
    <m/>
    <m/>
    <m/>
  </r>
  <r>
    <x v="49"/>
    <x v="36"/>
    <m/>
    <n v="14382"/>
    <n v="50558.303999999996"/>
    <n v="1.38515901369863"/>
    <m/>
    <m/>
    <m/>
    <n v="0"/>
    <m/>
    <m/>
    <n v="1486920"/>
    <m/>
    <m/>
    <m/>
    <m/>
    <m/>
    <m/>
    <m/>
    <m/>
    <m/>
    <m/>
    <m/>
    <m/>
    <m/>
    <m/>
    <m/>
    <m/>
    <m/>
  </r>
  <r>
    <x v="50"/>
    <x v="36"/>
    <m/>
    <n v="15112.5"/>
    <n v="53028.743241379307"/>
    <n v="1.4528422805857339"/>
    <m/>
    <m/>
    <m/>
    <n v="0"/>
    <m/>
    <m/>
    <n v="1464893.2413793099"/>
    <m/>
    <m/>
    <m/>
    <m/>
    <m/>
    <m/>
    <m/>
    <m/>
    <m/>
    <m/>
    <m/>
    <m/>
    <m/>
    <m/>
    <m/>
    <m/>
    <m/>
  </r>
  <r>
    <x v="51"/>
    <x v="36"/>
    <m/>
    <n v="14987.30769230769"/>
    <n v="52467.207692307689"/>
    <n v="1.437457744994731"/>
    <m/>
    <m/>
    <m/>
    <n v="0"/>
    <m/>
    <m/>
    <n v="1330513.846153846"/>
    <m/>
    <m/>
    <m/>
    <m/>
    <m/>
    <m/>
    <m/>
    <m/>
    <m/>
    <m/>
    <m/>
    <m/>
    <m/>
    <m/>
    <m/>
    <m/>
    <m/>
  </r>
  <r>
    <x v="52"/>
    <x v="36"/>
    <m/>
    <n v="13800.34482758621"/>
    <n v="47944.163862068963"/>
    <n v="1.3135387359470949"/>
    <m/>
    <m/>
    <m/>
    <n v="0"/>
    <m/>
    <m/>
    <n v="857387.31034482759"/>
    <m/>
    <m/>
    <m/>
    <m/>
    <m/>
    <m/>
    <m/>
    <m/>
    <m/>
    <m/>
    <m/>
    <m/>
    <m/>
    <m/>
    <m/>
    <m/>
    <m/>
  </r>
  <r>
    <x v="53"/>
    <x v="36"/>
    <m/>
    <n v="13684.615384615379"/>
    <n v="47281.313406593406"/>
    <n v="1.2953784494957099"/>
    <m/>
    <m/>
    <m/>
    <n v="0"/>
    <m/>
    <m/>
    <n v="589405.7142857142"/>
    <m/>
    <m/>
    <m/>
    <m/>
    <m/>
    <m/>
    <m/>
    <m/>
    <m/>
    <m/>
    <m/>
    <m/>
    <m/>
    <m/>
    <m/>
    <m/>
    <m/>
  </r>
  <r>
    <x v="54"/>
    <x v="36"/>
    <m/>
    <n v="14332.33333333333"/>
    <n v="49537.049333333322"/>
    <n v="1.3571794337899541"/>
    <m/>
    <m/>
    <m/>
    <n v="0"/>
    <m/>
    <m/>
    <n v="635128"/>
    <m/>
    <m/>
    <m/>
    <m/>
    <m/>
    <m/>
    <m/>
    <m/>
    <m/>
    <m/>
    <m/>
    <m/>
    <m/>
    <m/>
    <m/>
    <m/>
    <m/>
  </r>
  <r>
    <x v="0"/>
    <x v="37"/>
    <n v="0"/>
    <m/>
    <n v="119186.1561428571"/>
    <n v="1.420472387467608"/>
    <n v="24751.28571428571"/>
    <n v="10180.178571428571"/>
    <m/>
    <m/>
    <m/>
    <m/>
    <n v="0"/>
    <m/>
    <m/>
    <m/>
    <m/>
    <m/>
    <m/>
    <m/>
    <m/>
    <m/>
    <m/>
    <m/>
    <m/>
    <m/>
    <m/>
    <m/>
    <m/>
    <m/>
  </r>
  <r>
    <x v="1"/>
    <x v="37"/>
    <n v="0"/>
    <m/>
    <n v="109852.75199999999"/>
    <n v="1.309235954520535"/>
    <n v="22518"/>
    <n v="9678"/>
    <m/>
    <m/>
    <m/>
    <m/>
    <n v="0"/>
    <m/>
    <m/>
    <m/>
    <m/>
    <m/>
    <m/>
    <m/>
    <m/>
    <m/>
    <m/>
    <m/>
    <m/>
    <m/>
    <m/>
    <m/>
    <m/>
    <m/>
  </r>
  <r>
    <x v="2"/>
    <x v="37"/>
    <n v="0"/>
    <m/>
    <n v="116772.288"/>
    <n v="1.3917036683908179"/>
    <n v="23589.892857142859"/>
    <n v="10634.107142857139"/>
    <m/>
    <m/>
    <m/>
    <m/>
    <n v="0"/>
    <m/>
    <m/>
    <m/>
    <m/>
    <m/>
    <m/>
    <m/>
    <m/>
    <m/>
    <m/>
    <m/>
    <m/>
    <m/>
    <m/>
    <m/>
    <m/>
    <m/>
  </r>
  <r>
    <x v="3"/>
    <x v="37"/>
    <n v="0"/>
    <m/>
    <n v="109259.064"/>
    <n v="1.3021603222653919"/>
    <n v="22606"/>
    <n v="9416"/>
    <m/>
    <m/>
    <m/>
    <m/>
    <n v="0"/>
    <m/>
    <m/>
    <m/>
    <m/>
    <m/>
    <m/>
    <m/>
    <m/>
    <m/>
    <m/>
    <m/>
    <m/>
    <m/>
    <m/>
    <m/>
    <m/>
    <m/>
  </r>
  <r>
    <x v="4"/>
    <x v="37"/>
    <n v="0"/>
    <m/>
    <n v="98864.805987228596"/>
    <n v="1.1782805280579289"/>
    <n v="20344.03703703704"/>
    <n v="8590.4444444444434"/>
    <m/>
    <m/>
    <m/>
    <m/>
    <n v="140355.1724137931"/>
    <m/>
    <m/>
    <m/>
    <m/>
    <m/>
    <m/>
    <m/>
    <m/>
    <m/>
    <m/>
    <m/>
    <m/>
    <m/>
    <m/>
    <m/>
    <m/>
    <m/>
  </r>
  <r>
    <x v="5"/>
    <x v="37"/>
    <n v="0"/>
    <m/>
    <n v="112428.4228571429"/>
    <n v="1.339933054336315"/>
    <n v="23147.5"/>
    <n v="9730"/>
    <m/>
    <m/>
    <m/>
    <m/>
    <n v="250392.8571428571"/>
    <m/>
    <m/>
    <m/>
    <m/>
    <m/>
    <m/>
    <m/>
    <m/>
    <m/>
    <m/>
    <m/>
    <m/>
    <m/>
    <m/>
    <m/>
    <m/>
    <m/>
  </r>
  <r>
    <x v="6"/>
    <x v="37"/>
    <n v="0"/>
    <m/>
    <n v="118222.3605714258"/>
    <n v="1.4089857766003131"/>
    <n v="23440.714285712689"/>
    <n v="11088.142857143661"/>
    <m/>
    <m/>
    <m/>
    <m/>
    <n v="409900"/>
    <m/>
    <m/>
    <m/>
    <m/>
    <m/>
    <m/>
    <m/>
    <m/>
    <m/>
    <m/>
    <m/>
    <m/>
    <m/>
    <m/>
    <m/>
    <m/>
    <m/>
  </r>
  <r>
    <x v="7"/>
    <x v="37"/>
    <n v="0"/>
    <m/>
    <n v="104554.0157142855"/>
    <n v="1.246085091820436"/>
    <n v="19622.14285714272"/>
    <n v="10896.42857142864"/>
    <m/>
    <m/>
    <m/>
    <m/>
    <n v="424650"/>
    <m/>
    <m/>
    <m/>
    <m/>
    <m/>
    <m/>
    <m/>
    <m/>
    <m/>
    <m/>
    <m/>
    <m/>
    <m/>
    <m/>
    <m/>
    <m/>
    <m/>
  </r>
  <r>
    <x v="8"/>
    <x v="37"/>
    <n v="0"/>
    <m/>
    <n v="114563.2641269841"/>
    <n v="1.3653763035657061"/>
    <n v="21848.888888888891"/>
    <n v="11646.66666666667"/>
    <m/>
    <m/>
    <m/>
    <m/>
    <n v="276428.57142857142"/>
    <m/>
    <m/>
    <m/>
    <m/>
    <m/>
    <m/>
    <m/>
    <m/>
    <m/>
    <m/>
    <m/>
    <m/>
    <m/>
    <m/>
    <m/>
    <m/>
    <m/>
  </r>
  <r>
    <x v="9"/>
    <x v="37"/>
    <n v="0"/>
    <m/>
    <n v="119740.6909907407"/>
    <n v="1.4270813885865219"/>
    <n v="22676.5"/>
    <n v="12405.8125"/>
    <m/>
    <m/>
    <m/>
    <m/>
    <n v="39840.740740740737"/>
    <m/>
    <m/>
    <m/>
    <m/>
    <m/>
    <m/>
    <m/>
    <m/>
    <m/>
    <m/>
    <m/>
    <m/>
    <m/>
    <m/>
    <m/>
    <m/>
    <m/>
  </r>
  <r>
    <x v="10"/>
    <x v="37"/>
    <n v="0"/>
    <m/>
    <n v="102490.2763636364"/>
    <n v="1.221489242290615"/>
    <n v="19621.36363636364"/>
    <n v="10416.81818181818"/>
    <m/>
    <m/>
    <m/>
    <m/>
    <n v="0"/>
    <m/>
    <m/>
    <m/>
    <m/>
    <m/>
    <m/>
    <m/>
    <m/>
    <m/>
    <m/>
    <m/>
    <m/>
    <m/>
    <m/>
    <m/>
    <m/>
    <m/>
  </r>
  <r>
    <x v="11"/>
    <x v="37"/>
    <n v="0"/>
    <m/>
    <n v="108610.2153333334"/>
    <n v="1.29442727973367"/>
    <n v="21268.583333333339"/>
    <n v="10563.25"/>
    <m/>
    <m/>
    <m/>
    <m/>
    <n v="0"/>
    <m/>
    <m/>
    <m/>
    <m/>
    <m/>
    <m/>
    <m/>
    <m/>
    <m/>
    <m/>
    <m/>
    <m/>
    <m/>
    <m/>
    <m/>
    <m/>
    <m/>
  </r>
  <r>
    <x v="12"/>
    <x v="37"/>
    <n v="0"/>
    <m/>
    <n v="111074.7029333333"/>
    <n v="1.32379928650315"/>
    <n v="21640.066666666669"/>
    <n v="10914.066666666669"/>
    <m/>
    <m/>
    <m/>
    <m/>
    <n v="0"/>
    <m/>
    <m/>
    <m/>
    <m/>
    <m/>
    <m/>
    <m/>
    <m/>
    <m/>
    <m/>
    <m/>
    <m/>
    <m/>
    <m/>
    <m/>
    <m/>
    <m/>
  </r>
  <r>
    <x v="13"/>
    <x v="37"/>
    <n v="0"/>
    <m/>
    <n v="106755.50900000001"/>
    <n v="1.2723227063618809"/>
    <n v="21127.75"/>
    <n v="10160.5"/>
    <m/>
    <m/>
    <m/>
    <m/>
    <n v="0"/>
    <m/>
    <m/>
    <m/>
    <m/>
    <m/>
    <m/>
    <m/>
    <m/>
    <m/>
    <m/>
    <m/>
    <m/>
    <m/>
    <m/>
    <m/>
    <m/>
    <m/>
  </r>
  <r>
    <x v="14"/>
    <x v="37"/>
    <n v="0"/>
    <m/>
    <n v="110524.916"/>
    <n v="1.3172468714990579"/>
    <n v="21374"/>
    <n v="11019"/>
    <m/>
    <m/>
    <m/>
    <m/>
    <n v="0"/>
    <m/>
    <m/>
    <m/>
    <m/>
    <m/>
    <m/>
    <m/>
    <m/>
    <m/>
    <m/>
    <m/>
    <m/>
    <m/>
    <m/>
    <m/>
    <m/>
    <m/>
  </r>
  <r>
    <x v="15"/>
    <x v="37"/>
    <n v="0"/>
    <m/>
    <n v="106143.5535064935"/>
    <n v="1.2650293603138449"/>
    <n v="20663.18181818182"/>
    <n v="10445.71428571429"/>
    <m/>
    <m/>
    <m/>
    <m/>
    <n v="0"/>
    <m/>
    <m/>
    <m/>
    <m/>
    <m/>
    <m/>
    <m/>
    <m/>
    <m/>
    <m/>
    <m/>
    <m/>
    <m/>
    <m/>
    <m/>
    <m/>
    <m/>
  </r>
  <r>
    <x v="16"/>
    <x v="37"/>
    <n v="0"/>
    <m/>
    <n v="118613.7541091618"/>
    <n v="1.413650443462467"/>
    <n v="25253.57894736842"/>
    <n v="9494.6111111111113"/>
    <m/>
    <m/>
    <m/>
    <m/>
    <n v="52929.629629629628"/>
    <m/>
    <m/>
    <m/>
    <m/>
    <m/>
    <m/>
    <m/>
    <m/>
    <m/>
    <m/>
    <m/>
    <m/>
    <m/>
    <m/>
    <m/>
    <m/>
    <m/>
  </r>
  <r>
    <x v="17"/>
    <x v="37"/>
    <n v="0"/>
    <m/>
    <n v="128411.7742857143"/>
    <n v="1.5304242162147439"/>
    <n v="27876.428571428569"/>
    <n v="9700"/>
    <m/>
    <m/>
    <m/>
    <m/>
    <n v="201000"/>
    <m/>
    <m/>
    <m/>
    <m/>
    <m/>
    <m/>
    <m/>
    <m/>
    <m/>
    <m/>
    <m/>
    <m/>
    <m/>
    <m/>
    <m/>
    <m/>
    <m/>
  </r>
  <r>
    <x v="18"/>
    <x v="37"/>
    <n v="0"/>
    <m/>
    <n v="131556.66833333331"/>
    <n v="1.56790537426803"/>
    <n v="29034.083333333339"/>
    <n v="9398"/>
    <m/>
    <m/>
    <m/>
    <m/>
    <n v="426400"/>
    <m/>
    <m/>
    <m/>
    <m/>
    <m/>
    <m/>
    <m/>
    <m/>
    <m/>
    <m/>
    <m/>
    <m/>
    <m/>
    <m/>
    <m/>
    <m/>
    <m/>
  </r>
  <r>
    <x v="19"/>
    <x v="37"/>
    <n v="0"/>
    <m/>
    <n v="159122.2569084249"/>
    <n v="1.8964347830718289"/>
    <n v="35831.230769230773"/>
    <n v="10697.95238095238"/>
    <m/>
    <m/>
    <m/>
    <m/>
    <n v="364684"/>
    <m/>
    <m/>
    <m/>
    <m/>
    <m/>
    <m/>
    <m/>
    <m/>
    <m/>
    <m/>
    <m/>
    <m/>
    <m/>
    <m/>
    <m/>
    <m/>
    <m/>
  </r>
  <r>
    <x v="20"/>
    <x v="37"/>
    <n v="0"/>
    <m/>
    <n v="152639.20800000001"/>
    <n v="1.81916916549472"/>
    <n v="33764"/>
    <n v="10870"/>
    <m/>
    <m/>
    <m/>
    <m/>
    <n v="348000"/>
    <m/>
    <m/>
    <m/>
    <m/>
    <m/>
    <m/>
    <m/>
    <m/>
    <m/>
    <m/>
    <m/>
    <m/>
    <m/>
    <m/>
    <m/>
    <m/>
    <m/>
  </r>
  <r>
    <x v="21"/>
    <x v="37"/>
    <n v="0"/>
    <m/>
    <n v="134030.8308651706"/>
    <n v="1.5973926878312701"/>
    <n v="28007.925925925931"/>
    <n v="11261.857142857139"/>
    <m/>
    <m/>
    <m/>
    <m/>
    <n v="42331.034482758623"/>
    <m/>
    <m/>
    <m/>
    <m/>
    <m/>
    <m/>
    <m/>
    <m/>
    <m/>
    <m/>
    <m/>
    <m/>
    <m/>
    <m/>
    <m/>
    <m/>
    <m/>
  </r>
  <r>
    <x v="22"/>
    <x v="37"/>
    <n v="0"/>
    <m/>
    <n v="111519.1728"/>
    <n v="1.329096522298763"/>
    <n v="22580.400000000001"/>
    <n v="10104"/>
    <m/>
    <m/>
    <m/>
    <m/>
    <n v="0"/>
    <m/>
    <m/>
    <m/>
    <m/>
    <m/>
    <m/>
    <m/>
    <m/>
    <m/>
    <m/>
    <m/>
    <m/>
    <m/>
    <m/>
    <m/>
    <m/>
    <m/>
  </r>
  <r>
    <x v="23"/>
    <x v="37"/>
    <n v="0"/>
    <m/>
    <n v="126197.7484444444"/>
    <n v="1.504037237437662"/>
    <n v="26567"/>
    <n v="10419.44444444444"/>
    <m/>
    <m/>
    <m/>
    <m/>
    <n v="0"/>
    <m/>
    <m/>
    <m/>
    <m/>
    <m/>
    <m/>
    <m/>
    <m/>
    <m/>
    <m/>
    <m/>
    <m/>
    <m/>
    <m/>
    <m/>
    <m/>
    <m/>
  </r>
  <r>
    <x v="24"/>
    <x v="37"/>
    <n v="0"/>
    <m/>
    <n v="116353.1174814815"/>
    <n v="1.3867079527266399"/>
    <n v="23686.296296296299"/>
    <n v="10414.85185185185"/>
    <m/>
    <m/>
    <m/>
    <m/>
    <n v="0"/>
    <m/>
    <m/>
    <m/>
    <m/>
    <m/>
    <m/>
    <m/>
    <m/>
    <m/>
    <m/>
    <m/>
    <m/>
    <m/>
    <m/>
    <m/>
    <m/>
    <m/>
  </r>
  <r>
    <x v="25"/>
    <x v="37"/>
    <n v="0"/>
    <m/>
    <n v="118638.652"/>
    <n v="1.4139471789860081"/>
    <n v="25103.76470588235"/>
    <n v="9667.2352941176468"/>
    <m/>
    <m/>
    <m/>
    <m/>
    <n v="0"/>
    <m/>
    <m/>
    <m/>
    <m/>
    <m/>
    <m/>
    <m/>
    <m/>
    <m/>
    <m/>
    <m/>
    <m/>
    <m/>
    <m/>
    <m/>
    <m/>
    <m/>
  </r>
  <r>
    <x v="26"/>
    <x v="37"/>
    <n v="0"/>
    <m/>
    <n v="103525.2568275862"/>
    <n v="1.2338242417417851"/>
    <n v="21352.586206896551"/>
    <n v="8988.9310344827591"/>
    <m/>
    <m/>
    <m/>
    <m/>
    <n v="0"/>
    <m/>
    <m/>
    <m/>
    <m/>
    <m/>
    <m/>
    <m/>
    <m/>
    <m/>
    <m/>
    <m/>
    <m/>
    <m/>
    <m/>
    <m/>
    <m/>
    <m/>
  </r>
  <r>
    <x v="27"/>
    <x v="37"/>
    <n v="0"/>
    <m/>
    <n v="61883.823111111109"/>
    <n v="0.73753751949933388"/>
    <n v="10836"/>
    <n v="7301.1111111111113"/>
    <m/>
    <m/>
    <m/>
    <m/>
    <n v="0"/>
    <m/>
    <m/>
    <m/>
    <m/>
    <m/>
    <m/>
    <m/>
    <m/>
    <m/>
    <m/>
    <m/>
    <m/>
    <m/>
    <m/>
    <m/>
    <m/>
    <m/>
  </r>
  <r>
    <x v="28"/>
    <x v="37"/>
    <n v="0"/>
    <m/>
    <n v="81225.866588235294"/>
    <n v="0.96805790513473766"/>
    <n v="15645.88235294118"/>
    <n v="8143"/>
    <m/>
    <m/>
    <m/>
    <m/>
    <n v="58200"/>
    <m/>
    <m/>
    <m/>
    <m/>
    <m/>
    <m/>
    <m/>
    <m/>
    <m/>
    <m/>
    <m/>
    <m/>
    <m/>
    <m/>
    <m/>
    <m/>
    <m/>
  </r>
  <r>
    <x v="29"/>
    <x v="37"/>
    <n v="0"/>
    <m/>
    <n v="110149.2151648352"/>
    <n v="1.3127692318169759"/>
    <n v="25090.38461538461"/>
    <n v="7113.2142857142862"/>
    <m/>
    <m/>
    <m/>
    <m/>
    <n v="270535.71428571432"/>
    <m/>
    <m/>
    <m/>
    <m/>
    <m/>
    <m/>
    <m/>
    <m/>
    <m/>
    <m/>
    <m/>
    <m/>
    <m/>
    <m/>
    <m/>
    <m/>
    <m/>
  </r>
  <r>
    <x v="30"/>
    <x v="37"/>
    <n v="0"/>
    <m/>
    <m/>
    <m/>
    <m/>
    <m/>
    <m/>
    <m/>
    <m/>
    <m/>
    <n v="0"/>
    <m/>
    <m/>
    <m/>
    <m/>
    <m/>
    <m/>
    <m/>
    <m/>
    <m/>
    <m/>
    <m/>
    <m/>
    <m/>
    <m/>
    <m/>
    <m/>
    <m/>
  </r>
  <r>
    <x v="31"/>
    <x v="37"/>
    <n v="0"/>
    <m/>
    <n v="132953.44903174599"/>
    <n v="1.5845523446683909"/>
    <n v="31306.555555555551"/>
    <n v="7527.4642857142862"/>
    <m/>
    <m/>
    <m/>
    <m/>
    <n v="451773.33333333337"/>
    <m/>
    <m/>
    <m/>
    <m/>
    <m/>
    <m/>
    <m/>
    <m/>
    <m/>
    <m/>
    <m/>
    <m/>
    <m/>
    <m/>
    <m/>
    <m/>
    <m/>
  </r>
  <r>
    <x v="32"/>
    <x v="37"/>
    <n v="0"/>
    <m/>
    <n v="107133.572"/>
    <n v="1.2768284985579099"/>
    <n v="23961"/>
    <n v="7370"/>
    <m/>
    <m/>
    <m/>
    <m/>
    <n v="232200"/>
    <m/>
    <m/>
    <m/>
    <m/>
    <m/>
    <m/>
    <m/>
    <m/>
    <m/>
    <m/>
    <m/>
    <m/>
    <m/>
    <m/>
    <m/>
    <m/>
    <m/>
  </r>
  <r>
    <x v="33"/>
    <x v="37"/>
    <n v="0"/>
    <m/>
    <n v="106874.74400000001"/>
    <n v="1.2737437608752651"/>
    <n v="23595"/>
    <n v="7717"/>
    <m/>
    <m/>
    <m/>
    <m/>
    <n v="38200"/>
    <m/>
    <m/>
    <m/>
    <m/>
    <m/>
    <m/>
    <m/>
    <m/>
    <m/>
    <m/>
    <m/>
    <m/>
    <m/>
    <m/>
    <m/>
    <m/>
    <m/>
  </r>
  <r>
    <x v="34"/>
    <x v="37"/>
    <n v="0"/>
    <m/>
    <n v="100722.24000000001"/>
    <n v="1.2004176101828239"/>
    <n v="22117.89473684211"/>
    <n v="7402.1052631578941"/>
    <m/>
    <m/>
    <m/>
    <m/>
    <n v="0"/>
    <m/>
    <m/>
    <m/>
    <m/>
    <m/>
    <m/>
    <m/>
    <m/>
    <m/>
    <m/>
    <m/>
    <m/>
    <m/>
    <m/>
    <m/>
    <m/>
    <m/>
  </r>
  <r>
    <x v="35"/>
    <x v="37"/>
    <n v="0"/>
    <m/>
    <n v="99650.872000000003"/>
    <n v="1.187648940481014"/>
    <n v="22354"/>
    <n v="6852"/>
    <m/>
    <m/>
    <m/>
    <m/>
    <n v="0"/>
    <m/>
    <m/>
    <m/>
    <m/>
    <m/>
    <m/>
    <m/>
    <m/>
    <m/>
    <m/>
    <m/>
    <m/>
    <m/>
    <m/>
    <m/>
    <m/>
    <m/>
  </r>
  <r>
    <x v="36"/>
    <x v="37"/>
    <n v="0"/>
    <m/>
    <n v="119170.924"/>
    <n v="1.4202908492837221"/>
    <n v="27813"/>
    <n v="7114"/>
    <m/>
    <m/>
    <m/>
    <m/>
    <n v="0"/>
    <m/>
    <m/>
    <m/>
    <m/>
    <m/>
    <m/>
    <m/>
    <m/>
    <m/>
    <m/>
    <m/>
    <m/>
    <m/>
    <m/>
    <m/>
    <m/>
    <m/>
  </r>
  <r>
    <x v="37"/>
    <x v="37"/>
    <n v="0"/>
    <m/>
    <n v="104329.13344000001"/>
    <n v="1.243404922651538"/>
    <n v="23982.560000000001"/>
    <n v="6594.56"/>
    <m/>
    <m/>
    <m/>
    <m/>
    <n v="0"/>
    <m/>
    <m/>
    <m/>
    <m/>
    <m/>
    <m/>
    <m/>
    <m/>
    <m/>
    <m/>
    <m/>
    <m/>
    <m/>
    <m/>
    <m/>
    <m/>
    <m/>
  </r>
  <r>
    <x v="38"/>
    <x v="37"/>
    <n v="0"/>
    <m/>
    <n v="123362.9777931034"/>
    <n v="1.470252160669123"/>
    <n v="28486.862068965522"/>
    <n v="7668.7586206896549"/>
    <m/>
    <m/>
    <m/>
    <m/>
    <n v="0"/>
    <m/>
    <m/>
    <m/>
    <m/>
    <m/>
    <m/>
    <m/>
    <m/>
    <m/>
    <m/>
    <m/>
    <m/>
    <m/>
    <m/>
    <m/>
    <m/>
    <m/>
  </r>
  <r>
    <x v="39"/>
    <x v="37"/>
    <n v="0"/>
    <m/>
    <n v="111307.04"/>
    <n v="1.3265683026243651"/>
    <n v="25188"/>
    <n v="7432"/>
    <m/>
    <m/>
    <m/>
    <m/>
    <n v="7600"/>
    <m/>
    <m/>
    <m/>
    <m/>
    <m/>
    <m/>
    <m/>
    <m/>
    <m/>
    <m/>
    <m/>
    <m/>
    <m/>
    <m/>
    <m/>
    <m/>
    <m/>
  </r>
  <r>
    <x v="40"/>
    <x v="37"/>
    <n v="0"/>
    <m/>
    <n v="104970.86"/>
    <n v="1.251053083212166"/>
    <n v="23095"/>
    <n v="7635"/>
    <m/>
    <m/>
    <m/>
    <m/>
    <n v="120100"/>
    <m/>
    <m/>
    <m/>
    <m/>
    <m/>
    <m/>
    <m/>
    <m/>
    <m/>
    <m/>
    <m/>
    <m/>
    <m/>
    <m/>
    <m/>
    <m/>
    <m/>
  </r>
  <r>
    <x v="41"/>
    <x v="37"/>
    <n v="0"/>
    <m/>
    <n v="102314.348"/>
    <n v="1.219392510666699"/>
    <n v="22401"/>
    <n v="7478"/>
    <m/>
    <m/>
    <m/>
    <m/>
    <n v="367200"/>
    <m/>
    <m/>
    <m/>
    <m/>
    <m/>
    <m/>
    <m/>
    <m/>
    <m/>
    <m/>
    <m/>
    <m/>
    <m/>
    <m/>
    <m/>
    <m/>
    <m/>
  </r>
  <r>
    <x v="42"/>
    <x v="37"/>
    <n v="0"/>
    <m/>
    <n v="104545.6786666667"/>
    <n v="1.2459857300630071"/>
    <n v="23363.666666666661"/>
    <n v="7154"/>
    <m/>
    <m/>
    <m/>
    <m/>
    <n v="419400"/>
    <m/>
    <m/>
    <m/>
    <m/>
    <m/>
    <m/>
    <m/>
    <m/>
    <m/>
    <m/>
    <m/>
    <m/>
    <m/>
    <m/>
    <m/>
    <m/>
    <m/>
  </r>
  <r>
    <x v="43"/>
    <x v="37"/>
    <n v="0"/>
    <m/>
    <n v="157306.64000000001"/>
    <n v="1.874796081329106"/>
    <n v="37789"/>
    <n v="8180.9999999999991"/>
    <m/>
    <m/>
    <m/>
    <m/>
    <n v="457000"/>
    <m/>
    <m/>
    <m/>
    <m/>
    <m/>
    <m/>
    <m/>
    <m/>
    <m/>
    <m/>
    <m/>
    <m/>
    <m/>
    <m/>
    <m/>
    <m/>
    <m/>
  </r>
  <r>
    <x v="44"/>
    <x v="37"/>
    <n v="0"/>
    <m/>
    <n v="126325.28"/>
    <n v="1.505557171120063"/>
    <n v="27852"/>
    <n v="9088"/>
    <m/>
    <m/>
    <m/>
    <m/>
    <n v="286000"/>
    <m/>
    <m/>
    <m/>
    <m/>
    <m/>
    <m/>
    <m/>
    <m/>
    <m/>
    <m/>
    <m/>
    <m/>
    <m/>
    <m/>
    <m/>
    <m/>
    <m/>
  </r>
  <r>
    <x v="45"/>
    <x v="37"/>
    <n v="0"/>
    <m/>
    <n v="114573.9384236453"/>
    <n v="1.3655035208882"/>
    <n v="24472.28571428571"/>
    <n v="9074.1428571428569"/>
    <m/>
    <m/>
    <m/>
    <m/>
    <n v="113524.13793103449"/>
    <m/>
    <m/>
    <m/>
    <m/>
    <m/>
    <m/>
    <m/>
    <m/>
    <m/>
    <m/>
    <m/>
    <m/>
    <m/>
    <m/>
    <m/>
    <m/>
    <m/>
  </r>
  <r>
    <x v="46"/>
    <x v="37"/>
    <n v="0"/>
    <m/>
    <n v="105533.16"/>
    <n v="1.257754630181394"/>
    <n v="22414"/>
    <n v="8516"/>
    <m/>
    <m/>
    <m/>
    <m/>
    <n v="0"/>
    <m/>
    <m/>
    <m/>
    <m/>
    <m/>
    <m/>
    <m/>
    <m/>
    <m/>
    <m/>
    <m/>
    <m/>
    <m/>
    <m/>
    <m/>
    <m/>
    <m/>
  </r>
  <r>
    <x v="47"/>
    <x v="37"/>
    <n v="0"/>
    <m/>
    <n v="100055.2752380952"/>
    <n v="1.1924686582377331"/>
    <n v="22077.90476190476"/>
    <n v="7246.6190476190477"/>
    <m/>
    <m/>
    <m/>
    <m/>
    <n v="0"/>
    <m/>
    <m/>
    <m/>
    <m/>
    <m/>
    <m/>
    <m/>
    <m/>
    <m/>
    <m/>
    <m/>
    <m/>
    <m/>
    <m/>
    <m/>
    <m/>
    <m/>
  </r>
  <r>
    <x v="48"/>
    <x v="37"/>
    <n v="0"/>
    <m/>
    <n v="106436.85257142851"/>
    <n v="1.268524927554985"/>
    <n v="22745.142857142859"/>
    <n v="8449.7142857142844"/>
    <m/>
    <m/>
    <m/>
    <m/>
    <n v="0"/>
    <m/>
    <m/>
    <m/>
    <m/>
    <m/>
    <m/>
    <m/>
    <m/>
    <m/>
    <m/>
    <m/>
    <m/>
    <m/>
    <m/>
    <m/>
    <m/>
    <m/>
  </r>
  <r>
    <x v="49"/>
    <x v="37"/>
    <n v="0"/>
    <m/>
    <n v="107239.16"/>
    <n v="1.2780869067766309"/>
    <n v="22829"/>
    <n v="8601"/>
    <m/>
    <m/>
    <m/>
    <m/>
    <n v="0"/>
    <m/>
    <m/>
    <m/>
    <m/>
    <m/>
    <m/>
    <m/>
    <m/>
    <m/>
    <m/>
    <m/>
    <m/>
    <m/>
    <m/>
    <m/>
    <m/>
    <m/>
  </r>
  <r>
    <x v="50"/>
    <x v="37"/>
    <n v="0"/>
    <m/>
    <n v="113168.4848571428"/>
    <n v="1.34875318638885"/>
    <n v="23820.178571428569"/>
    <n v="9347.6071428571431"/>
    <m/>
    <m/>
    <m/>
    <m/>
    <n v="0"/>
    <m/>
    <m/>
    <m/>
    <m/>
    <m/>
    <m/>
    <m/>
    <m/>
    <m/>
    <m/>
    <m/>
    <m/>
    <m/>
    <m/>
    <m/>
    <m/>
    <m/>
  </r>
  <r>
    <x v="51"/>
    <x v="37"/>
    <n v="0"/>
    <m/>
    <n v="124859.5153846154"/>
    <n v="1.4880880435799031"/>
    <n v="26078.076923076918"/>
    <n v="10516.153846153849"/>
    <m/>
    <m/>
    <m/>
    <m/>
    <n v="0"/>
    <m/>
    <m/>
    <m/>
    <m/>
    <m/>
    <m/>
    <m/>
    <m/>
    <m/>
    <m/>
    <m/>
    <m/>
    <m/>
    <m/>
    <m/>
    <m/>
    <m/>
  </r>
  <r>
    <x v="52"/>
    <x v="37"/>
    <n v="0"/>
    <m/>
    <n v="119633.4768275862"/>
    <n v="1.4258035995946201"/>
    <n v="26069.931034482761"/>
    <n v="8937.6206896551721"/>
    <m/>
    <m/>
    <m/>
    <m/>
    <n v="187710.3448275862"/>
    <m/>
    <m/>
    <m/>
    <m/>
    <m/>
    <m/>
    <m/>
    <m/>
    <m/>
    <m/>
    <m/>
    <m/>
    <m/>
    <m/>
    <m/>
    <m/>
    <m/>
  </r>
  <r>
    <x v="53"/>
    <x v="37"/>
    <n v="0"/>
    <m/>
    <n v="123424.76274725269"/>
    <n v="1.470988519858565"/>
    <n v="28162.5"/>
    <n v="7928.0769230769229"/>
    <m/>
    <m/>
    <m/>
    <m/>
    <n v="283714.28571428568"/>
    <m/>
    <m/>
    <m/>
    <m/>
    <m/>
    <m/>
    <m/>
    <m/>
    <m/>
    <m/>
    <m/>
    <m/>
    <m/>
    <m/>
    <m/>
    <m/>
    <m/>
  </r>
  <r>
    <x v="54"/>
    <x v="37"/>
    <n v="0"/>
    <m/>
    <m/>
    <m/>
    <m/>
    <n v="7987.666666666667"/>
    <m/>
    <m/>
    <m/>
    <m/>
    <n v="347200"/>
    <m/>
    <m/>
    <m/>
    <m/>
    <m/>
    <m/>
    <m/>
    <m/>
    <m/>
    <m/>
    <m/>
    <m/>
    <m/>
    <m/>
    <m/>
    <m/>
    <m/>
  </r>
  <r>
    <x v="0"/>
    <x v="38"/>
    <n v="2375220"/>
    <n v="265043.3571428571"/>
    <n v="2167105795.0500002"/>
    <n v="15392.688262138819"/>
    <m/>
    <m/>
    <m/>
    <m/>
    <m/>
    <m/>
    <n v="827115.42857142864"/>
    <m/>
    <m/>
    <m/>
    <m/>
    <m/>
    <m/>
    <m/>
    <m/>
    <m/>
    <m/>
    <m/>
    <m/>
    <m/>
    <m/>
    <m/>
    <m/>
    <m/>
  </r>
  <r>
    <x v="1"/>
    <x v="38"/>
    <n v="1934856"/>
    <n v="237976"/>
    <n v="1765401387.1359999"/>
    <n v="12539.43082603631"/>
    <m/>
    <m/>
    <m/>
    <m/>
    <m/>
    <m/>
    <n v="741024"/>
    <m/>
    <m/>
    <m/>
    <m/>
    <m/>
    <m/>
    <m/>
    <m/>
    <m/>
    <m/>
    <m/>
    <m/>
    <m/>
    <m/>
    <m/>
    <m/>
    <m/>
  </r>
  <r>
    <x v="2"/>
    <x v="38"/>
    <n v="1865730.5714285721"/>
    <n v="268885.1428571429"/>
    <n v="1702464550.1051431"/>
    <n v="12092.398145475059"/>
    <m/>
    <m/>
    <m/>
    <m/>
    <m/>
    <m/>
    <n v="832854.85714285716"/>
    <m/>
    <m/>
    <m/>
    <m/>
    <m/>
    <m/>
    <m/>
    <m/>
    <m/>
    <m/>
    <m/>
    <m/>
    <m/>
    <m/>
    <m/>
    <m/>
    <m/>
  </r>
  <r>
    <x v="3"/>
    <x v="38"/>
    <n v="1577712"/>
    <n v="257752"/>
    <n v="1439753623.2639999"/>
    <n v="10226.39446020968"/>
    <m/>
    <m/>
    <m/>
    <m/>
    <m/>
    <m/>
    <n v="829440"/>
    <m/>
    <m/>
    <m/>
    <m/>
    <m/>
    <m/>
    <m/>
    <m/>
    <m/>
    <m/>
    <m/>
    <m/>
    <m/>
    <m/>
    <m/>
    <m/>
    <m/>
  </r>
  <r>
    <x v="4"/>
    <x v="38"/>
    <n v="746924.68965517241"/>
    <n v="258636.44444444441"/>
    <n v="682079177.58982372"/>
    <n v="4844.7252435564378"/>
    <m/>
    <m/>
    <m/>
    <m/>
    <m/>
    <m/>
    <n v="1393075.862068966"/>
    <m/>
    <m/>
    <m/>
    <m/>
    <m/>
    <m/>
    <m/>
    <m/>
    <m/>
    <m/>
    <m/>
    <m/>
    <m/>
    <m/>
    <m/>
    <m/>
    <m/>
  </r>
  <r>
    <x v="5"/>
    <x v="38"/>
    <n v="576762.85714285716"/>
    <n v="252342.5"/>
    <n v="526870291.73000002"/>
    <n v="3742.295449399096"/>
    <m/>
    <m/>
    <m/>
    <m/>
    <m/>
    <m/>
    <n v="1573405.7142857141"/>
    <m/>
    <m/>
    <m/>
    <m/>
    <m/>
    <m/>
    <m/>
    <m/>
    <m/>
    <m/>
    <m/>
    <m/>
    <m/>
    <m/>
    <m/>
    <m/>
    <m/>
  </r>
  <r>
    <x v="6"/>
    <x v="38"/>
    <n v="709435.42857140303"/>
    <n v="256015.71428570151"/>
    <n v="647880816.46969092"/>
    <n v="4601.8184537722736"/>
    <m/>
    <m/>
    <m/>
    <m/>
    <m/>
    <m/>
    <n v="2179995.428571403"/>
    <m/>
    <m/>
    <m/>
    <m/>
    <m/>
    <m/>
    <m/>
    <m/>
    <m/>
    <m/>
    <m/>
    <m/>
    <m/>
    <m/>
    <m/>
    <m/>
    <m/>
  </r>
  <r>
    <x v="7"/>
    <x v="38"/>
    <n v="673522.28571428359"/>
    <n v="251616.14285714179"/>
    <n v="615113071.36514091"/>
    <n v="4369.0731551349609"/>
    <m/>
    <m/>
    <m/>
    <m/>
    <m/>
    <m/>
    <n v="2232514.2857142841"/>
    <m/>
    <m/>
    <m/>
    <m/>
    <m/>
    <m/>
    <m/>
    <m/>
    <m/>
    <m/>
    <m/>
    <m/>
    <m/>
    <m/>
    <m/>
    <m/>
    <m/>
  </r>
  <r>
    <x v="8"/>
    <x v="38"/>
    <n v="613842.85714285716"/>
    <n v="233083.84615384621"/>
    <n v="560621615.56879127"/>
    <n v="3982.026987873905"/>
    <m/>
    <m/>
    <m/>
    <m/>
    <m/>
    <m/>
    <n v="1647771.4285714279"/>
    <m/>
    <m/>
    <m/>
    <m/>
    <m/>
    <m/>
    <m/>
    <m/>
    <m/>
    <m/>
    <m/>
    <m/>
    <m/>
    <m/>
    <m/>
    <m/>
    <m/>
  </r>
  <r>
    <x v="9"/>
    <x v="38"/>
    <n v="583231.70370370371"/>
    <n v="246953.75"/>
    <n v="532750631.23677778"/>
    <n v="3784.0627840212078"/>
    <m/>
    <m/>
    <m/>
    <m/>
    <m/>
    <m/>
    <n v="711264"/>
    <m/>
    <m/>
    <m/>
    <m/>
    <m/>
    <m/>
    <m/>
    <m/>
    <m/>
    <m/>
    <m/>
    <m/>
    <m/>
    <m/>
    <m/>
    <m/>
    <m/>
  </r>
  <r>
    <x v="10"/>
    <x v="38"/>
    <n v="1327354.2857142859"/>
    <n v="235952.72727272729"/>
    <n v="1211352749.208312"/>
    <n v="8604.0908970104829"/>
    <m/>
    <m/>
    <m/>
    <m/>
    <m/>
    <m/>
    <n v="569931.42857142864"/>
    <m/>
    <m/>
    <m/>
    <m/>
    <m/>
    <m/>
    <m/>
    <m/>
    <m/>
    <m/>
    <m/>
    <m/>
    <m/>
    <m/>
    <m/>
    <m/>
    <m/>
  </r>
  <r>
    <x v="11"/>
    <x v="38"/>
    <n v="2081428.9411765039"/>
    <n v="253287.70588237789"/>
    <n v="1899128224.5466189"/>
    <n v="13489.276249017101"/>
    <m/>
    <m/>
    <m/>
    <m/>
    <m/>
    <m/>
    <n v="812541.17647062987"/>
    <m/>
    <m/>
    <m/>
    <m/>
    <m/>
    <m/>
    <m/>
    <m/>
    <m/>
    <m/>
    <m/>
    <m/>
    <m/>
    <m/>
    <m/>
    <m/>
    <m/>
  </r>
  <r>
    <x v="12"/>
    <x v="38"/>
    <n v="2314814.6624434059"/>
    <n v="259644.09411762279"/>
    <n v="2111997727.8803401"/>
    <n v="15001.262379466571"/>
    <m/>
    <m/>
    <m/>
    <m/>
    <m/>
    <m/>
    <n v="850082.82352937013"/>
    <m/>
    <m/>
    <m/>
    <m/>
    <m/>
    <m/>
    <m/>
    <m/>
    <m/>
    <m/>
    <m/>
    <m/>
    <m/>
    <m/>
    <m/>
    <m/>
    <m/>
  </r>
  <r>
    <x v="13"/>
    <x v="38"/>
    <n v="2264581.4153846088"/>
    <n v="240558.3039999991"/>
    <n v="2066119790.988626"/>
    <n v="14675.39698687833"/>
    <m/>
    <m/>
    <m/>
    <m/>
    <m/>
    <m/>
    <n v="755224.61538461538"/>
    <m/>
    <m/>
    <m/>
    <m/>
    <m/>
    <m/>
    <m/>
    <m/>
    <m/>
    <m/>
    <m/>
    <m/>
    <m/>
    <m/>
    <m/>
    <m/>
    <m/>
  </r>
  <r>
    <x v="14"/>
    <x v="38"/>
    <n v="2067752"/>
    <n v="266100"/>
    <n v="1886698611.984"/>
    <n v="13400.990226326099"/>
    <m/>
    <m/>
    <m/>
    <m/>
    <m/>
    <m/>
    <n v="854784"/>
    <m/>
    <m/>
    <m/>
    <m/>
    <m/>
    <m/>
    <m/>
    <m/>
    <m/>
    <m/>
    <m/>
    <m/>
    <m/>
    <m/>
    <m/>
    <m/>
    <m/>
  </r>
  <r>
    <x v="15"/>
    <x v="38"/>
    <n v="1270772.307692308"/>
    <n v="259458.26086956519"/>
    <n v="1159830528.718395"/>
    <n v="8238.1348461402595"/>
    <m/>
    <m/>
    <m/>
    <m/>
    <m/>
    <m/>
    <n v="912516.92307692312"/>
    <m/>
    <m/>
    <m/>
    <m/>
    <m/>
    <m/>
    <m/>
    <m/>
    <m/>
    <m/>
    <m/>
    <m/>
    <m/>
    <m/>
    <m/>
    <m/>
    <m/>
  </r>
  <r>
    <x v="16"/>
    <x v="38"/>
    <n v="1053559.111111111"/>
    <n v="262773.36"/>
    <n v="961743757.8296535"/>
    <n v="6831.148662028394"/>
    <m/>
    <m/>
    <m/>
    <m/>
    <m/>
    <m/>
    <n v="1265792"/>
    <m/>
    <m/>
    <m/>
    <m/>
    <m/>
    <m/>
    <m/>
    <m/>
    <m/>
    <m/>
    <m/>
    <m/>
    <m/>
    <m/>
    <m/>
    <m/>
    <m/>
  </r>
  <r>
    <x v="17"/>
    <x v="38"/>
    <n v="723711.42857142864"/>
    <n v="249828.88888888891"/>
    <n v="660878985.54031754"/>
    <n v="4694.1428640247577"/>
    <m/>
    <m/>
    <m/>
    <m/>
    <m/>
    <m/>
    <n v="1746514.2857142859"/>
    <m/>
    <m/>
    <m/>
    <m/>
    <m/>
    <m/>
    <m/>
    <m/>
    <m/>
    <m/>
    <m/>
    <m/>
    <m/>
    <m/>
    <m/>
    <m/>
    <m/>
  </r>
  <r>
    <x v="18"/>
    <x v="38"/>
    <n v="708016"/>
    <n v="266136"/>
    <n v="646621138.07999992"/>
    <n v="4592.8711117424773"/>
    <m/>
    <m/>
    <m/>
    <m/>
    <m/>
    <m/>
    <n v="2490048"/>
    <m/>
    <m/>
    <m/>
    <m/>
    <m/>
    <m/>
    <m/>
    <m/>
    <m/>
    <m/>
    <m/>
    <m/>
    <m/>
    <m/>
    <m/>
    <m/>
    <m/>
  </r>
  <r>
    <x v="19"/>
    <x v="38"/>
    <n v="599316.79999999993"/>
    <n v="258563.61904761911"/>
    <n v="547461003.04899037"/>
    <n v="3888.548761606035"/>
    <m/>
    <m/>
    <m/>
    <m/>
    <m/>
    <m/>
    <n v="1862380.8"/>
    <m/>
    <m/>
    <m/>
    <m/>
    <m/>
    <m/>
    <m/>
    <m/>
    <m/>
    <m/>
    <m/>
    <m/>
    <m/>
    <m/>
    <m/>
    <m/>
    <m/>
  </r>
  <r>
    <x v="20"/>
    <x v="38"/>
    <n v="669814.2857142858"/>
    <n v="247713.33333333331"/>
    <n v="611717879.69904768"/>
    <n v="4344.9575226514171"/>
    <m/>
    <m/>
    <m/>
    <m/>
    <m/>
    <m/>
    <n v="2053234.2857142859"/>
    <m/>
    <m/>
    <m/>
    <m/>
    <m/>
    <m/>
    <m/>
    <m/>
    <m/>
    <m/>
    <m/>
    <m/>
    <m/>
    <m/>
    <m/>
    <m/>
    <m/>
  </r>
  <r>
    <x v="21"/>
    <x v="38"/>
    <n v="937756.41379310342"/>
    <n v="255962.57142857139"/>
    <n v="856108432.20212805"/>
    <n v="6080.8338224999861"/>
    <m/>
    <m/>
    <m/>
    <m/>
    <m/>
    <m/>
    <n v="1238529.1034482759"/>
    <m/>
    <m/>
    <m/>
    <m/>
    <m/>
    <m/>
    <m/>
    <m/>
    <m/>
    <m/>
    <m/>
    <m/>
    <m/>
    <m/>
    <m/>
    <m/>
    <m/>
  </r>
  <r>
    <x v="22"/>
    <x v="38"/>
    <n v="1616811.4285714279"/>
    <n v="250212"/>
    <n v="1475386596.9325709"/>
    <n v="10479.49112802633"/>
    <m/>
    <m/>
    <m/>
    <m/>
    <m/>
    <m/>
    <n v="850731.42857142864"/>
    <m/>
    <m/>
    <m/>
    <m/>
    <m/>
    <m/>
    <m/>
    <m/>
    <m/>
    <m/>
    <m/>
    <m/>
    <m/>
    <m/>
    <m/>
    <m/>
    <m/>
  </r>
  <r>
    <x v="23"/>
    <x v="38"/>
    <n v="652148.14814814809"/>
    <n v="257837.33333333331"/>
    <n v="595639156.30577779"/>
    <n v="4230.7523106072804"/>
    <m/>
    <m/>
    <m/>
    <m/>
    <m/>
    <m/>
    <n v="304213.33333333337"/>
    <m/>
    <m/>
    <m/>
    <m/>
    <m/>
    <m/>
    <m/>
    <m/>
    <m/>
    <m/>
    <m/>
    <m/>
    <m/>
    <m/>
    <m/>
    <m/>
    <m/>
  </r>
  <r>
    <x v="24"/>
    <x v="38"/>
    <n v="2106383.7241379311"/>
    <n v="258767.33333333331"/>
    <n v="1921905678.077333"/>
    <n v="13651.061724559861"/>
    <m/>
    <m/>
    <m/>
    <m/>
    <m/>
    <m/>
    <n v="807522.20689655177"/>
    <m/>
    <m/>
    <m/>
    <m/>
    <m/>
    <m/>
    <m/>
    <m/>
    <m/>
    <m/>
    <m/>
    <m/>
    <m/>
    <m/>
    <m/>
    <m/>
    <m/>
  </r>
  <r>
    <x v="25"/>
    <x v="38"/>
    <n v="2295390.8148148148"/>
    <n v="242186.51851851851"/>
    <n v="2094223562.8296299"/>
    <n v="14875.01465202737"/>
    <m/>
    <m/>
    <m/>
    <m/>
    <m/>
    <m/>
    <n v="799317.33333333337"/>
    <m/>
    <m/>
    <m/>
    <m/>
    <m/>
    <m/>
    <m/>
    <m/>
    <m/>
    <m/>
    <m/>
    <m/>
    <m/>
    <m/>
    <m/>
    <m/>
    <m/>
  </r>
  <r>
    <x v="26"/>
    <x v="38"/>
    <n v="1934083.586206896"/>
    <n v="261633.58620689649"/>
    <n v="1764777884.6386211"/>
    <n v="12535.002163810979"/>
    <m/>
    <m/>
    <m/>
    <m/>
    <m/>
    <m/>
    <n v="960221.79310344823"/>
    <m/>
    <m/>
    <m/>
    <m/>
    <m/>
    <m/>
    <m/>
    <m/>
    <m/>
    <m/>
    <m/>
    <m/>
    <m/>
    <m/>
    <m/>
    <m/>
    <m/>
  </r>
  <r>
    <x v="27"/>
    <x v="38"/>
    <n v="1341840"/>
    <n v="239420"/>
    <n v="1224575892.5599999"/>
    <n v="8698.0132721538757"/>
    <m/>
    <m/>
    <m/>
    <m/>
    <m/>
    <m/>
    <n v="911520"/>
    <m/>
    <m/>
    <m/>
    <m/>
    <m/>
    <m/>
    <m/>
    <m/>
    <m/>
    <m/>
    <m/>
    <m/>
    <m/>
    <m/>
    <m/>
    <m/>
    <m/>
  </r>
  <r>
    <x v="28"/>
    <x v="38"/>
    <n v="941448"/>
    <n v="244870"/>
    <n v="859437443.60800004"/>
    <n v="6104.4793846634657"/>
    <m/>
    <m/>
    <m/>
    <m/>
    <m/>
    <m/>
    <n v="1371168"/>
    <m/>
    <m/>
    <m/>
    <m/>
    <m/>
    <m/>
    <m/>
    <m/>
    <m/>
    <m/>
    <m/>
    <m/>
    <m/>
    <m/>
    <m/>
    <m/>
    <m/>
  </r>
  <r>
    <x v="29"/>
    <x v="38"/>
    <n v="667140"/>
    <n v="240921.42857142861"/>
    <n v="609255569.53714275"/>
    <n v="4327.4680337609934"/>
    <m/>
    <m/>
    <m/>
    <m/>
    <m/>
    <m/>
    <n v="1865622.857142857"/>
    <m/>
    <m/>
    <m/>
    <m/>
    <m/>
    <m/>
    <m/>
    <m/>
    <m/>
    <m/>
    <m/>
    <m/>
    <m/>
    <m/>
    <m/>
    <m/>
    <m/>
  </r>
  <r>
    <x v="30"/>
    <x v="38"/>
    <n v="500464"/>
    <n v="255626"/>
    <n v="457297399.49599999"/>
    <n v="3248.1276777566268"/>
    <m/>
    <m/>
    <m/>
    <m/>
    <m/>
    <m/>
    <n v="2035584"/>
    <m/>
    <m/>
    <m/>
    <m/>
    <m/>
    <m/>
    <m/>
    <m/>
    <m/>
    <m/>
    <m/>
    <m/>
    <m/>
    <m/>
    <m/>
    <m/>
    <m/>
  </r>
  <r>
    <x v="31"/>
    <x v="38"/>
    <n v="322686.15384615387"/>
    <n v="252601.77777777781"/>
    <n v="295153668.89575583"/>
    <n v="2096.44052686135"/>
    <m/>
    <m/>
    <m/>
    <m/>
    <m/>
    <m/>
    <n v="2019322.2857142859"/>
    <m/>
    <m/>
    <m/>
    <m/>
    <m/>
    <m/>
    <m/>
    <m/>
    <m/>
    <m/>
    <m/>
    <m/>
    <m/>
    <m/>
    <m/>
    <m/>
    <m/>
  </r>
  <r>
    <x v="32"/>
    <x v="38"/>
    <n v="531120"/>
    <n v="241080"/>
    <n v="485205472.03200001"/>
    <n v="3446.3553146006761"/>
    <m/>
    <m/>
    <m/>
    <m/>
    <m/>
    <m/>
    <n v="1467072"/>
    <m/>
    <m/>
    <m/>
    <m/>
    <m/>
    <m/>
    <m/>
    <m/>
    <m/>
    <m/>
    <m/>
    <m/>
    <m/>
    <m/>
    <m/>
    <m/>
    <m/>
  </r>
  <r>
    <x v="33"/>
    <x v="38"/>
    <n v="584872"/>
    <n v="245284"/>
    <n v="534241104.68800002"/>
    <n v="3794.6494352359582"/>
    <m/>
    <m/>
    <m/>
    <m/>
    <m/>
    <m/>
    <n v="931680"/>
    <m/>
    <m/>
    <m/>
    <m/>
    <m/>
    <m/>
    <m/>
    <m/>
    <m/>
    <m/>
    <m/>
    <m/>
    <m/>
    <m/>
    <m/>
    <m/>
    <m/>
  </r>
  <r>
    <x v="34"/>
    <x v="38"/>
    <n v="659091.42857142864"/>
    <n v="241957.89473684211"/>
    <n v="601917593.66255641"/>
    <n v="4275.347285724326"/>
    <m/>
    <m/>
    <m/>
    <m/>
    <m/>
    <m/>
    <n v="650468.57142857136"/>
    <m/>
    <m/>
    <m/>
    <m/>
    <m/>
    <m/>
    <m/>
    <m/>
    <m/>
    <m/>
    <m/>
    <m/>
    <m/>
    <m/>
    <m/>
    <m/>
    <m/>
  </r>
  <r>
    <x v="35"/>
    <x v="38"/>
    <n v="1800280"/>
    <n v="253116"/>
    <n v="1642719762.1919999"/>
    <n v="11668.0382006421"/>
    <m/>
    <m/>
    <m/>
    <m/>
    <m/>
    <m/>
    <n v="770400"/>
    <m/>
    <m/>
    <m/>
    <m/>
    <m/>
    <m/>
    <m/>
    <m/>
    <m/>
    <m/>
    <m/>
    <m/>
    <m/>
    <m/>
    <m/>
    <m/>
    <m/>
  </r>
  <r>
    <x v="36"/>
    <x v="38"/>
    <n v="2143280"/>
    <n v="261788"/>
    <n v="1955565367.184"/>
    <n v="13890.14239270392"/>
    <m/>
    <m/>
    <m/>
    <m/>
    <m/>
    <m/>
    <n v="786528"/>
    <m/>
    <m/>
    <m/>
    <m/>
    <m/>
    <m/>
    <m/>
    <m/>
    <m/>
    <m/>
    <m/>
    <m/>
    <m/>
    <m/>
    <m/>
    <m/>
    <m/>
  </r>
  <r>
    <x v="37"/>
    <x v="38"/>
    <n v="2373541.333333333"/>
    <n v="233726.07999999999"/>
    <n v="2165467834.3548059"/>
    <n v="15381.05402701087"/>
    <m/>
    <m/>
    <m/>
    <m/>
    <m/>
    <m/>
    <n v="664969.84615384624"/>
    <m/>
    <m/>
    <m/>
    <m/>
    <m/>
    <m/>
    <m/>
    <m/>
    <m/>
    <m/>
    <m/>
    <m/>
    <m/>
    <m/>
    <m/>
    <m/>
    <m/>
  </r>
  <r>
    <x v="38"/>
    <x v="38"/>
    <n v="1327561.1034482759"/>
    <n v="246161.37931034481"/>
    <n v="1211576535.6248269"/>
    <n v="8605.6804246443407"/>
    <m/>
    <m/>
    <m/>
    <m/>
    <m/>
    <m/>
    <n v="906653.79310344823"/>
    <m/>
    <m/>
    <m/>
    <m/>
    <m/>
    <m/>
    <m/>
    <m/>
    <m/>
    <m/>
    <m/>
    <m/>
    <m/>
    <m/>
    <m/>
    <m/>
    <m/>
  </r>
  <r>
    <x v="39"/>
    <x v="38"/>
    <n v="940888"/>
    <n v="235944"/>
    <n v="858895943.51999998"/>
    <n v="6100.6331755547344"/>
    <m/>
    <m/>
    <m/>
    <m/>
    <m/>
    <m/>
    <n v="1046592"/>
    <m/>
    <m/>
    <m/>
    <m/>
    <m/>
    <m/>
    <m/>
    <m/>
    <m/>
    <m/>
    <m/>
    <m/>
    <m/>
    <m/>
    <m/>
    <m/>
    <m/>
  </r>
  <r>
    <x v="40"/>
    <x v="38"/>
    <n v="753616"/>
    <n v="242156"/>
    <n v="688125318.22399998"/>
    <n v="4887.6702433730143"/>
    <m/>
    <m/>
    <m/>
    <m/>
    <m/>
    <m/>
    <n v="1289952"/>
    <m/>
    <m/>
    <m/>
    <m/>
    <m/>
    <m/>
    <m/>
    <m/>
    <m/>
    <m/>
    <m/>
    <m/>
    <m/>
    <m/>
    <m/>
    <m/>
    <m/>
  </r>
  <r>
    <x v="41"/>
    <x v="38"/>
    <n v="602512"/>
    <n v="233700"/>
    <n v="550290200.97599995"/>
    <n v="3908.6442095633151"/>
    <m/>
    <m/>
    <m/>
    <m/>
    <m/>
    <m/>
    <n v="1872576"/>
    <m/>
    <m/>
    <m/>
    <m/>
    <m/>
    <m/>
    <m/>
    <m/>
    <m/>
    <m/>
    <m/>
    <m/>
    <m/>
    <m/>
    <m/>
    <m/>
    <m/>
  </r>
  <r>
    <x v="42"/>
    <x v="38"/>
    <n v="676152"/>
    <n v="244056"/>
    <n v="617485419.84000003"/>
    <n v="4385.9236571298688"/>
    <m/>
    <m/>
    <m/>
    <m/>
    <m/>
    <m/>
    <n v="2076768"/>
    <m/>
    <m/>
    <m/>
    <m/>
    <m/>
    <m/>
    <m/>
    <m/>
    <m/>
    <m/>
    <m/>
    <m/>
    <m/>
    <m/>
    <m/>
    <m/>
    <m/>
  </r>
  <r>
    <x v="43"/>
    <x v="38"/>
    <n v="694832"/>
    <n v="243936"/>
    <n v="634521124.03199995"/>
    <n v="4506.9261871182198"/>
    <m/>
    <m/>
    <m/>
    <m/>
    <m/>
    <m/>
    <n v="2030400"/>
    <m/>
    <m/>
    <m/>
    <m/>
    <m/>
    <m/>
    <m/>
    <m/>
    <m/>
    <m/>
    <m/>
    <m/>
    <m/>
    <m/>
    <m/>
    <m/>
    <m/>
  </r>
  <r>
    <x v="44"/>
    <x v="38"/>
    <n v="691240"/>
    <n v="235680"/>
    <n v="631216826.78399992"/>
    <n v="4483.4561666051077"/>
    <m/>
    <m/>
    <m/>
    <m/>
    <m/>
    <m/>
    <n v="1806624"/>
    <m/>
    <m/>
    <m/>
    <m/>
    <m/>
    <m/>
    <m/>
    <m/>
    <m/>
    <m/>
    <m/>
    <m/>
    <m/>
    <m/>
    <m/>
    <m/>
    <m/>
  </r>
  <r>
    <x v="45"/>
    <x v="38"/>
    <n v="841387.03448275861"/>
    <n v="244603.28571428571"/>
    <n v="768180966.32589161"/>
    <n v="5456.2957519525216"/>
    <m/>
    <m/>
    <m/>
    <m/>
    <m/>
    <m/>
    <n v="1404466.7586206901"/>
    <m/>
    <m/>
    <m/>
    <m/>
    <m/>
    <m/>
    <m/>
    <m/>
    <m/>
    <m/>
    <m/>
    <m/>
    <m/>
    <m/>
    <m/>
    <m/>
    <m/>
  </r>
  <r>
    <x v="46"/>
    <x v="38"/>
    <n v="1442560"/>
    <n v="235696"/>
    <n v="1316419839.52"/>
    <n v="9350.3696303662236"/>
    <m/>
    <m/>
    <m/>
    <m/>
    <m/>
    <m/>
    <n v="924768"/>
    <m/>
    <m/>
    <m/>
    <m/>
    <m/>
    <m/>
    <m/>
    <m/>
    <m/>
    <m/>
    <m/>
    <m/>
    <m/>
    <m/>
    <m/>
    <m/>
    <m/>
  </r>
  <r>
    <x v="47"/>
    <x v="38"/>
    <n v="1451776"/>
    <n v="245960"/>
    <n v="1324859871.928"/>
    <n v="9410.3181516038294"/>
    <m/>
    <m/>
    <m/>
    <m/>
    <m/>
    <m/>
    <n v="944408"/>
    <m/>
    <m/>
    <m/>
    <m/>
    <m/>
    <m/>
    <m/>
    <m/>
    <m/>
    <m/>
    <m/>
    <m/>
    <m/>
    <m/>
    <m/>
    <m/>
    <m/>
  </r>
  <r>
    <x v="48"/>
    <x v="38"/>
    <n v="1812582.3999999999"/>
    <n v="252931.06666666671"/>
    <n v="1653938793.1889911"/>
    <n v="11747.725610059029"/>
    <m/>
    <m/>
    <m/>
    <m/>
    <m/>
    <m/>
    <n v="643589.52380952379"/>
    <m/>
    <m/>
    <m/>
    <m/>
    <m/>
    <m/>
    <m/>
    <m/>
    <m/>
    <m/>
    <m/>
    <m/>
    <m/>
    <m/>
    <m/>
    <m/>
    <m/>
  </r>
  <r>
    <x v="49"/>
    <x v="38"/>
    <n v="2203056"/>
    <n v="224160"/>
    <n v="2009952643.4879999"/>
    <n v="14276.44858573174"/>
    <m/>
    <m/>
    <m/>
    <m/>
    <m/>
    <m/>
    <n v="737568"/>
    <m/>
    <m/>
    <m/>
    <m/>
    <m/>
    <m/>
    <m/>
    <m/>
    <m/>
    <m/>
    <m/>
    <m/>
    <m/>
    <m/>
    <m/>
    <m/>
    <m/>
  </r>
  <r>
    <x v="50"/>
    <x v="38"/>
    <n v="1466483.862068966"/>
    <n v="238177.42857142861"/>
    <n v="1338246729.2571819"/>
    <n v="9505.4033671703728"/>
    <m/>
    <m/>
    <m/>
    <m/>
    <m/>
    <m/>
    <n v="785664"/>
    <m/>
    <m/>
    <m/>
    <m/>
    <m/>
    <m/>
    <m/>
    <m/>
    <m/>
    <m/>
    <m/>
    <m/>
    <m/>
    <m/>
    <m/>
    <m/>
    <m/>
  </r>
  <r>
    <x v="51"/>
    <x v="38"/>
    <n v="1203378.461538462"/>
    <n v="228904.6153846154"/>
    <n v="1098263074.043077"/>
    <n v="7800.8287215037981"/>
    <m/>
    <m/>
    <m/>
    <m/>
    <m/>
    <m/>
    <n v="894572.30769230763"/>
    <m/>
    <m/>
    <m/>
    <m/>
    <m/>
    <m/>
    <m/>
    <m/>
    <m/>
    <m/>
    <m/>
    <m/>
    <m/>
    <m/>
    <m/>
    <m/>
    <m/>
  </r>
  <r>
    <x v="52"/>
    <x v="38"/>
    <n v="765550.3448275862"/>
    <n v="233752.8275862069"/>
    <n v="698980814.02041388"/>
    <n v="4964.7755065802048"/>
    <m/>
    <m/>
    <m/>
    <m/>
    <m/>
    <m/>
    <n v="1334889.931034483"/>
    <m/>
    <m/>
    <m/>
    <m/>
    <m/>
    <m/>
    <m/>
    <m/>
    <m/>
    <m/>
    <m/>
    <m/>
    <m/>
    <m/>
    <m/>
    <m/>
    <m/>
  </r>
  <r>
    <x v="53"/>
    <x v="38"/>
    <n v="541148.57142857136"/>
    <n v="231124.6153846154"/>
    <n v="494317688.41054928"/>
    <n v="3511.078276632592"/>
    <m/>
    <m/>
    <m/>
    <m/>
    <m/>
    <m/>
    <n v="1594080"/>
    <m/>
    <m/>
    <m/>
    <m/>
    <m/>
    <m/>
    <m/>
    <m/>
    <m/>
    <m/>
    <m/>
    <m/>
    <m/>
    <m/>
    <m/>
    <m/>
    <m/>
  </r>
  <r>
    <x v="54"/>
    <x v="38"/>
    <n v="670592"/>
    <n v="223902.66666666669"/>
    <n v="612345410.39466667"/>
    <n v="4349.4147966777473"/>
    <m/>
    <m/>
    <m/>
    <m/>
    <m/>
    <m/>
    <n v="1550496"/>
    <m/>
    <m/>
    <m/>
    <m/>
    <m/>
    <m/>
    <m/>
    <m/>
    <m/>
    <m/>
    <m/>
    <m/>
    <m/>
    <m/>
    <m/>
    <m/>
    <m/>
  </r>
  <r>
    <x v="0"/>
    <x v="39"/>
    <m/>
    <n v="7451.0714285714284"/>
    <n v="4962173.0557142859"/>
    <n v="148.9381713754025"/>
    <m/>
    <m/>
    <n v="49367.5"/>
    <m/>
    <m/>
    <m/>
    <m/>
    <m/>
    <m/>
    <m/>
    <m/>
    <m/>
    <m/>
    <m/>
    <m/>
    <m/>
    <m/>
    <m/>
    <m/>
    <m/>
    <m/>
    <m/>
    <m/>
    <m/>
  </r>
  <r>
    <x v="1"/>
    <x v="39"/>
    <m/>
    <n v="6851"/>
    <n v="3995375.6120000002"/>
    <n v="119.92002917429539"/>
    <m/>
    <m/>
    <n v="39720"/>
    <m/>
    <m/>
    <m/>
    <m/>
    <m/>
    <m/>
    <m/>
    <m/>
    <m/>
    <m/>
    <m/>
    <m/>
    <m/>
    <m/>
    <m/>
    <m/>
    <m/>
    <m/>
    <m/>
    <m/>
    <m/>
  </r>
  <r>
    <x v="2"/>
    <x v="39"/>
    <m/>
    <n v="6576.4285714285716"/>
    <n v="3823260.2028571428"/>
    <n v="114.75403556314021"/>
    <m/>
    <m/>
    <n v="38008.21428571429"/>
    <m/>
    <m/>
    <m/>
    <m/>
    <m/>
    <m/>
    <m/>
    <m/>
    <m/>
    <m/>
    <m/>
    <m/>
    <m/>
    <m/>
    <m/>
    <m/>
    <m/>
    <m/>
    <m/>
    <m/>
    <m/>
  </r>
  <r>
    <x v="3"/>
    <x v="39"/>
    <m/>
    <n v="6340"/>
    <n v="2997632.08"/>
    <n v="89.973049194105116"/>
    <m/>
    <m/>
    <n v="29760"/>
    <m/>
    <m/>
    <m/>
    <m/>
    <m/>
    <m/>
    <m/>
    <m/>
    <m/>
    <m/>
    <m/>
    <m/>
    <m/>
    <m/>
    <m/>
    <m/>
    <m/>
    <m/>
    <m/>
    <m/>
    <m/>
  </r>
  <r>
    <x v="4"/>
    <x v="39"/>
    <m/>
    <n v="6212.6296296296296"/>
    <n v="377163.00953767559"/>
    <n v="11.32043730040747"/>
    <m/>
    <m/>
    <n v="3559.655172413793"/>
    <m/>
    <m/>
    <m/>
    <m/>
    <m/>
    <m/>
    <m/>
    <m/>
    <m/>
    <m/>
    <m/>
    <m/>
    <m/>
    <m/>
    <m/>
    <m/>
    <m/>
    <m/>
    <m/>
    <m/>
    <m/>
  </r>
  <r>
    <x v="5"/>
    <x v="39"/>
    <m/>
    <n v="6797.1428571428578"/>
    <n v="37120.422857142861"/>
    <n v="1.1141586234397709"/>
    <m/>
    <m/>
    <n v="139.28571428571431"/>
    <m/>
    <m/>
    <m/>
    <m/>
    <m/>
    <m/>
    <m/>
    <m/>
    <m/>
    <m/>
    <m/>
    <m/>
    <m/>
    <m/>
    <m/>
    <m/>
    <m/>
    <m/>
    <m/>
    <m/>
    <m/>
  </r>
  <r>
    <x v="6"/>
    <x v="39"/>
    <m/>
    <n v="10596.83333333333"/>
    <n v="59013.538190516098"/>
    <n v="1.771274070009788"/>
    <m/>
    <m/>
    <n v="228.57142857182771"/>
    <m/>
    <m/>
    <m/>
    <m/>
    <m/>
    <m/>
    <m/>
    <m/>
    <m/>
    <m/>
    <m/>
    <m/>
    <m/>
    <m/>
    <m/>
    <m/>
    <m/>
    <m/>
    <m/>
    <m/>
    <m/>
  </r>
  <r>
    <x v="7"/>
    <x v="39"/>
    <m/>
    <n v="9763.3965517241377"/>
    <n v="43884.137605914657"/>
    <n v="1.317169541252653"/>
    <m/>
    <m/>
    <n v="105.714285714319"/>
    <m/>
    <m/>
    <m/>
    <m/>
    <m/>
    <m/>
    <m/>
    <m/>
    <m/>
    <m/>
    <m/>
    <m/>
    <m/>
    <m/>
    <m/>
    <m/>
    <m/>
    <m/>
    <m/>
    <m/>
    <m/>
  </r>
  <r>
    <x v="8"/>
    <x v="39"/>
    <m/>
    <n v="7403.75"/>
    <n v="77761.595000000001"/>
    <n v="2.3339915058378611"/>
    <m/>
    <m/>
    <n v="525"/>
    <m/>
    <m/>
    <m/>
    <m/>
    <m/>
    <m/>
    <m/>
    <m/>
    <m/>
    <m/>
    <m/>
    <m/>
    <m/>
    <m/>
    <m/>
    <m/>
    <m/>
    <m/>
    <m/>
    <m/>
    <m/>
  </r>
  <r>
    <x v="9"/>
    <x v="39"/>
    <m/>
    <n v="5789.25"/>
    <n v="534123.29137037031"/>
    <n v="16.031554202670421"/>
    <m/>
    <m/>
    <n v="5143.7037037037026"/>
    <m/>
    <m/>
    <m/>
    <m/>
    <m/>
    <m/>
    <m/>
    <m/>
    <m/>
    <m/>
    <m/>
    <m/>
    <m/>
    <m/>
    <m/>
    <m/>
    <m/>
    <m/>
    <m/>
    <m/>
    <m/>
  </r>
  <r>
    <x v="10"/>
    <x v="39"/>
    <m/>
    <n v="6069.545454545454"/>
    <n v="2794637.86051948"/>
    <n v="83.880237131778983"/>
    <m/>
    <m/>
    <n v="27739.28571428571"/>
    <m/>
    <m/>
    <m/>
    <m/>
    <m/>
    <m/>
    <m/>
    <m/>
    <m/>
    <m/>
    <m/>
    <m/>
    <m/>
    <m/>
    <m/>
    <m/>
    <m/>
    <m/>
    <m/>
    <m/>
    <m/>
  </r>
  <r>
    <x v="11"/>
    <x v="39"/>
    <m/>
    <n v="5764.4411764707183"/>
    <n v="3889844.743882406"/>
    <n v="116.7525510664947"/>
    <m/>
    <m/>
    <n v="38701.764705882873"/>
    <m/>
    <m/>
    <m/>
    <m/>
    <m/>
    <m/>
    <m/>
    <m/>
    <m/>
    <m/>
    <m/>
    <m/>
    <m/>
    <m/>
    <m/>
    <m/>
    <m/>
    <m/>
    <m/>
    <m/>
    <m/>
  </r>
  <r>
    <x v="12"/>
    <x v="39"/>
    <m/>
    <n v="6027.5588235292817"/>
    <n v="4492589.5601175949"/>
    <n v="134.84376024604839"/>
    <m/>
    <m/>
    <n v="44720.235294117127"/>
    <m/>
    <m/>
    <m/>
    <m/>
    <m/>
    <m/>
    <m/>
    <m/>
    <m/>
    <m/>
    <m/>
    <m/>
    <m/>
    <m/>
    <m/>
    <m/>
    <m/>
    <m/>
    <m/>
    <m/>
    <m/>
  </r>
  <r>
    <x v="13"/>
    <x v="39"/>
    <m/>
    <n v="6641.5999999999995"/>
    <n v="4163214.9853538461"/>
    <n v="124.95767882323879"/>
    <m/>
    <m/>
    <n v="41405.538461538461"/>
    <m/>
    <m/>
    <m/>
    <m/>
    <m/>
    <m/>
    <m/>
    <m/>
    <m/>
    <m/>
    <m/>
    <m/>
    <m/>
    <m/>
    <m/>
    <m/>
    <m/>
    <m/>
    <m/>
    <m/>
    <m/>
  </r>
  <r>
    <x v="14"/>
    <x v="39"/>
    <m/>
    <n v="6673"/>
    <n v="3831768.2760000001"/>
    <n v="115.00940288741479"/>
    <m/>
    <m/>
    <n v="38090"/>
    <m/>
    <m/>
    <m/>
    <m/>
    <m/>
    <m/>
    <m/>
    <m/>
    <m/>
    <m/>
    <m/>
    <m/>
    <m/>
    <m/>
    <m/>
    <m/>
    <m/>
    <m/>
    <m/>
    <m/>
    <m/>
  </r>
  <r>
    <x v="15"/>
    <x v="39"/>
    <m/>
    <n v="6091.304347826087"/>
    <n v="1955783.5304347831"/>
    <n v="58.702270025355901"/>
    <m/>
    <m/>
    <n v="19350"/>
    <m/>
    <m/>
    <m/>
    <m/>
    <m/>
    <m/>
    <m/>
    <m/>
    <m/>
    <m/>
    <m/>
    <m/>
    <m/>
    <m/>
    <m/>
    <m/>
    <m/>
    <m/>
    <m/>
    <m/>
    <m/>
  </r>
  <r>
    <x v="16"/>
    <x v="39"/>
    <m/>
    <n v="6223"/>
    <n v="1041132.876"/>
    <n v="31.249298436233751"/>
    <m/>
    <m/>
    <n v="10199"/>
    <m/>
    <m/>
    <m/>
    <m/>
    <m/>
    <m/>
    <m/>
    <m/>
    <m/>
    <m/>
    <m/>
    <m/>
    <m/>
    <m/>
    <m/>
    <m/>
    <m/>
    <m/>
    <m/>
    <m/>
    <m/>
  </r>
  <r>
    <x v="17"/>
    <x v="39"/>
    <m/>
    <n v="7473.6"/>
    <n v="25499.923200000001"/>
    <n v="0.76537272863703221"/>
    <m/>
    <m/>
    <n v="0"/>
    <m/>
    <m/>
    <m/>
    <m/>
    <m/>
    <m/>
    <m/>
    <m/>
    <m/>
    <m/>
    <m/>
    <m/>
    <m/>
    <m/>
    <m/>
    <m/>
    <m/>
    <m/>
    <m/>
    <m/>
    <m/>
  </r>
  <r>
    <x v="19"/>
    <x v="39"/>
    <m/>
    <n v="8788"/>
    <n v="29984.655999999999"/>
    <n v="0.89998067052855901"/>
    <m/>
    <m/>
    <n v="0"/>
    <m/>
    <m/>
    <m/>
    <m/>
    <m/>
    <m/>
    <m/>
    <m/>
    <m/>
    <m/>
    <m/>
    <m/>
    <m/>
    <m/>
    <m/>
    <m/>
    <m/>
    <m/>
    <m/>
    <m/>
    <m/>
  </r>
  <r>
    <x v="20"/>
    <x v="39"/>
    <m/>
    <n v="8130"/>
    <n v="27739.56"/>
    <n v="0.83259477143800453"/>
    <m/>
    <m/>
    <n v="0"/>
    <m/>
    <m/>
    <m/>
    <m/>
    <m/>
    <m/>
    <m/>
    <m/>
    <m/>
    <m/>
    <m/>
    <m/>
    <m/>
    <m/>
    <m/>
    <m/>
    <m/>
    <m/>
    <m/>
    <m/>
    <m/>
  </r>
  <r>
    <x v="21"/>
    <x v="39"/>
    <m/>
    <n v="6053"/>
    <n v="20652.835999999999"/>
    <n v="0.61988882552450697"/>
    <m/>
    <m/>
    <n v="0"/>
    <m/>
    <m/>
    <m/>
    <m/>
    <m/>
    <m/>
    <m/>
    <m/>
    <m/>
    <m/>
    <m/>
    <m/>
    <m/>
    <m/>
    <m/>
    <m/>
    <m/>
    <m/>
    <m/>
    <m/>
    <m/>
  </r>
  <r>
    <x v="22"/>
    <x v="39"/>
    <m/>
    <n v="6060"/>
    <n v="20676.72"/>
    <n v="0.62060569679142785"/>
    <m/>
    <m/>
    <n v="0"/>
    <m/>
    <m/>
    <m/>
    <m/>
    <m/>
    <m/>
    <m/>
    <m/>
    <m/>
    <m/>
    <m/>
    <m/>
    <m/>
    <m/>
    <m/>
    <m/>
    <m/>
    <m/>
    <m/>
    <m/>
    <m/>
  </r>
  <r>
    <x v="23"/>
    <x v="39"/>
    <m/>
    <n v="6304.22"/>
    <n v="21509.998640000002"/>
    <n v="0.64561631119248442"/>
    <m/>
    <m/>
    <n v="0"/>
    <m/>
    <m/>
    <m/>
    <m/>
    <m/>
    <m/>
    <m/>
    <m/>
    <m/>
    <m/>
    <m/>
    <m/>
    <m/>
    <m/>
    <m/>
    <m/>
    <m/>
    <m/>
    <m/>
    <m/>
    <m/>
  </r>
  <r>
    <x v="24"/>
    <x v="39"/>
    <m/>
    <n v="7213.0357142857138"/>
    <n v="24610.877857142859"/>
    <n v="0.73868829297784477"/>
    <m/>
    <m/>
    <n v="0"/>
    <m/>
    <m/>
    <m/>
    <m/>
    <m/>
    <m/>
    <m/>
    <m/>
    <m/>
    <m/>
    <m/>
    <m/>
    <m/>
    <m/>
    <m/>
    <m/>
    <m/>
    <m/>
    <m/>
    <m/>
    <m/>
  </r>
  <r>
    <x v="25"/>
    <x v="39"/>
    <m/>
    <n v="6419.4400000000014"/>
    <n v="2683861.462613333"/>
    <n v="80.555315983231779"/>
    <m/>
    <m/>
    <n v="26619.583333333328"/>
    <m/>
    <m/>
    <m/>
    <m/>
    <m/>
    <m/>
    <m/>
    <m/>
    <m/>
    <m/>
    <m/>
    <m/>
    <m/>
    <m/>
    <m/>
    <m/>
    <m/>
    <m/>
    <m/>
    <m/>
    <m/>
  </r>
  <r>
    <x v="26"/>
    <x v="39"/>
    <m/>
    <n v="5349.1034482758623"/>
    <n v="3414354.5892413789"/>
    <n v="102.4808532953561"/>
    <m/>
    <m/>
    <n v="33961.034482758623"/>
    <m/>
    <m/>
    <m/>
    <m/>
    <m/>
    <m/>
    <m/>
    <m/>
    <m/>
    <m/>
    <m/>
    <m/>
    <m/>
    <m/>
    <m/>
    <m/>
    <m/>
    <m/>
    <m/>
    <m/>
    <m/>
  </r>
  <r>
    <x v="27"/>
    <x v="39"/>
    <m/>
    <n v="4362.2222222222226"/>
    <n v="1278098.1879365081"/>
    <n v="38.361742892112368"/>
    <m/>
    <m/>
    <n v="12632.142857142861"/>
    <m/>
    <m/>
    <m/>
    <m/>
    <m/>
    <m/>
    <m/>
    <m/>
    <m/>
    <m/>
    <m/>
    <m/>
    <m/>
    <m/>
    <m/>
    <m/>
    <m/>
    <m/>
    <m/>
    <m/>
    <m/>
  </r>
  <r>
    <x v="28"/>
    <x v="39"/>
    <m/>
    <n v="3536"/>
    <n v="46064.832000000002"/>
    <n v="1.3826224449980491"/>
    <m/>
    <m/>
    <n v="340"/>
    <m/>
    <m/>
    <m/>
    <m/>
    <m/>
    <m/>
    <m/>
    <m/>
    <m/>
    <m/>
    <m/>
    <m/>
    <m/>
    <m/>
    <m/>
    <m/>
    <m/>
    <m/>
    <m/>
    <m/>
    <m/>
  </r>
  <r>
    <x v="29"/>
    <x v="39"/>
    <m/>
    <n v="4831.0714285714284"/>
    <n v="16483.615714285708"/>
    <n v="0.49475089936926231"/>
    <m/>
    <m/>
    <n v="0"/>
    <m/>
    <m/>
    <m/>
    <m/>
    <m/>
    <m/>
    <m/>
    <m/>
    <m/>
    <m/>
    <m/>
    <m/>
    <m/>
    <m/>
    <m/>
    <m/>
    <m/>
    <m/>
    <m/>
    <m/>
    <m/>
  </r>
  <r>
    <x v="30"/>
    <x v="39"/>
    <m/>
    <n v="7657"/>
    <n v="26125.684000000001"/>
    <n v="0.78415475583035688"/>
    <m/>
    <m/>
    <n v="0"/>
    <m/>
    <m/>
    <m/>
    <m/>
    <m/>
    <m/>
    <m/>
    <m/>
    <m/>
    <m/>
    <m/>
    <m/>
    <m/>
    <m/>
    <m/>
    <m/>
    <m/>
    <m/>
    <m/>
    <m/>
    <m/>
  </r>
  <r>
    <x v="31"/>
    <x v="39"/>
    <m/>
    <n v="8216.1481481481478"/>
    <n v="28033.497481481481"/>
    <n v="0.84141721888169652"/>
    <m/>
    <m/>
    <n v="0"/>
    <m/>
    <m/>
    <m/>
    <m/>
    <m/>
    <m/>
    <m/>
    <m/>
    <m/>
    <m/>
    <m/>
    <m/>
    <m/>
    <m/>
    <m/>
    <m/>
    <m/>
    <m/>
    <m/>
    <m/>
    <m/>
  </r>
  <r>
    <x v="32"/>
    <x v="39"/>
    <m/>
    <n v="6611"/>
    <n v="34556.732000000004"/>
    <n v="1.037210192994567"/>
    <m/>
    <m/>
    <n v="120"/>
    <m/>
    <m/>
    <m/>
    <m/>
    <m/>
    <m/>
    <m/>
    <m/>
    <m/>
    <m/>
    <m/>
    <m/>
    <m/>
    <m/>
    <m/>
    <m/>
    <m/>
    <m/>
    <m/>
    <m/>
    <m/>
  </r>
  <r>
    <x v="33"/>
    <x v="39"/>
    <m/>
    <n v="5322"/>
    <n v="1496158.6640000001"/>
    <n v="44.906764234474899"/>
    <m/>
    <m/>
    <n v="14780"/>
    <m/>
    <m/>
    <m/>
    <m/>
    <m/>
    <m/>
    <m/>
    <m/>
    <m/>
    <m/>
    <m/>
    <m/>
    <m/>
    <m/>
    <m/>
    <m/>
    <m/>
    <m/>
    <m/>
    <m/>
    <m/>
  </r>
  <r>
    <x v="34"/>
    <x v="39"/>
    <m/>
    <n v="4872.6315789473683"/>
    <n v="1235911.1332330829"/>
    <n v="37.095510797283147"/>
    <m/>
    <m/>
    <n v="12192.857142857139"/>
    <m/>
    <m/>
    <m/>
    <m/>
    <m/>
    <m/>
    <m/>
    <m/>
    <m/>
    <m/>
    <m/>
    <m/>
    <m/>
    <m/>
    <m/>
    <m/>
    <m/>
    <m/>
    <m/>
    <m/>
    <m/>
  </r>
  <r>
    <x v="35"/>
    <x v="39"/>
    <m/>
    <n v="4748"/>
    <n v="3585200.176"/>
    <n v="107.6087335594441"/>
    <m/>
    <m/>
    <n v="35690"/>
    <m/>
    <m/>
    <m/>
    <m/>
    <m/>
    <m/>
    <m/>
    <m/>
    <m/>
    <m/>
    <m/>
    <m/>
    <m/>
    <m/>
    <m/>
    <m/>
    <m/>
    <m/>
    <m/>
    <m/>
    <m/>
  </r>
  <r>
    <x v="36"/>
    <x v="39"/>
    <m/>
    <n v="5395"/>
    <n v="4142407.74"/>
    <n v="124.3331554461686"/>
    <m/>
    <m/>
    <n v="41240"/>
    <m/>
    <m/>
    <m/>
    <m/>
    <m/>
    <m/>
    <m/>
    <m/>
    <m/>
    <m/>
    <m/>
    <m/>
    <m/>
    <m/>
    <m/>
    <m/>
    <m/>
    <m/>
    <m/>
    <m/>
    <m/>
  </r>
  <r>
    <x v="37"/>
    <x v="39"/>
    <m/>
    <n v="4908.96"/>
    <n v="4212441.6792123076"/>
    <n v="126.43520362614601"/>
    <m/>
    <m/>
    <n v="41956.923076923078"/>
    <m/>
    <m/>
    <m/>
    <m/>
    <m/>
    <m/>
    <m/>
    <m/>
    <m/>
    <m/>
    <m/>
    <m/>
    <m/>
    <m/>
    <m/>
    <m/>
    <m/>
    <m/>
    <m/>
    <m/>
    <m/>
  </r>
  <r>
    <x v="38"/>
    <x v="39"/>
    <m/>
    <n v="4403.0689655172418"/>
    <n v="2601919.823034483"/>
    <n v="78.09586166324948"/>
    <m/>
    <m/>
    <n v="25868.96551724138"/>
    <m/>
    <m/>
    <m/>
    <m/>
    <m/>
    <m/>
    <m/>
    <m/>
    <m/>
    <m/>
    <m/>
    <m/>
    <m/>
    <m/>
    <m/>
    <m/>
    <m/>
    <m/>
    <m/>
    <m/>
    <m/>
  </r>
  <r>
    <x v="39"/>
    <x v="39"/>
    <m/>
    <n v="4523"/>
    <n v="1610432.476"/>
    <n v="48.336659243029082"/>
    <m/>
    <m/>
    <n v="15950"/>
    <m/>
    <m/>
    <m/>
    <m/>
    <m/>
    <m/>
    <m/>
    <m/>
    <m/>
    <m/>
    <m/>
    <m/>
    <m/>
    <m/>
    <m/>
    <m/>
    <m/>
    <m/>
    <m/>
    <m/>
    <m/>
  </r>
  <r>
    <x v="40"/>
    <x v="39"/>
    <m/>
    <n v="4566"/>
    <n v="710579.19200000004"/>
    <n v="21.327826394933521"/>
    <m/>
    <m/>
    <n v="6950"/>
    <m/>
    <m/>
    <m/>
    <m/>
    <m/>
    <m/>
    <m/>
    <m/>
    <m/>
    <m/>
    <m/>
    <m/>
    <m/>
    <m/>
    <m/>
    <m/>
    <m/>
    <m/>
    <m/>
    <m/>
    <m/>
  </r>
  <r>
    <x v="41"/>
    <x v="39"/>
    <m/>
    <n v="6864"/>
    <n v="23419.968000000001"/>
    <n v="0.70294348230633008"/>
    <m/>
    <m/>
    <n v="0"/>
    <m/>
    <m/>
    <m/>
    <m/>
    <m/>
    <m/>
    <m/>
    <m/>
    <m/>
    <m/>
    <m/>
    <m/>
    <m/>
    <m/>
    <m/>
    <m/>
    <m/>
    <m/>
    <m/>
    <m/>
    <m/>
  </r>
  <r>
    <x v="42"/>
    <x v="39"/>
    <m/>
    <n v="8824.217391304348"/>
    <n v="30108.229739130431"/>
    <n v="0.90368970012697525"/>
    <m/>
    <m/>
    <n v="0"/>
    <m/>
    <m/>
    <m/>
    <m/>
    <m/>
    <m/>
    <m/>
    <m/>
    <m/>
    <m/>
    <m/>
    <m/>
    <m/>
    <m/>
    <m/>
    <m/>
    <m/>
    <m/>
    <m/>
    <m/>
    <m/>
  </r>
  <r>
    <x v="43"/>
    <x v="39"/>
    <m/>
    <n v="9065.7777777777774"/>
    <n v="30932.43377777778"/>
    <n v="0.92842794302541576"/>
    <m/>
    <m/>
    <n v="0"/>
    <m/>
    <m/>
    <m/>
    <m/>
    <m/>
    <m/>
    <m/>
    <m/>
    <m/>
    <m/>
    <m/>
    <m/>
    <m/>
    <m/>
    <m/>
    <m/>
    <m/>
    <m/>
    <m/>
    <m/>
    <m/>
  </r>
  <r>
    <x v="44"/>
    <x v="39"/>
    <m/>
    <n v="8172.4137931034466"/>
    <n v="27884.27586206896"/>
    <n v="0.83693837566614537"/>
    <m/>
    <m/>
    <n v="0"/>
    <m/>
    <m/>
    <m/>
    <m/>
    <m/>
    <m/>
    <m/>
    <m/>
    <m/>
    <m/>
    <m/>
    <m/>
    <m/>
    <m/>
    <m/>
    <m/>
    <m/>
    <m/>
    <m/>
    <m/>
    <m/>
  </r>
  <r>
    <x v="45"/>
    <x v="39"/>
    <m/>
    <n v="5819.1428571428578"/>
    <n v="662303.19129064039"/>
    <n v="19.878836368539801"/>
    <m/>
    <m/>
    <n v="6424.4827586206893"/>
    <m/>
    <m/>
    <m/>
    <m/>
    <m/>
    <m/>
    <m/>
    <m/>
    <m/>
    <m/>
    <m/>
    <m/>
    <m/>
    <m/>
    <m/>
    <m/>
    <m/>
    <m/>
    <m/>
    <m/>
    <m/>
  </r>
  <r>
    <x v="46"/>
    <x v="39"/>
    <m/>
    <n v="5556"/>
    <n v="3051957.0720000002"/>
    <n v="91.60359792298226"/>
    <m/>
    <m/>
    <n v="30330"/>
    <m/>
    <m/>
    <m/>
    <m/>
    <m/>
    <m/>
    <m/>
    <m/>
    <m/>
    <m/>
    <m/>
    <m/>
    <m/>
    <m/>
    <m/>
    <m/>
    <m/>
    <m/>
    <m/>
    <m/>
    <m/>
  </r>
  <r>
    <x v="47"/>
    <x v="39"/>
    <m/>
    <n v="5191"/>
    <n v="3492711.6919999998"/>
    <n v="104.8327187922082"/>
    <m/>
    <m/>
    <n v="34750"/>
    <m/>
    <m/>
    <m/>
    <m/>
    <m/>
    <m/>
    <m/>
    <m/>
    <m/>
    <m/>
    <m/>
    <m/>
    <m/>
    <m/>
    <m/>
    <m/>
    <m/>
    <m/>
    <m/>
    <m/>
    <m/>
  </r>
  <r>
    <x v="48"/>
    <x v="39"/>
    <m/>
    <n v="6683.5999999999995"/>
    <n v="3554737.7765333331"/>
    <n v="106.6944135586437"/>
    <m/>
    <m/>
    <n v="35319.333333333328"/>
    <m/>
    <m/>
    <m/>
    <m/>
    <m/>
    <m/>
    <m/>
    <m/>
    <m/>
    <m/>
    <m/>
    <m/>
    <m/>
    <m/>
    <m/>
    <m/>
    <m/>
    <m/>
    <m/>
    <m/>
    <m/>
  </r>
  <r>
    <x v="49"/>
    <x v="39"/>
    <m/>
    <n v="5533"/>
    <n v="4252878.5959999999"/>
    <n v="127.6489058438635"/>
    <m/>
    <m/>
    <n v="42340"/>
    <m/>
    <m/>
    <m/>
    <m/>
    <m/>
    <m/>
    <m/>
    <m/>
    <m/>
    <m/>
    <m/>
    <m/>
    <m/>
    <m/>
    <m/>
    <m/>
    <m/>
    <m/>
    <m/>
    <m/>
    <m/>
  </r>
  <r>
    <x v="50"/>
    <x v="39"/>
    <m/>
    <n v="6572"/>
    <n v="3411044.353655173"/>
    <n v="102.3814975434515"/>
    <m/>
    <m/>
    <n v="33886.206896551717"/>
    <m/>
    <m/>
    <m/>
    <m/>
    <m/>
    <m/>
    <m/>
    <m/>
    <m/>
    <m/>
    <m/>
    <m/>
    <m/>
    <m/>
    <m/>
    <m/>
    <m/>
    <m/>
    <m/>
    <m/>
    <m/>
  </r>
  <r>
    <x v="51"/>
    <x v="39"/>
    <m/>
    <n v="7097.3076923076924"/>
    <n v="2862677.5523076919"/>
    <n v="85.922428559224784"/>
    <m/>
    <m/>
    <n v="28384.61538461539"/>
    <m/>
    <m/>
    <m/>
    <m/>
    <m/>
    <m/>
    <m/>
    <m/>
    <m/>
    <m/>
    <m/>
    <m/>
    <m/>
    <m/>
    <m/>
    <m/>
    <m/>
    <m/>
    <m/>
    <m/>
    <m/>
  </r>
  <r>
    <x v="52"/>
    <x v="39"/>
    <m/>
    <n v="5907.1034482758623"/>
    <n v="751327.45075862063"/>
    <n v="22.550873450749489"/>
    <m/>
    <m/>
    <n v="7311.7241379310344"/>
    <m/>
    <m/>
    <m/>
    <m/>
    <m/>
    <m/>
    <m/>
    <m/>
    <m/>
    <m/>
    <m/>
    <m/>
    <m/>
    <m/>
    <m/>
    <m/>
    <m/>
    <m/>
    <m/>
    <m/>
    <m/>
  </r>
  <r>
    <x v="53"/>
    <x v="39"/>
    <m/>
    <n v="6504.545454545454"/>
    <n v="30764.937662337659"/>
    <n v="0.92340059616224934"/>
    <m/>
    <m/>
    <n v="85.714285714285722"/>
    <m/>
    <m/>
    <m/>
    <m/>
    <m/>
    <m/>
    <m/>
    <m/>
    <m/>
    <m/>
    <m/>
    <m/>
    <m/>
    <m/>
    <m/>
    <m/>
    <m/>
    <m/>
    <m/>
    <m/>
    <m/>
  </r>
  <r>
    <x v="54"/>
    <x v="39"/>
    <m/>
    <n v="8442.3333333333321"/>
    <n v="39138.57466666666"/>
    <n v="1.1747328591009589"/>
    <m/>
    <m/>
    <n v="103.3333333333333"/>
    <m/>
    <m/>
    <m/>
    <m/>
    <m/>
    <m/>
    <m/>
    <m/>
    <m/>
    <m/>
    <m/>
    <m/>
    <m/>
    <m/>
    <m/>
    <m/>
    <m/>
    <m/>
    <m/>
    <m/>
    <m/>
  </r>
  <r>
    <x v="0"/>
    <x v="40"/>
    <m/>
    <n v="46866.833333333328"/>
    <n v="4013094.8205185188"/>
    <n v="146.8975738686818"/>
    <m/>
    <m/>
    <n v="38531.851851851847"/>
    <m/>
    <m/>
    <m/>
    <m/>
    <m/>
    <m/>
    <m/>
    <m/>
    <m/>
    <m/>
    <m/>
    <m/>
    <m/>
    <m/>
    <m/>
    <m/>
    <m/>
    <m/>
    <m/>
    <m/>
    <m/>
  </r>
  <r>
    <x v="1"/>
    <x v="40"/>
    <m/>
    <n v="27910"/>
    <n v="4351228.92"/>
    <n v="159.2748241150847"/>
    <m/>
    <m/>
    <n v="42560"/>
    <m/>
    <m/>
    <m/>
    <m/>
    <m/>
    <m/>
    <m/>
    <m/>
    <m/>
    <m/>
    <m/>
    <m/>
    <m/>
    <m/>
    <m/>
    <m/>
    <m/>
    <m/>
    <m/>
    <m/>
    <m/>
  </r>
  <r>
    <x v="2"/>
    <x v="40"/>
    <m/>
    <n v="35709.78571428571"/>
    <n v="3535163.217428572"/>
    <n v="129.40309738381981"/>
    <m/>
    <m/>
    <n v="34133.21428571429"/>
    <m/>
    <m/>
    <m/>
    <m/>
    <m/>
    <m/>
    <m/>
    <m/>
    <m/>
    <m/>
    <m/>
    <m/>
    <m/>
    <m/>
    <m/>
    <m/>
    <m/>
    <m/>
    <m/>
    <m/>
    <m/>
  </r>
  <r>
    <x v="3"/>
    <x v="40"/>
    <m/>
    <n v="41578"/>
    <n v="2681864.1359999999"/>
    <n v="98.168459167612284"/>
    <m/>
    <m/>
    <n v="25400"/>
    <m/>
    <m/>
    <m/>
    <m/>
    <m/>
    <m/>
    <m/>
    <m/>
    <m/>
    <m/>
    <m/>
    <m/>
    <m/>
    <m/>
    <m/>
    <m/>
    <m/>
    <m/>
    <m/>
    <m/>
    <m/>
  </r>
  <r>
    <x v="4"/>
    <x v="40"/>
    <m/>
    <n v="44524.551724137928"/>
    <n v="534607.42565517244"/>
    <n v="19.569070085111921"/>
    <m/>
    <m/>
    <n v="3826.8965517241381"/>
    <m/>
    <m/>
    <m/>
    <m/>
    <m/>
    <m/>
    <m/>
    <m/>
    <m/>
    <m/>
    <m/>
    <m/>
    <m/>
    <m/>
    <m/>
    <m/>
    <m/>
    <m/>
    <m/>
    <m/>
    <m/>
  </r>
  <r>
    <x v="5"/>
    <x v="40"/>
    <m/>
    <n v="40350"/>
    <n v="531959.91428571427"/>
    <n v="19.47215909388024"/>
    <m/>
    <m/>
    <n v="3942.8571428571431"/>
    <m/>
    <m/>
    <m/>
    <m/>
    <m/>
    <m/>
    <m/>
    <m/>
    <m/>
    <m/>
    <m/>
    <m/>
    <m/>
    <m/>
    <m/>
    <m/>
    <m/>
    <m/>
    <m/>
    <m/>
    <m/>
  </r>
  <r>
    <x v="6"/>
    <x v="40"/>
    <m/>
    <n v="42571.428571428172"/>
    <n v="671539.42857148708"/>
    <n v="24.581405928895169"/>
    <m/>
    <m/>
    <n v="5262.8571428577416"/>
    <m/>
    <m/>
    <m/>
    <m/>
    <m/>
    <m/>
    <m/>
    <m/>
    <m/>
    <m/>
    <m/>
    <m/>
    <m/>
    <m/>
    <m/>
    <m/>
    <m/>
    <m/>
    <m/>
    <m/>
    <m/>
  </r>
  <r>
    <x v="7"/>
    <x v="40"/>
    <m/>
    <n v="44518.785714285681"/>
    <n v="719755.2397142906"/>
    <n v="26.346324525578918"/>
    <m/>
    <m/>
    <n v="5678.5714285714776"/>
    <m/>
    <m/>
    <m/>
    <m/>
    <m/>
    <m/>
    <m/>
    <m/>
    <m/>
    <m/>
    <m/>
    <m/>
    <m/>
    <m/>
    <m/>
    <m/>
    <m/>
    <m/>
    <m/>
    <m/>
    <m/>
  </r>
  <r>
    <x v="8"/>
    <x v="40"/>
    <m/>
    <n v="42784.28571428571"/>
    <n v="502765.69714285713"/>
    <n v="18.40351759372075"/>
    <m/>
    <m/>
    <n v="3567.8571428571431"/>
    <m/>
    <m/>
    <m/>
    <m/>
    <m/>
    <m/>
    <m/>
    <m/>
    <m/>
    <m/>
    <m/>
    <m/>
    <m/>
    <m/>
    <m/>
    <m/>
    <m/>
    <m/>
    <m/>
    <m/>
    <m/>
  </r>
  <r>
    <x v="9"/>
    <x v="40"/>
    <m/>
    <n v="9996.9259259259252"/>
    <n v="474998.40014814812"/>
    <n v="17.387107879063951"/>
    <m/>
    <m/>
    <n v="4408.8888888888887"/>
    <m/>
    <m/>
    <m/>
    <m/>
    <m/>
    <m/>
    <m/>
    <m/>
    <m/>
    <m/>
    <m/>
    <m/>
    <m/>
    <m/>
    <m/>
    <m/>
    <m/>
    <m/>
    <m/>
    <m/>
    <m/>
  </r>
  <r>
    <x v="10"/>
    <x v="40"/>
    <m/>
    <n v="29259.642857142859"/>
    <n v="3028048.1871428569"/>
    <n v="110.8403743600738"/>
    <m/>
    <m/>
    <n v="29282.142857142859"/>
    <m/>
    <m/>
    <m/>
    <m/>
    <m/>
    <m/>
    <m/>
    <m/>
    <m/>
    <m/>
    <m/>
    <m/>
    <m/>
    <m/>
    <m/>
    <m/>
    <m/>
    <m/>
    <m/>
    <m/>
    <m/>
  </r>
  <r>
    <x v="11"/>
    <x v="40"/>
    <m/>
    <n v="36172.058823531494"/>
    <n v="4261507.3000000333"/>
    <n v="155.99060360921089"/>
    <m/>
    <m/>
    <n v="41380.882352941437"/>
    <m/>
    <m/>
    <m/>
    <m/>
    <m/>
    <m/>
    <m/>
    <m/>
    <m/>
    <m/>
    <m/>
    <m/>
    <m/>
    <m/>
    <m/>
    <m/>
    <m/>
    <m/>
    <m/>
    <m/>
    <m/>
  </r>
  <r>
    <x v="12"/>
    <x v="40"/>
    <m/>
    <n v="35961.0411764686"/>
    <n v="4636204.7520072674"/>
    <n v="169.7062393208854"/>
    <m/>
    <m/>
    <n v="45135.056795131568"/>
    <m/>
    <m/>
    <m/>
    <m/>
    <m/>
    <m/>
    <m/>
    <m/>
    <m/>
    <m/>
    <m/>
    <m/>
    <m/>
    <m/>
    <m/>
    <m/>
    <m/>
    <m/>
    <m/>
    <m/>
    <m/>
  </r>
  <r>
    <x v="13"/>
    <x v="40"/>
    <m/>
    <n v="41225.617391304237"/>
    <n v="4088231.03730836"/>
    <n v="149.6479020940869"/>
    <m/>
    <m/>
    <n v="39475.692307692298"/>
    <m/>
    <m/>
    <m/>
    <m/>
    <m/>
    <m/>
    <m/>
    <m/>
    <m/>
    <m/>
    <m/>
    <m/>
    <m/>
    <m/>
    <m/>
    <m/>
    <m/>
    <m/>
    <m/>
    <m/>
    <m/>
  </r>
  <r>
    <x v="14"/>
    <x v="40"/>
    <m/>
    <n v="50789"/>
    <n v="3006292.068"/>
    <n v="110.044001171346"/>
    <m/>
    <m/>
    <n v="28330"/>
    <m/>
    <m/>
    <m/>
    <m/>
    <m/>
    <m/>
    <m/>
    <m/>
    <m/>
    <m/>
    <m/>
    <m/>
    <m/>
    <m/>
    <m/>
    <m/>
    <m/>
    <m/>
    <m/>
    <m/>
    <m/>
  </r>
  <r>
    <x v="15"/>
    <x v="40"/>
    <m/>
    <n v="19635"/>
    <n v="1521994.62"/>
    <n v="55.711944800322122"/>
    <m/>
    <m/>
    <n v="14550"/>
    <m/>
    <m/>
    <m/>
    <m/>
    <m/>
    <m/>
    <m/>
    <m/>
    <m/>
    <m/>
    <m/>
    <m/>
    <m/>
    <m/>
    <m/>
    <m/>
    <m/>
    <m/>
    <m/>
    <m/>
    <m/>
  </r>
  <r>
    <x v="16"/>
    <x v="40"/>
    <m/>
    <n v="37329.740740740737"/>
    <n v="873665.37170370365"/>
    <n v="31.98013732946681"/>
    <m/>
    <m/>
    <n v="7462.9629629629626"/>
    <m/>
    <m/>
    <m/>
    <m/>
    <m/>
    <m/>
    <m/>
    <m/>
    <m/>
    <m/>
    <m/>
    <m/>
    <m/>
    <m/>
    <m/>
    <m/>
    <m/>
    <m/>
    <m/>
    <m/>
    <m/>
  </r>
  <r>
    <x v="17"/>
    <x v="40"/>
    <m/>
    <n v="31051.071428571431"/>
    <n v="509874.82714285707"/>
    <n v="18.6637441759529"/>
    <m/>
    <m/>
    <n v="4039.2857142857142"/>
    <m/>
    <m/>
    <m/>
    <m/>
    <m/>
    <m/>
    <m/>
    <m/>
    <m/>
    <m/>
    <m/>
    <m/>
    <m/>
    <m/>
    <m/>
    <m/>
    <m/>
    <m/>
    <m/>
    <m/>
    <m/>
  </r>
  <r>
    <x v="18"/>
    <x v="40"/>
    <m/>
    <n v="40716"/>
    <n v="625922.99199999997"/>
    <n v="22.91163629708262"/>
    <m/>
    <m/>
    <n v="4870"/>
    <m/>
    <m/>
    <m/>
    <m/>
    <m/>
    <m/>
    <m/>
    <m/>
    <m/>
    <m/>
    <m/>
    <m/>
    <m/>
    <m/>
    <m/>
    <m/>
    <m/>
    <m/>
    <m/>
    <m/>
    <m/>
  </r>
  <r>
    <x v="19"/>
    <x v="40"/>
    <m/>
    <n v="32147"/>
    <n v="492845.56400000001"/>
    <n v="18.04039547567627"/>
    <m/>
    <m/>
    <n v="3831.6"/>
    <m/>
    <m/>
    <m/>
    <m/>
    <m/>
    <m/>
    <m/>
    <m/>
    <m/>
    <m/>
    <m/>
    <m/>
    <m/>
    <m/>
    <m/>
    <m/>
    <m/>
    <m/>
    <m/>
    <m/>
    <m/>
  </r>
  <r>
    <x v="20"/>
    <x v="40"/>
    <m/>
    <n v="21548.571428571431"/>
    <n v="613523.72571428574"/>
    <n v="22.457766598861081"/>
    <m/>
    <m/>
    <n v="5400"/>
    <m/>
    <m/>
    <m/>
    <m/>
    <m/>
    <m/>
    <m/>
    <m/>
    <m/>
    <m/>
    <m/>
    <m/>
    <m/>
    <m/>
    <m/>
    <m/>
    <m/>
    <m/>
    <m/>
    <m/>
    <m/>
  </r>
  <r>
    <x v="21"/>
    <x v="40"/>
    <m/>
    <n v="28881.310344827591"/>
    <n v="1030680.961931034"/>
    <n v="37.72762406863481"/>
    <m/>
    <m/>
    <n v="9321.3793103448279"/>
    <m/>
    <m/>
    <m/>
    <m/>
    <m/>
    <m/>
    <m/>
    <m/>
    <m/>
    <m/>
    <m/>
    <m/>
    <m/>
    <m/>
    <m/>
    <m/>
    <m/>
    <m/>
    <m/>
    <m/>
    <m/>
  </r>
  <r>
    <x v="22"/>
    <x v="40"/>
    <m/>
    <n v="28446.428571428569"/>
    <n v="3506344.9285714282"/>
    <n v="128.34821657349929"/>
    <m/>
    <m/>
    <n v="34092.857142857138"/>
    <m/>
    <m/>
    <m/>
    <m/>
    <m/>
    <m/>
    <m/>
    <m/>
    <m/>
    <m/>
    <m/>
    <m/>
    <m/>
    <m/>
    <m/>
    <m/>
    <m/>
    <m/>
    <m/>
    <m/>
    <m/>
  </r>
  <r>
    <x v="23"/>
    <x v="40"/>
    <m/>
    <n v="11313.85185185185"/>
    <n v="1541528.7884444441"/>
    <n v="56.426984459330292"/>
    <m/>
    <m/>
    <n v="15029.259259259259"/>
    <m/>
    <m/>
    <m/>
    <m/>
    <m/>
    <m/>
    <m/>
    <m/>
    <m/>
    <m/>
    <m/>
    <m/>
    <m/>
    <m/>
    <m/>
    <m/>
    <m/>
    <m/>
    <m/>
    <m/>
    <m/>
  </r>
  <r>
    <x v="24"/>
    <x v="40"/>
    <m/>
    <n v="41887.413793103449"/>
    <n v="2323609.5110344831"/>
    <n v="85.054705920219718"/>
    <m/>
    <m/>
    <n v="21806.896551724141"/>
    <m/>
    <m/>
    <m/>
    <m/>
    <m/>
    <m/>
    <m/>
    <m/>
    <m/>
    <m/>
    <m/>
    <m/>
    <m/>
    <m/>
    <m/>
    <m/>
    <m/>
    <m/>
    <m/>
    <m/>
    <m/>
  </r>
  <r>
    <x v="25"/>
    <x v="40"/>
    <m/>
    <n v="37749.407407407409"/>
    <n v="3494949.126222223"/>
    <n v="127.93107823208111"/>
    <m/>
    <m/>
    <n v="33661.481481481482"/>
    <m/>
    <m/>
    <m/>
    <m/>
    <m/>
    <m/>
    <m/>
    <m/>
    <m/>
    <m/>
    <m/>
    <m/>
    <m/>
    <m/>
    <m/>
    <m/>
    <m/>
    <m/>
    <m/>
    <m/>
    <m/>
  </r>
  <r>
    <x v="26"/>
    <x v="40"/>
    <m/>
    <n v="39108.103448275862"/>
    <n v="1662057.5386206899"/>
    <n v="60.83888643876751"/>
    <m/>
    <m/>
    <n v="15286.206896551719"/>
    <m/>
    <m/>
    <m/>
    <m/>
    <m/>
    <m/>
    <m/>
    <m/>
    <m/>
    <m/>
    <m/>
    <m/>
    <m/>
    <m/>
    <m/>
    <m/>
    <m/>
    <m/>
    <m/>
    <m/>
    <m/>
  </r>
  <r>
    <x v="27"/>
    <x v="40"/>
    <m/>
    <n v="37322.142857142862"/>
    <n v="808771.7228571428"/>
    <n v="29.604733806403701"/>
    <m/>
    <m/>
    <n v="6814.2857142857138"/>
    <m/>
    <m/>
    <m/>
    <m/>
    <m/>
    <m/>
    <m/>
    <m/>
    <m/>
    <m/>
    <m/>
    <m/>
    <m/>
    <m/>
    <m/>
    <m/>
    <m/>
    <m/>
    <m/>
    <m/>
    <m/>
  </r>
  <r>
    <x v="28"/>
    <x v="40"/>
    <m/>
    <n v="19614"/>
    <n v="420922.96799999999"/>
    <n v="15.40770042827336"/>
    <m/>
    <m/>
    <n v="3540"/>
    <m/>
    <m/>
    <m/>
    <m/>
    <m/>
    <m/>
    <m/>
    <m/>
    <m/>
    <m/>
    <m/>
    <m/>
    <m/>
    <m/>
    <m/>
    <m/>
    <m/>
    <m/>
    <m/>
    <m/>
    <m/>
  </r>
  <r>
    <x v="29"/>
    <x v="40"/>
    <m/>
    <n v="45206.78571428571"/>
    <n v="542102.69571428571"/>
    <n v="19.843431154664732"/>
    <m/>
    <m/>
    <n v="3878.571428571428"/>
    <m/>
    <m/>
    <m/>
    <m/>
    <m/>
    <m/>
    <m/>
    <m/>
    <m/>
    <m/>
    <m/>
    <m/>
    <m/>
    <m/>
    <m/>
    <m/>
    <m/>
    <m/>
    <m/>
    <m/>
    <m/>
  </r>
  <r>
    <x v="30"/>
    <x v="40"/>
    <m/>
    <n v="57629"/>
    <n v="785630.14800000004"/>
    <n v="28.757646619568799"/>
    <m/>
    <m/>
    <n v="5890"/>
    <m/>
    <m/>
    <m/>
    <m/>
    <m/>
    <m/>
    <m/>
    <m/>
    <m/>
    <m/>
    <m/>
    <m/>
    <m/>
    <m/>
    <m/>
    <m/>
    <m/>
    <m/>
    <m/>
    <m/>
    <m/>
  </r>
  <r>
    <x v="31"/>
    <x v="40"/>
    <m/>
    <n v="28755.821428571431"/>
    <n v="557579.14842857153"/>
    <n v="20.409939910998631"/>
    <m/>
    <m/>
    <n v="4594.6428571428578"/>
    <m/>
    <m/>
    <m/>
    <m/>
    <m/>
    <m/>
    <m/>
    <m/>
    <m/>
    <m/>
    <m/>
    <m/>
    <m/>
    <m/>
    <m/>
    <m/>
    <m/>
    <m/>
    <m/>
    <m/>
    <m/>
  </r>
  <r>
    <x v="32"/>
    <x v="40"/>
    <m/>
    <n v="52851.923076923078"/>
    <n v="434330.76153846149"/>
    <n v="15.89848682376593"/>
    <m/>
    <m/>
    <n v="2540"/>
    <m/>
    <m/>
    <m/>
    <m/>
    <m/>
    <m/>
    <m/>
    <m/>
    <m/>
    <m/>
    <m/>
    <m/>
    <m/>
    <m/>
    <m/>
    <m/>
    <m/>
    <m/>
    <m/>
    <m/>
    <m/>
  </r>
  <r>
    <x v="33"/>
    <x v="40"/>
    <m/>
    <n v="60289"/>
    <n v="538706.06799999997"/>
    <n v="19.719099088546429"/>
    <m/>
    <m/>
    <n v="3330"/>
    <m/>
    <m/>
    <m/>
    <m/>
    <m/>
    <m/>
    <m/>
    <m/>
    <m/>
    <m/>
    <m/>
    <m/>
    <m/>
    <m/>
    <m/>
    <m/>
    <m/>
    <m/>
    <m/>
    <m/>
    <m/>
  </r>
  <r>
    <x v="34"/>
    <x v="40"/>
    <m/>
    <n v="38670"/>
    <n v="354799.18285714288"/>
    <n v="12.987268306202379"/>
    <m/>
    <m/>
    <n v="2228.5714285714289"/>
    <m/>
    <m/>
    <m/>
    <m/>
    <m/>
    <m/>
    <m/>
    <m/>
    <m/>
    <m/>
    <m/>
    <m/>
    <m/>
    <m/>
    <m/>
    <m/>
    <m/>
    <m/>
    <m/>
    <m/>
    <m/>
  </r>
  <r>
    <x v="35"/>
    <x v="40"/>
    <m/>
    <n v="29087"/>
    <n v="1184244.844"/>
    <n v="43.348762546213258"/>
    <m/>
    <m/>
    <n v="10850"/>
    <m/>
    <m/>
    <m/>
    <m/>
    <m/>
    <m/>
    <m/>
    <m/>
    <m/>
    <m/>
    <m/>
    <m/>
    <m/>
    <m/>
    <m/>
    <m/>
    <m/>
    <m/>
    <m/>
    <m/>
    <m/>
  </r>
  <r>
    <x v="36"/>
    <x v="40"/>
    <m/>
    <n v="37965"/>
    <n v="2980536.58"/>
    <n v="109.1012328416121"/>
    <m/>
    <m/>
    <n v="28510"/>
    <m/>
    <m/>
    <m/>
    <m/>
    <m/>
    <m/>
    <m/>
    <m/>
    <m/>
    <m/>
    <m/>
    <m/>
    <m/>
    <m/>
    <m/>
    <m/>
    <m/>
    <m/>
    <m/>
    <m/>
    <m/>
  </r>
  <r>
    <x v="37"/>
    <x v="40"/>
    <m/>
    <n v="34612.307692307702"/>
    <n v="3832404.886153846"/>
    <n v="140.28349815710109"/>
    <m/>
    <m/>
    <n v="37143.076923076922"/>
    <m/>
    <m/>
    <m/>
    <m/>
    <m/>
    <m/>
    <m/>
    <m/>
    <m/>
    <m/>
    <m/>
    <m/>
    <m/>
    <m/>
    <m/>
    <m/>
    <m/>
    <m/>
    <m/>
    <m/>
    <m/>
  </r>
  <r>
    <x v="38"/>
    <x v="40"/>
    <m/>
    <n v="29583.62068965517"/>
    <n v="1262904.8310344829"/>
    <n v="46.228076834235623"/>
    <m/>
    <m/>
    <n v="11619.65517241379"/>
    <m/>
    <m/>
    <m/>
    <m/>
    <m/>
    <m/>
    <m/>
    <m/>
    <m/>
    <m/>
    <m/>
    <m/>
    <m/>
    <m/>
    <m/>
    <m/>
    <m/>
    <m/>
    <m/>
    <m/>
    <m/>
  </r>
  <r>
    <x v="39"/>
    <x v="40"/>
    <m/>
    <n v="21479"/>
    <n v="530286.348"/>
    <n v="19.410898934807278"/>
    <m/>
    <m/>
    <n v="4570"/>
    <m/>
    <m/>
    <m/>
    <m/>
    <m/>
    <m/>
    <m/>
    <m/>
    <m/>
    <m/>
    <m/>
    <m/>
    <m/>
    <m/>
    <m/>
    <m/>
    <m/>
    <m/>
    <m/>
    <m/>
    <m/>
  </r>
  <r>
    <x v="40"/>
    <x v="40"/>
    <m/>
    <n v="37387"/>
    <n v="289564.44400000002"/>
    <n v="10.599379333064901"/>
    <m/>
    <m/>
    <n v="1620"/>
    <m/>
    <m/>
    <m/>
    <m/>
    <m/>
    <m/>
    <m/>
    <m/>
    <m/>
    <m/>
    <m/>
    <m/>
    <m/>
    <m/>
    <m/>
    <m/>
    <m/>
    <m/>
    <m/>
    <m/>
    <m/>
  </r>
  <r>
    <x v="41"/>
    <x v="40"/>
    <m/>
    <n v="36773"/>
    <n v="497469.47600000002"/>
    <n v="18.209651744207331"/>
    <m/>
    <m/>
    <n v="3720"/>
    <m/>
    <m/>
    <m/>
    <m/>
    <m/>
    <m/>
    <m/>
    <m/>
    <m/>
    <m/>
    <m/>
    <m/>
    <m/>
    <m/>
    <m/>
    <m/>
    <m/>
    <m/>
    <m/>
    <m/>
    <m/>
  </r>
  <r>
    <x v="42"/>
    <x v="40"/>
    <m/>
    <n v="33523"/>
    <n v="595380.47600000002"/>
    <n v="21.793640909257299"/>
    <m/>
    <m/>
    <n v="4810"/>
    <m/>
    <m/>
    <m/>
    <m/>
    <m/>
    <m/>
    <m/>
    <m/>
    <m/>
    <m/>
    <m/>
    <m/>
    <m/>
    <m/>
    <m/>
    <m/>
    <m/>
    <m/>
    <m/>
    <m/>
    <m/>
  </r>
  <r>
    <x v="43"/>
    <x v="40"/>
    <m/>
    <n v="20461"/>
    <n v="422812.93199999997"/>
    <n v="15.47688173066364"/>
    <m/>
    <m/>
    <n v="3530"/>
    <m/>
    <m/>
    <m/>
    <m/>
    <m/>
    <m/>
    <m/>
    <m/>
    <m/>
    <m/>
    <m/>
    <m/>
    <m/>
    <m/>
    <m/>
    <m/>
    <m/>
    <m/>
    <m/>
    <m/>
    <m/>
  </r>
  <r>
    <x v="44"/>
    <x v="40"/>
    <m/>
    <n v="43692"/>
    <n v="566077.10400000005"/>
    <n v="20.721003843478901"/>
    <m/>
    <m/>
    <n v="4170"/>
    <m/>
    <m/>
    <m/>
    <m/>
    <m/>
    <m/>
    <m/>
    <m/>
    <m/>
    <m/>
    <m/>
    <m/>
    <m/>
    <m/>
    <m/>
    <m/>
    <m/>
    <m/>
    <m/>
    <m/>
    <m/>
  </r>
  <r>
    <x v="45"/>
    <x v="40"/>
    <m/>
    <n v="44446.517241379312"/>
    <n v="780203.24096551724"/>
    <n v="28.5589970703729"/>
    <m/>
    <m/>
    <n v="6285.5172413793107"/>
    <m/>
    <m/>
    <m/>
    <m/>
    <m/>
    <m/>
    <m/>
    <m/>
    <m/>
    <m/>
    <m/>
    <m/>
    <m/>
    <m/>
    <m/>
    <m/>
    <m/>
    <m/>
    <m/>
    <m/>
    <m/>
  </r>
  <r>
    <x v="46"/>
    <x v="40"/>
    <m/>
    <n v="34714"/>
    <n v="2916444.1680000001"/>
    <n v="106.7551582415169"/>
    <m/>
    <m/>
    <n v="27980"/>
    <m/>
    <m/>
    <m/>
    <m/>
    <m/>
    <m/>
    <m/>
    <m/>
    <m/>
    <m/>
    <m/>
    <m/>
    <m/>
    <m/>
    <m/>
    <m/>
    <m/>
    <m/>
    <m/>
    <m/>
    <m/>
  </r>
  <r>
    <x v="47"/>
    <x v="40"/>
    <m/>
    <n v="24896"/>
    <n v="3264945.1519999998"/>
    <n v="119.5118837439145"/>
    <m/>
    <m/>
    <n v="31800"/>
    <m/>
    <m/>
    <m/>
    <m/>
    <m/>
    <m/>
    <m/>
    <m/>
    <m/>
    <m/>
    <m/>
    <m/>
    <m/>
    <m/>
    <m/>
    <m/>
    <m/>
    <m/>
    <m/>
    <m/>
    <m/>
  </r>
  <r>
    <x v="48"/>
    <x v="40"/>
    <m/>
    <n v="14311.66666666667"/>
    <n v="4024655.216190476"/>
    <n v="147.32073707641109"/>
    <m/>
    <m/>
    <n v="39758.238095238099"/>
    <m/>
    <m/>
    <m/>
    <m/>
    <m/>
    <m/>
    <m/>
    <m/>
    <m/>
    <m/>
    <m/>
    <m/>
    <m/>
    <m/>
    <m/>
    <m/>
    <m/>
    <m/>
    <m/>
    <m/>
    <m/>
  </r>
  <r>
    <x v="49"/>
    <x v="40"/>
    <m/>
    <n v="27451"/>
    <n v="4645662.8119999999"/>
    <n v="170.0524474541528"/>
    <m/>
    <m/>
    <n v="45520"/>
    <m/>
    <m/>
    <m/>
    <m/>
    <m/>
    <m/>
    <m/>
    <m/>
    <m/>
    <m/>
    <m/>
    <m/>
    <m/>
    <m/>
    <m/>
    <m/>
    <m/>
    <m/>
    <m/>
    <m/>
    <m/>
  </r>
  <r>
    <x v="50"/>
    <x v="40"/>
    <m/>
    <n v="30840.724137931029"/>
    <n v="2701478.5507586212"/>
    <n v="98.886436207716997"/>
    <m/>
    <m/>
    <n v="25962.5"/>
    <m/>
    <m/>
    <m/>
    <m/>
    <m/>
    <m/>
    <m/>
    <m/>
    <m/>
    <m/>
    <m/>
    <m/>
    <m/>
    <m/>
    <m/>
    <m/>
    <m/>
    <m/>
    <m/>
    <m/>
    <m/>
  </r>
  <r>
    <x v="51"/>
    <x v="40"/>
    <m/>
    <n v="33431.538461538461"/>
    <n v="1580606.8707692311"/>
    <n v="57.857420504748731"/>
    <m/>
    <m/>
    <n v="14665.384615384621"/>
    <m/>
    <m/>
    <m/>
    <m/>
    <m/>
    <m/>
    <m/>
    <m/>
    <m/>
    <m/>
    <m/>
    <m/>
    <m/>
    <m/>
    <m/>
    <m/>
    <m/>
    <m/>
    <m/>
    <m/>
    <m/>
  </r>
  <r>
    <x v="52"/>
    <x v="40"/>
    <m/>
    <n v="18993.37931034483"/>
    <n v="555460.58262068965"/>
    <n v="20.332390739803419"/>
    <m/>
    <m/>
    <n v="4906.5517241379312"/>
    <m/>
    <m/>
    <m/>
    <m/>
    <m/>
    <m/>
    <m/>
    <m/>
    <m/>
    <m/>
    <m/>
    <m/>
    <m/>
    <m/>
    <m/>
    <m/>
    <m/>
    <m/>
    <m/>
    <m/>
    <m/>
  </r>
  <r>
    <x v="53"/>
    <x v="40"/>
    <m/>
    <n v="19691.78571428571"/>
    <n v="385402.6585714285"/>
    <n v="14.107495097603451"/>
    <m/>
    <m/>
    <n v="3182.1428571428569"/>
    <m/>
    <m/>
    <m/>
    <m/>
    <m/>
    <m/>
    <m/>
    <m/>
    <m/>
    <m/>
    <m/>
    <m/>
    <m/>
    <m/>
    <m/>
    <m/>
    <m/>
    <m/>
    <m/>
    <m/>
    <m/>
  </r>
  <r>
    <x v="54"/>
    <x v="40"/>
    <m/>
    <n v="33872.666666666672"/>
    <n v="477240.20533333329"/>
    <n v="17.469168173554429"/>
    <m/>
    <m/>
    <n v="3616.666666666667"/>
    <m/>
    <m/>
    <m/>
    <m/>
    <m/>
    <m/>
    <m/>
    <m/>
    <m/>
    <m/>
    <m/>
    <m/>
    <m/>
    <m/>
    <m/>
    <m/>
    <m/>
    <m/>
    <m/>
    <m/>
    <m/>
  </r>
  <r>
    <x v="0"/>
    <x v="41"/>
    <n v="919017.14285714284"/>
    <n v="55317.28571428571"/>
    <n v="838332376.86457145"/>
    <n v="13325.264680822271"/>
    <m/>
    <m/>
    <m/>
    <m/>
    <m/>
    <m/>
    <n v="0"/>
    <m/>
    <m/>
    <m/>
    <m/>
    <m/>
    <m/>
    <m/>
    <m/>
    <m/>
    <m/>
    <m/>
    <m/>
    <m/>
    <m/>
    <m/>
    <m/>
    <m/>
  </r>
  <r>
    <x v="1"/>
    <x v="41"/>
    <n v="953669.62962962955"/>
    <n v="56384"/>
    <n v="869939084.43022203"/>
    <n v="13827.65222498088"/>
    <m/>
    <m/>
    <m/>
    <m/>
    <m/>
    <m/>
    <n v="0"/>
    <m/>
    <m/>
    <m/>
    <m/>
    <m/>
    <m/>
    <m/>
    <m/>
    <m/>
    <m/>
    <m/>
    <m/>
    <m/>
    <m/>
    <m/>
    <m/>
    <m/>
  </r>
  <r>
    <x v="2"/>
    <x v="41"/>
    <n v="735054.2857142858"/>
    <n v="56903.821428571428"/>
    <n v="670563664.4101429"/>
    <n v="10658.58668971664"/>
    <m/>
    <m/>
    <m/>
    <m/>
    <m/>
    <m/>
    <n v="0"/>
    <m/>
    <m/>
    <m/>
    <m/>
    <m/>
    <m/>
    <m/>
    <m/>
    <m/>
    <m/>
    <m/>
    <m/>
    <m/>
    <m/>
    <m/>
    <m/>
    <m/>
  </r>
  <r>
    <x v="3"/>
    <x v="41"/>
    <n v="630380"/>
    <n v="56481"/>
    <n v="575099273.67200005"/>
    <n v="9141.1834385898001"/>
    <m/>
    <m/>
    <m/>
    <m/>
    <m/>
    <m/>
    <n v="500.00000000000011"/>
    <m/>
    <m/>
    <m/>
    <m/>
    <m/>
    <m/>
    <m/>
    <m/>
    <m/>
    <m/>
    <m/>
    <m/>
    <m/>
    <m/>
    <m/>
    <m/>
    <m/>
  </r>
  <r>
    <x v="4"/>
    <x v="41"/>
    <n v="140184.13793103449"/>
    <n v="54964.148148148153"/>
    <n v="128035554.13325161"/>
    <n v="2035.120787965152"/>
    <m/>
    <m/>
    <m/>
    <m/>
    <m/>
    <m/>
    <n v="82666.666666666657"/>
    <m/>
    <m/>
    <m/>
    <m/>
    <m/>
    <m/>
    <m/>
    <m/>
    <m/>
    <m/>
    <m/>
    <m/>
    <m/>
    <m/>
    <m/>
    <m/>
    <m/>
  </r>
  <r>
    <x v="5"/>
    <x v="41"/>
    <n v="0"/>
    <n v="52835"/>
    <n v="180427.19391304351"/>
    <n v="2.86788412431522"/>
    <m/>
    <m/>
    <m/>
    <m/>
    <m/>
    <m/>
    <n v="154173.9130434783"/>
    <m/>
    <m/>
    <m/>
    <m/>
    <m/>
    <m/>
    <m/>
    <m/>
    <m/>
    <m/>
    <m/>
    <m/>
    <m/>
    <m/>
    <m/>
    <m/>
    <m/>
  </r>
  <r>
    <x v="6"/>
    <x v="41"/>
    <n v="6.8571428954601288"/>
    <n v="56387"/>
    <n v="198983.81474923101"/>
    <n v="3.1628409827735289"/>
    <m/>
    <m/>
    <m/>
    <m/>
    <m/>
    <m/>
    <n v="337656.42857141868"/>
    <m/>
    <m/>
    <m/>
    <m/>
    <m/>
    <m/>
    <m/>
    <m/>
    <m/>
    <m/>
    <m/>
    <m/>
    <m/>
    <m/>
    <m/>
    <m/>
    <m/>
  </r>
  <r>
    <x v="7"/>
    <x v="41"/>
    <n v="0.5714285746216774"/>
    <n v="51132.5"/>
    <n v="175284.42714576921"/>
    <n v="2.7861400210730571"/>
    <m/>
    <m/>
    <m/>
    <m/>
    <m/>
    <m/>
    <n v="299194.28571428492"/>
    <m/>
    <m/>
    <m/>
    <m/>
    <m/>
    <m/>
    <m/>
    <m/>
    <m/>
    <m/>
    <m/>
    <m/>
    <m/>
    <m/>
    <m/>
    <m/>
    <m/>
  </r>
  <r>
    <x v="8"/>
    <x v="41"/>
    <n v="0"/>
    <n v="53968.888888888891"/>
    <n v="184293.9738888889"/>
    <n v="2.929346460809195"/>
    <m/>
    <m/>
    <m/>
    <m/>
    <m/>
    <m/>
    <n v="152125"/>
    <m/>
    <m/>
    <m/>
    <m/>
    <m/>
    <m/>
    <m/>
    <m/>
    <m/>
    <m/>
    <m/>
    <m/>
    <m/>
    <m/>
    <m/>
    <m/>
    <m/>
  </r>
  <r>
    <x v="9"/>
    <x v="41"/>
    <n v="90809.333333333343"/>
    <n v="58888.375"/>
    <n v="83019066.805870384"/>
    <n v="1319.5852495648021"/>
    <m/>
    <m/>
    <m/>
    <m/>
    <m/>
    <m/>
    <n v="27670.370370370369"/>
    <m/>
    <m/>
    <m/>
    <m/>
    <m/>
    <m/>
    <m/>
    <m/>
    <m/>
    <m/>
    <m/>
    <m/>
    <m/>
    <m/>
    <m/>
    <m/>
    <m/>
  </r>
  <r>
    <x v="10"/>
    <x v="41"/>
    <n v="511152.85714285722"/>
    <n v="56488.636363636368"/>
    <n v="466364144.94155848"/>
    <n v="7412.842257427852"/>
    <m/>
    <m/>
    <m/>
    <m/>
    <m/>
    <m/>
    <n v="0"/>
    <m/>
    <m/>
    <m/>
    <m/>
    <m/>
    <m/>
    <m/>
    <m/>
    <m/>
    <m/>
    <m/>
    <m/>
    <m/>
    <m/>
    <m/>
    <m/>
    <m/>
  </r>
  <r>
    <x v="11"/>
    <x v="41"/>
    <n v="364704.66666666663"/>
    <n v="56321.833333333328"/>
    <n v="332802826.09533328"/>
    <n v="5289.8896268709686"/>
    <m/>
    <m/>
    <m/>
    <m/>
    <m/>
    <m/>
    <n v="0"/>
    <m/>
    <m/>
    <m/>
    <m/>
    <m/>
    <m/>
    <m/>
    <m/>
    <m/>
    <m/>
    <m/>
    <m/>
    <m/>
    <m/>
    <m/>
    <m/>
    <m/>
  </r>
  <r>
    <x v="12"/>
    <x v="41"/>
    <n v="636034.48275862064"/>
    <n v="55944.666666666672"/>
    <n v="580254331.47852862"/>
    <n v="9223.1229074838047"/>
    <m/>
    <m/>
    <m/>
    <m/>
    <m/>
    <m/>
    <n v="0"/>
    <m/>
    <m/>
    <m/>
    <m/>
    <m/>
    <m/>
    <m/>
    <m/>
    <m/>
    <m/>
    <m/>
    <m/>
    <m/>
    <m/>
    <m/>
    <m/>
    <m/>
  </r>
  <r>
    <x v="13"/>
    <x v="41"/>
    <n v="588434.56000000006"/>
    <n v="52078.25"/>
    <n v="536830009.70900011"/>
    <n v="8532.8947865941864"/>
    <m/>
    <m/>
    <m/>
    <m/>
    <m/>
    <m/>
    <n v="0"/>
    <m/>
    <m/>
    <m/>
    <m/>
    <m/>
    <m/>
    <m/>
    <m/>
    <m/>
    <m/>
    <m/>
    <m/>
    <m/>
    <m/>
    <m/>
    <m/>
    <m/>
  </r>
  <r>
    <x v="14"/>
    <x v="41"/>
    <n v="650572"/>
    <n v="54936"/>
    <n v="593509105.63199997"/>
    <n v="9433.8070928424968"/>
    <m/>
    <m/>
    <m/>
    <m/>
    <m/>
    <m/>
    <n v="0"/>
    <m/>
    <m/>
    <m/>
    <m/>
    <m/>
    <m/>
    <m/>
    <m/>
    <m/>
    <m/>
    <m/>
    <m/>
    <m/>
    <m/>
    <m/>
    <m/>
    <m/>
  </r>
  <r>
    <x v="15"/>
    <x v="41"/>
    <n v="244910.76923076919"/>
    <n v="54228.260869565223"/>
    <n v="223543648.3645485"/>
    <n v="3553.2187046325639"/>
    <m/>
    <m/>
    <m/>
    <m/>
    <m/>
    <m/>
    <n v="0"/>
    <m/>
    <m/>
    <m/>
    <m/>
    <m/>
    <m/>
    <m/>
    <m/>
    <m/>
    <m/>
    <m/>
    <m/>
    <m/>
    <m/>
    <m/>
    <m/>
    <m/>
  </r>
  <r>
    <x v="16"/>
    <x v="41"/>
    <n v="92944.888888888891"/>
    <n v="53093.08"/>
    <n v="84946910.74081187"/>
    <n v="1350.228263487862"/>
    <m/>
    <m/>
    <m/>
    <m/>
    <m/>
    <m/>
    <n v="18485.18518518519"/>
    <m/>
    <m/>
    <m/>
    <m/>
    <m/>
    <m/>
    <m/>
    <m/>
    <m/>
    <m/>
    <m/>
    <m/>
    <m/>
    <m/>
    <m/>
    <m/>
    <m/>
  </r>
  <r>
    <x v="17"/>
    <x v="41"/>
    <n v="2387.1428571428569"/>
    <n v="52133.333333333343"/>
    <n v="2355104.663492064"/>
    <n v="37.434308703957257"/>
    <m/>
    <m/>
    <m/>
    <m/>
    <m/>
    <m/>
    <n v="151444.44444444441"/>
    <m/>
    <m/>
    <m/>
    <m/>
    <m/>
    <m/>
    <m/>
    <m/>
    <m/>
    <m/>
    <m/>
    <m/>
    <m/>
    <m/>
    <m/>
    <m/>
    <m/>
  </r>
  <r>
    <x v="18"/>
    <x v="41"/>
    <n v="12"/>
    <n v="56678"/>
    <n v="204617.636"/>
    <n v="3.252390380366537"/>
    <m/>
    <m/>
    <m/>
    <m/>
    <m/>
    <m/>
    <n v="288300"/>
    <m/>
    <m/>
    <m/>
    <m/>
    <m/>
    <m/>
    <m/>
    <m/>
    <m/>
    <m/>
    <m/>
    <m/>
    <m/>
    <m/>
    <m/>
    <m/>
    <m/>
  </r>
  <r>
    <x v="19"/>
    <x v="41"/>
    <n v="0"/>
    <n v="55398.476190476191"/>
    <n v="189259.3340952381"/>
    <n v="3.0082706927858811"/>
    <m/>
    <m/>
    <m/>
    <m/>
    <m/>
    <m/>
    <n v="239733.33333333331"/>
    <m/>
    <m/>
    <m/>
    <m/>
    <m/>
    <m/>
    <m/>
    <m/>
    <m/>
    <m/>
    <m/>
    <m/>
    <m/>
    <m/>
    <m/>
    <m/>
    <m/>
  </r>
  <r>
    <x v="20"/>
    <x v="41"/>
    <n v="0"/>
    <n v="58606.666666666672"/>
    <n v="200196.94666666671"/>
    <n v="3.1821236734326241"/>
    <m/>
    <m/>
    <m/>
    <m/>
    <m/>
    <m/>
    <n v="231000"/>
    <m/>
    <m/>
    <m/>
    <m/>
    <m/>
    <m/>
    <m/>
    <m/>
    <m/>
    <m/>
    <m/>
    <m/>
    <m/>
    <m/>
    <m/>
    <m/>
    <m/>
  </r>
  <r>
    <x v="21"/>
    <x v="41"/>
    <n v="161200"/>
    <n v="64142.32142857142"/>
    <n v="147233270.87214291"/>
    <n v="2340.267844040864"/>
    <m/>
    <m/>
    <m/>
    <m/>
    <m/>
    <m/>
    <n v="17271.428571428569"/>
    <m/>
    <m/>
    <m/>
    <m/>
    <m/>
    <m/>
    <m/>
    <m/>
    <m/>
    <m/>
    <m/>
    <m/>
    <m/>
    <m/>
    <m/>
    <m/>
    <m/>
  </r>
  <r>
    <x v="22"/>
    <x v="41"/>
    <n v="752134.2857142858"/>
    <n v="62474.400000000001"/>
    <n v="686159631.22422862"/>
    <n v="10906.484052965659"/>
    <m/>
    <m/>
    <m/>
    <m/>
    <m/>
    <m/>
    <n v="0"/>
    <m/>
    <m/>
    <m/>
    <m/>
    <m/>
    <m/>
    <m/>
    <m/>
    <m/>
    <m/>
    <m/>
    <m/>
    <m/>
    <m/>
    <m/>
    <m/>
    <m/>
  </r>
  <r>
    <x v="23"/>
    <x v="41"/>
    <n v="331470.37037037039"/>
    <n v="61011.444444444453"/>
    <n v="302509148.82622218"/>
    <n v="4808.3726547171846"/>
    <m/>
    <m/>
    <m/>
    <m/>
    <m/>
    <m/>
    <n v="0"/>
    <m/>
    <m/>
    <m/>
    <m/>
    <m/>
    <m/>
    <m/>
    <m/>
    <m/>
    <m/>
    <m/>
    <m/>
    <m/>
    <m/>
    <m/>
    <m/>
    <m/>
  </r>
  <r>
    <x v="24"/>
    <x v="41"/>
    <n v="863459.03448275861"/>
    <n v="62757.777777777766"/>
    <n v="787688768.98605359"/>
    <n v="12520.286252222169"/>
    <m/>
    <m/>
    <m/>
    <m/>
    <m/>
    <m/>
    <n v="0"/>
    <m/>
    <m/>
    <m/>
    <m/>
    <m/>
    <m/>
    <m/>
    <m/>
    <m/>
    <m/>
    <m/>
    <m/>
    <m/>
    <m/>
    <m/>
    <m/>
    <m/>
  </r>
  <r>
    <x v="25"/>
    <x v="41"/>
    <n v="686696.8"/>
    <n v="60531.529411764714"/>
    <n v="626474015.17835295"/>
    <n v="9957.7832113927634"/>
    <m/>
    <m/>
    <m/>
    <m/>
    <m/>
    <m/>
    <n v="0"/>
    <m/>
    <m/>
    <m/>
    <m/>
    <m/>
    <m/>
    <m/>
    <m/>
    <m/>
    <m/>
    <m/>
    <m/>
    <m/>
    <m/>
    <m/>
    <m/>
    <m/>
  </r>
  <r>
    <x v="26"/>
    <x v="41"/>
    <n v="576206.62068965519"/>
    <n v="57339.310344827587"/>
    <n v="525696079.79586208"/>
    <n v="8355.9213484631491"/>
    <m/>
    <m/>
    <m/>
    <m/>
    <m/>
    <m/>
    <n v="0"/>
    <m/>
    <m/>
    <m/>
    <m/>
    <m/>
    <m/>
    <m/>
    <m/>
    <m/>
    <m/>
    <m/>
    <m/>
    <m/>
    <m/>
    <m/>
    <m/>
    <m/>
  </r>
  <r>
    <x v="27"/>
    <x v="41"/>
    <n v="83520"/>
    <n v="36852.222222222219"/>
    <n v="76295979.889365077"/>
    <n v="1212.7220111799641"/>
    <m/>
    <m/>
    <m/>
    <m/>
    <m/>
    <m/>
    <n v="107.1428571428572"/>
    <m/>
    <m/>
    <m/>
    <m/>
    <m/>
    <m/>
    <m/>
    <m/>
    <m/>
    <m/>
    <m/>
    <m/>
    <m/>
    <m/>
    <m/>
    <m/>
    <m/>
  </r>
  <r>
    <x v="28"/>
    <x v="41"/>
    <n v="388"/>
    <n v="38460"/>
    <n v="485110.02"/>
    <n v="7.7108073053264032"/>
    <m/>
    <m/>
    <m/>
    <m/>
    <m/>
    <m/>
    <n v="28500"/>
    <m/>
    <m/>
    <m/>
    <m/>
    <m/>
    <m/>
    <m/>
    <m/>
    <m/>
    <m/>
    <m/>
    <m/>
    <m/>
    <m/>
    <m/>
    <m/>
    <m/>
  </r>
  <r>
    <x v="29"/>
    <x v="41"/>
    <n v="0"/>
    <n v="40128.21428571429"/>
    <n v="137050.46714285709"/>
    <n v="2.1784125243249748"/>
    <m/>
    <m/>
    <m/>
    <m/>
    <m/>
    <m/>
    <n v="133000"/>
    <m/>
    <m/>
    <m/>
    <m/>
    <m/>
    <m/>
    <m/>
    <m/>
    <m/>
    <m/>
    <m/>
    <m/>
    <m/>
    <m/>
    <m/>
    <m/>
    <m/>
  </r>
  <r>
    <x v="30"/>
    <x v="41"/>
    <n v="0"/>
    <m/>
    <m/>
    <m/>
    <m/>
    <m/>
    <m/>
    <m/>
    <m/>
    <m/>
    <n v="0"/>
    <m/>
    <m/>
    <m/>
    <m/>
    <m/>
    <m/>
    <m/>
    <m/>
    <m/>
    <m/>
    <m/>
    <m/>
    <m/>
    <m/>
    <m/>
    <m/>
    <m/>
  </r>
  <r>
    <x v="31"/>
    <x v="41"/>
    <n v="0"/>
    <n v="48839.392857142862"/>
    <n v="166913.512974026"/>
    <n v="2.6530846243864699"/>
    <m/>
    <m/>
    <m/>
    <m/>
    <m/>
    <m/>
    <n v="273504.54545454541"/>
    <m/>
    <m/>
    <m/>
    <m/>
    <m/>
    <m/>
    <m/>
    <m/>
    <m/>
    <m/>
    <m/>
    <m/>
    <m/>
    <m/>
    <m/>
    <m/>
    <m/>
  </r>
  <r>
    <x v="32"/>
    <x v="41"/>
    <n v="0"/>
    <n v="51746"/>
    <n v="176689.552"/>
    <n v="2.8084744329470861"/>
    <m/>
    <m/>
    <m/>
    <m/>
    <m/>
    <m/>
    <n v="132200"/>
    <m/>
    <m/>
    <m/>
    <m/>
    <m/>
    <m/>
    <m/>
    <m/>
    <m/>
    <m/>
    <m/>
    <m/>
    <m/>
    <m/>
    <m/>
    <m/>
    <m/>
  </r>
  <r>
    <x v="33"/>
    <x v="41"/>
    <n v="210172"/>
    <n v="54626"/>
    <n v="191863268.21200001"/>
    <n v="3049.6601372053469"/>
    <m/>
    <m/>
    <m/>
    <m/>
    <m/>
    <m/>
    <n v="20300"/>
    <m/>
    <m/>
    <m/>
    <m/>
    <m/>
    <m/>
    <m/>
    <m/>
    <m/>
    <m/>
    <m/>
    <m/>
    <m/>
    <m/>
    <m/>
    <m/>
    <m/>
  </r>
  <r>
    <x v="34"/>
    <x v="41"/>
    <n v="134678.57142857139"/>
    <n v="49294.73684210526"/>
    <n v="122995050.7849624"/>
    <n v="1955.00215829737"/>
    <m/>
    <m/>
    <m/>
    <m/>
    <m/>
    <m/>
    <n v="0"/>
    <m/>
    <m/>
    <m/>
    <m/>
    <m/>
    <m/>
    <m/>
    <m/>
    <m/>
    <m/>
    <m/>
    <m/>
    <m/>
    <m/>
    <m/>
    <m/>
    <m/>
  </r>
  <r>
    <x v="35"/>
    <x v="41"/>
    <n v="679488"/>
    <n v="54325"/>
    <n v="619878412.89999998"/>
    <n v="9852.9463370050707"/>
    <m/>
    <m/>
    <m/>
    <m/>
    <m/>
    <m/>
    <n v="0"/>
    <m/>
    <m/>
    <m/>
    <m/>
    <m/>
    <m/>
    <m/>
    <m/>
    <m/>
    <m/>
    <m/>
    <m/>
    <m/>
    <m/>
    <m/>
    <m/>
    <m/>
  </r>
  <r>
    <x v="36"/>
    <x v="41"/>
    <n v="867552"/>
    <n v="55306"/>
    <n v="791396128.07200003"/>
    <n v="12579.21459908127"/>
    <m/>
    <m/>
    <m/>
    <m/>
    <m/>
    <m/>
    <n v="0"/>
    <m/>
    <m/>
    <m/>
    <m/>
    <m/>
    <m/>
    <m/>
    <m/>
    <m/>
    <m/>
    <m/>
    <m/>
    <m/>
    <m/>
    <m/>
    <m/>
    <m/>
  </r>
  <r>
    <x v="37"/>
    <x v="41"/>
    <n v="875616"/>
    <n v="54467.839999999997"/>
    <n v="798747636.27007997"/>
    <n v="12696.066572410789"/>
    <m/>
    <m/>
    <m/>
    <m/>
    <m/>
    <m/>
    <n v="0"/>
    <m/>
    <m/>
    <m/>
    <m/>
    <m/>
    <m/>
    <m/>
    <m/>
    <m/>
    <m/>
    <m/>
    <m/>
    <m/>
    <m/>
    <m/>
    <m/>
    <m/>
  </r>
  <r>
    <x v="38"/>
    <x v="41"/>
    <n v="476386.62068965519"/>
    <n v="50500.068965517239"/>
    <n v="434636904.30427587"/>
    <n v="6908.5388441860323"/>
    <m/>
    <m/>
    <m/>
    <m/>
    <m/>
    <m/>
    <n v="0"/>
    <m/>
    <m/>
    <m/>
    <m/>
    <m/>
    <m/>
    <m/>
    <m/>
    <m/>
    <m/>
    <m/>
    <m/>
    <m/>
    <m/>
    <m/>
    <m/>
    <m/>
  </r>
  <r>
    <x v="39"/>
    <x v="41"/>
    <n v="352312"/>
    <n v="50128"/>
    <n v="321479596.13599998"/>
    <n v="5109.9072709296961"/>
    <m/>
    <m/>
    <m/>
    <m/>
    <m/>
    <m/>
    <n v="15400"/>
    <m/>
    <m/>
    <m/>
    <m/>
    <m/>
    <m/>
    <m/>
    <m/>
    <m/>
    <m/>
    <m/>
    <m/>
    <m/>
    <m/>
    <m/>
    <m/>
    <m/>
  </r>
  <r>
    <x v="40"/>
    <x v="41"/>
    <n v="253208"/>
    <n v="50885"/>
    <n v="231099410.9966667"/>
    <n v="3673.317295259591"/>
    <m/>
    <m/>
    <m/>
    <m/>
    <m/>
    <m/>
    <n v="95376.666666666657"/>
    <m/>
    <m/>
    <m/>
    <m/>
    <m/>
    <m/>
    <m/>
    <m/>
    <m/>
    <m/>
    <m/>
    <m/>
    <m/>
    <m/>
    <m/>
    <m/>
    <m/>
  </r>
  <r>
    <x v="41"/>
    <x v="41"/>
    <n v="273224"/>
    <n v="52872"/>
    <n v="249360971.96399999"/>
    <n v="3963.5841871155399"/>
    <m/>
    <m/>
    <m/>
    <m/>
    <m/>
    <m/>
    <n v="284700"/>
    <m/>
    <m/>
    <m/>
    <m/>
    <m/>
    <m/>
    <m/>
    <m/>
    <m/>
    <m/>
    <m/>
    <m/>
    <m/>
    <m/>
    <m/>
    <m/>
    <m/>
  </r>
  <r>
    <x v="42"/>
    <x v="41"/>
    <n v="168148"/>
    <n v="53981"/>
    <n v="153535445.83082351"/>
    <n v="2440.4407011400431"/>
    <m/>
    <m/>
    <m/>
    <m/>
    <m/>
    <m/>
    <n v="286658.82352941181"/>
    <m/>
    <m/>
    <m/>
    <m/>
    <m/>
    <m/>
    <m/>
    <m/>
    <m/>
    <m/>
    <m/>
    <m/>
    <m/>
    <m/>
    <m/>
    <m/>
    <m/>
  </r>
  <r>
    <x v="43"/>
    <x v="41"/>
    <n v="268060"/>
    <n v="54135"/>
    <n v="244655686.40947369"/>
    <n v="3888.7938329037511"/>
    <m/>
    <m/>
    <m/>
    <m/>
    <m/>
    <m/>
    <n v="257789.4736842105"/>
    <m/>
    <m/>
    <m/>
    <m/>
    <m/>
    <m/>
    <m/>
    <m/>
    <m/>
    <m/>
    <m/>
    <m/>
    <m/>
    <m/>
    <m/>
    <m/>
    <m/>
  </r>
  <r>
    <x v="44"/>
    <x v="41"/>
    <n v="13940"/>
    <n v="51959"/>
    <n v="12890725.143714281"/>
    <n v="204.8976387028799"/>
    <m/>
    <m/>
    <m/>
    <m/>
    <m/>
    <m/>
    <n v="161035.71428571429"/>
    <m/>
    <m/>
    <m/>
    <m/>
    <m/>
    <m/>
    <m/>
    <m/>
    <m/>
    <m/>
    <m/>
    <m/>
    <m/>
    <m/>
    <m/>
    <m/>
    <m/>
  </r>
  <r>
    <x v="45"/>
    <x v="41"/>
    <n v="259348.13793103449"/>
    <n v="49635.428571428572"/>
    <n v="236694927.14435461"/>
    <n v="3762.2578345390398"/>
    <m/>
    <m/>
    <m/>
    <m/>
    <m/>
    <m/>
    <n v="69268.965517241377"/>
    <m/>
    <m/>
    <m/>
    <m/>
    <m/>
    <m/>
    <m/>
    <m/>
    <m/>
    <m/>
    <m/>
    <m/>
    <m/>
    <m/>
    <m/>
    <m/>
    <m/>
  </r>
  <r>
    <x v="46"/>
    <x v="41"/>
    <n v="595904"/>
    <n v="49675.71428571429"/>
    <n v="543633941.53714287"/>
    <n v="8641.0430521059698"/>
    <m/>
    <m/>
    <m/>
    <m/>
    <m/>
    <m/>
    <n v="0"/>
    <m/>
    <m/>
    <m/>
    <m/>
    <m/>
    <m/>
    <m/>
    <m/>
    <m/>
    <m/>
    <m/>
    <m/>
    <m/>
    <m/>
    <m/>
    <m/>
    <m/>
  </r>
  <r>
    <x v="47"/>
    <x v="41"/>
    <n v="444250.66666666663"/>
    <n v="48151.857142857138"/>
    <n v="405320902.13657129"/>
    <n v="6442.5619845909641"/>
    <m/>
    <m/>
    <m/>
    <m/>
    <m/>
    <m/>
    <n v="0"/>
    <m/>
    <m/>
    <m/>
    <m/>
    <m/>
    <m/>
    <m/>
    <m/>
    <m/>
    <m/>
    <m/>
    <m/>
    <m/>
    <m/>
    <m/>
    <m/>
    <m/>
  </r>
  <r>
    <x v="48"/>
    <x v="41"/>
    <n v="751371.79999999993"/>
    <n v="58178.142857142862"/>
    <n v="685449585.42342854"/>
    <n v="10895.197899057879"/>
    <m/>
    <m/>
    <m/>
    <m/>
    <m/>
    <m/>
    <n v="0"/>
    <m/>
    <m/>
    <m/>
    <m/>
    <m/>
    <m/>
    <m/>
    <m/>
    <m/>
    <m/>
    <m/>
    <m/>
    <m/>
    <m/>
    <m/>
    <m/>
    <m/>
  </r>
  <r>
    <x v="49"/>
    <x v="41"/>
    <n v="800308"/>
    <n v="49804"/>
    <n v="730050827.24800003"/>
    <n v="11604.13312428274"/>
    <m/>
    <m/>
    <m/>
    <m/>
    <m/>
    <m/>
    <n v="0"/>
    <m/>
    <m/>
    <m/>
    <m/>
    <m/>
    <m/>
    <m/>
    <m/>
    <m/>
    <m/>
    <m/>
    <m/>
    <m/>
    <m/>
    <m/>
    <m/>
    <m/>
  </r>
  <r>
    <x v="50"/>
    <x v="41"/>
    <n v="580033.51724137936"/>
    <n v="55629.5"/>
    <n v="529180375.57813787"/>
    <n v="8411.3041116802233"/>
    <m/>
    <m/>
    <m/>
    <m/>
    <m/>
    <m/>
    <n v="0"/>
    <m/>
    <m/>
    <m/>
    <m/>
    <m/>
    <m/>
    <m/>
    <m/>
    <m/>
    <m/>
    <m/>
    <m/>
    <m/>
    <m/>
    <m/>
    <m/>
    <m/>
  </r>
  <r>
    <x v="51"/>
    <x v="41"/>
    <n v="395829.23076923081"/>
    <n v="50458.846153846163"/>
    <n v="361168424.04461533"/>
    <n v="5740.7598436668941"/>
    <m/>
    <m/>
    <m/>
    <m/>
    <m/>
    <m/>
    <n v="0"/>
    <m/>
    <m/>
    <m/>
    <m/>
    <m/>
    <m/>
    <m/>
    <m/>
    <m/>
    <m/>
    <m/>
    <m/>
    <m/>
    <m/>
    <m/>
    <m/>
    <m/>
  </r>
  <r>
    <x v="52"/>
    <x v="41"/>
    <n v="70667.172413793101"/>
    <n v="49432.172413793101"/>
    <n v="64617212.717226587"/>
    <n v="1027.0884033065761"/>
    <m/>
    <m/>
    <m/>
    <m/>
    <m/>
    <m/>
    <n v="88903.57142857142"/>
    <m/>
    <m/>
    <m/>
    <m/>
    <m/>
    <m/>
    <m/>
    <m/>
    <m/>
    <m/>
    <m/>
    <m/>
    <m/>
    <m/>
    <m/>
    <m/>
    <m/>
  </r>
  <r>
    <x v="53"/>
    <x v="41"/>
    <n v="16444.28571428571"/>
    <n v="52485"/>
    <n v="15176393.737582421"/>
    <n v="241.22826343653011"/>
    <m/>
    <m/>
    <m/>
    <m/>
    <m/>
    <m/>
    <n v="126346.1538461539"/>
    <m/>
    <m/>
    <m/>
    <m/>
    <m/>
    <m/>
    <m/>
    <m/>
    <m/>
    <m/>
    <m/>
    <m/>
    <m/>
    <m/>
    <m/>
    <m/>
    <m/>
  </r>
  <r>
    <x v="54"/>
    <x v="41"/>
    <n v="1001506.666666667"/>
    <n v="53113.333333333328"/>
    <n v="913555577.56000018"/>
    <n v="14520.934903120189"/>
    <m/>
    <m/>
    <m/>
    <m/>
    <m/>
    <m/>
    <n v="274866.66666666663"/>
    <m/>
    <m/>
    <m/>
    <m/>
    <m/>
    <m/>
    <m/>
    <m/>
    <m/>
    <m/>
    <m/>
    <m/>
    <m/>
    <m/>
    <m/>
    <m/>
    <m/>
  </r>
  <r>
    <x v="55"/>
    <x v="42"/>
    <m/>
    <m/>
    <m/>
    <m/>
    <m/>
    <m/>
    <m/>
    <m/>
    <m/>
    <m/>
    <m/>
    <m/>
    <m/>
    <m/>
    <m/>
    <m/>
    <m/>
    <m/>
    <m/>
    <m/>
    <m/>
    <m/>
    <m/>
    <m/>
    <m/>
    <m/>
    <m/>
    <m/>
  </r>
  <r>
    <x v="0"/>
    <x v="42"/>
    <m/>
    <m/>
    <m/>
    <m/>
    <m/>
    <m/>
    <m/>
    <m/>
    <m/>
    <m/>
    <m/>
    <m/>
    <m/>
    <m/>
    <m/>
    <m/>
    <m/>
    <m/>
    <m/>
    <m/>
    <m/>
    <m/>
    <m/>
    <m/>
    <m/>
    <m/>
    <m/>
    <m/>
  </r>
  <r>
    <x v="1"/>
    <x v="42"/>
    <m/>
    <m/>
    <m/>
    <m/>
    <m/>
    <m/>
    <m/>
    <m/>
    <m/>
    <m/>
    <m/>
    <m/>
    <m/>
    <m/>
    <m/>
    <m/>
    <m/>
    <m/>
    <m/>
    <m/>
    <m/>
    <m/>
    <m/>
    <m/>
    <m/>
    <m/>
    <m/>
    <m/>
  </r>
  <r>
    <x v="2"/>
    <x v="42"/>
    <m/>
    <m/>
    <m/>
    <m/>
    <m/>
    <m/>
    <m/>
    <m/>
    <m/>
    <m/>
    <m/>
    <m/>
    <m/>
    <m/>
    <m/>
    <m/>
    <m/>
    <m/>
    <m/>
    <m/>
    <m/>
    <m/>
    <m/>
    <m/>
    <m/>
    <m/>
    <m/>
    <m/>
  </r>
  <r>
    <x v="55"/>
    <x v="43"/>
    <m/>
    <m/>
    <m/>
    <m/>
    <m/>
    <m/>
    <m/>
    <m/>
    <m/>
    <m/>
    <m/>
    <m/>
    <m/>
    <m/>
    <m/>
    <m/>
    <m/>
    <m/>
    <m/>
    <m/>
    <m/>
    <m/>
    <m/>
    <m/>
    <m/>
    <m/>
    <m/>
    <m/>
  </r>
  <r>
    <x v="39"/>
    <x v="43"/>
    <n v="865528320"/>
    <m/>
    <n v="789364740596.16003"/>
    <n v="14644714.209312631"/>
    <n v="853680"/>
    <n v="0"/>
    <m/>
    <m/>
    <m/>
    <m/>
    <m/>
    <m/>
    <m/>
    <m/>
    <m/>
    <m/>
    <m/>
    <m/>
    <m/>
    <m/>
    <m/>
    <m/>
    <m/>
    <m/>
    <m/>
    <m/>
    <m/>
    <m/>
  </r>
  <r>
    <x v="40"/>
    <x v="43"/>
    <n v="334169088"/>
    <m/>
    <n v="304764976838.09998"/>
    <n v="5654161.8307285579"/>
    <n v="811425"/>
    <n v="0"/>
    <m/>
    <m/>
    <m/>
    <m/>
    <m/>
    <m/>
    <m/>
    <m/>
    <m/>
    <m/>
    <m/>
    <m/>
    <m/>
    <m/>
    <m/>
    <m/>
    <m/>
    <m/>
    <m/>
    <m/>
    <m/>
    <m/>
  </r>
  <r>
    <x v="41"/>
    <x v="43"/>
    <n v="0"/>
    <m/>
    <n v="2269116.48"/>
    <n v="42.09785495630878"/>
    <n v="663810"/>
    <n v="1230"/>
    <m/>
    <m/>
    <m/>
    <m/>
    <m/>
    <m/>
    <m/>
    <m/>
    <m/>
    <m/>
    <m/>
    <m/>
    <m/>
    <m/>
    <m/>
    <m/>
    <m/>
    <m/>
    <m/>
    <m/>
    <m/>
    <m/>
  </r>
  <r>
    <x v="42"/>
    <x v="43"/>
    <n v="0"/>
    <m/>
    <n v="2817237.22"/>
    <n v="52.266882247082613"/>
    <n v="825282"/>
    <n v="403"/>
    <m/>
    <m/>
    <m/>
    <m/>
    <m/>
    <m/>
    <m/>
    <m/>
    <m/>
    <m/>
    <m/>
    <m/>
    <m/>
    <m/>
    <m/>
    <m/>
    <m/>
    <m/>
    <m/>
    <m/>
    <m/>
    <m/>
  </r>
  <r>
    <x v="43"/>
    <x v="43"/>
    <n v="0"/>
    <m/>
    <m/>
    <m/>
    <n v="1038593"/>
    <m/>
    <m/>
    <m/>
    <m/>
    <m/>
    <m/>
    <m/>
    <m/>
    <m/>
    <m/>
    <m/>
    <m/>
    <m/>
    <m/>
    <m/>
    <m/>
    <m/>
    <m/>
    <m/>
    <m/>
    <m/>
    <m/>
    <m/>
  </r>
  <r>
    <x v="44"/>
    <x v="43"/>
    <n v="107520"/>
    <m/>
    <m/>
    <m/>
    <n v="1059270"/>
    <m/>
    <m/>
    <m/>
    <m/>
    <m/>
    <m/>
    <m/>
    <m/>
    <m/>
    <m/>
    <m/>
    <m/>
    <m/>
    <m/>
    <m/>
    <m/>
    <m/>
    <m/>
    <m/>
    <m/>
    <m/>
    <m/>
    <m/>
  </r>
  <r>
    <x v="45"/>
    <x v="43"/>
    <m/>
    <m/>
    <m/>
    <m/>
    <m/>
    <m/>
    <m/>
    <m/>
    <m/>
    <m/>
    <m/>
    <m/>
    <m/>
    <m/>
    <m/>
    <m/>
    <m/>
    <m/>
    <m/>
    <m/>
    <m/>
    <m/>
    <m/>
    <m/>
    <m/>
    <m/>
    <m/>
    <m/>
  </r>
  <r>
    <x v="46"/>
    <x v="43"/>
    <n v="2335027200"/>
    <m/>
    <m/>
    <m/>
    <m/>
    <m/>
    <m/>
    <m/>
    <m/>
    <m/>
    <m/>
    <m/>
    <m/>
    <m/>
    <m/>
    <m/>
    <m/>
    <m/>
    <m/>
    <m/>
    <m/>
    <m/>
    <m/>
    <m/>
    <m/>
    <m/>
    <m/>
    <m/>
  </r>
  <r>
    <x v="47"/>
    <x v="43"/>
    <n v="2786694656"/>
    <m/>
    <n v="2541469142193.5918"/>
    <n v="47150686.298836596"/>
    <n v="1059766"/>
    <n v="0"/>
    <m/>
    <m/>
    <m/>
    <m/>
    <m/>
    <m/>
    <m/>
    <m/>
    <m/>
    <m/>
    <m/>
    <m/>
    <m/>
    <m/>
    <m/>
    <m/>
    <m/>
    <m/>
    <m/>
    <m/>
    <m/>
    <m/>
  </r>
  <r>
    <x v="48"/>
    <x v="43"/>
    <n v="4912439552"/>
    <m/>
    <n v="4480148444190.6162"/>
    <n v="83118095.103812844"/>
    <n v="1047118"/>
    <n v="0"/>
    <m/>
    <m/>
    <m/>
    <m/>
    <m/>
    <m/>
    <m/>
    <m/>
    <m/>
    <m/>
    <m/>
    <m/>
    <m/>
    <m/>
    <m/>
    <m/>
    <m/>
    <m/>
    <m/>
    <m/>
    <m/>
    <m/>
  </r>
  <r>
    <x v="49"/>
    <x v="43"/>
    <n v="2863336448"/>
    <m/>
    <n v="2611365909956.6079"/>
    <n v="48447448.284013428"/>
    <n v="899584"/>
    <n v="0"/>
    <m/>
    <m/>
    <m/>
    <m/>
    <m/>
    <m/>
    <m/>
    <m/>
    <m/>
    <m/>
    <m/>
    <m/>
    <m/>
    <m/>
    <m/>
    <m/>
    <m/>
    <m/>
    <m/>
    <m/>
    <m/>
    <m/>
  </r>
  <r>
    <x v="50"/>
    <x v="43"/>
    <n v="2048059392"/>
    <m/>
    <n v="1867833416194.876"/>
    <n v="34653038.277487911"/>
    <n v="952723"/>
    <n v="0"/>
    <m/>
    <m/>
    <m/>
    <m/>
    <m/>
    <m/>
    <m/>
    <m/>
    <m/>
    <m/>
    <m/>
    <m/>
    <m/>
    <m/>
    <m/>
    <m/>
    <m/>
    <m/>
    <m/>
    <m/>
    <m/>
    <m/>
  </r>
  <r>
    <x v="51"/>
    <x v="43"/>
    <n v="1190453760"/>
    <m/>
    <n v="1085696730514.2"/>
    <n v="20142422.784627371"/>
    <n v="850350"/>
    <n v="0"/>
    <m/>
    <m/>
    <m/>
    <m/>
    <m/>
    <m/>
    <m/>
    <m/>
    <m/>
    <m/>
    <m/>
    <m/>
    <m/>
    <m/>
    <m/>
    <m/>
    <m/>
    <m/>
    <m/>
    <m/>
    <m/>
    <m/>
  </r>
  <r>
    <x v="52"/>
    <x v="43"/>
    <n v="277180672"/>
    <m/>
    <n v="252791335402.24399"/>
    <n v="4689919.2111879922"/>
    <n v="751037"/>
    <n v="0"/>
    <m/>
    <m/>
    <m/>
    <m/>
    <m/>
    <m/>
    <m/>
    <m/>
    <m/>
    <m/>
    <m/>
    <m/>
    <m/>
    <m/>
    <m/>
    <m/>
    <m/>
    <m/>
    <m/>
    <m/>
    <m/>
    <m/>
  </r>
  <r>
    <x v="53"/>
    <x v="43"/>
    <m/>
    <m/>
    <m/>
    <m/>
    <m/>
    <m/>
    <m/>
    <m/>
    <m/>
    <m/>
    <m/>
    <m/>
    <m/>
    <m/>
    <m/>
    <m/>
    <m/>
    <m/>
    <m/>
    <m/>
    <m/>
    <m/>
    <m/>
    <m/>
    <m/>
    <m/>
    <m/>
    <m/>
  </r>
  <r>
    <x v="55"/>
    <x v="44"/>
    <m/>
    <m/>
    <m/>
    <m/>
    <m/>
    <m/>
    <m/>
    <m/>
    <m/>
    <m/>
    <m/>
    <m/>
    <m/>
    <m/>
    <m/>
    <m/>
    <m/>
    <m/>
    <m/>
    <m/>
    <m/>
    <m/>
    <m/>
    <m/>
    <m/>
    <m/>
    <m/>
    <m/>
  </r>
  <r>
    <x v="55"/>
    <x v="45"/>
    <m/>
    <m/>
    <m/>
    <m/>
    <m/>
    <m/>
    <m/>
    <m/>
    <m/>
    <m/>
    <m/>
    <m/>
    <m/>
    <m/>
    <m/>
    <m/>
    <m/>
    <m/>
    <m/>
    <m/>
    <m/>
    <m/>
    <m/>
    <m/>
    <m/>
    <m/>
    <m/>
    <m/>
  </r>
  <r>
    <x v="55"/>
    <x v="46"/>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3">
  <r>
    <x v="0"/>
    <x v="0"/>
    <n v="39542"/>
    <m/>
    <n v="10633"/>
    <m/>
    <m/>
    <m/>
    <m/>
    <m/>
    <m/>
    <m/>
    <m/>
    <m/>
    <m/>
    <m/>
    <m/>
    <m/>
    <m/>
    <m/>
    <m/>
    <m/>
    <m/>
    <m/>
    <m/>
    <m/>
    <m/>
    <m/>
    <m/>
    <m/>
    <m/>
    <n v="10633"/>
    <n v="0"/>
    <n v="0"/>
    <n v="0"/>
    <n v="0"/>
    <n v="0"/>
    <n v="36279.796000000002"/>
    <n v="0"/>
    <n v="0"/>
    <n v="0"/>
    <n v="0"/>
    <n v="0"/>
    <n v="36279.796000000002"/>
    <n v="0.91750027818522084"/>
  </r>
  <r>
    <x v="1"/>
    <x v="0"/>
    <n v="39542"/>
    <m/>
    <n v="11656"/>
    <m/>
    <m/>
    <m/>
    <m/>
    <m/>
    <m/>
    <m/>
    <m/>
    <m/>
    <m/>
    <m/>
    <m/>
    <m/>
    <m/>
    <m/>
    <m/>
    <m/>
    <m/>
    <m/>
    <m/>
    <m/>
    <m/>
    <m/>
    <m/>
    <m/>
    <m/>
    <n v="11656"/>
    <n v="0"/>
    <n v="0"/>
    <n v="0"/>
    <n v="0"/>
    <n v="0"/>
    <n v="39770.271999999997"/>
    <n v="0"/>
    <n v="0"/>
    <n v="0"/>
    <n v="0"/>
    <n v="0"/>
    <n v="39770.271999999997"/>
    <n v="1.0057728997015831"/>
  </r>
  <r>
    <x v="2"/>
    <x v="0"/>
    <n v="39542"/>
    <n v="3151.666666666667"/>
    <n v="15771.51724137931"/>
    <n v="2928132.416827586"/>
    <n v="74.051196622011702"/>
    <m/>
    <m/>
    <m/>
    <m/>
    <m/>
    <m/>
    <m/>
    <m/>
    <m/>
    <m/>
    <m/>
    <m/>
    <m/>
    <m/>
    <m/>
    <m/>
    <m/>
    <m/>
    <m/>
    <m/>
    <m/>
    <m/>
    <m/>
    <m/>
    <n v="15771.51724137931"/>
    <n v="0"/>
    <n v="3151.666666666667"/>
    <n v="0"/>
    <n v="0"/>
    <n v="0"/>
    <n v="53812.416827586203"/>
    <n v="0"/>
    <n v="2994.0833333333335"/>
    <n v="0"/>
    <n v="0"/>
    <n v="0"/>
    <n v="56806.500160919539"/>
    <n v="1.4366117080805103"/>
  </r>
  <r>
    <x v="3"/>
    <x v="0"/>
    <n v="39542"/>
    <n v="310.71428571428572"/>
    <n v="17408.400000000001"/>
    <n v="342768.88937142858"/>
    <n v="8.6684762877808055"/>
    <m/>
    <m/>
    <m/>
    <m/>
    <m/>
    <m/>
    <m/>
    <m/>
    <m/>
    <m/>
    <m/>
    <m/>
    <m/>
    <m/>
    <m/>
    <m/>
    <m/>
    <m/>
    <m/>
    <m/>
    <m/>
    <m/>
    <m/>
    <m/>
    <n v="17408.400000000001"/>
    <n v="0"/>
    <n v="310.71428571428572"/>
    <n v="0"/>
    <n v="0"/>
    <n v="0"/>
    <n v="59397.460800000001"/>
    <n v="0"/>
    <n v="295.17857142857144"/>
    <n v="0"/>
    <n v="0"/>
    <n v="0"/>
    <n v="59692.639371428573"/>
    <n v="1.5096009147597131"/>
  </r>
  <r>
    <x v="4"/>
    <x v="0"/>
    <n v="39542"/>
    <n v="0"/>
    <n v="25972.93877550976"/>
    <n v="88619.667102039297"/>
    <n v="2.2411528780041299"/>
    <m/>
    <m/>
    <m/>
    <m/>
    <m/>
    <m/>
    <m/>
    <m/>
    <m/>
    <m/>
    <m/>
    <m/>
    <m/>
    <m/>
    <m/>
    <m/>
    <m/>
    <m/>
    <m/>
    <m/>
    <m/>
    <m/>
    <m/>
    <m/>
    <n v="25972.93877550976"/>
    <n v="0"/>
    <n v="0"/>
    <n v="0"/>
    <n v="0"/>
    <n v="0"/>
    <n v="88619.667102039297"/>
    <n v="0"/>
    <n v="0"/>
    <n v="0"/>
    <n v="0"/>
    <n v="0"/>
    <n v="88619.667102039297"/>
    <n v="2.2411528780041299"/>
  </r>
  <r>
    <x v="5"/>
    <x v="0"/>
    <n v="39542"/>
    <n v="0"/>
    <n v="27323.06403940883"/>
    <n v="93226.29450246293"/>
    <n v="2.3576524834976209"/>
    <m/>
    <m/>
    <m/>
    <m/>
    <m/>
    <m/>
    <m/>
    <m/>
    <m/>
    <m/>
    <m/>
    <m/>
    <m/>
    <m/>
    <m/>
    <m/>
    <m/>
    <m/>
    <m/>
    <m/>
    <m/>
    <m/>
    <m/>
    <m/>
    <n v="27323.06403940883"/>
    <n v="0"/>
    <n v="0"/>
    <n v="0"/>
    <n v="0"/>
    <n v="0"/>
    <n v="93226.29450246293"/>
    <n v="0"/>
    <n v="0"/>
    <n v="0"/>
    <n v="0"/>
    <n v="0"/>
    <n v="93226.29450246293"/>
    <n v="2.3576524834976209"/>
  </r>
  <r>
    <x v="6"/>
    <x v="0"/>
    <n v="39542"/>
    <n v="0"/>
    <n v="20582.307692307691"/>
    <n v="70226.833846153837"/>
    <n v="1.776006116184154"/>
    <m/>
    <m/>
    <m/>
    <m/>
    <m/>
    <m/>
    <m/>
    <m/>
    <m/>
    <m/>
    <m/>
    <m/>
    <m/>
    <m/>
    <m/>
    <m/>
    <m/>
    <m/>
    <m/>
    <m/>
    <m/>
    <m/>
    <m/>
    <m/>
    <n v="20582.307692307691"/>
    <n v="0"/>
    <n v="0"/>
    <n v="0"/>
    <n v="0"/>
    <n v="0"/>
    <n v="70226.833846153837"/>
    <n v="0"/>
    <n v="0"/>
    <n v="0"/>
    <n v="0"/>
    <n v="0"/>
    <n v="70226.833846153837"/>
    <n v="1.7760061161841545"/>
  </r>
  <r>
    <x v="7"/>
    <x v="0"/>
    <n v="39542"/>
    <n v="1072.083333333333"/>
    <n v="6699.4444444444443"/>
    <n v="1000598.504444445"/>
    <n v="25.30470144262922"/>
    <m/>
    <m/>
    <m/>
    <m/>
    <m/>
    <m/>
    <m/>
    <m/>
    <m/>
    <m/>
    <m/>
    <m/>
    <m/>
    <m/>
    <m/>
    <m/>
    <m/>
    <m/>
    <m/>
    <m/>
    <m/>
    <m/>
    <m/>
    <m/>
    <n v="6699.4444444444443"/>
    <n v="0"/>
    <n v="1072.083333333333"/>
    <n v="0"/>
    <n v="0"/>
    <n v="0"/>
    <n v="22858.504444444443"/>
    <n v="0"/>
    <n v="1018.4791666666664"/>
    <n v="0"/>
    <n v="0"/>
    <n v="0"/>
    <n v="23876.983611111111"/>
    <n v="0.60383854157885564"/>
  </r>
  <r>
    <x v="8"/>
    <x v="0"/>
    <n v="39542"/>
    <n v="4762.5"/>
    <n v="7890"/>
    <n v="4370320.68"/>
    <n v="110.52351120327749"/>
    <m/>
    <m/>
    <m/>
    <m/>
    <m/>
    <m/>
    <m/>
    <m/>
    <m/>
    <m/>
    <m/>
    <m/>
    <m/>
    <m/>
    <m/>
    <m/>
    <m/>
    <m/>
    <m/>
    <m/>
    <m/>
    <m/>
    <m/>
    <m/>
    <n v="7890"/>
    <n v="0"/>
    <n v="4762.5"/>
    <n v="0"/>
    <n v="0"/>
    <n v="0"/>
    <n v="26920.68"/>
    <n v="0"/>
    <n v="4524.375"/>
    <n v="0"/>
    <n v="0"/>
    <n v="0"/>
    <n v="31445.055"/>
    <n v="0.79523177886803909"/>
  </r>
  <r>
    <x v="9"/>
    <x v="0"/>
    <n v="39542"/>
    <n v="0"/>
    <n v="4073.4"/>
    <n v="13898.4408"/>
    <n v="0.35148552931060639"/>
    <m/>
    <m/>
    <m/>
    <m/>
    <m/>
    <m/>
    <m/>
    <m/>
    <m/>
    <m/>
    <m/>
    <m/>
    <m/>
    <m/>
    <m/>
    <m/>
    <m/>
    <m/>
    <m/>
    <m/>
    <m/>
    <m/>
    <m/>
    <m/>
    <n v="4073.4"/>
    <n v="0"/>
    <n v="0"/>
    <n v="0"/>
    <n v="0"/>
    <n v="0"/>
    <n v="13898.4408"/>
    <n v="0"/>
    <n v="0"/>
    <n v="0"/>
    <n v="0"/>
    <n v="0"/>
    <n v="13898.4408"/>
    <n v="0.35148552931060645"/>
  </r>
  <r>
    <x v="10"/>
    <x v="0"/>
    <n v="39542"/>
    <n v="0"/>
    <n v="5338.4137931034484"/>
    <n v="18214.667862068971"/>
    <n v="0.46064103641871851"/>
    <m/>
    <m/>
    <m/>
    <m/>
    <m/>
    <m/>
    <m/>
    <m/>
    <m/>
    <m/>
    <m/>
    <m/>
    <m/>
    <m/>
    <m/>
    <m/>
    <m/>
    <m/>
    <m/>
    <m/>
    <m/>
    <m/>
    <m/>
    <m/>
    <n v="5338.4137931034484"/>
    <n v="0"/>
    <n v="0"/>
    <n v="0"/>
    <n v="0"/>
    <n v="0"/>
    <n v="18214.667862068967"/>
    <n v="0"/>
    <n v="0"/>
    <n v="0"/>
    <n v="0"/>
    <n v="0"/>
    <n v="18214.667862068967"/>
    <n v="0.46064103641871851"/>
  </r>
  <r>
    <x v="11"/>
    <x v="0"/>
    <n v="39542"/>
    <n v="0"/>
    <n v="6937.28"/>
    <n v="23669.999360000002"/>
    <n v="0.59860399979768342"/>
    <m/>
    <m/>
    <m/>
    <m/>
    <m/>
    <m/>
    <m/>
    <m/>
    <m/>
    <m/>
    <m/>
    <m/>
    <m/>
    <m/>
    <m/>
    <m/>
    <m/>
    <m/>
    <m/>
    <m/>
    <m/>
    <m/>
    <m/>
    <m/>
    <n v="6937.28"/>
    <n v="0"/>
    <n v="0"/>
    <n v="0"/>
    <n v="0"/>
    <n v="0"/>
    <n v="23669.999359999998"/>
    <n v="0"/>
    <n v="0"/>
    <n v="0"/>
    <n v="0"/>
    <n v="0"/>
    <n v="23669.999359999998"/>
    <n v="0.59860399979768342"/>
  </r>
  <r>
    <x v="12"/>
    <x v="0"/>
    <n v="39542"/>
    <n v="14880"/>
    <n v="10121"/>
    <n v="13605092.852"/>
    <n v="344.0668871579586"/>
    <m/>
    <m/>
    <m/>
    <m/>
    <m/>
    <m/>
    <m/>
    <m/>
    <m/>
    <m/>
    <m/>
    <m/>
    <m/>
    <m/>
    <m/>
    <m/>
    <m/>
    <m/>
    <m/>
    <m/>
    <m/>
    <m/>
    <m/>
    <m/>
    <n v="10121"/>
    <n v="0"/>
    <n v="14880"/>
    <n v="0"/>
    <n v="0"/>
    <n v="0"/>
    <n v="34532.851999999999"/>
    <n v="0"/>
    <n v="14136"/>
    <n v="0"/>
    <n v="0"/>
    <n v="0"/>
    <n v="48668.851999999999"/>
    <n v="1.2308141216933892"/>
  </r>
  <r>
    <x v="13"/>
    <x v="0"/>
    <n v="39542"/>
    <n v="7938.461538461539"/>
    <n v="9155.7692307692305"/>
    <n v="7271116.4076923085"/>
    <n v="183.88337483415879"/>
    <m/>
    <m/>
    <m/>
    <m/>
    <m/>
    <m/>
    <m/>
    <m/>
    <m/>
    <m/>
    <m/>
    <m/>
    <m/>
    <m/>
    <m/>
    <m/>
    <m/>
    <m/>
    <m/>
    <m/>
    <m/>
    <m/>
    <m/>
    <m/>
    <n v="9155.7692307692305"/>
    <n v="0"/>
    <n v="7938.461538461539"/>
    <n v="0"/>
    <n v="0"/>
    <n v="0"/>
    <n v="31239.484615384612"/>
    <n v="0"/>
    <n v="7541.5384615384619"/>
    <n v="0"/>
    <n v="0"/>
    <n v="0"/>
    <n v="38781.023076923077"/>
    <n v="0.98075522424063211"/>
  </r>
  <r>
    <x v="14"/>
    <x v="0"/>
    <n v="39542"/>
    <n v="3341.1111111111109"/>
    <n v="8286.1851851851861"/>
    <n v="3075365.7971851849"/>
    <n v="77.774664842071346"/>
    <m/>
    <m/>
    <m/>
    <m/>
    <m/>
    <m/>
    <m/>
    <m/>
    <m/>
    <m/>
    <m/>
    <m/>
    <m/>
    <m/>
    <m/>
    <m/>
    <m/>
    <m/>
    <m/>
    <m/>
    <m/>
    <m/>
    <m/>
    <m/>
    <n v="8286.1851851851861"/>
    <n v="0"/>
    <n v="3341.1111111111109"/>
    <n v="0"/>
    <n v="0"/>
    <n v="0"/>
    <n v="28272.463851851855"/>
    <n v="0"/>
    <n v="3174.0555555555557"/>
    <n v="0"/>
    <n v="0"/>
    <n v="0"/>
    <n v="31446.51940740741"/>
    <n v="0.79526881309512443"/>
  </r>
  <r>
    <x v="15"/>
    <x v="0"/>
    <n v="39542"/>
    <n v="1060.714285714286"/>
    <n v="13287.857142857139"/>
    <n v="1012709.597142857"/>
    <n v="25.610985715008269"/>
    <m/>
    <m/>
    <m/>
    <m/>
    <m/>
    <m/>
    <m/>
    <m/>
    <m/>
    <m/>
    <m/>
    <m/>
    <m/>
    <m/>
    <m/>
    <m/>
    <m/>
    <m/>
    <m/>
    <m/>
    <m/>
    <m/>
    <m/>
    <m/>
    <n v="13287.857142857139"/>
    <n v="0"/>
    <n v="1060.714285714286"/>
    <n v="0"/>
    <n v="0"/>
    <n v="0"/>
    <n v="45338.168571428556"/>
    <n v="0"/>
    <n v="1007.6785714285717"/>
    <n v="0"/>
    <n v="0"/>
    <n v="0"/>
    <n v="46345.847142857128"/>
    <n v="1.1720663381431675"/>
  </r>
  <r>
    <x v="16"/>
    <x v="0"/>
    <n v="39542"/>
    <n v="0"/>
    <n v="24730.25"/>
    <n v="84379.612999999998"/>
    <n v="2.1339237519599412"/>
    <m/>
    <m/>
    <m/>
    <m/>
    <m/>
    <m/>
    <m/>
    <m/>
    <m/>
    <m/>
    <m/>
    <m/>
    <m/>
    <m/>
    <m/>
    <m/>
    <m/>
    <m/>
    <m/>
    <m/>
    <m/>
    <m/>
    <m/>
    <m/>
    <n v="24730.25"/>
    <n v="0"/>
    <n v="0"/>
    <n v="0"/>
    <n v="0"/>
    <n v="0"/>
    <n v="84379.612999999998"/>
    <n v="0"/>
    <n v="0"/>
    <n v="0"/>
    <n v="0"/>
    <n v="0"/>
    <n v="84379.612999999998"/>
    <n v="2.1339237519599412"/>
  </r>
  <r>
    <x v="17"/>
    <x v="0"/>
    <n v="39542"/>
    <n v="0"/>
    <n v="21058.92"/>
    <n v="71853.035040000002"/>
    <n v="1.8171320378331901"/>
    <m/>
    <m/>
    <m/>
    <m/>
    <m/>
    <m/>
    <m/>
    <m/>
    <m/>
    <m/>
    <m/>
    <m/>
    <m/>
    <m/>
    <m/>
    <m/>
    <m/>
    <m/>
    <m/>
    <m/>
    <m/>
    <m/>
    <m/>
    <m/>
    <n v="21058.92"/>
    <n v="0"/>
    <n v="0"/>
    <n v="0"/>
    <n v="0"/>
    <n v="0"/>
    <n v="71853.035039999988"/>
    <n v="0"/>
    <n v="0"/>
    <n v="0"/>
    <n v="0"/>
    <n v="0"/>
    <n v="71853.035039999988"/>
    <n v="1.8171320378331897"/>
  </r>
  <r>
    <x v="18"/>
    <x v="0"/>
    <n v="39542"/>
    <n v="0"/>
    <n v="21450"/>
    <n v="73187.399999999994"/>
    <n v="1.8508775479237261"/>
    <m/>
    <m/>
    <m/>
    <m/>
    <m/>
    <m/>
    <m/>
    <m/>
    <m/>
    <m/>
    <m/>
    <m/>
    <m/>
    <m/>
    <m/>
    <m/>
    <m/>
    <m/>
    <m/>
    <m/>
    <m/>
    <m/>
    <m/>
    <m/>
    <n v="21450"/>
    <n v="0"/>
    <n v="0"/>
    <n v="0"/>
    <n v="0"/>
    <n v="0"/>
    <n v="73187.399999999994"/>
    <n v="0"/>
    <n v="0"/>
    <n v="0"/>
    <n v="0"/>
    <n v="0"/>
    <n v="73187.399999999994"/>
    <n v="1.8508775479237265"/>
  </r>
  <r>
    <x v="19"/>
    <x v="0"/>
    <n v="39542"/>
    <n v="0"/>
    <n v="12274.892857142861"/>
    <n v="41881.934428571432"/>
    <n v="1.059175925056179"/>
    <m/>
    <m/>
    <m/>
    <m/>
    <m/>
    <m/>
    <m/>
    <m/>
    <m/>
    <m/>
    <m/>
    <m/>
    <m/>
    <m/>
    <m/>
    <m/>
    <m/>
    <m/>
    <m/>
    <m/>
    <m/>
    <m/>
    <m/>
    <m/>
    <n v="12274.892857142861"/>
    <n v="0"/>
    <n v="0"/>
    <n v="0"/>
    <n v="0"/>
    <n v="0"/>
    <n v="41881.93442857144"/>
    <n v="0"/>
    <n v="0"/>
    <n v="0"/>
    <n v="0"/>
    <n v="0"/>
    <n v="41881.93442857144"/>
    <n v="1.0591759250561792"/>
  </r>
  <r>
    <x v="20"/>
    <x v="0"/>
    <n v="39542"/>
    <n v="1620"/>
    <n v="9162.8571428571431"/>
    <n v="1508703.6685714291"/>
    <n v="38.154460284543738"/>
    <m/>
    <m/>
    <m/>
    <m/>
    <m/>
    <m/>
    <m/>
    <m/>
    <m/>
    <m/>
    <m/>
    <m/>
    <m/>
    <m/>
    <m/>
    <m/>
    <m/>
    <m/>
    <m/>
    <m/>
    <m/>
    <m/>
    <m/>
    <m/>
    <n v="9162.8571428571431"/>
    <n v="0"/>
    <n v="1620"/>
    <n v="0"/>
    <n v="0"/>
    <n v="0"/>
    <n v="31263.66857142857"/>
    <n v="0"/>
    <n v="1539"/>
    <n v="0"/>
    <n v="0"/>
    <n v="0"/>
    <n v="32802.66857142857"/>
    <n v="0.82956523624066991"/>
  </r>
  <r>
    <x v="21"/>
    <x v="0"/>
    <n v="39542"/>
    <n v="3032.608695652174"/>
    <n v="3203.333333333333"/>
    <n v="2776668.9037681161"/>
    <n v="70.220750183807496"/>
    <m/>
    <m/>
    <m/>
    <m/>
    <m/>
    <m/>
    <m/>
    <m/>
    <m/>
    <m/>
    <m/>
    <m/>
    <m/>
    <m/>
    <m/>
    <m/>
    <m/>
    <m/>
    <m/>
    <m/>
    <m/>
    <m/>
    <m/>
    <m/>
    <n v="3203.333333333333"/>
    <n v="0"/>
    <n v="3032.608695652174"/>
    <n v="0"/>
    <n v="0"/>
    <n v="0"/>
    <n v="10929.773333333333"/>
    <n v="0"/>
    <n v="2880.9782608695655"/>
    <n v="0"/>
    <n v="0"/>
    <n v="0"/>
    <n v="13810.751594202899"/>
    <n v="0.34926790739474228"/>
  </r>
  <r>
    <x v="22"/>
    <x v="0"/>
    <n v="39542"/>
    <n v="9610"/>
    <n v="8975.0344827586214"/>
    <n v="8794942.8176551722"/>
    <n v="222.42028267804289"/>
    <m/>
    <m/>
    <m/>
    <m/>
    <m/>
    <m/>
    <m/>
    <m/>
    <m/>
    <m/>
    <m/>
    <m/>
    <m/>
    <m/>
    <m/>
    <m/>
    <m/>
    <m/>
    <m/>
    <m/>
    <m/>
    <m/>
    <m/>
    <m/>
    <n v="8975.0344827586214"/>
    <n v="0"/>
    <n v="9610"/>
    <n v="0"/>
    <n v="0"/>
    <n v="0"/>
    <n v="30622.817655172414"/>
    <n v="0"/>
    <n v="9129.5"/>
    <n v="0"/>
    <n v="0"/>
    <n v="0"/>
    <n v="39752.317655172417"/>
    <n v="1.0053188421216028"/>
  </r>
  <r>
    <x v="23"/>
    <x v="0"/>
    <n v="39542"/>
    <n v="0"/>
    <n v="7116.6"/>
    <n v="24281.839199999999"/>
    <n v="0.61407716352233077"/>
    <m/>
    <m/>
    <m/>
    <m/>
    <m/>
    <m/>
    <m/>
    <m/>
    <m/>
    <m/>
    <m/>
    <m/>
    <m/>
    <m/>
    <m/>
    <m/>
    <m/>
    <m/>
    <m/>
    <m/>
    <m/>
    <m/>
    <m/>
    <m/>
    <n v="7116.6"/>
    <n v="0"/>
    <n v="0"/>
    <n v="0"/>
    <n v="0"/>
    <n v="0"/>
    <n v="24281.839200000002"/>
    <n v="0"/>
    <n v="0"/>
    <n v="0"/>
    <n v="0"/>
    <n v="0"/>
    <n v="24281.839200000002"/>
    <n v="0.61407716352233077"/>
  </r>
  <r>
    <x v="24"/>
    <x v="0"/>
    <n v="39542"/>
    <n v="5373.3333333333339"/>
    <n v="9438.9655172413786"/>
    <n v="4932685.7503448287"/>
    <n v="124.7454794988829"/>
    <m/>
    <m/>
    <m/>
    <m/>
    <m/>
    <m/>
    <m/>
    <m/>
    <m/>
    <m/>
    <m/>
    <m/>
    <m/>
    <m/>
    <m/>
    <m/>
    <m/>
    <m/>
    <m/>
    <m/>
    <m/>
    <m/>
    <m/>
    <m/>
    <n v="9438.9655172413786"/>
    <n v="0"/>
    <n v="5373.3333333333339"/>
    <n v="0"/>
    <n v="0"/>
    <n v="0"/>
    <n v="32205.750344827582"/>
    <n v="0"/>
    <n v="5104.666666666667"/>
    <n v="0"/>
    <n v="0"/>
    <n v="0"/>
    <n v="37310.417011494246"/>
    <n v="0.94356423578711868"/>
  </r>
  <r>
    <x v="25"/>
    <x v="0"/>
    <n v="39542"/>
    <n v="10136.84210526316"/>
    <n v="6072.8571428571422"/>
    <n v="9265520.5885714293"/>
    <n v="234.32099005036241"/>
    <m/>
    <m/>
    <m/>
    <m/>
    <m/>
    <m/>
    <m/>
    <m/>
    <m/>
    <m/>
    <m/>
    <m/>
    <m/>
    <m/>
    <m/>
    <m/>
    <m/>
    <m/>
    <m/>
    <m/>
    <m/>
    <m/>
    <m/>
    <m/>
    <n v="6072.8571428571422"/>
    <n v="0"/>
    <n v="10136.84210526316"/>
    <n v="0"/>
    <n v="0"/>
    <n v="0"/>
    <n v="20720.588571428569"/>
    <n v="0"/>
    <n v="9630.0000000000018"/>
    <n v="0"/>
    <n v="0"/>
    <n v="0"/>
    <n v="30350.588571428569"/>
    <n v="0.76755319840747982"/>
  </r>
  <r>
    <x v="26"/>
    <x v="0"/>
    <n v="39542"/>
    <n v="2910"/>
    <n v="6757"/>
    <n v="2676974.8840000001"/>
    <n v="67.69953173840473"/>
    <m/>
    <m/>
    <m/>
    <m/>
    <m/>
    <m/>
    <m/>
    <m/>
    <m/>
    <m/>
    <m/>
    <m/>
    <m/>
    <m/>
    <m/>
    <m/>
    <m/>
    <m/>
    <m/>
    <m/>
    <m/>
    <m/>
    <m/>
    <m/>
    <n v="6757"/>
    <n v="0"/>
    <n v="2910"/>
    <n v="0"/>
    <n v="0"/>
    <n v="0"/>
    <n v="23054.883999999998"/>
    <n v="0"/>
    <n v="2764.5"/>
    <n v="0"/>
    <n v="0"/>
    <n v="0"/>
    <n v="25819.383999999998"/>
    <n v="0.65296100348996"/>
  </r>
  <r>
    <x v="27"/>
    <x v="0"/>
    <n v="39542"/>
    <n v="0"/>
    <n v="13146.428571428571"/>
    <n v="44855.614285714291"/>
    <n v="1.1343789966545521"/>
    <m/>
    <m/>
    <m/>
    <m/>
    <m/>
    <m/>
    <m/>
    <m/>
    <m/>
    <m/>
    <m/>
    <m/>
    <m/>
    <m/>
    <m/>
    <m/>
    <m/>
    <m/>
    <m/>
    <m/>
    <m/>
    <m/>
    <m/>
    <m/>
    <n v="13146.428571428571"/>
    <n v="0"/>
    <n v="0"/>
    <n v="0"/>
    <n v="0"/>
    <n v="0"/>
    <n v="44855.614285714284"/>
    <n v="0"/>
    <n v="0"/>
    <n v="0"/>
    <n v="0"/>
    <n v="0"/>
    <n v="44855.614285714284"/>
    <n v="1.1343789966545517"/>
  </r>
  <r>
    <x v="28"/>
    <x v="0"/>
    <n v="39542"/>
    <n v="0"/>
    <n v="0"/>
    <n v="0"/>
    <n v="0"/>
    <m/>
    <m/>
    <m/>
    <m/>
    <m/>
    <m/>
    <m/>
    <m/>
    <m/>
    <m/>
    <m/>
    <m/>
    <m/>
    <m/>
    <m/>
    <m/>
    <m/>
    <m/>
    <m/>
    <m/>
    <m/>
    <m/>
    <m/>
    <m/>
    <n v="0"/>
    <n v="0"/>
    <n v="0"/>
    <n v="0"/>
    <n v="0"/>
    <n v="0"/>
    <n v="0"/>
    <n v="0"/>
    <n v="0"/>
    <n v="0"/>
    <n v="0"/>
    <n v="0"/>
    <n v="0"/>
    <n v="0"/>
  </r>
  <r>
    <x v="29"/>
    <x v="0"/>
    <n v="39542"/>
    <n v="0"/>
    <n v="17074.8"/>
    <n v="58259.217600000004"/>
    <n v="1.47335030094583"/>
    <m/>
    <m/>
    <m/>
    <m/>
    <m/>
    <m/>
    <m/>
    <m/>
    <m/>
    <m/>
    <m/>
    <m/>
    <m/>
    <m/>
    <m/>
    <m/>
    <m/>
    <m/>
    <m/>
    <m/>
    <m/>
    <m/>
    <m/>
    <m/>
    <n v="17074.8"/>
    <n v="0"/>
    <n v="0"/>
    <n v="0"/>
    <n v="0"/>
    <n v="0"/>
    <n v="58259.217599999996"/>
    <n v="0"/>
    <n v="0"/>
    <n v="0"/>
    <n v="0"/>
    <n v="0"/>
    <n v="58259.217599999996"/>
    <n v="1.4733503009458297"/>
  </r>
  <r>
    <x v="30"/>
    <x v="0"/>
    <n v="39542"/>
    <n v="0"/>
    <n v="12570"/>
    <n v="42888.84"/>
    <n v="1.0846401294825749"/>
    <m/>
    <m/>
    <m/>
    <m/>
    <m/>
    <m/>
    <m/>
    <m/>
    <m/>
    <m/>
    <m/>
    <m/>
    <m/>
    <m/>
    <m/>
    <m/>
    <m/>
    <m/>
    <m/>
    <m/>
    <m/>
    <m/>
    <m/>
    <m/>
    <n v="12570"/>
    <n v="0"/>
    <n v="0"/>
    <n v="0"/>
    <n v="0"/>
    <n v="0"/>
    <n v="42888.84"/>
    <n v="0"/>
    <n v="0"/>
    <n v="0"/>
    <n v="0"/>
    <n v="0"/>
    <n v="42888.84"/>
    <n v="1.0846401294825754"/>
  </r>
  <r>
    <x v="31"/>
    <x v="0"/>
    <n v="39542"/>
    <n v="540"/>
    <n v="10444"/>
    <n v="528114.92799999996"/>
    <n v="13.355797076526221"/>
    <m/>
    <m/>
    <m/>
    <m/>
    <m/>
    <m/>
    <m/>
    <m/>
    <m/>
    <m/>
    <m/>
    <m/>
    <m/>
    <m/>
    <m/>
    <m/>
    <m/>
    <m/>
    <m/>
    <m/>
    <m/>
    <m/>
    <m/>
    <m/>
    <n v="10444"/>
    <n v="0"/>
    <n v="540"/>
    <n v="0"/>
    <n v="0"/>
    <n v="0"/>
    <n v="35634.928"/>
    <n v="0"/>
    <n v="513"/>
    <n v="0"/>
    <n v="0"/>
    <n v="0"/>
    <n v="36147.928"/>
    <n v="0.91416539375853523"/>
  </r>
  <r>
    <x v="32"/>
    <x v="0"/>
    <n v="39542"/>
    <n v="182.14285714285711"/>
    <n v="7398.2142857142862"/>
    <n v="191356.99285714279"/>
    <n v="4.839335209578242"/>
    <m/>
    <m/>
    <m/>
    <m/>
    <m/>
    <m/>
    <m/>
    <m/>
    <m/>
    <m/>
    <m/>
    <m/>
    <m/>
    <m/>
    <m/>
    <m/>
    <m/>
    <m/>
    <m/>
    <m/>
    <m/>
    <m/>
    <m/>
    <m/>
    <n v="7398.2142857142862"/>
    <n v="0"/>
    <n v="182.14285714285711"/>
    <n v="0"/>
    <n v="0"/>
    <n v="0"/>
    <n v="25242.707142857143"/>
    <n v="0"/>
    <n v="173.03571428571425"/>
    <n v="0"/>
    <n v="0"/>
    <n v="0"/>
    <n v="25415.742857142857"/>
    <n v="0.64275309435898176"/>
  </r>
  <r>
    <x v="33"/>
    <x v="0"/>
    <n v="39542"/>
    <n v="10"/>
    <n v="8873"/>
    <n v="39394.675999999999"/>
    <n v="0.99627424004855591"/>
    <m/>
    <m/>
    <m/>
    <m/>
    <m/>
    <m/>
    <m/>
    <m/>
    <m/>
    <m/>
    <m/>
    <m/>
    <m/>
    <m/>
    <m/>
    <m/>
    <m/>
    <m/>
    <m/>
    <m/>
    <m/>
    <m/>
    <m/>
    <m/>
    <n v="8873"/>
    <n v="0"/>
    <n v="10"/>
    <n v="0"/>
    <n v="0"/>
    <n v="0"/>
    <n v="30274.675999999999"/>
    <n v="0"/>
    <n v="9.5"/>
    <n v="0"/>
    <n v="0"/>
    <n v="0"/>
    <n v="30284.175999999999"/>
    <n v="0.76587365333063573"/>
  </r>
  <r>
    <x v="34"/>
    <x v="0"/>
    <n v="39542"/>
    <n v="740"/>
    <n v="8783"/>
    <n v="704847.59600000002"/>
    <n v="17.825289464367"/>
    <m/>
    <m/>
    <m/>
    <m/>
    <m/>
    <m/>
    <m/>
    <m/>
    <m/>
    <m/>
    <m/>
    <m/>
    <m/>
    <m/>
    <m/>
    <m/>
    <m/>
    <m/>
    <m/>
    <m/>
    <m/>
    <m/>
    <m/>
    <m/>
    <n v="8783"/>
    <n v="0"/>
    <n v="740"/>
    <n v="0"/>
    <n v="0"/>
    <n v="0"/>
    <n v="29967.595999999998"/>
    <n v="0"/>
    <n v="703"/>
    <n v="0"/>
    <n v="0"/>
    <n v="0"/>
    <n v="30670.595999999998"/>
    <n v="0.77564604724090835"/>
  </r>
  <r>
    <x v="35"/>
    <x v="0"/>
    <n v="39542"/>
    <n v="2450"/>
    <n v="7751.6923076923094"/>
    <n v="2260848.7741538459"/>
    <n v="57.175883216677107"/>
    <m/>
    <m/>
    <m/>
    <m/>
    <m/>
    <m/>
    <m/>
    <m/>
    <m/>
    <m/>
    <m/>
    <m/>
    <m/>
    <m/>
    <m/>
    <m/>
    <m/>
    <m/>
    <m/>
    <m/>
    <m/>
    <m/>
    <m/>
    <m/>
    <n v="7751.6923076923094"/>
    <n v="0"/>
    <n v="2450"/>
    <n v="0"/>
    <n v="0"/>
    <n v="0"/>
    <n v="26448.77415384616"/>
    <n v="0"/>
    <n v="2327.5"/>
    <n v="0"/>
    <n v="0"/>
    <n v="0"/>
    <n v="28776.27415384616"/>
    <n v="0.72773947078666124"/>
  </r>
  <r>
    <x v="36"/>
    <x v="0"/>
    <n v="39542"/>
    <n v="1107.1428571428571"/>
    <n v="9823.7931034482754"/>
    <n v="1043233.0677832511"/>
    <n v="26.382911025826999"/>
    <m/>
    <m/>
    <m/>
    <m/>
    <m/>
    <m/>
    <m/>
    <m/>
    <m/>
    <m/>
    <m/>
    <m/>
    <m/>
    <m/>
    <m/>
    <m/>
    <m/>
    <m/>
    <m/>
    <m/>
    <m/>
    <m/>
    <m/>
    <m/>
    <n v="9823.7931034482754"/>
    <n v="0"/>
    <n v="1107.1428571428571"/>
    <n v="0"/>
    <n v="0"/>
    <n v="0"/>
    <n v="33518.782068965513"/>
    <n v="0"/>
    <n v="1051.7857142857142"/>
    <n v="0"/>
    <n v="0"/>
    <n v="0"/>
    <n v="34570.56778325123"/>
    <n v="0.87427463920012216"/>
  </r>
  <r>
    <x v="37"/>
    <x v="0"/>
    <n v="39542"/>
    <n v="2010"/>
    <n v="9424"/>
    <n v="1865274.6880000001"/>
    <n v="47.171986444792879"/>
    <m/>
    <m/>
    <m/>
    <m/>
    <m/>
    <m/>
    <m/>
    <m/>
    <m/>
    <m/>
    <m/>
    <m/>
    <m/>
    <m/>
    <m/>
    <m/>
    <m/>
    <m/>
    <m/>
    <m/>
    <m/>
    <m/>
    <m/>
    <m/>
    <n v="9424"/>
    <n v="0"/>
    <n v="2010"/>
    <n v="0"/>
    <n v="0"/>
    <n v="0"/>
    <n v="32154.687999999998"/>
    <n v="0"/>
    <n v="1909.5"/>
    <n v="0"/>
    <n v="0"/>
    <n v="0"/>
    <n v="34064.187999999995"/>
    <n v="0.86146851449092088"/>
  </r>
  <r>
    <x v="38"/>
    <x v="0"/>
    <n v="39542"/>
    <n v="0"/>
    <n v="10362"/>
    <n v="35355.144"/>
    <n v="0.89411623084315417"/>
    <m/>
    <m/>
    <m/>
    <m/>
    <m/>
    <m/>
    <m/>
    <m/>
    <m/>
    <m/>
    <m/>
    <m/>
    <m/>
    <m/>
    <m/>
    <m/>
    <m/>
    <m/>
    <m/>
    <m/>
    <m/>
    <m/>
    <m/>
    <m/>
    <n v="10362"/>
    <n v="0"/>
    <n v="0"/>
    <n v="0"/>
    <n v="0"/>
    <n v="0"/>
    <n v="35355.144"/>
    <n v="0"/>
    <n v="0"/>
    <n v="0"/>
    <n v="0"/>
    <n v="0"/>
    <n v="35355.144"/>
    <n v="0.89411623084315417"/>
  </r>
  <r>
    <x v="39"/>
    <x v="0"/>
    <n v="39542"/>
    <n v="0"/>
    <n v="22705"/>
    <n v="77469.459999999992"/>
    <n v="1.9591689848768401"/>
    <m/>
    <m/>
    <m/>
    <m/>
    <m/>
    <m/>
    <m/>
    <m/>
    <m/>
    <m/>
    <m/>
    <m/>
    <m/>
    <m/>
    <m/>
    <m/>
    <m/>
    <m/>
    <m/>
    <m/>
    <m/>
    <m/>
    <m/>
    <m/>
    <n v="22705"/>
    <n v="0"/>
    <n v="0"/>
    <n v="0"/>
    <n v="0"/>
    <n v="0"/>
    <n v="77469.459999999992"/>
    <n v="0"/>
    <n v="0"/>
    <n v="0"/>
    <n v="0"/>
    <n v="0"/>
    <n v="77469.459999999992"/>
    <n v="1.9591689848768397"/>
  </r>
  <r>
    <x v="40"/>
    <x v="0"/>
    <n v="39542"/>
    <n v="0"/>
    <n v="22960.26923076923"/>
    <n v="78340.438615384614"/>
    <n v="1.981195655641713"/>
    <m/>
    <m/>
    <m/>
    <m/>
    <m/>
    <m/>
    <m/>
    <m/>
    <m/>
    <m/>
    <m/>
    <m/>
    <m/>
    <m/>
    <m/>
    <m/>
    <m/>
    <m/>
    <m/>
    <m/>
    <m/>
    <m/>
    <m/>
    <m/>
    <n v="22960.26923076923"/>
    <n v="0"/>
    <n v="0"/>
    <n v="0"/>
    <n v="0"/>
    <n v="0"/>
    <n v="78340.438615384614"/>
    <n v="0"/>
    <n v="0"/>
    <n v="0"/>
    <n v="0"/>
    <n v="0"/>
    <n v="78340.438615384614"/>
    <n v="1.981195655641713"/>
  </r>
  <r>
    <x v="41"/>
    <x v="0"/>
    <n v="39542"/>
    <n v="0"/>
    <n v="25523.941176470591"/>
    <n v="87087.687294117641"/>
    <n v="2.2024097742683129"/>
    <m/>
    <m/>
    <m/>
    <m/>
    <m/>
    <m/>
    <m/>
    <m/>
    <m/>
    <m/>
    <m/>
    <m/>
    <m/>
    <m/>
    <m/>
    <m/>
    <m/>
    <m/>
    <m/>
    <m/>
    <m/>
    <m/>
    <m/>
    <m/>
    <n v="25523.941176470591"/>
    <n v="0"/>
    <n v="0"/>
    <n v="0"/>
    <n v="0"/>
    <n v="0"/>
    <n v="87087.687294117655"/>
    <n v="0"/>
    <n v="0"/>
    <n v="0"/>
    <n v="0"/>
    <n v="0"/>
    <n v="87087.687294117655"/>
    <n v="2.2024097742683137"/>
  </r>
  <r>
    <x v="42"/>
    <x v="0"/>
    <n v="39542"/>
    <n v="0"/>
    <n v="23731.071428571431"/>
    <n v="80970.415714285715"/>
    <n v="2.0477066338143168"/>
    <m/>
    <m/>
    <m/>
    <m/>
    <m/>
    <m/>
    <m/>
    <m/>
    <m/>
    <m/>
    <m/>
    <m/>
    <m/>
    <m/>
    <m/>
    <m/>
    <m/>
    <m/>
    <m/>
    <m/>
    <m/>
    <m/>
    <m/>
    <m/>
    <n v="23731.071428571431"/>
    <n v="0"/>
    <n v="0"/>
    <n v="0"/>
    <n v="0"/>
    <n v="0"/>
    <n v="80970.415714285715"/>
    <n v="0"/>
    <n v="0"/>
    <n v="0"/>
    <n v="0"/>
    <n v="0"/>
    <n v="80970.415714285715"/>
    <n v="2.0477066338143168"/>
  </r>
  <r>
    <x v="43"/>
    <x v="0"/>
    <n v="39542"/>
    <n v="0"/>
    <n v="17199.65517241379"/>
    <n v="58685.223448275858"/>
    <n v="1.484123803759948"/>
    <m/>
    <m/>
    <m/>
    <m/>
    <m/>
    <m/>
    <m/>
    <m/>
    <m/>
    <m/>
    <m/>
    <m/>
    <m/>
    <m/>
    <m/>
    <m/>
    <m/>
    <m/>
    <m/>
    <m/>
    <m/>
    <m/>
    <m/>
    <m/>
    <n v="17199.65517241379"/>
    <n v="0"/>
    <n v="0"/>
    <n v="0"/>
    <n v="0"/>
    <n v="0"/>
    <n v="58685.22344827585"/>
    <n v="0"/>
    <n v="0"/>
    <n v="0"/>
    <n v="0"/>
    <n v="0"/>
    <n v="58685.22344827585"/>
    <n v="1.4841238037599476"/>
  </r>
  <r>
    <x v="44"/>
    <x v="0"/>
    <n v="39542"/>
    <n v="0"/>
    <n v="10261"/>
    <n v="35010.531999999999"/>
    <n v="0.88540114308836171"/>
    <m/>
    <m/>
    <m/>
    <m/>
    <m/>
    <m/>
    <m/>
    <m/>
    <m/>
    <m/>
    <m/>
    <m/>
    <m/>
    <m/>
    <m/>
    <m/>
    <m/>
    <m/>
    <m/>
    <m/>
    <m/>
    <m/>
    <m/>
    <m/>
    <n v="10261"/>
    <n v="0"/>
    <n v="0"/>
    <n v="0"/>
    <n v="0"/>
    <n v="0"/>
    <n v="35010.531999999999"/>
    <n v="0"/>
    <n v="0"/>
    <n v="0"/>
    <n v="0"/>
    <n v="0"/>
    <n v="35010.531999999999"/>
    <n v="0.88540114308836171"/>
  </r>
  <r>
    <x v="45"/>
    <x v="0"/>
    <n v="39542"/>
    <n v="0"/>
    <n v="6622.6333333333332"/>
    <n v="22596.424933333328"/>
    <n v="0.57145376898824873"/>
    <m/>
    <m/>
    <m/>
    <m/>
    <m/>
    <m/>
    <m/>
    <m/>
    <m/>
    <m/>
    <m/>
    <m/>
    <m/>
    <m/>
    <m/>
    <m/>
    <m/>
    <m/>
    <m/>
    <m/>
    <m/>
    <m/>
    <m/>
    <m/>
    <n v="6622.6333333333332"/>
    <n v="0"/>
    <n v="0"/>
    <n v="0"/>
    <n v="0"/>
    <n v="0"/>
    <n v="22596.424933333332"/>
    <n v="0"/>
    <n v="0"/>
    <n v="0"/>
    <n v="0"/>
    <n v="0"/>
    <n v="22596.424933333332"/>
    <n v="0.57145376898824873"/>
  </r>
  <r>
    <x v="46"/>
    <x v="0"/>
    <n v="39542"/>
    <n v="0"/>
    <n v="7165.6500000000005"/>
    <n v="24449.197800000002"/>
    <n v="0.61830958980324724"/>
    <m/>
    <m/>
    <m/>
    <m/>
    <m/>
    <m/>
    <m/>
    <m/>
    <m/>
    <m/>
    <m/>
    <m/>
    <m/>
    <m/>
    <m/>
    <m/>
    <m/>
    <m/>
    <m/>
    <m/>
    <m/>
    <m/>
    <m/>
    <m/>
    <n v="7165.6500000000005"/>
    <n v="0"/>
    <n v="0"/>
    <n v="0"/>
    <n v="0"/>
    <n v="0"/>
    <n v="24449.197800000002"/>
    <n v="0"/>
    <n v="0"/>
    <n v="0"/>
    <n v="0"/>
    <n v="0"/>
    <n v="24449.197800000002"/>
    <n v="0.61830958980324724"/>
  </r>
  <r>
    <x v="47"/>
    <x v="0"/>
    <n v="39542"/>
    <n v="0"/>
    <n v="9639"/>
    <n v="32888.267999999996"/>
    <n v="0.83173000859845214"/>
    <m/>
    <m/>
    <m/>
    <m/>
    <m/>
    <m/>
    <m/>
    <m/>
    <m/>
    <m/>
    <m/>
    <m/>
    <m/>
    <m/>
    <m/>
    <m/>
    <m/>
    <m/>
    <m/>
    <m/>
    <m/>
    <m/>
    <m/>
    <m/>
    <n v="9639"/>
    <n v="0"/>
    <n v="0"/>
    <n v="0"/>
    <n v="0"/>
    <n v="0"/>
    <n v="32888.267999999996"/>
    <n v="0"/>
    <n v="0"/>
    <n v="0"/>
    <n v="0"/>
    <n v="0"/>
    <n v="32888.267999999996"/>
    <n v="0.83173000859845214"/>
  </r>
  <r>
    <x v="48"/>
    <x v="0"/>
    <n v="39542"/>
    <n v="0"/>
    <n v="9698.7241379310344"/>
    <n v="33092.046758620687"/>
    <n v="0.83688348486724717"/>
    <m/>
    <m/>
    <m/>
    <m/>
    <m/>
    <m/>
    <m/>
    <m/>
    <m/>
    <m/>
    <m/>
    <m/>
    <m/>
    <m/>
    <m/>
    <m/>
    <m/>
    <m/>
    <m/>
    <m/>
    <m/>
    <m/>
    <m/>
    <m/>
    <n v="9698.7241379310344"/>
    <n v="0"/>
    <n v="0"/>
    <n v="0"/>
    <n v="0"/>
    <n v="0"/>
    <n v="33092.046758620687"/>
    <n v="0"/>
    <n v="0"/>
    <n v="0"/>
    <n v="0"/>
    <n v="0"/>
    <n v="33092.046758620687"/>
    <n v="0.83688348486724717"/>
  </r>
  <r>
    <x v="49"/>
    <x v="0"/>
    <n v="39542"/>
    <n v="0"/>
    <n v="10373.07692307692"/>
    <n v="35392.938461538462"/>
    <n v="0.8950720363547231"/>
    <m/>
    <m/>
    <m/>
    <m/>
    <m/>
    <m/>
    <m/>
    <m/>
    <m/>
    <m/>
    <m/>
    <m/>
    <m/>
    <m/>
    <m/>
    <m/>
    <m/>
    <m/>
    <m/>
    <m/>
    <m/>
    <m/>
    <m/>
    <m/>
    <n v="10373.07692307692"/>
    <n v="0"/>
    <n v="0"/>
    <n v="0"/>
    <n v="0"/>
    <n v="0"/>
    <n v="35392.938461538448"/>
    <n v="0"/>
    <n v="0"/>
    <n v="0"/>
    <n v="0"/>
    <n v="0"/>
    <n v="35392.938461538448"/>
    <n v="0.89507203635472277"/>
  </r>
  <r>
    <x v="50"/>
    <x v="0"/>
    <n v="39542"/>
    <n v="0"/>
    <n v="19859.928571428569"/>
    <n v="67762.076285714269"/>
    <n v="1.713673468355527"/>
    <m/>
    <m/>
    <m/>
    <m/>
    <m/>
    <m/>
    <m/>
    <m/>
    <m/>
    <m/>
    <m/>
    <m/>
    <m/>
    <m/>
    <m/>
    <m/>
    <m/>
    <m/>
    <m/>
    <m/>
    <m/>
    <m/>
    <m/>
    <m/>
    <n v="19859.928571428569"/>
    <n v="0"/>
    <n v="0"/>
    <n v="0"/>
    <n v="0"/>
    <n v="0"/>
    <n v="67762.076285714269"/>
    <n v="0"/>
    <n v="0"/>
    <n v="0"/>
    <n v="0"/>
    <n v="0"/>
    <n v="67762.076285714269"/>
    <n v="1.7136734683555275"/>
  </r>
  <r>
    <x v="51"/>
    <x v="0"/>
    <n v="39542"/>
    <n v="0"/>
    <n v="19911.428571428569"/>
    <n v="67937.794285714277"/>
    <n v="1.7181173002304959"/>
    <m/>
    <m/>
    <m/>
    <m/>
    <m/>
    <m/>
    <m/>
    <m/>
    <m/>
    <m/>
    <m/>
    <m/>
    <m/>
    <m/>
    <m/>
    <m/>
    <m/>
    <m/>
    <m/>
    <m/>
    <m/>
    <m/>
    <m/>
    <m/>
    <n v="19911.428571428569"/>
    <n v="0"/>
    <n v="0"/>
    <n v="0"/>
    <n v="0"/>
    <n v="0"/>
    <n v="67937.794285714277"/>
    <n v="0"/>
    <n v="0"/>
    <n v="0"/>
    <n v="0"/>
    <n v="0"/>
    <n v="67937.794285714277"/>
    <n v="1.7181173002304961"/>
  </r>
  <r>
    <x v="52"/>
    <x v="0"/>
    <n v="39542"/>
    <n v="0"/>
    <n v="29698"/>
    <n v="101329.576"/>
    <n v="2.5625809518992462"/>
    <m/>
    <m/>
    <m/>
    <m/>
    <m/>
    <m/>
    <m/>
    <m/>
    <m/>
    <m/>
    <m/>
    <m/>
    <m/>
    <m/>
    <m/>
    <m/>
    <m/>
    <m/>
    <m/>
    <m/>
    <m/>
    <m/>
    <m/>
    <m/>
    <n v="29698"/>
    <n v="0"/>
    <n v="0"/>
    <n v="0"/>
    <n v="0"/>
    <n v="0"/>
    <n v="101329.576"/>
    <n v="0"/>
    <n v="0"/>
    <n v="0"/>
    <n v="0"/>
    <n v="0"/>
    <n v="101329.576"/>
    <n v="2.5625809518992462"/>
  </r>
  <r>
    <x v="35"/>
    <x v="1"/>
    <n v="15616"/>
    <m/>
    <n v="4617.7599999999993"/>
    <n v="13156371.18173538"/>
    <n v="842.49303161727607"/>
    <m/>
    <m/>
    <n v="131406.15384615379"/>
    <m/>
    <m/>
    <m/>
    <m/>
    <m/>
    <m/>
    <m/>
    <m/>
    <m/>
    <m/>
    <m/>
    <m/>
    <m/>
    <m/>
    <m/>
    <m/>
    <m/>
    <m/>
    <m/>
    <m/>
    <m/>
    <n v="4617.7599999999993"/>
    <n v="131406.15384615379"/>
    <n v="0"/>
    <n v="0"/>
    <n v="0"/>
    <n v="0"/>
    <n v="15755.797119999997"/>
    <n v="131406.15384615379"/>
    <n v="0"/>
    <n v="0"/>
    <n v="0"/>
    <n v="0"/>
    <n v="147161.95096615379"/>
    <n v="9.4237929665825941"/>
  </r>
  <r>
    <x v="47"/>
    <x v="1"/>
    <n v="15616"/>
    <m/>
    <n v="5183"/>
    <n v="12379684.396"/>
    <n v="792.75642904713118"/>
    <m/>
    <m/>
    <n v="123620"/>
    <m/>
    <m/>
    <m/>
    <m/>
    <m/>
    <m/>
    <m/>
    <m/>
    <m/>
    <m/>
    <m/>
    <m/>
    <m/>
    <m/>
    <m/>
    <m/>
    <m/>
    <m/>
    <m/>
    <m/>
    <m/>
    <n v="5183"/>
    <n v="123620"/>
    <n v="0"/>
    <n v="0"/>
    <n v="0"/>
    <n v="0"/>
    <n v="17684.396000000001"/>
    <n v="123620"/>
    <n v="0"/>
    <n v="0"/>
    <n v="0"/>
    <n v="0"/>
    <n v="141304.39600000001"/>
    <n v="9.048693391393444"/>
  </r>
  <r>
    <x v="34"/>
    <x v="1"/>
    <n v="15616"/>
    <m/>
    <n v="4247"/>
    <n v="12258490.764"/>
    <n v="784.99556634221312"/>
    <m/>
    <m/>
    <n v="122440"/>
    <m/>
    <m/>
    <m/>
    <m/>
    <m/>
    <m/>
    <m/>
    <m/>
    <m/>
    <m/>
    <m/>
    <m/>
    <m/>
    <m/>
    <m/>
    <m/>
    <m/>
    <m/>
    <m/>
    <m/>
    <m/>
    <n v="4247"/>
    <n v="122440"/>
    <n v="0"/>
    <n v="0"/>
    <n v="0"/>
    <n v="0"/>
    <n v="14490.763999999999"/>
    <n v="122440"/>
    <n v="0"/>
    <n v="0"/>
    <n v="0"/>
    <n v="0"/>
    <n v="136930.764"/>
    <n v="8.7686196209016387"/>
  </r>
  <r>
    <x v="12"/>
    <x v="1"/>
    <n v="15616"/>
    <m/>
    <n v="6254"/>
    <n v="11471338.648"/>
    <n v="734.58879661885248"/>
    <m/>
    <m/>
    <n v="114500"/>
    <m/>
    <m/>
    <m/>
    <m/>
    <m/>
    <m/>
    <m/>
    <m/>
    <m/>
    <m/>
    <m/>
    <m/>
    <m/>
    <m/>
    <m/>
    <m/>
    <m/>
    <m/>
    <m/>
    <m/>
    <m/>
    <n v="6254"/>
    <n v="114500"/>
    <n v="0"/>
    <n v="0"/>
    <n v="0"/>
    <n v="0"/>
    <n v="21338.648000000001"/>
    <n v="114500"/>
    <n v="0"/>
    <n v="0"/>
    <n v="0"/>
    <n v="0"/>
    <n v="135838.64799999999"/>
    <n v="8.6986839139344259"/>
  </r>
  <r>
    <x v="33"/>
    <x v="1"/>
    <n v="15616"/>
    <m/>
    <n v="4261"/>
    <n v="10912538.532"/>
    <n v="698.80497771516389"/>
    <m/>
    <m/>
    <n v="108980"/>
    <m/>
    <m/>
    <m/>
    <m/>
    <m/>
    <m/>
    <m/>
    <m/>
    <m/>
    <m/>
    <m/>
    <m/>
    <m/>
    <m/>
    <m/>
    <m/>
    <m/>
    <m/>
    <m/>
    <m/>
    <m/>
    <n v="4261"/>
    <n v="108980"/>
    <n v="0"/>
    <n v="0"/>
    <n v="0"/>
    <n v="0"/>
    <n v="14538.531999999999"/>
    <n v="108980"/>
    <n v="0"/>
    <n v="0"/>
    <n v="0"/>
    <n v="0"/>
    <n v="123518.53200000001"/>
    <n v="7.9097420594262298"/>
  </r>
  <r>
    <x v="22"/>
    <x v="1"/>
    <n v="15616"/>
    <m/>
    <n v="6389.4444444444443"/>
    <n v="10868593.887892719"/>
    <n v="695.99089958329409"/>
    <m/>
    <m/>
    <n v="108467.9310344828"/>
    <m/>
    <m/>
    <m/>
    <m/>
    <m/>
    <m/>
    <m/>
    <m/>
    <m/>
    <m/>
    <m/>
    <m/>
    <m/>
    <m/>
    <m/>
    <m/>
    <m/>
    <m/>
    <m/>
    <m/>
    <m/>
    <n v="6389.4444444444443"/>
    <n v="108467.9310344828"/>
    <n v="0"/>
    <n v="0"/>
    <n v="0"/>
    <n v="0"/>
    <n v="21800.784444444445"/>
    <n v="108467.9310344828"/>
    <n v="0"/>
    <n v="0"/>
    <n v="0"/>
    <n v="0"/>
    <n v="130268.71547892725"/>
    <n v="8.3420027842550741"/>
  </r>
  <r>
    <x v="46"/>
    <x v="1"/>
    <n v="15616"/>
    <m/>
    <n v="5732.7857142857138"/>
    <n v="10847860.264857139"/>
    <n v="694.66318294423309"/>
    <m/>
    <m/>
    <n v="108283"/>
    <m/>
    <m/>
    <m/>
    <m/>
    <m/>
    <m/>
    <m/>
    <m/>
    <m/>
    <m/>
    <m/>
    <m/>
    <m/>
    <m/>
    <m/>
    <m/>
    <m/>
    <m/>
    <m/>
    <m/>
    <m/>
    <n v="5732.7857142857138"/>
    <n v="108283"/>
    <n v="0"/>
    <n v="0"/>
    <n v="0"/>
    <n v="0"/>
    <n v="19560.264857142854"/>
    <n v="108283"/>
    <n v="0"/>
    <n v="0"/>
    <n v="0"/>
    <n v="0"/>
    <n v="127843.26485714286"/>
    <n v="8.1866844811182666"/>
  </r>
  <r>
    <x v="1"/>
    <x v="1"/>
    <n v="15616"/>
    <m/>
    <n v="6434.7142857142862"/>
    <n v="10420240.959428569"/>
    <n v="667.27977455357143"/>
    <m/>
    <m/>
    <n v="103982.8571428571"/>
    <m/>
    <m/>
    <m/>
    <m/>
    <m/>
    <m/>
    <m/>
    <m/>
    <m/>
    <m/>
    <m/>
    <m/>
    <m/>
    <m/>
    <m/>
    <m/>
    <m/>
    <m/>
    <m/>
    <m/>
    <m/>
    <n v="6434.7142857142862"/>
    <n v="103982.8571428571"/>
    <n v="0"/>
    <n v="0"/>
    <n v="0"/>
    <n v="0"/>
    <n v="21955.245142857144"/>
    <n v="103982.8571428571"/>
    <n v="0"/>
    <n v="0"/>
    <n v="0"/>
    <n v="0"/>
    <n v="125938.10228571424"/>
    <n v="8.0646838041569051"/>
  </r>
  <r>
    <x v="53"/>
    <x v="1"/>
    <n v="15616"/>
    <m/>
    <n v="6389"/>
    <n v="10319799.267999999"/>
    <n v="660.84780148565574"/>
    <m/>
    <m/>
    <n v="102980"/>
    <m/>
    <m/>
    <m/>
    <m/>
    <m/>
    <m/>
    <m/>
    <m/>
    <m/>
    <m/>
    <m/>
    <m/>
    <m/>
    <m/>
    <m/>
    <m/>
    <m/>
    <m/>
    <m/>
    <m/>
    <m/>
    <n v="6389"/>
    <n v="102980"/>
    <n v="0"/>
    <n v="0"/>
    <n v="0"/>
    <n v="0"/>
    <n v="21799.268"/>
    <n v="102980"/>
    <n v="0"/>
    <n v="0"/>
    <n v="0"/>
    <n v="0"/>
    <n v="124779.268"/>
    <n v="7.990475665983606"/>
  </r>
  <r>
    <x v="20"/>
    <x v="1"/>
    <n v="15616"/>
    <m/>
    <n v="6562.7999999999993"/>
    <n v="9728463.7021714281"/>
    <n v="622.98051371487122"/>
    <m/>
    <m/>
    <n v="97060.714285714275"/>
    <m/>
    <m/>
    <m/>
    <m/>
    <m/>
    <m/>
    <m/>
    <m/>
    <m/>
    <m/>
    <m/>
    <m/>
    <m/>
    <m/>
    <m/>
    <m/>
    <m/>
    <m/>
    <m/>
    <m/>
    <m/>
    <n v="6562.7999999999993"/>
    <n v="97060.714285714275"/>
    <n v="0"/>
    <n v="0"/>
    <n v="0"/>
    <n v="0"/>
    <n v="22392.273599999997"/>
    <n v="97060.714285714275"/>
    <n v="0"/>
    <n v="0"/>
    <n v="0"/>
    <n v="0"/>
    <n v="119452.98788571428"/>
    <n v="7.649397277517564"/>
  </r>
  <r>
    <x v="48"/>
    <x v="1"/>
    <n v="15616"/>
    <m/>
    <n v="5297.6785714285716"/>
    <n v="8757937.7482512314"/>
    <n v="560.83105457551426"/>
    <m/>
    <m/>
    <n v="87398.620689655174"/>
    <m/>
    <m/>
    <m/>
    <m/>
    <m/>
    <m/>
    <m/>
    <m/>
    <m/>
    <m/>
    <m/>
    <m/>
    <m/>
    <m/>
    <m/>
    <m/>
    <m/>
    <m/>
    <m/>
    <m/>
    <m/>
    <n v="5297.6785714285716"/>
    <n v="87398.620689655174"/>
    <n v="0"/>
    <n v="0"/>
    <n v="0"/>
    <n v="0"/>
    <n v="18075.679285714286"/>
    <n v="87398.620689655174"/>
    <n v="0"/>
    <n v="0"/>
    <n v="0"/>
    <n v="0"/>
    <n v="105474.29997536946"/>
    <n v="6.7542456439145404"/>
  </r>
  <r>
    <x v="44"/>
    <x v="1"/>
    <n v="15616"/>
    <m/>
    <n v="5576"/>
    <n v="8596025.3120000008"/>
    <n v="550.4626864754099"/>
    <m/>
    <m/>
    <n v="85770"/>
    <m/>
    <m/>
    <m/>
    <m/>
    <m/>
    <m/>
    <m/>
    <m/>
    <m/>
    <m/>
    <m/>
    <m/>
    <m/>
    <m/>
    <m/>
    <m/>
    <m/>
    <m/>
    <m/>
    <m/>
    <m/>
    <n v="5576"/>
    <n v="85770"/>
    <n v="0"/>
    <n v="0"/>
    <n v="0"/>
    <n v="0"/>
    <n v="19025.311999999998"/>
    <n v="85770"/>
    <n v="0"/>
    <n v="0"/>
    <n v="0"/>
    <n v="0"/>
    <n v="104795.31200000001"/>
    <n v="6.7107653688524591"/>
  </r>
  <r>
    <x v="11"/>
    <x v="1"/>
    <n v="15616"/>
    <m/>
    <n v="6481.0454545452576"/>
    <n v="8535233.3270909078"/>
    <n v="546.56975711391567"/>
    <m/>
    <m/>
    <n v="85131.199999999997"/>
    <m/>
    <m/>
    <m/>
    <m/>
    <m/>
    <m/>
    <m/>
    <m/>
    <m/>
    <m/>
    <m/>
    <m/>
    <m/>
    <m/>
    <m/>
    <m/>
    <m/>
    <m/>
    <m/>
    <m/>
    <m/>
    <n v="6481.0454545452576"/>
    <n v="85131.199999999997"/>
    <n v="0"/>
    <n v="0"/>
    <n v="0"/>
    <n v="0"/>
    <n v="22113.327090908417"/>
    <n v="85131.199999999997"/>
    <n v="0"/>
    <n v="0"/>
    <n v="0"/>
    <n v="0"/>
    <n v="107244.52709090841"/>
    <n v="6.8676054745714916"/>
  </r>
  <r>
    <x v="24"/>
    <x v="1"/>
    <n v="15616"/>
    <m/>
    <n v="5617.4137931034484"/>
    <n v="8465063.1675862074"/>
    <n v="542.07627866202665"/>
    <m/>
    <m/>
    <n v="84458.965517241377"/>
    <m/>
    <m/>
    <m/>
    <m/>
    <m/>
    <m/>
    <m/>
    <m/>
    <m/>
    <m/>
    <m/>
    <m/>
    <m/>
    <m/>
    <m/>
    <m/>
    <m/>
    <m/>
    <m/>
    <m/>
    <m/>
    <n v="5617.4137931034484"/>
    <n v="84458.965517241377"/>
    <n v="0"/>
    <n v="0"/>
    <n v="0"/>
    <n v="0"/>
    <n v="19166.615862068964"/>
    <n v="84458.965517241377"/>
    <n v="0"/>
    <n v="0"/>
    <n v="0"/>
    <n v="0"/>
    <n v="103625.58137931034"/>
    <n v="6.6358594633267378"/>
  </r>
  <r>
    <x v="23"/>
    <x v="1"/>
    <n v="15616"/>
    <m/>
    <n v="6154.8235294117649"/>
    <n v="8298760.2578823538"/>
    <n v="531.42675831726137"/>
    <m/>
    <m/>
    <n v="82777.600000000006"/>
    <m/>
    <m/>
    <m/>
    <m/>
    <m/>
    <m/>
    <m/>
    <m/>
    <m/>
    <m/>
    <m/>
    <m/>
    <m/>
    <m/>
    <m/>
    <m/>
    <m/>
    <m/>
    <m/>
    <m/>
    <m/>
    <n v="6154.8235294117649"/>
    <n v="82777.600000000006"/>
    <n v="0"/>
    <n v="0"/>
    <n v="0"/>
    <n v="0"/>
    <n v="21000.25788235294"/>
    <n v="82777.600000000006"/>
    <n v="0"/>
    <n v="0"/>
    <n v="0"/>
    <n v="0"/>
    <n v="103777.85788235295"/>
    <n v="6.6456107762777252"/>
  </r>
  <r>
    <x v="8"/>
    <x v="1"/>
    <n v="15616"/>
    <m/>
    <n v="6670.909090909091"/>
    <n v="8170975.4275324671"/>
    <n v="523.24381579997873"/>
    <m/>
    <m/>
    <n v="81482.142857142855"/>
    <m/>
    <m/>
    <m/>
    <m/>
    <m/>
    <m/>
    <m/>
    <m/>
    <m/>
    <m/>
    <m/>
    <m/>
    <m/>
    <m/>
    <m/>
    <m/>
    <m/>
    <m/>
    <m/>
    <m/>
    <m/>
    <n v="6670.909090909091"/>
    <n v="81482.142857142855"/>
    <n v="0"/>
    <n v="0"/>
    <n v="0"/>
    <n v="0"/>
    <n v="22761.141818181819"/>
    <n v="81482.142857142855"/>
    <n v="0"/>
    <n v="0"/>
    <n v="0"/>
    <n v="0"/>
    <n v="104243.28467532467"/>
    <n v="6.6754152584096227"/>
  </r>
  <r>
    <x v="10"/>
    <x v="1"/>
    <n v="15616"/>
    <m/>
    <n v="6615.2727272727061"/>
    <n v="8157398.8967523519"/>
    <n v="522.37441705637502"/>
    <m/>
    <m/>
    <n v="81348.275862068971"/>
    <m/>
    <m/>
    <m/>
    <m/>
    <m/>
    <m/>
    <m/>
    <m/>
    <m/>
    <m/>
    <m/>
    <m/>
    <m/>
    <m/>
    <m/>
    <m/>
    <m/>
    <m/>
    <m/>
    <m/>
    <m/>
    <n v="6615.2727272727061"/>
    <n v="81348.275862068971"/>
    <n v="0"/>
    <n v="0"/>
    <n v="0"/>
    <n v="0"/>
    <n v="22571.310545454471"/>
    <n v="81348.275862068971"/>
    <n v="0"/>
    <n v="0"/>
    <n v="0"/>
    <n v="0"/>
    <n v="103919.58640752344"/>
    <n v="6.6546866295801381"/>
  </r>
  <r>
    <x v="36"/>
    <x v="1"/>
    <n v="15616"/>
    <m/>
    <n v="4793.2413793103451"/>
    <n v="7439251.0913103446"/>
    <n v="476.38646844968912"/>
    <m/>
    <m/>
    <n v="74228.965517241377"/>
    <m/>
    <m/>
    <m/>
    <m/>
    <m/>
    <m/>
    <m/>
    <m/>
    <m/>
    <m/>
    <m/>
    <m/>
    <m/>
    <m/>
    <m/>
    <m/>
    <m/>
    <m/>
    <m/>
    <m/>
    <m/>
    <n v="4793.2413793103451"/>
    <n v="74228.965517241377"/>
    <n v="0"/>
    <n v="0"/>
    <n v="0"/>
    <n v="0"/>
    <n v="16354.539586206896"/>
    <n v="74228.965517241377"/>
    <n v="0"/>
    <n v="0"/>
    <n v="0"/>
    <n v="0"/>
    <n v="90583.505103448275"/>
    <n v="5.8006855214810624"/>
  </r>
  <r>
    <x v="45"/>
    <x v="1"/>
    <n v="15616"/>
    <m/>
    <n v="5683.3333333333339"/>
    <n v="6649258.1999999993"/>
    <n v="425.79778432377037"/>
    <m/>
    <m/>
    <n v="66298.666666666657"/>
    <m/>
    <m/>
    <m/>
    <m/>
    <m/>
    <m/>
    <m/>
    <m/>
    <m/>
    <m/>
    <m/>
    <m/>
    <m/>
    <m/>
    <m/>
    <m/>
    <m/>
    <m/>
    <m/>
    <m/>
    <m/>
    <n v="5683.3333333333339"/>
    <n v="66298.666666666657"/>
    <n v="0"/>
    <n v="0"/>
    <n v="0"/>
    <n v="0"/>
    <n v="19391.533333333336"/>
    <n v="66298.666666666657"/>
    <n v="0"/>
    <n v="0"/>
    <n v="0"/>
    <n v="0"/>
    <n v="85690.2"/>
    <n v="5.4873335040983608"/>
  </r>
  <r>
    <x v="49"/>
    <x v="1"/>
    <n v="15616"/>
    <m/>
    <n v="5278.8461538461534"/>
    <n v="6549934.5"/>
    <n v="419.43740394467221"/>
    <m/>
    <m/>
    <n v="65319.230769230773"/>
    <m/>
    <m/>
    <m/>
    <m/>
    <m/>
    <m/>
    <m/>
    <m/>
    <m/>
    <m/>
    <m/>
    <m/>
    <m/>
    <m/>
    <m/>
    <m/>
    <m/>
    <m/>
    <m/>
    <m/>
    <m/>
    <n v="5278.8461538461534"/>
    <n v="65319.230769230773"/>
    <n v="0"/>
    <n v="0"/>
    <n v="0"/>
    <n v="0"/>
    <n v="18011.423076923074"/>
    <n v="65319.230769230773"/>
    <n v="0"/>
    <n v="0"/>
    <n v="0"/>
    <n v="0"/>
    <n v="83330.653846153844"/>
    <n v="5.3362355178121055"/>
  </r>
  <r>
    <x v="13"/>
    <x v="1"/>
    <n v="15616"/>
    <m/>
    <n v="6365.7142857142862"/>
    <n v="6434219.8171428572"/>
    <n v="412.02739607728341"/>
    <m/>
    <m/>
    <n v="64125"/>
    <m/>
    <m/>
    <m/>
    <m/>
    <m/>
    <m/>
    <m/>
    <m/>
    <m/>
    <m/>
    <m/>
    <m/>
    <m/>
    <m/>
    <m/>
    <m/>
    <m/>
    <m/>
    <m/>
    <m/>
    <m/>
    <n v="6365.7142857142862"/>
    <n v="64125"/>
    <n v="0"/>
    <n v="0"/>
    <n v="0"/>
    <n v="0"/>
    <n v="21719.817142857144"/>
    <n v="64125"/>
    <n v="0"/>
    <n v="0"/>
    <n v="0"/>
    <n v="0"/>
    <n v="85844.817142857151"/>
    <n v="5.4972347043325529"/>
  </r>
  <r>
    <x v="25"/>
    <x v="1"/>
    <n v="15616"/>
    <m/>
    <n v="4783.3333333333339"/>
    <n v="5750606.447619047"/>
    <n v="368.25092518052298"/>
    <m/>
    <m/>
    <n v="57342.857142857138"/>
    <m/>
    <m/>
    <m/>
    <m/>
    <m/>
    <m/>
    <m/>
    <m/>
    <m/>
    <m/>
    <m/>
    <m/>
    <m/>
    <m/>
    <m/>
    <m/>
    <m/>
    <m/>
    <m/>
    <m/>
    <m/>
    <n v="4783.3333333333339"/>
    <n v="57342.857142857138"/>
    <n v="0"/>
    <n v="0"/>
    <n v="0"/>
    <n v="0"/>
    <n v="16320.733333333335"/>
    <n v="57342.857142857138"/>
    <n v="0"/>
    <n v="0"/>
    <n v="0"/>
    <n v="0"/>
    <n v="73663.590476190468"/>
    <n v="4.7171868901249017"/>
  </r>
  <r>
    <x v="31"/>
    <x v="1"/>
    <n v="15616"/>
    <m/>
    <n v="5405"/>
    <n v="5375441.8600000003"/>
    <n v="344.22655353483611"/>
    <m/>
    <m/>
    <n v="53570"/>
    <m/>
    <m/>
    <m/>
    <m/>
    <m/>
    <m/>
    <m/>
    <m/>
    <m/>
    <m/>
    <m/>
    <m/>
    <m/>
    <m/>
    <m/>
    <m/>
    <m/>
    <m/>
    <m/>
    <m/>
    <m/>
    <n v="5405"/>
    <n v="53570"/>
    <n v="0"/>
    <n v="0"/>
    <n v="0"/>
    <n v="0"/>
    <n v="18441.86"/>
    <n v="53570"/>
    <n v="0"/>
    <n v="0"/>
    <n v="0"/>
    <n v="0"/>
    <n v="72011.86"/>
    <n v="4.6114152151639347"/>
  </r>
  <r>
    <x v="37"/>
    <x v="1"/>
    <n v="15616"/>
    <m/>
    <n v="4536"/>
    <n v="5204476.8320000004"/>
    <n v="333.27848565573771"/>
    <m/>
    <m/>
    <n v="51890"/>
    <m/>
    <m/>
    <m/>
    <m/>
    <m/>
    <m/>
    <m/>
    <m/>
    <m/>
    <m/>
    <m/>
    <m/>
    <m/>
    <m/>
    <m/>
    <m/>
    <m/>
    <m/>
    <m/>
    <m/>
    <m/>
    <n v="4536"/>
    <n v="51890"/>
    <n v="0"/>
    <n v="0"/>
    <n v="0"/>
    <n v="0"/>
    <n v="15476.832"/>
    <n v="51890"/>
    <n v="0"/>
    <n v="0"/>
    <n v="0"/>
    <n v="0"/>
    <n v="67366.831999999995"/>
    <n v="4.3139620901639342"/>
  </r>
  <r>
    <x v="9"/>
    <x v="1"/>
    <n v="15616"/>
    <m/>
    <n v="6414"/>
    <n v="5080051.2346666669"/>
    <n v="325.31065795765028"/>
    <m/>
    <m/>
    <n v="50581.666666666672"/>
    <m/>
    <m/>
    <m/>
    <m/>
    <m/>
    <m/>
    <m/>
    <m/>
    <m/>
    <m/>
    <m/>
    <m/>
    <m/>
    <m/>
    <m/>
    <m/>
    <m/>
    <m/>
    <m/>
    <m/>
    <m/>
    <n v="6414"/>
    <n v="50581.666666666672"/>
    <n v="0"/>
    <n v="0"/>
    <n v="0"/>
    <n v="0"/>
    <n v="21884.567999999999"/>
    <n v="50581.666666666672"/>
    <n v="0"/>
    <n v="0"/>
    <n v="0"/>
    <n v="0"/>
    <n v="72466.234666666671"/>
    <n v="4.640511953551913"/>
  </r>
  <r>
    <x v="19"/>
    <x v="1"/>
    <n v="15616"/>
    <m/>
    <n v="6672.75"/>
    <n v="5046905.3540344834"/>
    <n v="323.18809900323282"/>
    <m/>
    <m/>
    <n v="50241.379310344833"/>
    <m/>
    <m/>
    <m/>
    <m/>
    <m/>
    <m/>
    <m/>
    <m/>
    <m/>
    <m/>
    <m/>
    <m/>
    <m/>
    <m/>
    <m/>
    <m/>
    <m/>
    <m/>
    <m/>
    <m/>
    <m/>
    <n v="6672.75"/>
    <n v="50241.379310344833"/>
    <n v="0"/>
    <n v="0"/>
    <n v="0"/>
    <n v="0"/>
    <n v="22767.422999999999"/>
    <n v="50241.379310344833"/>
    <n v="0"/>
    <n v="0"/>
    <n v="0"/>
    <n v="0"/>
    <n v="73008.802310344836"/>
    <n v="4.6752562954882704"/>
  </r>
  <r>
    <x v="32"/>
    <x v="1"/>
    <n v="15616"/>
    <m/>
    <n v="5005.2631578947367"/>
    <n v="3984577.9578947369"/>
    <n v="255.15996144305441"/>
    <m/>
    <m/>
    <n v="39675"/>
    <m/>
    <m/>
    <m/>
    <m/>
    <m/>
    <m/>
    <m/>
    <m/>
    <m/>
    <m/>
    <m/>
    <m/>
    <m/>
    <m/>
    <m/>
    <m/>
    <m/>
    <m/>
    <m/>
    <m/>
    <m/>
    <n v="5005.2631578947367"/>
    <n v="39675"/>
    <n v="0"/>
    <n v="0"/>
    <n v="0"/>
    <n v="0"/>
    <n v="17077.957894736843"/>
    <n v="39675"/>
    <n v="0"/>
    <n v="0"/>
    <n v="0"/>
    <n v="0"/>
    <n v="56752.957894736843"/>
    <n v="3.6342826520707505"/>
  </r>
  <r>
    <x v="14"/>
    <x v="1"/>
    <n v="15616"/>
    <m/>
    <n v="5134.8399999999992"/>
    <n v="3967149.7037096298"/>
    <n v="254.04391032976631"/>
    <m/>
    <m/>
    <n v="39496.296296296299"/>
    <m/>
    <m/>
    <m/>
    <m/>
    <m/>
    <m/>
    <m/>
    <m/>
    <m/>
    <m/>
    <m/>
    <m/>
    <m/>
    <m/>
    <m/>
    <m/>
    <m/>
    <m/>
    <m/>
    <m/>
    <m/>
    <n v="5134.8399999999992"/>
    <n v="39496.296296296299"/>
    <n v="0"/>
    <n v="0"/>
    <n v="0"/>
    <n v="0"/>
    <n v="17520.074079999999"/>
    <n v="39496.296296296299"/>
    <n v="0"/>
    <n v="0"/>
    <n v="0"/>
    <n v="0"/>
    <n v="57016.370376296298"/>
    <n v="3.6511507669247116"/>
  </r>
  <r>
    <x v="21"/>
    <x v="1"/>
    <n v="15616"/>
    <m/>
    <n v="7012.8888888888887"/>
    <n v="3758853.9028148139"/>
    <n v="240.7052960306618"/>
    <m/>
    <m/>
    <n v="37349.259259259263"/>
    <m/>
    <m/>
    <m/>
    <m/>
    <m/>
    <m/>
    <m/>
    <m/>
    <m/>
    <m/>
    <m/>
    <m/>
    <m/>
    <m/>
    <m/>
    <m/>
    <m/>
    <m/>
    <m/>
    <m/>
    <m/>
    <n v="7012.8888888888887"/>
    <n v="37349.259259259263"/>
    <n v="0"/>
    <n v="0"/>
    <n v="0"/>
    <n v="0"/>
    <n v="23927.976888888887"/>
    <n v="37349.259259259263"/>
    <n v="0"/>
    <n v="0"/>
    <n v="0"/>
    <n v="0"/>
    <n v="61277.236148148149"/>
    <n v="3.9240033394049787"/>
  </r>
  <r>
    <x v="26"/>
    <x v="1"/>
    <n v="15616"/>
    <m/>
    <n v="5060"/>
    <n v="3211264.72"/>
    <n v="205.63939036885239"/>
    <m/>
    <m/>
    <n v="31940"/>
    <m/>
    <m/>
    <m/>
    <m/>
    <m/>
    <m/>
    <m/>
    <m/>
    <m/>
    <m/>
    <m/>
    <m/>
    <m/>
    <m/>
    <m/>
    <m/>
    <m/>
    <m/>
    <m/>
    <m/>
    <m/>
    <n v="5060"/>
    <n v="31940"/>
    <n v="0"/>
    <n v="0"/>
    <n v="0"/>
    <n v="0"/>
    <n v="17264.72"/>
    <n v="31940"/>
    <n v="0"/>
    <n v="0"/>
    <n v="0"/>
    <n v="0"/>
    <n v="49204.72"/>
    <n v="3.1509170081967213"/>
  </r>
  <r>
    <x v="38"/>
    <x v="1"/>
    <n v="15616"/>
    <m/>
    <n v="4405"/>
    <n v="2999029.86"/>
    <n v="192.04853099385241"/>
    <m/>
    <m/>
    <n v="29840"/>
    <m/>
    <m/>
    <m/>
    <m/>
    <m/>
    <m/>
    <m/>
    <m/>
    <m/>
    <m/>
    <m/>
    <m/>
    <m/>
    <m/>
    <m/>
    <m/>
    <m/>
    <m/>
    <m/>
    <m/>
    <m/>
    <n v="4405"/>
    <n v="29840"/>
    <n v="0"/>
    <n v="0"/>
    <n v="0"/>
    <n v="0"/>
    <n v="15029.859999999999"/>
    <n v="29840"/>
    <n v="0"/>
    <n v="0"/>
    <n v="0"/>
    <n v="0"/>
    <n v="44869.86"/>
    <n v="2.8733260758196724"/>
  </r>
  <r>
    <x v="43"/>
    <x v="1"/>
    <n v="15616"/>
    <m/>
    <n v="6600.7857142857138"/>
    <n v="2861694.2946502459"/>
    <n v="183.25398915536931"/>
    <m/>
    <m/>
    <n v="28391.724137931029"/>
    <m/>
    <m/>
    <m/>
    <m/>
    <m/>
    <m/>
    <m/>
    <m/>
    <m/>
    <m/>
    <m/>
    <m/>
    <m/>
    <m/>
    <m/>
    <m/>
    <m/>
    <m/>
    <m/>
    <m/>
    <m/>
    <n v="6600.7857142857138"/>
    <n v="28391.724137931029"/>
    <n v="0"/>
    <n v="0"/>
    <n v="0"/>
    <n v="0"/>
    <n v="22521.880857142856"/>
    <n v="28391.724137931029"/>
    <n v="0"/>
    <n v="0"/>
    <n v="0"/>
    <n v="0"/>
    <n v="50913.604995073882"/>
    <n v="3.2603486805247108"/>
  </r>
  <r>
    <x v="7"/>
    <x v="1"/>
    <n v="15616"/>
    <m/>
    <n v="6825.8125"/>
    <n v="2595141.524101852"/>
    <n v="166.18477997578461"/>
    <m/>
    <m/>
    <n v="25718.518518518518"/>
    <m/>
    <m/>
    <m/>
    <m/>
    <m/>
    <m/>
    <m/>
    <m/>
    <m/>
    <m/>
    <m/>
    <m/>
    <m/>
    <m/>
    <m/>
    <m/>
    <m/>
    <m/>
    <m/>
    <m/>
    <m/>
    <n v="6825.8125"/>
    <n v="25718.518518518518"/>
    <n v="0"/>
    <n v="0"/>
    <n v="0"/>
    <n v="0"/>
    <n v="23289.67225"/>
    <n v="25718.518518518518"/>
    <n v="0"/>
    <n v="0"/>
    <n v="0"/>
    <n v="0"/>
    <n v="49008.190768518514"/>
    <n v="3.1383318883528761"/>
  </r>
  <r>
    <x v="50"/>
    <x v="1"/>
    <n v="15616"/>
    <m/>
    <n v="5452.7931034482763"/>
    <n v="2308329.068"/>
    <n v="147.81820363729511"/>
    <m/>
    <m/>
    <n v="22897.241379310341"/>
    <m/>
    <m/>
    <m/>
    <m/>
    <m/>
    <m/>
    <m/>
    <m/>
    <m/>
    <m/>
    <m/>
    <m/>
    <m/>
    <m/>
    <m/>
    <m/>
    <m/>
    <m/>
    <m/>
    <m/>
    <m/>
    <n v="5452.7931034482763"/>
    <n v="22897.241379310341"/>
    <n v="0"/>
    <n v="0"/>
    <n v="0"/>
    <n v="0"/>
    <n v="18604.930068965517"/>
    <n v="22897.241379310341"/>
    <n v="0"/>
    <n v="0"/>
    <n v="0"/>
    <n v="0"/>
    <n v="41502.171448275854"/>
    <n v="2.6576697904889763"/>
  </r>
  <r>
    <x v="2"/>
    <x v="1"/>
    <n v="15616"/>
    <m/>
    <n v="5582.2962962962974"/>
    <n v="1420460.588066411"/>
    <n v="90.961871674334731"/>
    <m/>
    <m/>
    <n v="14014.13793103448"/>
    <m/>
    <m/>
    <m/>
    <m/>
    <m/>
    <m/>
    <m/>
    <m/>
    <m/>
    <m/>
    <m/>
    <m/>
    <m/>
    <m/>
    <m/>
    <m/>
    <m/>
    <m/>
    <m/>
    <m/>
    <m/>
    <n v="5582.2962962962974"/>
    <n v="14014.13793103448"/>
    <n v="0"/>
    <n v="0"/>
    <n v="0"/>
    <n v="0"/>
    <n v="19046.794962962966"/>
    <n v="14014.13793103448"/>
    <n v="0"/>
    <n v="0"/>
    <n v="0"/>
    <n v="0"/>
    <n v="33060.932893997444"/>
    <n v="2.1171191658553692"/>
  </r>
  <r>
    <x v="6"/>
    <x v="1"/>
    <n v="15616"/>
    <m/>
    <n v="8167.5"/>
    <n v="1406796.0814285721"/>
    <n v="90.086839230825532"/>
    <m/>
    <m/>
    <n v="13789.285714285719"/>
    <m/>
    <m/>
    <m/>
    <m/>
    <m/>
    <m/>
    <m/>
    <m/>
    <m/>
    <m/>
    <m/>
    <m/>
    <m/>
    <m/>
    <m/>
    <m/>
    <m/>
    <m/>
    <m/>
    <m/>
    <m/>
    <n v="8167.5"/>
    <n v="13789.285714285719"/>
    <n v="0"/>
    <n v="0"/>
    <n v="0"/>
    <n v="0"/>
    <n v="27867.51"/>
    <n v="13789.285714285719"/>
    <n v="0"/>
    <n v="0"/>
    <n v="0"/>
    <n v="0"/>
    <n v="41656.795714285719"/>
    <n v="2.6675714468676817"/>
  </r>
  <r>
    <x v="30"/>
    <x v="1"/>
    <n v="15616"/>
    <m/>
    <n v="6200"/>
    <n v="1326154.3999999999"/>
    <n v="84.922797131147533"/>
    <m/>
    <m/>
    <n v="13050"/>
    <m/>
    <m/>
    <m/>
    <m/>
    <m/>
    <m/>
    <m/>
    <m/>
    <m/>
    <m/>
    <m/>
    <m/>
    <m/>
    <m/>
    <m/>
    <m/>
    <m/>
    <m/>
    <m/>
    <m/>
    <m/>
    <n v="6200"/>
    <n v="13050"/>
    <n v="0"/>
    <n v="0"/>
    <n v="0"/>
    <n v="0"/>
    <n v="21154.399999999998"/>
    <n v="13050"/>
    <n v="0"/>
    <n v="0"/>
    <n v="0"/>
    <n v="0"/>
    <n v="34204.399999999994"/>
    <n v="2.1903432377049175"/>
  </r>
  <r>
    <x v="5"/>
    <x v="1"/>
    <n v="15616"/>
    <m/>
    <n v="9042.7885714286331"/>
    <n v="1246853.994605714"/>
    <n v="79.844646170960203"/>
    <m/>
    <m/>
    <n v="12160"/>
    <m/>
    <m/>
    <m/>
    <m/>
    <m/>
    <m/>
    <m/>
    <m/>
    <m/>
    <m/>
    <m/>
    <m/>
    <m/>
    <m/>
    <m/>
    <m/>
    <m/>
    <m/>
    <m/>
    <m/>
    <m/>
    <n v="9042.7885714286331"/>
    <n v="12160"/>
    <n v="0"/>
    <n v="0"/>
    <n v="0"/>
    <n v="0"/>
    <n v="30853.994605714495"/>
    <n v="12160"/>
    <n v="0"/>
    <n v="0"/>
    <n v="0"/>
    <n v="0"/>
    <n v="43013.994605714499"/>
    <n v="2.7544822365339714"/>
  </r>
  <r>
    <x v="18"/>
    <x v="1"/>
    <n v="15616"/>
    <m/>
    <n v="8027.3076923076933"/>
    <n v="1187746.316703296"/>
    <n v="76.05957458397134"/>
    <m/>
    <m/>
    <n v="11603.571428571429"/>
    <m/>
    <m/>
    <m/>
    <m/>
    <m/>
    <m/>
    <m/>
    <m/>
    <m/>
    <m/>
    <m/>
    <m/>
    <m/>
    <m/>
    <m/>
    <m/>
    <m/>
    <m/>
    <m/>
    <m/>
    <m/>
    <n v="8027.3076923076933"/>
    <n v="11603.571428571429"/>
    <n v="0"/>
    <n v="0"/>
    <n v="0"/>
    <n v="0"/>
    <n v="27389.173846153848"/>
    <n v="11603.571428571429"/>
    <n v="0"/>
    <n v="0"/>
    <n v="0"/>
    <n v="0"/>
    <n v="38992.745274725276"/>
    <n v="2.4969739545802558"/>
  </r>
  <r>
    <x v="15"/>
    <x v="1"/>
    <n v="15616"/>
    <m/>
    <n v="6073.3333333333339"/>
    <n v="988222.21333333338"/>
    <n v="63.282672472677604"/>
    <m/>
    <m/>
    <n v="9675"/>
    <m/>
    <m/>
    <m/>
    <m/>
    <m/>
    <m/>
    <m/>
    <m/>
    <m/>
    <m/>
    <m/>
    <m/>
    <m/>
    <m/>
    <m/>
    <m/>
    <m/>
    <m/>
    <m/>
    <m/>
    <m/>
    <n v="6073.3333333333339"/>
    <n v="9675"/>
    <n v="0"/>
    <n v="0"/>
    <n v="0"/>
    <n v="0"/>
    <n v="20722.213333333333"/>
    <n v="9675"/>
    <n v="0"/>
    <n v="0"/>
    <n v="0"/>
    <n v="0"/>
    <n v="30397.213333333333"/>
    <n v="1.9465428620218579"/>
  </r>
  <r>
    <x v="17"/>
    <x v="1"/>
    <n v="15616"/>
    <m/>
    <n v="9088.1666666666679"/>
    <n v="944888.8246666668"/>
    <n v="60.507737235314217"/>
    <m/>
    <m/>
    <n v="9138.8000000000011"/>
    <m/>
    <m/>
    <m/>
    <m/>
    <m/>
    <m/>
    <m/>
    <m/>
    <m/>
    <m/>
    <m/>
    <m/>
    <m/>
    <m/>
    <m/>
    <m/>
    <m/>
    <m/>
    <m/>
    <m/>
    <m/>
    <n v="9088.1666666666679"/>
    <n v="9138.8000000000011"/>
    <n v="0"/>
    <n v="0"/>
    <n v="0"/>
    <n v="0"/>
    <n v="31008.824666666671"/>
    <n v="9138.8000000000011"/>
    <n v="0"/>
    <n v="0"/>
    <n v="0"/>
    <n v="0"/>
    <n v="40147.62466666667"/>
    <n v="2.5709288336748637"/>
  </r>
  <r>
    <x v="4"/>
    <x v="1"/>
    <n v="15616"/>
    <m/>
    <n v="7183.8571428577416"/>
    <n v="935511.32057143061"/>
    <n v="59.907231081674603"/>
    <m/>
    <m/>
    <n v="9110"/>
    <m/>
    <m/>
    <m/>
    <m/>
    <m/>
    <m/>
    <m/>
    <m/>
    <m/>
    <m/>
    <m/>
    <m/>
    <m/>
    <m/>
    <m/>
    <m/>
    <m/>
    <m/>
    <m/>
    <m/>
    <m/>
    <n v="7183.8571428577416"/>
    <n v="9110"/>
    <n v="0"/>
    <n v="0"/>
    <n v="0"/>
    <n v="0"/>
    <n v="24511.320571430613"/>
    <n v="9110"/>
    <n v="0"/>
    <n v="0"/>
    <n v="0"/>
    <n v="0"/>
    <n v="33621.32057143061"/>
    <n v="2.1530046472483741"/>
  </r>
  <r>
    <x v="16"/>
    <x v="1"/>
    <n v="15616"/>
    <m/>
    <n v="9298.652173913044"/>
    <n v="906727.00121739134"/>
    <n v="58.063972926318613"/>
    <m/>
    <m/>
    <n v="8750"/>
    <m/>
    <m/>
    <m/>
    <m/>
    <m/>
    <m/>
    <m/>
    <m/>
    <m/>
    <m/>
    <m/>
    <m/>
    <m/>
    <m/>
    <m/>
    <m/>
    <m/>
    <m/>
    <m/>
    <m/>
    <m/>
    <n v="9298.652173913044"/>
    <n v="8750"/>
    <n v="0"/>
    <n v="0"/>
    <n v="0"/>
    <n v="0"/>
    <n v="31727.001217391306"/>
    <n v="8750"/>
    <n v="0"/>
    <n v="0"/>
    <n v="0"/>
    <n v="0"/>
    <n v="40477.001217391306"/>
    <n v="2.5920210820563079"/>
  </r>
  <r>
    <x v="3"/>
    <x v="1"/>
    <n v="15616"/>
    <m/>
    <n v="5735"/>
    <n v="852067.82"/>
    <n v="54.563769211065569"/>
    <m/>
    <m/>
    <n v="8325"/>
    <m/>
    <m/>
    <m/>
    <m/>
    <m/>
    <m/>
    <m/>
    <m/>
    <m/>
    <m/>
    <m/>
    <m/>
    <m/>
    <m/>
    <m/>
    <m/>
    <m/>
    <m/>
    <m/>
    <m/>
    <m/>
    <n v="5735"/>
    <n v="8325"/>
    <n v="0"/>
    <n v="0"/>
    <n v="0"/>
    <n v="0"/>
    <n v="19567.82"/>
    <n v="8325"/>
    <n v="0"/>
    <n v="0"/>
    <n v="0"/>
    <n v="0"/>
    <n v="27892.82"/>
    <n v="1.7861693135245902"/>
  </r>
  <r>
    <x v="51"/>
    <x v="1"/>
    <n v="15616"/>
    <m/>
    <n v="6406.1538461538466"/>
    <n v="845786.36835164856"/>
    <n v="54.161524612682413"/>
    <m/>
    <m/>
    <n v="8239.2857142857156"/>
    <m/>
    <m/>
    <m/>
    <m/>
    <m/>
    <m/>
    <m/>
    <m/>
    <m/>
    <m/>
    <m/>
    <m/>
    <m/>
    <m/>
    <m/>
    <m/>
    <m/>
    <m/>
    <m/>
    <m/>
    <m/>
    <n v="6406.1538461538466"/>
    <n v="8239.2857142857156"/>
    <n v="0"/>
    <n v="0"/>
    <n v="0"/>
    <n v="0"/>
    <n v="21857.796923076923"/>
    <n v="8239.2857142857156"/>
    <n v="0"/>
    <n v="0"/>
    <n v="0"/>
    <n v="0"/>
    <n v="30097.082637362641"/>
    <n v="1.92732342708521"/>
  </r>
  <r>
    <x v="42"/>
    <x v="1"/>
    <n v="15616"/>
    <m/>
    <n v="8158"/>
    <n v="802835.0959999999"/>
    <n v="51.411058913934419"/>
    <m/>
    <m/>
    <n v="7749.9999999999991"/>
    <m/>
    <m/>
    <m/>
    <m/>
    <m/>
    <m/>
    <m/>
    <m/>
    <m/>
    <m/>
    <m/>
    <m/>
    <m/>
    <m/>
    <m/>
    <m/>
    <m/>
    <m/>
    <m/>
    <m/>
    <m/>
    <n v="8158"/>
    <n v="7749.9999999999991"/>
    <n v="0"/>
    <n v="0"/>
    <n v="0"/>
    <n v="0"/>
    <n v="27835.095999999998"/>
    <n v="7749.9999999999991"/>
    <n v="0"/>
    <n v="0"/>
    <n v="0"/>
    <n v="0"/>
    <n v="35585.095999999998"/>
    <n v="2.2787587090163934"/>
  </r>
  <r>
    <x v="52"/>
    <x v="1"/>
    <n v="15616"/>
    <m/>
    <n v="7140.3333333333339"/>
    <n v="768362.81733333331"/>
    <n v="49.203561560792352"/>
    <m/>
    <m/>
    <n v="7440"/>
    <m/>
    <m/>
    <m/>
    <m/>
    <m/>
    <m/>
    <m/>
    <m/>
    <m/>
    <m/>
    <m/>
    <m/>
    <m/>
    <m/>
    <m/>
    <m/>
    <m/>
    <m/>
    <m/>
    <m/>
    <m/>
    <n v="7140.3333333333339"/>
    <n v="7440"/>
    <n v="0"/>
    <n v="0"/>
    <n v="0"/>
    <n v="0"/>
    <n v="24362.817333333336"/>
    <n v="7440"/>
    <n v="0"/>
    <n v="0"/>
    <n v="0"/>
    <n v="0"/>
    <n v="31802.817333333336"/>
    <n v="2.0365533640710383"/>
  </r>
  <r>
    <x v="29"/>
    <x v="1"/>
    <n v="15616"/>
    <m/>
    <n v="8006.8571428571422"/>
    <n v="770286.06323809514"/>
    <n v="49.326720238095227"/>
    <m/>
    <m/>
    <n v="7429.6666666666661"/>
    <m/>
    <m/>
    <m/>
    <m/>
    <m/>
    <m/>
    <m/>
    <m/>
    <m/>
    <m/>
    <m/>
    <m/>
    <m/>
    <m/>
    <m/>
    <m/>
    <m/>
    <m/>
    <m/>
    <m/>
    <m/>
    <n v="8006.8571428571422"/>
    <n v="7429.6666666666661"/>
    <n v="0"/>
    <n v="0"/>
    <n v="0"/>
    <n v="0"/>
    <n v="27319.39657142857"/>
    <n v="7429.6666666666661"/>
    <n v="0"/>
    <n v="0"/>
    <n v="0"/>
    <n v="0"/>
    <n v="34749.063238095237"/>
    <n v="2.2252217749804841"/>
  </r>
  <r>
    <x v="27"/>
    <x v="1"/>
    <n v="15616"/>
    <m/>
    <n v="6585"/>
    <n v="742468.02"/>
    <n v="47.545339395491801"/>
    <m/>
    <m/>
    <n v="7200"/>
    <m/>
    <m/>
    <m/>
    <m/>
    <m/>
    <m/>
    <m/>
    <m/>
    <m/>
    <m/>
    <m/>
    <m/>
    <m/>
    <m/>
    <m/>
    <m/>
    <m/>
    <m/>
    <m/>
    <m/>
    <m/>
    <n v="6585"/>
    <n v="7200"/>
    <n v="0"/>
    <n v="0"/>
    <n v="0"/>
    <n v="0"/>
    <n v="22468.02"/>
    <n v="7200"/>
    <n v="0"/>
    <n v="0"/>
    <n v="0"/>
    <n v="0"/>
    <n v="29668.02"/>
    <n v="1.8998475922131148"/>
  </r>
  <r>
    <x v="41"/>
    <x v="1"/>
    <n v="15616"/>
    <m/>
    <n v="7181.6666666666661"/>
    <n v="722503.84666666668"/>
    <n v="46.266895918715853"/>
    <m/>
    <m/>
    <n v="6980"/>
    <m/>
    <m/>
    <m/>
    <m/>
    <m/>
    <m/>
    <m/>
    <m/>
    <m/>
    <m/>
    <m/>
    <m/>
    <m/>
    <m/>
    <m/>
    <m/>
    <m/>
    <m/>
    <m/>
    <m/>
    <m/>
    <n v="7181.6666666666661"/>
    <n v="6980"/>
    <n v="0"/>
    <n v="0"/>
    <n v="0"/>
    <n v="0"/>
    <n v="24503.846666666665"/>
    <n v="6980"/>
    <n v="0"/>
    <n v="0"/>
    <n v="0"/>
    <n v="0"/>
    <n v="31483.846666666665"/>
    <n v="2.0161274760928962"/>
  </r>
  <r>
    <x v="40"/>
    <x v="1"/>
    <n v="15616"/>
    <m/>
    <n v="4853"/>
    <n v="534558.43599999999"/>
    <n v="34.231457223360657"/>
    <m/>
    <m/>
    <n v="5180"/>
    <m/>
    <m/>
    <m/>
    <m/>
    <m/>
    <m/>
    <m/>
    <m/>
    <m/>
    <m/>
    <m/>
    <m/>
    <m/>
    <m/>
    <m/>
    <m/>
    <m/>
    <m/>
    <m/>
    <m/>
    <m/>
    <n v="4853"/>
    <n v="5180"/>
    <n v="0"/>
    <n v="0"/>
    <n v="0"/>
    <n v="0"/>
    <n v="16558.435999999998"/>
    <n v="5180"/>
    <n v="0"/>
    <n v="0"/>
    <n v="0"/>
    <n v="0"/>
    <n v="21738.435999999998"/>
    <n v="1.3920617315573769"/>
  </r>
  <r>
    <x v="39"/>
    <x v="1"/>
    <n v="15616"/>
    <m/>
    <n v="4836"/>
    <n v="527500.43200000003"/>
    <n v="33.77948463114754"/>
    <m/>
    <m/>
    <n v="5110"/>
    <m/>
    <m/>
    <m/>
    <m/>
    <m/>
    <m/>
    <m/>
    <m/>
    <m/>
    <m/>
    <m/>
    <m/>
    <m/>
    <m/>
    <m/>
    <m/>
    <m/>
    <m/>
    <m/>
    <m/>
    <m/>
    <n v="4836"/>
    <n v="5110"/>
    <n v="0"/>
    <n v="0"/>
    <n v="0"/>
    <n v="0"/>
    <n v="16500.432000000001"/>
    <n v="5110"/>
    <n v="0"/>
    <n v="0"/>
    <n v="0"/>
    <n v="0"/>
    <n v="21610.432000000001"/>
    <n v="1.3838647540983606"/>
  </r>
  <r>
    <x v="0"/>
    <x v="1"/>
    <n v="15616"/>
    <m/>
    <m/>
    <m/>
    <m/>
    <m/>
    <m/>
    <m/>
    <m/>
    <m/>
    <m/>
    <m/>
    <m/>
    <m/>
    <m/>
    <m/>
    <m/>
    <m/>
    <m/>
    <m/>
    <m/>
    <m/>
    <m/>
    <m/>
    <m/>
    <m/>
    <m/>
    <m/>
    <m/>
    <n v="0"/>
    <n v="0"/>
    <n v="0"/>
    <n v="0"/>
    <n v="0"/>
    <n v="0"/>
    <n v="0"/>
    <n v="0"/>
    <n v="0"/>
    <n v="0"/>
    <n v="0"/>
    <n v="0"/>
    <n v="0"/>
    <n v="0"/>
  </r>
  <r>
    <x v="0"/>
    <x v="2"/>
    <n v="12402"/>
    <m/>
    <n v="4075.3928571428569"/>
    <n v="13905.240428571429"/>
    <n v="1.1212095168981959"/>
    <m/>
    <m/>
    <m/>
    <m/>
    <m/>
    <m/>
    <m/>
    <m/>
    <m/>
    <m/>
    <m/>
    <m/>
    <m/>
    <m/>
    <m/>
    <m/>
    <m/>
    <m/>
    <m/>
    <m/>
    <m/>
    <m/>
    <m/>
    <m/>
    <n v="4075.3928571428569"/>
    <n v="0"/>
    <n v="0"/>
    <n v="0"/>
    <n v="0"/>
    <n v="0"/>
    <n v="13905.240428571427"/>
    <n v="0"/>
    <n v="0"/>
    <n v="0"/>
    <n v="0"/>
    <n v="0"/>
    <n v="13905.240428571427"/>
    <n v="1.1212095168981961"/>
  </r>
  <r>
    <x v="54"/>
    <x v="2"/>
    <n v="12402"/>
    <m/>
    <n v="3764"/>
    <n v="12842.768"/>
    <n v="1.035540074181583"/>
    <m/>
    <m/>
    <m/>
    <m/>
    <m/>
    <m/>
    <m/>
    <m/>
    <m/>
    <m/>
    <m/>
    <m/>
    <m/>
    <m/>
    <m/>
    <m/>
    <m/>
    <m/>
    <m/>
    <m/>
    <m/>
    <m/>
    <m/>
    <m/>
    <n v="3764"/>
    <n v="0"/>
    <n v="0"/>
    <n v="0"/>
    <n v="0"/>
    <n v="0"/>
    <n v="12842.768"/>
    <n v="0"/>
    <n v="0"/>
    <n v="0"/>
    <n v="0"/>
    <n v="0"/>
    <n v="12842.768"/>
    <n v="1.0355400741815837"/>
  </r>
  <r>
    <x v="1"/>
    <x v="2"/>
    <n v="12402"/>
    <m/>
    <n v="4251.4285714285716"/>
    <n v="14505.87428571429"/>
    <n v="1.1696399198285989"/>
    <m/>
    <m/>
    <m/>
    <m/>
    <m/>
    <m/>
    <m/>
    <m/>
    <m/>
    <m/>
    <m/>
    <m/>
    <m/>
    <m/>
    <m/>
    <m/>
    <m/>
    <m/>
    <m/>
    <m/>
    <m/>
    <m/>
    <m/>
    <m/>
    <n v="4251.4285714285716"/>
    <n v="0"/>
    <n v="0"/>
    <n v="0"/>
    <n v="0"/>
    <n v="0"/>
    <n v="14505.874285714286"/>
    <n v="0"/>
    <n v="0"/>
    <n v="0"/>
    <n v="0"/>
    <n v="0"/>
    <n v="14505.874285714286"/>
    <n v="1.1696399198285992"/>
  </r>
  <r>
    <x v="53"/>
    <x v="2"/>
    <n v="12402"/>
    <m/>
    <n v="4184"/>
    <n v="14275.808000000001"/>
    <n v="1.1510891791646509"/>
    <m/>
    <m/>
    <m/>
    <m/>
    <m/>
    <m/>
    <m/>
    <m/>
    <m/>
    <m/>
    <m/>
    <m/>
    <m/>
    <m/>
    <m/>
    <m/>
    <m/>
    <m/>
    <m/>
    <m/>
    <m/>
    <m/>
    <m/>
    <m/>
    <n v="4184"/>
    <n v="0"/>
    <n v="0"/>
    <n v="0"/>
    <n v="0"/>
    <n v="0"/>
    <n v="14275.807999999999"/>
    <n v="0"/>
    <n v="0"/>
    <n v="0"/>
    <n v="0"/>
    <n v="0"/>
    <n v="14275.807999999999"/>
    <n v="1.1510891791646507"/>
  </r>
  <r>
    <x v="2"/>
    <x v="2"/>
    <n v="12402"/>
    <m/>
    <n v="4641.9629629629626"/>
    <n v="15838.377629629629"/>
    <n v="1.2770825374640891"/>
    <m/>
    <m/>
    <m/>
    <m/>
    <m/>
    <m/>
    <m/>
    <m/>
    <m/>
    <m/>
    <m/>
    <m/>
    <m/>
    <m/>
    <m/>
    <m/>
    <m/>
    <m/>
    <m/>
    <m/>
    <m/>
    <m/>
    <m/>
    <m/>
    <n v="4641.9629629629626"/>
    <n v="0"/>
    <n v="0"/>
    <n v="0"/>
    <n v="0"/>
    <n v="0"/>
    <n v="15838.377629629627"/>
    <n v="0"/>
    <n v="0"/>
    <n v="0"/>
    <n v="0"/>
    <n v="0"/>
    <n v="15838.377629629627"/>
    <n v="1.2770825374640886"/>
  </r>
  <r>
    <x v="3"/>
    <x v="2"/>
    <n v="12402"/>
    <m/>
    <n v="6266.086956521739"/>
    <n v="21379.888695652171"/>
    <n v="1.7239065227908541"/>
    <m/>
    <m/>
    <m/>
    <m/>
    <m/>
    <m/>
    <m/>
    <m/>
    <m/>
    <m/>
    <m/>
    <m/>
    <m/>
    <m/>
    <m/>
    <m/>
    <m/>
    <m/>
    <m/>
    <m/>
    <m/>
    <m/>
    <m/>
    <m/>
    <n v="6266.086956521739"/>
    <n v="0"/>
    <n v="0"/>
    <n v="0"/>
    <n v="0"/>
    <n v="0"/>
    <n v="21379.888695652175"/>
    <n v="0"/>
    <n v="0"/>
    <n v="0"/>
    <n v="0"/>
    <n v="0"/>
    <n v="21379.888695652175"/>
    <n v="1.7239065227908543"/>
  </r>
  <r>
    <x v="4"/>
    <x v="2"/>
    <n v="12402"/>
    <m/>
    <n v="8114.9999999999991"/>
    <n v="27688.38"/>
    <n v="2.232573778422835"/>
    <m/>
    <m/>
    <m/>
    <m/>
    <m/>
    <m/>
    <m/>
    <m/>
    <m/>
    <m/>
    <m/>
    <m/>
    <m/>
    <m/>
    <m/>
    <m/>
    <m/>
    <m/>
    <m/>
    <m/>
    <m/>
    <m/>
    <m/>
    <m/>
    <n v="8114.9999999999991"/>
    <n v="0"/>
    <n v="0"/>
    <n v="0"/>
    <n v="0"/>
    <n v="0"/>
    <n v="27688.379999999997"/>
    <n v="0"/>
    <n v="0"/>
    <n v="0"/>
    <n v="0"/>
    <n v="0"/>
    <n v="27688.379999999997"/>
    <n v="2.232573778422835"/>
  </r>
  <r>
    <x v="5"/>
    <x v="2"/>
    <n v="12402"/>
    <m/>
    <n v="8664.5"/>
    <n v="29563.274000000001"/>
    <n v="2.383750524109014"/>
    <m/>
    <m/>
    <m/>
    <m/>
    <m/>
    <m/>
    <m/>
    <m/>
    <m/>
    <m/>
    <m/>
    <m/>
    <m/>
    <m/>
    <m/>
    <m/>
    <m/>
    <m/>
    <m/>
    <m/>
    <m/>
    <m/>
    <m/>
    <m/>
    <n v="8664.5"/>
    <n v="0"/>
    <n v="0"/>
    <n v="0"/>
    <n v="0"/>
    <n v="0"/>
    <n v="29563.273999999998"/>
    <n v="0"/>
    <n v="0"/>
    <n v="0"/>
    <n v="0"/>
    <n v="0"/>
    <n v="29563.273999999998"/>
    <n v="2.3837505241090144"/>
  </r>
  <r>
    <x v="6"/>
    <x v="2"/>
    <n v="12402"/>
    <m/>
    <n v="7634.347826086957"/>
    <n v="26048.394782608699"/>
    <n v="2.1003382343661259"/>
    <m/>
    <m/>
    <m/>
    <m/>
    <m/>
    <m/>
    <m/>
    <m/>
    <m/>
    <m/>
    <m/>
    <m/>
    <m/>
    <m/>
    <m/>
    <m/>
    <m/>
    <m/>
    <m/>
    <m/>
    <m/>
    <m/>
    <m/>
    <m/>
    <n v="7634.347826086957"/>
    <n v="0"/>
    <n v="0"/>
    <n v="0"/>
    <n v="0"/>
    <n v="0"/>
    <n v="26048.394782608695"/>
    <n v="0"/>
    <n v="0"/>
    <n v="0"/>
    <n v="0"/>
    <n v="0"/>
    <n v="26048.394782608695"/>
    <n v="2.1003382343661259"/>
  </r>
  <r>
    <x v="7"/>
    <x v="2"/>
    <n v="12402"/>
    <m/>
    <n v="6155.4375"/>
    <n v="21002.352749999998"/>
    <n v="1.693464985486212"/>
    <m/>
    <m/>
    <m/>
    <m/>
    <m/>
    <m/>
    <m/>
    <m/>
    <m/>
    <m/>
    <m/>
    <m/>
    <m/>
    <m/>
    <m/>
    <m/>
    <m/>
    <m/>
    <m/>
    <m/>
    <m/>
    <m/>
    <m/>
    <m/>
    <n v="6155.4375"/>
    <n v="0"/>
    <n v="0"/>
    <n v="0"/>
    <n v="0"/>
    <n v="0"/>
    <n v="21002.352749999998"/>
    <n v="0"/>
    <n v="0"/>
    <n v="0"/>
    <n v="0"/>
    <n v="0"/>
    <n v="21002.352749999998"/>
    <n v="1.6934649854862118"/>
  </r>
  <r>
    <x v="8"/>
    <x v="2"/>
    <n v="12402"/>
    <m/>
    <n v="4753.636363636364"/>
    <n v="16219.407272727271"/>
    <n v="1.3078057791265341"/>
    <m/>
    <m/>
    <m/>
    <m/>
    <m/>
    <m/>
    <m/>
    <m/>
    <m/>
    <m/>
    <m/>
    <m/>
    <m/>
    <m/>
    <m/>
    <m/>
    <m/>
    <m/>
    <m/>
    <m/>
    <m/>
    <m/>
    <m/>
    <m/>
    <n v="4753.636363636364"/>
    <n v="0"/>
    <n v="0"/>
    <n v="0"/>
    <n v="0"/>
    <n v="0"/>
    <n v="16219.407272727274"/>
    <n v="0"/>
    <n v="0"/>
    <n v="0"/>
    <n v="0"/>
    <n v="0"/>
    <n v="16219.407272727274"/>
    <n v="1.3078057791265341"/>
  </r>
  <r>
    <x v="9"/>
    <x v="2"/>
    <n v="12402"/>
    <m/>
    <n v="4405.676470587845"/>
    <n v="15032.16811764573"/>
    <n v="1.212076126241391"/>
    <m/>
    <m/>
    <m/>
    <m/>
    <m/>
    <m/>
    <m/>
    <m/>
    <m/>
    <m/>
    <m/>
    <m/>
    <m/>
    <m/>
    <m/>
    <m/>
    <m/>
    <m/>
    <m/>
    <m/>
    <m/>
    <m/>
    <m/>
    <m/>
    <n v="4405.676470587845"/>
    <n v="0"/>
    <n v="0"/>
    <n v="0"/>
    <n v="0"/>
    <n v="0"/>
    <n v="15032.168117645726"/>
    <n v="0"/>
    <n v="0"/>
    <n v="0"/>
    <n v="0"/>
    <n v="0"/>
    <n v="15032.168117645726"/>
    <n v="1.2120761262413906"/>
  </r>
  <r>
    <x v="10"/>
    <x v="2"/>
    <n v="12402"/>
    <m/>
    <n v="4335.823529412155"/>
    <n v="14793.82988235427"/>
    <n v="1.1928584004478531"/>
    <m/>
    <m/>
    <m/>
    <m/>
    <m/>
    <m/>
    <m/>
    <m/>
    <m/>
    <m/>
    <m/>
    <m/>
    <m/>
    <m/>
    <m/>
    <m/>
    <m/>
    <m/>
    <m/>
    <m/>
    <m/>
    <m/>
    <m/>
    <m/>
    <n v="4335.823529412155"/>
    <n v="0"/>
    <n v="0"/>
    <n v="0"/>
    <n v="0"/>
    <n v="0"/>
    <n v="14793.829882354272"/>
    <n v="0"/>
    <n v="0"/>
    <n v="0"/>
    <n v="0"/>
    <n v="0"/>
    <n v="14793.829882354272"/>
    <n v="1.1928584004478529"/>
  </r>
  <r>
    <x v="11"/>
    <x v="2"/>
    <n v="12402"/>
    <m/>
    <n v="4306.96"/>
    <n v="14695.347519999999"/>
    <n v="1.1849175552330271"/>
    <m/>
    <m/>
    <m/>
    <m/>
    <m/>
    <m/>
    <m/>
    <m/>
    <m/>
    <m/>
    <m/>
    <m/>
    <m/>
    <m/>
    <m/>
    <m/>
    <m/>
    <m/>
    <m/>
    <m/>
    <m/>
    <m/>
    <m/>
    <m/>
    <n v="4306.96"/>
    <n v="0"/>
    <n v="0"/>
    <n v="0"/>
    <n v="0"/>
    <n v="0"/>
    <n v="14695.347519999999"/>
    <n v="0"/>
    <n v="0"/>
    <n v="0"/>
    <n v="0"/>
    <n v="0"/>
    <n v="14695.347519999999"/>
    <n v="1.1849175552330269"/>
  </r>
  <r>
    <x v="12"/>
    <x v="2"/>
    <n v="12402"/>
    <m/>
    <n v="4889"/>
    <n v="16681.268"/>
    <n v="1.345046605386228"/>
    <m/>
    <m/>
    <m/>
    <m/>
    <m/>
    <m/>
    <m/>
    <m/>
    <m/>
    <m/>
    <m/>
    <m/>
    <m/>
    <m/>
    <m/>
    <m/>
    <m/>
    <m/>
    <m/>
    <m/>
    <m/>
    <m/>
    <m/>
    <m/>
    <n v="4889"/>
    <n v="0"/>
    <n v="0"/>
    <n v="0"/>
    <n v="0"/>
    <n v="0"/>
    <n v="16681.268"/>
    <n v="0"/>
    <n v="0"/>
    <n v="0"/>
    <n v="0"/>
    <n v="0"/>
    <n v="16681.268"/>
    <n v="1.345046605386228"/>
  </r>
  <r>
    <x v="13"/>
    <x v="2"/>
    <n v="12402"/>
    <m/>
    <n v="4917.391304347826"/>
    <n v="16778.139130434782"/>
    <n v="1.352857533497402"/>
    <m/>
    <m/>
    <m/>
    <m/>
    <m/>
    <m/>
    <m/>
    <m/>
    <m/>
    <m/>
    <m/>
    <m/>
    <m/>
    <m/>
    <m/>
    <m/>
    <m/>
    <m/>
    <m/>
    <m/>
    <m/>
    <m/>
    <m/>
    <m/>
    <n v="4917.391304347826"/>
    <n v="0"/>
    <n v="0"/>
    <n v="0"/>
    <n v="0"/>
    <n v="0"/>
    <n v="16778.139130434782"/>
    <n v="0"/>
    <n v="0"/>
    <n v="0"/>
    <n v="0"/>
    <n v="0"/>
    <n v="16778.139130434782"/>
    <n v="1.3528575334974022"/>
  </r>
  <r>
    <x v="14"/>
    <x v="2"/>
    <n v="12402"/>
    <m/>
    <n v="4052.32"/>
    <n v="13826.51584"/>
    <n v="1.114861783583293"/>
    <m/>
    <m/>
    <m/>
    <m/>
    <m/>
    <m/>
    <m/>
    <m/>
    <m/>
    <m/>
    <m/>
    <m/>
    <m/>
    <m/>
    <m/>
    <m/>
    <m/>
    <m/>
    <m/>
    <m/>
    <m/>
    <m/>
    <m/>
    <m/>
    <n v="4052.32"/>
    <n v="0"/>
    <n v="0"/>
    <n v="0"/>
    <n v="0"/>
    <n v="0"/>
    <n v="13826.51584"/>
    <n v="0"/>
    <n v="0"/>
    <n v="0"/>
    <n v="0"/>
    <n v="0"/>
    <n v="13826.51584"/>
    <n v="1.114861783583293"/>
  </r>
  <r>
    <x v="15"/>
    <x v="2"/>
    <n v="12402"/>
    <m/>
    <n v="5365.5555555555557"/>
    <n v="18307.27555555556"/>
    <n v="1.4761551004318301"/>
    <m/>
    <m/>
    <m/>
    <m/>
    <m/>
    <m/>
    <m/>
    <m/>
    <m/>
    <m/>
    <m/>
    <m/>
    <m/>
    <m/>
    <m/>
    <m/>
    <m/>
    <m/>
    <m/>
    <m/>
    <m/>
    <m/>
    <m/>
    <m/>
    <n v="5365.5555555555557"/>
    <n v="0"/>
    <n v="0"/>
    <n v="0"/>
    <n v="0"/>
    <n v="0"/>
    <n v="18307.275555555556"/>
    <n v="0"/>
    <n v="0"/>
    <n v="0"/>
    <n v="0"/>
    <n v="0"/>
    <n v="18307.275555555556"/>
    <n v="1.4761551004318301"/>
  </r>
  <r>
    <x v="16"/>
    <x v="2"/>
    <n v="12402"/>
    <m/>
    <n v="6942"/>
    <n v="23686.103999999999"/>
    <n v="1.9098616352201261"/>
    <m/>
    <m/>
    <m/>
    <m/>
    <m/>
    <m/>
    <m/>
    <m/>
    <m/>
    <m/>
    <m/>
    <m/>
    <m/>
    <m/>
    <m/>
    <m/>
    <m/>
    <m/>
    <m/>
    <m/>
    <m/>
    <m/>
    <m/>
    <m/>
    <n v="6942"/>
    <n v="0"/>
    <n v="0"/>
    <n v="0"/>
    <n v="0"/>
    <n v="0"/>
    <n v="23686.103999999999"/>
    <n v="0"/>
    <n v="0"/>
    <n v="0"/>
    <n v="0"/>
    <n v="0"/>
    <n v="23686.103999999999"/>
    <n v="1.9098616352201256"/>
  </r>
  <r>
    <x v="17"/>
    <x v="2"/>
    <n v="12402"/>
    <m/>
    <n v="6992.7142857142862"/>
    <n v="23859.141142857141"/>
    <n v="1.923813993134748"/>
    <m/>
    <m/>
    <m/>
    <m/>
    <m/>
    <m/>
    <m/>
    <m/>
    <m/>
    <m/>
    <m/>
    <m/>
    <m/>
    <m/>
    <m/>
    <m/>
    <m/>
    <m/>
    <m/>
    <m/>
    <m/>
    <m/>
    <m/>
    <m/>
    <n v="6992.7142857142862"/>
    <n v="0"/>
    <n v="0"/>
    <n v="0"/>
    <n v="0"/>
    <n v="0"/>
    <n v="23859.141142857145"/>
    <n v="0"/>
    <n v="0"/>
    <n v="0"/>
    <n v="0"/>
    <n v="0"/>
    <n v="23859.141142857145"/>
    <n v="1.923813993134748"/>
  </r>
  <r>
    <x v="18"/>
    <x v="2"/>
    <n v="12402"/>
    <m/>
    <n v="7524.4444444444443"/>
    <n v="25673.404444444441"/>
    <n v="2.0701019548818289"/>
    <m/>
    <m/>
    <m/>
    <m/>
    <m/>
    <m/>
    <m/>
    <m/>
    <m/>
    <m/>
    <m/>
    <m/>
    <m/>
    <m/>
    <m/>
    <m/>
    <m/>
    <m/>
    <m/>
    <m/>
    <m/>
    <m/>
    <m/>
    <m/>
    <n v="7524.4444444444443"/>
    <n v="0"/>
    <n v="0"/>
    <n v="0"/>
    <n v="0"/>
    <n v="0"/>
    <n v="25673.404444444444"/>
    <n v="0"/>
    <n v="0"/>
    <n v="0"/>
    <n v="0"/>
    <n v="0"/>
    <n v="25673.404444444444"/>
    <n v="2.0701019548818289"/>
  </r>
  <r>
    <x v="19"/>
    <x v="2"/>
    <n v="12402"/>
    <m/>
    <n v="4964.4285714285716"/>
    <n v="16938.630285714291"/>
    <n v="1.365798281383187"/>
    <m/>
    <m/>
    <m/>
    <m/>
    <m/>
    <m/>
    <m/>
    <m/>
    <m/>
    <m/>
    <m/>
    <m/>
    <m/>
    <m/>
    <m/>
    <m/>
    <m/>
    <m/>
    <m/>
    <m/>
    <m/>
    <m/>
    <m/>
    <m/>
    <n v="4964.4285714285716"/>
    <n v="0"/>
    <n v="0"/>
    <n v="0"/>
    <n v="0"/>
    <n v="0"/>
    <n v="16938.630285714287"/>
    <n v="0"/>
    <n v="0"/>
    <n v="0"/>
    <n v="0"/>
    <n v="0"/>
    <n v="16938.630285714287"/>
    <n v="1.3657982813831873"/>
  </r>
  <r>
    <x v="20"/>
    <x v="2"/>
    <n v="12402"/>
    <m/>
    <n v="4423.2"/>
    <n v="15091.9584"/>
    <n v="1.2168971456216739"/>
    <m/>
    <m/>
    <m/>
    <m/>
    <m/>
    <m/>
    <m/>
    <m/>
    <m/>
    <m/>
    <m/>
    <m/>
    <m/>
    <m/>
    <m/>
    <m/>
    <m/>
    <m/>
    <m/>
    <m/>
    <m/>
    <m/>
    <m/>
    <m/>
    <n v="4423.2"/>
    <n v="0"/>
    <n v="0"/>
    <n v="0"/>
    <n v="0"/>
    <n v="0"/>
    <n v="15091.9584"/>
    <n v="0"/>
    <n v="0"/>
    <n v="0"/>
    <n v="0"/>
    <n v="0"/>
    <n v="15091.9584"/>
    <n v="1.2168971456216739"/>
  </r>
  <r>
    <x v="21"/>
    <x v="2"/>
    <n v="12402"/>
    <m/>
    <n v="3775.1111111111109"/>
    <n v="12880.679111111111"/>
    <n v="1.038596928810765"/>
    <m/>
    <m/>
    <m/>
    <m/>
    <m/>
    <m/>
    <m/>
    <m/>
    <m/>
    <m/>
    <m/>
    <m/>
    <m/>
    <m/>
    <m/>
    <m/>
    <m/>
    <m/>
    <m/>
    <m/>
    <m/>
    <m/>
    <m/>
    <m/>
    <n v="3775.1111111111109"/>
    <n v="0"/>
    <n v="0"/>
    <n v="0"/>
    <n v="0"/>
    <n v="0"/>
    <n v="12880.679111111111"/>
    <n v="0"/>
    <n v="0"/>
    <n v="0"/>
    <n v="0"/>
    <n v="0"/>
    <n v="12880.679111111111"/>
    <n v="1.0385969288107653"/>
  </r>
  <r>
    <x v="22"/>
    <x v="2"/>
    <n v="12402"/>
    <m/>
    <n v="3811.8518518518522"/>
    <n v="13006.038518518521"/>
    <n v="1.0487049281179259"/>
    <m/>
    <m/>
    <m/>
    <m/>
    <m/>
    <m/>
    <m/>
    <m/>
    <m/>
    <m/>
    <m/>
    <m/>
    <m/>
    <m/>
    <m/>
    <m/>
    <m/>
    <m/>
    <m/>
    <m/>
    <m/>
    <m/>
    <m/>
    <m/>
    <n v="3811.8518518518522"/>
    <n v="0"/>
    <n v="0"/>
    <n v="0"/>
    <n v="0"/>
    <n v="0"/>
    <n v="13006.038518518519"/>
    <n v="0"/>
    <n v="0"/>
    <n v="0"/>
    <n v="0"/>
    <n v="0"/>
    <n v="13006.038518518519"/>
    <n v="1.0487049281179259"/>
  </r>
  <r>
    <x v="23"/>
    <x v="2"/>
    <n v="12402"/>
    <m/>
    <n v="3906.4705882352951"/>
    <n v="13328.877647058829"/>
    <n v="1.0747361431268201"/>
    <m/>
    <m/>
    <m/>
    <m/>
    <m/>
    <m/>
    <m/>
    <m/>
    <m/>
    <m/>
    <m/>
    <m/>
    <m/>
    <m/>
    <m/>
    <m/>
    <m/>
    <m/>
    <m/>
    <m/>
    <m/>
    <m/>
    <m/>
    <m/>
    <n v="3906.4705882352951"/>
    <n v="0"/>
    <n v="0"/>
    <n v="0"/>
    <n v="0"/>
    <n v="0"/>
    <n v="13328.877647058827"/>
    <n v="0"/>
    <n v="0"/>
    <n v="0"/>
    <n v="0"/>
    <n v="0"/>
    <n v="13328.877647058827"/>
    <n v="1.0747361431268205"/>
  </r>
  <r>
    <x v="24"/>
    <x v="2"/>
    <n v="12402"/>
    <m/>
    <n v="4028.9310344827582"/>
    <n v="13746.712689655171"/>
    <n v="1.1084270835071099"/>
    <m/>
    <m/>
    <m/>
    <m/>
    <m/>
    <m/>
    <m/>
    <m/>
    <m/>
    <m/>
    <m/>
    <m/>
    <m/>
    <m/>
    <m/>
    <m/>
    <m/>
    <m/>
    <m/>
    <m/>
    <m/>
    <m/>
    <m/>
    <m/>
    <n v="4028.9310344827582"/>
    <n v="0"/>
    <n v="0"/>
    <n v="0"/>
    <n v="0"/>
    <n v="0"/>
    <n v="13746.712689655171"/>
    <n v="0"/>
    <n v="0"/>
    <n v="0"/>
    <n v="0"/>
    <n v="0"/>
    <n v="13746.712689655171"/>
    <n v="1.1084270835071095"/>
  </r>
  <r>
    <x v="25"/>
    <x v="2"/>
    <n v="12402"/>
    <m/>
    <n v="3550"/>
    <n v="12112.6"/>
    <n v="0.97666505402354464"/>
    <m/>
    <m/>
    <m/>
    <m/>
    <m/>
    <m/>
    <m/>
    <m/>
    <m/>
    <m/>
    <m/>
    <m/>
    <m/>
    <m/>
    <m/>
    <m/>
    <m/>
    <m/>
    <m/>
    <m/>
    <m/>
    <m/>
    <m/>
    <m/>
    <n v="3550"/>
    <n v="0"/>
    <n v="0"/>
    <n v="0"/>
    <n v="0"/>
    <n v="0"/>
    <n v="12112.6"/>
    <n v="0"/>
    <n v="0"/>
    <n v="0"/>
    <n v="0"/>
    <n v="0"/>
    <n v="12112.6"/>
    <n v="0.97666505402354464"/>
  </r>
  <r>
    <x v="26"/>
    <x v="2"/>
    <n v="12402"/>
    <m/>
    <n v="4059"/>
    <n v="13849.308000000001"/>
    <n v="1.1166995645863571"/>
    <m/>
    <m/>
    <m/>
    <m/>
    <m/>
    <m/>
    <m/>
    <m/>
    <m/>
    <m/>
    <m/>
    <m/>
    <m/>
    <m/>
    <m/>
    <m/>
    <m/>
    <m/>
    <m/>
    <m/>
    <m/>
    <m/>
    <m/>
    <m/>
    <n v="4059"/>
    <n v="0"/>
    <n v="0"/>
    <n v="0"/>
    <n v="0"/>
    <n v="0"/>
    <n v="13849.307999999999"/>
    <n v="0"/>
    <n v="0"/>
    <n v="0"/>
    <n v="0"/>
    <n v="0"/>
    <n v="13849.307999999999"/>
    <n v="1.1166995645863569"/>
  </r>
  <r>
    <x v="27"/>
    <x v="2"/>
    <n v="12402"/>
    <m/>
    <n v="6186.4285714285716"/>
    <n v="21108.094285714291"/>
    <n v="1.701991153500588"/>
    <m/>
    <m/>
    <m/>
    <m/>
    <m/>
    <m/>
    <m/>
    <m/>
    <m/>
    <m/>
    <m/>
    <m/>
    <m/>
    <m/>
    <m/>
    <m/>
    <m/>
    <m/>
    <m/>
    <m/>
    <m/>
    <m/>
    <m/>
    <m/>
    <n v="6186.4285714285716"/>
    <n v="0"/>
    <n v="0"/>
    <n v="0"/>
    <n v="0"/>
    <n v="0"/>
    <n v="21108.094285714287"/>
    <n v="0"/>
    <n v="0"/>
    <n v="0"/>
    <n v="0"/>
    <n v="0"/>
    <n v="21108.094285714287"/>
    <n v="1.7019911535005876"/>
  </r>
  <r>
    <x v="28"/>
    <x v="2"/>
    <n v="12402"/>
    <m/>
    <n v="6975"/>
    <n v="23798.7"/>
    <n v="1.918940493468795"/>
    <m/>
    <m/>
    <m/>
    <m/>
    <m/>
    <m/>
    <m/>
    <m/>
    <m/>
    <m/>
    <m/>
    <m/>
    <m/>
    <m/>
    <m/>
    <m/>
    <m/>
    <m/>
    <m/>
    <m/>
    <m/>
    <m/>
    <m/>
    <m/>
    <n v="6975"/>
    <n v="0"/>
    <n v="0"/>
    <n v="0"/>
    <n v="0"/>
    <n v="0"/>
    <n v="23798.7"/>
    <n v="0"/>
    <n v="0"/>
    <n v="0"/>
    <n v="0"/>
    <n v="0"/>
    <n v="23798.7"/>
    <n v="1.9189404934687955"/>
  </r>
  <r>
    <x v="29"/>
    <x v="2"/>
    <n v="12402"/>
    <m/>
    <n v="7814.1379310344828"/>
    <n v="26661.83862068965"/>
    <n v="2.1498015336792169"/>
    <m/>
    <m/>
    <m/>
    <m/>
    <m/>
    <m/>
    <m/>
    <m/>
    <m/>
    <m/>
    <m/>
    <m/>
    <m/>
    <m/>
    <m/>
    <m/>
    <m/>
    <m/>
    <m/>
    <m/>
    <m/>
    <m/>
    <m/>
    <m/>
    <n v="7814.1379310344828"/>
    <n v="0"/>
    <n v="0"/>
    <n v="0"/>
    <n v="0"/>
    <n v="0"/>
    <n v="26661.838620689654"/>
    <n v="0"/>
    <n v="0"/>
    <n v="0"/>
    <n v="0"/>
    <n v="0"/>
    <n v="26661.838620689654"/>
    <n v="2.1498015336792173"/>
  </r>
  <r>
    <x v="30"/>
    <x v="2"/>
    <n v="12402"/>
    <m/>
    <n v="6517"/>
    <n v="22236.004000000001"/>
    <n v="1.792936945653927"/>
    <m/>
    <m/>
    <m/>
    <m/>
    <m/>
    <m/>
    <m/>
    <m/>
    <m/>
    <m/>
    <m/>
    <m/>
    <m/>
    <m/>
    <m/>
    <m/>
    <m/>
    <m/>
    <m/>
    <m/>
    <m/>
    <m/>
    <m/>
    <m/>
    <n v="6517"/>
    <n v="0"/>
    <n v="0"/>
    <n v="0"/>
    <n v="0"/>
    <n v="0"/>
    <n v="22236.004000000001"/>
    <n v="0"/>
    <n v="0"/>
    <n v="0"/>
    <n v="0"/>
    <n v="0"/>
    <n v="22236.004000000001"/>
    <n v="1.7929369456539268"/>
  </r>
  <r>
    <x v="31"/>
    <x v="2"/>
    <n v="12402"/>
    <m/>
    <n v="5628"/>
    <n v="19202.736000000001"/>
    <n v="1.5483580067731011"/>
    <m/>
    <m/>
    <m/>
    <m/>
    <m/>
    <m/>
    <m/>
    <m/>
    <m/>
    <m/>
    <m/>
    <m/>
    <m/>
    <m/>
    <m/>
    <m/>
    <m/>
    <m/>
    <m/>
    <m/>
    <m/>
    <m/>
    <m/>
    <m/>
    <n v="5628"/>
    <n v="0"/>
    <n v="0"/>
    <n v="0"/>
    <n v="0"/>
    <n v="0"/>
    <n v="19202.736000000001"/>
    <n v="0"/>
    <n v="0"/>
    <n v="0"/>
    <n v="0"/>
    <n v="0"/>
    <n v="19202.736000000001"/>
    <n v="1.5483580067731011"/>
  </r>
  <r>
    <x v="32"/>
    <x v="2"/>
    <n v="12402"/>
    <m/>
    <n v="5842.1052631578941"/>
    <n v="19933.263157894729"/>
    <n v="1.607261986606574"/>
    <m/>
    <m/>
    <m/>
    <m/>
    <m/>
    <m/>
    <m/>
    <m/>
    <m/>
    <m/>
    <m/>
    <m/>
    <m/>
    <m/>
    <m/>
    <m/>
    <m/>
    <m/>
    <m/>
    <m/>
    <m/>
    <m/>
    <m/>
    <m/>
    <n v="5842.1052631578941"/>
    <n v="0"/>
    <n v="0"/>
    <n v="0"/>
    <n v="0"/>
    <n v="0"/>
    <n v="19933.263157894733"/>
    <n v="0"/>
    <n v="0"/>
    <n v="0"/>
    <n v="0"/>
    <n v="0"/>
    <n v="19933.263157894733"/>
    <n v="1.6072619866065743"/>
  </r>
  <r>
    <x v="33"/>
    <x v="2"/>
    <n v="12402"/>
    <m/>
    <n v="4694"/>
    <n v="16015.928"/>
    <n v="1.29139880664409"/>
    <m/>
    <m/>
    <m/>
    <m/>
    <m/>
    <m/>
    <m/>
    <m/>
    <m/>
    <m/>
    <m/>
    <m/>
    <m/>
    <m/>
    <m/>
    <m/>
    <m/>
    <m/>
    <m/>
    <m/>
    <m/>
    <m/>
    <m/>
    <m/>
    <n v="4694"/>
    <n v="0"/>
    <n v="0"/>
    <n v="0"/>
    <n v="0"/>
    <n v="0"/>
    <n v="16015.928"/>
    <n v="0"/>
    <n v="0"/>
    <n v="0"/>
    <n v="0"/>
    <n v="0"/>
    <n v="16015.928"/>
    <n v="1.2913988066440896"/>
  </r>
  <r>
    <x v="34"/>
    <x v="2"/>
    <n v="12402"/>
    <m/>
    <n v="5354"/>
    <n v="18267.848000000002"/>
    <n v="1.4729759716174811"/>
    <m/>
    <m/>
    <m/>
    <m/>
    <m/>
    <m/>
    <m/>
    <m/>
    <m/>
    <m/>
    <m/>
    <m/>
    <m/>
    <m/>
    <m/>
    <m/>
    <m/>
    <m/>
    <m/>
    <m/>
    <m/>
    <m/>
    <m/>
    <m/>
    <n v="5354"/>
    <n v="0"/>
    <n v="0"/>
    <n v="0"/>
    <n v="0"/>
    <n v="0"/>
    <n v="18267.847999999998"/>
    <n v="0"/>
    <n v="0"/>
    <n v="0"/>
    <n v="0"/>
    <n v="0"/>
    <n v="18267.847999999998"/>
    <n v="1.4729759716174808"/>
  </r>
  <r>
    <x v="35"/>
    <x v="2"/>
    <n v="12402"/>
    <m/>
    <n v="5181.12"/>
    <n v="17677.98144"/>
    <n v="1.425413759071118"/>
    <m/>
    <m/>
    <m/>
    <m/>
    <m/>
    <m/>
    <m/>
    <m/>
    <m/>
    <m/>
    <m/>
    <m/>
    <m/>
    <m/>
    <m/>
    <m/>
    <m/>
    <m/>
    <m/>
    <m/>
    <m/>
    <m/>
    <m/>
    <m/>
    <n v="5181.12"/>
    <n v="0"/>
    <n v="0"/>
    <n v="0"/>
    <n v="0"/>
    <n v="0"/>
    <n v="17677.98144"/>
    <n v="0"/>
    <n v="0"/>
    <n v="0"/>
    <n v="0"/>
    <n v="0"/>
    <n v="17677.98144"/>
    <n v="1.4254137590711176"/>
  </r>
  <r>
    <x v="36"/>
    <x v="2"/>
    <n v="12402"/>
    <m/>
    <n v="5061.5517241379312"/>
    <n v="17270.014482758619"/>
    <n v="1.3925185036896159"/>
    <m/>
    <m/>
    <m/>
    <m/>
    <m/>
    <m/>
    <m/>
    <m/>
    <m/>
    <m/>
    <m/>
    <m/>
    <m/>
    <m/>
    <m/>
    <m/>
    <m/>
    <m/>
    <m/>
    <m/>
    <m/>
    <m/>
    <m/>
    <m/>
    <n v="5061.5517241379312"/>
    <n v="0"/>
    <n v="0"/>
    <n v="0"/>
    <n v="0"/>
    <n v="0"/>
    <n v="17270.014482758619"/>
    <n v="0"/>
    <n v="0"/>
    <n v="0"/>
    <n v="0"/>
    <n v="0"/>
    <n v="17270.014482758619"/>
    <n v="1.3925185036896162"/>
  </r>
  <r>
    <x v="37"/>
    <x v="2"/>
    <n v="12402"/>
    <m/>
    <n v="4841"/>
    <n v="16517.491999999998"/>
    <n v="1.331840993388163"/>
    <m/>
    <m/>
    <m/>
    <m/>
    <m/>
    <m/>
    <m/>
    <m/>
    <m/>
    <m/>
    <m/>
    <m/>
    <m/>
    <m/>
    <m/>
    <m/>
    <m/>
    <m/>
    <m/>
    <m/>
    <m/>
    <m/>
    <m/>
    <m/>
    <n v="4841"/>
    <n v="0"/>
    <n v="0"/>
    <n v="0"/>
    <n v="0"/>
    <n v="0"/>
    <n v="16517.491999999998"/>
    <n v="0"/>
    <n v="0"/>
    <n v="0"/>
    <n v="0"/>
    <n v="0"/>
    <n v="16517.491999999998"/>
    <n v="1.331840993388163"/>
  </r>
  <r>
    <x v="38"/>
    <x v="2"/>
    <n v="12402"/>
    <m/>
    <n v="5234"/>
    <n v="17858.407999999999"/>
    <n v="1.4399619416223191"/>
    <m/>
    <m/>
    <m/>
    <m/>
    <m/>
    <m/>
    <m/>
    <m/>
    <m/>
    <m/>
    <m/>
    <m/>
    <m/>
    <m/>
    <m/>
    <m/>
    <m/>
    <m/>
    <m/>
    <m/>
    <m/>
    <m/>
    <m/>
    <m/>
    <n v="5234"/>
    <n v="0"/>
    <n v="0"/>
    <n v="0"/>
    <n v="0"/>
    <n v="0"/>
    <n v="17858.407999999999"/>
    <n v="0"/>
    <n v="0"/>
    <n v="0"/>
    <n v="0"/>
    <n v="0"/>
    <n v="17858.407999999999"/>
    <n v="1.4399619416223188"/>
  </r>
  <r>
    <x v="39"/>
    <x v="2"/>
    <n v="12402"/>
    <m/>
    <n v="7552"/>
    <n v="25767.423999999999"/>
    <n v="2.0776829543622002"/>
    <m/>
    <m/>
    <m/>
    <m/>
    <m/>
    <m/>
    <m/>
    <m/>
    <m/>
    <m/>
    <m/>
    <m/>
    <m/>
    <m/>
    <m/>
    <m/>
    <m/>
    <m/>
    <m/>
    <m/>
    <m/>
    <m/>
    <m/>
    <m/>
    <n v="7552"/>
    <n v="0"/>
    <n v="0"/>
    <n v="0"/>
    <n v="0"/>
    <n v="0"/>
    <n v="25767.423999999999"/>
    <n v="0"/>
    <n v="0"/>
    <n v="0"/>
    <n v="0"/>
    <n v="0"/>
    <n v="25767.423999999999"/>
    <n v="2.0776829543621997"/>
  </r>
  <r>
    <x v="40"/>
    <x v="2"/>
    <n v="12402"/>
    <m/>
    <n v="7670"/>
    <n v="26170.04"/>
    <n v="2.1101467505241089"/>
    <m/>
    <m/>
    <m/>
    <m/>
    <m/>
    <m/>
    <m/>
    <m/>
    <m/>
    <m/>
    <m/>
    <m/>
    <m/>
    <m/>
    <m/>
    <m/>
    <m/>
    <m/>
    <m/>
    <m/>
    <m/>
    <m/>
    <m/>
    <m/>
    <n v="7670"/>
    <n v="0"/>
    <n v="0"/>
    <n v="0"/>
    <n v="0"/>
    <n v="0"/>
    <n v="26170.04"/>
    <n v="0"/>
    <n v="0"/>
    <n v="0"/>
    <n v="0"/>
    <n v="0"/>
    <n v="26170.04"/>
    <n v="2.1101467505241089"/>
  </r>
  <r>
    <x v="41"/>
    <x v="2"/>
    <n v="12402"/>
    <m/>
    <n v="8700.6666666666679"/>
    <n v="29686.67466666667"/>
    <n v="2.3937005859270011"/>
    <m/>
    <m/>
    <m/>
    <m/>
    <m/>
    <m/>
    <m/>
    <m/>
    <m/>
    <m/>
    <m/>
    <m/>
    <m/>
    <m/>
    <m/>
    <m/>
    <m/>
    <m/>
    <m/>
    <m/>
    <m/>
    <m/>
    <m/>
    <m/>
    <n v="8700.6666666666679"/>
    <n v="0"/>
    <n v="0"/>
    <n v="0"/>
    <n v="0"/>
    <n v="0"/>
    <n v="29686.67466666667"/>
    <n v="0"/>
    <n v="0"/>
    <n v="0"/>
    <n v="0"/>
    <n v="0"/>
    <n v="29686.67466666667"/>
    <n v="2.3937005859270011"/>
  </r>
  <r>
    <x v="42"/>
    <x v="2"/>
    <n v="12402"/>
    <m/>
    <n v="8004"/>
    <n v="27309.648000000001"/>
    <n v="2.2020358006773102"/>
    <m/>
    <m/>
    <m/>
    <m/>
    <m/>
    <m/>
    <m/>
    <m/>
    <m/>
    <m/>
    <m/>
    <m/>
    <m/>
    <m/>
    <m/>
    <m/>
    <m/>
    <m/>
    <m/>
    <m/>
    <m/>
    <m/>
    <m/>
    <m/>
    <n v="8004"/>
    <n v="0"/>
    <n v="0"/>
    <n v="0"/>
    <n v="0"/>
    <n v="0"/>
    <n v="27309.648000000001"/>
    <n v="0"/>
    <n v="0"/>
    <n v="0"/>
    <n v="0"/>
    <n v="0"/>
    <n v="27309.648000000001"/>
    <n v="2.2020358006773102"/>
  </r>
  <r>
    <x v="43"/>
    <x v="2"/>
    <n v="12402"/>
    <m/>
    <n v="6679"/>
    <n v="22788.748"/>
    <n v="1.8375058861473961"/>
    <m/>
    <m/>
    <m/>
    <m/>
    <m/>
    <m/>
    <m/>
    <m/>
    <m/>
    <m/>
    <m/>
    <m/>
    <m/>
    <m/>
    <m/>
    <m/>
    <m/>
    <m/>
    <m/>
    <m/>
    <m/>
    <m/>
    <m/>
    <m/>
    <n v="6679"/>
    <n v="0"/>
    <n v="0"/>
    <n v="0"/>
    <n v="0"/>
    <n v="0"/>
    <n v="22788.748"/>
    <n v="0"/>
    <n v="0"/>
    <n v="0"/>
    <n v="0"/>
    <n v="0"/>
    <n v="22788.748"/>
    <n v="1.8375058861473956"/>
  </r>
  <r>
    <x v="44"/>
    <x v="2"/>
    <n v="12402"/>
    <m/>
    <n v="4800"/>
    <n v="16377.6"/>
    <n v="1.320561199806483"/>
    <m/>
    <m/>
    <m/>
    <m/>
    <m/>
    <m/>
    <m/>
    <m/>
    <m/>
    <m/>
    <m/>
    <m/>
    <m/>
    <m/>
    <m/>
    <m/>
    <m/>
    <m/>
    <m/>
    <m/>
    <m/>
    <m/>
    <m/>
    <m/>
    <n v="4800"/>
    <n v="0"/>
    <n v="0"/>
    <n v="0"/>
    <n v="0"/>
    <n v="0"/>
    <n v="16377.6"/>
    <n v="0"/>
    <n v="0"/>
    <n v="0"/>
    <n v="0"/>
    <n v="0"/>
    <n v="16377.6"/>
    <n v="1.3205611998064828"/>
  </r>
  <r>
    <x v="45"/>
    <x v="2"/>
    <n v="12402"/>
    <m/>
    <n v="4150"/>
    <n v="14159.8"/>
    <n v="1.1417352039993549"/>
    <m/>
    <m/>
    <m/>
    <m/>
    <m/>
    <m/>
    <m/>
    <m/>
    <m/>
    <m/>
    <m/>
    <m/>
    <m/>
    <m/>
    <m/>
    <m/>
    <m/>
    <m/>
    <m/>
    <m/>
    <m/>
    <m/>
    <m/>
    <m/>
    <n v="4150"/>
    <n v="0"/>
    <n v="0"/>
    <n v="0"/>
    <n v="0"/>
    <n v="0"/>
    <n v="14159.8"/>
    <n v="0"/>
    <n v="0"/>
    <n v="0"/>
    <n v="0"/>
    <n v="0"/>
    <n v="14159.8"/>
    <n v="1.1417352039993549"/>
  </r>
  <r>
    <x v="46"/>
    <x v="2"/>
    <n v="12402"/>
    <m/>
    <n v="4526"/>
    <n v="15442.712"/>
    <n v="1.245179164650863"/>
    <m/>
    <m/>
    <m/>
    <m/>
    <m/>
    <m/>
    <m/>
    <m/>
    <m/>
    <m/>
    <m/>
    <m/>
    <m/>
    <m/>
    <m/>
    <m/>
    <m/>
    <m/>
    <m/>
    <m/>
    <m/>
    <m/>
    <m/>
    <m/>
    <n v="4526"/>
    <n v="0"/>
    <n v="0"/>
    <n v="0"/>
    <n v="0"/>
    <n v="0"/>
    <n v="15442.712"/>
    <n v="0"/>
    <n v="0"/>
    <n v="0"/>
    <n v="0"/>
    <n v="0"/>
    <n v="15442.712"/>
    <n v="1.2451791646508628"/>
  </r>
  <r>
    <x v="47"/>
    <x v="2"/>
    <n v="12402"/>
    <m/>
    <n v="4424"/>
    <n v="15094.688"/>
    <n v="1.2171172391549749"/>
    <m/>
    <m/>
    <m/>
    <m/>
    <m/>
    <m/>
    <m/>
    <m/>
    <m/>
    <m/>
    <m/>
    <m/>
    <m/>
    <m/>
    <m/>
    <m/>
    <m/>
    <m/>
    <m/>
    <m/>
    <m/>
    <m/>
    <m/>
    <m/>
    <n v="4424"/>
    <n v="0"/>
    <n v="0"/>
    <n v="0"/>
    <n v="0"/>
    <n v="0"/>
    <n v="15094.688"/>
    <n v="0"/>
    <n v="0"/>
    <n v="0"/>
    <n v="0"/>
    <n v="0"/>
    <n v="15094.688"/>
    <n v="1.2171172391549749"/>
  </r>
  <r>
    <x v="48"/>
    <x v="2"/>
    <n v="12402"/>
    <m/>
    <n v="4681"/>
    <n v="15971.572"/>
    <n v="1.287822286727947"/>
    <m/>
    <m/>
    <m/>
    <m/>
    <m/>
    <m/>
    <m/>
    <m/>
    <m/>
    <m/>
    <m/>
    <m/>
    <m/>
    <m/>
    <m/>
    <m/>
    <m/>
    <m/>
    <m/>
    <m/>
    <m/>
    <m/>
    <m/>
    <m/>
    <n v="4681"/>
    <n v="0"/>
    <n v="0"/>
    <n v="0"/>
    <n v="0"/>
    <n v="0"/>
    <n v="15971.572"/>
    <n v="0"/>
    <n v="0"/>
    <n v="0"/>
    <n v="0"/>
    <n v="0"/>
    <n v="15971.572"/>
    <n v="1.2878222867279472"/>
  </r>
  <r>
    <x v="49"/>
    <x v="2"/>
    <n v="12402"/>
    <m/>
    <n v="4380"/>
    <n v="14944.56"/>
    <n v="1.205012094823416"/>
    <m/>
    <m/>
    <m/>
    <m/>
    <m/>
    <m/>
    <m/>
    <m/>
    <m/>
    <m/>
    <m/>
    <m/>
    <m/>
    <m/>
    <m/>
    <m/>
    <m/>
    <m/>
    <m/>
    <m/>
    <m/>
    <m/>
    <m/>
    <m/>
    <n v="4380"/>
    <n v="0"/>
    <n v="0"/>
    <n v="0"/>
    <n v="0"/>
    <n v="0"/>
    <n v="14944.56"/>
    <n v="0"/>
    <n v="0"/>
    <n v="0"/>
    <n v="0"/>
    <n v="0"/>
    <n v="14944.56"/>
    <n v="1.2050120948234155"/>
  </r>
  <r>
    <x v="50"/>
    <x v="2"/>
    <n v="12402"/>
    <m/>
    <n v="4588"/>
    <n v="15654.255999999999"/>
    <n v="1.2622364134816959"/>
    <m/>
    <m/>
    <m/>
    <m/>
    <m/>
    <m/>
    <m/>
    <m/>
    <m/>
    <m/>
    <m/>
    <m/>
    <m/>
    <m/>
    <m/>
    <m/>
    <m/>
    <m/>
    <m/>
    <m/>
    <m/>
    <m/>
    <m/>
    <m/>
    <n v="4588"/>
    <n v="0"/>
    <n v="0"/>
    <n v="0"/>
    <n v="0"/>
    <n v="0"/>
    <n v="15654.255999999999"/>
    <n v="0"/>
    <n v="0"/>
    <n v="0"/>
    <n v="0"/>
    <n v="0"/>
    <n v="15654.255999999999"/>
    <n v="1.2622364134816964"/>
  </r>
  <r>
    <x v="51"/>
    <x v="2"/>
    <n v="12402"/>
    <m/>
    <n v="6360"/>
    <n v="21700.32"/>
    <n v="1.74974358974359"/>
    <m/>
    <m/>
    <m/>
    <m/>
    <m/>
    <m/>
    <m/>
    <m/>
    <m/>
    <m/>
    <m/>
    <m/>
    <m/>
    <m/>
    <m/>
    <m/>
    <m/>
    <m/>
    <m/>
    <m/>
    <m/>
    <m/>
    <m/>
    <m/>
    <n v="6360"/>
    <n v="0"/>
    <n v="0"/>
    <n v="0"/>
    <n v="0"/>
    <n v="0"/>
    <n v="21700.32"/>
    <n v="0"/>
    <n v="0"/>
    <n v="0"/>
    <n v="0"/>
    <n v="0"/>
    <n v="21700.32"/>
    <n v="1.7497435897435898"/>
  </r>
  <r>
    <x v="52"/>
    <x v="2"/>
    <n v="12402"/>
    <m/>
    <n v="6572"/>
    <n v="22423.664000000001"/>
    <n v="1.808068376068376"/>
    <m/>
    <m/>
    <m/>
    <m/>
    <m/>
    <m/>
    <m/>
    <m/>
    <m/>
    <m/>
    <m/>
    <m/>
    <m/>
    <m/>
    <m/>
    <m/>
    <m/>
    <m/>
    <m/>
    <m/>
    <m/>
    <m/>
    <m/>
    <m/>
    <n v="6572"/>
    <n v="0"/>
    <n v="0"/>
    <n v="0"/>
    <n v="0"/>
    <n v="0"/>
    <n v="22423.664000000001"/>
    <n v="0"/>
    <n v="0"/>
    <n v="0"/>
    <n v="0"/>
    <n v="0"/>
    <n v="22423.664000000001"/>
    <n v="1.8080683760683762"/>
  </r>
  <r>
    <x v="55"/>
    <x v="3"/>
    <n v="69559"/>
    <m/>
    <m/>
    <m/>
    <m/>
    <m/>
    <m/>
    <m/>
    <m/>
    <m/>
    <m/>
    <m/>
    <m/>
    <m/>
    <m/>
    <m/>
    <m/>
    <m/>
    <m/>
    <m/>
    <m/>
    <m/>
    <m/>
    <m/>
    <m/>
    <m/>
    <m/>
    <m/>
    <m/>
    <n v="0"/>
    <n v="0"/>
    <n v="0"/>
    <n v="0"/>
    <n v="0"/>
    <n v="0"/>
    <n v="0"/>
    <n v="0"/>
    <n v="0"/>
    <n v="0"/>
    <n v="0"/>
    <n v="0"/>
    <n v="0"/>
    <n v="0"/>
  </r>
  <r>
    <x v="0"/>
    <x v="3"/>
    <n v="69559"/>
    <m/>
    <m/>
    <m/>
    <m/>
    <m/>
    <m/>
    <m/>
    <m/>
    <m/>
    <m/>
    <m/>
    <m/>
    <m/>
    <m/>
    <m/>
    <m/>
    <m/>
    <m/>
    <m/>
    <m/>
    <m/>
    <m/>
    <m/>
    <m/>
    <m/>
    <m/>
    <m/>
    <m/>
    <n v="0"/>
    <n v="0"/>
    <n v="0"/>
    <n v="0"/>
    <n v="0"/>
    <n v="0"/>
    <n v="0"/>
    <n v="0"/>
    <n v="0"/>
    <n v="0"/>
    <n v="0"/>
    <n v="0"/>
    <n v="0"/>
    <n v="0"/>
  </r>
  <r>
    <x v="54"/>
    <x v="3"/>
    <n v="69559"/>
    <m/>
    <m/>
    <m/>
    <m/>
    <m/>
    <m/>
    <m/>
    <m/>
    <m/>
    <m/>
    <m/>
    <m/>
    <m/>
    <m/>
    <m/>
    <m/>
    <m/>
    <m/>
    <m/>
    <m/>
    <m/>
    <m/>
    <m/>
    <m/>
    <m/>
    <m/>
    <m/>
    <m/>
    <n v="0"/>
    <n v="0"/>
    <n v="0"/>
    <n v="0"/>
    <n v="0"/>
    <n v="0"/>
    <n v="0"/>
    <n v="0"/>
    <n v="0"/>
    <n v="0"/>
    <n v="0"/>
    <n v="0"/>
    <n v="0"/>
    <n v="0"/>
  </r>
  <r>
    <x v="1"/>
    <x v="3"/>
    <n v="69559"/>
    <m/>
    <m/>
    <m/>
    <m/>
    <m/>
    <m/>
    <m/>
    <m/>
    <m/>
    <m/>
    <m/>
    <m/>
    <m/>
    <m/>
    <m/>
    <m/>
    <m/>
    <m/>
    <m/>
    <m/>
    <m/>
    <m/>
    <m/>
    <m/>
    <m/>
    <m/>
    <m/>
    <m/>
    <n v="0"/>
    <n v="0"/>
    <n v="0"/>
    <n v="0"/>
    <n v="0"/>
    <n v="0"/>
    <n v="0"/>
    <n v="0"/>
    <n v="0"/>
    <n v="0"/>
    <n v="0"/>
    <n v="0"/>
    <n v="0"/>
    <n v="0"/>
  </r>
  <r>
    <x v="0"/>
    <x v="4"/>
    <n v="69559"/>
    <m/>
    <n v="33976"/>
    <m/>
    <m/>
    <m/>
    <m/>
    <m/>
    <n v="86304"/>
    <m/>
    <m/>
    <m/>
    <m/>
    <m/>
    <m/>
    <m/>
    <m/>
    <m/>
    <m/>
    <m/>
    <m/>
    <m/>
    <m/>
    <m/>
    <m/>
    <m/>
    <m/>
    <m/>
    <m/>
    <n v="33976"/>
    <n v="0"/>
    <n v="0"/>
    <n v="86304"/>
    <n v="0"/>
    <n v="0"/>
    <n v="115926.11199999999"/>
    <n v="0"/>
    <n v="0"/>
    <n v="86304"/>
    <n v="0"/>
    <n v="0"/>
    <n v="202230.11199999999"/>
    <n v="2.907317701519573"/>
  </r>
  <r>
    <x v="54"/>
    <x v="4"/>
    <n v="69559"/>
    <m/>
    <n v="31333"/>
    <m/>
    <m/>
    <m/>
    <m/>
    <m/>
    <n v="67984"/>
    <m/>
    <m/>
    <m/>
    <m/>
    <m/>
    <m/>
    <m/>
    <m/>
    <m/>
    <m/>
    <m/>
    <m/>
    <m/>
    <m/>
    <m/>
    <m/>
    <m/>
    <m/>
    <m/>
    <m/>
    <n v="31333"/>
    <n v="0"/>
    <n v="0"/>
    <n v="67984"/>
    <n v="0"/>
    <n v="0"/>
    <n v="106908.196"/>
    <n v="0"/>
    <n v="0"/>
    <n v="67984"/>
    <n v="0"/>
    <n v="0"/>
    <n v="174892.196"/>
    <n v="2.5143000330654552"/>
  </r>
  <r>
    <x v="1"/>
    <x v="4"/>
    <n v="69559"/>
    <m/>
    <n v="31525.892857142859"/>
    <n v="107644.0457142857"/>
    <n v="1.547521466873959"/>
    <m/>
    <m/>
    <m/>
    <n v="77699.285714285725"/>
    <n v="0"/>
    <m/>
    <m/>
    <m/>
    <m/>
    <m/>
    <m/>
    <m/>
    <m/>
    <m/>
    <m/>
    <m/>
    <m/>
    <m/>
    <m/>
    <m/>
    <m/>
    <m/>
    <m/>
    <m/>
    <n v="31525.892857142859"/>
    <n v="0"/>
    <n v="0"/>
    <n v="77699.285714285725"/>
    <n v="0"/>
    <n v="0"/>
    <n v="107566.34642857143"/>
    <n v="0"/>
    <n v="0"/>
    <n v="77699.285714285725"/>
    <n v="0"/>
    <n v="0"/>
    <n v="185265.63214285715"/>
    <n v="2.663431506244442"/>
  </r>
  <r>
    <x v="53"/>
    <x v="4"/>
    <n v="69559"/>
    <m/>
    <n v="30345"/>
    <n v="103603.96"/>
    <n v="1.4894400437039059"/>
    <m/>
    <m/>
    <m/>
    <n v="66820"/>
    <n v="0"/>
    <m/>
    <m/>
    <m/>
    <m/>
    <m/>
    <m/>
    <m/>
    <m/>
    <m/>
    <m/>
    <m/>
    <m/>
    <m/>
    <m/>
    <m/>
    <m/>
    <m/>
    <m/>
    <m/>
    <n v="30345"/>
    <n v="0"/>
    <n v="0"/>
    <n v="66820"/>
    <n v="0"/>
    <n v="0"/>
    <n v="103537.14"/>
    <n v="0"/>
    <n v="0"/>
    <n v="66820"/>
    <n v="0"/>
    <n v="0"/>
    <n v="170357.14"/>
    <n v="2.4491027760606108"/>
  </r>
  <r>
    <x v="2"/>
    <x v="4"/>
    <n v="69559"/>
    <m/>
    <n v="26180.074074074069"/>
    <n v="89336.386189016601"/>
    <n v="1.284325338044201"/>
    <m/>
    <m/>
    <m/>
    <n v="9973.4482758620688"/>
    <n v="0"/>
    <m/>
    <m/>
    <m/>
    <m/>
    <m/>
    <m/>
    <m/>
    <m/>
    <m/>
    <m/>
    <m/>
    <m/>
    <m/>
    <m/>
    <m/>
    <m/>
    <m/>
    <m/>
    <m/>
    <n v="26180.074074074069"/>
    <n v="0"/>
    <n v="0"/>
    <n v="9973.4482758620688"/>
    <n v="0"/>
    <n v="0"/>
    <n v="89326.412740740721"/>
    <n v="0"/>
    <n v="0"/>
    <n v="9973.4482758620688"/>
    <n v="0"/>
    <n v="0"/>
    <n v="99299.861016602794"/>
    <n v="1.4275630905648844"/>
  </r>
  <r>
    <x v="3"/>
    <x v="4"/>
    <n v="69559"/>
    <m/>
    <n v="32602.5"/>
    <n v="111246.9728571429"/>
    <n v="1.599318173883219"/>
    <m/>
    <m/>
    <m/>
    <n v="7242.8571428571422"/>
    <n v="0"/>
    <m/>
    <m/>
    <m/>
    <m/>
    <m/>
    <m/>
    <m/>
    <m/>
    <m/>
    <m/>
    <m/>
    <m/>
    <m/>
    <m/>
    <m/>
    <m/>
    <m/>
    <m/>
    <m/>
    <n v="32602.5"/>
    <n v="0"/>
    <n v="0"/>
    <n v="7242.8571428571422"/>
    <n v="0"/>
    <n v="0"/>
    <n v="111239.73"/>
    <n v="0"/>
    <n v="0"/>
    <n v="7242.8571428571422"/>
    <n v="0"/>
    <n v="0"/>
    <n v="118482.58714285714"/>
    <n v="1.7033394261397827"/>
  </r>
  <r>
    <x v="4"/>
    <x v="4"/>
    <n v="69559"/>
    <m/>
    <n v="48095.917293234394"/>
    <n v="164110.7183759443"/>
    <n v="2.3593024393097131"/>
    <m/>
    <m/>
    <m/>
    <n v="7448.5714285690337"/>
    <n v="0"/>
    <m/>
    <m/>
    <m/>
    <m/>
    <m/>
    <m/>
    <m/>
    <m/>
    <m/>
    <m/>
    <m/>
    <m/>
    <m/>
    <m/>
    <m/>
    <m/>
    <m/>
    <m/>
    <m/>
    <n v="48095.917293234394"/>
    <n v="0"/>
    <n v="0"/>
    <n v="7448.5714285690337"/>
    <n v="0"/>
    <n v="0"/>
    <n v="164103.26980451576"/>
    <n v="0"/>
    <n v="0"/>
    <n v="7448.5714285690337"/>
    <n v="0"/>
    <n v="0"/>
    <n v="171551.84123308479"/>
    <n v="2.4662781413344756"/>
  </r>
  <r>
    <x v="5"/>
    <x v="4"/>
    <n v="69559"/>
    <m/>
    <n v="46074.119047619177"/>
    <n v="157211.07490476241"/>
    <n v="2.260111199194387"/>
    <m/>
    <m/>
    <m/>
    <n v="6180.7142857140861"/>
    <n v="0"/>
    <m/>
    <m/>
    <m/>
    <m/>
    <m/>
    <m/>
    <m/>
    <m/>
    <m/>
    <m/>
    <m/>
    <m/>
    <m/>
    <m/>
    <m/>
    <m/>
    <m/>
    <m/>
    <m/>
    <n v="46074.119047619177"/>
    <n v="0"/>
    <n v="0"/>
    <n v="6180.7142857140861"/>
    <n v="0"/>
    <n v="0"/>
    <n v="157204.89419047663"/>
    <n v="0"/>
    <n v="0"/>
    <n v="6180.7142857140861"/>
    <n v="0"/>
    <n v="0"/>
    <n v="163385.60847619071"/>
    <n v="2.3488780528212123"/>
  </r>
  <r>
    <x v="6"/>
    <x v="4"/>
    <n v="69559"/>
    <m/>
    <n v="34818.260869565223"/>
    <n v="118806.52751552789"/>
    <n v="1.707996485221581"/>
    <m/>
    <m/>
    <m/>
    <n v="6621.4285714285716"/>
    <n v="0"/>
    <m/>
    <m/>
    <m/>
    <m/>
    <m/>
    <m/>
    <m/>
    <m/>
    <m/>
    <m/>
    <m/>
    <m/>
    <m/>
    <m/>
    <m/>
    <m/>
    <m/>
    <m/>
    <m/>
    <n v="34818.260869565223"/>
    <n v="0"/>
    <n v="0"/>
    <n v="6621.4285714285716"/>
    <n v="0"/>
    <n v="0"/>
    <n v="118799.90608695654"/>
    <n v="0"/>
    <n v="0"/>
    <n v="6621.4285714285716"/>
    <n v="0"/>
    <n v="0"/>
    <n v="125421.33465838511"/>
    <n v="1.8030928371366051"/>
  </r>
  <r>
    <x v="7"/>
    <x v="4"/>
    <n v="69559"/>
    <m/>
    <n v="32948.866666666661"/>
    <n v="112434.65640000001"/>
    <n v="1.616392650843169"/>
    <m/>
    <m/>
    <m/>
    <n v="13123.33333333333"/>
    <n v="0"/>
    <m/>
    <m/>
    <m/>
    <m/>
    <m/>
    <m/>
    <m/>
    <m/>
    <m/>
    <m/>
    <m/>
    <m/>
    <m/>
    <m/>
    <m/>
    <m/>
    <m/>
    <m/>
    <m/>
    <n v="32948.866666666661"/>
    <n v="0"/>
    <n v="0"/>
    <n v="13123.33333333333"/>
    <n v="0"/>
    <n v="0"/>
    <n v="112421.53306666664"/>
    <n v="0"/>
    <n v="0"/>
    <n v="13123.33333333333"/>
    <n v="0"/>
    <n v="0"/>
    <n v="125544.86639999997"/>
    <n v="1.8048687646458399"/>
  </r>
  <r>
    <x v="8"/>
    <x v="4"/>
    <n v="69559"/>
    <m/>
    <n v="33076.363636363632"/>
    <n v="112893.3027272727"/>
    <n v="1.622986281103419"/>
    <m/>
    <m/>
    <m/>
    <n v="36750"/>
    <n v="0"/>
    <m/>
    <m/>
    <m/>
    <m/>
    <m/>
    <m/>
    <m/>
    <m/>
    <m/>
    <m/>
    <m/>
    <m/>
    <m/>
    <m/>
    <m/>
    <m/>
    <m/>
    <m/>
    <m/>
    <n v="33076.363636363632"/>
    <n v="0"/>
    <n v="0"/>
    <n v="36750"/>
    <n v="0"/>
    <n v="0"/>
    <n v="112856.5527272727"/>
    <n v="0"/>
    <n v="0"/>
    <n v="36750"/>
    <n v="0"/>
    <n v="0"/>
    <n v="149606.5527272727"/>
    <n v="2.1507864219910107"/>
  </r>
  <r>
    <x v="9"/>
    <x v="4"/>
    <n v="69559"/>
    <m/>
    <n v="32805.75"/>
    <n v="111949.56633333331"/>
    <n v="1.6094188578520869"/>
    <m/>
    <m/>
    <m/>
    <n v="16347.33333333333"/>
    <n v="0"/>
    <m/>
    <m/>
    <m/>
    <m/>
    <m/>
    <m/>
    <m/>
    <m/>
    <m/>
    <m/>
    <m/>
    <m/>
    <m/>
    <m/>
    <m/>
    <m/>
    <m/>
    <m/>
    <m/>
    <n v="32805.75"/>
    <n v="0"/>
    <n v="0"/>
    <n v="16347.33333333333"/>
    <n v="0"/>
    <n v="0"/>
    <n v="111933.219"/>
    <n v="0"/>
    <n v="0"/>
    <n v="16347.33333333333"/>
    <n v="0"/>
    <n v="0"/>
    <n v="128280.55233333333"/>
    <n v="1.8441977649669106"/>
  </r>
  <r>
    <x v="10"/>
    <x v="4"/>
    <n v="69559"/>
    <m/>
    <n v="31760.533333333329"/>
    <n v="108394.0486988506"/>
    <n v="1.55830372344126"/>
    <m/>
    <m/>
    <m/>
    <n v="27108.96551724138"/>
    <n v="0"/>
    <m/>
    <m/>
    <m/>
    <m/>
    <m/>
    <m/>
    <m/>
    <m/>
    <m/>
    <m/>
    <m/>
    <m/>
    <m/>
    <m/>
    <m/>
    <m/>
    <m/>
    <m/>
    <m/>
    <n v="31760.533333333329"/>
    <n v="0"/>
    <n v="0"/>
    <n v="27108.96551724138"/>
    <n v="0"/>
    <n v="0"/>
    <n v="108366.93973333332"/>
    <n v="0"/>
    <n v="0"/>
    <n v="27108.96551724138"/>
    <n v="0"/>
    <n v="0"/>
    <n v="135475.90525057469"/>
    <n v="1.9476402083206299"/>
  </r>
  <r>
    <x v="11"/>
    <x v="4"/>
    <n v="69559"/>
    <m/>
    <n v="27819.75"/>
    <n v="94946.500599999999"/>
    <n v="1.364977941028479"/>
    <m/>
    <m/>
    <m/>
    <n v="25513.599999999999"/>
    <n v="0"/>
    <m/>
    <m/>
    <m/>
    <m/>
    <m/>
    <m/>
    <m/>
    <m/>
    <m/>
    <m/>
    <m/>
    <m/>
    <m/>
    <m/>
    <m/>
    <m/>
    <m/>
    <m/>
    <m/>
    <n v="27819.75"/>
    <n v="0"/>
    <n v="0"/>
    <n v="25513.599999999999"/>
    <n v="0"/>
    <n v="0"/>
    <n v="94920.986999999994"/>
    <n v="0"/>
    <n v="0"/>
    <n v="25513.599999999999"/>
    <n v="0"/>
    <n v="0"/>
    <n v="120434.587"/>
    <n v="1.7314019321726879"/>
  </r>
  <r>
    <x v="12"/>
    <x v="4"/>
    <n v="69559"/>
    <m/>
    <n v="30022"/>
    <n v="102470.74400000001"/>
    <n v="1.473148607656809"/>
    <m/>
    <m/>
    <m/>
    <n v="35680"/>
    <n v="0"/>
    <m/>
    <m/>
    <m/>
    <m/>
    <m/>
    <m/>
    <m/>
    <m/>
    <m/>
    <m/>
    <m/>
    <m/>
    <m/>
    <m/>
    <m/>
    <m/>
    <m/>
    <m/>
    <m/>
    <n v="30022"/>
    <n v="0"/>
    <n v="0"/>
    <n v="35680"/>
    <n v="0"/>
    <n v="0"/>
    <n v="102435.064"/>
    <n v="0"/>
    <n v="0"/>
    <n v="35680"/>
    <n v="0"/>
    <n v="0"/>
    <n v="138115.06400000001"/>
    <n v="1.98558150634713"/>
  </r>
  <r>
    <x v="13"/>
    <x v="4"/>
    <n v="69559"/>
    <m/>
    <n v="28606.956521739128"/>
    <n v="97628.997190635448"/>
    <n v="1.403542276206321"/>
    <m/>
    <m/>
    <m/>
    <n v="22061.538461538461"/>
    <n v="0"/>
    <m/>
    <m/>
    <m/>
    <m/>
    <m/>
    <m/>
    <m/>
    <m/>
    <m/>
    <m/>
    <m/>
    <m/>
    <m/>
    <m/>
    <m/>
    <m/>
    <m/>
    <m/>
    <m/>
    <n v="28606.956521739128"/>
    <n v="0"/>
    <n v="0"/>
    <n v="22061.538461538461"/>
    <n v="0"/>
    <n v="0"/>
    <n v="97606.93565217391"/>
    <n v="0"/>
    <n v="0"/>
    <n v="22061.538461538461"/>
    <n v="0"/>
    <n v="0"/>
    <n v="119668.47411371238"/>
    <n v="1.7203880750688247"/>
  </r>
  <r>
    <x v="14"/>
    <x v="4"/>
    <n v="69559"/>
    <m/>
    <n v="25894.92"/>
    <n v="88371.435558518526"/>
    <n v="1.2704529328845799"/>
    <m/>
    <m/>
    <m/>
    <n v="17968.518518518518"/>
    <n v="0"/>
    <m/>
    <m/>
    <m/>
    <m/>
    <m/>
    <m/>
    <m/>
    <m/>
    <m/>
    <m/>
    <m/>
    <m/>
    <m/>
    <m/>
    <m/>
    <m/>
    <m/>
    <m/>
    <m/>
    <n v="25894.92"/>
    <n v="0"/>
    <n v="0"/>
    <n v="17968.518518518518"/>
    <n v="0"/>
    <n v="0"/>
    <n v="88353.467039999989"/>
    <n v="0"/>
    <n v="0"/>
    <n v="17968.518518518518"/>
    <n v="0"/>
    <n v="0"/>
    <n v="106321.9855585185"/>
    <n v="1.5285151534455426"/>
  </r>
  <r>
    <x v="15"/>
    <x v="4"/>
    <n v="69559"/>
    <m/>
    <n v="29770"/>
    <n v="101580.11500000001"/>
    <n v="1.460344671430009"/>
    <m/>
    <m/>
    <m/>
    <n v="4875"/>
    <n v="0"/>
    <m/>
    <m/>
    <m/>
    <m/>
    <m/>
    <m/>
    <m/>
    <m/>
    <m/>
    <m/>
    <m/>
    <m/>
    <m/>
    <m/>
    <m/>
    <m/>
    <m/>
    <m/>
    <m/>
    <n v="29770"/>
    <n v="0"/>
    <n v="0"/>
    <n v="4875"/>
    <n v="0"/>
    <n v="0"/>
    <n v="101575.23999999999"/>
    <n v="0"/>
    <n v="0"/>
    <n v="4875"/>
    <n v="0"/>
    <n v="0"/>
    <n v="106450.23999999999"/>
    <n v="1.530358975833465"/>
  </r>
  <r>
    <x v="16"/>
    <x v="4"/>
    <n v="69559"/>
    <m/>
    <n v="48962.777777777766"/>
    <n v="167064.28777777779"/>
    <n v="2.4017637944446841"/>
    <m/>
    <m/>
    <m/>
    <n v="3290"/>
    <n v="0"/>
    <m/>
    <m/>
    <m/>
    <m/>
    <m/>
    <m/>
    <m/>
    <m/>
    <m/>
    <m/>
    <m/>
    <m/>
    <m/>
    <m/>
    <m/>
    <m/>
    <m/>
    <m/>
    <m/>
    <n v="48962.777777777766"/>
    <n v="0"/>
    <n v="0"/>
    <n v="3290"/>
    <n v="0"/>
    <n v="0"/>
    <n v="167060.99777777772"/>
    <n v="0"/>
    <n v="0"/>
    <n v="3290"/>
    <n v="0"/>
    <n v="0"/>
    <n v="170350.99777777772"/>
    <n v="2.4490144737241439"/>
  </r>
  <r>
    <x v="17"/>
    <x v="4"/>
    <n v="69559"/>
    <m/>
    <n v="45999.571428571428"/>
    <n v="156953.3773142857"/>
    <n v="2.256406465220687"/>
    <m/>
    <m/>
    <m/>
    <n v="2839.6"/>
    <n v="0"/>
    <m/>
    <m/>
    <m/>
    <m/>
    <m/>
    <m/>
    <m/>
    <m/>
    <m/>
    <m/>
    <m/>
    <m/>
    <m/>
    <m/>
    <m/>
    <m/>
    <m/>
    <m/>
    <m/>
    <n v="45999.571428571428"/>
    <n v="0"/>
    <n v="0"/>
    <n v="2839.6"/>
    <n v="0"/>
    <n v="0"/>
    <n v="156950.53771428572"/>
    <n v="0"/>
    <n v="0"/>
    <n v="2839.6"/>
    <n v="0"/>
    <n v="0"/>
    <n v="159790.13771428572"/>
    <n v="2.2971885408686976"/>
  </r>
  <r>
    <x v="18"/>
    <x v="4"/>
    <n v="69559"/>
    <m/>
    <n v="39152.399999999987"/>
    <n v="133591.31022857141"/>
    <n v="1.920546733400011"/>
    <m/>
    <m/>
    <m/>
    <n v="3321.4285714285711"/>
    <n v="0"/>
    <m/>
    <m/>
    <m/>
    <m/>
    <m/>
    <m/>
    <m/>
    <m/>
    <m/>
    <m/>
    <m/>
    <m/>
    <m/>
    <m/>
    <m/>
    <m/>
    <m/>
    <m/>
    <m/>
    <n v="39152.399999999987"/>
    <n v="0"/>
    <n v="0"/>
    <n v="3321.4285714285711"/>
    <n v="0"/>
    <n v="0"/>
    <n v="133587.98879999996"/>
    <n v="0"/>
    <n v="0"/>
    <n v="3321.4285714285711"/>
    <n v="0"/>
    <n v="0"/>
    <n v="136909.41737142854"/>
    <n v="1.968248786949619"/>
  </r>
  <r>
    <x v="19"/>
    <x v="4"/>
    <n v="69559"/>
    <m/>
    <n v="30066.678571428569"/>
    <n v="102604.8993546798"/>
    <n v="1.475077263253926"/>
    <m/>
    <m/>
    <m/>
    <n v="17392.068965517239"/>
    <n v="0"/>
    <m/>
    <m/>
    <m/>
    <m/>
    <m/>
    <m/>
    <m/>
    <m/>
    <m/>
    <m/>
    <m/>
    <m/>
    <m/>
    <m/>
    <m/>
    <m/>
    <m/>
    <m/>
    <m/>
    <n v="30066.678571428569"/>
    <n v="0"/>
    <n v="0"/>
    <n v="17392.068965517239"/>
    <n v="0"/>
    <n v="0"/>
    <n v="102587.50728571428"/>
    <n v="0"/>
    <n v="0"/>
    <n v="17392.068965517239"/>
    <n v="0"/>
    <n v="0"/>
    <n v="119979.57625123151"/>
    <n v="1.7248605680247202"/>
  </r>
  <r>
    <x v="20"/>
    <x v="4"/>
    <n v="69559"/>
    <m/>
    <n v="29221.200000000001"/>
    <n v="99738.134399999981"/>
    <n v="1.4338638335801259"/>
    <m/>
    <m/>
    <m/>
    <n v="35400"/>
    <n v="0"/>
    <m/>
    <m/>
    <m/>
    <m/>
    <m/>
    <m/>
    <m/>
    <m/>
    <m/>
    <m/>
    <m/>
    <m/>
    <m/>
    <m/>
    <m/>
    <m/>
    <m/>
    <m/>
    <m/>
    <n v="29221.200000000001"/>
    <n v="0"/>
    <n v="0"/>
    <n v="35400"/>
    <n v="0"/>
    <n v="0"/>
    <n v="99702.734400000001"/>
    <n v="0"/>
    <n v="0"/>
    <n v="35400"/>
    <n v="0"/>
    <n v="0"/>
    <n v="135102.73440000002"/>
    <n v="1.9422753978636842"/>
  </r>
  <r>
    <x v="21"/>
    <x v="4"/>
    <n v="69559"/>
    <m/>
    <n v="26398.222222222219"/>
    <n v="90083.570518518522"/>
    <n v="1.2950670728233371"/>
    <m/>
    <m/>
    <m/>
    <n v="12836.296296296299"/>
    <n v="0"/>
    <m/>
    <m/>
    <m/>
    <m/>
    <m/>
    <m/>
    <m/>
    <m/>
    <m/>
    <m/>
    <m/>
    <m/>
    <m/>
    <m/>
    <m/>
    <m/>
    <m/>
    <m/>
    <m/>
    <n v="26398.222222222219"/>
    <n v="0"/>
    <n v="0"/>
    <n v="12836.296296296299"/>
    <n v="0"/>
    <n v="0"/>
    <n v="90070.734222222207"/>
    <n v="0"/>
    <n v="0"/>
    <n v="12836.296296296299"/>
    <n v="0"/>
    <n v="0"/>
    <n v="102907.0305185185"/>
    <n v="1.4794207869365359"/>
  </r>
  <r>
    <x v="22"/>
    <x v="4"/>
    <n v="69559"/>
    <m/>
    <n v="26183.518518518518"/>
    <n v="89374.552771392075"/>
    <n v="1.2848740317053451"/>
    <m/>
    <m/>
    <m/>
    <n v="36387.586206896551"/>
    <n v="0"/>
    <m/>
    <m/>
    <m/>
    <m/>
    <m/>
    <m/>
    <m/>
    <m/>
    <m/>
    <m/>
    <m/>
    <m/>
    <m/>
    <m/>
    <m/>
    <m/>
    <m/>
    <m/>
    <m/>
    <n v="26183.518518518518"/>
    <n v="0"/>
    <n v="0"/>
    <n v="36387.586206896551"/>
    <n v="0"/>
    <n v="0"/>
    <n v="89338.165185185178"/>
    <n v="0"/>
    <n v="0"/>
    <n v="36387.586206896551"/>
    <n v="0"/>
    <n v="0"/>
    <n v="125725.75139208173"/>
    <n v="1.8074692188226071"/>
  </r>
  <r>
    <x v="23"/>
    <x v="4"/>
    <n v="69559"/>
    <m/>
    <n v="26043.705882352941"/>
    <n v="88890.286870588228"/>
    <n v="1.2779120871574949"/>
    <m/>
    <m/>
    <m/>
    <n v="29162.400000000001"/>
    <n v="0"/>
    <m/>
    <m/>
    <m/>
    <m/>
    <m/>
    <m/>
    <m/>
    <m/>
    <m/>
    <m/>
    <m/>
    <m/>
    <m/>
    <m/>
    <m/>
    <m/>
    <m/>
    <m/>
    <m/>
    <n v="26043.705882352941"/>
    <n v="0"/>
    <n v="0"/>
    <n v="29162.400000000001"/>
    <n v="0"/>
    <n v="0"/>
    <n v="88861.124470588227"/>
    <n v="0"/>
    <n v="0"/>
    <n v="29162.400000000001"/>
    <n v="0"/>
    <n v="0"/>
    <n v="118023.52447058822"/>
    <n v="1.6967398103852589"/>
  </r>
  <r>
    <x v="24"/>
    <x v="4"/>
    <n v="69559"/>
    <m/>
    <n v="28166.172413793109"/>
    <n v="96135.017172413805"/>
    <n v="1.3820643938586501"/>
    <m/>
    <m/>
    <m/>
    <n v="32036.896551724141"/>
    <n v="0"/>
    <m/>
    <m/>
    <m/>
    <m/>
    <m/>
    <m/>
    <m/>
    <m/>
    <m/>
    <m/>
    <m/>
    <m/>
    <m/>
    <m/>
    <m/>
    <m/>
    <m/>
    <m/>
    <m/>
    <n v="28166.172413793109"/>
    <n v="0"/>
    <n v="0"/>
    <n v="32036.896551724141"/>
    <n v="0"/>
    <n v="0"/>
    <n v="96102.980275862079"/>
    <n v="0"/>
    <n v="0"/>
    <n v="32036.896551724141"/>
    <n v="0"/>
    <n v="0"/>
    <n v="128139.87682758622"/>
    <n v="1.8421753738205873"/>
  </r>
  <r>
    <x v="25"/>
    <x v="4"/>
    <n v="69559"/>
    <m/>
    <n v="29365.555555555551"/>
    <n v="100219.2541269841"/>
    <n v="1.44078054783686"/>
    <m/>
    <m/>
    <m/>
    <n v="23978.571428571431"/>
    <n v="0"/>
    <m/>
    <m/>
    <m/>
    <m/>
    <m/>
    <m/>
    <m/>
    <m/>
    <m/>
    <m/>
    <m/>
    <m/>
    <m/>
    <m/>
    <m/>
    <m/>
    <m/>
    <m/>
    <m/>
    <n v="29365.555555555551"/>
    <n v="0"/>
    <n v="0"/>
    <n v="23978.571428571431"/>
    <n v="0"/>
    <n v="0"/>
    <n v="100195.27555555553"/>
    <n v="0"/>
    <n v="0"/>
    <n v="23978.571428571431"/>
    <n v="0"/>
    <n v="0"/>
    <n v="124173.84698412697"/>
    <n v="1.7851585989466061"/>
  </r>
  <r>
    <x v="26"/>
    <x v="4"/>
    <n v="69559"/>
    <m/>
    <n v="29087"/>
    <n v="99259.284"/>
    <n v="1.426979743814603"/>
    <m/>
    <m/>
    <m/>
    <n v="14440"/>
    <n v="0"/>
    <m/>
    <m/>
    <m/>
    <m/>
    <m/>
    <m/>
    <m/>
    <m/>
    <m/>
    <m/>
    <m/>
    <m/>
    <m/>
    <m/>
    <m/>
    <m/>
    <m/>
    <m/>
    <m/>
    <n v="29087"/>
    <n v="0"/>
    <n v="0"/>
    <n v="14440"/>
    <n v="0"/>
    <n v="0"/>
    <n v="99244.843999999997"/>
    <n v="0"/>
    <n v="0"/>
    <n v="14440"/>
    <n v="0"/>
    <n v="0"/>
    <n v="113684.844"/>
    <n v="1.6343657039347892"/>
  </r>
  <r>
    <x v="27"/>
    <x v="4"/>
    <n v="69559"/>
    <m/>
    <n v="20552.142857142859"/>
    <n v="70126.129285714269"/>
    <n v="1.008153212175481"/>
    <m/>
    <m/>
    <m/>
    <n v="2217.8571428571431"/>
    <n v="0"/>
    <m/>
    <m/>
    <m/>
    <m/>
    <m/>
    <m/>
    <m/>
    <m/>
    <m/>
    <m/>
    <m/>
    <m/>
    <m/>
    <m/>
    <m/>
    <m/>
    <m/>
    <m/>
    <m/>
    <n v="20552.142857142859"/>
    <n v="0"/>
    <n v="0"/>
    <n v="2217.8571428571431"/>
    <n v="0"/>
    <n v="0"/>
    <n v="70123.911428571431"/>
    <n v="0"/>
    <n v="0"/>
    <n v="2217.8571428571431"/>
    <n v="0"/>
    <n v="0"/>
    <n v="72341.768571428576"/>
    <n v="1.0400058737392512"/>
  </r>
  <r>
    <x v="29"/>
    <x v="4"/>
    <n v="69559"/>
    <m/>
    <n v="40766.722222222234"/>
    <n v="139097.8128888889"/>
    <n v="1.9997097843397531"/>
    <m/>
    <m/>
    <m/>
    <n v="1756.666666666667"/>
    <n v="0"/>
    <m/>
    <m/>
    <m/>
    <m/>
    <m/>
    <m/>
    <m/>
    <m/>
    <m/>
    <m/>
    <m/>
    <m/>
    <m/>
    <m/>
    <m/>
    <m/>
    <m/>
    <m/>
    <m/>
    <n v="40766.722222222234"/>
    <n v="0"/>
    <n v="0"/>
    <n v="1756.666666666667"/>
    <n v="0"/>
    <n v="0"/>
    <n v="139096.05622222225"/>
    <n v="0"/>
    <n v="0"/>
    <n v="1756.666666666667"/>
    <n v="0"/>
    <n v="0"/>
    <n v="140852.72288888891"/>
    <n v="2.0249388704393234"/>
  </r>
  <r>
    <x v="30"/>
    <x v="4"/>
    <n v="69559"/>
    <m/>
    <n v="30914"/>
    <n v="105480.948"/>
    <n v="1.5164241579091129"/>
    <m/>
    <m/>
    <m/>
    <n v="2380"/>
    <n v="0"/>
    <m/>
    <m/>
    <m/>
    <m/>
    <m/>
    <m/>
    <m/>
    <m/>
    <m/>
    <m/>
    <m/>
    <m/>
    <m/>
    <m/>
    <m/>
    <m/>
    <m/>
    <m/>
    <m/>
    <n v="30914"/>
    <n v="0"/>
    <n v="0"/>
    <n v="2380"/>
    <n v="0"/>
    <n v="0"/>
    <n v="105478.568"/>
    <n v="0"/>
    <n v="0"/>
    <n v="2380"/>
    <n v="0"/>
    <n v="0"/>
    <n v="107858.568"/>
    <n v="1.5506055003665953"/>
  </r>
  <r>
    <x v="31"/>
    <x v="4"/>
    <n v="69559"/>
    <m/>
    <n v="33799.300000000003"/>
    <n v="115343.4616"/>
    <n v="1.658210463060136"/>
    <m/>
    <m/>
    <m/>
    <n v="20250"/>
    <n v="0"/>
    <m/>
    <m/>
    <m/>
    <m/>
    <m/>
    <m/>
    <m/>
    <m/>
    <m/>
    <m/>
    <m/>
    <m/>
    <m/>
    <m/>
    <m/>
    <m/>
    <m/>
    <m/>
    <m/>
    <n v="33799.300000000003"/>
    <n v="0"/>
    <n v="0"/>
    <n v="20250"/>
    <n v="0"/>
    <n v="0"/>
    <n v="115323.21160000001"/>
    <n v="0"/>
    <n v="0"/>
    <n v="20250"/>
    <n v="0"/>
    <n v="0"/>
    <n v="135573.21160000001"/>
    <n v="1.9490391121206458"/>
  </r>
  <r>
    <x v="32"/>
    <x v="4"/>
    <n v="69559"/>
    <m/>
    <n v="35696.842105263153"/>
    <n v="121813.8038345864"/>
    <n v="1.75122994629863"/>
    <m/>
    <m/>
    <m/>
    <n v="16178.571428571429"/>
    <n v="0"/>
    <m/>
    <m/>
    <m/>
    <m/>
    <m/>
    <m/>
    <m/>
    <m/>
    <m/>
    <m/>
    <m/>
    <m/>
    <m/>
    <m/>
    <m/>
    <m/>
    <m/>
    <m/>
    <m/>
    <n v="35696.842105263153"/>
    <n v="0"/>
    <n v="0"/>
    <n v="16178.571428571429"/>
    <n v="0"/>
    <n v="0"/>
    <n v="121797.62526315787"/>
    <n v="0"/>
    <n v="0"/>
    <n v="16178.571428571429"/>
    <n v="0"/>
    <n v="0"/>
    <n v="137976.1966917293"/>
    <n v="1.9835851103628475"/>
  </r>
  <r>
    <x v="33"/>
    <x v="4"/>
    <n v="69559"/>
    <m/>
    <n v="29510"/>
    <n v="100730.63"/>
    <n v="1.4481322330683299"/>
    <m/>
    <m/>
    <m/>
    <n v="42510"/>
    <n v="0"/>
    <m/>
    <m/>
    <m/>
    <m/>
    <m/>
    <m/>
    <m/>
    <m/>
    <m/>
    <m/>
    <m/>
    <m/>
    <m/>
    <m/>
    <m/>
    <m/>
    <m/>
    <m/>
    <m/>
    <n v="29510"/>
    <n v="0"/>
    <n v="0"/>
    <n v="42510"/>
    <n v="0"/>
    <n v="0"/>
    <n v="100688.12"/>
    <n v="0"/>
    <n v="0"/>
    <n v="42510"/>
    <n v="0"/>
    <n v="0"/>
    <n v="143198.12"/>
    <n v="2.0586569674664674"/>
  </r>
  <r>
    <x v="34"/>
    <x v="4"/>
    <n v="69559"/>
    <m/>
    <n v="27725"/>
    <n v="94644.76"/>
    <n v="1.360640032202878"/>
    <m/>
    <m/>
    <m/>
    <n v="47060"/>
    <n v="0"/>
    <m/>
    <m/>
    <m/>
    <m/>
    <m/>
    <m/>
    <m/>
    <m/>
    <m/>
    <m/>
    <m/>
    <m/>
    <m/>
    <m/>
    <m/>
    <m/>
    <m/>
    <m/>
    <m/>
    <n v="27725"/>
    <n v="0"/>
    <n v="0"/>
    <n v="47060"/>
    <n v="0"/>
    <n v="0"/>
    <n v="94597.7"/>
    <n v="0"/>
    <n v="0"/>
    <n v="47060"/>
    <n v="0"/>
    <n v="0"/>
    <n v="141657.70000000001"/>
    <n v="2.0365114507109077"/>
  </r>
  <r>
    <x v="35"/>
    <x v="4"/>
    <n v="69559"/>
    <m/>
    <n v="30437.119999999999"/>
    <n v="103897.8257476923"/>
    <n v="1.49366474140934"/>
    <m/>
    <m/>
    <m/>
    <n v="46372.307692307702"/>
    <n v="0"/>
    <m/>
    <m/>
    <m/>
    <m/>
    <m/>
    <m/>
    <m/>
    <m/>
    <m/>
    <m/>
    <m/>
    <m/>
    <m/>
    <m/>
    <m/>
    <m/>
    <m/>
    <m/>
    <m/>
    <n v="30437.119999999999"/>
    <n v="0"/>
    <n v="0"/>
    <n v="46372.307692307702"/>
    <n v="0"/>
    <n v="0"/>
    <n v="103851.45344"/>
    <n v="0"/>
    <n v="0"/>
    <n v="46372.307692307702"/>
    <n v="0"/>
    <n v="0"/>
    <n v="150223.7611323077"/>
    <n v="2.1596595858524088"/>
  </r>
  <r>
    <x v="36"/>
    <x v="4"/>
    <n v="69559"/>
    <m/>
    <n v="31518.448275862069"/>
    <n v="107569.6793103448"/>
    <n v="1.546452354265369"/>
    <m/>
    <m/>
    <m/>
    <n v="28733.793103448279"/>
    <n v="0"/>
    <m/>
    <m/>
    <m/>
    <m/>
    <m/>
    <m/>
    <m/>
    <m/>
    <m/>
    <m/>
    <m/>
    <m/>
    <m/>
    <m/>
    <m/>
    <m/>
    <m/>
    <m/>
    <m/>
    <n v="31518.448275862069"/>
    <n v="0"/>
    <n v="0"/>
    <n v="28733.793103448279"/>
    <n v="0"/>
    <n v="0"/>
    <n v="107540.94551724137"/>
    <n v="0"/>
    <n v="0"/>
    <n v="28733.793103448279"/>
    <n v="0"/>
    <n v="0"/>
    <n v="136274.73862068966"/>
    <n v="1.9591244644214216"/>
  </r>
  <r>
    <x v="37"/>
    <x v="4"/>
    <n v="69559"/>
    <m/>
    <n v="29923"/>
    <n v="102115.20600000001"/>
    <n v="1.4680372920829801"/>
    <m/>
    <m/>
    <m/>
    <n v="17930"/>
    <n v="0"/>
    <m/>
    <m/>
    <m/>
    <m/>
    <m/>
    <m/>
    <m/>
    <m/>
    <m/>
    <m/>
    <m/>
    <m/>
    <m/>
    <m/>
    <m/>
    <m/>
    <m/>
    <m/>
    <m/>
    <n v="29923"/>
    <n v="0"/>
    <n v="0"/>
    <n v="17930"/>
    <n v="0"/>
    <n v="0"/>
    <n v="102097.276"/>
    <n v="0"/>
    <n v="0"/>
    <n v="17930"/>
    <n v="0"/>
    <n v="0"/>
    <n v="120027.276"/>
    <n v="1.7255463132017423"/>
  </r>
  <r>
    <x v="38"/>
    <x v="4"/>
    <n v="69559"/>
    <m/>
    <n v="22098"/>
    <n v="75407.956000000006"/>
    <n v="1.0840862577092829"/>
    <m/>
    <m/>
    <m/>
    <n v="9580"/>
    <n v="0"/>
    <m/>
    <m/>
    <m/>
    <m/>
    <m/>
    <m/>
    <m/>
    <m/>
    <m/>
    <m/>
    <m/>
    <m/>
    <m/>
    <m/>
    <m/>
    <m/>
    <m/>
    <m/>
    <m/>
    <n v="22098"/>
    <n v="0"/>
    <n v="0"/>
    <n v="9580"/>
    <n v="0"/>
    <n v="0"/>
    <n v="75398.376000000004"/>
    <n v="0"/>
    <n v="0"/>
    <n v="9580"/>
    <n v="0"/>
    <n v="0"/>
    <n v="84978.376000000004"/>
    <n v="1.2216733420549462"/>
  </r>
  <r>
    <x v="39"/>
    <x v="4"/>
    <n v="69559"/>
    <m/>
    <n v="11790"/>
    <n v="40228.379999999997"/>
    <n v="0.57833465115944738"/>
    <m/>
    <m/>
    <m/>
    <n v="900"/>
    <n v="0"/>
    <m/>
    <m/>
    <m/>
    <m/>
    <m/>
    <m/>
    <m/>
    <m/>
    <m/>
    <m/>
    <m/>
    <m/>
    <m/>
    <m/>
    <m/>
    <m/>
    <m/>
    <m/>
    <m/>
    <n v="11790"/>
    <n v="0"/>
    <n v="0"/>
    <n v="900"/>
    <n v="0"/>
    <n v="0"/>
    <n v="40227.479999999996"/>
    <n v="0"/>
    <n v="0"/>
    <n v="900"/>
    <n v="0"/>
    <n v="0"/>
    <n v="41127.479999999996"/>
    <n v="0.59126036889546996"/>
  </r>
  <r>
    <x v="40"/>
    <x v="4"/>
    <n v="69559"/>
    <m/>
    <m/>
    <m/>
    <m/>
    <m/>
    <m/>
    <m/>
    <m/>
    <m/>
    <m/>
    <m/>
    <m/>
    <m/>
    <m/>
    <m/>
    <m/>
    <m/>
    <m/>
    <m/>
    <m/>
    <m/>
    <m/>
    <m/>
    <m/>
    <m/>
    <m/>
    <m/>
    <m/>
    <n v="0"/>
    <n v="0"/>
    <n v="0"/>
    <n v="0"/>
    <n v="0"/>
    <n v="0"/>
    <n v="0"/>
    <n v="0"/>
    <n v="0"/>
    <n v="0"/>
    <n v="0"/>
    <n v="0"/>
    <n v="0"/>
    <n v="0"/>
  </r>
  <r>
    <x v="41"/>
    <x v="4"/>
    <n v="69559"/>
    <m/>
    <m/>
    <m/>
    <m/>
    <m/>
    <m/>
    <m/>
    <m/>
    <m/>
    <m/>
    <m/>
    <m/>
    <m/>
    <m/>
    <m/>
    <m/>
    <m/>
    <m/>
    <m/>
    <m/>
    <m/>
    <m/>
    <m/>
    <m/>
    <m/>
    <m/>
    <m/>
    <m/>
    <n v="0"/>
    <n v="0"/>
    <n v="0"/>
    <n v="0"/>
    <n v="0"/>
    <n v="0"/>
    <n v="0"/>
    <n v="0"/>
    <n v="0"/>
    <n v="0"/>
    <n v="0"/>
    <n v="0"/>
    <n v="0"/>
    <n v="0"/>
  </r>
  <r>
    <x v="42"/>
    <x v="4"/>
    <n v="69559"/>
    <m/>
    <m/>
    <m/>
    <m/>
    <m/>
    <m/>
    <m/>
    <m/>
    <m/>
    <m/>
    <m/>
    <m/>
    <m/>
    <m/>
    <m/>
    <m/>
    <m/>
    <m/>
    <m/>
    <m/>
    <m/>
    <m/>
    <m/>
    <m/>
    <m/>
    <m/>
    <m/>
    <m/>
    <n v="0"/>
    <n v="0"/>
    <n v="0"/>
    <n v="0"/>
    <n v="0"/>
    <n v="0"/>
    <n v="0"/>
    <n v="0"/>
    <n v="0"/>
    <n v="0"/>
    <n v="0"/>
    <n v="0"/>
    <n v="0"/>
    <n v="0"/>
  </r>
  <r>
    <x v="43"/>
    <x v="4"/>
    <n v="69559"/>
    <m/>
    <m/>
    <m/>
    <m/>
    <m/>
    <m/>
    <m/>
    <n v="0"/>
    <n v="0"/>
    <m/>
    <m/>
    <m/>
    <m/>
    <m/>
    <m/>
    <m/>
    <m/>
    <m/>
    <m/>
    <m/>
    <m/>
    <m/>
    <m/>
    <m/>
    <m/>
    <m/>
    <m/>
    <m/>
    <n v="0"/>
    <n v="0"/>
    <n v="0"/>
    <n v="0"/>
    <n v="0"/>
    <n v="0"/>
    <n v="0"/>
    <n v="0"/>
    <n v="0"/>
    <n v="0"/>
    <n v="0"/>
    <n v="0"/>
    <n v="0"/>
    <n v="0"/>
  </r>
  <r>
    <x v="44"/>
    <x v="4"/>
    <n v="69559"/>
    <m/>
    <m/>
    <m/>
    <m/>
    <m/>
    <m/>
    <m/>
    <m/>
    <m/>
    <m/>
    <m/>
    <m/>
    <m/>
    <m/>
    <m/>
    <m/>
    <m/>
    <m/>
    <m/>
    <m/>
    <m/>
    <m/>
    <m/>
    <m/>
    <m/>
    <m/>
    <m/>
    <m/>
    <n v="0"/>
    <n v="0"/>
    <n v="0"/>
    <n v="0"/>
    <n v="0"/>
    <n v="0"/>
    <n v="0"/>
    <n v="0"/>
    <n v="0"/>
    <n v="0"/>
    <n v="0"/>
    <n v="0"/>
    <n v="0"/>
    <n v="0"/>
  </r>
  <r>
    <x v="45"/>
    <x v="4"/>
    <n v="69559"/>
    <m/>
    <m/>
    <m/>
    <m/>
    <m/>
    <m/>
    <m/>
    <n v="0"/>
    <n v="0"/>
    <m/>
    <m/>
    <m/>
    <m/>
    <m/>
    <m/>
    <m/>
    <m/>
    <m/>
    <m/>
    <m/>
    <m/>
    <m/>
    <m/>
    <m/>
    <m/>
    <m/>
    <m/>
    <m/>
    <n v="0"/>
    <n v="0"/>
    <n v="0"/>
    <n v="0"/>
    <n v="0"/>
    <n v="0"/>
    <n v="0"/>
    <n v="0"/>
    <n v="0"/>
    <n v="0"/>
    <n v="0"/>
    <n v="0"/>
    <n v="0"/>
    <n v="0"/>
  </r>
  <r>
    <x v="46"/>
    <x v="4"/>
    <n v="69559"/>
    <m/>
    <m/>
    <m/>
    <m/>
    <m/>
    <m/>
    <m/>
    <n v="0"/>
    <n v="0"/>
    <m/>
    <m/>
    <m/>
    <m/>
    <m/>
    <m/>
    <m/>
    <m/>
    <m/>
    <m/>
    <m/>
    <m/>
    <m/>
    <m/>
    <m/>
    <m/>
    <m/>
    <m/>
    <m/>
    <n v="0"/>
    <n v="0"/>
    <n v="0"/>
    <n v="0"/>
    <n v="0"/>
    <n v="0"/>
    <n v="0"/>
    <n v="0"/>
    <n v="0"/>
    <n v="0"/>
    <n v="0"/>
    <n v="0"/>
    <n v="0"/>
    <n v="0"/>
  </r>
  <r>
    <x v="47"/>
    <x v="4"/>
    <n v="69559"/>
    <m/>
    <m/>
    <m/>
    <m/>
    <m/>
    <m/>
    <m/>
    <n v="0"/>
    <n v="0"/>
    <m/>
    <m/>
    <m/>
    <m/>
    <m/>
    <m/>
    <m/>
    <m/>
    <m/>
    <m/>
    <m/>
    <m/>
    <m/>
    <m/>
    <m/>
    <m/>
    <m/>
    <m/>
    <m/>
    <n v="0"/>
    <n v="0"/>
    <n v="0"/>
    <n v="0"/>
    <n v="0"/>
    <n v="0"/>
    <n v="0"/>
    <n v="0"/>
    <n v="0"/>
    <n v="0"/>
    <n v="0"/>
    <n v="0"/>
    <n v="0"/>
    <n v="0"/>
  </r>
  <r>
    <x v="48"/>
    <x v="4"/>
    <n v="69559"/>
    <m/>
    <m/>
    <m/>
    <m/>
    <m/>
    <m/>
    <m/>
    <n v="0"/>
    <n v="0"/>
    <m/>
    <m/>
    <m/>
    <m/>
    <m/>
    <m/>
    <m/>
    <m/>
    <m/>
    <m/>
    <m/>
    <m/>
    <m/>
    <m/>
    <m/>
    <m/>
    <m/>
    <m/>
    <m/>
    <n v="0"/>
    <n v="0"/>
    <n v="0"/>
    <n v="0"/>
    <n v="0"/>
    <n v="0"/>
    <n v="0"/>
    <n v="0"/>
    <n v="0"/>
    <n v="0"/>
    <n v="0"/>
    <n v="0"/>
    <n v="0"/>
    <n v="0"/>
  </r>
  <r>
    <x v="49"/>
    <x v="4"/>
    <n v="69559"/>
    <m/>
    <m/>
    <m/>
    <m/>
    <m/>
    <m/>
    <m/>
    <m/>
    <n v="0"/>
    <m/>
    <m/>
    <m/>
    <m/>
    <m/>
    <m/>
    <m/>
    <m/>
    <m/>
    <m/>
    <m/>
    <m/>
    <m/>
    <m/>
    <m/>
    <m/>
    <m/>
    <m/>
    <m/>
    <n v="0"/>
    <n v="0"/>
    <n v="0"/>
    <n v="0"/>
    <n v="0"/>
    <n v="0"/>
    <n v="0"/>
    <n v="0"/>
    <n v="0"/>
    <n v="0"/>
    <n v="0"/>
    <n v="0"/>
    <n v="0"/>
    <n v="0"/>
  </r>
  <r>
    <x v="50"/>
    <x v="4"/>
    <n v="69559"/>
    <m/>
    <m/>
    <m/>
    <m/>
    <m/>
    <m/>
    <m/>
    <m/>
    <n v="0"/>
    <m/>
    <m/>
    <m/>
    <m/>
    <m/>
    <m/>
    <m/>
    <m/>
    <m/>
    <m/>
    <m/>
    <m/>
    <m/>
    <m/>
    <m/>
    <m/>
    <m/>
    <m/>
    <m/>
    <n v="0"/>
    <n v="0"/>
    <n v="0"/>
    <n v="0"/>
    <n v="0"/>
    <n v="0"/>
    <n v="0"/>
    <n v="0"/>
    <n v="0"/>
    <n v="0"/>
    <n v="0"/>
    <n v="0"/>
    <n v="0"/>
    <n v="0"/>
  </r>
  <r>
    <x v="51"/>
    <x v="4"/>
    <n v="69559"/>
    <m/>
    <m/>
    <m/>
    <m/>
    <m/>
    <m/>
    <m/>
    <n v="0"/>
    <n v="0"/>
    <m/>
    <m/>
    <m/>
    <m/>
    <m/>
    <m/>
    <m/>
    <m/>
    <m/>
    <m/>
    <m/>
    <m/>
    <m/>
    <m/>
    <m/>
    <m/>
    <m/>
    <m/>
    <m/>
    <n v="0"/>
    <n v="0"/>
    <n v="0"/>
    <n v="0"/>
    <n v="0"/>
    <n v="0"/>
    <n v="0"/>
    <n v="0"/>
    <n v="0"/>
    <n v="0"/>
    <n v="0"/>
    <n v="0"/>
    <n v="0"/>
    <n v="0"/>
  </r>
  <r>
    <x v="52"/>
    <x v="4"/>
    <n v="69559"/>
    <m/>
    <m/>
    <m/>
    <m/>
    <m/>
    <m/>
    <m/>
    <m/>
    <m/>
    <m/>
    <m/>
    <m/>
    <m/>
    <m/>
    <m/>
    <m/>
    <m/>
    <m/>
    <m/>
    <m/>
    <m/>
    <m/>
    <m/>
    <m/>
    <m/>
    <m/>
    <m/>
    <m/>
    <n v="0"/>
    <n v="0"/>
    <n v="0"/>
    <n v="0"/>
    <n v="0"/>
    <n v="0"/>
    <n v="0"/>
    <n v="0"/>
    <n v="0"/>
    <n v="0"/>
    <n v="0"/>
    <n v="0"/>
    <n v="0"/>
    <n v="0"/>
  </r>
  <r>
    <x v="55"/>
    <x v="5"/>
    <n v="53901"/>
    <m/>
    <m/>
    <m/>
    <m/>
    <m/>
    <m/>
    <m/>
    <m/>
    <m/>
    <m/>
    <m/>
    <m/>
    <m/>
    <m/>
    <m/>
    <m/>
    <m/>
    <m/>
    <m/>
    <m/>
    <m/>
    <m/>
    <m/>
    <m/>
    <m/>
    <m/>
    <m/>
    <m/>
    <n v="0"/>
    <n v="0"/>
    <n v="0"/>
    <n v="0"/>
    <n v="0"/>
    <n v="0"/>
    <n v="0"/>
    <n v="0"/>
    <n v="0"/>
    <n v="0"/>
    <n v="0"/>
    <n v="0"/>
    <n v="0"/>
    <n v="0"/>
  </r>
  <r>
    <x v="37"/>
    <x v="5"/>
    <n v="53901"/>
    <n v="865528320"/>
    <m/>
    <n v="789364740596.16003"/>
    <n v="14644714.209312631"/>
    <n v="853680"/>
    <n v="0"/>
    <m/>
    <m/>
    <m/>
    <m/>
    <m/>
    <m/>
    <m/>
    <m/>
    <m/>
    <m/>
    <m/>
    <m/>
    <m/>
    <m/>
    <m/>
    <m/>
    <m/>
    <m/>
    <m/>
    <m/>
    <m/>
    <m/>
    <n v="853680"/>
    <n v="0"/>
    <n v="865528320"/>
    <n v="0"/>
    <n v="0"/>
    <n v="0"/>
    <n v="2912756.16"/>
    <n v="0"/>
    <m/>
    <n v="0"/>
    <n v="0"/>
    <n v="0"/>
    <n v="2912756.16"/>
    <n v="54.039000389603167"/>
  </r>
  <r>
    <x v="38"/>
    <x v="5"/>
    <n v="53901"/>
    <n v="334169088"/>
    <m/>
    <n v="304764976838.09998"/>
    <n v="5654161.8307285579"/>
    <n v="811425"/>
    <n v="0"/>
    <m/>
    <m/>
    <m/>
    <m/>
    <m/>
    <m/>
    <m/>
    <m/>
    <m/>
    <m/>
    <m/>
    <m/>
    <m/>
    <m/>
    <m/>
    <m/>
    <m/>
    <m/>
    <m/>
    <m/>
    <m/>
    <m/>
    <n v="811425"/>
    <n v="0"/>
    <n v="334169088"/>
    <n v="0"/>
    <n v="0"/>
    <n v="0"/>
    <n v="2768582.1"/>
    <n v="0"/>
    <m/>
    <n v="0"/>
    <n v="0"/>
    <n v="0"/>
    <n v="2768582.1"/>
    <n v="51.364206600990705"/>
  </r>
  <r>
    <x v="39"/>
    <x v="5"/>
    <n v="53901"/>
    <n v="0"/>
    <m/>
    <n v="2269116.48"/>
    <n v="42.09785495630878"/>
    <n v="663810"/>
    <n v="1230"/>
    <m/>
    <m/>
    <m/>
    <m/>
    <m/>
    <m/>
    <m/>
    <m/>
    <m/>
    <m/>
    <m/>
    <m/>
    <m/>
    <m/>
    <m/>
    <m/>
    <m/>
    <m/>
    <m/>
    <m/>
    <m/>
    <m/>
    <n v="665040"/>
    <n v="0"/>
    <n v="0"/>
    <n v="0"/>
    <n v="0"/>
    <n v="0"/>
    <n v="2269116.48"/>
    <n v="0"/>
    <m/>
    <n v="0"/>
    <n v="0"/>
    <n v="0"/>
    <n v="2269116.48"/>
    <n v="42.097854956308787"/>
  </r>
  <r>
    <x v="40"/>
    <x v="5"/>
    <n v="53901"/>
    <n v="0"/>
    <m/>
    <n v="2817237.22"/>
    <n v="52.266882247082613"/>
    <n v="825282"/>
    <n v="403"/>
    <m/>
    <m/>
    <m/>
    <m/>
    <m/>
    <m/>
    <m/>
    <m/>
    <m/>
    <m/>
    <m/>
    <m/>
    <m/>
    <m/>
    <m/>
    <m/>
    <m/>
    <m/>
    <m/>
    <m/>
    <m/>
    <m/>
    <n v="825685"/>
    <n v="0"/>
    <n v="0"/>
    <n v="0"/>
    <n v="0"/>
    <n v="0"/>
    <n v="2817237.2199999997"/>
    <n v="0"/>
    <m/>
    <n v="0"/>
    <n v="0"/>
    <n v="0"/>
    <n v="2817237.2199999997"/>
    <n v="52.266882247082613"/>
  </r>
  <r>
    <x v="41"/>
    <x v="5"/>
    <n v="53901"/>
    <n v="0"/>
    <m/>
    <m/>
    <m/>
    <n v="1038593"/>
    <m/>
    <m/>
    <m/>
    <m/>
    <m/>
    <m/>
    <m/>
    <m/>
    <m/>
    <m/>
    <m/>
    <m/>
    <m/>
    <m/>
    <m/>
    <m/>
    <m/>
    <m/>
    <m/>
    <m/>
    <m/>
    <m/>
    <m/>
    <n v="1038593"/>
    <n v="0"/>
    <n v="0"/>
    <n v="0"/>
    <n v="0"/>
    <n v="0"/>
    <n v="3543679.3160000001"/>
    <n v="0"/>
    <m/>
    <n v="0"/>
    <n v="0"/>
    <n v="0"/>
    <n v="3543679.3160000001"/>
    <n v="65.744222110907032"/>
  </r>
  <r>
    <x v="42"/>
    <x v="5"/>
    <n v="53901"/>
    <n v="107520"/>
    <m/>
    <m/>
    <m/>
    <n v="1059270"/>
    <m/>
    <m/>
    <m/>
    <m/>
    <m/>
    <m/>
    <m/>
    <m/>
    <m/>
    <m/>
    <m/>
    <m/>
    <m/>
    <m/>
    <m/>
    <m/>
    <m/>
    <m/>
    <m/>
    <m/>
    <m/>
    <m/>
    <m/>
    <n v="1059270"/>
    <n v="0"/>
    <n v="107520"/>
    <n v="0"/>
    <n v="0"/>
    <n v="0"/>
    <n v="3614229.2399999998"/>
    <n v="0"/>
    <m/>
    <n v="0"/>
    <n v="0"/>
    <n v="0"/>
    <n v="3614229.2399999998"/>
    <n v="67.053101797740297"/>
  </r>
  <r>
    <x v="43"/>
    <x v="5"/>
    <n v="53901"/>
    <m/>
    <m/>
    <m/>
    <m/>
    <m/>
    <m/>
    <m/>
    <m/>
    <m/>
    <m/>
    <m/>
    <m/>
    <m/>
    <m/>
    <m/>
    <m/>
    <m/>
    <m/>
    <m/>
    <m/>
    <m/>
    <m/>
    <m/>
    <m/>
    <m/>
    <m/>
    <m/>
    <m/>
    <n v="0"/>
    <n v="0"/>
    <n v="0"/>
    <n v="0"/>
    <n v="0"/>
    <n v="0"/>
    <n v="0"/>
    <n v="0"/>
    <m/>
    <n v="0"/>
    <n v="0"/>
    <n v="0"/>
    <n v="0"/>
    <n v="0"/>
  </r>
  <r>
    <x v="44"/>
    <x v="5"/>
    <n v="53901"/>
    <n v="2335027200"/>
    <m/>
    <m/>
    <m/>
    <m/>
    <m/>
    <m/>
    <m/>
    <m/>
    <m/>
    <m/>
    <m/>
    <m/>
    <m/>
    <m/>
    <m/>
    <m/>
    <m/>
    <m/>
    <m/>
    <m/>
    <m/>
    <m/>
    <m/>
    <m/>
    <m/>
    <m/>
    <m/>
    <n v="0"/>
    <n v="0"/>
    <n v="2335027200"/>
    <n v="0"/>
    <n v="0"/>
    <n v="0"/>
    <n v="0"/>
    <n v="0"/>
    <m/>
    <n v="0"/>
    <n v="0"/>
    <n v="0"/>
    <n v="0"/>
    <n v="0"/>
  </r>
  <r>
    <x v="45"/>
    <x v="5"/>
    <n v="53901"/>
    <n v="2786694656"/>
    <m/>
    <n v="2541469142193.5918"/>
    <n v="47150686.298836596"/>
    <n v="1059766"/>
    <n v="0"/>
    <m/>
    <m/>
    <m/>
    <m/>
    <m/>
    <m/>
    <m/>
    <m/>
    <m/>
    <m/>
    <m/>
    <m/>
    <m/>
    <m/>
    <m/>
    <m/>
    <m/>
    <m/>
    <m/>
    <m/>
    <m/>
    <m/>
    <n v="1059766"/>
    <n v="0"/>
    <n v="2786694656"/>
    <n v="0"/>
    <n v="0"/>
    <n v="0"/>
    <n v="3615921.5919999997"/>
    <n v="0"/>
    <m/>
    <n v="0"/>
    <n v="0"/>
    <n v="0"/>
    <n v="3615921.5919999997"/>
    <n v="67.084499211517411"/>
  </r>
  <r>
    <x v="46"/>
    <x v="5"/>
    <n v="53901"/>
    <n v="4912439552"/>
    <m/>
    <n v="4480148444190.6162"/>
    <n v="83118095.103812844"/>
    <n v="1047118"/>
    <n v="0"/>
    <m/>
    <m/>
    <m/>
    <m/>
    <m/>
    <m/>
    <m/>
    <m/>
    <m/>
    <m/>
    <m/>
    <m/>
    <m/>
    <m/>
    <m/>
    <m/>
    <m/>
    <m/>
    <m/>
    <m/>
    <m/>
    <m/>
    <n v="1047118"/>
    <n v="0"/>
    <n v="4912439552"/>
    <n v="0"/>
    <n v="0"/>
    <n v="0"/>
    <n v="3572766.6159999999"/>
    <n v="0"/>
    <m/>
    <n v="0"/>
    <n v="0"/>
    <n v="0"/>
    <n v="3572766.6159999999"/>
    <n v="66.283865160201103"/>
  </r>
  <r>
    <x v="47"/>
    <x v="5"/>
    <n v="53901"/>
    <n v="2863336448"/>
    <m/>
    <n v="2611365909956.6079"/>
    <n v="48447448.284013428"/>
    <n v="899584"/>
    <n v="0"/>
    <m/>
    <m/>
    <m/>
    <m/>
    <m/>
    <m/>
    <m/>
    <m/>
    <m/>
    <m/>
    <m/>
    <m/>
    <m/>
    <m/>
    <m/>
    <m/>
    <m/>
    <m/>
    <m/>
    <m/>
    <m/>
    <m/>
    <n v="899584"/>
    <n v="0"/>
    <n v="2863336448"/>
    <n v="0"/>
    <n v="0"/>
    <n v="0"/>
    <n v="3069380.608"/>
    <n v="0"/>
    <m/>
    <n v="0"/>
    <n v="0"/>
    <n v="0"/>
    <n v="3069380.608"/>
    <n v="56.944780393684717"/>
  </r>
  <r>
    <x v="48"/>
    <x v="5"/>
    <n v="53901"/>
    <n v="2048059392"/>
    <m/>
    <n v="1867833416194.876"/>
    <n v="34653038.277487911"/>
    <n v="952723"/>
    <n v="0"/>
    <m/>
    <m/>
    <m/>
    <m/>
    <m/>
    <m/>
    <m/>
    <m/>
    <m/>
    <m/>
    <m/>
    <m/>
    <m/>
    <m/>
    <m/>
    <m/>
    <m/>
    <m/>
    <m/>
    <m/>
    <m/>
    <m/>
    <n v="952723"/>
    <n v="0"/>
    <n v="2048059392"/>
    <n v="0"/>
    <n v="0"/>
    <n v="0"/>
    <n v="3250690.8759999997"/>
    <n v="0"/>
    <m/>
    <n v="0"/>
    <n v="0"/>
    <n v="0"/>
    <n v="3250690.8759999997"/>
    <n v="60.30854485074488"/>
  </r>
  <r>
    <x v="49"/>
    <x v="5"/>
    <n v="53901"/>
    <n v="1190453760"/>
    <m/>
    <n v="1085696730514.2"/>
    <n v="20142422.784627371"/>
    <n v="850350"/>
    <n v="0"/>
    <m/>
    <m/>
    <m/>
    <m/>
    <m/>
    <m/>
    <m/>
    <m/>
    <m/>
    <m/>
    <m/>
    <m/>
    <m/>
    <m/>
    <m/>
    <m/>
    <m/>
    <m/>
    <m/>
    <m/>
    <m/>
    <m/>
    <n v="850350"/>
    <n v="0"/>
    <n v="1190453760"/>
    <n v="0"/>
    <n v="0"/>
    <n v="0"/>
    <n v="2901394.1999999997"/>
    <n v="0"/>
    <m/>
    <n v="0"/>
    <n v="0"/>
    <n v="0"/>
    <n v="2901394.1999999997"/>
    <n v="53.828207268881833"/>
  </r>
  <r>
    <x v="50"/>
    <x v="5"/>
    <n v="53901"/>
    <n v="277180672"/>
    <m/>
    <n v="252791335402.24399"/>
    <n v="4689919.2111879922"/>
    <n v="751037"/>
    <n v="0"/>
    <m/>
    <m/>
    <m/>
    <m/>
    <m/>
    <m/>
    <m/>
    <m/>
    <m/>
    <m/>
    <m/>
    <m/>
    <m/>
    <m/>
    <m/>
    <m/>
    <m/>
    <m/>
    <m/>
    <m/>
    <m/>
    <m/>
    <n v="751037"/>
    <n v="0"/>
    <n v="277180672"/>
    <n v="0"/>
    <n v="0"/>
    <n v="0"/>
    <n v="2562538.2439999999"/>
    <n v="0"/>
    <m/>
    <n v="0"/>
    <n v="0"/>
    <n v="0"/>
    <n v="2562538.2439999999"/>
    <n v="47.541571473627577"/>
  </r>
  <r>
    <x v="51"/>
    <x v="5"/>
    <n v="53901"/>
    <m/>
    <m/>
    <m/>
    <m/>
    <m/>
    <m/>
    <m/>
    <m/>
    <m/>
    <m/>
    <m/>
    <m/>
    <m/>
    <m/>
    <m/>
    <m/>
    <m/>
    <m/>
    <m/>
    <m/>
    <m/>
    <m/>
    <m/>
    <m/>
    <m/>
    <m/>
    <m/>
    <m/>
    <n v="0"/>
    <n v="0"/>
    <n v="0"/>
    <n v="0"/>
    <n v="0"/>
    <n v="0"/>
    <n v="0"/>
    <n v="0"/>
    <n v="0"/>
    <n v="0"/>
    <n v="0"/>
    <n v="0"/>
    <n v="0"/>
    <n v="0"/>
  </r>
  <r>
    <x v="55"/>
    <x v="6"/>
    <n v="70269"/>
    <m/>
    <m/>
    <m/>
    <m/>
    <m/>
    <m/>
    <m/>
    <m/>
    <m/>
    <m/>
    <m/>
    <m/>
    <m/>
    <m/>
    <m/>
    <m/>
    <m/>
    <m/>
    <m/>
    <m/>
    <m/>
    <m/>
    <m/>
    <m/>
    <m/>
    <m/>
    <m/>
    <m/>
    <n v="0"/>
    <n v="0"/>
    <n v="0"/>
    <n v="0"/>
    <n v="0"/>
    <n v="0"/>
    <n v="0"/>
    <n v="0"/>
    <n v="0"/>
    <n v="0"/>
    <n v="0"/>
    <n v="0"/>
    <n v="0"/>
    <n v="0"/>
  </r>
  <r>
    <x v="0"/>
    <x v="7"/>
    <n v="18360"/>
    <m/>
    <n v="3204.0714285714289"/>
    <n v="10932.29171428571"/>
    <n v="0.59544072517896052"/>
    <m/>
    <m/>
    <m/>
    <m/>
    <m/>
    <m/>
    <m/>
    <m/>
    <m/>
    <m/>
    <m/>
    <m/>
    <m/>
    <m/>
    <m/>
    <m/>
    <m/>
    <m/>
    <m/>
    <m/>
    <m/>
    <m/>
    <m/>
    <m/>
    <n v="3204.0714285714289"/>
    <n v="0"/>
    <n v="0"/>
    <n v="0"/>
    <n v="0"/>
    <n v="0"/>
    <n v="10932.291714285715"/>
    <n v="0"/>
    <n v="0"/>
    <n v="0"/>
    <n v="0"/>
    <n v="0"/>
    <n v="10932.291714285715"/>
    <n v="0.59544072517896052"/>
  </r>
  <r>
    <x v="54"/>
    <x v="7"/>
    <n v="18360"/>
    <m/>
    <n v="2852"/>
    <n v="9731.0239999999994"/>
    <n v="0.53001220043572983"/>
    <m/>
    <m/>
    <m/>
    <m/>
    <m/>
    <m/>
    <m/>
    <m/>
    <m/>
    <m/>
    <m/>
    <m/>
    <m/>
    <m/>
    <m/>
    <m/>
    <m/>
    <m/>
    <m/>
    <m/>
    <m/>
    <m/>
    <m/>
    <m/>
    <n v="2852"/>
    <n v="0"/>
    <n v="0"/>
    <n v="0"/>
    <n v="0"/>
    <n v="0"/>
    <n v="9731.0239999999994"/>
    <n v="0"/>
    <n v="0"/>
    <n v="0"/>
    <n v="0"/>
    <n v="0"/>
    <n v="9731.0239999999994"/>
    <n v="0.53001220043572983"/>
  </r>
  <r>
    <x v="1"/>
    <x v="7"/>
    <n v="18360"/>
    <m/>
    <n v="2721.3571428571431"/>
    <n v="9285.2705714285712"/>
    <n v="0.50573369125427947"/>
    <m/>
    <m/>
    <m/>
    <m/>
    <m/>
    <m/>
    <m/>
    <m/>
    <m/>
    <m/>
    <m/>
    <m/>
    <m/>
    <m/>
    <m/>
    <m/>
    <m/>
    <m/>
    <m/>
    <m/>
    <m/>
    <m/>
    <m/>
    <m/>
    <n v="2721.3571428571431"/>
    <n v="0"/>
    <n v="0"/>
    <n v="0"/>
    <n v="0"/>
    <n v="0"/>
    <n v="9285.2705714285712"/>
    <n v="0"/>
    <n v="0"/>
    <n v="0"/>
    <n v="0"/>
    <n v="0"/>
    <n v="9285.2705714285712"/>
    <n v="0.50573369125427947"/>
  </r>
  <r>
    <x v="53"/>
    <x v="7"/>
    <n v="18360"/>
    <m/>
    <n v="2744"/>
    <n v="9362.5280000000002"/>
    <n v="0.50994161220043577"/>
    <m/>
    <m/>
    <m/>
    <m/>
    <m/>
    <m/>
    <m/>
    <m/>
    <m/>
    <m/>
    <m/>
    <m/>
    <m/>
    <m/>
    <m/>
    <m/>
    <m/>
    <m/>
    <m/>
    <m/>
    <m/>
    <m/>
    <m/>
    <m/>
    <n v="2744"/>
    <n v="0"/>
    <n v="0"/>
    <n v="0"/>
    <n v="0"/>
    <n v="0"/>
    <n v="9362.5280000000002"/>
    <n v="0"/>
    <n v="0"/>
    <n v="0"/>
    <n v="0"/>
    <n v="0"/>
    <n v="9362.5280000000002"/>
    <n v="0.50994161220043577"/>
  </r>
  <r>
    <x v="2"/>
    <x v="7"/>
    <n v="18360"/>
    <m/>
    <n v="2793.4444444444439"/>
    <n v="9531.2324444444439"/>
    <n v="0.51913030743161459"/>
    <m/>
    <m/>
    <m/>
    <m/>
    <m/>
    <m/>
    <m/>
    <m/>
    <m/>
    <m/>
    <m/>
    <m/>
    <m/>
    <m/>
    <m/>
    <m/>
    <m/>
    <m/>
    <m/>
    <m/>
    <m/>
    <m/>
    <m/>
    <m/>
    <n v="2793.4444444444439"/>
    <n v="0"/>
    <n v="0"/>
    <n v="0"/>
    <n v="0"/>
    <n v="0"/>
    <n v="9531.2324444444421"/>
    <n v="0"/>
    <n v="0"/>
    <n v="0"/>
    <n v="0"/>
    <n v="0"/>
    <n v="9531.2324444444421"/>
    <n v="0.51913030743161448"/>
  </r>
  <r>
    <x v="3"/>
    <x v="7"/>
    <n v="18360"/>
    <m/>
    <n v="3822.5"/>
    <n v="13042.37"/>
    <n v="0.71036873638344222"/>
    <m/>
    <m/>
    <m/>
    <m/>
    <m/>
    <m/>
    <m/>
    <m/>
    <m/>
    <m/>
    <m/>
    <m/>
    <m/>
    <m/>
    <m/>
    <m/>
    <m/>
    <m/>
    <m/>
    <m/>
    <m/>
    <m/>
    <m/>
    <m/>
    <n v="3822.5"/>
    <n v="0"/>
    <n v="0"/>
    <n v="0"/>
    <n v="0"/>
    <n v="0"/>
    <n v="13042.369999999999"/>
    <n v="0"/>
    <n v="0"/>
    <n v="0"/>
    <n v="0"/>
    <n v="0"/>
    <n v="13042.369999999999"/>
    <n v="0.71036873638344222"/>
  </r>
  <r>
    <x v="4"/>
    <x v="7"/>
    <n v="18360"/>
    <m/>
    <n v="4300.8571428570431"/>
    <n v="14674.52457142823"/>
    <n v="0.79926604419543734"/>
    <m/>
    <m/>
    <m/>
    <m/>
    <m/>
    <m/>
    <m/>
    <m/>
    <m/>
    <m/>
    <m/>
    <m/>
    <m/>
    <m/>
    <m/>
    <m/>
    <m/>
    <m/>
    <m/>
    <m/>
    <m/>
    <m/>
    <m/>
    <m/>
    <n v="4300.8571428570431"/>
    <n v="0"/>
    <n v="0"/>
    <n v="0"/>
    <n v="0"/>
    <n v="0"/>
    <n v="14674.52457142823"/>
    <n v="0"/>
    <n v="0"/>
    <n v="0"/>
    <n v="0"/>
    <n v="0"/>
    <n v="14674.52457142823"/>
    <n v="0.79926604419543734"/>
  </r>
  <r>
    <x v="5"/>
    <x v="7"/>
    <n v="18360"/>
    <m/>
    <n v="4991.0714285714203"/>
    <n v="17029.535714285681"/>
    <n v="0.92753462496109396"/>
    <m/>
    <m/>
    <m/>
    <m/>
    <m/>
    <m/>
    <m/>
    <m/>
    <m/>
    <m/>
    <m/>
    <m/>
    <m/>
    <m/>
    <m/>
    <m/>
    <m/>
    <m/>
    <m/>
    <m/>
    <m/>
    <m/>
    <m/>
    <m/>
    <n v="4991.0714285714203"/>
    <n v="0"/>
    <n v="0"/>
    <n v="0"/>
    <n v="0"/>
    <n v="0"/>
    <n v="17029.535714285685"/>
    <n v="0"/>
    <n v="0"/>
    <n v="0"/>
    <n v="0"/>
    <n v="0"/>
    <n v="17029.535714285685"/>
    <n v="0.92753462496109396"/>
  </r>
  <r>
    <x v="6"/>
    <x v="7"/>
    <n v="18360"/>
    <m/>
    <n v="4361.1111111111113"/>
    <n v="14880.111111111109"/>
    <n v="0.81046356814330667"/>
    <m/>
    <m/>
    <m/>
    <m/>
    <m/>
    <m/>
    <m/>
    <m/>
    <m/>
    <m/>
    <m/>
    <m/>
    <m/>
    <m/>
    <m/>
    <m/>
    <m/>
    <m/>
    <m/>
    <m/>
    <m/>
    <m/>
    <m/>
    <m/>
    <n v="4361.1111111111113"/>
    <n v="0"/>
    <n v="0"/>
    <n v="0"/>
    <n v="0"/>
    <n v="0"/>
    <n v="14880.111111111111"/>
    <n v="0"/>
    <n v="0"/>
    <n v="0"/>
    <n v="0"/>
    <n v="0"/>
    <n v="14880.111111111111"/>
    <n v="0.81046356814330667"/>
  </r>
  <r>
    <x v="7"/>
    <x v="7"/>
    <n v="18360"/>
    <m/>
    <n v="3214.3125"/>
    <n v="10967.23425"/>
    <n v="0.59734391339869275"/>
    <m/>
    <m/>
    <m/>
    <m/>
    <m/>
    <m/>
    <m/>
    <m/>
    <m/>
    <m/>
    <m/>
    <m/>
    <m/>
    <m/>
    <m/>
    <m/>
    <m/>
    <m/>
    <m/>
    <m/>
    <m/>
    <m/>
    <m/>
    <m/>
    <n v="3214.3125"/>
    <n v="0"/>
    <n v="0"/>
    <n v="0"/>
    <n v="0"/>
    <n v="0"/>
    <n v="10967.23425"/>
    <n v="0"/>
    <n v="0"/>
    <n v="0"/>
    <n v="0"/>
    <n v="0"/>
    <n v="10967.23425"/>
    <n v="0.59734391339869275"/>
  </r>
  <r>
    <x v="8"/>
    <x v="7"/>
    <n v="18360"/>
    <m/>
    <n v="2978.181818181818"/>
    <n v="10161.55636363636"/>
    <n v="0.55346167557932258"/>
    <m/>
    <m/>
    <m/>
    <m/>
    <m/>
    <m/>
    <m/>
    <m/>
    <m/>
    <m/>
    <m/>
    <m/>
    <m/>
    <m/>
    <m/>
    <m/>
    <m/>
    <m/>
    <m/>
    <m/>
    <m/>
    <m/>
    <m/>
    <m/>
    <n v="2978.181818181818"/>
    <n v="0"/>
    <n v="0"/>
    <n v="0"/>
    <n v="0"/>
    <n v="0"/>
    <n v="10161.556363636362"/>
    <n v="0"/>
    <n v="0"/>
    <n v="0"/>
    <n v="0"/>
    <n v="0"/>
    <n v="10161.556363636362"/>
    <n v="0.55346167557932258"/>
  </r>
  <r>
    <x v="9"/>
    <x v="7"/>
    <n v="18360"/>
    <m/>
    <n v="2121.8092691620109"/>
    <n v="7239.6132263807822"/>
    <n v="0.39431444588130621"/>
    <m/>
    <m/>
    <m/>
    <m/>
    <m/>
    <m/>
    <m/>
    <m/>
    <m/>
    <m/>
    <m/>
    <m/>
    <m/>
    <m/>
    <m/>
    <m/>
    <m/>
    <m/>
    <m/>
    <m/>
    <m/>
    <m/>
    <m/>
    <m/>
    <n v="2121.8092691620109"/>
    <n v="0"/>
    <n v="0"/>
    <n v="0"/>
    <n v="0"/>
    <n v="0"/>
    <n v="7239.6132263807813"/>
    <n v="0"/>
    <n v="0"/>
    <n v="0"/>
    <n v="0"/>
    <n v="0"/>
    <n v="7239.6132263807813"/>
    <n v="0.39431444588130615"/>
  </r>
  <r>
    <x v="10"/>
    <x v="7"/>
    <n v="18360"/>
    <m/>
    <n v="2503.8907308379999"/>
    <n v="8543.2751736192567"/>
    <n v="0.46531999856314032"/>
    <m/>
    <m/>
    <m/>
    <m/>
    <m/>
    <m/>
    <m/>
    <m/>
    <m/>
    <m/>
    <m/>
    <m/>
    <m/>
    <m/>
    <m/>
    <m/>
    <m/>
    <m/>
    <m/>
    <m/>
    <m/>
    <m/>
    <m/>
    <m/>
    <n v="2503.8907308379999"/>
    <n v="0"/>
    <n v="0"/>
    <n v="0"/>
    <n v="0"/>
    <n v="0"/>
    <n v="8543.2751736192549"/>
    <n v="0"/>
    <n v="0"/>
    <n v="0"/>
    <n v="0"/>
    <n v="0"/>
    <n v="8543.2751736192549"/>
    <n v="0.46531999856314027"/>
  </r>
  <r>
    <x v="11"/>
    <x v="7"/>
    <n v="18360"/>
    <m/>
    <n v="2893.2959999999871"/>
    <n v="9871.9259519999559"/>
    <n v="0.5376865986928081"/>
    <m/>
    <m/>
    <m/>
    <m/>
    <m/>
    <m/>
    <m/>
    <m/>
    <m/>
    <m/>
    <m/>
    <m/>
    <m/>
    <m/>
    <m/>
    <m/>
    <m/>
    <m/>
    <m/>
    <m/>
    <m/>
    <m/>
    <m/>
    <m/>
    <n v="2893.2959999999871"/>
    <n v="0"/>
    <n v="0"/>
    <n v="0"/>
    <n v="0"/>
    <n v="0"/>
    <n v="9871.9259519999559"/>
    <n v="0"/>
    <n v="0"/>
    <n v="0"/>
    <n v="0"/>
    <n v="0"/>
    <n v="9871.9259519999559"/>
    <n v="0.5376865986928081"/>
  </r>
  <r>
    <x v="12"/>
    <x v="7"/>
    <n v="18360"/>
    <m/>
    <n v="3325"/>
    <n v="11344.9"/>
    <n v="0.61791394335511984"/>
    <m/>
    <m/>
    <m/>
    <m/>
    <m/>
    <m/>
    <m/>
    <m/>
    <m/>
    <m/>
    <m/>
    <m/>
    <m/>
    <m/>
    <m/>
    <m/>
    <m/>
    <m/>
    <m/>
    <m/>
    <m/>
    <m/>
    <m/>
    <m/>
    <n v="3325"/>
    <n v="0"/>
    <n v="0"/>
    <n v="0"/>
    <n v="0"/>
    <n v="0"/>
    <n v="11344.9"/>
    <n v="0"/>
    <n v="0"/>
    <n v="0"/>
    <n v="0"/>
    <n v="0"/>
    <n v="11344.9"/>
    <n v="0.61791394335511984"/>
  </r>
  <r>
    <x v="13"/>
    <x v="7"/>
    <n v="18360"/>
    <m/>
    <n v="3066.521739130435"/>
    <n v="10462.97217391304"/>
    <n v="0.56987865870986076"/>
    <m/>
    <m/>
    <m/>
    <m/>
    <m/>
    <m/>
    <m/>
    <m/>
    <m/>
    <m/>
    <m/>
    <m/>
    <m/>
    <m/>
    <m/>
    <m/>
    <m/>
    <m/>
    <m/>
    <m/>
    <m/>
    <m/>
    <m/>
    <m/>
    <n v="3066.521739130435"/>
    <n v="0"/>
    <n v="0"/>
    <n v="0"/>
    <n v="0"/>
    <n v="0"/>
    <n v="10462.972173913044"/>
    <n v="0"/>
    <n v="0"/>
    <n v="0"/>
    <n v="0"/>
    <n v="0"/>
    <n v="10462.972173913044"/>
    <n v="0.56987865870986076"/>
  </r>
  <r>
    <x v="14"/>
    <x v="7"/>
    <n v="18360"/>
    <m/>
    <n v="2648.478260869565"/>
    <n v="9036.6078260869581"/>
    <n v="0.4921899687411197"/>
    <m/>
    <m/>
    <m/>
    <m/>
    <m/>
    <m/>
    <m/>
    <m/>
    <m/>
    <m/>
    <m/>
    <m/>
    <m/>
    <m/>
    <m/>
    <m/>
    <m/>
    <m/>
    <m/>
    <m/>
    <m/>
    <m/>
    <m/>
    <m/>
    <n v="2648.478260869565"/>
    <n v="0"/>
    <n v="0"/>
    <n v="0"/>
    <n v="0"/>
    <n v="0"/>
    <n v="9036.6078260869563"/>
    <n v="0"/>
    <n v="0"/>
    <n v="0"/>
    <n v="0"/>
    <n v="0"/>
    <n v="9036.6078260869563"/>
    <n v="0.49218996874111964"/>
  </r>
  <r>
    <x v="15"/>
    <x v="7"/>
    <n v="18360"/>
    <m/>
    <n v="3494.4444444444439"/>
    <n v="11923.04444444444"/>
    <n v="0.64940329218106996"/>
    <m/>
    <m/>
    <m/>
    <m/>
    <m/>
    <m/>
    <m/>
    <m/>
    <m/>
    <m/>
    <m/>
    <m/>
    <m/>
    <m/>
    <m/>
    <m/>
    <m/>
    <m/>
    <m/>
    <m/>
    <m/>
    <m/>
    <m/>
    <m/>
    <n v="3494.4444444444439"/>
    <n v="0"/>
    <n v="0"/>
    <n v="0"/>
    <n v="0"/>
    <n v="0"/>
    <n v="11923.044444444442"/>
    <n v="0"/>
    <n v="0"/>
    <n v="0"/>
    <n v="0"/>
    <n v="0"/>
    <n v="11923.044444444442"/>
    <n v="0.64940329218106985"/>
  </r>
  <r>
    <x v="16"/>
    <x v="7"/>
    <n v="18360"/>
    <m/>
    <n v="4869"/>
    <n v="16613.027999999998"/>
    <n v="0.90484901960784303"/>
    <m/>
    <m/>
    <m/>
    <m/>
    <m/>
    <m/>
    <m/>
    <m/>
    <m/>
    <m/>
    <m/>
    <m/>
    <m/>
    <m/>
    <m/>
    <m/>
    <m/>
    <m/>
    <m/>
    <m/>
    <m/>
    <m/>
    <m/>
    <m/>
    <n v="4869"/>
    <n v="0"/>
    <n v="0"/>
    <n v="0"/>
    <n v="0"/>
    <n v="0"/>
    <n v="16613.027999999998"/>
    <n v="0"/>
    <n v="0"/>
    <n v="0"/>
    <n v="0"/>
    <n v="0"/>
    <n v="16613.027999999998"/>
    <n v="0.90484901960784303"/>
  </r>
  <r>
    <x v="17"/>
    <x v="7"/>
    <n v="18360"/>
    <m/>
    <n v="5191.7619047619046"/>
    <n v="17714.291619047621"/>
    <n v="0.96483069820520795"/>
    <m/>
    <m/>
    <m/>
    <m/>
    <m/>
    <m/>
    <m/>
    <m/>
    <m/>
    <m/>
    <m/>
    <m/>
    <m/>
    <m/>
    <m/>
    <m/>
    <m/>
    <m/>
    <m/>
    <m/>
    <m/>
    <m/>
    <m/>
    <m/>
    <n v="5191.7619047619046"/>
    <n v="0"/>
    <n v="0"/>
    <n v="0"/>
    <n v="0"/>
    <n v="0"/>
    <n v="17714.291619047617"/>
    <n v="0"/>
    <n v="0"/>
    <n v="0"/>
    <n v="0"/>
    <n v="0"/>
    <n v="17714.291619047617"/>
    <n v="0.96483069820520795"/>
  </r>
  <r>
    <x v="18"/>
    <x v="7"/>
    <n v="18360"/>
    <m/>
    <n v="4810"/>
    <n v="16411.72"/>
    <n v="0.89388453159041403"/>
    <m/>
    <m/>
    <m/>
    <m/>
    <m/>
    <m/>
    <m/>
    <m/>
    <m/>
    <m/>
    <m/>
    <m/>
    <m/>
    <m/>
    <m/>
    <m/>
    <m/>
    <m/>
    <m/>
    <m/>
    <m/>
    <m/>
    <m/>
    <m/>
    <n v="4810"/>
    <n v="0"/>
    <n v="0"/>
    <n v="0"/>
    <n v="0"/>
    <n v="0"/>
    <n v="16411.72"/>
    <n v="0"/>
    <n v="0"/>
    <n v="0"/>
    <n v="0"/>
    <n v="0"/>
    <n v="16411.72"/>
    <n v="0.89388453159041403"/>
  </r>
  <r>
    <x v="19"/>
    <x v="7"/>
    <n v="18360"/>
    <m/>
    <n v="3404.4642857142858"/>
    <n v="11616.032142857141"/>
    <n v="0.63268148926237155"/>
    <m/>
    <m/>
    <m/>
    <m/>
    <m/>
    <m/>
    <m/>
    <m/>
    <m/>
    <m/>
    <m/>
    <m/>
    <m/>
    <m/>
    <m/>
    <m/>
    <m/>
    <m/>
    <m/>
    <m/>
    <m/>
    <m/>
    <m/>
    <m/>
    <n v="3404.4642857142858"/>
    <n v="0"/>
    <n v="0"/>
    <n v="0"/>
    <n v="0"/>
    <n v="0"/>
    <n v="11616.032142857142"/>
    <n v="0"/>
    <n v="0"/>
    <n v="0"/>
    <n v="0"/>
    <n v="0"/>
    <n v="11616.032142857142"/>
    <n v="0.63268148926237155"/>
  </r>
  <r>
    <x v="20"/>
    <x v="7"/>
    <n v="18360"/>
    <m/>
    <n v="3321.6"/>
    <n v="11333.299199999999"/>
    <n v="0.61728209150326796"/>
    <m/>
    <m/>
    <m/>
    <m/>
    <m/>
    <m/>
    <m/>
    <m/>
    <m/>
    <m/>
    <m/>
    <m/>
    <m/>
    <m/>
    <m/>
    <m/>
    <m/>
    <m/>
    <m/>
    <m/>
    <m/>
    <m/>
    <m/>
    <m/>
    <n v="3321.6"/>
    <n v="0"/>
    <n v="0"/>
    <n v="0"/>
    <n v="0"/>
    <n v="0"/>
    <n v="11333.299199999999"/>
    <n v="0"/>
    <n v="0"/>
    <n v="0"/>
    <n v="0"/>
    <n v="0"/>
    <n v="11333.299199999999"/>
    <n v="0.61728209150326796"/>
  </r>
  <r>
    <x v="21"/>
    <x v="7"/>
    <n v="18360"/>
    <m/>
    <n v="2931.2222222222222"/>
    <n v="10001.330222222219"/>
    <n v="0.54473476155894451"/>
    <m/>
    <m/>
    <m/>
    <m/>
    <m/>
    <m/>
    <m/>
    <m/>
    <m/>
    <m/>
    <m/>
    <m/>
    <m/>
    <m/>
    <m/>
    <m/>
    <m/>
    <m/>
    <m/>
    <m/>
    <m/>
    <m/>
    <m/>
    <m/>
    <n v="2931.2222222222222"/>
    <n v="0"/>
    <n v="0"/>
    <n v="0"/>
    <n v="0"/>
    <n v="0"/>
    <n v="10001.330222222221"/>
    <n v="0"/>
    <n v="0"/>
    <n v="0"/>
    <n v="0"/>
    <n v="0"/>
    <n v="10001.330222222221"/>
    <n v="0.54473476155894451"/>
  </r>
  <r>
    <x v="22"/>
    <x v="7"/>
    <n v="18360"/>
    <m/>
    <n v="3218.2592592592591"/>
    <n v="10980.70059259259"/>
    <n v="0.59807737432421526"/>
    <m/>
    <m/>
    <m/>
    <m/>
    <m/>
    <m/>
    <m/>
    <m/>
    <m/>
    <m/>
    <m/>
    <m/>
    <m/>
    <m/>
    <m/>
    <m/>
    <m/>
    <m/>
    <m/>
    <m/>
    <m/>
    <m/>
    <m/>
    <m/>
    <n v="3218.2592592592591"/>
    <n v="0"/>
    <n v="0"/>
    <n v="0"/>
    <n v="0"/>
    <n v="0"/>
    <n v="10980.700592592591"/>
    <n v="0"/>
    <n v="0"/>
    <n v="0"/>
    <n v="0"/>
    <n v="0"/>
    <n v="10980.700592592591"/>
    <n v="0.59807737432421526"/>
  </r>
  <r>
    <x v="23"/>
    <x v="7"/>
    <n v="18360"/>
    <m/>
    <n v="3404.9411764705878"/>
    <n v="11617.65929411765"/>
    <n v="0.63277011405869543"/>
    <m/>
    <m/>
    <m/>
    <m/>
    <m/>
    <m/>
    <m/>
    <m/>
    <m/>
    <m/>
    <m/>
    <m/>
    <m/>
    <m/>
    <m/>
    <m/>
    <m/>
    <m/>
    <m/>
    <m/>
    <m/>
    <m/>
    <m/>
    <m/>
    <n v="3404.9411764705878"/>
    <n v="0"/>
    <n v="0"/>
    <n v="0"/>
    <n v="0"/>
    <n v="0"/>
    <n v="11617.659294117646"/>
    <n v="0"/>
    <n v="0"/>
    <n v="0"/>
    <n v="0"/>
    <n v="0"/>
    <n v="11617.659294117646"/>
    <n v="0.63277011405869532"/>
  </r>
  <r>
    <x v="24"/>
    <x v="7"/>
    <n v="18360"/>
    <m/>
    <n v="3585.310344827587"/>
    <n v="12233.07889655172"/>
    <n v="0.66628970024791523"/>
    <m/>
    <m/>
    <m/>
    <m/>
    <m/>
    <m/>
    <m/>
    <m/>
    <m/>
    <m/>
    <m/>
    <m/>
    <m/>
    <m/>
    <m/>
    <m/>
    <m/>
    <m/>
    <m/>
    <m/>
    <m/>
    <m/>
    <m/>
    <m/>
    <n v="3585.310344827587"/>
    <n v="0"/>
    <n v="0"/>
    <n v="0"/>
    <n v="0"/>
    <n v="0"/>
    <n v="12233.078896551726"/>
    <n v="0"/>
    <n v="0"/>
    <n v="0"/>
    <n v="0"/>
    <n v="0"/>
    <n v="12233.078896551726"/>
    <n v="0.66628970024791534"/>
  </r>
  <r>
    <x v="25"/>
    <x v="7"/>
    <n v="18360"/>
    <m/>
    <n v="3611.1111111111109"/>
    <n v="12321.111111111109"/>
    <n v="0.67108448317598635"/>
    <m/>
    <m/>
    <m/>
    <m/>
    <m/>
    <m/>
    <m/>
    <m/>
    <m/>
    <m/>
    <m/>
    <m/>
    <m/>
    <m/>
    <m/>
    <m/>
    <m/>
    <m/>
    <m/>
    <m/>
    <m/>
    <m/>
    <m/>
    <m/>
    <n v="3611.1111111111109"/>
    <n v="0"/>
    <n v="0"/>
    <n v="0"/>
    <n v="0"/>
    <n v="0"/>
    <n v="12321.111111111109"/>
    <n v="0"/>
    <n v="0"/>
    <n v="0"/>
    <n v="0"/>
    <n v="0"/>
    <n v="12321.111111111109"/>
    <n v="0.67108448317598635"/>
  </r>
  <r>
    <x v="26"/>
    <x v="7"/>
    <n v="18360"/>
    <m/>
    <n v="3877"/>
    <n v="13228.324000000001"/>
    <n v="0.72049694989106761"/>
    <m/>
    <m/>
    <m/>
    <m/>
    <m/>
    <m/>
    <m/>
    <m/>
    <m/>
    <m/>
    <m/>
    <m/>
    <m/>
    <m/>
    <m/>
    <m/>
    <m/>
    <m/>
    <m/>
    <m/>
    <m/>
    <m/>
    <m/>
    <m/>
    <n v="3877"/>
    <n v="0"/>
    <n v="0"/>
    <n v="0"/>
    <n v="0"/>
    <n v="0"/>
    <n v="13228.324000000001"/>
    <n v="0"/>
    <n v="0"/>
    <n v="0"/>
    <n v="0"/>
    <n v="0"/>
    <n v="13228.324000000001"/>
    <n v="0.72049694989106761"/>
  </r>
  <r>
    <x v="27"/>
    <x v="7"/>
    <n v="18360"/>
    <m/>
    <n v="4981.0714285714284"/>
    <n v="16995.415714285711"/>
    <n v="0.92567623716153136"/>
    <m/>
    <m/>
    <m/>
    <m/>
    <m/>
    <m/>
    <m/>
    <m/>
    <m/>
    <m/>
    <m/>
    <m/>
    <m/>
    <m/>
    <m/>
    <m/>
    <m/>
    <m/>
    <m/>
    <m/>
    <m/>
    <m/>
    <m/>
    <m/>
    <n v="4981.0714285714284"/>
    <n v="0"/>
    <n v="0"/>
    <n v="0"/>
    <n v="0"/>
    <n v="0"/>
    <n v="16995.415714285715"/>
    <n v="0"/>
    <n v="0"/>
    <n v="0"/>
    <n v="0"/>
    <n v="0"/>
    <n v="16995.415714285715"/>
    <n v="0.92567623716153136"/>
  </r>
  <r>
    <x v="28"/>
    <x v="7"/>
    <n v="18360"/>
    <m/>
    <n v="6665"/>
    <n v="22740.98"/>
    <n v="1.238615468409586"/>
    <m/>
    <m/>
    <m/>
    <m/>
    <m/>
    <m/>
    <m/>
    <m/>
    <m/>
    <m/>
    <m/>
    <m/>
    <m/>
    <m/>
    <m/>
    <m/>
    <m/>
    <m/>
    <m/>
    <m/>
    <m/>
    <m/>
    <m/>
    <m/>
    <n v="6665"/>
    <n v="0"/>
    <n v="0"/>
    <n v="0"/>
    <n v="0"/>
    <n v="0"/>
    <n v="22740.98"/>
    <n v="0"/>
    <n v="0"/>
    <n v="0"/>
    <n v="0"/>
    <n v="0"/>
    <n v="22740.98"/>
    <n v="1.238615468409586"/>
  </r>
  <r>
    <x v="29"/>
    <x v="7"/>
    <n v="18360"/>
    <m/>
    <n v="6021.1538461538457"/>
    <n v="20544.176923076921"/>
    <n v="1.118963884699179"/>
    <m/>
    <m/>
    <m/>
    <m/>
    <m/>
    <m/>
    <m/>
    <m/>
    <m/>
    <m/>
    <m/>
    <m/>
    <m/>
    <m/>
    <m/>
    <m/>
    <m/>
    <m/>
    <m/>
    <m/>
    <m/>
    <m/>
    <m/>
    <m/>
    <n v="6021.1538461538457"/>
    <n v="0"/>
    <n v="0"/>
    <n v="0"/>
    <n v="0"/>
    <n v="0"/>
    <n v="20544.176923076921"/>
    <n v="0"/>
    <n v="0"/>
    <n v="0"/>
    <n v="0"/>
    <n v="0"/>
    <n v="20544.176923076921"/>
    <n v="1.1189638846991787"/>
  </r>
  <r>
    <x v="30"/>
    <x v="7"/>
    <n v="18360"/>
    <m/>
    <n v="4493"/>
    <n v="15330.116"/>
    <n v="0.83497363834422655"/>
    <m/>
    <m/>
    <m/>
    <m/>
    <m/>
    <m/>
    <m/>
    <m/>
    <m/>
    <m/>
    <m/>
    <m/>
    <m/>
    <m/>
    <m/>
    <m/>
    <m/>
    <m/>
    <m/>
    <m/>
    <m/>
    <m/>
    <m/>
    <m/>
    <n v="4493"/>
    <n v="0"/>
    <n v="0"/>
    <n v="0"/>
    <n v="0"/>
    <n v="0"/>
    <n v="15330.116"/>
    <n v="0"/>
    <n v="0"/>
    <n v="0"/>
    <n v="0"/>
    <n v="0"/>
    <n v="15330.116"/>
    <n v="0.83497363834422655"/>
  </r>
  <r>
    <x v="31"/>
    <x v="7"/>
    <n v="18360"/>
    <m/>
    <n v="4111"/>
    <n v="14026.732"/>
    <n v="0.76398322440087141"/>
    <m/>
    <m/>
    <m/>
    <m/>
    <m/>
    <m/>
    <m/>
    <m/>
    <m/>
    <m/>
    <m/>
    <m/>
    <m/>
    <m/>
    <m/>
    <m/>
    <m/>
    <m/>
    <m/>
    <m/>
    <m/>
    <m/>
    <m/>
    <m/>
    <n v="4111"/>
    <n v="0"/>
    <n v="0"/>
    <n v="0"/>
    <n v="0"/>
    <n v="0"/>
    <n v="14026.732"/>
    <n v="0"/>
    <n v="0"/>
    <n v="0"/>
    <n v="0"/>
    <n v="0"/>
    <n v="14026.732"/>
    <n v="0.76398322440087141"/>
  </r>
  <r>
    <x v="32"/>
    <x v="7"/>
    <n v="18360"/>
    <m/>
    <n v="3202.105263157895"/>
    <n v="10925.58315789474"/>
    <n v="0.59507533539731694"/>
    <m/>
    <m/>
    <m/>
    <m/>
    <m/>
    <m/>
    <m/>
    <m/>
    <m/>
    <m/>
    <m/>
    <m/>
    <m/>
    <m/>
    <m/>
    <m/>
    <m/>
    <m/>
    <m/>
    <m/>
    <m/>
    <m/>
    <m/>
    <m/>
    <n v="3202.105263157895"/>
    <n v="0"/>
    <n v="0"/>
    <n v="0"/>
    <n v="0"/>
    <n v="0"/>
    <n v="10925.583157894738"/>
    <n v="0"/>
    <n v="0"/>
    <n v="0"/>
    <n v="0"/>
    <n v="0"/>
    <n v="10925.583157894738"/>
    <n v="0.59507533539731694"/>
  </r>
  <r>
    <x v="33"/>
    <x v="7"/>
    <n v="18360"/>
    <m/>
    <n v="3445"/>
    <n v="11754.34"/>
    <n v="0.64021459694989102"/>
    <m/>
    <m/>
    <m/>
    <m/>
    <m/>
    <m/>
    <m/>
    <m/>
    <m/>
    <m/>
    <m/>
    <m/>
    <m/>
    <m/>
    <m/>
    <m/>
    <m/>
    <m/>
    <m/>
    <m/>
    <m/>
    <m/>
    <m/>
    <m/>
    <n v="3445"/>
    <n v="0"/>
    <n v="0"/>
    <n v="0"/>
    <n v="0"/>
    <n v="0"/>
    <n v="11754.34"/>
    <n v="0"/>
    <n v="0"/>
    <n v="0"/>
    <n v="0"/>
    <n v="0"/>
    <n v="11754.34"/>
    <n v="0.64021459694989102"/>
  </r>
  <r>
    <x v="34"/>
    <x v="7"/>
    <n v="18360"/>
    <m/>
    <n v="4025"/>
    <n v="13733.3"/>
    <n v="0.74800108932461873"/>
    <m/>
    <m/>
    <m/>
    <m/>
    <m/>
    <m/>
    <m/>
    <m/>
    <m/>
    <m/>
    <m/>
    <m/>
    <m/>
    <m/>
    <m/>
    <m/>
    <m/>
    <m/>
    <m/>
    <m/>
    <m/>
    <m/>
    <m/>
    <m/>
    <n v="4025"/>
    <n v="0"/>
    <n v="0"/>
    <n v="0"/>
    <n v="0"/>
    <n v="0"/>
    <n v="13733.3"/>
    <n v="0"/>
    <n v="0"/>
    <n v="0"/>
    <n v="0"/>
    <n v="0"/>
    <n v="13733.3"/>
    <n v="0.74800108932461873"/>
  </r>
  <r>
    <x v="35"/>
    <x v="7"/>
    <n v="18360"/>
    <m/>
    <n v="4363.5200000000004"/>
    <n v="14888.330239999999"/>
    <n v="0.81091123311546842"/>
    <m/>
    <m/>
    <m/>
    <m/>
    <m/>
    <m/>
    <m/>
    <m/>
    <m/>
    <m/>
    <m/>
    <m/>
    <m/>
    <m/>
    <m/>
    <m/>
    <m/>
    <m/>
    <m/>
    <m/>
    <m/>
    <m/>
    <m/>
    <m/>
    <n v="4363.5200000000004"/>
    <n v="0"/>
    <n v="0"/>
    <n v="0"/>
    <n v="0"/>
    <n v="0"/>
    <n v="14888.330240000001"/>
    <n v="0"/>
    <n v="0"/>
    <n v="0"/>
    <n v="0"/>
    <n v="0"/>
    <n v="14888.330240000001"/>
    <n v="0.81091123311546842"/>
  </r>
  <r>
    <x v="36"/>
    <x v="7"/>
    <n v="18360"/>
    <m/>
    <n v="3895.310344827587"/>
    <n v="13290.798896551731"/>
    <n v="0.72389972203440767"/>
    <m/>
    <m/>
    <m/>
    <m/>
    <m/>
    <m/>
    <m/>
    <m/>
    <m/>
    <m/>
    <m/>
    <m/>
    <m/>
    <m/>
    <m/>
    <m/>
    <m/>
    <m/>
    <m/>
    <m/>
    <m/>
    <m/>
    <m/>
    <m/>
    <n v="3895.310344827587"/>
    <n v="0"/>
    <n v="0"/>
    <n v="0"/>
    <n v="0"/>
    <n v="0"/>
    <n v="13290.798896551727"/>
    <n v="0"/>
    <n v="0"/>
    <n v="0"/>
    <n v="0"/>
    <n v="0"/>
    <n v="13290.798896551727"/>
    <n v="0.72389972203440778"/>
  </r>
  <r>
    <x v="37"/>
    <x v="7"/>
    <n v="18360"/>
    <m/>
    <n v="3688"/>
    <n v="12583.456"/>
    <n v="0.68537342047930283"/>
    <m/>
    <m/>
    <m/>
    <m/>
    <m/>
    <m/>
    <m/>
    <m/>
    <m/>
    <m/>
    <m/>
    <m/>
    <m/>
    <m/>
    <m/>
    <m/>
    <m/>
    <m/>
    <m/>
    <m/>
    <m/>
    <m/>
    <m/>
    <m/>
    <n v="3688"/>
    <n v="0"/>
    <n v="0"/>
    <n v="0"/>
    <n v="0"/>
    <n v="0"/>
    <n v="12583.456"/>
    <n v="0"/>
    <n v="0"/>
    <n v="0"/>
    <n v="0"/>
    <n v="0"/>
    <n v="12583.456"/>
    <n v="0.68537342047930283"/>
  </r>
  <r>
    <x v="38"/>
    <x v="7"/>
    <n v="18360"/>
    <m/>
    <n v="3415"/>
    <n v="11651.98"/>
    <n v="0.63463943355119823"/>
    <m/>
    <m/>
    <m/>
    <m/>
    <m/>
    <m/>
    <m/>
    <m/>
    <m/>
    <m/>
    <m/>
    <m/>
    <m/>
    <m/>
    <m/>
    <m/>
    <m/>
    <m/>
    <m/>
    <m/>
    <m/>
    <m/>
    <m/>
    <m/>
    <n v="3415"/>
    <n v="0"/>
    <n v="0"/>
    <n v="0"/>
    <n v="0"/>
    <n v="0"/>
    <n v="11651.98"/>
    <n v="0"/>
    <n v="0"/>
    <n v="0"/>
    <n v="0"/>
    <n v="0"/>
    <n v="11651.98"/>
    <n v="0.63463943355119823"/>
  </r>
  <r>
    <x v="39"/>
    <x v="7"/>
    <n v="18360"/>
    <m/>
    <n v="5115"/>
    <n v="17452.38"/>
    <n v="0.95056535947712428"/>
    <m/>
    <m/>
    <m/>
    <m/>
    <m/>
    <m/>
    <m/>
    <m/>
    <m/>
    <m/>
    <m/>
    <m/>
    <m/>
    <m/>
    <m/>
    <m/>
    <m/>
    <m/>
    <m/>
    <m/>
    <m/>
    <m/>
    <m/>
    <m/>
    <n v="5115"/>
    <n v="0"/>
    <n v="0"/>
    <n v="0"/>
    <n v="0"/>
    <n v="0"/>
    <n v="17452.38"/>
    <n v="0"/>
    <n v="0"/>
    <n v="0"/>
    <n v="0"/>
    <n v="0"/>
    <n v="17452.38"/>
    <n v="0.95056535947712428"/>
  </r>
  <r>
    <x v="40"/>
    <x v="7"/>
    <n v="18360"/>
    <m/>
    <n v="5473.5666666666666"/>
    <n v="18675.809466666669"/>
    <n v="1.0172009513435001"/>
    <m/>
    <m/>
    <m/>
    <m/>
    <m/>
    <m/>
    <m/>
    <m/>
    <m/>
    <m/>
    <m/>
    <m/>
    <m/>
    <m/>
    <m/>
    <m/>
    <m/>
    <m/>
    <m/>
    <m/>
    <m/>
    <m/>
    <m/>
    <m/>
    <n v="5473.5666666666666"/>
    <n v="0"/>
    <n v="0"/>
    <n v="0"/>
    <n v="0"/>
    <n v="0"/>
    <n v="18675.809466666666"/>
    <n v="0"/>
    <n v="0"/>
    <n v="0"/>
    <n v="0"/>
    <n v="0"/>
    <n v="18675.809466666666"/>
    <n v="1.0172009513435003"/>
  </r>
  <r>
    <x v="41"/>
    <x v="7"/>
    <n v="18360"/>
    <m/>
    <n v="5691.5999999999995"/>
    <n v="19419.7392"/>
    <n v="1.05772"/>
    <m/>
    <m/>
    <m/>
    <m/>
    <m/>
    <m/>
    <m/>
    <m/>
    <m/>
    <m/>
    <m/>
    <m/>
    <m/>
    <m/>
    <m/>
    <m/>
    <m/>
    <m/>
    <m/>
    <m/>
    <m/>
    <m/>
    <m/>
    <m/>
    <n v="5691.5999999999995"/>
    <n v="0"/>
    <n v="0"/>
    <n v="0"/>
    <n v="0"/>
    <n v="0"/>
    <n v="19419.739199999996"/>
    <n v="0"/>
    <n v="0"/>
    <n v="0"/>
    <n v="0"/>
    <n v="0"/>
    <n v="19419.739199999996"/>
    <n v="1.0577199999999998"/>
  </r>
  <r>
    <x v="42"/>
    <x v="7"/>
    <n v="18360"/>
    <m/>
    <n v="5456"/>
    <n v="18615.871999999999"/>
    <n v="1.0139363834422661"/>
    <m/>
    <m/>
    <m/>
    <m/>
    <m/>
    <m/>
    <m/>
    <m/>
    <m/>
    <m/>
    <m/>
    <m/>
    <m/>
    <m/>
    <m/>
    <m/>
    <m/>
    <m/>
    <m/>
    <m/>
    <m/>
    <m/>
    <m/>
    <m/>
    <n v="5456"/>
    <n v="0"/>
    <n v="0"/>
    <n v="0"/>
    <n v="0"/>
    <n v="0"/>
    <n v="18615.871999999999"/>
    <n v="0"/>
    <n v="0"/>
    <n v="0"/>
    <n v="0"/>
    <n v="0"/>
    <n v="18615.871999999999"/>
    <n v="1.0139363834422657"/>
  </r>
  <r>
    <x v="43"/>
    <x v="7"/>
    <n v="18360"/>
    <m/>
    <n v="4532.6428571428578"/>
    <n v="15465.37742857143"/>
    <n v="0.84234081854964216"/>
    <m/>
    <m/>
    <m/>
    <m/>
    <m/>
    <m/>
    <m/>
    <m/>
    <m/>
    <m/>
    <m/>
    <m/>
    <m/>
    <m/>
    <m/>
    <m/>
    <m/>
    <m/>
    <m/>
    <m/>
    <m/>
    <m/>
    <m/>
    <m/>
    <n v="4532.6428571428578"/>
    <n v="0"/>
    <n v="0"/>
    <n v="0"/>
    <n v="0"/>
    <n v="0"/>
    <n v="15465.37742857143"/>
    <n v="0"/>
    <n v="0"/>
    <n v="0"/>
    <n v="0"/>
    <n v="0"/>
    <n v="15465.37742857143"/>
    <n v="0.84234081854964216"/>
  </r>
  <r>
    <x v="44"/>
    <x v="7"/>
    <n v="18360"/>
    <m/>
    <n v="3630"/>
    <n v="12385.56"/>
    <n v="0.67459477124182998"/>
    <m/>
    <m/>
    <m/>
    <m/>
    <m/>
    <m/>
    <m/>
    <m/>
    <m/>
    <m/>
    <m/>
    <m/>
    <m/>
    <m/>
    <m/>
    <m/>
    <m/>
    <m/>
    <m/>
    <m/>
    <m/>
    <m/>
    <m/>
    <m/>
    <n v="3630"/>
    <n v="0"/>
    <n v="0"/>
    <n v="0"/>
    <n v="0"/>
    <n v="0"/>
    <n v="12385.56"/>
    <n v="0"/>
    <n v="0"/>
    <n v="0"/>
    <n v="0"/>
    <n v="0"/>
    <n v="12385.56"/>
    <n v="0.67459477124182998"/>
  </r>
  <r>
    <x v="45"/>
    <x v="7"/>
    <n v="18360"/>
    <m/>
    <n v="3359"/>
    <n v="11460.907999999999"/>
    <n v="0.62423246187363834"/>
    <m/>
    <m/>
    <m/>
    <m/>
    <m/>
    <m/>
    <m/>
    <m/>
    <m/>
    <m/>
    <m/>
    <m/>
    <m/>
    <m/>
    <m/>
    <m/>
    <m/>
    <m/>
    <m/>
    <m/>
    <m/>
    <m/>
    <m/>
    <m/>
    <n v="3359"/>
    <n v="0"/>
    <n v="0"/>
    <n v="0"/>
    <n v="0"/>
    <n v="0"/>
    <n v="11460.907999999999"/>
    <n v="0"/>
    <n v="0"/>
    <n v="0"/>
    <n v="0"/>
    <n v="0"/>
    <n v="11460.907999999999"/>
    <n v="0.62423246187363834"/>
  </r>
  <r>
    <x v="46"/>
    <x v="7"/>
    <n v="18360"/>
    <m/>
    <n v="4081.666666666667"/>
    <n v="13926.646666666669"/>
    <n v="0.75853195352214953"/>
    <m/>
    <m/>
    <m/>
    <m/>
    <m/>
    <m/>
    <m/>
    <m/>
    <m/>
    <m/>
    <m/>
    <m/>
    <m/>
    <m/>
    <m/>
    <m/>
    <m/>
    <m/>
    <m/>
    <m/>
    <m/>
    <m/>
    <m/>
    <m/>
    <n v="4081.666666666667"/>
    <n v="0"/>
    <n v="0"/>
    <n v="0"/>
    <n v="0"/>
    <n v="0"/>
    <n v="13926.646666666667"/>
    <n v="0"/>
    <n v="0"/>
    <n v="0"/>
    <n v="0"/>
    <n v="0"/>
    <n v="13926.646666666667"/>
    <n v="0.75853195352214964"/>
  </r>
  <r>
    <x v="47"/>
    <x v="7"/>
    <n v="18360"/>
    <m/>
    <n v="3719"/>
    <n v="12689.227999999999"/>
    <n v="0.69113442265795211"/>
    <m/>
    <m/>
    <m/>
    <m/>
    <m/>
    <m/>
    <m/>
    <m/>
    <m/>
    <m/>
    <m/>
    <m/>
    <m/>
    <m/>
    <m/>
    <m/>
    <m/>
    <m/>
    <m/>
    <m/>
    <m/>
    <m/>
    <m/>
    <m/>
    <n v="3719"/>
    <n v="0"/>
    <n v="0"/>
    <n v="0"/>
    <n v="0"/>
    <n v="0"/>
    <n v="12689.227999999999"/>
    <n v="0"/>
    <n v="0"/>
    <n v="0"/>
    <n v="0"/>
    <n v="0"/>
    <n v="12689.227999999999"/>
    <n v="0.691134422657952"/>
  </r>
  <r>
    <x v="48"/>
    <x v="7"/>
    <n v="18360"/>
    <m/>
    <n v="3767.6071428571431"/>
    <n v="12855.07557142857"/>
    <n v="0.70016751478369121"/>
    <m/>
    <m/>
    <m/>
    <m/>
    <m/>
    <m/>
    <m/>
    <m/>
    <m/>
    <m/>
    <m/>
    <m/>
    <m/>
    <m/>
    <m/>
    <m/>
    <m/>
    <m/>
    <m/>
    <m/>
    <m/>
    <m/>
    <m/>
    <m/>
    <n v="3767.6071428571431"/>
    <n v="0"/>
    <n v="0"/>
    <n v="0"/>
    <n v="0"/>
    <n v="0"/>
    <n v="12855.075571428571"/>
    <n v="0"/>
    <n v="0"/>
    <n v="0"/>
    <n v="0"/>
    <n v="0"/>
    <n v="12855.075571428571"/>
    <n v="0.70016751478369121"/>
  </r>
  <r>
    <x v="49"/>
    <x v="7"/>
    <n v="18360"/>
    <m/>
    <n v="3866.538461538461"/>
    <n v="13192.629230769229"/>
    <n v="0.71855279034690789"/>
    <m/>
    <m/>
    <m/>
    <m/>
    <m/>
    <m/>
    <m/>
    <m/>
    <m/>
    <m/>
    <m/>
    <m/>
    <m/>
    <m/>
    <m/>
    <m/>
    <m/>
    <m/>
    <m/>
    <m/>
    <m/>
    <m/>
    <m/>
    <m/>
    <n v="3866.538461538461"/>
    <n v="0"/>
    <n v="0"/>
    <n v="0"/>
    <n v="0"/>
    <n v="0"/>
    <n v="13192.629230769229"/>
    <n v="0"/>
    <n v="0"/>
    <n v="0"/>
    <n v="0"/>
    <n v="0"/>
    <n v="13192.629230769229"/>
    <n v="0.71855279034690789"/>
  </r>
  <r>
    <x v="50"/>
    <x v="7"/>
    <n v="18360"/>
    <m/>
    <n v="4012.8965517241381"/>
    <n v="13692.003034482759"/>
    <n v="0.74575179926376678"/>
    <m/>
    <m/>
    <m/>
    <m/>
    <m/>
    <m/>
    <m/>
    <m/>
    <m/>
    <m/>
    <m/>
    <m/>
    <m/>
    <m/>
    <m/>
    <m/>
    <m/>
    <m/>
    <m/>
    <m/>
    <m/>
    <m/>
    <m/>
    <m/>
    <n v="4012.8965517241381"/>
    <n v="0"/>
    <n v="0"/>
    <n v="0"/>
    <n v="0"/>
    <n v="0"/>
    <n v="13692.003034482759"/>
    <n v="0"/>
    <n v="0"/>
    <n v="0"/>
    <n v="0"/>
    <n v="0"/>
    <n v="13692.003034482759"/>
    <n v="0.74575179926376689"/>
  </r>
  <r>
    <x v="51"/>
    <x v="7"/>
    <n v="18360"/>
    <m/>
    <n v="4656.9230769230771"/>
    <n v="15889.42153846154"/>
    <n v="0.8654369029663147"/>
    <m/>
    <m/>
    <m/>
    <m/>
    <m/>
    <m/>
    <m/>
    <m/>
    <m/>
    <m/>
    <m/>
    <m/>
    <m/>
    <m/>
    <m/>
    <m/>
    <m/>
    <m/>
    <m/>
    <m/>
    <m/>
    <m/>
    <m/>
    <m/>
    <n v="4656.9230769230771"/>
    <n v="0"/>
    <n v="0"/>
    <n v="0"/>
    <n v="0"/>
    <n v="0"/>
    <n v="15889.421538461538"/>
    <n v="0"/>
    <n v="0"/>
    <n v="0"/>
    <n v="0"/>
    <n v="0"/>
    <n v="15889.421538461538"/>
    <n v="0.8654369029663147"/>
  </r>
  <r>
    <x v="52"/>
    <x v="7"/>
    <n v="18360"/>
    <m/>
    <n v="5063.3333333333339"/>
    <n v="17276.093333333331"/>
    <n v="0.94096368917937545"/>
    <m/>
    <m/>
    <m/>
    <m/>
    <m/>
    <m/>
    <m/>
    <m/>
    <m/>
    <m/>
    <m/>
    <m/>
    <m/>
    <m/>
    <m/>
    <m/>
    <m/>
    <m/>
    <m/>
    <m/>
    <m/>
    <m/>
    <m/>
    <m/>
    <n v="5063.3333333333339"/>
    <n v="0"/>
    <n v="0"/>
    <n v="0"/>
    <n v="0"/>
    <n v="0"/>
    <n v="17276.093333333334"/>
    <n v="0"/>
    <n v="0"/>
    <n v="0"/>
    <n v="0"/>
    <n v="0"/>
    <n v="17276.093333333334"/>
    <n v="0.94096368917937545"/>
  </r>
  <r>
    <x v="1"/>
    <x v="8"/>
    <n v="20363"/>
    <m/>
    <n v="7467.6785714285716"/>
    <n v="12921479.71928571"/>
    <n v="634.55678040002522"/>
    <m/>
    <m/>
    <n v="128960"/>
    <m/>
    <m/>
    <m/>
    <m/>
    <m/>
    <m/>
    <m/>
    <m/>
    <m/>
    <m/>
    <m/>
    <m/>
    <m/>
    <m/>
    <m/>
    <m/>
    <m/>
    <m/>
    <m/>
    <m/>
    <m/>
    <n v="7467.6785714285716"/>
    <n v="128960"/>
    <n v="0"/>
    <n v="0"/>
    <n v="0"/>
    <n v="0"/>
    <n v="25479.719285714287"/>
    <n v="128960"/>
    <n v="0"/>
    <n v="0"/>
    <n v="0"/>
    <n v="0"/>
    <n v="154439.71928571429"/>
    <n v="7.5843303681046157"/>
  </r>
  <r>
    <x v="24"/>
    <x v="8"/>
    <n v="20363"/>
    <m/>
    <n v="0"/>
    <n v="9044250"/>
    <n v="444.15115650935519"/>
    <m/>
    <m/>
    <n v="90442.5"/>
    <m/>
    <m/>
    <m/>
    <m/>
    <m/>
    <m/>
    <m/>
    <m/>
    <m/>
    <m/>
    <m/>
    <m/>
    <m/>
    <m/>
    <m/>
    <m/>
    <m/>
    <m/>
    <m/>
    <m/>
    <m/>
    <n v="0"/>
    <n v="90442.5"/>
    <n v="0"/>
    <n v="0"/>
    <n v="0"/>
    <n v="0"/>
    <n v="0"/>
    <n v="90442.5"/>
    <n v="0"/>
    <n v="0"/>
    <n v="0"/>
    <n v="0"/>
    <n v="90442.5"/>
    <n v="4.4415115650935517"/>
  </r>
  <r>
    <x v="53"/>
    <x v="8"/>
    <n v="20363"/>
    <m/>
    <n v="6986"/>
    <n v="8306563.5047272732"/>
    <n v="407.92434831445632"/>
    <m/>
    <m/>
    <n v="82827.272727272735"/>
    <m/>
    <m/>
    <m/>
    <m/>
    <m/>
    <m/>
    <m/>
    <m/>
    <m/>
    <m/>
    <m/>
    <m/>
    <m/>
    <m/>
    <m/>
    <m/>
    <m/>
    <m/>
    <m/>
    <m/>
    <m/>
    <n v="6986"/>
    <n v="82827.272727272735"/>
    <n v="0"/>
    <n v="0"/>
    <n v="0"/>
    <n v="0"/>
    <n v="23836.232"/>
    <n v="82827.272727272735"/>
    <n v="0"/>
    <n v="0"/>
    <n v="0"/>
    <n v="0"/>
    <n v="106663.50472727274"/>
    <n v="5.2381036550249345"/>
  </r>
  <r>
    <x v="0"/>
    <x v="8"/>
    <n v="20363"/>
    <m/>
    <n v="9046.4642857142844"/>
    <n v="7548366.5361428568"/>
    <n v="370.69029790025331"/>
    <m/>
    <m/>
    <n v="75175"/>
    <m/>
    <m/>
    <m/>
    <m/>
    <m/>
    <m/>
    <m/>
    <m/>
    <m/>
    <m/>
    <m/>
    <m/>
    <m/>
    <m/>
    <m/>
    <m/>
    <m/>
    <m/>
    <m/>
    <m/>
    <m/>
    <n v="9046.4642857142844"/>
    <n v="75175"/>
    <n v="0"/>
    <n v="0"/>
    <n v="0"/>
    <n v="0"/>
    <n v="30866.536142857138"/>
    <n v="75175"/>
    <n v="0"/>
    <n v="0"/>
    <n v="0"/>
    <n v="0"/>
    <n v="106041.53614285713"/>
    <n v="5.2075596003956752"/>
  </r>
  <r>
    <x v="54"/>
    <x v="8"/>
    <n v="20363"/>
    <m/>
    <n v="7903"/>
    <n v="7054965.0360000003"/>
    <n v="346.46000275008589"/>
    <m/>
    <m/>
    <n v="70280"/>
    <m/>
    <m/>
    <m/>
    <m/>
    <m/>
    <m/>
    <m/>
    <m/>
    <m/>
    <m/>
    <m/>
    <m/>
    <m/>
    <m/>
    <m/>
    <m/>
    <m/>
    <m/>
    <m/>
    <m/>
    <m/>
    <n v="7903"/>
    <n v="70280"/>
    <n v="0"/>
    <n v="0"/>
    <n v="0"/>
    <n v="0"/>
    <n v="26965.036"/>
    <n v="70280"/>
    <n v="0"/>
    <n v="0"/>
    <n v="0"/>
    <n v="0"/>
    <n v="97245.035999999993"/>
    <n v="4.7755751117222411"/>
  </r>
  <r>
    <x v="20"/>
    <x v="8"/>
    <n v="20363"/>
    <m/>
    <n v="0"/>
    <n v="3157500"/>
    <n v="155.0606492167166"/>
    <m/>
    <m/>
    <n v="31575"/>
    <m/>
    <m/>
    <m/>
    <m/>
    <m/>
    <m/>
    <m/>
    <m/>
    <m/>
    <m/>
    <m/>
    <m/>
    <m/>
    <m/>
    <m/>
    <m/>
    <m/>
    <m/>
    <m/>
    <m/>
    <m/>
    <n v="0"/>
    <n v="31575"/>
    <n v="0"/>
    <n v="0"/>
    <n v="0"/>
    <n v="0"/>
    <n v="0"/>
    <n v="31575"/>
    <n v="0"/>
    <n v="0"/>
    <n v="0"/>
    <n v="0"/>
    <n v="31575"/>
    <n v="1.5506064921671658"/>
  </r>
  <r>
    <x v="25"/>
    <x v="8"/>
    <n v="20363"/>
    <m/>
    <n v="0"/>
    <n v="2914500"/>
    <n v="143.12724058341109"/>
    <m/>
    <m/>
    <n v="29145"/>
    <m/>
    <m/>
    <m/>
    <m/>
    <m/>
    <m/>
    <m/>
    <m/>
    <m/>
    <m/>
    <m/>
    <m/>
    <m/>
    <m/>
    <m/>
    <m/>
    <m/>
    <m/>
    <m/>
    <m/>
    <m/>
    <n v="0"/>
    <n v="29145"/>
    <n v="0"/>
    <n v="0"/>
    <n v="0"/>
    <n v="0"/>
    <n v="0"/>
    <n v="29145"/>
    <n v="0"/>
    <n v="0"/>
    <n v="0"/>
    <n v="0"/>
    <n v="29145"/>
    <n v="1.4312724058341109"/>
  </r>
  <r>
    <x v="12"/>
    <x v="8"/>
    <n v="20363"/>
    <m/>
    <n v="7873"/>
    <n v="2439696.009333333"/>
    <n v="119.8102445284749"/>
    <m/>
    <m/>
    <n v="24128.333333333339"/>
    <m/>
    <m/>
    <m/>
    <m/>
    <m/>
    <m/>
    <m/>
    <m/>
    <m/>
    <m/>
    <m/>
    <m/>
    <m/>
    <m/>
    <m/>
    <m/>
    <m/>
    <m/>
    <m/>
    <m/>
    <m/>
    <n v="7873"/>
    <n v="24128.333333333339"/>
    <n v="0"/>
    <n v="0"/>
    <n v="0"/>
    <n v="0"/>
    <n v="26862.675999999999"/>
    <n v="24128.333333333339"/>
    <n v="0"/>
    <n v="0"/>
    <n v="0"/>
    <n v="0"/>
    <n v="50991.009333333335"/>
    <n v="2.5041010329191837"/>
  </r>
  <r>
    <x v="8"/>
    <x v="8"/>
    <n v="20363"/>
    <m/>
    <n v="5750.7692307692296"/>
    <n v="1939621.624615385"/>
    <n v="95.252252841692524"/>
    <m/>
    <m/>
    <n v="19200"/>
    <m/>
    <m/>
    <m/>
    <m/>
    <m/>
    <m/>
    <m/>
    <m/>
    <m/>
    <m/>
    <m/>
    <m/>
    <m/>
    <m/>
    <m/>
    <m/>
    <m/>
    <m/>
    <m/>
    <m/>
    <m/>
    <n v="5750.7692307692296"/>
    <n v="19200"/>
    <n v="0"/>
    <n v="0"/>
    <n v="0"/>
    <n v="0"/>
    <n v="19621.624615384611"/>
    <n v="19200"/>
    <n v="0"/>
    <n v="0"/>
    <n v="0"/>
    <n v="0"/>
    <n v="38821.624615384615"/>
    <n v="1.9064786433916718"/>
  </r>
  <r>
    <x v="19"/>
    <x v="8"/>
    <n v="20363"/>
    <m/>
    <n v="0"/>
    <n v="1675476.190476191"/>
    <n v="82.280419902577734"/>
    <m/>
    <m/>
    <n v="16754.761904761901"/>
    <m/>
    <m/>
    <m/>
    <m/>
    <m/>
    <m/>
    <m/>
    <m/>
    <m/>
    <m/>
    <m/>
    <m/>
    <m/>
    <m/>
    <m/>
    <m/>
    <m/>
    <m/>
    <m/>
    <m/>
    <m/>
    <n v="0"/>
    <n v="16754.761904761901"/>
    <n v="0"/>
    <n v="0"/>
    <n v="0"/>
    <n v="0"/>
    <n v="0"/>
    <n v="16754.761904761901"/>
    <n v="0"/>
    <n v="0"/>
    <n v="0"/>
    <n v="0"/>
    <n v="16754.761904761901"/>
    <n v="0.82280419902577717"/>
  </r>
  <r>
    <x v="26"/>
    <x v="8"/>
    <n v="20363"/>
    <m/>
    <n v="0"/>
    <n v="1096758.620689655"/>
    <n v="53.860365402428677"/>
    <m/>
    <m/>
    <n v="10967.586206896551"/>
    <m/>
    <m/>
    <m/>
    <m/>
    <m/>
    <m/>
    <m/>
    <m/>
    <m/>
    <m/>
    <m/>
    <m/>
    <m/>
    <m/>
    <m/>
    <m/>
    <m/>
    <m/>
    <m/>
    <m/>
    <m/>
    <n v="0"/>
    <n v="10967.586206896551"/>
    <n v="0"/>
    <n v="0"/>
    <n v="0"/>
    <n v="0"/>
    <n v="0"/>
    <n v="10967.586206896551"/>
    <n v="0"/>
    <n v="0"/>
    <n v="0"/>
    <n v="0"/>
    <n v="10967.586206896551"/>
    <n v="0.53860365402428678"/>
  </r>
  <r>
    <x v="14"/>
    <x v="8"/>
    <n v="20363"/>
    <m/>
    <n v="5186.1851851851852"/>
    <n v="975595.26385185181"/>
    <n v="47.910193186261942"/>
    <m/>
    <m/>
    <n v="9579"/>
    <m/>
    <m/>
    <m/>
    <m/>
    <m/>
    <m/>
    <m/>
    <m/>
    <m/>
    <m/>
    <m/>
    <m/>
    <m/>
    <m/>
    <m/>
    <m/>
    <m/>
    <m/>
    <m/>
    <m/>
    <m/>
    <n v="5186.1851851851852"/>
    <n v="9579"/>
    <n v="0"/>
    <n v="0"/>
    <n v="0"/>
    <n v="0"/>
    <n v="17695.263851851851"/>
    <n v="9579"/>
    <n v="0"/>
    <n v="0"/>
    <n v="0"/>
    <n v="0"/>
    <n v="27274.263851851851"/>
    <n v="1.3394030276409099"/>
  </r>
  <r>
    <x v="31"/>
    <x v="8"/>
    <n v="20363"/>
    <m/>
    <n v="0"/>
    <n v="895000"/>
    <n v="43.952266365466777"/>
    <m/>
    <m/>
    <n v="8950"/>
    <m/>
    <m/>
    <m/>
    <m/>
    <m/>
    <m/>
    <m/>
    <m/>
    <m/>
    <m/>
    <m/>
    <m/>
    <m/>
    <m/>
    <m/>
    <m/>
    <m/>
    <m/>
    <m/>
    <m/>
    <m/>
    <n v="0"/>
    <n v="8950"/>
    <n v="0"/>
    <n v="0"/>
    <n v="0"/>
    <n v="0"/>
    <n v="0"/>
    <n v="8950"/>
    <n v="0"/>
    <n v="0"/>
    <n v="0"/>
    <n v="0"/>
    <n v="8950"/>
    <n v="0.4395226636546678"/>
  </r>
  <r>
    <x v="2"/>
    <x v="8"/>
    <n v="20363"/>
    <m/>
    <n v="6212.8275862068967"/>
    <n v="655094.71944827586"/>
    <n v="32.17083531150989"/>
    <m/>
    <m/>
    <n v="6338.9655172413804"/>
    <m/>
    <m/>
    <m/>
    <m/>
    <m/>
    <m/>
    <m/>
    <m/>
    <m/>
    <m/>
    <m/>
    <m/>
    <m/>
    <m/>
    <m/>
    <m/>
    <m/>
    <m/>
    <m/>
    <m/>
    <m/>
    <n v="6212.8275862068967"/>
    <n v="6338.9655172413804"/>
    <n v="0"/>
    <n v="0"/>
    <n v="0"/>
    <n v="0"/>
    <n v="21198.167724137933"/>
    <n v="6338.9655172413804"/>
    <n v="0"/>
    <n v="0"/>
    <n v="0"/>
    <n v="0"/>
    <n v="27537.133241379313"/>
    <n v="1.3523121957167075"/>
  </r>
  <r>
    <x v="7"/>
    <x v="8"/>
    <n v="20363"/>
    <m/>
    <n v="3955.37037037037"/>
    <n v="638887.02805152978"/>
    <n v="31.374897021633831"/>
    <m/>
    <m/>
    <n v="6253.9130434782601"/>
    <m/>
    <m/>
    <m/>
    <m/>
    <m/>
    <m/>
    <m/>
    <m/>
    <m/>
    <m/>
    <m/>
    <m/>
    <m/>
    <m/>
    <m/>
    <m/>
    <m/>
    <m/>
    <m/>
    <m/>
    <m/>
    <n v="3955.37037037037"/>
    <n v="6253.9130434782601"/>
    <n v="0"/>
    <n v="0"/>
    <n v="0"/>
    <n v="0"/>
    <n v="13495.723703703701"/>
    <n v="6253.9130434782601"/>
    <n v="0"/>
    <n v="0"/>
    <n v="0"/>
    <n v="0"/>
    <n v="19749.636747181961"/>
    <n v="0.96987854182497479"/>
  </r>
  <r>
    <x v="13"/>
    <x v="8"/>
    <n v="20363"/>
    <m/>
    <n v="5898.4615384615381"/>
    <n v="472268.40791208792"/>
    <n v="23.19247693915867"/>
    <m/>
    <m/>
    <n v="4521.4285714285716"/>
    <m/>
    <m/>
    <m/>
    <m/>
    <m/>
    <m/>
    <m/>
    <m/>
    <m/>
    <m/>
    <m/>
    <m/>
    <m/>
    <m/>
    <m/>
    <m/>
    <m/>
    <m/>
    <m/>
    <m/>
    <m/>
    <n v="5898.4615384615381"/>
    <n v="4521.4285714285716"/>
    <n v="0"/>
    <n v="0"/>
    <n v="0"/>
    <n v="0"/>
    <n v="20125.550769230769"/>
    <n v="4521.4285714285716"/>
    <n v="0"/>
    <n v="0"/>
    <n v="0"/>
    <n v="0"/>
    <n v="24646.979340659342"/>
    <n v="1.2103805598713029"/>
  </r>
  <r>
    <x v="3"/>
    <x v="8"/>
    <n v="20363"/>
    <m/>
    <n v="7865.3571428571431"/>
    <n v="78265.169999999984"/>
    <n v="3.8434989932721102"/>
    <m/>
    <m/>
    <n v="514.28571428571422"/>
    <m/>
    <m/>
    <m/>
    <m/>
    <m/>
    <m/>
    <m/>
    <m/>
    <m/>
    <m/>
    <m/>
    <m/>
    <m/>
    <m/>
    <m/>
    <m/>
    <m/>
    <m/>
    <m/>
    <m/>
    <m/>
    <n v="7865.3571428571431"/>
    <n v="514.28571428571422"/>
    <n v="0"/>
    <n v="0"/>
    <n v="0"/>
    <n v="0"/>
    <n v="26836.598571428571"/>
    <n v="514.28571428571422"/>
    <n v="0"/>
    <n v="0"/>
    <n v="0"/>
    <n v="0"/>
    <n v="27350.884285714284"/>
    <n v="1.3431657558176244"/>
  </r>
  <r>
    <x v="15"/>
    <x v="8"/>
    <n v="20363"/>
    <m/>
    <n v="7017.8571428571422"/>
    <n v="68944.928571428565"/>
    <n v="3.3857942627033619"/>
    <m/>
    <m/>
    <n v="450"/>
    <m/>
    <m/>
    <m/>
    <m/>
    <m/>
    <m/>
    <m/>
    <m/>
    <m/>
    <m/>
    <m/>
    <m/>
    <m/>
    <m/>
    <m/>
    <m/>
    <m/>
    <m/>
    <m/>
    <m/>
    <m/>
    <n v="7017.8571428571422"/>
    <n v="450"/>
    <n v="0"/>
    <n v="0"/>
    <n v="0"/>
    <n v="0"/>
    <n v="23944.928571428569"/>
    <n v="450"/>
    <n v="0"/>
    <n v="0"/>
    <n v="0"/>
    <n v="0"/>
    <n v="24394.928571428569"/>
    <n v="1.1980026799306864"/>
  </r>
  <r>
    <x v="27"/>
    <x v="8"/>
    <n v="20363"/>
    <m/>
    <n v="0"/>
    <n v="39642.857142857138"/>
    <n v="1.9468082867385521"/>
    <m/>
    <m/>
    <n v="396.42857142857139"/>
    <m/>
    <m/>
    <m/>
    <m/>
    <m/>
    <m/>
    <m/>
    <m/>
    <m/>
    <m/>
    <m/>
    <m/>
    <m/>
    <m/>
    <m/>
    <m/>
    <m/>
    <m/>
    <m/>
    <m/>
    <m/>
    <n v="0"/>
    <n v="396.42857142857139"/>
    <n v="0"/>
    <n v="0"/>
    <n v="0"/>
    <n v="0"/>
    <n v="0"/>
    <n v="396.42857142857139"/>
    <n v="0"/>
    <n v="0"/>
    <n v="0"/>
    <n v="0"/>
    <n v="396.42857142857139"/>
    <n v="1.9468082867385522E-2"/>
  </r>
  <r>
    <x v="30"/>
    <x v="8"/>
    <n v="20363"/>
    <m/>
    <n v="0"/>
    <n v="38000"/>
    <n v="1.866129745125964"/>
    <m/>
    <m/>
    <n v="380"/>
    <m/>
    <m/>
    <m/>
    <m/>
    <m/>
    <m/>
    <m/>
    <m/>
    <m/>
    <m/>
    <m/>
    <m/>
    <m/>
    <m/>
    <m/>
    <m/>
    <m/>
    <m/>
    <m/>
    <m/>
    <m/>
    <n v="0"/>
    <n v="380"/>
    <n v="0"/>
    <n v="0"/>
    <n v="0"/>
    <n v="0"/>
    <n v="0"/>
    <n v="380"/>
    <n v="0"/>
    <n v="0"/>
    <n v="0"/>
    <n v="0"/>
    <n v="380"/>
    <n v="1.8661297451259638E-2"/>
  </r>
  <r>
    <x v="4"/>
    <x v="8"/>
    <n v="20363"/>
    <m/>
    <n v="14055.71428571409"/>
    <n v="82815.240000318619"/>
    <n v="4.0669469135352658"/>
    <m/>
    <m/>
    <n v="348.57142857462168"/>
    <m/>
    <m/>
    <m/>
    <m/>
    <m/>
    <m/>
    <m/>
    <m/>
    <m/>
    <m/>
    <m/>
    <m/>
    <m/>
    <m/>
    <m/>
    <m/>
    <m/>
    <m/>
    <m/>
    <m/>
    <m/>
    <n v="14055.71428571409"/>
    <n v="348.57142857462168"/>
    <n v="0"/>
    <n v="0"/>
    <n v="0"/>
    <n v="0"/>
    <n v="47958.097142856474"/>
    <n v="348.57142857462168"/>
    <n v="0"/>
    <n v="0"/>
    <n v="0"/>
    <n v="0"/>
    <n v="48306.668571431095"/>
    <n v="2.3722766081339239"/>
  </r>
  <r>
    <x v="5"/>
    <x v="8"/>
    <n v="20363"/>
    <m/>
    <n v="13984.142857142841"/>
    <n v="80785.32400002655"/>
    <n v="3.9672604233181041"/>
    <m/>
    <m/>
    <n v="330.71428571455181"/>
    <m/>
    <m/>
    <m/>
    <m/>
    <m/>
    <m/>
    <m/>
    <m/>
    <m/>
    <m/>
    <m/>
    <m/>
    <m/>
    <m/>
    <m/>
    <m/>
    <m/>
    <m/>
    <m/>
    <m/>
    <m/>
    <n v="13984.142857142841"/>
    <n v="330.71428571455181"/>
    <n v="0"/>
    <n v="0"/>
    <n v="0"/>
    <n v="0"/>
    <n v="47713.89542857137"/>
    <n v="330.71428571455181"/>
    <n v="0"/>
    <n v="0"/>
    <n v="0"/>
    <n v="0"/>
    <n v="48044.609714285922"/>
    <n v="2.3594072442314946"/>
  </r>
  <r>
    <x v="6"/>
    <x v="8"/>
    <n v="20363"/>
    <m/>
    <n v="9827.1428571428569"/>
    <n v="63530.211428571427"/>
    <n v="3.1198846647631209"/>
    <m/>
    <m/>
    <n v="300"/>
    <m/>
    <m/>
    <m/>
    <m/>
    <m/>
    <m/>
    <m/>
    <m/>
    <m/>
    <m/>
    <m/>
    <m/>
    <m/>
    <m/>
    <m/>
    <m/>
    <m/>
    <m/>
    <m/>
    <m/>
    <m/>
    <n v="9827.1428571428569"/>
    <n v="300"/>
    <n v="0"/>
    <n v="0"/>
    <n v="0"/>
    <n v="0"/>
    <n v="33530.211428571427"/>
    <n v="300"/>
    <n v="0"/>
    <n v="0"/>
    <n v="0"/>
    <n v="0"/>
    <n v="33830.211428571427"/>
    <n v="1.6613569429146702"/>
  </r>
  <r>
    <x v="29"/>
    <x v="8"/>
    <n v="20363"/>
    <m/>
    <n v="0"/>
    <n v="26866.666666666661"/>
    <n v="1.319386468922392"/>
    <m/>
    <m/>
    <n v="268.66666666666657"/>
    <m/>
    <m/>
    <m/>
    <m/>
    <m/>
    <m/>
    <m/>
    <m/>
    <m/>
    <m/>
    <m/>
    <m/>
    <m/>
    <m/>
    <m/>
    <m/>
    <m/>
    <m/>
    <m/>
    <m/>
    <m/>
    <n v="0"/>
    <n v="268.66666666666657"/>
    <n v="0"/>
    <n v="0"/>
    <n v="0"/>
    <n v="0"/>
    <n v="0"/>
    <n v="268.66666666666657"/>
    <n v="0"/>
    <n v="0"/>
    <n v="0"/>
    <n v="0"/>
    <n v="268.66666666666657"/>
    <n v="1.3193864689223915E-2"/>
  </r>
  <r>
    <x v="18"/>
    <x v="8"/>
    <n v="20363"/>
    <m/>
    <n v="0"/>
    <n v="24642.857142857141"/>
    <n v="1.2101781241888301"/>
    <m/>
    <m/>
    <n v="246.42857142857139"/>
    <m/>
    <m/>
    <m/>
    <m/>
    <m/>
    <m/>
    <m/>
    <m/>
    <m/>
    <m/>
    <m/>
    <m/>
    <m/>
    <m/>
    <m/>
    <m/>
    <m/>
    <m/>
    <m/>
    <m/>
    <m/>
    <n v="0"/>
    <n v="246.42857142857139"/>
    <n v="0"/>
    <n v="0"/>
    <n v="0"/>
    <n v="0"/>
    <n v="0"/>
    <n v="246.42857142857139"/>
    <n v="0"/>
    <n v="0"/>
    <n v="0"/>
    <n v="0"/>
    <n v="246.42857142857139"/>
    <n v="1.2101781241888297E-2"/>
  </r>
  <r>
    <x v="17"/>
    <x v="8"/>
    <n v="20363"/>
    <m/>
    <n v="0"/>
    <n v="22320"/>
    <n v="1.0961056818739869"/>
    <m/>
    <m/>
    <n v="223.2"/>
    <m/>
    <m/>
    <m/>
    <m/>
    <m/>
    <m/>
    <m/>
    <m/>
    <m/>
    <m/>
    <m/>
    <m/>
    <m/>
    <m/>
    <m/>
    <m/>
    <m/>
    <m/>
    <m/>
    <m/>
    <m/>
    <n v="0"/>
    <n v="223.2"/>
    <n v="0"/>
    <n v="0"/>
    <n v="0"/>
    <n v="0"/>
    <n v="0"/>
    <n v="223.2"/>
    <n v="0"/>
    <n v="0"/>
    <n v="0"/>
    <n v="0"/>
    <n v="223.2"/>
    <n v="1.0961056818739871E-2"/>
  </r>
  <r>
    <x v="16"/>
    <x v="8"/>
    <n v="20363"/>
    <m/>
    <n v="10449"/>
    <n v="56651.987999999998"/>
    <n v="2.7821042086136618"/>
    <m/>
    <m/>
    <n v="210"/>
    <m/>
    <m/>
    <m/>
    <m/>
    <m/>
    <m/>
    <m/>
    <m/>
    <m/>
    <m/>
    <m/>
    <m/>
    <m/>
    <m/>
    <m/>
    <m/>
    <m/>
    <m/>
    <m/>
    <m/>
    <m/>
    <n v="10449"/>
    <n v="210"/>
    <n v="0"/>
    <n v="0"/>
    <n v="0"/>
    <n v="0"/>
    <n v="35651.987999999998"/>
    <n v="210"/>
    <n v="0"/>
    <n v="0"/>
    <n v="0"/>
    <n v="0"/>
    <n v="35861.987999999998"/>
    <n v="1.7611348033197465"/>
  </r>
  <r>
    <x v="9"/>
    <x v="8"/>
    <n v="20363"/>
    <m/>
    <n v="3121.7"/>
    <n v="10651.240400000001"/>
    <n v="0.52306832981387819"/>
    <m/>
    <m/>
    <n v="0"/>
    <m/>
    <m/>
    <m/>
    <m/>
    <m/>
    <m/>
    <m/>
    <m/>
    <m/>
    <m/>
    <m/>
    <m/>
    <m/>
    <m/>
    <m/>
    <m/>
    <m/>
    <m/>
    <m/>
    <m/>
    <m/>
    <n v="3121.7"/>
    <n v="0"/>
    <n v="0"/>
    <n v="0"/>
    <n v="0"/>
    <n v="0"/>
    <n v="10651.240399999999"/>
    <n v="0"/>
    <n v="0"/>
    <n v="0"/>
    <n v="0"/>
    <n v="0"/>
    <n v="10651.240399999999"/>
    <n v="0.52306832981387807"/>
  </r>
  <r>
    <x v="10"/>
    <x v="8"/>
    <n v="20363"/>
    <m/>
    <n v="4960"/>
    <n v="16923.52"/>
    <n v="0.83109168590089866"/>
    <m/>
    <m/>
    <n v="0"/>
    <m/>
    <m/>
    <m/>
    <m/>
    <m/>
    <m/>
    <m/>
    <m/>
    <m/>
    <m/>
    <m/>
    <m/>
    <m/>
    <m/>
    <m/>
    <m/>
    <m/>
    <m/>
    <m/>
    <m/>
    <m/>
    <n v="4960"/>
    <n v="0"/>
    <n v="0"/>
    <n v="0"/>
    <n v="0"/>
    <n v="0"/>
    <n v="16923.52"/>
    <n v="0"/>
    <n v="0"/>
    <n v="0"/>
    <n v="0"/>
    <n v="0"/>
    <n v="16923.52"/>
    <n v="0.83109168590089866"/>
  </r>
  <r>
    <x v="11"/>
    <x v="8"/>
    <n v="20363"/>
    <m/>
    <n v="6448.96"/>
    <n v="22003.85152"/>
    <n v="1.080580048126504"/>
    <m/>
    <m/>
    <n v="0"/>
    <m/>
    <m/>
    <m/>
    <m/>
    <m/>
    <m/>
    <m/>
    <m/>
    <m/>
    <m/>
    <m/>
    <m/>
    <m/>
    <m/>
    <m/>
    <m/>
    <m/>
    <m/>
    <m/>
    <m/>
    <m/>
    <n v="6448.96"/>
    <n v="0"/>
    <n v="0"/>
    <n v="0"/>
    <n v="0"/>
    <n v="0"/>
    <n v="22003.85152"/>
    <n v="0"/>
    <n v="0"/>
    <n v="0"/>
    <n v="0"/>
    <n v="0"/>
    <n v="22003.85152"/>
    <n v="1.080580048126504"/>
  </r>
  <r>
    <x v="21"/>
    <x v="8"/>
    <n v="20363"/>
    <m/>
    <n v="0"/>
    <n v="0"/>
    <n v="0"/>
    <m/>
    <m/>
    <n v="0"/>
    <m/>
    <m/>
    <m/>
    <m/>
    <m/>
    <m/>
    <m/>
    <m/>
    <m/>
    <m/>
    <m/>
    <m/>
    <m/>
    <m/>
    <m/>
    <m/>
    <m/>
    <m/>
    <m/>
    <m/>
    <m/>
    <n v="0"/>
    <n v="0"/>
    <n v="0"/>
    <n v="0"/>
    <n v="0"/>
    <n v="0"/>
    <n v="0"/>
    <n v="0"/>
    <n v="0"/>
    <n v="0"/>
    <n v="0"/>
    <n v="0"/>
    <n v="0"/>
    <n v="0"/>
  </r>
  <r>
    <x v="22"/>
    <x v="8"/>
    <n v="20363"/>
    <m/>
    <n v="0"/>
    <n v="0"/>
    <n v="0"/>
    <m/>
    <m/>
    <n v="0"/>
    <m/>
    <m/>
    <m/>
    <m/>
    <m/>
    <m/>
    <m/>
    <m/>
    <m/>
    <m/>
    <m/>
    <m/>
    <m/>
    <m/>
    <m/>
    <m/>
    <m/>
    <m/>
    <m/>
    <m/>
    <m/>
    <n v="0"/>
    <n v="0"/>
    <n v="0"/>
    <n v="0"/>
    <n v="0"/>
    <n v="0"/>
    <n v="0"/>
    <n v="0"/>
    <n v="0"/>
    <n v="0"/>
    <n v="0"/>
    <n v="0"/>
    <n v="0"/>
    <n v="0"/>
  </r>
  <r>
    <x v="23"/>
    <x v="8"/>
    <n v="20363"/>
    <m/>
    <n v="0"/>
    <n v="0"/>
    <n v="0"/>
    <m/>
    <m/>
    <n v="0"/>
    <m/>
    <m/>
    <m/>
    <m/>
    <m/>
    <m/>
    <m/>
    <m/>
    <m/>
    <m/>
    <m/>
    <m/>
    <m/>
    <m/>
    <m/>
    <m/>
    <m/>
    <m/>
    <m/>
    <m/>
    <m/>
    <n v="0"/>
    <n v="0"/>
    <n v="0"/>
    <n v="0"/>
    <n v="0"/>
    <n v="0"/>
    <n v="0"/>
    <n v="0"/>
    <n v="0"/>
    <n v="0"/>
    <n v="0"/>
    <n v="0"/>
    <n v="0"/>
    <n v="0"/>
  </r>
  <r>
    <x v="28"/>
    <x v="8"/>
    <n v="20363"/>
    <m/>
    <n v="0"/>
    <n v="0"/>
    <n v="0"/>
    <m/>
    <m/>
    <n v="0"/>
    <m/>
    <m/>
    <m/>
    <m/>
    <m/>
    <m/>
    <m/>
    <m/>
    <m/>
    <m/>
    <m/>
    <m/>
    <m/>
    <m/>
    <m/>
    <m/>
    <m/>
    <m/>
    <m/>
    <m/>
    <m/>
    <n v="0"/>
    <n v="0"/>
    <n v="0"/>
    <n v="0"/>
    <n v="0"/>
    <n v="0"/>
    <n v="0"/>
    <n v="0"/>
    <n v="0"/>
    <n v="0"/>
    <n v="0"/>
    <n v="0"/>
    <n v="0"/>
    <n v="0"/>
  </r>
  <r>
    <x v="32"/>
    <x v="8"/>
    <n v="20363"/>
    <m/>
    <n v="0"/>
    <n v="0"/>
    <n v="0"/>
    <m/>
    <m/>
    <n v="0"/>
    <m/>
    <m/>
    <m/>
    <m/>
    <m/>
    <m/>
    <m/>
    <m/>
    <m/>
    <m/>
    <m/>
    <m/>
    <m/>
    <m/>
    <m/>
    <m/>
    <m/>
    <m/>
    <m/>
    <m/>
    <m/>
    <n v="0"/>
    <n v="0"/>
    <n v="0"/>
    <n v="0"/>
    <n v="0"/>
    <n v="0"/>
    <n v="0"/>
    <n v="0"/>
    <n v="0"/>
    <n v="0"/>
    <n v="0"/>
    <n v="0"/>
    <n v="0"/>
    <n v="0"/>
  </r>
  <r>
    <x v="33"/>
    <x v="8"/>
    <n v="20363"/>
    <m/>
    <n v="0"/>
    <n v="0"/>
    <n v="0"/>
    <m/>
    <m/>
    <n v="0"/>
    <m/>
    <m/>
    <m/>
    <m/>
    <m/>
    <m/>
    <m/>
    <m/>
    <m/>
    <m/>
    <m/>
    <m/>
    <m/>
    <m/>
    <m/>
    <m/>
    <m/>
    <m/>
    <m/>
    <m/>
    <m/>
    <n v="0"/>
    <n v="0"/>
    <n v="0"/>
    <n v="0"/>
    <n v="0"/>
    <n v="0"/>
    <n v="0"/>
    <n v="0"/>
    <n v="0"/>
    <n v="0"/>
    <n v="0"/>
    <n v="0"/>
    <n v="0"/>
    <n v="0"/>
  </r>
  <r>
    <x v="34"/>
    <x v="8"/>
    <n v="20363"/>
    <m/>
    <n v="0"/>
    <n v="0"/>
    <n v="0"/>
    <m/>
    <m/>
    <n v="0"/>
    <m/>
    <m/>
    <m/>
    <m/>
    <m/>
    <m/>
    <m/>
    <m/>
    <m/>
    <m/>
    <m/>
    <m/>
    <m/>
    <m/>
    <m/>
    <m/>
    <m/>
    <m/>
    <m/>
    <m/>
    <m/>
    <n v="0"/>
    <n v="0"/>
    <n v="0"/>
    <n v="0"/>
    <n v="0"/>
    <n v="0"/>
    <n v="0"/>
    <n v="0"/>
    <n v="0"/>
    <n v="0"/>
    <n v="0"/>
    <n v="0"/>
    <n v="0"/>
    <n v="0"/>
  </r>
  <r>
    <x v="35"/>
    <x v="8"/>
    <n v="20363"/>
    <m/>
    <n v="0"/>
    <n v="0"/>
    <n v="0"/>
    <m/>
    <m/>
    <n v="0"/>
    <m/>
    <m/>
    <m/>
    <m/>
    <m/>
    <m/>
    <m/>
    <m/>
    <m/>
    <m/>
    <m/>
    <m/>
    <m/>
    <m/>
    <m/>
    <m/>
    <m/>
    <m/>
    <m/>
    <m/>
    <m/>
    <n v="0"/>
    <n v="0"/>
    <n v="0"/>
    <n v="0"/>
    <n v="0"/>
    <n v="0"/>
    <n v="0"/>
    <n v="0"/>
    <n v="0"/>
    <n v="0"/>
    <n v="0"/>
    <n v="0"/>
    <n v="0"/>
    <n v="0"/>
  </r>
  <r>
    <x v="36"/>
    <x v="8"/>
    <n v="20363"/>
    <m/>
    <n v="0"/>
    <n v="0"/>
    <n v="0"/>
    <m/>
    <m/>
    <n v="0"/>
    <m/>
    <m/>
    <m/>
    <m/>
    <m/>
    <m/>
    <m/>
    <m/>
    <m/>
    <m/>
    <m/>
    <m/>
    <m/>
    <m/>
    <m/>
    <m/>
    <m/>
    <m/>
    <m/>
    <m/>
    <m/>
    <n v="0"/>
    <n v="0"/>
    <n v="0"/>
    <n v="0"/>
    <n v="0"/>
    <n v="0"/>
    <n v="0"/>
    <n v="0"/>
    <n v="0"/>
    <n v="0"/>
    <n v="0"/>
    <n v="0"/>
    <n v="0"/>
    <n v="0"/>
  </r>
  <r>
    <x v="37"/>
    <x v="8"/>
    <n v="20363"/>
    <m/>
    <n v="0"/>
    <n v="0"/>
    <n v="0"/>
    <m/>
    <m/>
    <n v="0"/>
    <m/>
    <m/>
    <m/>
    <m/>
    <m/>
    <m/>
    <m/>
    <m/>
    <m/>
    <m/>
    <m/>
    <m/>
    <m/>
    <m/>
    <m/>
    <m/>
    <m/>
    <m/>
    <m/>
    <m/>
    <m/>
    <n v="0"/>
    <n v="0"/>
    <n v="0"/>
    <n v="0"/>
    <n v="0"/>
    <n v="0"/>
    <n v="0"/>
    <n v="0"/>
    <n v="0"/>
    <n v="0"/>
    <n v="0"/>
    <n v="0"/>
    <n v="0"/>
    <n v="0"/>
  </r>
  <r>
    <x v="38"/>
    <x v="8"/>
    <n v="20363"/>
    <m/>
    <n v="0"/>
    <n v="0"/>
    <n v="0"/>
    <m/>
    <m/>
    <n v="0"/>
    <m/>
    <m/>
    <m/>
    <m/>
    <m/>
    <m/>
    <m/>
    <m/>
    <m/>
    <m/>
    <m/>
    <m/>
    <m/>
    <m/>
    <m/>
    <m/>
    <m/>
    <m/>
    <m/>
    <m/>
    <m/>
    <n v="0"/>
    <n v="0"/>
    <n v="0"/>
    <n v="0"/>
    <n v="0"/>
    <n v="0"/>
    <n v="0"/>
    <n v="0"/>
    <n v="0"/>
    <n v="0"/>
    <n v="0"/>
    <n v="0"/>
    <n v="0"/>
    <n v="0"/>
  </r>
  <r>
    <x v="39"/>
    <x v="8"/>
    <n v="20363"/>
    <m/>
    <n v="0"/>
    <n v="0"/>
    <n v="0"/>
    <m/>
    <m/>
    <n v="0"/>
    <m/>
    <m/>
    <m/>
    <m/>
    <m/>
    <m/>
    <m/>
    <m/>
    <m/>
    <m/>
    <m/>
    <m/>
    <m/>
    <m/>
    <m/>
    <m/>
    <m/>
    <m/>
    <m/>
    <m/>
    <m/>
    <n v="0"/>
    <n v="0"/>
    <n v="0"/>
    <n v="0"/>
    <n v="0"/>
    <n v="0"/>
    <n v="0"/>
    <n v="0"/>
    <n v="0"/>
    <n v="0"/>
    <n v="0"/>
    <n v="0"/>
    <n v="0"/>
    <n v="0"/>
  </r>
  <r>
    <x v="40"/>
    <x v="8"/>
    <n v="20363"/>
    <m/>
    <n v="0"/>
    <n v="0"/>
    <n v="0"/>
    <m/>
    <m/>
    <n v="0"/>
    <m/>
    <m/>
    <m/>
    <m/>
    <m/>
    <m/>
    <m/>
    <m/>
    <m/>
    <m/>
    <m/>
    <m/>
    <m/>
    <m/>
    <m/>
    <m/>
    <m/>
    <m/>
    <m/>
    <m/>
    <m/>
    <n v="0"/>
    <n v="0"/>
    <n v="0"/>
    <n v="0"/>
    <n v="0"/>
    <n v="0"/>
    <n v="0"/>
    <n v="0"/>
    <n v="0"/>
    <n v="0"/>
    <n v="0"/>
    <n v="0"/>
    <n v="0"/>
    <n v="0"/>
  </r>
  <r>
    <x v="41"/>
    <x v="8"/>
    <n v="20363"/>
    <m/>
    <n v="0"/>
    <n v="0"/>
    <n v="0"/>
    <m/>
    <m/>
    <n v="0"/>
    <m/>
    <m/>
    <m/>
    <m/>
    <m/>
    <m/>
    <m/>
    <m/>
    <m/>
    <m/>
    <m/>
    <m/>
    <m/>
    <m/>
    <m/>
    <m/>
    <m/>
    <m/>
    <m/>
    <m/>
    <m/>
    <n v="0"/>
    <n v="0"/>
    <n v="0"/>
    <n v="0"/>
    <n v="0"/>
    <n v="0"/>
    <n v="0"/>
    <n v="0"/>
    <n v="0"/>
    <n v="0"/>
    <n v="0"/>
    <n v="0"/>
    <n v="0"/>
    <n v="0"/>
  </r>
  <r>
    <x v="42"/>
    <x v="8"/>
    <n v="20363"/>
    <m/>
    <n v="0"/>
    <n v="0"/>
    <n v="0"/>
    <m/>
    <m/>
    <n v="0"/>
    <m/>
    <m/>
    <m/>
    <m/>
    <m/>
    <m/>
    <m/>
    <m/>
    <m/>
    <m/>
    <m/>
    <m/>
    <m/>
    <m/>
    <m/>
    <m/>
    <m/>
    <m/>
    <m/>
    <m/>
    <m/>
    <n v="0"/>
    <n v="0"/>
    <n v="0"/>
    <n v="0"/>
    <n v="0"/>
    <n v="0"/>
    <n v="0"/>
    <n v="0"/>
    <n v="0"/>
    <n v="0"/>
    <n v="0"/>
    <n v="0"/>
    <n v="0"/>
    <n v="0"/>
  </r>
  <r>
    <x v="43"/>
    <x v="8"/>
    <n v="20363"/>
    <m/>
    <n v="0"/>
    <n v="0"/>
    <n v="0"/>
    <m/>
    <m/>
    <n v="0"/>
    <m/>
    <m/>
    <m/>
    <m/>
    <m/>
    <m/>
    <m/>
    <m/>
    <m/>
    <m/>
    <m/>
    <m/>
    <m/>
    <m/>
    <m/>
    <m/>
    <m/>
    <m/>
    <m/>
    <m/>
    <m/>
    <n v="0"/>
    <n v="0"/>
    <n v="0"/>
    <n v="0"/>
    <n v="0"/>
    <n v="0"/>
    <n v="0"/>
    <n v="0"/>
    <n v="0"/>
    <n v="0"/>
    <n v="0"/>
    <n v="0"/>
    <n v="0"/>
    <n v="0"/>
  </r>
  <r>
    <x v="44"/>
    <x v="8"/>
    <n v="20363"/>
    <m/>
    <n v="0"/>
    <n v="0"/>
    <n v="0"/>
    <m/>
    <m/>
    <n v="0"/>
    <m/>
    <m/>
    <m/>
    <m/>
    <m/>
    <m/>
    <m/>
    <m/>
    <m/>
    <m/>
    <m/>
    <m/>
    <m/>
    <m/>
    <m/>
    <m/>
    <m/>
    <m/>
    <m/>
    <m/>
    <m/>
    <n v="0"/>
    <n v="0"/>
    <n v="0"/>
    <n v="0"/>
    <n v="0"/>
    <n v="0"/>
    <n v="0"/>
    <n v="0"/>
    <n v="0"/>
    <n v="0"/>
    <n v="0"/>
    <n v="0"/>
    <n v="0"/>
    <n v="0"/>
  </r>
  <r>
    <x v="45"/>
    <x v="8"/>
    <n v="20363"/>
    <m/>
    <n v="0"/>
    <n v="0"/>
    <n v="0"/>
    <m/>
    <m/>
    <n v="0"/>
    <m/>
    <m/>
    <m/>
    <m/>
    <m/>
    <m/>
    <m/>
    <m/>
    <m/>
    <m/>
    <m/>
    <m/>
    <m/>
    <m/>
    <m/>
    <m/>
    <m/>
    <m/>
    <m/>
    <m/>
    <m/>
    <n v="0"/>
    <n v="0"/>
    <n v="0"/>
    <n v="0"/>
    <n v="0"/>
    <n v="0"/>
    <n v="0"/>
    <n v="0"/>
    <n v="0"/>
    <n v="0"/>
    <n v="0"/>
    <n v="0"/>
    <n v="0"/>
    <n v="0"/>
  </r>
  <r>
    <x v="46"/>
    <x v="8"/>
    <n v="20363"/>
    <m/>
    <n v="0"/>
    <n v="0"/>
    <n v="0"/>
    <m/>
    <m/>
    <n v="0"/>
    <m/>
    <m/>
    <m/>
    <m/>
    <m/>
    <m/>
    <m/>
    <m/>
    <m/>
    <m/>
    <m/>
    <m/>
    <m/>
    <m/>
    <m/>
    <m/>
    <m/>
    <m/>
    <m/>
    <m/>
    <m/>
    <n v="0"/>
    <n v="0"/>
    <n v="0"/>
    <n v="0"/>
    <n v="0"/>
    <n v="0"/>
    <n v="0"/>
    <n v="0"/>
    <n v="0"/>
    <n v="0"/>
    <n v="0"/>
    <n v="0"/>
    <n v="0"/>
    <n v="0"/>
  </r>
  <r>
    <x v="47"/>
    <x v="8"/>
    <n v="20363"/>
    <m/>
    <n v="0"/>
    <n v="0"/>
    <n v="0"/>
    <m/>
    <m/>
    <n v="0"/>
    <m/>
    <m/>
    <m/>
    <m/>
    <m/>
    <m/>
    <m/>
    <m/>
    <m/>
    <m/>
    <m/>
    <m/>
    <m/>
    <m/>
    <m/>
    <m/>
    <m/>
    <m/>
    <m/>
    <m/>
    <m/>
    <n v="0"/>
    <n v="0"/>
    <n v="0"/>
    <n v="0"/>
    <n v="0"/>
    <n v="0"/>
    <n v="0"/>
    <n v="0"/>
    <n v="0"/>
    <n v="0"/>
    <n v="0"/>
    <n v="0"/>
    <n v="0"/>
    <n v="0"/>
  </r>
  <r>
    <x v="48"/>
    <x v="8"/>
    <n v="20363"/>
    <m/>
    <n v="0"/>
    <n v="0"/>
    <n v="0"/>
    <m/>
    <m/>
    <n v="0"/>
    <m/>
    <m/>
    <m/>
    <m/>
    <m/>
    <m/>
    <m/>
    <m/>
    <m/>
    <m/>
    <m/>
    <m/>
    <m/>
    <m/>
    <m/>
    <m/>
    <m/>
    <m/>
    <m/>
    <m/>
    <m/>
    <n v="0"/>
    <n v="0"/>
    <n v="0"/>
    <n v="0"/>
    <n v="0"/>
    <n v="0"/>
    <n v="0"/>
    <n v="0"/>
    <n v="0"/>
    <n v="0"/>
    <n v="0"/>
    <n v="0"/>
    <n v="0"/>
    <n v="0"/>
  </r>
  <r>
    <x v="49"/>
    <x v="8"/>
    <n v="20363"/>
    <m/>
    <n v="0"/>
    <n v="0"/>
    <n v="0"/>
    <m/>
    <m/>
    <n v="0"/>
    <m/>
    <m/>
    <m/>
    <m/>
    <m/>
    <m/>
    <m/>
    <m/>
    <m/>
    <m/>
    <m/>
    <m/>
    <m/>
    <m/>
    <m/>
    <m/>
    <m/>
    <m/>
    <m/>
    <m/>
    <m/>
    <n v="0"/>
    <n v="0"/>
    <n v="0"/>
    <n v="0"/>
    <n v="0"/>
    <n v="0"/>
    <n v="0"/>
    <n v="0"/>
    <n v="0"/>
    <n v="0"/>
    <n v="0"/>
    <n v="0"/>
    <n v="0"/>
    <n v="0"/>
  </r>
  <r>
    <x v="50"/>
    <x v="8"/>
    <n v="20363"/>
    <m/>
    <n v="0"/>
    <n v="0"/>
    <n v="0"/>
    <m/>
    <m/>
    <n v="0"/>
    <m/>
    <m/>
    <m/>
    <m/>
    <m/>
    <m/>
    <m/>
    <m/>
    <m/>
    <m/>
    <m/>
    <m/>
    <m/>
    <m/>
    <m/>
    <m/>
    <m/>
    <m/>
    <m/>
    <m/>
    <m/>
    <n v="0"/>
    <n v="0"/>
    <n v="0"/>
    <n v="0"/>
    <n v="0"/>
    <n v="0"/>
    <n v="0"/>
    <n v="0"/>
    <n v="0"/>
    <n v="0"/>
    <n v="0"/>
    <n v="0"/>
    <n v="0"/>
    <n v="0"/>
  </r>
  <r>
    <x v="51"/>
    <x v="8"/>
    <n v="20363"/>
    <m/>
    <n v="0"/>
    <n v="0"/>
    <n v="0"/>
    <m/>
    <m/>
    <n v="0"/>
    <m/>
    <m/>
    <m/>
    <m/>
    <m/>
    <m/>
    <m/>
    <m/>
    <m/>
    <m/>
    <m/>
    <m/>
    <m/>
    <m/>
    <m/>
    <m/>
    <m/>
    <m/>
    <m/>
    <m/>
    <m/>
    <n v="0"/>
    <n v="0"/>
    <n v="0"/>
    <n v="0"/>
    <n v="0"/>
    <n v="0"/>
    <n v="0"/>
    <n v="0"/>
    <n v="0"/>
    <n v="0"/>
    <n v="0"/>
    <n v="0"/>
    <n v="0"/>
    <n v="0"/>
  </r>
  <r>
    <x v="52"/>
    <x v="8"/>
    <n v="20363"/>
    <m/>
    <n v="0"/>
    <n v="0"/>
    <n v="0"/>
    <m/>
    <m/>
    <n v="0"/>
    <m/>
    <m/>
    <m/>
    <m/>
    <m/>
    <m/>
    <m/>
    <m/>
    <m/>
    <m/>
    <m/>
    <m/>
    <m/>
    <m/>
    <m/>
    <m/>
    <m/>
    <m/>
    <m/>
    <m/>
    <m/>
    <n v="0"/>
    <n v="0"/>
    <n v="0"/>
    <n v="0"/>
    <n v="0"/>
    <n v="0"/>
    <n v="0"/>
    <n v="0"/>
    <n v="0"/>
    <n v="0"/>
    <n v="0"/>
    <n v="0"/>
    <n v="0"/>
    <n v="0"/>
  </r>
  <r>
    <x v="0"/>
    <x v="9"/>
    <n v="24894"/>
    <m/>
    <n v="7221.8928571428578"/>
    <n v="40716569.669857137"/>
    <n v="1635.597721131885"/>
    <m/>
    <m/>
    <n v="406919.28571428568"/>
    <m/>
    <m/>
    <m/>
    <m/>
    <m/>
    <m/>
    <m/>
    <m/>
    <m/>
    <m/>
    <m/>
    <m/>
    <m/>
    <m/>
    <m/>
    <m/>
    <m/>
    <m/>
    <m/>
    <m/>
    <m/>
    <n v="7221.8928571428578"/>
    <n v="406919.28571428568"/>
    <n v="0"/>
    <n v="0"/>
    <n v="0"/>
    <n v="0"/>
    <n v="24641.098428571429"/>
    <n v="406919.28571428568"/>
    <n v="0"/>
    <n v="0"/>
    <n v="0"/>
    <n v="0"/>
    <n v="431560.3841428571"/>
    <n v="17.335919665094284"/>
  </r>
  <r>
    <x v="54"/>
    <x v="9"/>
    <n v="24894"/>
    <m/>
    <n v="6234"/>
    <n v="30843270.408"/>
    <n v="1238.984108941914"/>
    <m/>
    <m/>
    <n v="308220"/>
    <m/>
    <m/>
    <m/>
    <m/>
    <m/>
    <m/>
    <m/>
    <m/>
    <m/>
    <m/>
    <m/>
    <m/>
    <m/>
    <m/>
    <m/>
    <m/>
    <m/>
    <m/>
    <m/>
    <m/>
    <m/>
    <n v="6234"/>
    <n v="308220"/>
    <n v="0"/>
    <n v="0"/>
    <n v="0"/>
    <n v="0"/>
    <n v="21270.407999999999"/>
    <n v="308220"/>
    <n v="0"/>
    <n v="0"/>
    <n v="0"/>
    <n v="0"/>
    <n v="329490.408"/>
    <n v="13.235735839961436"/>
  </r>
  <r>
    <x v="22"/>
    <x v="9"/>
    <n v="24894"/>
    <m/>
    <n v="4506.7586206896549"/>
    <n v="30050101.198344819"/>
    <n v="1207.122246257926"/>
    <m/>
    <m/>
    <n v="300347.24137931032"/>
    <m/>
    <m/>
    <m/>
    <m/>
    <m/>
    <m/>
    <m/>
    <m/>
    <m/>
    <m/>
    <m/>
    <m/>
    <m/>
    <m/>
    <m/>
    <m/>
    <m/>
    <m/>
    <m/>
    <m/>
    <m/>
    <n v="4506.7586206896549"/>
    <n v="300347.24137931032"/>
    <n v="0"/>
    <n v="0"/>
    <n v="0"/>
    <n v="0"/>
    <n v="15377.060413793102"/>
    <n v="300347.24137931032"/>
    <n v="0"/>
    <n v="0"/>
    <n v="0"/>
    <n v="0"/>
    <n v="315724.3017931034"/>
    <n v="12.682746918659252"/>
  </r>
  <r>
    <x v="20"/>
    <x v="9"/>
    <n v="24894"/>
    <m/>
    <n v="4056.428571428572"/>
    <n v="28931697.677142851"/>
    <n v="1162.195616499673"/>
    <m/>
    <m/>
    <n v="289178.57142857142"/>
    <m/>
    <m/>
    <m/>
    <m/>
    <m/>
    <m/>
    <m/>
    <m/>
    <m/>
    <m/>
    <m/>
    <m/>
    <m/>
    <m/>
    <m/>
    <m/>
    <m/>
    <m/>
    <m/>
    <m/>
    <m/>
    <n v="4056.428571428572"/>
    <n v="289178.57142857142"/>
    <n v="0"/>
    <n v="0"/>
    <n v="0"/>
    <n v="0"/>
    <n v="13840.534285714288"/>
    <n v="289178.57142857142"/>
    <n v="0"/>
    <n v="0"/>
    <n v="0"/>
    <n v="0"/>
    <n v="303019.10571428569"/>
    <n v="12.17237509899115"/>
  </r>
  <r>
    <x v="1"/>
    <x v="9"/>
    <n v="24894"/>
    <m/>
    <n v="6642.8571428571422"/>
    <n v="27187522.571428571"/>
    <n v="1092.131540589241"/>
    <m/>
    <m/>
    <n v="271648.57142857142"/>
    <m/>
    <m/>
    <m/>
    <m/>
    <m/>
    <m/>
    <m/>
    <m/>
    <m/>
    <m/>
    <m/>
    <m/>
    <m/>
    <m/>
    <m/>
    <m/>
    <m/>
    <m/>
    <m/>
    <m/>
    <m/>
    <n v="6642.8571428571422"/>
    <n v="271648.57142857142"/>
    <n v="0"/>
    <n v="0"/>
    <n v="0"/>
    <n v="0"/>
    <n v="22665.428571428569"/>
    <n v="271648.57142857142"/>
    <n v="0"/>
    <n v="0"/>
    <n v="0"/>
    <n v="0"/>
    <n v="294314"/>
    <n v="11.822688197959348"/>
  </r>
  <r>
    <x v="12"/>
    <x v="9"/>
    <n v="24894"/>
    <m/>
    <n v="5156"/>
    <n v="27087592.272"/>
    <n v="1088.1173082670521"/>
    <m/>
    <m/>
    <n v="270700"/>
    <m/>
    <m/>
    <m/>
    <m/>
    <m/>
    <m/>
    <m/>
    <m/>
    <m/>
    <m/>
    <m/>
    <m/>
    <m/>
    <m/>
    <m/>
    <m/>
    <m/>
    <m/>
    <m/>
    <m/>
    <m/>
    <n v="5156"/>
    <n v="270700"/>
    <n v="0"/>
    <n v="0"/>
    <n v="0"/>
    <n v="0"/>
    <n v="17592.272000000001"/>
    <n v="270700"/>
    <n v="0"/>
    <n v="0"/>
    <n v="0"/>
    <n v="0"/>
    <n v="288292.272"/>
    <n v="11.580793444203422"/>
  </r>
  <r>
    <x v="8"/>
    <x v="9"/>
    <n v="24894"/>
    <m/>
    <n v="4598.5714285714284"/>
    <n v="25967833.182857141"/>
    <n v="1043.136224907895"/>
    <m/>
    <m/>
    <n v="259521.42857142861"/>
    <m/>
    <m/>
    <m/>
    <m/>
    <m/>
    <m/>
    <m/>
    <m/>
    <m/>
    <m/>
    <m/>
    <m/>
    <m/>
    <m/>
    <m/>
    <m/>
    <m/>
    <m/>
    <m/>
    <m/>
    <m/>
    <n v="4598.5714285714284"/>
    <n v="259521.42857142861"/>
    <n v="0"/>
    <n v="0"/>
    <n v="0"/>
    <n v="0"/>
    <n v="15690.325714285713"/>
    <n v="259521.42857142861"/>
    <n v="0"/>
    <n v="0"/>
    <n v="0"/>
    <n v="0"/>
    <n v="275211.7542857143"/>
    <n v="11.055344833522708"/>
  </r>
  <r>
    <x v="10"/>
    <x v="9"/>
    <n v="24894"/>
    <m/>
    <n v="3028.379310344827"/>
    <n v="24320746.623310339"/>
    <n v="976.97222717563841"/>
    <m/>
    <m/>
    <n v="243104.13793103449"/>
    <m/>
    <m/>
    <m/>
    <m/>
    <m/>
    <m/>
    <m/>
    <m/>
    <m/>
    <m/>
    <m/>
    <m/>
    <m/>
    <m/>
    <m/>
    <m/>
    <m/>
    <m/>
    <m/>
    <m/>
    <m/>
    <n v="3028.379310344827"/>
    <n v="243104.13793103449"/>
    <n v="0"/>
    <n v="0"/>
    <n v="0"/>
    <n v="0"/>
    <n v="10332.830206896549"/>
    <n v="243104.13793103449"/>
    <n v="0"/>
    <n v="0"/>
    <n v="0"/>
    <n v="0"/>
    <n v="253436.96813793105"/>
    <n v="10.180644658870854"/>
  </r>
  <r>
    <x v="23"/>
    <x v="9"/>
    <n v="24894"/>
    <m/>
    <n v="3157.52"/>
    <n v="24012333.458239991"/>
    <n v="964.58317097453187"/>
    <m/>
    <m/>
    <n v="240015.6"/>
    <m/>
    <m/>
    <m/>
    <m/>
    <m/>
    <m/>
    <m/>
    <m/>
    <m/>
    <m/>
    <m/>
    <m/>
    <m/>
    <m/>
    <m/>
    <m/>
    <m/>
    <m/>
    <m/>
    <m/>
    <m/>
    <n v="3157.52"/>
    <n v="240015.6"/>
    <n v="0"/>
    <n v="0"/>
    <n v="0"/>
    <n v="0"/>
    <n v="10773.45824"/>
    <n v="240015.6"/>
    <n v="0"/>
    <n v="0"/>
    <n v="0"/>
    <n v="0"/>
    <n v="250789.05824000001"/>
    <n v="10.074277265204467"/>
  </r>
  <r>
    <x v="11"/>
    <x v="9"/>
    <n v="24894"/>
    <m/>
    <n v="3327.52"/>
    <n v="23737433.498240001"/>
    <n v="953.54035101791601"/>
    <m/>
    <m/>
    <n v="237260.79999999999"/>
    <m/>
    <m/>
    <m/>
    <m/>
    <m/>
    <m/>
    <m/>
    <m/>
    <m/>
    <m/>
    <m/>
    <m/>
    <m/>
    <m/>
    <m/>
    <m/>
    <m/>
    <m/>
    <m/>
    <m/>
    <m/>
    <n v="3327.52"/>
    <n v="237260.79999999999"/>
    <n v="0"/>
    <n v="0"/>
    <n v="0"/>
    <n v="0"/>
    <n v="11353.498239999999"/>
    <n v="237260.79999999999"/>
    <n v="0"/>
    <n v="0"/>
    <n v="0"/>
    <n v="0"/>
    <n v="248614.29823999997"/>
    <n v="9.9869164553707712"/>
  </r>
  <r>
    <x v="53"/>
    <x v="9"/>
    <n v="24894"/>
    <m/>
    <n v="6242"/>
    <n v="17928297.704"/>
    <n v="720.18549465734714"/>
    <m/>
    <m/>
    <n v="179070"/>
    <m/>
    <m/>
    <m/>
    <m/>
    <m/>
    <m/>
    <m/>
    <m/>
    <m/>
    <m/>
    <m/>
    <m/>
    <m/>
    <m/>
    <m/>
    <m/>
    <m/>
    <m/>
    <m/>
    <m/>
    <m/>
    <n v="6242"/>
    <n v="179070"/>
    <n v="0"/>
    <n v="0"/>
    <n v="0"/>
    <n v="0"/>
    <n v="21297.703999999998"/>
    <n v="179070"/>
    <n v="0"/>
    <n v="0"/>
    <n v="0"/>
    <n v="0"/>
    <n v="200367.704"/>
    <n v="8.0488352213384751"/>
  </r>
  <r>
    <x v="9"/>
    <x v="9"/>
    <n v="24894"/>
    <m/>
    <n v="2424.1999999999998"/>
    <n v="15795538.03706667"/>
    <n v="634.51185173401893"/>
    <m/>
    <m/>
    <n v="157872.66666666669"/>
    <m/>
    <m/>
    <m/>
    <m/>
    <m/>
    <m/>
    <m/>
    <m/>
    <m/>
    <m/>
    <m/>
    <m/>
    <m/>
    <m/>
    <m/>
    <m/>
    <m/>
    <m/>
    <m/>
    <m/>
    <m/>
    <n v="2424.1999999999998"/>
    <n v="157872.66666666669"/>
    <n v="0"/>
    <n v="0"/>
    <n v="0"/>
    <n v="0"/>
    <n v="8271.3703999999998"/>
    <n v="157872.66666666669"/>
    <n v="0"/>
    <n v="0"/>
    <n v="0"/>
    <n v="0"/>
    <n v="166144.0370666667"/>
    <n v="6.6740594949251504"/>
  </r>
  <r>
    <x v="13"/>
    <x v="9"/>
    <n v="24894"/>
    <m/>
    <n v="4306.1538461538466"/>
    <n v="10847192.596923079"/>
    <n v="435.73522121487417"/>
    <m/>
    <m/>
    <n v="108325"/>
    <m/>
    <m/>
    <m/>
    <m/>
    <m/>
    <m/>
    <m/>
    <m/>
    <m/>
    <m/>
    <m/>
    <m/>
    <m/>
    <m/>
    <m/>
    <m/>
    <m/>
    <m/>
    <m/>
    <m/>
    <m/>
    <n v="4306.1538461538466"/>
    <n v="108325"/>
    <n v="0"/>
    <n v="0"/>
    <n v="0"/>
    <n v="0"/>
    <n v="14692.596923076924"/>
    <n v="108325"/>
    <n v="0"/>
    <n v="0"/>
    <n v="0"/>
    <n v="0"/>
    <n v="123017.59692307693"/>
    <n v="4.9416565004851343"/>
  </r>
  <r>
    <x v="21"/>
    <x v="9"/>
    <n v="24894"/>
    <m/>
    <n v="1812.9259259259261"/>
    <n v="10593259.77733333"/>
    <n v="425.53465804343762"/>
    <m/>
    <m/>
    <n v="105870.7407407407"/>
    <m/>
    <m/>
    <m/>
    <m/>
    <m/>
    <m/>
    <m/>
    <m/>
    <m/>
    <m/>
    <m/>
    <m/>
    <m/>
    <m/>
    <m/>
    <m/>
    <m/>
    <m/>
    <m/>
    <m/>
    <m/>
    <n v="1812.9259259259261"/>
    <n v="105870.7407407407"/>
    <n v="0"/>
    <n v="0"/>
    <n v="0"/>
    <n v="0"/>
    <n v="6185.7032592592595"/>
    <n v="105870.7407407407"/>
    <n v="0"/>
    <n v="0"/>
    <n v="0"/>
    <n v="0"/>
    <n v="112056.44399999996"/>
    <n v="4.5013434562545172"/>
  </r>
  <r>
    <x v="24"/>
    <x v="9"/>
    <n v="24894"/>
    <m/>
    <n v="4444.625"/>
    <n v="8803665.0604999997"/>
    <n v="353.64606172169999"/>
    <m/>
    <m/>
    <n v="87885"/>
    <m/>
    <m/>
    <m/>
    <m/>
    <m/>
    <m/>
    <m/>
    <m/>
    <m/>
    <m/>
    <m/>
    <m/>
    <m/>
    <m/>
    <m/>
    <m/>
    <m/>
    <m/>
    <m/>
    <m/>
    <m/>
    <n v="4444.625"/>
    <n v="87885"/>
    <n v="0"/>
    <n v="0"/>
    <n v="0"/>
    <n v="0"/>
    <n v="15165.0605"/>
    <n v="87885"/>
    <n v="0"/>
    <n v="0"/>
    <n v="0"/>
    <n v="0"/>
    <n v="103050.06049999999"/>
    <n v="4.1395541295091185"/>
  </r>
  <r>
    <x v="14"/>
    <x v="9"/>
    <n v="24894"/>
    <m/>
    <n v="3897.962962962963"/>
    <n v="5007744.2940740744"/>
    <n v="201.16270161782251"/>
    <m/>
    <m/>
    <n v="49944.444444444453"/>
    <m/>
    <m/>
    <m/>
    <m/>
    <m/>
    <m/>
    <m/>
    <m/>
    <m/>
    <m/>
    <m/>
    <m/>
    <m/>
    <m/>
    <m/>
    <m/>
    <m/>
    <m/>
    <m/>
    <m/>
    <m/>
    <n v="3897.962962962963"/>
    <n v="49944.444444444453"/>
    <n v="0"/>
    <n v="0"/>
    <n v="0"/>
    <n v="0"/>
    <n v="13299.849629629629"/>
    <n v="49944.444444444453"/>
    <n v="0"/>
    <n v="0"/>
    <n v="0"/>
    <n v="0"/>
    <n v="63244.294074074081"/>
    <n v="2.5405436681157743"/>
  </r>
  <r>
    <x v="19"/>
    <x v="9"/>
    <n v="24894"/>
    <m/>
    <n v="4862.7241379310344"/>
    <n v="4947729.545793104"/>
    <n v="198.7518898446655"/>
    <m/>
    <m/>
    <n v="49311.379310344833"/>
    <m/>
    <m/>
    <m/>
    <m/>
    <m/>
    <m/>
    <m/>
    <m/>
    <m/>
    <m/>
    <m/>
    <m/>
    <m/>
    <m/>
    <m/>
    <m/>
    <m/>
    <m/>
    <m/>
    <m/>
    <m/>
    <n v="4862.7241379310344"/>
    <n v="49311.379310344833"/>
    <n v="0"/>
    <n v="0"/>
    <n v="0"/>
    <n v="0"/>
    <n v="16591.61475862069"/>
    <n v="49311.379310344833"/>
    <n v="0"/>
    <n v="0"/>
    <n v="0"/>
    <n v="0"/>
    <n v="65902.99406896552"/>
    <n v="2.6473445034532626"/>
  </r>
  <r>
    <x v="2"/>
    <x v="9"/>
    <n v="24894"/>
    <m/>
    <n v="6039.6551724137926"/>
    <n v="20607.303448275859"/>
    <n v="0.82780201848942958"/>
    <m/>
    <m/>
    <n v="0"/>
    <m/>
    <m/>
    <m/>
    <m/>
    <m/>
    <m/>
    <m/>
    <m/>
    <m/>
    <m/>
    <m/>
    <m/>
    <m/>
    <m/>
    <m/>
    <m/>
    <m/>
    <m/>
    <m/>
    <m/>
    <m/>
    <n v="6039.6551724137926"/>
    <n v="0"/>
    <n v="0"/>
    <n v="0"/>
    <n v="0"/>
    <n v="0"/>
    <n v="20607.303448275859"/>
    <n v="0"/>
    <n v="0"/>
    <n v="0"/>
    <n v="0"/>
    <n v="0"/>
    <n v="20607.303448275859"/>
    <n v="0.82780201848942958"/>
  </r>
  <r>
    <x v="3"/>
    <x v="9"/>
    <n v="24894"/>
    <m/>
    <n v="7796.7857142857147"/>
    <n v="26602.63285714286"/>
    <n v="1.068636332334814"/>
    <m/>
    <m/>
    <n v="0"/>
    <m/>
    <m/>
    <m/>
    <m/>
    <m/>
    <m/>
    <m/>
    <m/>
    <m/>
    <m/>
    <m/>
    <m/>
    <m/>
    <m/>
    <m/>
    <m/>
    <m/>
    <m/>
    <m/>
    <m/>
    <m/>
    <n v="7796.7857142857147"/>
    <n v="0"/>
    <n v="0"/>
    <n v="0"/>
    <n v="0"/>
    <n v="0"/>
    <n v="26602.632857142857"/>
    <n v="0"/>
    <n v="0"/>
    <n v="0"/>
    <n v="0"/>
    <n v="0"/>
    <n v="26602.632857142857"/>
    <n v="1.0686363323348138"/>
  </r>
  <r>
    <x v="4"/>
    <x v="9"/>
    <n v="24894"/>
    <m/>
    <n v="6522.7142857140861"/>
    <n v="22255.501142856461"/>
    <n v="0.89401065087396403"/>
    <m/>
    <m/>
    <n v="0"/>
    <m/>
    <m/>
    <m/>
    <m/>
    <m/>
    <m/>
    <m/>
    <m/>
    <m/>
    <m/>
    <m/>
    <m/>
    <m/>
    <m/>
    <m/>
    <m/>
    <m/>
    <m/>
    <m/>
    <m/>
    <m/>
    <n v="6522.7142857140861"/>
    <n v="0"/>
    <n v="0"/>
    <n v="0"/>
    <n v="0"/>
    <n v="0"/>
    <n v="22255.501142856461"/>
    <n v="0"/>
    <n v="0"/>
    <n v="0"/>
    <n v="0"/>
    <n v="0"/>
    <n v="22255.501142856461"/>
    <n v="0.89401065087396403"/>
  </r>
  <r>
    <x v="5"/>
    <x v="9"/>
    <n v="24894"/>
    <m/>
    <n v="5847.6428571428414"/>
    <n v="19952.157428571369"/>
    <n v="0.80148459181213838"/>
    <m/>
    <m/>
    <n v="0"/>
    <m/>
    <m/>
    <m/>
    <m/>
    <m/>
    <m/>
    <m/>
    <m/>
    <m/>
    <m/>
    <m/>
    <m/>
    <m/>
    <m/>
    <m/>
    <m/>
    <m/>
    <m/>
    <m/>
    <m/>
    <m/>
    <n v="5847.6428571428414"/>
    <n v="0"/>
    <n v="0"/>
    <n v="0"/>
    <n v="0"/>
    <n v="0"/>
    <n v="19952.157428571376"/>
    <n v="0"/>
    <n v="0"/>
    <n v="0"/>
    <n v="0"/>
    <n v="0"/>
    <n v="19952.157428571376"/>
    <n v="0.80148459181213849"/>
  </r>
  <r>
    <x v="6"/>
    <x v="9"/>
    <n v="24894"/>
    <m/>
    <n v="5132.1428571428578"/>
    <n v="17510.87142857143"/>
    <n v="0.70341734669283484"/>
    <m/>
    <m/>
    <n v="0"/>
    <m/>
    <m/>
    <m/>
    <m/>
    <m/>
    <m/>
    <m/>
    <m/>
    <m/>
    <m/>
    <m/>
    <m/>
    <m/>
    <m/>
    <m/>
    <m/>
    <m/>
    <m/>
    <m/>
    <m/>
    <m/>
    <n v="5132.1428571428578"/>
    <n v="0"/>
    <n v="0"/>
    <n v="0"/>
    <n v="0"/>
    <n v="0"/>
    <n v="17510.87142857143"/>
    <n v="0"/>
    <n v="0"/>
    <n v="0"/>
    <n v="0"/>
    <n v="0"/>
    <n v="17510.87142857143"/>
    <n v="0.70341734669283484"/>
  </r>
  <r>
    <x v="7"/>
    <x v="9"/>
    <n v="24894"/>
    <m/>
    <n v="3274.5185185185192"/>
    <n v="11172.65718518519"/>
    <n v="0.44880923857898231"/>
    <m/>
    <m/>
    <n v="0"/>
    <m/>
    <m/>
    <m/>
    <m/>
    <m/>
    <m/>
    <m/>
    <m/>
    <m/>
    <m/>
    <m/>
    <m/>
    <m/>
    <m/>
    <m/>
    <m/>
    <m/>
    <m/>
    <m/>
    <m/>
    <m/>
    <n v="3274.5185185185192"/>
    <n v="0"/>
    <n v="0"/>
    <n v="0"/>
    <n v="0"/>
    <n v="0"/>
    <n v="11172.657185185188"/>
    <n v="0"/>
    <n v="0"/>
    <n v="0"/>
    <n v="0"/>
    <n v="0"/>
    <n v="11172.657185185188"/>
    <n v="0.44880923857898242"/>
  </r>
  <r>
    <x v="15"/>
    <x v="9"/>
    <n v="24894"/>
    <m/>
    <n v="4288.9285714285716"/>
    <n v="14633.82428571428"/>
    <n v="0.58784543607754014"/>
    <m/>
    <m/>
    <n v="0"/>
    <m/>
    <m/>
    <m/>
    <m/>
    <m/>
    <m/>
    <m/>
    <m/>
    <m/>
    <m/>
    <m/>
    <m/>
    <m/>
    <m/>
    <m/>
    <m/>
    <m/>
    <m/>
    <m/>
    <m/>
    <m/>
    <n v="4288.9285714285716"/>
    <n v="0"/>
    <n v="0"/>
    <n v="0"/>
    <n v="0"/>
    <n v="0"/>
    <n v="14633.824285714285"/>
    <n v="0"/>
    <n v="0"/>
    <n v="0"/>
    <n v="0"/>
    <n v="0"/>
    <n v="14633.824285714285"/>
    <n v="0.58784543607754014"/>
  </r>
  <r>
    <x v="16"/>
    <x v="9"/>
    <n v="24894"/>
    <m/>
    <n v="5628"/>
    <n v="19202.736000000001"/>
    <n v="0.77138009158833454"/>
    <m/>
    <m/>
    <n v="0"/>
    <m/>
    <m/>
    <m/>
    <m/>
    <m/>
    <m/>
    <m/>
    <m/>
    <m/>
    <m/>
    <m/>
    <m/>
    <m/>
    <m/>
    <m/>
    <m/>
    <m/>
    <m/>
    <m/>
    <m/>
    <m/>
    <n v="5628"/>
    <n v="0"/>
    <n v="0"/>
    <n v="0"/>
    <n v="0"/>
    <n v="0"/>
    <n v="19202.736000000001"/>
    <n v="0"/>
    <n v="0"/>
    <n v="0"/>
    <n v="0"/>
    <n v="0"/>
    <n v="19202.736000000001"/>
    <n v="0.77138009158833454"/>
  </r>
  <r>
    <x v="17"/>
    <x v="9"/>
    <n v="24894"/>
    <m/>
    <n v="4279.24"/>
    <n v="14600.766879999999"/>
    <n v="0.58651750944002568"/>
    <m/>
    <m/>
    <n v="0"/>
    <m/>
    <m/>
    <m/>
    <m/>
    <m/>
    <m/>
    <m/>
    <m/>
    <m/>
    <m/>
    <m/>
    <m/>
    <m/>
    <m/>
    <m/>
    <m/>
    <m/>
    <m/>
    <m/>
    <m/>
    <m/>
    <n v="4279.24"/>
    <n v="0"/>
    <n v="0"/>
    <n v="0"/>
    <n v="0"/>
    <n v="0"/>
    <n v="14600.766879999999"/>
    <n v="0"/>
    <n v="0"/>
    <n v="0"/>
    <n v="0"/>
    <n v="0"/>
    <n v="14600.766879999999"/>
    <n v="0.58651750944002568"/>
  </r>
  <r>
    <x v="18"/>
    <x v="9"/>
    <n v="24894"/>
    <m/>
    <n v="4763.5714285714284"/>
    <n v="16253.305714285711"/>
    <n v="0.65290052680508215"/>
    <m/>
    <m/>
    <n v="0"/>
    <m/>
    <m/>
    <m/>
    <m/>
    <m/>
    <m/>
    <m/>
    <m/>
    <m/>
    <m/>
    <m/>
    <m/>
    <m/>
    <m/>
    <m/>
    <m/>
    <m/>
    <m/>
    <m/>
    <m/>
    <m/>
    <n v="4763.5714285714284"/>
    <n v="0"/>
    <n v="0"/>
    <n v="0"/>
    <n v="0"/>
    <n v="0"/>
    <n v="16253.305714285714"/>
    <n v="0"/>
    <n v="0"/>
    <n v="0"/>
    <n v="0"/>
    <n v="0"/>
    <n v="16253.305714285714"/>
    <n v="0.65290052680508215"/>
  </r>
  <r>
    <x v="25"/>
    <x v="9"/>
    <n v="24894"/>
    <m/>
    <n v="0"/>
    <n v="0"/>
    <n v="0"/>
    <m/>
    <m/>
    <n v="0"/>
    <m/>
    <m/>
    <m/>
    <m/>
    <m/>
    <m/>
    <m/>
    <m/>
    <m/>
    <m/>
    <m/>
    <m/>
    <m/>
    <m/>
    <m/>
    <m/>
    <m/>
    <m/>
    <m/>
    <m/>
    <m/>
    <n v="0"/>
    <n v="0"/>
    <n v="0"/>
    <n v="0"/>
    <n v="0"/>
    <n v="0"/>
    <n v="0"/>
    <n v="0"/>
    <n v="0"/>
    <n v="0"/>
    <n v="0"/>
    <n v="0"/>
    <n v="0"/>
    <n v="0"/>
  </r>
  <r>
    <x v="26"/>
    <x v="9"/>
    <n v="24894"/>
    <m/>
    <m/>
    <m/>
    <m/>
    <m/>
    <m/>
    <m/>
    <m/>
    <m/>
    <m/>
    <m/>
    <m/>
    <m/>
    <m/>
    <m/>
    <m/>
    <m/>
    <m/>
    <m/>
    <m/>
    <m/>
    <m/>
    <m/>
    <m/>
    <m/>
    <m/>
    <m/>
    <m/>
    <n v="0"/>
    <n v="0"/>
    <n v="0"/>
    <n v="0"/>
    <n v="0"/>
    <n v="0"/>
    <n v="0"/>
    <n v="0"/>
    <n v="0"/>
    <n v="0"/>
    <n v="0"/>
    <n v="0"/>
    <n v="0"/>
    <n v="0"/>
  </r>
  <r>
    <x v="27"/>
    <x v="9"/>
    <n v="24894"/>
    <m/>
    <n v="0"/>
    <n v="0"/>
    <n v="0"/>
    <m/>
    <m/>
    <n v="0"/>
    <m/>
    <m/>
    <m/>
    <m/>
    <m/>
    <m/>
    <m/>
    <m/>
    <m/>
    <m/>
    <m/>
    <m/>
    <m/>
    <m/>
    <m/>
    <m/>
    <m/>
    <m/>
    <m/>
    <m/>
    <m/>
    <n v="0"/>
    <n v="0"/>
    <n v="0"/>
    <n v="0"/>
    <n v="0"/>
    <n v="0"/>
    <n v="0"/>
    <n v="0"/>
    <n v="0"/>
    <n v="0"/>
    <n v="0"/>
    <n v="0"/>
    <n v="0"/>
    <n v="0"/>
  </r>
  <r>
    <x v="28"/>
    <x v="9"/>
    <n v="24894"/>
    <m/>
    <n v="0"/>
    <n v="0"/>
    <n v="0"/>
    <m/>
    <m/>
    <n v="0"/>
    <m/>
    <m/>
    <m/>
    <m/>
    <m/>
    <m/>
    <m/>
    <m/>
    <m/>
    <m/>
    <m/>
    <m/>
    <m/>
    <m/>
    <m/>
    <m/>
    <m/>
    <m/>
    <m/>
    <m/>
    <m/>
    <n v="0"/>
    <n v="0"/>
    <n v="0"/>
    <n v="0"/>
    <n v="0"/>
    <n v="0"/>
    <n v="0"/>
    <n v="0"/>
    <n v="0"/>
    <n v="0"/>
    <n v="0"/>
    <n v="0"/>
    <n v="0"/>
    <n v="0"/>
  </r>
  <r>
    <x v="29"/>
    <x v="9"/>
    <n v="24894"/>
    <m/>
    <n v="0"/>
    <n v="0"/>
    <n v="0"/>
    <m/>
    <m/>
    <n v="0"/>
    <m/>
    <m/>
    <m/>
    <m/>
    <m/>
    <m/>
    <m/>
    <m/>
    <m/>
    <m/>
    <m/>
    <m/>
    <m/>
    <m/>
    <m/>
    <m/>
    <m/>
    <m/>
    <m/>
    <m/>
    <m/>
    <n v="0"/>
    <n v="0"/>
    <n v="0"/>
    <n v="0"/>
    <n v="0"/>
    <n v="0"/>
    <n v="0"/>
    <n v="0"/>
    <n v="0"/>
    <n v="0"/>
    <n v="0"/>
    <n v="0"/>
    <n v="0"/>
    <n v="0"/>
  </r>
  <r>
    <x v="30"/>
    <x v="9"/>
    <n v="24894"/>
    <m/>
    <m/>
    <m/>
    <m/>
    <m/>
    <m/>
    <m/>
    <m/>
    <m/>
    <m/>
    <m/>
    <m/>
    <m/>
    <m/>
    <m/>
    <m/>
    <m/>
    <m/>
    <m/>
    <m/>
    <m/>
    <m/>
    <m/>
    <m/>
    <m/>
    <m/>
    <m/>
    <m/>
    <n v="0"/>
    <n v="0"/>
    <n v="0"/>
    <n v="0"/>
    <n v="0"/>
    <n v="0"/>
    <n v="0"/>
    <n v="0"/>
    <n v="0"/>
    <n v="0"/>
    <n v="0"/>
    <n v="0"/>
    <n v="0"/>
    <n v="0"/>
  </r>
  <r>
    <x v="31"/>
    <x v="9"/>
    <n v="24894"/>
    <m/>
    <m/>
    <m/>
    <m/>
    <m/>
    <m/>
    <m/>
    <m/>
    <m/>
    <m/>
    <m/>
    <m/>
    <m/>
    <m/>
    <m/>
    <m/>
    <m/>
    <m/>
    <m/>
    <m/>
    <m/>
    <m/>
    <m/>
    <m/>
    <m/>
    <m/>
    <m/>
    <m/>
    <n v="0"/>
    <n v="0"/>
    <n v="0"/>
    <n v="0"/>
    <n v="0"/>
    <n v="0"/>
    <n v="0"/>
    <n v="0"/>
    <n v="0"/>
    <n v="0"/>
    <n v="0"/>
    <n v="0"/>
    <n v="0"/>
    <n v="0"/>
  </r>
  <r>
    <x v="32"/>
    <x v="9"/>
    <n v="24894"/>
    <m/>
    <n v="0"/>
    <n v="0"/>
    <n v="0"/>
    <m/>
    <m/>
    <n v="0"/>
    <m/>
    <m/>
    <m/>
    <m/>
    <m/>
    <m/>
    <m/>
    <m/>
    <m/>
    <m/>
    <m/>
    <m/>
    <m/>
    <m/>
    <m/>
    <m/>
    <m/>
    <m/>
    <m/>
    <m/>
    <m/>
    <n v="0"/>
    <n v="0"/>
    <n v="0"/>
    <n v="0"/>
    <n v="0"/>
    <n v="0"/>
    <n v="0"/>
    <n v="0"/>
    <n v="0"/>
    <n v="0"/>
    <n v="0"/>
    <n v="0"/>
    <n v="0"/>
    <n v="0"/>
  </r>
  <r>
    <x v="33"/>
    <x v="9"/>
    <n v="24894"/>
    <m/>
    <n v="0"/>
    <n v="0"/>
    <n v="0"/>
    <m/>
    <m/>
    <n v="0"/>
    <m/>
    <m/>
    <m/>
    <m/>
    <m/>
    <m/>
    <m/>
    <m/>
    <m/>
    <m/>
    <m/>
    <m/>
    <m/>
    <m/>
    <m/>
    <m/>
    <m/>
    <m/>
    <m/>
    <m/>
    <m/>
    <n v="0"/>
    <n v="0"/>
    <n v="0"/>
    <n v="0"/>
    <n v="0"/>
    <n v="0"/>
    <n v="0"/>
    <n v="0"/>
    <n v="0"/>
    <n v="0"/>
    <n v="0"/>
    <n v="0"/>
    <n v="0"/>
    <n v="0"/>
  </r>
  <r>
    <x v="34"/>
    <x v="9"/>
    <n v="24894"/>
    <m/>
    <n v="0"/>
    <n v="0"/>
    <n v="0"/>
    <m/>
    <m/>
    <n v="0"/>
    <m/>
    <m/>
    <m/>
    <m/>
    <m/>
    <m/>
    <m/>
    <m/>
    <m/>
    <m/>
    <m/>
    <m/>
    <m/>
    <m/>
    <m/>
    <m/>
    <m/>
    <m/>
    <m/>
    <m/>
    <m/>
    <n v="0"/>
    <n v="0"/>
    <n v="0"/>
    <n v="0"/>
    <n v="0"/>
    <n v="0"/>
    <n v="0"/>
    <n v="0"/>
    <n v="0"/>
    <n v="0"/>
    <n v="0"/>
    <n v="0"/>
    <n v="0"/>
    <n v="0"/>
  </r>
  <r>
    <x v="35"/>
    <x v="9"/>
    <n v="24894"/>
    <m/>
    <n v="0"/>
    <n v="0"/>
    <n v="0"/>
    <m/>
    <m/>
    <n v="0"/>
    <m/>
    <m/>
    <m/>
    <m/>
    <m/>
    <m/>
    <m/>
    <m/>
    <m/>
    <m/>
    <m/>
    <m/>
    <m/>
    <m/>
    <m/>
    <m/>
    <m/>
    <m/>
    <m/>
    <m/>
    <m/>
    <n v="0"/>
    <n v="0"/>
    <n v="0"/>
    <n v="0"/>
    <n v="0"/>
    <n v="0"/>
    <n v="0"/>
    <n v="0"/>
    <n v="0"/>
    <n v="0"/>
    <n v="0"/>
    <n v="0"/>
    <n v="0"/>
    <n v="0"/>
  </r>
  <r>
    <x v="36"/>
    <x v="9"/>
    <n v="24894"/>
    <m/>
    <n v="0"/>
    <n v="0"/>
    <n v="0"/>
    <m/>
    <m/>
    <n v="0"/>
    <m/>
    <m/>
    <m/>
    <m/>
    <m/>
    <m/>
    <m/>
    <m/>
    <m/>
    <m/>
    <m/>
    <m/>
    <m/>
    <m/>
    <m/>
    <m/>
    <m/>
    <m/>
    <m/>
    <m/>
    <m/>
    <n v="0"/>
    <n v="0"/>
    <n v="0"/>
    <n v="0"/>
    <n v="0"/>
    <n v="0"/>
    <n v="0"/>
    <n v="0"/>
    <n v="0"/>
    <n v="0"/>
    <n v="0"/>
    <n v="0"/>
    <n v="0"/>
    <n v="0"/>
  </r>
  <r>
    <x v="37"/>
    <x v="9"/>
    <n v="24894"/>
    <m/>
    <m/>
    <m/>
    <m/>
    <m/>
    <m/>
    <m/>
    <m/>
    <m/>
    <m/>
    <m/>
    <m/>
    <m/>
    <m/>
    <m/>
    <m/>
    <m/>
    <m/>
    <m/>
    <m/>
    <m/>
    <m/>
    <m/>
    <m/>
    <m/>
    <m/>
    <m/>
    <m/>
    <n v="0"/>
    <n v="0"/>
    <n v="0"/>
    <n v="0"/>
    <n v="0"/>
    <n v="0"/>
    <n v="0"/>
    <n v="0"/>
    <n v="0"/>
    <n v="0"/>
    <n v="0"/>
    <n v="0"/>
    <n v="0"/>
    <n v="0"/>
  </r>
  <r>
    <x v="38"/>
    <x v="9"/>
    <n v="24894"/>
    <m/>
    <m/>
    <m/>
    <m/>
    <m/>
    <m/>
    <m/>
    <m/>
    <m/>
    <m/>
    <m/>
    <m/>
    <m/>
    <m/>
    <m/>
    <m/>
    <m/>
    <m/>
    <m/>
    <m/>
    <m/>
    <m/>
    <m/>
    <m/>
    <m/>
    <m/>
    <m/>
    <m/>
    <n v="0"/>
    <n v="0"/>
    <n v="0"/>
    <n v="0"/>
    <n v="0"/>
    <n v="0"/>
    <n v="0"/>
    <n v="0"/>
    <n v="0"/>
    <n v="0"/>
    <n v="0"/>
    <n v="0"/>
    <n v="0"/>
    <n v="0"/>
  </r>
  <r>
    <x v="39"/>
    <x v="9"/>
    <n v="24894"/>
    <m/>
    <m/>
    <m/>
    <m/>
    <m/>
    <m/>
    <m/>
    <m/>
    <m/>
    <m/>
    <m/>
    <m/>
    <m/>
    <m/>
    <m/>
    <m/>
    <m/>
    <m/>
    <m/>
    <m/>
    <m/>
    <m/>
    <m/>
    <m/>
    <m/>
    <m/>
    <m/>
    <m/>
    <n v="0"/>
    <n v="0"/>
    <n v="0"/>
    <n v="0"/>
    <n v="0"/>
    <n v="0"/>
    <n v="0"/>
    <n v="0"/>
    <n v="0"/>
    <n v="0"/>
    <n v="0"/>
    <n v="0"/>
    <n v="0"/>
    <n v="0"/>
  </r>
  <r>
    <x v="40"/>
    <x v="9"/>
    <n v="24894"/>
    <m/>
    <m/>
    <m/>
    <m/>
    <m/>
    <m/>
    <m/>
    <m/>
    <m/>
    <m/>
    <m/>
    <m/>
    <m/>
    <m/>
    <m/>
    <m/>
    <m/>
    <m/>
    <m/>
    <m/>
    <m/>
    <m/>
    <m/>
    <m/>
    <m/>
    <m/>
    <m/>
    <m/>
    <n v="0"/>
    <n v="0"/>
    <n v="0"/>
    <n v="0"/>
    <n v="0"/>
    <n v="0"/>
    <n v="0"/>
    <n v="0"/>
    <n v="0"/>
    <n v="0"/>
    <n v="0"/>
    <n v="0"/>
    <n v="0"/>
    <n v="0"/>
  </r>
  <r>
    <x v="41"/>
    <x v="9"/>
    <n v="24894"/>
    <m/>
    <m/>
    <m/>
    <m/>
    <m/>
    <m/>
    <m/>
    <m/>
    <m/>
    <m/>
    <m/>
    <m/>
    <m/>
    <m/>
    <m/>
    <m/>
    <m/>
    <m/>
    <m/>
    <m/>
    <m/>
    <m/>
    <m/>
    <m/>
    <m/>
    <m/>
    <m/>
    <m/>
    <n v="0"/>
    <n v="0"/>
    <n v="0"/>
    <n v="0"/>
    <n v="0"/>
    <n v="0"/>
    <n v="0"/>
    <n v="0"/>
    <n v="0"/>
    <n v="0"/>
    <n v="0"/>
    <n v="0"/>
    <n v="0"/>
    <n v="0"/>
  </r>
  <r>
    <x v="42"/>
    <x v="9"/>
    <n v="24894"/>
    <m/>
    <m/>
    <m/>
    <m/>
    <m/>
    <m/>
    <m/>
    <m/>
    <m/>
    <m/>
    <m/>
    <m/>
    <m/>
    <m/>
    <m/>
    <m/>
    <m/>
    <m/>
    <m/>
    <m/>
    <m/>
    <m/>
    <m/>
    <m/>
    <m/>
    <m/>
    <m/>
    <m/>
    <n v="0"/>
    <n v="0"/>
    <n v="0"/>
    <n v="0"/>
    <n v="0"/>
    <n v="0"/>
    <n v="0"/>
    <n v="0"/>
    <n v="0"/>
    <n v="0"/>
    <n v="0"/>
    <n v="0"/>
    <n v="0"/>
    <n v="0"/>
  </r>
  <r>
    <x v="43"/>
    <x v="9"/>
    <n v="24894"/>
    <m/>
    <n v="0"/>
    <n v="0"/>
    <n v="0"/>
    <m/>
    <m/>
    <n v="0"/>
    <m/>
    <m/>
    <m/>
    <m/>
    <m/>
    <m/>
    <m/>
    <m/>
    <m/>
    <m/>
    <m/>
    <m/>
    <m/>
    <m/>
    <m/>
    <m/>
    <m/>
    <m/>
    <m/>
    <m/>
    <m/>
    <n v="0"/>
    <n v="0"/>
    <n v="0"/>
    <n v="0"/>
    <n v="0"/>
    <n v="0"/>
    <n v="0"/>
    <n v="0"/>
    <n v="0"/>
    <n v="0"/>
    <n v="0"/>
    <n v="0"/>
    <n v="0"/>
    <n v="0"/>
  </r>
  <r>
    <x v="44"/>
    <x v="9"/>
    <n v="24894"/>
    <m/>
    <m/>
    <m/>
    <m/>
    <m/>
    <m/>
    <m/>
    <m/>
    <m/>
    <m/>
    <m/>
    <m/>
    <m/>
    <m/>
    <m/>
    <m/>
    <m/>
    <m/>
    <m/>
    <m/>
    <m/>
    <m/>
    <m/>
    <m/>
    <m/>
    <m/>
    <m/>
    <m/>
    <n v="0"/>
    <n v="0"/>
    <n v="0"/>
    <n v="0"/>
    <n v="0"/>
    <n v="0"/>
    <n v="0"/>
    <n v="0"/>
    <n v="0"/>
    <n v="0"/>
    <n v="0"/>
    <n v="0"/>
    <n v="0"/>
    <n v="0"/>
  </r>
  <r>
    <x v="45"/>
    <x v="9"/>
    <n v="24894"/>
    <m/>
    <n v="0"/>
    <n v="0"/>
    <n v="0"/>
    <m/>
    <m/>
    <n v="0"/>
    <m/>
    <m/>
    <m/>
    <m/>
    <m/>
    <m/>
    <m/>
    <m/>
    <m/>
    <m/>
    <m/>
    <m/>
    <m/>
    <m/>
    <m/>
    <m/>
    <m/>
    <m/>
    <m/>
    <m/>
    <m/>
    <n v="0"/>
    <n v="0"/>
    <n v="0"/>
    <n v="0"/>
    <n v="0"/>
    <n v="0"/>
    <n v="0"/>
    <n v="0"/>
    <n v="0"/>
    <n v="0"/>
    <n v="0"/>
    <n v="0"/>
    <n v="0"/>
    <n v="0"/>
  </r>
  <r>
    <x v="46"/>
    <x v="9"/>
    <n v="24894"/>
    <m/>
    <n v="0"/>
    <n v="0"/>
    <n v="0"/>
    <m/>
    <m/>
    <n v="0"/>
    <m/>
    <m/>
    <m/>
    <m/>
    <m/>
    <m/>
    <m/>
    <m/>
    <m/>
    <m/>
    <m/>
    <m/>
    <m/>
    <m/>
    <m/>
    <m/>
    <m/>
    <m/>
    <m/>
    <m/>
    <m/>
    <n v="0"/>
    <n v="0"/>
    <n v="0"/>
    <n v="0"/>
    <n v="0"/>
    <n v="0"/>
    <n v="0"/>
    <n v="0"/>
    <n v="0"/>
    <n v="0"/>
    <n v="0"/>
    <n v="0"/>
    <n v="0"/>
    <n v="0"/>
  </r>
  <r>
    <x v="47"/>
    <x v="9"/>
    <n v="24894"/>
    <m/>
    <m/>
    <m/>
    <m/>
    <m/>
    <m/>
    <n v="0"/>
    <m/>
    <m/>
    <m/>
    <m/>
    <m/>
    <m/>
    <m/>
    <m/>
    <m/>
    <m/>
    <m/>
    <m/>
    <m/>
    <m/>
    <m/>
    <m/>
    <m/>
    <m/>
    <m/>
    <m/>
    <m/>
    <n v="0"/>
    <n v="0"/>
    <n v="0"/>
    <n v="0"/>
    <n v="0"/>
    <n v="0"/>
    <n v="0"/>
    <n v="0"/>
    <n v="0"/>
    <n v="0"/>
    <n v="0"/>
    <n v="0"/>
    <n v="0"/>
    <n v="0"/>
  </r>
  <r>
    <x v="48"/>
    <x v="9"/>
    <n v="24894"/>
    <m/>
    <n v="0"/>
    <n v="0"/>
    <n v="0"/>
    <m/>
    <m/>
    <n v="0"/>
    <m/>
    <m/>
    <m/>
    <m/>
    <m/>
    <m/>
    <m/>
    <m/>
    <m/>
    <m/>
    <m/>
    <m/>
    <m/>
    <m/>
    <m/>
    <m/>
    <m/>
    <m/>
    <m/>
    <m/>
    <m/>
    <n v="0"/>
    <n v="0"/>
    <n v="0"/>
    <n v="0"/>
    <n v="0"/>
    <n v="0"/>
    <n v="0"/>
    <n v="0"/>
    <n v="0"/>
    <n v="0"/>
    <n v="0"/>
    <n v="0"/>
    <n v="0"/>
    <n v="0"/>
  </r>
  <r>
    <x v="49"/>
    <x v="9"/>
    <n v="24894"/>
    <m/>
    <m/>
    <m/>
    <m/>
    <m/>
    <m/>
    <n v="0"/>
    <m/>
    <m/>
    <m/>
    <m/>
    <m/>
    <m/>
    <m/>
    <m/>
    <m/>
    <m/>
    <m/>
    <m/>
    <m/>
    <m/>
    <m/>
    <m/>
    <m/>
    <m/>
    <m/>
    <m/>
    <m/>
    <n v="0"/>
    <n v="0"/>
    <n v="0"/>
    <n v="0"/>
    <n v="0"/>
    <n v="0"/>
    <n v="0"/>
    <n v="0"/>
    <n v="0"/>
    <n v="0"/>
    <n v="0"/>
    <n v="0"/>
    <n v="0"/>
    <n v="0"/>
  </r>
  <r>
    <x v="50"/>
    <x v="9"/>
    <n v="24894"/>
    <m/>
    <m/>
    <m/>
    <m/>
    <m/>
    <m/>
    <m/>
    <m/>
    <m/>
    <m/>
    <m/>
    <m/>
    <m/>
    <m/>
    <m/>
    <m/>
    <m/>
    <m/>
    <m/>
    <m/>
    <m/>
    <m/>
    <m/>
    <m/>
    <m/>
    <m/>
    <m/>
    <m/>
    <n v="0"/>
    <n v="0"/>
    <n v="0"/>
    <n v="0"/>
    <n v="0"/>
    <n v="0"/>
    <n v="0"/>
    <n v="0"/>
    <n v="0"/>
    <n v="0"/>
    <n v="0"/>
    <n v="0"/>
    <n v="0"/>
    <n v="0"/>
  </r>
  <r>
    <x v="51"/>
    <x v="9"/>
    <n v="24894"/>
    <m/>
    <n v="0"/>
    <n v="0"/>
    <n v="0"/>
    <m/>
    <m/>
    <n v="0"/>
    <m/>
    <m/>
    <m/>
    <m/>
    <m/>
    <m/>
    <m/>
    <m/>
    <m/>
    <m/>
    <m/>
    <m/>
    <m/>
    <m/>
    <m/>
    <m/>
    <m/>
    <m/>
    <m/>
    <m/>
    <m/>
    <n v="0"/>
    <n v="0"/>
    <n v="0"/>
    <n v="0"/>
    <n v="0"/>
    <n v="0"/>
    <n v="0"/>
    <n v="0"/>
    <n v="0"/>
    <n v="0"/>
    <n v="0"/>
    <n v="0"/>
    <n v="0"/>
    <n v="0"/>
  </r>
  <r>
    <x v="52"/>
    <x v="9"/>
    <n v="24894"/>
    <m/>
    <m/>
    <m/>
    <m/>
    <m/>
    <m/>
    <m/>
    <m/>
    <m/>
    <m/>
    <m/>
    <m/>
    <m/>
    <m/>
    <m/>
    <m/>
    <m/>
    <m/>
    <m/>
    <m/>
    <m/>
    <m/>
    <m/>
    <m/>
    <m/>
    <m/>
    <m/>
    <m/>
    <n v="0"/>
    <n v="0"/>
    <n v="0"/>
    <n v="0"/>
    <n v="0"/>
    <n v="0"/>
    <n v="0"/>
    <n v="0"/>
    <n v="0"/>
    <n v="0"/>
    <n v="0"/>
    <n v="0"/>
    <n v="0"/>
    <n v="0"/>
  </r>
  <r>
    <x v="0"/>
    <x v="10"/>
    <n v="92978"/>
    <n v="0"/>
    <m/>
    <n v="110864.16628571429"/>
    <n v="1.1923698755158669"/>
    <n v="20705.78571428571"/>
    <n v="11786.642857142861"/>
    <m/>
    <m/>
    <n v="0"/>
    <m/>
    <m/>
    <m/>
    <m/>
    <m/>
    <m/>
    <m/>
    <m/>
    <m/>
    <m/>
    <m/>
    <m/>
    <m/>
    <m/>
    <m/>
    <m/>
    <m/>
    <m/>
    <m/>
    <n v="32492.428571428572"/>
    <n v="0"/>
    <n v="0"/>
    <n v="0"/>
    <n v="0"/>
    <n v="0"/>
    <n v="110864.16628571428"/>
    <n v="0"/>
    <n v="0"/>
    <n v="0"/>
    <n v="0"/>
    <n v="0"/>
    <n v="110864.16628571428"/>
    <n v="1.1923698755158669"/>
  </r>
  <r>
    <x v="54"/>
    <x v="10"/>
    <n v="92978"/>
    <n v="0"/>
    <m/>
    <n v="110279.25199999999"/>
    <n v="1.186078986426897"/>
    <n v="21346"/>
    <n v="10975"/>
    <m/>
    <m/>
    <n v="0"/>
    <m/>
    <m/>
    <m/>
    <m/>
    <m/>
    <m/>
    <m/>
    <m/>
    <m/>
    <m/>
    <m/>
    <m/>
    <m/>
    <m/>
    <m/>
    <m/>
    <m/>
    <m/>
    <m/>
    <n v="32321"/>
    <n v="0"/>
    <n v="0"/>
    <n v="0"/>
    <n v="0"/>
    <n v="0"/>
    <n v="110279.25199999999"/>
    <n v="0"/>
    <n v="0"/>
    <n v="0"/>
    <n v="0"/>
    <n v="0"/>
    <n v="110279.25199999999"/>
    <n v="1.1860789864268966"/>
  </r>
  <r>
    <x v="1"/>
    <x v="10"/>
    <n v="92978"/>
    <n v="0"/>
    <m/>
    <n v="118985.94485714289"/>
    <n v="1.279721491720007"/>
    <n v="22477.21428571429"/>
    <n v="12395.571428571429"/>
    <m/>
    <m/>
    <n v="0"/>
    <m/>
    <m/>
    <m/>
    <m/>
    <m/>
    <m/>
    <m/>
    <m/>
    <m/>
    <m/>
    <m/>
    <m/>
    <m/>
    <m/>
    <m/>
    <m/>
    <m/>
    <m/>
    <m/>
    <n v="34872.785714285717"/>
    <n v="0"/>
    <n v="0"/>
    <n v="0"/>
    <n v="0"/>
    <n v="0"/>
    <n v="118985.94485714287"/>
    <n v="0"/>
    <n v="0"/>
    <n v="0"/>
    <n v="0"/>
    <n v="0"/>
    <n v="118985.94485714287"/>
    <n v="1.2797214917200075"/>
  </r>
  <r>
    <x v="53"/>
    <x v="10"/>
    <n v="92978"/>
    <n v="0"/>
    <m/>
    <n v="121624.152"/>
    <n v="1.3080960227150511"/>
    <n v="23785"/>
    <n v="11861"/>
    <m/>
    <m/>
    <n v="0"/>
    <m/>
    <m/>
    <m/>
    <m/>
    <m/>
    <m/>
    <m/>
    <m/>
    <m/>
    <m/>
    <m/>
    <m/>
    <m/>
    <m/>
    <m/>
    <m/>
    <m/>
    <m/>
    <m/>
    <n v="35646"/>
    <n v="0"/>
    <n v="0"/>
    <n v="0"/>
    <n v="0"/>
    <n v="0"/>
    <n v="121624.152"/>
    <n v="0"/>
    <n v="0"/>
    <n v="0"/>
    <n v="0"/>
    <n v="0"/>
    <n v="121624.152"/>
    <n v="1.3080960227150509"/>
  </r>
  <r>
    <x v="2"/>
    <x v="10"/>
    <n v="92978"/>
    <n v="0"/>
    <m/>
    <n v="103603.3934376658"/>
    <n v="1.114278575982123"/>
    <n v="16420.37931034483"/>
    <n v="13944.038461538459"/>
    <m/>
    <m/>
    <n v="0"/>
    <m/>
    <m/>
    <m/>
    <m/>
    <m/>
    <m/>
    <m/>
    <m/>
    <m/>
    <m/>
    <m/>
    <m/>
    <m/>
    <m/>
    <m/>
    <m/>
    <m/>
    <m/>
    <m/>
    <n v="30364.417771883287"/>
    <n v="0"/>
    <n v="0"/>
    <n v="0"/>
    <n v="0"/>
    <n v="0"/>
    <n v="103603.39343766577"/>
    <n v="0"/>
    <n v="0"/>
    <n v="0"/>
    <n v="0"/>
    <n v="0"/>
    <n v="103603.39343766577"/>
    <n v="1.1142785759821223"/>
  </r>
  <r>
    <x v="3"/>
    <x v="10"/>
    <n v="92978"/>
    <n v="0"/>
    <m/>
    <n v="88067.375714285707"/>
    <n v="0.94718509447703447"/>
    <n v="14298.214285714281"/>
    <n v="11512.857142857139"/>
    <m/>
    <m/>
    <n v="0"/>
    <m/>
    <m/>
    <m/>
    <m/>
    <m/>
    <m/>
    <m/>
    <m/>
    <m/>
    <m/>
    <m/>
    <m/>
    <m/>
    <m/>
    <m/>
    <m/>
    <m/>
    <m/>
    <m/>
    <n v="25811.07142857142"/>
    <n v="0"/>
    <n v="0"/>
    <n v="0"/>
    <n v="0"/>
    <n v="0"/>
    <n v="88067.375714285678"/>
    <n v="0"/>
    <n v="0"/>
    <n v="0"/>
    <n v="0"/>
    <n v="0"/>
    <n v="88067.375714285678"/>
    <n v="0.94718509447703414"/>
  </r>
  <r>
    <x v="4"/>
    <x v="10"/>
    <n v="92978"/>
    <n v="0"/>
    <m/>
    <n v="109264.1231724164"/>
    <n v="1.1751610399494119"/>
    <n v="17091.714285715479"/>
    <n v="14931.76847290598"/>
    <m/>
    <m/>
    <n v="0"/>
    <m/>
    <m/>
    <m/>
    <m/>
    <m/>
    <m/>
    <m/>
    <m/>
    <m/>
    <m/>
    <m/>
    <m/>
    <m/>
    <m/>
    <m/>
    <m/>
    <m/>
    <m/>
    <m/>
    <n v="32023.48275862146"/>
    <n v="0"/>
    <n v="0"/>
    <n v="0"/>
    <n v="0"/>
    <n v="0"/>
    <n v="109264.12317241642"/>
    <n v="0"/>
    <n v="0"/>
    <n v="0"/>
    <n v="0"/>
    <n v="0"/>
    <n v="109264.12317241642"/>
    <n v="1.1751610399494119"/>
  </r>
  <r>
    <x v="5"/>
    <x v="10"/>
    <n v="92978"/>
    <n v="0"/>
    <m/>
    <n v="109774.0995172416"/>
    <n v="1.1806459540670009"/>
    <n v="17540.642857142961"/>
    <n v="14632.305418719179"/>
    <m/>
    <m/>
    <n v="0"/>
    <m/>
    <m/>
    <m/>
    <m/>
    <m/>
    <m/>
    <m/>
    <m/>
    <m/>
    <m/>
    <m/>
    <m/>
    <m/>
    <m/>
    <m/>
    <m/>
    <m/>
    <m/>
    <m/>
    <n v="32172.948275862138"/>
    <n v="0"/>
    <n v="0"/>
    <n v="0"/>
    <n v="0"/>
    <n v="0"/>
    <n v="109774.09951724162"/>
    <n v="0"/>
    <n v="0"/>
    <n v="0"/>
    <n v="0"/>
    <n v="0"/>
    <n v="109774.09951724162"/>
    <n v="1.1806459540670009"/>
  </r>
  <r>
    <x v="6"/>
    <x v="10"/>
    <n v="92978"/>
    <n v="0"/>
    <m/>
    <n v="110611.79076923081"/>
    <n v="1.1896555181788251"/>
    <n v="20625"/>
    <n v="11793.461538461541"/>
    <m/>
    <m/>
    <n v="0"/>
    <m/>
    <m/>
    <m/>
    <m/>
    <m/>
    <m/>
    <m/>
    <m/>
    <m/>
    <m/>
    <m/>
    <m/>
    <m/>
    <m/>
    <m/>
    <m/>
    <m/>
    <m/>
    <m/>
    <n v="32418.461538461539"/>
    <n v="0"/>
    <n v="0"/>
    <n v="0"/>
    <n v="0"/>
    <n v="0"/>
    <n v="110611.79076923076"/>
    <n v="0"/>
    <n v="0"/>
    <n v="0"/>
    <n v="0"/>
    <n v="0"/>
    <n v="110611.79076923076"/>
    <n v="1.1896555181788246"/>
  </r>
  <r>
    <x v="7"/>
    <x v="10"/>
    <n v="92978"/>
    <n v="0"/>
    <m/>
    <n v="83547.637870370367"/>
    <n v="0.89857426348566727"/>
    <n v="14454.03703703704"/>
    <n v="10032.375"/>
    <m/>
    <m/>
    <n v="0"/>
    <m/>
    <m/>
    <m/>
    <m/>
    <m/>
    <m/>
    <m/>
    <m/>
    <m/>
    <m/>
    <m/>
    <m/>
    <m/>
    <m/>
    <m/>
    <m/>
    <m/>
    <m/>
    <m/>
    <n v="24486.41203703704"/>
    <n v="0"/>
    <n v="0"/>
    <n v="0"/>
    <n v="0"/>
    <n v="0"/>
    <n v="83547.637870370381"/>
    <n v="0"/>
    <n v="0"/>
    <n v="0"/>
    <n v="0"/>
    <n v="0"/>
    <n v="83547.637870370381"/>
    <n v="0.89857426348566738"/>
  </r>
  <r>
    <x v="8"/>
    <x v="10"/>
    <n v="92978"/>
    <n v="0"/>
    <m/>
    <n v="94810.95"/>
    <n v="1.019713803265289"/>
    <n v="16522.5"/>
    <n v="11265"/>
    <m/>
    <m/>
    <n v="0"/>
    <m/>
    <m/>
    <m/>
    <m/>
    <m/>
    <m/>
    <m/>
    <m/>
    <m/>
    <m/>
    <m/>
    <m/>
    <m/>
    <m/>
    <m/>
    <m/>
    <m/>
    <m/>
    <m/>
    <n v="27787.5"/>
    <n v="0"/>
    <n v="0"/>
    <n v="0"/>
    <n v="0"/>
    <n v="0"/>
    <n v="94810.95"/>
    <n v="0"/>
    <n v="0"/>
    <n v="0"/>
    <n v="0"/>
    <n v="0"/>
    <n v="94810.95"/>
    <n v="1.0197138032652886"/>
  </r>
  <r>
    <x v="9"/>
    <x v="10"/>
    <n v="92978"/>
    <n v="0"/>
    <m/>
    <n v="70296.071200000006"/>
    <n v="0.75605058400912051"/>
    <n v="8708.9333333333343"/>
    <n v="11893.66666666667"/>
    <m/>
    <m/>
    <n v="0"/>
    <m/>
    <m/>
    <m/>
    <m/>
    <m/>
    <m/>
    <m/>
    <m/>
    <m/>
    <m/>
    <m/>
    <m/>
    <m/>
    <m/>
    <m/>
    <m/>
    <m/>
    <m/>
    <m/>
    <n v="20602.600000000006"/>
    <n v="0"/>
    <n v="0"/>
    <n v="0"/>
    <n v="0"/>
    <n v="0"/>
    <n v="70296.07120000002"/>
    <n v="0"/>
    <n v="0"/>
    <n v="0"/>
    <n v="0"/>
    <n v="0"/>
    <n v="70296.07120000002"/>
    <n v="0.75605058400912062"/>
  </r>
  <r>
    <x v="10"/>
    <x v="10"/>
    <n v="92978"/>
    <n v="0"/>
    <m/>
    <n v="75863.568864367815"/>
    <n v="0.8159303153903914"/>
    <n v="10233.206896551719"/>
    <n v="12001.13333333333"/>
    <m/>
    <m/>
    <n v="0"/>
    <m/>
    <m/>
    <m/>
    <m/>
    <m/>
    <m/>
    <m/>
    <m/>
    <m/>
    <m/>
    <m/>
    <m/>
    <m/>
    <m/>
    <m/>
    <m/>
    <m/>
    <m/>
    <m/>
    <n v="22234.340229885049"/>
    <n v="0"/>
    <n v="0"/>
    <n v="0"/>
    <n v="0"/>
    <n v="0"/>
    <n v="75863.568864367786"/>
    <n v="0"/>
    <n v="0"/>
    <n v="0"/>
    <n v="0"/>
    <n v="0"/>
    <n v="75863.568864367786"/>
    <n v="0.81593031539039107"/>
  </r>
  <r>
    <x v="11"/>
    <x v="10"/>
    <n v="92978"/>
    <n v="0"/>
    <m/>
    <n v="83279.208879999991"/>
    <n v="0.89568724730581417"/>
    <n v="14170.24"/>
    <n v="10237.5"/>
    <m/>
    <m/>
    <n v="0"/>
    <m/>
    <m/>
    <m/>
    <m/>
    <m/>
    <m/>
    <m/>
    <m/>
    <m/>
    <m/>
    <m/>
    <m/>
    <m/>
    <m/>
    <m/>
    <m/>
    <m/>
    <m/>
    <m/>
    <n v="24407.739999999998"/>
    <n v="0"/>
    <n v="0"/>
    <n v="0"/>
    <n v="0"/>
    <n v="0"/>
    <n v="83279.208879999991"/>
    <n v="0"/>
    <n v="0"/>
    <n v="0"/>
    <n v="0"/>
    <n v="0"/>
    <n v="83279.208879999991"/>
    <n v="0.89568724730581417"/>
  </r>
  <r>
    <x v="12"/>
    <x v="10"/>
    <n v="92978"/>
    <n v="0"/>
    <m/>
    <n v="109811.808"/>
    <n v="1.181051517563295"/>
    <n v="21455"/>
    <n v="10729"/>
    <m/>
    <m/>
    <n v="0"/>
    <m/>
    <m/>
    <m/>
    <m/>
    <m/>
    <m/>
    <m/>
    <m/>
    <m/>
    <m/>
    <m/>
    <m/>
    <m/>
    <m/>
    <m/>
    <m/>
    <m/>
    <m/>
    <m/>
    <n v="32184"/>
    <n v="0"/>
    <n v="0"/>
    <n v="0"/>
    <n v="0"/>
    <n v="0"/>
    <n v="109811.808"/>
    <n v="0"/>
    <n v="0"/>
    <n v="0"/>
    <n v="0"/>
    <n v="0"/>
    <n v="109811.808"/>
    <n v="1.1810515175632945"/>
  </r>
  <r>
    <x v="13"/>
    <x v="10"/>
    <n v="92978"/>
    <n v="0"/>
    <m/>
    <n v="94422.820735785965"/>
    <n v="1.015539382819441"/>
    <n v="18514.61538461539"/>
    <n v="9159.1304347826081"/>
    <m/>
    <m/>
    <n v="0"/>
    <m/>
    <m/>
    <m/>
    <m/>
    <m/>
    <m/>
    <m/>
    <m/>
    <m/>
    <m/>
    <m/>
    <m/>
    <m/>
    <m/>
    <m/>
    <m/>
    <m/>
    <m/>
    <m/>
    <n v="27673.745819397998"/>
    <n v="0"/>
    <n v="0"/>
    <n v="0"/>
    <n v="0"/>
    <n v="0"/>
    <n v="94422.820735785965"/>
    <n v="0"/>
    <n v="0"/>
    <n v="0"/>
    <n v="0"/>
    <n v="0"/>
    <n v="94422.820735785965"/>
    <n v="1.0155393828194408"/>
  </r>
  <r>
    <x v="14"/>
    <x v="10"/>
    <n v="92978"/>
    <n v="0"/>
    <m/>
    <n v="77284.858162962963"/>
    <n v="0.83121661213365483"/>
    <n v="14448.296296296299"/>
    <n v="8202.6"/>
    <m/>
    <m/>
    <n v="0"/>
    <m/>
    <m/>
    <m/>
    <m/>
    <m/>
    <m/>
    <m/>
    <m/>
    <m/>
    <m/>
    <m/>
    <m/>
    <m/>
    <m/>
    <m/>
    <m/>
    <m/>
    <m/>
    <m/>
    <n v="22650.896296296298"/>
    <n v="0"/>
    <n v="0"/>
    <n v="0"/>
    <n v="0"/>
    <n v="0"/>
    <n v="77284.858162962963"/>
    <n v="0"/>
    <n v="0"/>
    <n v="0"/>
    <n v="0"/>
    <n v="0"/>
    <n v="77284.858162962963"/>
    <n v="0.83121661213365483"/>
  </r>
  <r>
    <x v="15"/>
    <x v="10"/>
    <n v="92978"/>
    <n v="0"/>
    <m/>
    <n v="87620.56619047618"/>
    <n v="0.9423795542007376"/>
    <n v="14936.785714285719"/>
    <n v="10743.33333333333"/>
    <m/>
    <m/>
    <n v="0"/>
    <m/>
    <m/>
    <m/>
    <m/>
    <m/>
    <m/>
    <m/>
    <m/>
    <m/>
    <m/>
    <m/>
    <m/>
    <m/>
    <m/>
    <m/>
    <m/>
    <m/>
    <m/>
    <m/>
    <n v="25680.11904761905"/>
    <n v="0"/>
    <n v="0"/>
    <n v="0"/>
    <n v="0"/>
    <n v="0"/>
    <n v="87620.566190476195"/>
    <n v="0"/>
    <n v="0"/>
    <n v="0"/>
    <n v="0"/>
    <n v="0"/>
    <n v="87620.566190476195"/>
    <n v="0.94237955420073771"/>
  </r>
  <r>
    <x v="16"/>
    <x v="10"/>
    <n v="92978"/>
    <n v="0"/>
    <m/>
    <n v="105269.9810666667"/>
    <n v="1.132203113281278"/>
    <n v="15946"/>
    <n v="14906.86666666667"/>
    <m/>
    <m/>
    <n v="0"/>
    <m/>
    <m/>
    <m/>
    <m/>
    <m/>
    <m/>
    <m/>
    <m/>
    <m/>
    <m/>
    <m/>
    <m/>
    <m/>
    <m/>
    <m/>
    <m/>
    <m/>
    <m/>
    <m/>
    <n v="30852.866666666669"/>
    <n v="0"/>
    <n v="0"/>
    <n v="0"/>
    <n v="0"/>
    <n v="0"/>
    <n v="105269.98106666667"/>
    <n v="0"/>
    <n v="0"/>
    <n v="0"/>
    <n v="0"/>
    <n v="0"/>
    <n v="105269.98106666667"/>
    <n v="1.132203113281278"/>
  </r>
  <r>
    <x v="17"/>
    <x v="10"/>
    <n v="92978"/>
    <n v="0"/>
    <m/>
    <n v="93072.510003809526"/>
    <n v="1.0010164770570411"/>
    <n v="14038.04"/>
    <n v="13239.95238095238"/>
    <m/>
    <m/>
    <n v="0"/>
    <m/>
    <m/>
    <m/>
    <m/>
    <m/>
    <m/>
    <m/>
    <m/>
    <m/>
    <m/>
    <m/>
    <m/>
    <m/>
    <m/>
    <m/>
    <m/>
    <m/>
    <m/>
    <m/>
    <n v="27277.992380952383"/>
    <n v="0"/>
    <n v="0"/>
    <n v="0"/>
    <n v="0"/>
    <n v="0"/>
    <n v="93072.510003809526"/>
    <n v="0"/>
    <n v="0"/>
    <n v="0"/>
    <n v="0"/>
    <n v="0"/>
    <n v="93072.510003809526"/>
    <n v="1.0010164770570407"/>
  </r>
  <r>
    <x v="18"/>
    <x v="10"/>
    <n v="92978"/>
    <n v="0"/>
    <m/>
    <n v="108147.8080952381"/>
    <n v="1.163154811839769"/>
    <n v="20019.642857142859"/>
    <n v="11676.66666666667"/>
    <m/>
    <m/>
    <n v="0"/>
    <m/>
    <m/>
    <m/>
    <m/>
    <m/>
    <m/>
    <m/>
    <m/>
    <m/>
    <m/>
    <m/>
    <m/>
    <m/>
    <m/>
    <m/>
    <m/>
    <m/>
    <m/>
    <m/>
    <n v="31696.309523809527"/>
    <n v="0"/>
    <n v="0"/>
    <n v="0"/>
    <n v="0"/>
    <n v="0"/>
    <n v="108147.8080952381"/>
    <n v="0"/>
    <n v="0"/>
    <n v="0"/>
    <n v="0"/>
    <n v="0"/>
    <n v="108147.8080952381"/>
    <n v="1.1631548118397697"/>
  </r>
  <r>
    <x v="19"/>
    <x v="10"/>
    <n v="92978"/>
    <n v="0"/>
    <m/>
    <n v="105760.14624137931"/>
    <n v="1.137474953659783"/>
    <n v="22231.275862068971"/>
    <n v="8765.25"/>
    <m/>
    <m/>
    <n v="0"/>
    <m/>
    <m/>
    <m/>
    <m/>
    <m/>
    <m/>
    <m/>
    <m/>
    <m/>
    <m/>
    <m/>
    <m/>
    <m/>
    <m/>
    <m/>
    <m/>
    <m/>
    <m/>
    <m/>
    <n v="30996.525862068971"/>
    <n v="0"/>
    <n v="0"/>
    <n v="0"/>
    <n v="0"/>
    <n v="0"/>
    <n v="105760.14624137932"/>
    <n v="0"/>
    <n v="0"/>
    <n v="0"/>
    <n v="0"/>
    <n v="0"/>
    <n v="105760.14624137932"/>
    <n v="1.1374749536597832"/>
  </r>
  <r>
    <x v="20"/>
    <x v="10"/>
    <n v="92978"/>
    <n v="0"/>
    <m/>
    <n v="97984.40245714286"/>
    <n v="1.0538450220174971"/>
    <n v="18086.78571428571"/>
    <n v="10630.8"/>
    <m/>
    <m/>
    <n v="0"/>
    <m/>
    <m/>
    <m/>
    <m/>
    <m/>
    <m/>
    <m/>
    <m/>
    <m/>
    <m/>
    <m/>
    <m/>
    <m/>
    <m/>
    <m/>
    <m/>
    <m/>
    <m/>
    <m/>
    <n v="28717.585714285709"/>
    <n v="0"/>
    <n v="0"/>
    <n v="0"/>
    <n v="0"/>
    <n v="0"/>
    <n v="97984.402457142845"/>
    <n v="0"/>
    <n v="0"/>
    <n v="0"/>
    <n v="0"/>
    <n v="0"/>
    <n v="97984.402457142845"/>
    <n v="1.0538450220174971"/>
  </r>
  <r>
    <x v="21"/>
    <x v="10"/>
    <n v="92978"/>
    <n v="0"/>
    <m/>
    <n v="58484.081037037038"/>
    <n v="0.62900988445693651"/>
    <n v="5997.9259259259261"/>
    <n v="11142.777777777779"/>
    <m/>
    <m/>
    <n v="0"/>
    <m/>
    <m/>
    <m/>
    <m/>
    <m/>
    <m/>
    <m/>
    <m/>
    <m/>
    <m/>
    <m/>
    <m/>
    <m/>
    <m/>
    <m/>
    <m/>
    <m/>
    <m/>
    <m/>
    <n v="17140.703703703704"/>
    <n v="0"/>
    <n v="0"/>
    <n v="0"/>
    <n v="0"/>
    <n v="0"/>
    <n v="58484.081037037038"/>
    <n v="0"/>
    <n v="0"/>
    <n v="0"/>
    <n v="0"/>
    <n v="0"/>
    <n v="58484.081037037038"/>
    <n v="0.62900988445693651"/>
  </r>
  <r>
    <x v="22"/>
    <x v="10"/>
    <n v="92978"/>
    <n v="0"/>
    <m/>
    <n v="91888.850886334607"/>
    <n v="0.9882859481418681"/>
    <n v="16536.896551724141"/>
    <n v="10394.18518518519"/>
    <m/>
    <m/>
    <n v="0"/>
    <m/>
    <m/>
    <m/>
    <m/>
    <m/>
    <m/>
    <m/>
    <m/>
    <m/>
    <m/>
    <m/>
    <m/>
    <m/>
    <m/>
    <m/>
    <m/>
    <m/>
    <m/>
    <m/>
    <n v="26931.081736909331"/>
    <n v="0"/>
    <n v="0"/>
    <n v="0"/>
    <n v="0"/>
    <n v="0"/>
    <n v="91888.850886334636"/>
    <n v="0"/>
    <n v="0"/>
    <n v="0"/>
    <n v="0"/>
    <n v="0"/>
    <n v="91888.850886334636"/>
    <n v="0.98828594814186832"/>
  </r>
  <r>
    <x v="23"/>
    <x v="10"/>
    <n v="92978"/>
    <n v="0"/>
    <m/>
    <n v="85955.312734117644"/>
    <n v="0.92446936623843967"/>
    <n v="14044.12"/>
    <n v="11147.941176470589"/>
    <m/>
    <m/>
    <n v="0"/>
    <m/>
    <m/>
    <m/>
    <m/>
    <m/>
    <m/>
    <m/>
    <m/>
    <m/>
    <m/>
    <m/>
    <m/>
    <m/>
    <m/>
    <m/>
    <m/>
    <m/>
    <m/>
    <m/>
    <n v="25192.06117647059"/>
    <n v="0"/>
    <n v="0"/>
    <n v="0"/>
    <n v="0"/>
    <n v="0"/>
    <n v="85955.312734117644"/>
    <n v="0"/>
    <n v="0"/>
    <n v="0"/>
    <n v="0"/>
    <n v="0"/>
    <n v="85955.312734117644"/>
    <n v="0.92446936623843967"/>
  </r>
  <r>
    <x v="24"/>
    <x v="10"/>
    <n v="92978"/>
    <n v="0"/>
    <m/>
    <n v="87484.385931034485"/>
    <n v="0.94091490385934828"/>
    <n v="15111.96551724138"/>
    <n v="10528.24137931035"/>
    <m/>
    <m/>
    <n v="0"/>
    <m/>
    <m/>
    <m/>
    <m/>
    <m/>
    <m/>
    <m/>
    <m/>
    <m/>
    <m/>
    <m/>
    <m/>
    <m/>
    <m/>
    <m/>
    <m/>
    <m/>
    <m/>
    <m/>
    <n v="25640.206896551732"/>
    <n v="0"/>
    <n v="0"/>
    <n v="0"/>
    <n v="0"/>
    <n v="0"/>
    <n v="87484.385931034514"/>
    <n v="0"/>
    <n v="0"/>
    <n v="0"/>
    <n v="0"/>
    <n v="0"/>
    <n v="87484.385931034514"/>
    <n v="0.94091490385934862"/>
  </r>
  <r>
    <x v="25"/>
    <x v="10"/>
    <n v="92978"/>
    <n v="0"/>
    <m/>
    <n v="45824.784761904768"/>
    <n v="0.49285621073699981"/>
    <n v="7067.1428571428578"/>
    <n v="6363.333333333333"/>
    <m/>
    <m/>
    <n v="0"/>
    <m/>
    <m/>
    <m/>
    <m/>
    <m/>
    <m/>
    <m/>
    <m/>
    <m/>
    <m/>
    <m/>
    <m/>
    <m/>
    <m/>
    <m/>
    <m/>
    <m/>
    <m/>
    <m/>
    <n v="13430.476190476191"/>
    <n v="0"/>
    <n v="0"/>
    <n v="0"/>
    <n v="0"/>
    <n v="0"/>
    <n v="45824.784761904761"/>
    <n v="0"/>
    <n v="0"/>
    <n v="0"/>
    <n v="0"/>
    <n v="0"/>
    <n v="45824.784761904761"/>
    <n v="0.4928562107369997"/>
  </r>
  <r>
    <x v="26"/>
    <x v="10"/>
    <n v="92978"/>
    <n v="0"/>
    <m/>
    <n v="56512.955999999998"/>
    <n v="0.60780997655359326"/>
    <n v="7315"/>
    <n v="9248"/>
    <m/>
    <m/>
    <n v="0"/>
    <m/>
    <m/>
    <m/>
    <m/>
    <m/>
    <m/>
    <m/>
    <m/>
    <m/>
    <m/>
    <m/>
    <m/>
    <m/>
    <m/>
    <m/>
    <m/>
    <m/>
    <m/>
    <m/>
    <n v="16563"/>
    <n v="0"/>
    <n v="0"/>
    <n v="0"/>
    <n v="0"/>
    <n v="0"/>
    <n v="56512.955999999998"/>
    <n v="0"/>
    <n v="0"/>
    <n v="0"/>
    <n v="0"/>
    <n v="0"/>
    <n v="56512.955999999998"/>
    <n v="0.60780997655359326"/>
  </r>
  <r>
    <x v="27"/>
    <x v="10"/>
    <n v="92978"/>
    <n v="0"/>
    <m/>
    <n v="69418.358571428573"/>
    <n v="0.74661058069036301"/>
    <n v="7778.5714285714284"/>
    <n v="12566.785714285719"/>
    <m/>
    <m/>
    <n v="0"/>
    <m/>
    <m/>
    <m/>
    <m/>
    <m/>
    <m/>
    <m/>
    <m/>
    <m/>
    <m/>
    <m/>
    <m/>
    <m/>
    <m/>
    <m/>
    <m/>
    <m/>
    <m/>
    <m/>
    <n v="20345.357142857149"/>
    <n v="0"/>
    <n v="0"/>
    <n v="0"/>
    <n v="0"/>
    <n v="0"/>
    <n v="69418.358571428587"/>
    <n v="0"/>
    <n v="0"/>
    <n v="0"/>
    <n v="0"/>
    <n v="0"/>
    <n v="69418.358571428587"/>
    <n v="0.74661058069036312"/>
  </r>
  <r>
    <x v="28"/>
    <x v="10"/>
    <n v="92978"/>
    <n v="0"/>
    <m/>
    <m/>
    <m/>
    <n v="0"/>
    <m/>
    <m/>
    <m/>
    <n v="0"/>
    <m/>
    <m/>
    <m/>
    <m/>
    <m/>
    <m/>
    <m/>
    <m/>
    <m/>
    <m/>
    <m/>
    <m/>
    <m/>
    <m/>
    <m/>
    <m/>
    <m/>
    <m/>
    <m/>
    <n v="0"/>
    <n v="0"/>
    <n v="0"/>
    <n v="0"/>
    <n v="0"/>
    <n v="0"/>
    <n v="0"/>
    <n v="0"/>
    <n v="0"/>
    <n v="0"/>
    <n v="0"/>
    <n v="0"/>
    <n v="0"/>
    <n v="0"/>
  </r>
  <r>
    <x v="29"/>
    <x v="10"/>
    <n v="92978"/>
    <n v="0"/>
    <m/>
    <n v="81286.957244444449"/>
    <n v="0.87426011792514846"/>
    <n v="9198.7333333333336"/>
    <n v="14625.111111111109"/>
    <m/>
    <m/>
    <n v="0"/>
    <m/>
    <m/>
    <m/>
    <m/>
    <m/>
    <m/>
    <m/>
    <m/>
    <m/>
    <m/>
    <m/>
    <m/>
    <m/>
    <m/>
    <m/>
    <m/>
    <m/>
    <m/>
    <m/>
    <n v="23823.844444444443"/>
    <n v="0"/>
    <n v="0"/>
    <n v="0"/>
    <n v="0"/>
    <n v="0"/>
    <n v="81286.957244444435"/>
    <n v="0"/>
    <n v="0"/>
    <n v="0"/>
    <n v="0"/>
    <n v="0"/>
    <n v="81286.957244444435"/>
    <n v="0.87426011792514824"/>
  </r>
  <r>
    <x v="30"/>
    <x v="10"/>
    <n v="92978"/>
    <n v="0"/>
    <m/>
    <n v="80714.271999999997"/>
    <n v="0.86810075501731587"/>
    <n v="12934"/>
    <n v="10722"/>
    <m/>
    <m/>
    <n v="0"/>
    <m/>
    <m/>
    <m/>
    <m/>
    <m/>
    <m/>
    <m/>
    <m/>
    <m/>
    <m/>
    <m/>
    <m/>
    <m/>
    <m/>
    <m/>
    <m/>
    <m/>
    <m/>
    <m/>
    <n v="23656"/>
    <n v="0"/>
    <n v="0"/>
    <n v="0"/>
    <n v="0"/>
    <n v="0"/>
    <n v="80714.271999999997"/>
    <n v="0"/>
    <n v="0"/>
    <n v="0"/>
    <n v="0"/>
    <n v="0"/>
    <n v="80714.271999999997"/>
    <n v="0.86810075501731587"/>
  </r>
  <r>
    <x v="31"/>
    <x v="10"/>
    <n v="92978"/>
    <n v="0"/>
    <m/>
    <n v="77411.455999999991"/>
    <n v="0.83257820129492988"/>
    <n v="13111"/>
    <n v="9577"/>
    <m/>
    <m/>
    <n v="0"/>
    <m/>
    <m/>
    <m/>
    <m/>
    <m/>
    <m/>
    <m/>
    <m/>
    <m/>
    <m/>
    <m/>
    <m/>
    <m/>
    <m/>
    <m/>
    <m/>
    <m/>
    <m/>
    <m/>
    <n v="22688"/>
    <n v="0"/>
    <n v="0"/>
    <n v="0"/>
    <n v="0"/>
    <n v="0"/>
    <n v="77411.455999999991"/>
    <n v="0"/>
    <n v="0"/>
    <n v="0"/>
    <n v="0"/>
    <n v="0"/>
    <n v="77411.455999999991"/>
    <n v="0.83257820129492988"/>
  </r>
  <r>
    <x v="32"/>
    <x v="10"/>
    <n v="92978"/>
    <n v="0"/>
    <m/>
    <n v="62463.458345864659"/>
    <n v="0.67180901230253032"/>
    <n v="8858.5714285714275"/>
    <n v="9448.4210526315801"/>
    <m/>
    <m/>
    <n v="0"/>
    <m/>
    <m/>
    <m/>
    <m/>
    <m/>
    <m/>
    <m/>
    <m/>
    <m/>
    <m/>
    <m/>
    <m/>
    <m/>
    <m/>
    <m/>
    <m/>
    <m/>
    <m/>
    <m/>
    <n v="18306.992481203008"/>
    <n v="0"/>
    <n v="0"/>
    <n v="0"/>
    <n v="0"/>
    <n v="0"/>
    <n v="62463.458345864659"/>
    <n v="0"/>
    <n v="0"/>
    <n v="0"/>
    <n v="0"/>
    <n v="0"/>
    <n v="62463.458345864659"/>
    <n v="0.67180901230253032"/>
  </r>
  <r>
    <x v="33"/>
    <x v="10"/>
    <n v="92978"/>
    <n v="0"/>
    <m/>
    <n v="70096.127999999997"/>
    <n v="0.75390014842220732"/>
    <n v="9919"/>
    <n v="10625"/>
    <m/>
    <m/>
    <n v="0"/>
    <m/>
    <m/>
    <m/>
    <m/>
    <m/>
    <m/>
    <m/>
    <m/>
    <m/>
    <m/>
    <m/>
    <m/>
    <m/>
    <m/>
    <m/>
    <m/>
    <m/>
    <m/>
    <m/>
    <n v="20544"/>
    <n v="0"/>
    <n v="0"/>
    <n v="0"/>
    <n v="0"/>
    <n v="0"/>
    <n v="70096.127999999997"/>
    <n v="0"/>
    <n v="0"/>
    <n v="0"/>
    <n v="0"/>
    <n v="0"/>
    <n v="70096.127999999997"/>
    <n v="0.75390014842220732"/>
  </r>
  <r>
    <x v="34"/>
    <x v="10"/>
    <n v="92978"/>
    <n v="0"/>
    <m/>
    <n v="64664.224000000002"/>
    <n v="0.6954787584159694"/>
    <n v="9982"/>
    <n v="8970"/>
    <m/>
    <m/>
    <n v="0"/>
    <m/>
    <m/>
    <m/>
    <m/>
    <m/>
    <m/>
    <m/>
    <m/>
    <m/>
    <m/>
    <m/>
    <m/>
    <m/>
    <m/>
    <m/>
    <m/>
    <m/>
    <m/>
    <m/>
    <n v="18952"/>
    <n v="0"/>
    <n v="0"/>
    <n v="0"/>
    <n v="0"/>
    <n v="0"/>
    <n v="64664.224000000002"/>
    <n v="0"/>
    <n v="0"/>
    <n v="0"/>
    <n v="0"/>
    <n v="0"/>
    <n v="64664.224000000002"/>
    <n v="0.6954787584159694"/>
  </r>
  <r>
    <x v="35"/>
    <x v="10"/>
    <n v="92978"/>
    <n v="0"/>
    <m/>
    <n v="68128.92627692307"/>
    <n v="0.73274243667236416"/>
    <n v="11729.846153846151"/>
    <n v="8237.6"/>
    <m/>
    <m/>
    <n v="0"/>
    <m/>
    <m/>
    <m/>
    <m/>
    <m/>
    <m/>
    <m/>
    <m/>
    <m/>
    <m/>
    <m/>
    <m/>
    <m/>
    <m/>
    <m/>
    <m/>
    <m/>
    <m/>
    <m/>
    <n v="19967.446153846151"/>
    <n v="0"/>
    <n v="0"/>
    <n v="0"/>
    <n v="0"/>
    <n v="0"/>
    <n v="68128.92627692307"/>
    <n v="0"/>
    <n v="0"/>
    <n v="0"/>
    <n v="0"/>
    <n v="0"/>
    <n v="68128.92627692307"/>
    <n v="0.73274243667236416"/>
  </r>
  <r>
    <x v="36"/>
    <x v="10"/>
    <n v="92978"/>
    <n v="0"/>
    <m/>
    <n v="82472.98151724138"/>
    <n v="0.88701608463552006"/>
    <n v="13746.896551724139"/>
    <n v="10424.551724137929"/>
    <m/>
    <m/>
    <n v="0"/>
    <m/>
    <m/>
    <m/>
    <m/>
    <m/>
    <m/>
    <m/>
    <m/>
    <m/>
    <m/>
    <m/>
    <m/>
    <m/>
    <m/>
    <m/>
    <m/>
    <m/>
    <m/>
    <m/>
    <n v="24171.448275862069"/>
    <n v="0"/>
    <n v="0"/>
    <n v="0"/>
    <n v="0"/>
    <n v="0"/>
    <n v="82472.98151724138"/>
    <n v="0"/>
    <n v="0"/>
    <n v="0"/>
    <n v="0"/>
    <n v="0"/>
    <n v="82472.98151724138"/>
    <n v="0.88701608463552006"/>
  </r>
  <r>
    <x v="37"/>
    <x v="10"/>
    <n v="92978"/>
    <n v="0"/>
    <m/>
    <n v="75111.768000000011"/>
    <n v="0.80784452236012827"/>
    <n v="12381"/>
    <n v="9633"/>
    <m/>
    <m/>
    <n v="0"/>
    <m/>
    <m/>
    <m/>
    <m/>
    <m/>
    <m/>
    <m/>
    <m/>
    <m/>
    <m/>
    <m/>
    <m/>
    <m/>
    <m/>
    <m/>
    <m/>
    <m/>
    <m/>
    <m/>
    <n v="22014"/>
    <n v="0"/>
    <n v="0"/>
    <n v="0"/>
    <n v="0"/>
    <n v="0"/>
    <n v="75111.767999999996"/>
    <n v="0"/>
    <n v="0"/>
    <n v="0"/>
    <n v="0"/>
    <n v="0"/>
    <n v="75111.767999999996"/>
    <n v="0.80784452236012816"/>
  </r>
  <r>
    <x v="38"/>
    <x v="10"/>
    <n v="92978"/>
    <n v="0"/>
    <m/>
    <n v="75937.472000000009"/>
    <n v="0.81672516079072477"/>
    <n v="11674"/>
    <n v="10582"/>
    <m/>
    <m/>
    <n v="0"/>
    <m/>
    <m/>
    <m/>
    <m/>
    <m/>
    <m/>
    <m/>
    <m/>
    <m/>
    <m/>
    <m/>
    <m/>
    <m/>
    <m/>
    <m/>
    <m/>
    <m/>
    <m/>
    <m/>
    <n v="22256"/>
    <n v="0"/>
    <n v="0"/>
    <n v="0"/>
    <n v="0"/>
    <n v="0"/>
    <n v="75937.471999999994"/>
    <n v="0"/>
    <n v="0"/>
    <n v="0"/>
    <n v="0"/>
    <n v="0"/>
    <n v="75937.471999999994"/>
    <n v="0.81672516079072466"/>
  </r>
  <r>
    <x v="39"/>
    <x v="10"/>
    <n v="92978"/>
    <n v="0"/>
    <m/>
    <n v="85129.4"/>
    <n v="0.91558648282389377"/>
    <n v="12453"/>
    <n v="12497"/>
    <m/>
    <m/>
    <n v="0"/>
    <m/>
    <m/>
    <m/>
    <m/>
    <m/>
    <m/>
    <m/>
    <m/>
    <m/>
    <m/>
    <m/>
    <m/>
    <m/>
    <m/>
    <m/>
    <m/>
    <m/>
    <m/>
    <m/>
    <n v="24950"/>
    <n v="0"/>
    <n v="0"/>
    <n v="0"/>
    <n v="0"/>
    <n v="0"/>
    <n v="85129.4"/>
    <n v="0"/>
    <n v="0"/>
    <n v="0"/>
    <n v="0"/>
    <n v="0"/>
    <n v="85129.4"/>
    <n v="0.91558648282389377"/>
  </r>
  <r>
    <x v="40"/>
    <x v="10"/>
    <n v="92978"/>
    <n v="0"/>
    <m/>
    <n v="90052.915999999997"/>
    <n v="0.96854004173030173"/>
    <n v="12874"/>
    <n v="13519"/>
    <m/>
    <m/>
    <n v="0"/>
    <m/>
    <m/>
    <m/>
    <m/>
    <m/>
    <m/>
    <m/>
    <m/>
    <m/>
    <m/>
    <m/>
    <m/>
    <m/>
    <m/>
    <m/>
    <m/>
    <m/>
    <m/>
    <m/>
    <n v="26393"/>
    <n v="0"/>
    <n v="0"/>
    <n v="0"/>
    <n v="0"/>
    <n v="0"/>
    <n v="90052.915999999997"/>
    <n v="0"/>
    <n v="0"/>
    <n v="0"/>
    <n v="0"/>
    <n v="0"/>
    <n v="90052.915999999997"/>
    <n v="0.96854004173030173"/>
  </r>
  <r>
    <x v="41"/>
    <x v="10"/>
    <n v="92978"/>
    <n v="0"/>
    <m/>
    <n v="97948.040285714291"/>
    <n v="1.0534539384124659"/>
    <n v="14396"/>
    <n v="14310.928571428571"/>
    <m/>
    <m/>
    <n v="0"/>
    <m/>
    <m/>
    <m/>
    <m/>
    <m/>
    <m/>
    <m/>
    <m/>
    <m/>
    <m/>
    <m/>
    <m/>
    <m/>
    <m/>
    <m/>
    <m/>
    <m/>
    <m/>
    <m/>
    <n v="28706.928571428572"/>
    <n v="0"/>
    <n v="0"/>
    <n v="0"/>
    <n v="0"/>
    <n v="0"/>
    <n v="97948.040285714291"/>
    <n v="0"/>
    <n v="0"/>
    <n v="0"/>
    <n v="0"/>
    <n v="0"/>
    <n v="97948.040285714291"/>
    <n v="1.0534539384124664"/>
  </r>
  <r>
    <x v="42"/>
    <x v="10"/>
    <n v="92978"/>
    <n v="0"/>
    <m/>
    <n v="104731.34"/>
    <n v="1.1264099034180131"/>
    <n v="19273"/>
    <n v="11422"/>
    <m/>
    <m/>
    <n v="0"/>
    <m/>
    <m/>
    <m/>
    <m/>
    <m/>
    <m/>
    <m/>
    <m/>
    <m/>
    <m/>
    <m/>
    <m/>
    <m/>
    <m/>
    <m/>
    <m/>
    <m/>
    <m/>
    <m/>
    <n v="30695"/>
    <n v="0"/>
    <n v="0"/>
    <n v="0"/>
    <n v="0"/>
    <n v="0"/>
    <n v="104731.34"/>
    <n v="0"/>
    <n v="0"/>
    <n v="0"/>
    <n v="0"/>
    <n v="0"/>
    <n v="104731.34"/>
    <n v="1.1264099034180128"/>
  </r>
  <r>
    <x v="43"/>
    <x v="10"/>
    <n v="92978"/>
    <n v="0"/>
    <m/>
    <n v="101295.7081182266"/>
    <n v="1.0894588840180111"/>
    <n v="19900.931034482761"/>
    <n v="9787.1428571428569"/>
    <m/>
    <m/>
    <n v="0"/>
    <m/>
    <m/>
    <m/>
    <m/>
    <m/>
    <m/>
    <m/>
    <m/>
    <m/>
    <m/>
    <m/>
    <m/>
    <m/>
    <m/>
    <m/>
    <m/>
    <m/>
    <m/>
    <m/>
    <n v="29688.073891625616"/>
    <n v="0"/>
    <n v="0"/>
    <n v="0"/>
    <n v="0"/>
    <n v="0"/>
    <n v="101295.7081182266"/>
    <n v="0"/>
    <n v="0"/>
    <n v="0"/>
    <n v="0"/>
    <n v="0"/>
    <n v="101295.7081182266"/>
    <n v="1.0894588840180106"/>
  </r>
  <r>
    <x v="44"/>
    <x v="10"/>
    <n v="92978"/>
    <n v="0"/>
    <m/>
    <n v="99347.203999999998"/>
    <n v="1.0685022693540409"/>
    <n v="18655"/>
    <n v="10462"/>
    <m/>
    <m/>
    <n v="0"/>
    <m/>
    <m/>
    <m/>
    <m/>
    <m/>
    <m/>
    <m/>
    <m/>
    <m/>
    <m/>
    <m/>
    <m/>
    <m/>
    <m/>
    <m/>
    <m/>
    <m/>
    <m/>
    <m/>
    <n v="29117"/>
    <n v="0"/>
    <n v="0"/>
    <n v="0"/>
    <n v="0"/>
    <n v="0"/>
    <n v="99347.203999999998"/>
    <n v="0"/>
    <n v="0"/>
    <n v="0"/>
    <n v="0"/>
    <n v="0"/>
    <n v="99347.203999999998"/>
    <n v="1.0685022693540407"/>
  </r>
  <r>
    <x v="45"/>
    <x v="10"/>
    <n v="92978"/>
    <n v="0"/>
    <m/>
    <n v="78773.445161904761"/>
    <n v="0.84722671128551663"/>
    <n v="12132.36666666667"/>
    <n v="10954.809523809519"/>
    <m/>
    <m/>
    <n v="0"/>
    <m/>
    <m/>
    <m/>
    <m/>
    <m/>
    <m/>
    <m/>
    <m/>
    <m/>
    <m/>
    <m/>
    <m/>
    <m/>
    <m/>
    <m/>
    <m/>
    <m/>
    <m/>
    <m/>
    <n v="23087.176190476188"/>
    <n v="0"/>
    <n v="0"/>
    <n v="0"/>
    <n v="0"/>
    <n v="0"/>
    <n v="78773.445161904747"/>
    <n v="0"/>
    <n v="0"/>
    <n v="0"/>
    <n v="0"/>
    <n v="0"/>
    <n v="78773.445161904747"/>
    <n v="0.84722671128551641"/>
  </r>
  <r>
    <x v="46"/>
    <x v="10"/>
    <n v="92978"/>
    <n v="0"/>
    <m/>
    <n v="74533.750828571414"/>
    <n v="0.80162781333833177"/>
    <n v="10228.450000000001"/>
    <n v="11616.142857142861"/>
    <m/>
    <m/>
    <n v="0"/>
    <m/>
    <m/>
    <m/>
    <m/>
    <m/>
    <m/>
    <m/>
    <m/>
    <m/>
    <m/>
    <m/>
    <m/>
    <m/>
    <m/>
    <m/>
    <m/>
    <m/>
    <m/>
    <m/>
    <n v="21844.592857142859"/>
    <n v="0"/>
    <n v="0"/>
    <n v="0"/>
    <n v="0"/>
    <n v="0"/>
    <n v="74533.750828571428"/>
    <n v="0"/>
    <n v="0"/>
    <n v="0"/>
    <n v="0"/>
    <n v="0"/>
    <n v="74533.750828571428"/>
    <n v="0.801627813338332"/>
  </r>
  <r>
    <x v="47"/>
    <x v="10"/>
    <n v="92978"/>
    <n v="0"/>
    <m/>
    <n v="94884.30799999999"/>
    <n v="1.0205027856051969"/>
    <n v="17237"/>
    <n v="10572"/>
    <m/>
    <m/>
    <n v="0"/>
    <m/>
    <m/>
    <m/>
    <m/>
    <m/>
    <m/>
    <m/>
    <m/>
    <m/>
    <m/>
    <m/>
    <m/>
    <m/>
    <m/>
    <m/>
    <m/>
    <m/>
    <m/>
    <m/>
    <n v="27809"/>
    <n v="0"/>
    <n v="0"/>
    <n v="0"/>
    <n v="0"/>
    <n v="0"/>
    <n v="94884.308000000005"/>
    <n v="0"/>
    <n v="0"/>
    <n v="0"/>
    <n v="0"/>
    <n v="0"/>
    <n v="94884.308000000005"/>
    <n v="1.0205027856051969"/>
  </r>
  <r>
    <x v="48"/>
    <x v="10"/>
    <n v="92978"/>
    <n v="0"/>
    <m/>
    <n v="97674.189467980294"/>
    <n v="1.0505086092191731"/>
    <n v="17659.310344827591"/>
    <n v="10967.357142857139"/>
    <m/>
    <m/>
    <n v="0"/>
    <m/>
    <m/>
    <m/>
    <m/>
    <m/>
    <m/>
    <m/>
    <m/>
    <m/>
    <m/>
    <m/>
    <m/>
    <m/>
    <m/>
    <m/>
    <m/>
    <m/>
    <m/>
    <m/>
    <n v="28626.667487684732"/>
    <n v="0"/>
    <n v="0"/>
    <n v="0"/>
    <n v="0"/>
    <n v="0"/>
    <n v="97674.189467980308"/>
    <n v="0"/>
    <n v="0"/>
    <n v="0"/>
    <n v="0"/>
    <n v="0"/>
    <n v="97674.189467980308"/>
    <n v="1.0505086092191736"/>
  </r>
  <r>
    <x v="49"/>
    <x v="10"/>
    <n v="92978"/>
    <n v="0"/>
    <m/>
    <n v="97950.646153846159"/>
    <n v="1.0534819651298819"/>
    <n v="18661.153846153851"/>
    <n v="10046.538461538459"/>
    <m/>
    <m/>
    <n v="0"/>
    <m/>
    <m/>
    <m/>
    <m/>
    <m/>
    <m/>
    <m/>
    <m/>
    <m/>
    <m/>
    <m/>
    <m/>
    <m/>
    <m/>
    <m/>
    <m/>
    <m/>
    <m/>
    <m/>
    <n v="28707.692307692312"/>
    <n v="0"/>
    <n v="0"/>
    <n v="0"/>
    <n v="0"/>
    <n v="0"/>
    <n v="97950.646153846174"/>
    <n v="0"/>
    <n v="0"/>
    <n v="0"/>
    <n v="0"/>
    <n v="0"/>
    <n v="97950.646153846174"/>
    <n v="1.0534819651298821"/>
  </r>
  <r>
    <x v="50"/>
    <x v="10"/>
    <n v="92978"/>
    <n v="0"/>
    <m/>
    <n v="82498.512689655181"/>
    <n v="0.88729067832880015"/>
    <n v="13774.689655172409"/>
    <n v="10404.24137931035"/>
    <m/>
    <m/>
    <n v="0"/>
    <m/>
    <m/>
    <m/>
    <m/>
    <m/>
    <m/>
    <m/>
    <m/>
    <m/>
    <m/>
    <m/>
    <m/>
    <m/>
    <m/>
    <m/>
    <m/>
    <m/>
    <m/>
    <m/>
    <n v="24178.931034482761"/>
    <n v="0"/>
    <n v="0"/>
    <n v="0"/>
    <n v="0"/>
    <n v="0"/>
    <n v="82498.512689655181"/>
    <n v="0"/>
    <n v="0"/>
    <n v="0"/>
    <n v="0"/>
    <n v="0"/>
    <n v="82498.512689655181"/>
    <n v="0.88729067832880015"/>
  </r>
  <r>
    <x v="51"/>
    <x v="10"/>
    <n v="92978"/>
    <n v="0"/>
    <m/>
    <n v="79171.241868131852"/>
    <n v="0.85150510731712714"/>
    <n v="10831.071428571429"/>
    <n v="12372.69230769231"/>
    <m/>
    <m/>
    <n v="0"/>
    <m/>
    <m/>
    <m/>
    <m/>
    <m/>
    <m/>
    <m/>
    <m/>
    <m/>
    <m/>
    <m/>
    <m/>
    <m/>
    <m/>
    <m/>
    <m/>
    <m/>
    <m/>
    <m/>
    <n v="23203.76373626374"/>
    <n v="0"/>
    <n v="0"/>
    <n v="0"/>
    <n v="0"/>
    <n v="0"/>
    <n v="79171.241868131881"/>
    <n v="0"/>
    <n v="0"/>
    <n v="0"/>
    <n v="0"/>
    <n v="0"/>
    <n v="79171.241868131881"/>
    <n v="0.85150510731712747"/>
  </r>
  <r>
    <x v="52"/>
    <x v="10"/>
    <n v="92978"/>
    <n v="0"/>
    <m/>
    <n v="76402.641333333333"/>
    <n v="0.8217281650856475"/>
    <n v="9920"/>
    <n v="12472.33333333333"/>
    <m/>
    <m/>
    <n v="0"/>
    <m/>
    <m/>
    <m/>
    <m/>
    <m/>
    <m/>
    <m/>
    <m/>
    <m/>
    <m/>
    <m/>
    <m/>
    <m/>
    <m/>
    <m/>
    <m/>
    <m/>
    <m/>
    <m/>
    <n v="22392.333333333328"/>
    <n v="0"/>
    <n v="0"/>
    <n v="0"/>
    <n v="0"/>
    <n v="0"/>
    <n v="76402.641333333318"/>
    <n v="0"/>
    <n v="0"/>
    <n v="0"/>
    <n v="0"/>
    <n v="0"/>
    <n v="76402.641333333318"/>
    <n v="0.82172816508564739"/>
  </r>
  <r>
    <x v="55"/>
    <x v="11"/>
    <n v="82898"/>
    <m/>
    <m/>
    <m/>
    <m/>
    <m/>
    <m/>
    <m/>
    <m/>
    <m/>
    <m/>
    <m/>
    <m/>
    <m/>
    <m/>
    <m/>
    <m/>
    <m/>
    <m/>
    <m/>
    <m/>
    <m/>
    <m/>
    <m/>
    <m/>
    <m/>
    <m/>
    <m/>
    <m/>
    <n v="0"/>
    <n v="0"/>
    <n v="0"/>
    <n v="0"/>
    <n v="0"/>
    <n v="0"/>
    <n v="0"/>
    <n v="0"/>
    <n v="0"/>
    <n v="0"/>
    <n v="0"/>
    <n v="0"/>
    <n v="0"/>
    <n v="0"/>
  </r>
  <r>
    <x v="0"/>
    <x v="12"/>
    <n v="16298"/>
    <m/>
    <m/>
    <n v="224836485.2569319"/>
    <n v="13795.342082275851"/>
    <n v="0"/>
    <n v="43102.400000000001"/>
    <n v="0"/>
    <m/>
    <n v="1301008"/>
    <m/>
    <m/>
    <m/>
    <n v="158398.07692307691"/>
    <n v="86545.357142857145"/>
    <m/>
    <m/>
    <m/>
    <m/>
    <m/>
    <m/>
    <m/>
    <m/>
    <m/>
    <m/>
    <m/>
    <m/>
    <m/>
    <m/>
    <n v="43102.400000000001"/>
    <n v="0"/>
    <n v="244943.43406593404"/>
    <n v="0"/>
    <n v="0"/>
    <n v="1301008"/>
    <n v="147065.38880000002"/>
    <n v="0"/>
    <n v="232696.26236263735"/>
    <n v="0"/>
    <n v="0"/>
    <n v="0"/>
    <n v="379761.6511626374"/>
    <n v="23.301119840633046"/>
  </r>
  <r>
    <x v="54"/>
    <x v="12"/>
    <n v="16298"/>
    <m/>
    <m/>
    <n v="107665649.3056"/>
    <n v="6606.0651187630383"/>
    <n v="0"/>
    <n v="43948.800000000003"/>
    <n v="0"/>
    <m/>
    <n v="1176496"/>
    <m/>
    <m/>
    <m/>
    <n v="38070"/>
    <n v="78530"/>
    <m/>
    <m/>
    <m/>
    <m/>
    <m/>
    <m/>
    <m/>
    <m/>
    <m/>
    <m/>
    <m/>
    <m/>
    <m/>
    <m/>
    <n v="43948.800000000003"/>
    <n v="0"/>
    <n v="116600"/>
    <n v="0"/>
    <n v="0"/>
    <n v="1176496"/>
    <n v="149953.30559999999"/>
    <n v="0"/>
    <n v="110770"/>
    <n v="0"/>
    <n v="0"/>
    <n v="0"/>
    <n v="260723.30559999999"/>
    <n v="15.99725767578844"/>
  </r>
  <r>
    <x v="1"/>
    <x v="12"/>
    <n v="16298"/>
    <m/>
    <m/>
    <n v="244500907.25842279"/>
    <n v="15001.89638350858"/>
    <n v="0"/>
    <n v="45825.440000000002"/>
    <n v="0"/>
    <m/>
    <n v="1407293.7142857141"/>
    <m/>
    <m/>
    <m/>
    <n v="197005"/>
    <n v="69373.57142857142"/>
    <m/>
    <m/>
    <m/>
    <m/>
    <m/>
    <m/>
    <m/>
    <m/>
    <m/>
    <m/>
    <m/>
    <m/>
    <m/>
    <m/>
    <n v="45825.440000000002"/>
    <n v="0"/>
    <n v="266378.57142857142"/>
    <n v="0"/>
    <n v="0"/>
    <n v="1407293.7142857141"/>
    <n v="156356.40127999999"/>
    <n v="0"/>
    <n v="253059.64285714284"/>
    <n v="0"/>
    <n v="0"/>
    <n v="0"/>
    <n v="409416.04413714283"/>
    <n v="25.12063100608313"/>
  </r>
  <r>
    <x v="53"/>
    <x v="12"/>
    <n v="16298"/>
    <m/>
    <m/>
    <n v="207997155.204"/>
    <n v="12762.12757418088"/>
    <n v="0"/>
    <n v="45117"/>
    <n v="0"/>
    <m/>
    <n v="1311696"/>
    <m/>
    <m/>
    <m/>
    <n v="165520"/>
    <n v="60940"/>
    <m/>
    <m/>
    <m/>
    <m/>
    <m/>
    <m/>
    <m/>
    <m/>
    <m/>
    <m/>
    <m/>
    <m/>
    <m/>
    <m/>
    <n v="45117"/>
    <n v="0"/>
    <n v="226460"/>
    <n v="0"/>
    <n v="0"/>
    <n v="1311696"/>
    <n v="153939.204"/>
    <n v="0"/>
    <n v="215137"/>
    <n v="0"/>
    <n v="0"/>
    <n v="0"/>
    <n v="369076.20400000003"/>
    <n v="22.645490489630632"/>
  </r>
  <r>
    <x v="2"/>
    <x v="12"/>
    <n v="16298"/>
    <m/>
    <m/>
    <n v="79317311.223616853"/>
    <n v="4866.6898529645878"/>
    <n v="0"/>
    <n v="18966.65517241379"/>
    <n v="0"/>
    <m/>
    <n v="565807.72413793101"/>
    <m/>
    <m/>
    <m/>
    <n v="70733.448275862072"/>
    <n v="15545.925925925931"/>
    <m/>
    <m/>
    <m/>
    <m/>
    <m/>
    <m/>
    <m/>
    <m/>
    <m/>
    <m/>
    <m/>
    <m/>
    <m/>
    <m/>
    <n v="18966.65517241379"/>
    <n v="0"/>
    <n v="86279.374201787999"/>
    <n v="0"/>
    <n v="0"/>
    <n v="565807.72413793101"/>
    <n v="64714.227448275851"/>
    <n v="0"/>
    <n v="81965.405491698592"/>
    <n v="0"/>
    <n v="0"/>
    <n v="0"/>
    <n v="146679.63293997443"/>
    <n v="8.9998547637731274"/>
  </r>
  <r>
    <x v="3"/>
    <x v="12"/>
    <n v="16298"/>
    <m/>
    <m/>
    <n v="53781246.968571417"/>
    <n v="3299.8678959732129"/>
    <n v="0"/>
    <n v="13545"/>
    <n v="0"/>
    <m/>
    <n v="529602.85714285716"/>
    <m/>
    <m/>
    <m/>
    <n v="45503.571428571428"/>
    <n v="12835.714285714281"/>
    <m/>
    <m/>
    <m/>
    <m/>
    <m/>
    <m/>
    <m/>
    <m/>
    <m/>
    <m/>
    <m/>
    <m/>
    <m/>
    <m/>
    <n v="13545"/>
    <n v="0"/>
    <n v="58339.28571428571"/>
    <n v="0"/>
    <n v="0"/>
    <n v="529602.85714285716"/>
    <n v="46215.54"/>
    <n v="0"/>
    <n v="55422.321428571428"/>
    <n v="0"/>
    <n v="0"/>
    <n v="0"/>
    <n v="101637.86142857143"/>
    <n v="6.2362168013603769"/>
  </r>
  <r>
    <x v="4"/>
    <x v="12"/>
    <n v="16298"/>
    <m/>
    <m/>
    <n v="54741846.546848357"/>
    <n v="3358.8076173057029"/>
    <n v="0"/>
    <n v="16038.42857142817"/>
    <n v="0"/>
    <m/>
    <n v="565134.85714280605"/>
    <m/>
    <m/>
    <m/>
    <n v="44522.857142850757"/>
    <n v="14821.42857142538"/>
    <m/>
    <m/>
    <m/>
    <m/>
    <m/>
    <m/>
    <m/>
    <m/>
    <m/>
    <m/>
    <m/>
    <m/>
    <m/>
    <m/>
    <n v="16038.42857142817"/>
    <n v="0"/>
    <n v="59344.285714276135"/>
    <n v="0"/>
    <n v="0"/>
    <n v="565134.85714280605"/>
    <n v="54723.118285712917"/>
    <n v="0"/>
    <n v="56377.071428562325"/>
    <n v="0"/>
    <n v="0"/>
    <n v="0"/>
    <n v="111100.18971427524"/>
    <n v="6.8167989762102863"/>
  </r>
  <r>
    <x v="5"/>
    <x v="12"/>
    <n v="16298"/>
    <m/>
    <m/>
    <n v="52264390.316570699"/>
    <n v="3206.7977860210272"/>
    <n v="0"/>
    <n v="15988.285714285679"/>
    <n v="0"/>
    <m/>
    <n v="519632.57142856717"/>
    <m/>
    <m/>
    <m/>
    <n v="47153.571428570896"/>
    <n v="9524.2857142854482"/>
    <m/>
    <m/>
    <m/>
    <m/>
    <m/>
    <m/>
    <m/>
    <m/>
    <m/>
    <m/>
    <m/>
    <m/>
    <m/>
    <m/>
    <n v="15988.285714285679"/>
    <n v="0"/>
    <n v="56677.857142856345"/>
    <n v="0"/>
    <n v="0"/>
    <n v="519632.57142856717"/>
    <n v="54552.030857142738"/>
    <n v="0"/>
    <n v="53843.964285713526"/>
    <n v="0"/>
    <n v="0"/>
    <n v="0"/>
    <n v="108395.99514285626"/>
    <n v="6.6508771102501081"/>
  </r>
  <r>
    <x v="6"/>
    <x v="12"/>
    <n v="16298"/>
    <m/>
    <m/>
    <n v="51708980.815714292"/>
    <n v="3172.7194021177011"/>
    <n v="0"/>
    <n v="15073.928571428571"/>
    <n v="0"/>
    <m/>
    <n v="494348.57142857142"/>
    <m/>
    <m/>
    <m/>
    <n v="47603.571428571428"/>
    <n v="8496.4285714285725"/>
    <m/>
    <m/>
    <m/>
    <m/>
    <m/>
    <m/>
    <m/>
    <m/>
    <m/>
    <m/>
    <m/>
    <m/>
    <m/>
    <m/>
    <n v="15073.928571428571"/>
    <n v="0"/>
    <n v="56100"/>
    <n v="0"/>
    <n v="0"/>
    <n v="494348.57142857142"/>
    <n v="51432.244285714281"/>
    <n v="0"/>
    <n v="53295"/>
    <n v="0"/>
    <n v="0"/>
    <n v="0"/>
    <n v="104727.24428571429"/>
    <n v="6.4257727503812916"/>
  </r>
  <r>
    <x v="7"/>
    <x v="12"/>
    <n v="16298"/>
    <m/>
    <m/>
    <n v="64610907.066370368"/>
    <n v="3964.345752016834"/>
    <n v="0"/>
    <n v="11809.85185185185"/>
    <n v="0"/>
    <m/>
    <n v="424585.18518518523"/>
    <m/>
    <m/>
    <m/>
    <n v="55363.703703703701"/>
    <n v="14971.85185185185"/>
    <m/>
    <m/>
    <m/>
    <m/>
    <m/>
    <m/>
    <m/>
    <m/>
    <m/>
    <m/>
    <m/>
    <m/>
    <m/>
    <m/>
    <n v="11809.85185185185"/>
    <n v="0"/>
    <n v="70335.555555555547"/>
    <n v="0"/>
    <n v="0"/>
    <n v="424585.18518518523"/>
    <n v="40295.214518518515"/>
    <n v="0"/>
    <n v="66818.777777777766"/>
    <n v="0"/>
    <n v="0"/>
    <n v="0"/>
    <n v="107113.99229629629"/>
    <n v="6.5722169773160077"/>
  </r>
  <r>
    <x v="8"/>
    <x v="12"/>
    <n v="16298"/>
    <m/>
    <m/>
    <n v="179101731.30000001"/>
    <n v="10989.1846422874"/>
    <n v="0"/>
    <n v="13382.142857142861"/>
    <n v="0"/>
    <m/>
    <n v="874071.42857142864"/>
    <m/>
    <m/>
    <m/>
    <n v="147021.42857142861"/>
    <n v="48353.571428571428"/>
    <m/>
    <m/>
    <m/>
    <m/>
    <m/>
    <m/>
    <m/>
    <m/>
    <m/>
    <m/>
    <m/>
    <m/>
    <m/>
    <m/>
    <n v="13382.142857142861"/>
    <n v="0"/>
    <n v="195375.00000000003"/>
    <n v="0"/>
    <n v="0"/>
    <n v="874071.42857142864"/>
    <n v="45659.871428571438"/>
    <n v="0"/>
    <n v="185606.25000000003"/>
    <n v="0"/>
    <n v="0"/>
    <n v="0"/>
    <n v="231266.12142857147"/>
    <n v="14.189846694598813"/>
  </r>
  <r>
    <x v="9"/>
    <x v="12"/>
    <n v="16298"/>
    <m/>
    <m/>
    <n v="109591784.0772"/>
    <n v="6724.2473970548554"/>
    <n v="0"/>
    <n v="12144.76666666667"/>
    <n v="0"/>
    <m/>
    <n v="486394.1333333333"/>
    <m/>
    <m/>
    <m/>
    <n v="89755.333333333343"/>
    <n v="29832.333333333339"/>
    <m/>
    <m/>
    <m/>
    <m/>
    <m/>
    <m/>
    <m/>
    <m/>
    <m/>
    <m/>
    <m/>
    <m/>
    <m/>
    <m/>
    <n v="12144.76666666667"/>
    <n v="0"/>
    <n v="119587.66666666669"/>
    <n v="0"/>
    <n v="0"/>
    <n v="486394.1333333333"/>
    <n v="41437.943866666676"/>
    <n v="0"/>
    <n v="113608.28333333335"/>
    <n v="0"/>
    <n v="0"/>
    <n v="0"/>
    <n v="155046.22720000002"/>
    <n v="9.5132057430359573"/>
  </r>
  <r>
    <x v="10"/>
    <x v="12"/>
    <n v="16298"/>
    <m/>
    <m/>
    <n v="153851450.61980969"/>
    <n v="9439.8975714694861"/>
    <n v="0"/>
    <n v="14038.35"/>
    <n v="0"/>
    <m/>
    <n v="590282.75862068962"/>
    <m/>
    <m/>
    <m/>
    <n v="114998.07692307689"/>
    <n v="52998.928571428572"/>
    <m/>
    <m/>
    <m/>
    <m/>
    <m/>
    <m/>
    <m/>
    <m/>
    <m/>
    <m/>
    <m/>
    <m/>
    <m/>
    <m/>
    <n v="14038.35"/>
    <n v="0"/>
    <n v="167997.00549450546"/>
    <n v="0"/>
    <n v="0"/>
    <n v="590282.75862068962"/>
    <n v="47898.850200000001"/>
    <n v="0"/>
    <n v="159597.15521978016"/>
    <n v="0"/>
    <n v="0"/>
    <n v="0"/>
    <n v="207496.00541978015"/>
    <n v="12.731378415743045"/>
  </r>
  <r>
    <x v="11"/>
    <x v="12"/>
    <n v="16298"/>
    <m/>
    <m/>
    <n v="170511279.29094729"/>
    <n v="10462.09837347818"/>
    <n v="0"/>
    <n v="21188.63157894737"/>
    <n v="0"/>
    <m/>
    <n v="593940.47999999998"/>
    <m/>
    <m/>
    <m/>
    <n v="133134.39999999999"/>
    <n v="53099.199999999997"/>
    <m/>
    <m/>
    <m/>
    <m/>
    <m/>
    <m/>
    <m/>
    <m/>
    <m/>
    <m/>
    <m/>
    <m/>
    <m/>
    <m/>
    <n v="21188.63157894737"/>
    <n v="0"/>
    <n v="186233.59999999998"/>
    <n v="0"/>
    <n v="0"/>
    <n v="593940.47999999998"/>
    <n v="72295.610947368419"/>
    <n v="0"/>
    <n v="176921.91999999998"/>
    <n v="0"/>
    <n v="0"/>
    <n v="0"/>
    <n v="249217.53094736842"/>
    <n v="15.291295309078931"/>
  </r>
  <r>
    <x v="12"/>
    <x v="12"/>
    <n v="16298"/>
    <m/>
    <m/>
    <n v="226487530.176"/>
    <n v="13896.64561148607"/>
    <n v="0"/>
    <n v="27248"/>
    <n v="0"/>
    <m/>
    <n v="1057600"/>
    <m/>
    <m/>
    <m/>
    <n v="174020"/>
    <n v="73060"/>
    <m/>
    <m/>
    <m/>
    <m/>
    <m/>
    <m/>
    <m/>
    <m/>
    <m/>
    <m/>
    <m/>
    <m/>
    <m/>
    <m/>
    <n v="27248"/>
    <n v="0"/>
    <n v="247080"/>
    <n v="0"/>
    <n v="0"/>
    <n v="1057600"/>
    <n v="92970.175999999992"/>
    <n v="0"/>
    <n v="234726"/>
    <n v="0"/>
    <n v="0"/>
    <n v="0"/>
    <n v="327696.17599999998"/>
    <n v="20.106526935820344"/>
  </r>
  <r>
    <x v="13"/>
    <x v="12"/>
    <n v="16298"/>
    <m/>
    <m/>
    <n v="134648542.56923079"/>
    <n v="8261.6604840612817"/>
    <n v="0"/>
    <n v="25534.61538461539"/>
    <n v="0"/>
    <m/>
    <n v="1023572.307692308"/>
    <m/>
    <m/>
    <m/>
    <n v="103569.23076923079"/>
    <n v="42853.846153846163"/>
    <m/>
    <m/>
    <m/>
    <m/>
    <m/>
    <m/>
    <m/>
    <m/>
    <m/>
    <m/>
    <m/>
    <m/>
    <m/>
    <m/>
    <n v="25534.61538461539"/>
    <n v="0"/>
    <n v="146423.07692307697"/>
    <n v="0"/>
    <n v="0"/>
    <n v="1023572.307692308"/>
    <n v="87124.107692307705"/>
    <n v="0"/>
    <n v="139101.92307692312"/>
    <n v="0"/>
    <n v="0"/>
    <n v="0"/>
    <n v="226226.03076923083"/>
    <n v="13.880600734398749"/>
  </r>
  <r>
    <x v="14"/>
    <x v="12"/>
    <n v="16298"/>
    <m/>
    <m/>
    <n v="98664681.051259264"/>
    <n v="6053.7907136617541"/>
    <n v="0"/>
    <n v="23504.888888888891"/>
    <n v="0"/>
    <m/>
    <n v="993726.81481481483"/>
    <m/>
    <m/>
    <m/>
    <n v="81300.370370370365"/>
    <n v="25707.03703703704"/>
    <m/>
    <m/>
    <m/>
    <m/>
    <m/>
    <m/>
    <m/>
    <m/>
    <m/>
    <m/>
    <m/>
    <m/>
    <m/>
    <m/>
    <n v="23504.888888888891"/>
    <n v="0"/>
    <n v="107007.4074074074"/>
    <n v="0"/>
    <n v="0"/>
    <n v="993726.81481481483"/>
    <n v="80198.680888888892"/>
    <n v="0"/>
    <n v="101657.03703703704"/>
    <n v="0"/>
    <n v="0"/>
    <n v="0"/>
    <n v="181855.71792592591"/>
    <n v="11.158161610377096"/>
  </r>
  <r>
    <x v="15"/>
    <x v="12"/>
    <n v="16298"/>
    <m/>
    <m/>
    <n v="58864676.781428561"/>
    <n v="3611.7730262258292"/>
    <n v="0"/>
    <n v="15785.357142857139"/>
    <n v="0"/>
    <m/>
    <n v="621960"/>
    <m/>
    <m/>
    <m/>
    <n v="48042.857142857138"/>
    <n v="15760.71428571429"/>
    <m/>
    <m/>
    <m/>
    <m/>
    <m/>
    <m/>
    <m/>
    <m/>
    <m/>
    <m/>
    <m/>
    <m/>
    <m/>
    <m/>
    <n v="15785.357142857139"/>
    <n v="0"/>
    <n v="63803.571428571428"/>
    <n v="0"/>
    <n v="0"/>
    <n v="621960"/>
    <n v="53859.638571428557"/>
    <n v="0"/>
    <n v="60613.392857142855"/>
    <n v="0"/>
    <n v="0"/>
    <n v="0"/>
    <n v="114473.03142857141"/>
    <n v="7.0237471731851402"/>
  </r>
  <r>
    <x v="16"/>
    <x v="12"/>
    <n v="16298"/>
    <m/>
    <m/>
    <n v="57584468.372000001"/>
    <n v="3533.222994968708"/>
    <n v="0"/>
    <n v="16081"/>
    <n v="0"/>
    <m/>
    <n v="666400"/>
    <m/>
    <m/>
    <m/>
    <n v="46030"/>
    <n v="16320"/>
    <m/>
    <m/>
    <m/>
    <m/>
    <m/>
    <m/>
    <m/>
    <m/>
    <m/>
    <m/>
    <m/>
    <m/>
    <m/>
    <m/>
    <n v="16081"/>
    <n v="0"/>
    <n v="62350"/>
    <n v="0"/>
    <n v="0"/>
    <n v="666400"/>
    <n v="54868.371999999996"/>
    <n v="0"/>
    <n v="59232.5"/>
    <n v="0"/>
    <n v="0"/>
    <n v="0"/>
    <n v="114100.872"/>
    <n v="7.0009125046017919"/>
  </r>
  <r>
    <x v="17"/>
    <x v="12"/>
    <n v="16298"/>
    <m/>
    <m/>
    <n v="48791582.47615999"/>
    <n v="2993.7159452791748"/>
    <n v="0"/>
    <n v="15043.68"/>
    <n v="0"/>
    <m/>
    <n v="530839.04000000004"/>
    <m/>
    <m/>
    <m/>
    <n v="39084.800000000003"/>
    <n v="13776.4"/>
    <m/>
    <m/>
    <m/>
    <m/>
    <m/>
    <m/>
    <m/>
    <m/>
    <m/>
    <m/>
    <m/>
    <m/>
    <m/>
    <m/>
    <n v="15043.68"/>
    <n v="0"/>
    <n v="52861.200000000004"/>
    <n v="0"/>
    <n v="0"/>
    <n v="530839.04000000004"/>
    <n v="51329.036160000003"/>
    <n v="0"/>
    <n v="50218.140000000007"/>
    <n v="0"/>
    <n v="0"/>
    <n v="0"/>
    <n v="101547.17616"/>
    <n v="6.2306526052276352"/>
  </r>
  <r>
    <x v="18"/>
    <x v="12"/>
    <n v="16298"/>
    <m/>
    <m/>
    <n v="54442891.564285718"/>
    <n v="3340.4645701488348"/>
    <n v="0"/>
    <n v="17898.21428571429"/>
    <n v="0"/>
    <m/>
    <n v="560794.2857142858"/>
    <m/>
    <m/>
    <m/>
    <n v="43285.71428571429"/>
    <n v="15728.571428571429"/>
    <m/>
    <m/>
    <m/>
    <m/>
    <m/>
    <m/>
    <m/>
    <m/>
    <m/>
    <m/>
    <m/>
    <m/>
    <m/>
    <m/>
    <n v="17898.21428571429"/>
    <n v="0"/>
    <n v="59014.285714285717"/>
    <n v="0"/>
    <n v="0"/>
    <n v="560794.2857142858"/>
    <n v="61068.707142857158"/>
    <n v="0"/>
    <n v="56063.571428571435"/>
    <n v="0"/>
    <n v="0"/>
    <n v="0"/>
    <n v="117132.27857142859"/>
    <n v="7.1869111898041833"/>
  </r>
  <r>
    <x v="19"/>
    <x v="12"/>
    <n v="16298"/>
    <m/>
    <m/>
    <n v="108170740.23020691"/>
    <n v="6637.05609462553"/>
    <n v="0"/>
    <n v="27133.551724137931"/>
    <n v="0"/>
    <m/>
    <n v="898033.6551724138"/>
    <m/>
    <m/>
    <m/>
    <n v="86543.448275862072"/>
    <n v="30978.62068965517"/>
    <m/>
    <m/>
    <m/>
    <m/>
    <m/>
    <m/>
    <m/>
    <m/>
    <m/>
    <m/>
    <m/>
    <m/>
    <m/>
    <m/>
    <n v="27133.551724137931"/>
    <n v="0"/>
    <n v="117522.06896551725"/>
    <n v="0"/>
    <n v="0"/>
    <n v="898033.6551724138"/>
    <n v="92579.678482758623"/>
    <n v="0"/>
    <n v="111645.96551724139"/>
    <n v="0"/>
    <n v="0"/>
    <n v="0"/>
    <n v="204225.64400000003"/>
    <n v="12.530718124923306"/>
  </r>
  <r>
    <x v="20"/>
    <x v="12"/>
    <n v="16298"/>
    <m/>
    <m/>
    <n v="191053900.64571431"/>
    <n v="11722.53654716617"/>
    <n v="0"/>
    <n v="27030"/>
    <n v="0"/>
    <m/>
    <n v="858531.42857142864"/>
    <m/>
    <m/>
    <m/>
    <n v="145232.14285714281"/>
    <n v="63214.285714285717"/>
    <m/>
    <m/>
    <m/>
    <m/>
    <m/>
    <m/>
    <m/>
    <m/>
    <m/>
    <m/>
    <m/>
    <m/>
    <m/>
    <m/>
    <n v="27030"/>
    <n v="0"/>
    <n v="208446.42857142852"/>
    <n v="0"/>
    <n v="0"/>
    <n v="858531.42857142864"/>
    <n v="92226.36"/>
    <n v="0"/>
    <n v="198024.1071428571"/>
    <n v="0"/>
    <n v="0"/>
    <n v="0"/>
    <n v="290250.46714285709"/>
    <n v="17.808962274073942"/>
  </r>
  <r>
    <x v="21"/>
    <x v="12"/>
    <n v="16298"/>
    <m/>
    <m/>
    <n v="73102177.58296296"/>
    <n v="4485.346520000182"/>
    <n v="0"/>
    <n v="9523.8888888888887"/>
    <n v="0"/>
    <m/>
    <n v="326873.18518518523"/>
    <m/>
    <m/>
    <m/>
    <n v="54146.666666666672"/>
    <n v="25615.18518518519"/>
    <m/>
    <m/>
    <m/>
    <m/>
    <m/>
    <m/>
    <m/>
    <m/>
    <m/>
    <m/>
    <m/>
    <m/>
    <m/>
    <m/>
    <n v="9523.8888888888887"/>
    <n v="0"/>
    <n v="79761.851851851854"/>
    <n v="0"/>
    <n v="0"/>
    <n v="326873.18518518523"/>
    <n v="32495.508888888886"/>
    <n v="0"/>
    <n v="75773.75925925927"/>
    <n v="0"/>
    <n v="0"/>
    <n v="0"/>
    <n v="108269.26814814816"/>
    <n v="6.6431014939347257"/>
  </r>
  <r>
    <x v="22"/>
    <x v="12"/>
    <n v="16298"/>
    <m/>
    <m/>
    <n v="219257647.96758619"/>
    <n v="13453.040125634199"/>
    <n v="0"/>
    <n v="27638.103448275859"/>
    <n v="0"/>
    <m/>
    <n v="942502.62068965519"/>
    <m/>
    <m/>
    <m/>
    <n v="167934.4827586207"/>
    <n v="71342.758620689652"/>
    <m/>
    <m/>
    <m/>
    <m/>
    <m/>
    <m/>
    <m/>
    <m/>
    <m/>
    <m/>
    <m/>
    <m/>
    <m/>
    <m/>
    <n v="27638.103448275859"/>
    <n v="0"/>
    <n v="239277.24137931035"/>
    <n v="0"/>
    <n v="0"/>
    <n v="942502.62068965519"/>
    <n v="94301.208965517231"/>
    <n v="0"/>
    <n v="227313.37931034484"/>
    <n v="0"/>
    <n v="0"/>
    <n v="0"/>
    <n v="321614.58827586204"/>
    <n v="19.733377609268747"/>
  </r>
  <r>
    <x v="23"/>
    <x v="12"/>
    <n v="16298"/>
    <m/>
    <m/>
    <n v="166021602.29504001"/>
    <n v="10186.624266476871"/>
    <n v="0"/>
    <n v="20313.919999999998"/>
    <n v="0"/>
    <m/>
    <n v="694608"/>
    <m/>
    <m/>
    <m/>
    <n v="125268.4"/>
    <n v="55935.199999999997"/>
    <m/>
    <m/>
    <m/>
    <m/>
    <m/>
    <m/>
    <m/>
    <m/>
    <m/>
    <m/>
    <m/>
    <m/>
    <m/>
    <m/>
    <n v="20313.919999999998"/>
    <n v="0"/>
    <n v="181203.59999999998"/>
    <n v="0"/>
    <n v="0"/>
    <n v="694608"/>
    <n v="69311.095039999986"/>
    <n v="0"/>
    <n v="172143.41999999998"/>
    <n v="0"/>
    <n v="0"/>
    <n v="0"/>
    <n v="241454.51503999997"/>
    <n v="14.814978220640567"/>
  </r>
  <r>
    <x v="24"/>
    <x v="12"/>
    <n v="16298"/>
    <m/>
    <m/>
    <n v="187663022.2286897"/>
    <n v="11514.481668222459"/>
    <n v="0"/>
    <n v="16575.37931034483"/>
    <n v="0"/>
    <m/>
    <n v="904028.41379310342"/>
    <m/>
    <m/>
    <m/>
    <n v="144385.1724137931"/>
    <n v="60332.413793103449"/>
    <m/>
    <m/>
    <m/>
    <m/>
    <m/>
    <m/>
    <m/>
    <m/>
    <m/>
    <m/>
    <m/>
    <m/>
    <m/>
    <m/>
    <n v="16575.37931034483"/>
    <n v="0"/>
    <n v="204717.58620689655"/>
    <n v="0"/>
    <n v="0"/>
    <n v="904028.41379310342"/>
    <n v="56555.194206896558"/>
    <n v="0"/>
    <n v="194481.70689655174"/>
    <n v="0"/>
    <n v="0"/>
    <n v="0"/>
    <n v="251036.9011034483"/>
    <n v="15.402926807181759"/>
  </r>
  <r>
    <x v="25"/>
    <x v="12"/>
    <n v="16298"/>
    <m/>
    <m/>
    <n v="127563667.47428571"/>
    <n v="7826.9522318251138"/>
    <n v="0"/>
    <n v="25337.142857142859"/>
    <n v="0"/>
    <m/>
    <n v="1015388.571428571"/>
    <m/>
    <m/>
    <m/>
    <n v="94800"/>
    <n v="43864.28571428571"/>
    <m/>
    <m/>
    <m/>
    <m/>
    <m/>
    <m/>
    <m/>
    <m/>
    <m/>
    <m/>
    <m/>
    <m/>
    <m/>
    <m/>
    <n v="25337.142857142859"/>
    <n v="0"/>
    <n v="138664.28571428571"/>
    <n v="0"/>
    <n v="0"/>
    <n v="1015388.571428571"/>
    <n v="86450.33142857143"/>
    <n v="0"/>
    <n v="131731.07142857142"/>
    <n v="0"/>
    <n v="0"/>
    <n v="0"/>
    <n v="218181.40285714285"/>
    <n v="13.387004715740757"/>
  </r>
  <r>
    <x v="26"/>
    <x v="12"/>
    <n v="16298"/>
    <m/>
    <m/>
    <n v="91827974.547999993"/>
    <n v="5634.3093967357954"/>
    <n v="0"/>
    <n v="23329"/>
    <n v="0"/>
    <m/>
    <n v="1287096"/>
    <m/>
    <m/>
    <m/>
    <n v="68610"/>
    <n v="30580"/>
    <m/>
    <m/>
    <m/>
    <m/>
    <m/>
    <m/>
    <m/>
    <m/>
    <m/>
    <m/>
    <m/>
    <m/>
    <m/>
    <m/>
    <n v="23329"/>
    <n v="0"/>
    <n v="99190"/>
    <n v="0"/>
    <n v="0"/>
    <n v="1287096"/>
    <n v="79598.547999999995"/>
    <n v="0"/>
    <n v="94230.5"/>
    <n v="0"/>
    <n v="0"/>
    <n v="0"/>
    <n v="173829.04800000001"/>
    <n v="10.665667443858142"/>
  </r>
  <r>
    <x v="27"/>
    <x v="12"/>
    <n v="16298"/>
    <m/>
    <m/>
    <n v="57995897.065079369"/>
    <n v="3558.4671165222339"/>
    <n v="0"/>
    <n v="18439.28571428571"/>
    <n v="0"/>
    <m/>
    <n v="955782.22222222225"/>
    <m/>
    <m/>
    <m/>
    <n v="45621.428571428572"/>
    <n v="16853.571428571431"/>
    <m/>
    <m/>
    <m/>
    <m/>
    <m/>
    <m/>
    <m/>
    <m/>
    <m/>
    <m/>
    <m/>
    <m/>
    <m/>
    <m/>
    <n v="18439.28571428571"/>
    <n v="0"/>
    <n v="62475"/>
    <n v="0"/>
    <n v="0"/>
    <n v="955782.22222222225"/>
    <n v="62914.842857142845"/>
    <n v="0"/>
    <n v="59351.25"/>
    <n v="0"/>
    <n v="0"/>
    <n v="0"/>
    <n v="122266.09285714285"/>
    <n v="7.5019077713303997"/>
  </r>
  <r>
    <x v="28"/>
    <x v="12"/>
    <n v="16298"/>
    <m/>
    <m/>
    <n v="0"/>
    <n v="0"/>
    <n v="0"/>
    <n v="0"/>
    <n v="0"/>
    <m/>
    <n v="0"/>
    <m/>
    <m/>
    <m/>
    <n v="0"/>
    <n v="0"/>
    <m/>
    <m/>
    <m/>
    <m/>
    <m/>
    <m/>
    <m/>
    <m/>
    <m/>
    <m/>
    <m/>
    <m/>
    <m/>
    <m/>
    <n v="0"/>
    <n v="0"/>
    <n v="0"/>
    <n v="0"/>
    <n v="0"/>
    <n v="0"/>
    <n v="0"/>
    <n v="0"/>
    <n v="0"/>
    <n v="0"/>
    <n v="0"/>
    <n v="0"/>
    <n v="0"/>
    <n v="0"/>
  </r>
  <r>
    <x v="29"/>
    <x v="12"/>
    <n v="16298"/>
    <m/>
    <m/>
    <n v="48553499.263733327"/>
    <n v="2979.1078208205508"/>
    <n v="0"/>
    <n v="17304.2"/>
    <n v="0"/>
    <m/>
    <n v="752473.33333333326"/>
    <m/>
    <m/>
    <m/>
    <n v="38626"/>
    <n v="13722.66666666667"/>
    <m/>
    <m/>
    <m/>
    <m/>
    <m/>
    <m/>
    <m/>
    <m/>
    <m/>
    <m/>
    <m/>
    <m/>
    <m/>
    <m/>
    <n v="17304.2"/>
    <n v="0"/>
    <n v="52348.666666666672"/>
    <n v="0"/>
    <n v="0"/>
    <n v="752473.33333333326"/>
    <n v="59041.930400000005"/>
    <n v="0"/>
    <n v="49731.233333333337"/>
    <n v="0"/>
    <n v="0"/>
    <n v="0"/>
    <n v="108773.16373333335"/>
    <n v="6.6740191270912597"/>
  </r>
  <r>
    <x v="30"/>
    <x v="12"/>
    <n v="16298"/>
    <m/>
    <m/>
    <n v="52933322.148000002"/>
    <n v="3247.841584734324"/>
    <n v="0"/>
    <n v="18629"/>
    <n v="0"/>
    <m/>
    <n v="630400"/>
    <m/>
    <m/>
    <m/>
    <n v="44370"/>
    <n v="12910"/>
    <m/>
    <m/>
    <m/>
    <m/>
    <m/>
    <m/>
    <m/>
    <m/>
    <m/>
    <m/>
    <m/>
    <m/>
    <m/>
    <m/>
    <n v="18629"/>
    <n v="0"/>
    <n v="57280"/>
    <n v="0"/>
    <n v="0"/>
    <n v="630400"/>
    <n v="63562.148000000001"/>
    <n v="0"/>
    <n v="54416"/>
    <n v="0"/>
    <n v="0"/>
    <n v="0"/>
    <n v="117978.148"/>
    <n v="7.2388113879003555"/>
  </r>
  <r>
    <x v="31"/>
    <x v="12"/>
    <n v="16298"/>
    <m/>
    <m/>
    <n v="114213537.972"/>
    <n v="7007.8253756289114"/>
    <n v="0"/>
    <n v="26881"/>
    <n v="0"/>
    <m/>
    <n v="842300"/>
    <m/>
    <m/>
    <m/>
    <n v="88640"/>
    <n v="35570"/>
    <m/>
    <m/>
    <m/>
    <m/>
    <m/>
    <m/>
    <m/>
    <m/>
    <m/>
    <m/>
    <m/>
    <m/>
    <m/>
    <m/>
    <n v="26881"/>
    <n v="0"/>
    <n v="124210"/>
    <n v="0"/>
    <n v="0"/>
    <n v="842300"/>
    <n v="91717.971999999994"/>
    <n v="0"/>
    <n v="117999.5"/>
    <n v="0"/>
    <n v="0"/>
    <n v="0"/>
    <n v="209717.47200000001"/>
    <n v="12.8676814333047"/>
  </r>
  <r>
    <x v="32"/>
    <x v="12"/>
    <n v="16298"/>
    <m/>
    <m/>
    <n v="94879465.101428553"/>
    <n v="5821.5403792752822"/>
    <n v="0"/>
    <n v="17216.78571428571"/>
    <n v="0"/>
    <m/>
    <n v="653464.2857142858"/>
    <m/>
    <m/>
    <m/>
    <n v="72235.714285714275"/>
    <n v="31017.857142857141"/>
    <m/>
    <m/>
    <m/>
    <m/>
    <m/>
    <m/>
    <m/>
    <m/>
    <m/>
    <m/>
    <m/>
    <m/>
    <m/>
    <m/>
    <n v="17216.78571428571"/>
    <n v="0"/>
    <n v="103253.57142857142"/>
    <n v="0"/>
    <n v="0"/>
    <n v="653464.2857142858"/>
    <n v="58743.672857142839"/>
    <n v="0"/>
    <n v="98090.892857142855"/>
    <n v="0"/>
    <n v="0"/>
    <n v="0"/>
    <n v="156834.56571428571"/>
    <n v="9.6229332258121065"/>
  </r>
  <r>
    <x v="33"/>
    <x v="12"/>
    <n v="16298"/>
    <m/>
    <m/>
    <n v="225073938.03999999"/>
    <n v="13809.911525340531"/>
    <n v="0"/>
    <n v="21670"/>
    <n v="0"/>
    <m/>
    <n v="1058400"/>
    <m/>
    <m/>
    <m/>
    <n v="172070"/>
    <n v="73480"/>
    <m/>
    <m/>
    <m/>
    <m/>
    <m/>
    <m/>
    <m/>
    <m/>
    <m/>
    <m/>
    <m/>
    <m/>
    <m/>
    <m/>
    <n v="21670"/>
    <n v="0"/>
    <n v="245550"/>
    <n v="0"/>
    <n v="0"/>
    <n v="1058400"/>
    <n v="73938.039999999994"/>
    <n v="0"/>
    <n v="233272.5"/>
    <n v="0"/>
    <n v="0"/>
    <n v="0"/>
    <n v="307210.53999999998"/>
    <n v="18.849585225181002"/>
  </r>
  <r>
    <x v="34"/>
    <x v="12"/>
    <n v="16298"/>
    <m/>
    <m/>
    <n v="242671021.484"/>
    <n v="14889.619676279301"/>
    <n v="0"/>
    <n v="29807"/>
    <n v="0"/>
    <m/>
    <n v="1062600"/>
    <m/>
    <m/>
    <m/>
    <n v="181730"/>
    <n v="83080"/>
    <m/>
    <m/>
    <m/>
    <m/>
    <m/>
    <m/>
    <m/>
    <m/>
    <m/>
    <m/>
    <m/>
    <m/>
    <m/>
    <m/>
    <n v="29807"/>
    <n v="0"/>
    <n v="264810"/>
    <n v="0"/>
    <n v="0"/>
    <n v="1062600"/>
    <n v="101701.484"/>
    <n v="0"/>
    <n v="251569.5"/>
    <n v="0"/>
    <n v="0"/>
    <n v="0"/>
    <n v="353270.984"/>
    <n v="21.67572610136213"/>
  </r>
  <r>
    <x v="35"/>
    <x v="12"/>
    <n v="16298"/>
    <m/>
    <m/>
    <n v="254169952.2621538"/>
    <n v="15595.16212186488"/>
    <n v="0"/>
    <n v="26498.76923076923"/>
    <n v="0"/>
    <m/>
    <n v="929384.61538461549"/>
    <m/>
    <m/>
    <m/>
    <n v="184466.15384615379"/>
    <n v="93110.76923076922"/>
    <m/>
    <m/>
    <m/>
    <m/>
    <m/>
    <m/>
    <m/>
    <m/>
    <m/>
    <m/>
    <m/>
    <m/>
    <m/>
    <m/>
    <n v="26498.76923076923"/>
    <n v="0"/>
    <n v="277576.92307692301"/>
    <n v="0"/>
    <n v="0"/>
    <n v="929384.61538461549"/>
    <n v="90413.800615384607"/>
    <n v="0"/>
    <n v="263698.07692307688"/>
    <n v="0"/>
    <n v="0"/>
    <n v="0"/>
    <n v="354111.87753846147"/>
    <n v="21.727320992665447"/>
  </r>
  <r>
    <x v="36"/>
    <x v="12"/>
    <n v="16298"/>
    <m/>
    <m/>
    <n v="177812896.33131039"/>
    <n v="10910.105309320799"/>
    <n v="0"/>
    <n v="29304.62068965517"/>
    <n v="0"/>
    <m/>
    <n v="934917.24137931038"/>
    <m/>
    <m/>
    <m/>
    <n v="135181.37931034481"/>
    <n v="58654.137931034493"/>
    <m/>
    <m/>
    <m/>
    <m/>
    <m/>
    <m/>
    <m/>
    <m/>
    <m/>
    <m/>
    <m/>
    <m/>
    <m/>
    <m/>
    <n v="29304.62068965517"/>
    <n v="0"/>
    <n v="193835.5172413793"/>
    <n v="0"/>
    <n v="0"/>
    <n v="934917.24137931038"/>
    <n v="99987.36579310344"/>
    <n v="0"/>
    <n v="184143.74137931035"/>
    <n v="0"/>
    <n v="0"/>
    <n v="0"/>
    <n v="284131.10717241379"/>
    <n v="17.433495347429979"/>
  </r>
  <r>
    <x v="37"/>
    <x v="12"/>
    <n v="16298"/>
    <m/>
    <m/>
    <n v="137501461.09599999"/>
    <n v="8436.7076387286779"/>
    <n v="0"/>
    <n v="28658"/>
    <n v="0"/>
    <m/>
    <n v="886400"/>
    <m/>
    <m/>
    <m/>
    <n v="108880"/>
    <n v="40810"/>
    <m/>
    <m/>
    <m/>
    <m/>
    <m/>
    <m/>
    <m/>
    <m/>
    <m/>
    <m/>
    <m/>
    <m/>
    <m/>
    <m/>
    <n v="28658"/>
    <n v="0"/>
    <n v="149690"/>
    <n v="0"/>
    <n v="0"/>
    <n v="886400"/>
    <n v="97781.096000000005"/>
    <n v="0"/>
    <n v="142205.5"/>
    <n v="0"/>
    <n v="0"/>
    <n v="0"/>
    <n v="239986.59600000002"/>
    <n v="14.724910786599583"/>
  </r>
  <r>
    <x v="38"/>
    <x v="12"/>
    <n v="16298"/>
    <m/>
    <m/>
    <n v="100187268.788"/>
    <n v="6147.2124670511721"/>
    <n v="0"/>
    <n v="26849"/>
    <n v="0"/>
    <m/>
    <n v="751500"/>
    <m/>
    <m/>
    <m/>
    <n v="88210"/>
    <n v="20720"/>
    <m/>
    <m/>
    <m/>
    <m/>
    <m/>
    <m/>
    <m/>
    <m/>
    <m/>
    <m/>
    <m/>
    <m/>
    <m/>
    <m/>
    <n v="26849"/>
    <n v="0"/>
    <n v="108930"/>
    <n v="0"/>
    <n v="0"/>
    <n v="751500"/>
    <n v="91608.788"/>
    <n v="0"/>
    <n v="103483.5"/>
    <n v="0"/>
    <n v="0"/>
    <n v="0"/>
    <n v="195092.288"/>
    <n v="11.970320775555283"/>
  </r>
  <r>
    <x v="39"/>
    <x v="12"/>
    <n v="16298"/>
    <m/>
    <m/>
    <n v="63152294.424000002"/>
    <n v="3874.8493326788571"/>
    <n v="0"/>
    <n v="17302"/>
    <n v="0"/>
    <m/>
    <n v="411500"/>
    <m/>
    <m/>
    <m/>
    <n v="50430"/>
    <n v="18300"/>
    <m/>
    <m/>
    <m/>
    <m/>
    <m/>
    <m/>
    <m/>
    <m/>
    <m/>
    <m/>
    <m/>
    <m/>
    <m/>
    <m/>
    <n v="17302"/>
    <n v="0"/>
    <n v="68730"/>
    <n v="0"/>
    <n v="0"/>
    <n v="411500"/>
    <n v="59034.423999999999"/>
    <n v="0"/>
    <n v="65293.5"/>
    <n v="0"/>
    <n v="0"/>
    <n v="0"/>
    <n v="124327.924"/>
    <n v="7.6284160019634308"/>
  </r>
  <r>
    <x v="40"/>
    <x v="12"/>
    <n v="16298"/>
    <m/>
    <m/>
    <n v="60191362.976000004"/>
    <n v="3693.174805252178"/>
    <n v="0"/>
    <n v="16648"/>
    <n v="0"/>
    <m/>
    <n v="416800"/>
    <m/>
    <m/>
    <m/>
    <n v="49220"/>
    <n v="16260"/>
    <m/>
    <m/>
    <m/>
    <m/>
    <m/>
    <m/>
    <m/>
    <m/>
    <m/>
    <m/>
    <m/>
    <m/>
    <m/>
    <m/>
    <n v="16648"/>
    <n v="0"/>
    <n v="65480"/>
    <n v="0"/>
    <n v="0"/>
    <n v="416800"/>
    <n v="56802.975999999995"/>
    <n v="0"/>
    <n v="62206"/>
    <n v="0"/>
    <n v="0"/>
    <n v="0"/>
    <n v="119008.976"/>
    <n v="7.3020601300773098"/>
  </r>
  <r>
    <x v="41"/>
    <x v="12"/>
    <n v="16298"/>
    <m/>
    <m/>
    <n v="58690508.924000002"/>
    <n v="3601.086570376734"/>
    <n v="0"/>
    <n v="16427"/>
    <n v="0"/>
    <m/>
    <n v="512700.00000000012"/>
    <m/>
    <m/>
    <m/>
    <n v="48010"/>
    <n v="15720"/>
    <m/>
    <m/>
    <m/>
    <m/>
    <m/>
    <m/>
    <m/>
    <m/>
    <m/>
    <m/>
    <m/>
    <m/>
    <m/>
    <m/>
    <n v="16427"/>
    <n v="0"/>
    <n v="63730"/>
    <n v="0"/>
    <n v="0"/>
    <n v="512700.00000000012"/>
    <n v="56048.923999999999"/>
    <n v="0"/>
    <n v="60543.5"/>
    <n v="0"/>
    <n v="0"/>
    <n v="0"/>
    <n v="116592.424"/>
    <n v="7.1537872131549882"/>
  </r>
  <r>
    <x v="42"/>
    <x v="12"/>
    <n v="16298"/>
    <m/>
    <m/>
    <n v="56434035.924000002"/>
    <n v="3462.6356561541288"/>
    <n v="0"/>
    <n v="16177"/>
    <n v="0"/>
    <m/>
    <n v="500600.00000000012"/>
    <m/>
    <m/>
    <m/>
    <n v="45550"/>
    <n v="15720"/>
    <m/>
    <m/>
    <m/>
    <m/>
    <m/>
    <m/>
    <m/>
    <m/>
    <m/>
    <m/>
    <m/>
    <m/>
    <m/>
    <m/>
    <n v="16177"/>
    <n v="0"/>
    <n v="61270"/>
    <n v="0"/>
    <n v="0"/>
    <n v="500600.00000000012"/>
    <n v="55195.923999999999"/>
    <n v="0"/>
    <n v="58206.5"/>
    <n v="0"/>
    <n v="0"/>
    <n v="0"/>
    <n v="113402.424"/>
    <n v="6.9580576757884405"/>
  </r>
  <r>
    <x v="43"/>
    <x v="12"/>
    <n v="16298"/>
    <m/>
    <m/>
    <n v="87645820.043034479"/>
    <n v="5377.7040154027782"/>
    <n v="0"/>
    <n v="20079.448275862069"/>
    <n v="0"/>
    <m/>
    <n v="733524.13793103455"/>
    <m/>
    <m/>
    <m/>
    <n v="69162.068965517232"/>
    <n v="26061.37931034483"/>
    <m/>
    <m/>
    <m/>
    <m/>
    <m/>
    <m/>
    <m/>
    <m/>
    <m/>
    <m/>
    <m/>
    <m/>
    <m/>
    <m/>
    <n v="20079.448275862069"/>
    <n v="0"/>
    <n v="95223.448275862058"/>
    <n v="0"/>
    <n v="0"/>
    <n v="733524.13793103455"/>
    <n v="68511.077517241371"/>
    <n v="0"/>
    <n v="90462.275862068956"/>
    <n v="0"/>
    <n v="0"/>
    <n v="0"/>
    <n v="158973.35337931034"/>
    <n v="9.7541632948404917"/>
  </r>
  <r>
    <x v="44"/>
    <x v="12"/>
    <n v="16298"/>
    <m/>
    <m/>
    <n v="181523521.18399999"/>
    <n v="11137.77894121978"/>
    <n v="0"/>
    <n v="26032"/>
    <n v="0"/>
    <m/>
    <n v="1041100"/>
    <m/>
    <m/>
    <m/>
    <n v="141270"/>
    <n v="56530"/>
    <m/>
    <m/>
    <m/>
    <m/>
    <m/>
    <m/>
    <m/>
    <m/>
    <m/>
    <m/>
    <m/>
    <m/>
    <m/>
    <m/>
    <n v="26032"/>
    <n v="0"/>
    <n v="197800"/>
    <n v="0"/>
    <n v="0"/>
    <n v="1041100"/>
    <n v="88821.183999999994"/>
    <n v="0"/>
    <n v="187910"/>
    <n v="0"/>
    <n v="0"/>
    <n v="0"/>
    <n v="276731.18400000001"/>
    <n v="16.979456620444228"/>
  </r>
  <r>
    <x v="45"/>
    <x v="12"/>
    <n v="16298"/>
    <m/>
    <m/>
    <n v="140842128.91306669"/>
    <n v="8641.6817347568212"/>
    <n v="0"/>
    <n v="14813.86666666667"/>
    <n v="0"/>
    <m/>
    <n v="930000"/>
    <m/>
    <m/>
    <m/>
    <n v="104418.3333333333"/>
    <n v="48938.666666666672"/>
    <m/>
    <m/>
    <m/>
    <m/>
    <m/>
    <m/>
    <m/>
    <m/>
    <m/>
    <m/>
    <m/>
    <m/>
    <m/>
    <m/>
    <n v="14813.86666666667"/>
    <n v="0"/>
    <n v="153356.99999999997"/>
    <n v="0"/>
    <n v="0"/>
    <n v="930000"/>
    <n v="50544.913066666675"/>
    <n v="0"/>
    <n v="145689.14999999997"/>
    <n v="0"/>
    <n v="0"/>
    <n v="0"/>
    <n v="196234.06306666665"/>
    <n v="12.040376921503661"/>
  </r>
  <r>
    <x v="46"/>
    <x v="12"/>
    <n v="16298"/>
    <m/>
    <m/>
    <n v="197870609.5404"/>
    <n v="12140.79086638851"/>
    <n v="0"/>
    <n v="27146.7"/>
    <n v="0"/>
    <m/>
    <n v="792825"/>
    <m/>
    <m/>
    <m/>
    <n v="139748"/>
    <n v="76244.5"/>
    <m/>
    <m/>
    <m/>
    <m/>
    <m/>
    <m/>
    <m/>
    <m/>
    <m/>
    <m/>
    <m/>
    <m/>
    <m/>
    <m/>
    <n v="27146.7"/>
    <n v="0"/>
    <n v="215992.5"/>
    <n v="0"/>
    <n v="0"/>
    <n v="792825"/>
    <n v="92624.540399999998"/>
    <n v="0"/>
    <n v="205192.875"/>
    <n v="0"/>
    <n v="0"/>
    <n v="0"/>
    <n v="297817.4154"/>
    <n v="18.273249196220394"/>
  </r>
  <r>
    <x v="47"/>
    <x v="12"/>
    <n v="16298"/>
    <m/>
    <m/>
    <n v="225792038.34816"/>
    <n v="13853.972165183461"/>
    <n v="0"/>
    <n v="37619.68"/>
    <n v="0"/>
    <m/>
    <n v="1184000"/>
    <m/>
    <m/>
    <m/>
    <n v="164700"/>
    <n v="81440"/>
    <m/>
    <m/>
    <m/>
    <m/>
    <m/>
    <m/>
    <m/>
    <m/>
    <m/>
    <m/>
    <m/>
    <m/>
    <m/>
    <m/>
    <n v="37619.68"/>
    <n v="0"/>
    <n v="246140"/>
    <n v="0"/>
    <n v="0"/>
    <n v="1184000"/>
    <n v="128358.34815999999"/>
    <n v="0"/>
    <n v="233833"/>
    <n v="0"/>
    <n v="0"/>
    <n v="0"/>
    <n v="362191.34815999999"/>
    <n v="22.223054863173395"/>
  </r>
  <r>
    <x v="48"/>
    <x v="12"/>
    <n v="16298"/>
    <m/>
    <m/>
    <n v="172766384.12675861"/>
    <n v="10600.46534094727"/>
    <n v="0"/>
    <n v="17245.62068965517"/>
    <n v="0"/>
    <m/>
    <n v="872275.86206896545"/>
    <m/>
    <m/>
    <m/>
    <n v="126330.3448275862"/>
    <n v="62085.517241379312"/>
    <m/>
    <m/>
    <m/>
    <m/>
    <m/>
    <m/>
    <m/>
    <m/>
    <m/>
    <m/>
    <m/>
    <m/>
    <m/>
    <m/>
    <n v="17245.62068965517"/>
    <n v="0"/>
    <n v="188415.86206896551"/>
    <n v="0"/>
    <n v="0"/>
    <n v="872275.86206896545"/>
    <n v="58842.057793103442"/>
    <n v="0"/>
    <n v="178995.06896551722"/>
    <n v="0"/>
    <n v="0"/>
    <n v="0"/>
    <n v="237837.12675862067"/>
    <n v="14.593025325722216"/>
  </r>
  <r>
    <x v="49"/>
    <x v="12"/>
    <n v="16298"/>
    <m/>
    <m/>
    <n v="144160892.19230771"/>
    <n v="8845.3118292003728"/>
    <n v="0"/>
    <n v="19701.923076923082"/>
    <n v="0"/>
    <m/>
    <n v="779884.61538461538"/>
    <m/>
    <m/>
    <m/>
    <n v="103730.76923076921"/>
    <n v="53411.538461538461"/>
    <m/>
    <m/>
    <m/>
    <m/>
    <m/>
    <m/>
    <m/>
    <m/>
    <m/>
    <m/>
    <m/>
    <m/>
    <m/>
    <m/>
    <n v="19701.923076923082"/>
    <n v="0"/>
    <n v="157142.30769230766"/>
    <n v="0"/>
    <n v="0"/>
    <n v="779884.61538461538"/>
    <n v="67222.961538461546"/>
    <n v="0"/>
    <n v="149285.19230769228"/>
    <n v="0"/>
    <n v="0"/>
    <n v="0"/>
    <n v="216508.15384615381"/>
    <n v="13.284338805138901"/>
  </r>
  <r>
    <x v="50"/>
    <x v="12"/>
    <n v="16298"/>
    <m/>
    <m/>
    <n v="77228871.263448283"/>
    <n v="4738.5489792274066"/>
    <n v="0"/>
    <n v="15628.275862068969"/>
    <n v="0"/>
    <m/>
    <n v="802151.72413793101"/>
    <m/>
    <m/>
    <m/>
    <n v="57531.724137931044"/>
    <n v="26211.03448275862"/>
    <m/>
    <m/>
    <m/>
    <m/>
    <m/>
    <m/>
    <m/>
    <m/>
    <m/>
    <m/>
    <m/>
    <m/>
    <m/>
    <m/>
    <n v="15628.275862068969"/>
    <n v="0"/>
    <n v="83742.758620689667"/>
    <n v="0"/>
    <n v="0"/>
    <n v="802151.72413793101"/>
    <n v="53323.677241379322"/>
    <n v="0"/>
    <n v="79555.620689655188"/>
    <n v="0"/>
    <n v="0"/>
    <n v="0"/>
    <n v="132879.29793103453"/>
    <n v="8.1531045484743228"/>
  </r>
  <r>
    <x v="51"/>
    <x v="12"/>
    <n v="16298"/>
    <m/>
    <m/>
    <n v="43426443.762857139"/>
    <n v="2664.5259395543708"/>
    <n v="0"/>
    <n v="15992.142857142861"/>
    <n v="0"/>
    <m/>
    <n v="612107.14285714284"/>
    <m/>
    <m/>
    <m/>
    <n v="31992.857142857141"/>
    <n v="14892.857142857139"/>
    <m/>
    <m/>
    <m/>
    <m/>
    <m/>
    <m/>
    <m/>
    <m/>
    <m/>
    <m/>
    <m/>
    <m/>
    <m/>
    <m/>
    <n v="15992.142857142861"/>
    <n v="0"/>
    <n v="46885.714285714283"/>
    <n v="0"/>
    <n v="0"/>
    <n v="612107.14285714284"/>
    <n v="54565.191428571437"/>
    <n v="0"/>
    <n v="44541.428571428565"/>
    <n v="0"/>
    <n v="0"/>
    <n v="0"/>
    <n v="99106.62"/>
    <n v="6.0809068597373912"/>
  </r>
  <r>
    <x v="52"/>
    <x v="12"/>
    <n v="16298"/>
    <m/>
    <m/>
    <n v="46446804.537333332"/>
    <n v="2849.8468853438048"/>
    <n v="0"/>
    <n v="17783.666666666661"/>
    <n v="0"/>
    <m/>
    <n v="773966.66666666674"/>
    <m/>
    <m/>
    <m/>
    <n v="34823.333333333328"/>
    <n v="15190"/>
    <m/>
    <m/>
    <m/>
    <m/>
    <m/>
    <m/>
    <m/>
    <m/>
    <m/>
    <m/>
    <m/>
    <m/>
    <m/>
    <m/>
    <n v="17783.666666666661"/>
    <n v="0"/>
    <n v="50013.333333333328"/>
    <n v="0"/>
    <n v="0"/>
    <n v="773966.66666666674"/>
    <n v="60677.870666666648"/>
    <n v="0"/>
    <n v="47512.666666666664"/>
    <n v="0"/>
    <n v="0"/>
    <n v="0"/>
    <n v="108190.53733333331"/>
    <n v="6.6382707898719664"/>
  </r>
  <r>
    <x v="0"/>
    <x v="13"/>
    <n v="111135"/>
    <n v="1454803.4285714279"/>
    <n v="92361.17857142858"/>
    <n v="1327505659.3522749"/>
    <n v="11944.982762876451"/>
    <m/>
    <m/>
    <m/>
    <m/>
    <n v="409796.15384615387"/>
    <m/>
    <n v="0"/>
    <m/>
    <m/>
    <m/>
    <m/>
    <m/>
    <m/>
    <m/>
    <m/>
    <m/>
    <m/>
    <m/>
    <m/>
    <m/>
    <m/>
    <m/>
    <m/>
    <m/>
    <n v="92361.17857142858"/>
    <n v="0"/>
    <n v="1454803.4285714279"/>
    <n v="0"/>
    <n v="0"/>
    <n v="409796.15384615387"/>
    <n v="315136.3412857143"/>
    <n v="0"/>
    <n v="1382063.2571428565"/>
    <n v="0"/>
    <n v="0"/>
    <n v="0"/>
    <n v="1697199.5984285707"/>
    <n v="15.271513010559866"/>
  </r>
  <r>
    <x v="54"/>
    <x v="13"/>
    <n v="111135"/>
    <n v="1210448"/>
    <n v="78150"/>
    <n v="1104560423.8"/>
    <n v="9938.9069492059207"/>
    <m/>
    <m/>
    <m/>
    <m/>
    <n v="365200"/>
    <m/>
    <n v="0"/>
    <m/>
    <m/>
    <m/>
    <m/>
    <m/>
    <m/>
    <m/>
    <m/>
    <m/>
    <m/>
    <m/>
    <m/>
    <m/>
    <m/>
    <m/>
    <m/>
    <m/>
    <n v="78150"/>
    <n v="0"/>
    <n v="1210448"/>
    <n v="0"/>
    <n v="0"/>
    <n v="365200"/>
    <n v="266647.8"/>
    <n v="0"/>
    <n v="1149925.6000000001"/>
    <n v="0"/>
    <n v="0"/>
    <n v="0"/>
    <n v="1416573.4000000001"/>
    <n v="12.746420119674271"/>
  </r>
  <r>
    <x v="1"/>
    <x v="13"/>
    <n v="111135"/>
    <n v="1080859.2857142859"/>
    <n v="73240.82142857142"/>
    <n v="986365455.53985715"/>
    <n v="8875.3808929667266"/>
    <m/>
    <m/>
    <m/>
    <m/>
    <n v="371889.28571428568"/>
    <m/>
    <n v="0"/>
    <m/>
    <m/>
    <m/>
    <m/>
    <m/>
    <m/>
    <m/>
    <m/>
    <m/>
    <m/>
    <m/>
    <m/>
    <m/>
    <m/>
    <m/>
    <m/>
    <m/>
    <n v="73240.82142857142"/>
    <n v="0"/>
    <n v="1080859.2857142859"/>
    <n v="0"/>
    <n v="0"/>
    <n v="371889.28571428568"/>
    <n v="249897.68271428568"/>
    <n v="0"/>
    <n v="1026816.3214285716"/>
    <n v="0"/>
    <n v="0"/>
    <n v="0"/>
    <n v="1276714.0041428572"/>
    <n v="11.487956126718469"/>
  </r>
  <r>
    <x v="53"/>
    <x v="13"/>
    <n v="111135"/>
    <n v="859312"/>
    <n v="71597"/>
    <n v="784342262.03542852"/>
    <n v="7057.5629822776673"/>
    <m/>
    <m/>
    <m/>
    <m/>
    <n v="405428.57142857142"/>
    <m/>
    <n v="500.00000000000011"/>
    <m/>
    <m/>
    <m/>
    <m/>
    <m/>
    <m/>
    <m/>
    <m/>
    <m/>
    <m/>
    <m/>
    <m/>
    <m/>
    <m/>
    <m/>
    <m/>
    <m/>
    <n v="71597"/>
    <n v="0"/>
    <n v="859312"/>
    <n v="0"/>
    <n v="500.00000000000011"/>
    <n v="405428.57142857142"/>
    <n v="244288.96400000001"/>
    <n v="0"/>
    <n v="816346.4"/>
    <n v="0"/>
    <n v="500.00000000000011"/>
    <n v="0"/>
    <n v="1061135.3640000001"/>
    <n v="9.5481654204346071"/>
  </r>
  <r>
    <x v="2"/>
    <x v="13"/>
    <n v="111135"/>
    <n v="144169.24137931029"/>
    <n v="64338.777777777766"/>
    <n v="132041240.37874331"/>
    <n v="1188.1157185292061"/>
    <m/>
    <m/>
    <m/>
    <m/>
    <n v="338113.79310344829"/>
    <m/>
    <n v="1254537.931034483"/>
    <m/>
    <m/>
    <m/>
    <m/>
    <m/>
    <m/>
    <m/>
    <m/>
    <m/>
    <m/>
    <m/>
    <m/>
    <m/>
    <m/>
    <m/>
    <m/>
    <m/>
    <n v="64338.777777777766"/>
    <n v="0"/>
    <n v="144169.24137931029"/>
    <n v="0"/>
    <n v="1254537.931034483"/>
    <n v="338113.79310344829"/>
    <n v="219523.90977777774"/>
    <n v="0"/>
    <n v="136960.77931034478"/>
    <n v="0"/>
    <n v="1254537.931034483"/>
    <n v="0"/>
    <n v="1611022.6201226055"/>
    <n v="14.496086922415129"/>
  </r>
  <r>
    <x v="3"/>
    <x v="13"/>
    <n v="111135"/>
    <n v="7898.5714285714284"/>
    <n v="60708.75"/>
    <n v="7748312.5883333329"/>
    <n v="69.71982353294041"/>
    <m/>
    <m/>
    <m/>
    <m/>
    <n v="335333.33333333331"/>
    <m/>
    <n v="2343857.1428571432"/>
    <m/>
    <m/>
    <m/>
    <m/>
    <m/>
    <m/>
    <m/>
    <m/>
    <m/>
    <m/>
    <m/>
    <m/>
    <m/>
    <m/>
    <m/>
    <m/>
    <m/>
    <n v="60708.75"/>
    <n v="0"/>
    <n v="7898.5714285714284"/>
    <n v="0"/>
    <n v="2343857.1428571432"/>
    <n v="335333.33333333331"/>
    <n v="207138.255"/>
    <n v="0"/>
    <n v="7503.6428571428569"/>
    <n v="0"/>
    <n v="2343857.1428571432"/>
    <n v="0"/>
    <n v="2558499.0407142863"/>
    <n v="23.021541734955562"/>
  </r>
  <r>
    <x v="4"/>
    <x v="13"/>
    <n v="111135"/>
    <n v="3182.8571428954601"/>
    <n v="61102.285714287311"/>
    <n v="3491294.404086899"/>
    <n v="31.41489543426372"/>
    <m/>
    <m/>
    <m/>
    <m/>
    <n v="376509.09090909088"/>
    <m/>
    <n v="3538600"/>
    <m/>
    <m/>
    <m/>
    <m/>
    <m/>
    <m/>
    <m/>
    <m/>
    <m/>
    <m/>
    <m/>
    <m/>
    <m/>
    <m/>
    <m/>
    <m/>
    <m/>
    <n v="61102.285714287311"/>
    <n v="0"/>
    <n v="3182.8571428954601"/>
    <n v="0"/>
    <n v="3538600"/>
    <n v="376509.09090909088"/>
    <n v="208480.99885714831"/>
    <n v="0"/>
    <n v="3023.7142857506869"/>
    <n v="0"/>
    <n v="3538600"/>
    <n v="0"/>
    <n v="3750104.7131428989"/>
    <n v="33.743687525468111"/>
  </r>
  <r>
    <x v="5"/>
    <x v="13"/>
    <n v="111135"/>
    <n v="1790.5714285746219"/>
    <n v="59858.857142857283"/>
    <n v="2290437.5205743411"/>
    <n v="20.6095066412412"/>
    <m/>
    <m/>
    <m/>
    <m/>
    <n v="449942.8571428571"/>
    <m/>
    <n v="3255100"/>
    <m/>
    <m/>
    <m/>
    <m/>
    <m/>
    <m/>
    <m/>
    <m/>
    <m/>
    <m/>
    <m/>
    <m/>
    <m/>
    <m/>
    <m/>
    <m/>
    <m/>
    <n v="59858.857142857283"/>
    <n v="0"/>
    <n v="1790.5714285746219"/>
    <n v="0"/>
    <n v="3255100"/>
    <n v="449942.8571428571"/>
    <n v="204238.42057142904"/>
    <n v="0"/>
    <n v="1701.0428571458908"/>
    <n v="0"/>
    <n v="3255100"/>
    <n v="0"/>
    <n v="3461039.4634285751"/>
    <n v="31.142659499064877"/>
  </r>
  <r>
    <x v="6"/>
    <x v="13"/>
    <n v="111135"/>
    <n v="48000"/>
    <n v="58951.111111111109"/>
    <n v="44373673.798253968"/>
    <n v="399.27721958207559"/>
    <m/>
    <m/>
    <m/>
    <m/>
    <n v="394875"/>
    <m/>
    <n v="1657607.142857143"/>
    <m/>
    <m/>
    <m/>
    <m/>
    <m/>
    <m/>
    <m/>
    <m/>
    <m/>
    <m/>
    <m/>
    <m/>
    <m/>
    <m/>
    <m/>
    <m/>
    <m/>
    <n v="58951.111111111109"/>
    <n v="0"/>
    <n v="48000"/>
    <n v="0"/>
    <n v="1657607.142857143"/>
    <n v="394875"/>
    <n v="201141.19111111111"/>
    <n v="0"/>
    <n v="45600"/>
    <n v="0"/>
    <n v="1657607.142857143"/>
    <n v="0"/>
    <n v="1904348.333968254"/>
    <n v="17.135450883774276"/>
  </r>
  <r>
    <x v="7"/>
    <x v="13"/>
    <n v="111135"/>
    <n v="239457.77777777781"/>
    <n v="67153.75"/>
    <n v="218836352.76295489"/>
    <n v="1969.103817545822"/>
    <m/>
    <m/>
    <m/>
    <m/>
    <n v="221582.60869565219"/>
    <m/>
    <n v="148225.9259259259"/>
    <m/>
    <m/>
    <m/>
    <m/>
    <m/>
    <m/>
    <m/>
    <m/>
    <m/>
    <m/>
    <m/>
    <m/>
    <m/>
    <m/>
    <m/>
    <m/>
    <m/>
    <n v="67153.75"/>
    <n v="0"/>
    <n v="239457.77777777781"/>
    <n v="0"/>
    <n v="148225.9259259259"/>
    <n v="221582.60869565219"/>
    <n v="229128.595"/>
    <n v="0"/>
    <n v="227484.88888888893"/>
    <n v="0"/>
    <n v="148225.9259259259"/>
    <n v="0"/>
    <n v="604839.4098148148"/>
    <n v="5.4423845756495686"/>
  </r>
  <r>
    <x v="8"/>
    <x v="13"/>
    <n v="111135"/>
    <n v="1116137.142857143"/>
    <n v="67716.818181818177"/>
    <n v="1018422409.783636"/>
    <n v="9163.8314642879031"/>
    <m/>
    <m/>
    <m/>
    <m/>
    <n v="274285.71428571432"/>
    <m/>
    <n v="0"/>
    <m/>
    <m/>
    <m/>
    <m/>
    <m/>
    <m/>
    <m/>
    <m/>
    <m/>
    <m/>
    <m/>
    <m/>
    <m/>
    <m/>
    <m/>
    <m/>
    <m/>
    <n v="67716.818181818177"/>
    <n v="0"/>
    <n v="1116137.142857143"/>
    <n v="0"/>
    <n v="0"/>
    <n v="274285.71428571432"/>
    <n v="231049.7836363636"/>
    <n v="0"/>
    <n v="1060330.2857142859"/>
    <n v="0"/>
    <n v="0"/>
    <n v="0"/>
    <n v="1291380.0693506496"/>
    <n v="11.619922340852563"/>
  </r>
  <r>
    <x v="9"/>
    <x v="13"/>
    <n v="111135"/>
    <n v="737775.20000000007"/>
    <n v="69558.833333333343"/>
    <n v="673230710.47266686"/>
    <n v="6057.7739728498391"/>
    <m/>
    <m/>
    <m/>
    <m/>
    <n v="142393.33333333331"/>
    <m/>
    <n v="0"/>
    <m/>
    <m/>
    <m/>
    <m/>
    <m/>
    <m/>
    <m/>
    <m/>
    <m/>
    <m/>
    <m/>
    <m/>
    <m/>
    <m/>
    <m/>
    <m/>
    <m/>
    <n v="69558.833333333343"/>
    <n v="0"/>
    <n v="737775.20000000007"/>
    <n v="0"/>
    <n v="0"/>
    <n v="142393.33333333331"/>
    <n v="237334.73933333336"/>
    <n v="0"/>
    <n v="700886.44000000018"/>
    <n v="0"/>
    <n v="0"/>
    <n v="0"/>
    <n v="938221.17933333351"/>
    <n v="8.4421755462575554"/>
  </r>
  <r>
    <x v="10"/>
    <x v="13"/>
    <n v="111135"/>
    <n v="1066240.5714285721"/>
    <n v="80699.199999999997"/>
    <n v="972866867.50291252"/>
    <n v="8753.9197147875329"/>
    <m/>
    <m/>
    <m/>
    <m/>
    <n v="180120.68965517241"/>
    <m/>
    <n v="0"/>
    <m/>
    <m/>
    <m/>
    <m/>
    <m/>
    <m/>
    <m/>
    <m/>
    <m/>
    <m/>
    <m/>
    <m/>
    <m/>
    <m/>
    <m/>
    <m/>
    <m/>
    <n v="80699.199999999997"/>
    <n v="0"/>
    <n v="1066240.5714285721"/>
    <n v="0"/>
    <n v="0"/>
    <n v="180120.68965517241"/>
    <n v="275345.6704"/>
    <n v="0"/>
    <n v="1012928.5428571434"/>
    <n v="0"/>
    <n v="0"/>
    <n v="0"/>
    <n v="1288274.2132571435"/>
    <n v="11.591975644550713"/>
  </r>
  <r>
    <x v="11"/>
    <x v="13"/>
    <n v="111135"/>
    <n v="1017873.92"/>
    <n v="80384.5"/>
    <n v="928776774.954"/>
    <n v="8357.1941778377641"/>
    <m/>
    <m/>
    <m/>
    <m/>
    <n v="201488"/>
    <m/>
    <n v="0"/>
    <m/>
    <m/>
    <m/>
    <m/>
    <m/>
    <m/>
    <m/>
    <m/>
    <m/>
    <m/>
    <m/>
    <m/>
    <m/>
    <m/>
    <m/>
    <m/>
    <m/>
    <n v="80384.5"/>
    <n v="0"/>
    <n v="1017873.92"/>
    <n v="0"/>
    <n v="0"/>
    <n v="201488"/>
    <n v="274271.91399999999"/>
    <n v="0"/>
    <n v="966980.22400000005"/>
    <n v="0"/>
    <n v="0"/>
    <n v="0"/>
    <n v="1241252.138"/>
    <n v="11.168867935393891"/>
  </r>
  <r>
    <x v="12"/>
    <x v="13"/>
    <n v="111135"/>
    <n v="1428520"/>
    <n v="75485"/>
    <n v="1303394894.8199999"/>
    <n v="11728.032526386831"/>
    <m/>
    <m/>
    <m/>
    <m/>
    <n v="327100"/>
    <m/>
    <n v="0"/>
    <m/>
    <m/>
    <m/>
    <m/>
    <m/>
    <m/>
    <m/>
    <m/>
    <m/>
    <m/>
    <m/>
    <m/>
    <m/>
    <m/>
    <m/>
    <m/>
    <m/>
    <n v="75485"/>
    <n v="0"/>
    <n v="1428520"/>
    <n v="0"/>
    <n v="0"/>
    <n v="327100"/>
    <n v="257554.82"/>
    <n v="0"/>
    <n v="1357094"/>
    <n v="0"/>
    <n v="0"/>
    <n v="0"/>
    <n v="1614648.82"/>
    <n v="14.528715706123185"/>
  </r>
  <r>
    <x v="13"/>
    <x v="13"/>
    <n v="111135"/>
    <n v="732692.30769230763"/>
    <n v="63478.695652173912"/>
    <n v="668767723.92494977"/>
    <n v="6017.6157279430399"/>
    <m/>
    <m/>
    <m/>
    <m/>
    <n v="335750"/>
    <m/>
    <n v="0"/>
    <m/>
    <m/>
    <m/>
    <m/>
    <m/>
    <m/>
    <m/>
    <m/>
    <m/>
    <m/>
    <m/>
    <m/>
    <m/>
    <m/>
    <m/>
    <m/>
    <m/>
    <n v="63478.695652173912"/>
    <n v="0"/>
    <n v="732692.30769230763"/>
    <n v="0"/>
    <n v="0"/>
    <n v="335750"/>
    <n v="216589.30956521738"/>
    <n v="0"/>
    <n v="696057.69230769225"/>
    <n v="0"/>
    <n v="0"/>
    <n v="0"/>
    <n v="912647.0018729096"/>
    <n v="8.2120574245099167"/>
  </r>
  <r>
    <x v="14"/>
    <x v="13"/>
    <n v="111135"/>
    <n v="534325.18518518517"/>
    <n v="55642.52"/>
    <n v="487795790.19305491"/>
    <n v="4389.2184297750919"/>
    <m/>
    <m/>
    <m/>
    <m/>
    <n v="300948"/>
    <m/>
    <n v="421025.92592592601"/>
    <m/>
    <m/>
    <m/>
    <m/>
    <m/>
    <m/>
    <m/>
    <m/>
    <m/>
    <m/>
    <m/>
    <m/>
    <m/>
    <m/>
    <m/>
    <m/>
    <m/>
    <n v="55642.52"/>
    <n v="0"/>
    <n v="534325.18518518517"/>
    <n v="0"/>
    <n v="421025.92592592601"/>
    <n v="300948"/>
    <n v="189852.27823999999"/>
    <n v="0"/>
    <n v="507608.9259259259"/>
    <n v="0"/>
    <n v="421025.92592592601"/>
    <n v="0"/>
    <n v="1118487.1300918518"/>
    <n v="10.064220363448525"/>
  </r>
  <r>
    <x v="15"/>
    <x v="13"/>
    <n v="111135"/>
    <n v="118247.1428571429"/>
    <n v="70865.555555555562"/>
    <n v="108392776.3112698"/>
    <n v="975.32529186367788"/>
    <m/>
    <m/>
    <m/>
    <m/>
    <n v="307928.57142857142"/>
    <m/>
    <n v="1660178.5714285721"/>
    <m/>
    <m/>
    <m/>
    <m/>
    <m/>
    <m/>
    <m/>
    <m/>
    <m/>
    <m/>
    <m/>
    <m/>
    <m/>
    <m/>
    <m/>
    <m/>
    <m/>
    <n v="70865.555555555562"/>
    <n v="0"/>
    <n v="118247.1428571429"/>
    <n v="0"/>
    <n v="1660178.5714285721"/>
    <n v="307928.57142857142"/>
    <n v="241793.27555555556"/>
    <n v="0"/>
    <n v="112334.78571428577"/>
    <n v="0"/>
    <n v="1660178.5714285721"/>
    <n v="0"/>
    <n v="2014306.6326984135"/>
    <n v="18.124862848773233"/>
  </r>
  <r>
    <x v="16"/>
    <x v="13"/>
    <n v="111135"/>
    <n v="81960"/>
    <n v="79404"/>
    <n v="75341643.348000005"/>
    <n v="677.92903538939129"/>
    <m/>
    <m/>
    <m/>
    <m/>
    <n v="319300"/>
    <m/>
    <n v="3896900"/>
    <m/>
    <m/>
    <m/>
    <m/>
    <m/>
    <m/>
    <m/>
    <m/>
    <m/>
    <m/>
    <m/>
    <m/>
    <m/>
    <m/>
    <m/>
    <m/>
    <m/>
    <n v="79404"/>
    <n v="0"/>
    <n v="81960"/>
    <n v="0"/>
    <n v="3896900"/>
    <n v="319300"/>
    <n v="270926.44799999997"/>
    <n v="0"/>
    <n v="77862"/>
    <n v="0"/>
    <n v="3896900"/>
    <n v="0"/>
    <n v="4245688.4479999999"/>
    <n v="38.202982390785976"/>
  </r>
  <r>
    <x v="17"/>
    <x v="13"/>
    <n v="111135"/>
    <n v="14488.16"/>
    <n v="72364.333333333343"/>
    <n v="13724030.749333329"/>
    <n v="123.4897264528126"/>
    <m/>
    <m/>
    <m/>
    <m/>
    <n v="261175"/>
    <m/>
    <n v="2746724"/>
    <m/>
    <m/>
    <m/>
    <m/>
    <m/>
    <m/>
    <m/>
    <m/>
    <m/>
    <m/>
    <m/>
    <m/>
    <m/>
    <m/>
    <m/>
    <m/>
    <m/>
    <n v="72364.333333333343"/>
    <n v="0"/>
    <n v="14488.16"/>
    <n v="0"/>
    <n v="2746724"/>
    <n v="261175"/>
    <n v="246907.10533333337"/>
    <n v="0"/>
    <n v="13763.752"/>
    <n v="0"/>
    <n v="2746724"/>
    <n v="0"/>
    <n v="3007394.8573333332"/>
    <n v="27.060735657833565"/>
  </r>
  <r>
    <x v="18"/>
    <x v="13"/>
    <n v="111135"/>
    <n v="11310"/>
    <n v="66690"/>
    <n v="10949789.49428571"/>
    <n v="98.526922160306952"/>
    <m/>
    <m/>
    <m/>
    <m/>
    <n v="405000"/>
    <m/>
    <n v="2523214.285714285"/>
    <m/>
    <m/>
    <m/>
    <m/>
    <m/>
    <m/>
    <m/>
    <m/>
    <m/>
    <m/>
    <m/>
    <m/>
    <m/>
    <m/>
    <m/>
    <m/>
    <m/>
    <n v="66690"/>
    <n v="0"/>
    <n v="11310"/>
    <n v="0"/>
    <n v="2523214.285714285"/>
    <n v="405000"/>
    <n v="227546.28"/>
    <n v="0"/>
    <n v="10744.5"/>
    <n v="0"/>
    <n v="2523214.285714285"/>
    <n v="0"/>
    <n v="2761505.0657142848"/>
    <n v="24.848203227734601"/>
  </r>
  <r>
    <x v="19"/>
    <x v="13"/>
    <n v="111135"/>
    <n v="542080.96551724139"/>
    <n v="70661.17857142858"/>
    <n v="495036096.65163058"/>
    <n v="4454.3671809207772"/>
    <m/>
    <m/>
    <m/>
    <m/>
    <n v="416950"/>
    <m/>
    <n v="210158.62068965519"/>
    <m/>
    <m/>
    <m/>
    <m/>
    <m/>
    <m/>
    <m/>
    <m/>
    <m/>
    <m/>
    <m/>
    <m/>
    <m/>
    <m/>
    <m/>
    <m/>
    <m/>
    <n v="70661.17857142858"/>
    <n v="0"/>
    <n v="542080.96551724139"/>
    <n v="0"/>
    <n v="210158.62068965519"/>
    <n v="416950"/>
    <n v="241095.9412857143"/>
    <n v="0"/>
    <n v="514976.91724137933"/>
    <n v="0"/>
    <n v="210158.62068965519"/>
    <n v="0"/>
    <n v="966231.47921674885"/>
    <n v="8.6942140569284998"/>
  </r>
  <r>
    <x v="20"/>
    <x v="13"/>
    <n v="111135"/>
    <n v="1201422.857142857"/>
    <n v="72362.399999999994"/>
    <n v="1096220366.2230861"/>
    <n v="9863.8625655561791"/>
    <m/>
    <m/>
    <m/>
    <m/>
    <n v="275820"/>
    <m/>
    <n v="0"/>
    <m/>
    <m/>
    <m/>
    <m/>
    <m/>
    <m/>
    <m/>
    <m/>
    <m/>
    <m/>
    <m/>
    <m/>
    <m/>
    <m/>
    <m/>
    <m/>
    <m/>
    <n v="72362.399999999994"/>
    <n v="0"/>
    <n v="1201422.857142857"/>
    <n v="0"/>
    <n v="0"/>
    <n v="275820"/>
    <n v="246900.50879999998"/>
    <n v="0"/>
    <n v="1141351.7142857141"/>
    <n v="0"/>
    <n v="0"/>
    <n v="0"/>
    <n v="1388252.223085714"/>
    <n v="12.491584317143241"/>
  </r>
  <r>
    <x v="21"/>
    <x v="13"/>
    <n v="111135"/>
    <n v="569913.18518518517"/>
    <n v="73129"/>
    <n v="520126533.62948149"/>
    <n v="4680.1325741618884"/>
    <m/>
    <m/>
    <m/>
    <m/>
    <n v="116192.5925925926"/>
    <m/>
    <n v="0"/>
    <m/>
    <m/>
    <m/>
    <m/>
    <m/>
    <m/>
    <m/>
    <m/>
    <m/>
    <m/>
    <m/>
    <m/>
    <m/>
    <m/>
    <m/>
    <m/>
    <m/>
    <n v="73129"/>
    <n v="0"/>
    <n v="569913.18518518517"/>
    <n v="0"/>
    <n v="0"/>
    <n v="116192.5925925926"/>
    <n v="249516.14799999999"/>
    <n v="0"/>
    <n v="541417.52592592582"/>
    <n v="0"/>
    <n v="0"/>
    <n v="0"/>
    <n v="790933.67392592574"/>
    <n v="7.1168729376517366"/>
  </r>
  <r>
    <x v="22"/>
    <x v="13"/>
    <n v="111135"/>
    <n v="1464162.068965517"/>
    <n v="76940.851851851854"/>
    <n v="1335897624.8072081"/>
    <n v="12020.494217008219"/>
    <m/>
    <m/>
    <m/>
    <m/>
    <n v="319295.72413793107"/>
    <m/>
    <n v="0"/>
    <m/>
    <m/>
    <m/>
    <m/>
    <m/>
    <m/>
    <m/>
    <m/>
    <m/>
    <m/>
    <m/>
    <m/>
    <m/>
    <m/>
    <m/>
    <m/>
    <m/>
    <n v="76940.851851851854"/>
    <n v="0"/>
    <n v="1464162.068965517"/>
    <n v="0"/>
    <n v="0"/>
    <n v="319295.72413793107"/>
    <n v="262522.18651851855"/>
    <n v="0"/>
    <n v="1390953.9655172413"/>
    <n v="0"/>
    <n v="0"/>
    <n v="0"/>
    <n v="1653476.1520357598"/>
    <n v="14.878086579707201"/>
  </r>
  <r>
    <x v="23"/>
    <x v="13"/>
    <n v="111135"/>
    <n v="1122801.1200000001"/>
    <n v="77469.23529411765"/>
    <n v="1024484107.110824"/>
    <n v="9218.3750133695376"/>
    <m/>
    <m/>
    <m/>
    <m/>
    <n v="225160.64"/>
    <m/>
    <n v="0"/>
    <m/>
    <m/>
    <m/>
    <m/>
    <m/>
    <m/>
    <m/>
    <m/>
    <m/>
    <m/>
    <m/>
    <m/>
    <m/>
    <m/>
    <m/>
    <m/>
    <m/>
    <n v="77469.23529411765"/>
    <n v="0"/>
    <n v="1122801.1200000001"/>
    <n v="0"/>
    <n v="0"/>
    <n v="225160.64"/>
    <n v="264325.03082352941"/>
    <n v="0"/>
    <n v="1066661.064"/>
    <n v="0"/>
    <n v="0"/>
    <n v="0"/>
    <n v="1330986.0948235295"/>
    <n v="11.976299948922748"/>
  </r>
  <r>
    <x v="24"/>
    <x v="13"/>
    <n v="111135"/>
    <n v="1057386.482758621"/>
    <n v="61498.65517241379"/>
    <n v="964854492.72179306"/>
    <n v="8681.8238423700277"/>
    <m/>
    <m/>
    <m/>
    <m/>
    <n v="308187.03448275861"/>
    <m/>
    <n v="0"/>
    <m/>
    <m/>
    <m/>
    <m/>
    <m/>
    <m/>
    <m/>
    <m/>
    <m/>
    <m/>
    <m/>
    <m/>
    <m/>
    <m/>
    <m/>
    <m/>
    <m/>
    <n v="61498.65517241379"/>
    <n v="0"/>
    <n v="1057386.482758621"/>
    <n v="0"/>
    <n v="0"/>
    <n v="308187.03448275861"/>
    <n v="209833.41144827585"/>
    <n v="0"/>
    <n v="1004517.15862069"/>
    <n v="0"/>
    <n v="0"/>
    <n v="0"/>
    <n v="1214350.5700689659"/>
    <n v="10.92680586735921"/>
  </r>
  <r>
    <x v="25"/>
    <x v="13"/>
    <n v="111135"/>
    <n v="320854.28571428568"/>
    <n v="32505.555555555551"/>
    <n v="293003874.66984117"/>
    <n v="2636.4680314018201"/>
    <m/>
    <m/>
    <m/>
    <m/>
    <n v="273857.1428571429"/>
    <m/>
    <n v="0"/>
    <m/>
    <m/>
    <m/>
    <m/>
    <m/>
    <m/>
    <m/>
    <m/>
    <m/>
    <m/>
    <m/>
    <m/>
    <m/>
    <m/>
    <m/>
    <m/>
    <m/>
    <n v="32505.555555555551"/>
    <n v="0"/>
    <n v="320854.28571428568"/>
    <n v="0"/>
    <n v="0"/>
    <n v="273857.1428571429"/>
    <n v="110908.95555555554"/>
    <n v="0"/>
    <n v="304811.57142857142"/>
    <n v="0"/>
    <n v="0"/>
    <n v="0"/>
    <n v="415720.52698412695"/>
    <n v="3.7406804965503841"/>
  </r>
  <r>
    <x v="26"/>
    <x v="13"/>
    <n v="111135"/>
    <n v="97304"/>
    <n v="29924"/>
    <n v="89086485.787999988"/>
    <n v="801.60602679623867"/>
    <m/>
    <m/>
    <m/>
    <m/>
    <n v="242504"/>
    <m/>
    <n v="633100"/>
    <m/>
    <m/>
    <m/>
    <m/>
    <m/>
    <m/>
    <m/>
    <m/>
    <m/>
    <m/>
    <m/>
    <m/>
    <m/>
    <m/>
    <m/>
    <m/>
    <m/>
    <n v="29924"/>
    <n v="0"/>
    <n v="97304"/>
    <n v="0"/>
    <n v="633100"/>
    <n v="242504"/>
    <n v="102100.68799999999"/>
    <n v="0"/>
    <n v="92438.8"/>
    <n v="0"/>
    <n v="633100"/>
    <n v="0"/>
    <n v="827639.48800000001"/>
    <n v="7.4471542538354258"/>
  </r>
  <r>
    <x v="27"/>
    <x v="13"/>
    <n v="111135"/>
    <n v="1722.8571428571429"/>
    <n v="32008.928571428569"/>
    <n v="2011752.3528571429"/>
    <n v="18.101879271670882"/>
    <m/>
    <m/>
    <m/>
    <m/>
    <n v="328000"/>
    <m/>
    <n v="3292174.285714285"/>
    <m/>
    <m/>
    <m/>
    <m/>
    <m/>
    <m/>
    <m/>
    <m/>
    <m/>
    <m/>
    <m/>
    <m/>
    <m/>
    <m/>
    <m/>
    <m/>
    <m/>
    <n v="32008.928571428569"/>
    <n v="0"/>
    <n v="1722.8571428571429"/>
    <n v="0"/>
    <n v="3292174.285714285"/>
    <n v="328000"/>
    <n v="109214.46428571428"/>
    <n v="0"/>
    <n v="1636.7142857142858"/>
    <n v="0"/>
    <n v="3292174.285714285"/>
    <n v="0"/>
    <n v="3403025.4642857136"/>
    <n v="30.62064573973738"/>
  </r>
  <r>
    <x v="28"/>
    <x v="13"/>
    <n v="111135"/>
    <n v="0"/>
    <m/>
    <m/>
    <m/>
    <m/>
    <m/>
    <m/>
    <m/>
    <n v="0"/>
    <m/>
    <n v="0"/>
    <m/>
    <m/>
    <m/>
    <m/>
    <m/>
    <m/>
    <m/>
    <m/>
    <m/>
    <m/>
    <m/>
    <m/>
    <m/>
    <m/>
    <m/>
    <m/>
    <m/>
    <n v="0"/>
    <n v="0"/>
    <n v="0"/>
    <n v="0"/>
    <n v="0"/>
    <n v="0"/>
    <n v="0"/>
    <n v="0"/>
    <n v="0"/>
    <n v="0"/>
    <n v="0"/>
    <n v="0"/>
    <n v="0"/>
    <n v="0"/>
  </r>
  <r>
    <x v="29"/>
    <x v="13"/>
    <n v="111135"/>
    <n v="1297.866666666667"/>
    <n v="45398.392857142862"/>
    <n v="1690174.217228571"/>
    <n v="15.208298170950391"/>
    <m/>
    <m/>
    <m/>
    <m/>
    <n v="348212.66666666663"/>
    <m/>
    <n v="3407834.1333333328"/>
    <m/>
    <m/>
    <m/>
    <m/>
    <m/>
    <m/>
    <m/>
    <m/>
    <m/>
    <m/>
    <m/>
    <m/>
    <m/>
    <m/>
    <m/>
    <m/>
    <m/>
    <n v="45398.392857142862"/>
    <n v="0"/>
    <n v="1297.866666666667"/>
    <n v="0"/>
    <n v="3407834.1333333328"/>
    <n v="348212.66666666663"/>
    <n v="154899.31642857144"/>
    <n v="0"/>
    <n v="1232.9733333333338"/>
    <n v="0"/>
    <n v="3407834.1333333328"/>
    <n v="0"/>
    <n v="3563966.4230952375"/>
    <n v="32.068803015208864"/>
  </r>
  <r>
    <x v="30"/>
    <x v="13"/>
    <n v="111135"/>
    <n v="5304"/>
    <n v="57664"/>
    <n v="5291976.6720000003"/>
    <n v="47.617552274261037"/>
    <m/>
    <m/>
    <m/>
    <m/>
    <n v="255840"/>
    <m/>
    <n v="2139104"/>
    <m/>
    <m/>
    <m/>
    <m/>
    <m/>
    <m/>
    <m/>
    <m/>
    <m/>
    <m/>
    <m/>
    <m/>
    <m/>
    <m/>
    <m/>
    <m/>
    <m/>
    <n v="57664"/>
    <n v="0"/>
    <n v="5304"/>
    <n v="0"/>
    <n v="2139104"/>
    <n v="255840"/>
    <n v="196749.568"/>
    <n v="0"/>
    <n v="5038.8"/>
    <n v="0"/>
    <n v="2139104"/>
    <n v="0"/>
    <n v="2340892.3679999998"/>
    <n v="21.063502658928329"/>
  </r>
  <r>
    <x v="31"/>
    <x v="13"/>
    <n v="111135"/>
    <n v="261744"/>
    <n v="58384"/>
    <n v="239141108.30399999"/>
    <n v="2151.8073361587258"/>
    <m/>
    <m/>
    <m/>
    <m/>
    <n v="231000"/>
    <m/>
    <n v="374096"/>
    <m/>
    <m/>
    <m/>
    <m/>
    <m/>
    <m/>
    <m/>
    <m/>
    <m/>
    <m/>
    <m/>
    <m/>
    <m/>
    <m/>
    <m/>
    <m/>
    <m/>
    <n v="58384"/>
    <n v="0"/>
    <n v="261744"/>
    <n v="0"/>
    <n v="374096"/>
    <n v="231000"/>
    <n v="199206.20799999998"/>
    <n v="0"/>
    <n v="248656.8"/>
    <n v="0"/>
    <n v="374096"/>
    <n v="0"/>
    <n v="821959.00799999991"/>
    <n v="7.396040923201511"/>
  </r>
  <r>
    <x v="32"/>
    <x v="13"/>
    <n v="111135"/>
    <n v="221400"/>
    <n v="55458.947368421053"/>
    <n v="202249280.21413529"/>
    <n v="1819.8522536926739"/>
    <m/>
    <m/>
    <m/>
    <m/>
    <n v="143254.28571428571"/>
    <m/>
    <n v="0"/>
    <m/>
    <m/>
    <m/>
    <m/>
    <m/>
    <m/>
    <m/>
    <m/>
    <m/>
    <m/>
    <m/>
    <m/>
    <m/>
    <m/>
    <m/>
    <m/>
    <m/>
    <n v="55458.947368421053"/>
    <n v="0"/>
    <n v="221400"/>
    <n v="0"/>
    <n v="0"/>
    <n v="143254.28571428571"/>
    <n v="189225.92842105264"/>
    <n v="0"/>
    <n v="210330"/>
    <n v="0"/>
    <n v="0"/>
    <n v="0"/>
    <n v="399555.92842105264"/>
    <n v="3.5952303812575033"/>
  </r>
  <r>
    <x v="33"/>
    <x v="13"/>
    <n v="111135"/>
    <n v="1306720"/>
    <n v="52742"/>
    <n v="1192154195.704"/>
    <n v="10727.08143882665"/>
    <m/>
    <m/>
    <m/>
    <m/>
    <n v="245600"/>
    <m/>
    <n v="0"/>
    <m/>
    <m/>
    <m/>
    <m/>
    <m/>
    <m/>
    <m/>
    <m/>
    <m/>
    <m/>
    <m/>
    <m/>
    <m/>
    <m/>
    <m/>
    <m/>
    <m/>
    <n v="52742"/>
    <n v="0"/>
    <n v="1306720"/>
    <n v="0"/>
    <n v="0"/>
    <n v="245600"/>
    <n v="179955.704"/>
    <n v="0"/>
    <n v="1241384"/>
    <n v="0"/>
    <n v="0"/>
    <n v="0"/>
    <n v="1421339.7039999999"/>
    <n v="12.789307634858504"/>
  </r>
  <r>
    <x v="34"/>
    <x v="13"/>
    <n v="111135"/>
    <n v="1336248"/>
    <n v="53353"/>
    <n v="1219072216.4360001"/>
    <n v="10969.2915502407"/>
    <m/>
    <m/>
    <m/>
    <m/>
    <n v="232000"/>
    <m/>
    <n v="0"/>
    <m/>
    <m/>
    <m/>
    <m/>
    <m/>
    <m/>
    <m/>
    <m/>
    <m/>
    <m/>
    <m/>
    <m/>
    <m/>
    <m/>
    <m/>
    <m/>
    <m/>
    <n v="53353"/>
    <n v="0"/>
    <n v="1336248"/>
    <n v="0"/>
    <n v="0"/>
    <n v="232000"/>
    <n v="182040.43599999999"/>
    <n v="0"/>
    <n v="1269435.6000000001"/>
    <n v="0"/>
    <n v="0"/>
    <n v="0"/>
    <n v="1451476.0360000001"/>
    <n v="13.060476321590858"/>
  </r>
  <r>
    <x v="35"/>
    <x v="13"/>
    <n v="111135"/>
    <n v="1456680.615384615"/>
    <n v="65938.880000000005"/>
    <n v="1328904873.920099"/>
    <n v="11957.572987088661"/>
    <m/>
    <m/>
    <m/>
    <m/>
    <n v="187169.23076923081"/>
    <m/>
    <n v="0"/>
    <m/>
    <m/>
    <m/>
    <m/>
    <m/>
    <m/>
    <m/>
    <m/>
    <m/>
    <m/>
    <m/>
    <m/>
    <m/>
    <m/>
    <m/>
    <m/>
    <m/>
    <n v="65938.880000000005"/>
    <n v="0"/>
    <n v="1456680.615384615"/>
    <n v="0"/>
    <n v="0"/>
    <n v="187169.23076923081"/>
    <n v="224983.45856"/>
    <n v="0"/>
    <n v="1383846.5846153842"/>
    <n v="0"/>
    <n v="0"/>
    <n v="0"/>
    <n v="1608830.0431753842"/>
    <n v="14.47635797161456"/>
  </r>
  <r>
    <x v="36"/>
    <x v="13"/>
    <n v="111135"/>
    <n v="932274.75862068962"/>
    <n v="61431.310344827587"/>
    <n v="850662363.63089645"/>
    <n v="7654.3155948251806"/>
    <m/>
    <m/>
    <m/>
    <m/>
    <n v="218180.13793103449"/>
    <m/>
    <n v="0"/>
    <m/>
    <m/>
    <m/>
    <m/>
    <m/>
    <m/>
    <m/>
    <m/>
    <m/>
    <m/>
    <m/>
    <m/>
    <m/>
    <m/>
    <m/>
    <m/>
    <m/>
    <n v="61431.310344827587"/>
    <n v="0"/>
    <n v="932274.75862068962"/>
    <n v="0"/>
    <n v="0"/>
    <n v="218180.13793103449"/>
    <n v="209603.63089655171"/>
    <n v="0"/>
    <n v="885661.02068965521"/>
    <n v="0"/>
    <n v="0"/>
    <n v="0"/>
    <n v="1095264.6515862069"/>
    <n v="9.8552629827345744"/>
  </r>
  <r>
    <x v="37"/>
    <x v="13"/>
    <n v="111135"/>
    <n v="706728"/>
    <n v="53625"/>
    <n v="644949049.16151726"/>
    <n v="5803.2937343007807"/>
    <m/>
    <m/>
    <m/>
    <m/>
    <n v="230068.96551724139"/>
    <m/>
    <n v="75696"/>
    <m/>
    <m/>
    <m/>
    <m/>
    <m/>
    <m/>
    <m/>
    <m/>
    <m/>
    <m/>
    <m/>
    <m/>
    <m/>
    <m/>
    <m/>
    <m/>
    <m/>
    <n v="53625"/>
    <n v="0"/>
    <n v="706728"/>
    <n v="0"/>
    <n v="75696"/>
    <n v="230068.96551724139"/>
    <n v="182968.5"/>
    <n v="0"/>
    <n v="671391.6"/>
    <n v="0"/>
    <n v="75696"/>
    <n v="0"/>
    <n v="930056.1"/>
    <n v="8.3687056282899182"/>
  </r>
  <r>
    <x v="38"/>
    <x v="13"/>
    <n v="111135"/>
    <n v="349672"/>
    <n v="53113"/>
    <n v="319301088.43066669"/>
    <n v="2873.0920810785678"/>
    <m/>
    <m/>
    <m/>
    <m/>
    <n v="217925.8666666667"/>
    <m/>
    <n v="1077008"/>
    <m/>
    <m/>
    <m/>
    <m/>
    <m/>
    <m/>
    <m/>
    <m/>
    <m/>
    <m/>
    <m/>
    <m/>
    <m/>
    <m/>
    <m/>
    <m/>
    <m/>
    <n v="53113"/>
    <n v="0"/>
    <n v="349672"/>
    <n v="0"/>
    <n v="1077008"/>
    <n v="217925.8666666667"/>
    <n v="181221.55599999998"/>
    <n v="0"/>
    <n v="332188.40000000002"/>
    <n v="0"/>
    <n v="1077008"/>
    <n v="0"/>
    <n v="1590417.956"/>
    <n v="14.310684806766545"/>
  </r>
  <r>
    <x v="39"/>
    <x v="13"/>
    <n v="111135"/>
    <n v="1528"/>
    <n v="50362"/>
    <n v="1872930.686857143"/>
    <n v="16.852752839853721"/>
    <m/>
    <m/>
    <m/>
    <m/>
    <n v="304857.14285714278"/>
    <m/>
    <n v="2702400"/>
    <m/>
    <m/>
    <m/>
    <m/>
    <m/>
    <m/>
    <m/>
    <m/>
    <m/>
    <m/>
    <m/>
    <m/>
    <m/>
    <m/>
    <m/>
    <m/>
    <m/>
    <n v="50362"/>
    <n v="0"/>
    <n v="1528"/>
    <n v="0"/>
    <n v="2702400"/>
    <n v="304857.14285714278"/>
    <n v="171835.144"/>
    <n v="0"/>
    <n v="1451.6"/>
    <n v="0"/>
    <n v="2702400"/>
    <n v="0"/>
    <n v="2875686.7439999999"/>
    <n v="25.875617438250774"/>
  </r>
  <r>
    <x v="40"/>
    <x v="13"/>
    <n v="111135"/>
    <n v="8856"/>
    <n v="53557"/>
    <n v="8568082.7365217395"/>
    <n v="77.096168952370903"/>
    <m/>
    <m/>
    <m/>
    <m/>
    <n v="305438.95652173908"/>
    <m/>
    <n v="3235296"/>
    <m/>
    <m/>
    <m/>
    <m/>
    <m/>
    <m/>
    <m/>
    <m/>
    <m/>
    <m/>
    <m/>
    <m/>
    <m/>
    <m/>
    <m/>
    <m/>
    <m/>
    <n v="53557"/>
    <n v="0"/>
    <n v="8856"/>
    <n v="0"/>
    <n v="3235296"/>
    <n v="305438.95652173908"/>
    <n v="182736.484"/>
    <n v="0"/>
    <n v="8413.2000000000007"/>
    <n v="0"/>
    <n v="3235296"/>
    <n v="0"/>
    <n v="3426445.6839999999"/>
    <n v="30.831382408782112"/>
  </r>
  <r>
    <x v="41"/>
    <x v="13"/>
    <n v="111135"/>
    <n v="480"/>
    <n v="60900"/>
    <n v="979900"/>
    <n v="8.8172043010752681"/>
    <m/>
    <m/>
    <m/>
    <m/>
    <n v="330708"/>
    <m/>
    <n v="3641200"/>
    <m/>
    <m/>
    <m/>
    <m/>
    <m/>
    <m/>
    <m/>
    <m/>
    <m/>
    <m/>
    <m/>
    <m/>
    <m/>
    <m/>
    <m/>
    <m/>
    <m/>
    <n v="60900"/>
    <n v="0"/>
    <n v="480"/>
    <n v="0"/>
    <n v="3641200"/>
    <n v="330708"/>
    <n v="207790.8"/>
    <n v="0"/>
    <n v="456"/>
    <n v="0"/>
    <n v="3641200"/>
    <n v="0"/>
    <n v="3849446.8"/>
    <n v="34.637574121563866"/>
  </r>
  <r>
    <x v="42"/>
    <x v="13"/>
    <n v="111135"/>
    <n v="5384"/>
    <n v="61677"/>
    <n v="5486357.0279999999"/>
    <n v="49.366599433121877"/>
    <m/>
    <m/>
    <m/>
    <m/>
    <n v="363200"/>
    <m/>
    <n v="2507104"/>
    <m/>
    <m/>
    <m/>
    <m/>
    <m/>
    <m/>
    <m/>
    <m/>
    <m/>
    <m/>
    <m/>
    <m/>
    <m/>
    <m/>
    <m/>
    <m/>
    <m/>
    <n v="61677"/>
    <n v="0"/>
    <n v="5384"/>
    <n v="0"/>
    <n v="2507104"/>
    <n v="363200"/>
    <n v="210441.924"/>
    <n v="0"/>
    <n v="5114.8"/>
    <n v="0"/>
    <n v="2507104"/>
    <n v="0"/>
    <n v="2722660.7239999999"/>
    <n v="24.49867929995051"/>
  </r>
  <r>
    <x v="43"/>
    <x v="13"/>
    <n v="111135"/>
    <n v="118304.5517241379"/>
    <n v="60776.607142857138"/>
    <n v="108344206.01705579"/>
    <n v="974.8882531790689"/>
    <m/>
    <m/>
    <m/>
    <m/>
    <n v="242236.9523809524"/>
    <m/>
    <n v="848108.68965517241"/>
    <m/>
    <m/>
    <m/>
    <m/>
    <m/>
    <m/>
    <m/>
    <m/>
    <m/>
    <m/>
    <m/>
    <m/>
    <m/>
    <m/>
    <m/>
    <m/>
    <m/>
    <n v="60776.607142857138"/>
    <n v="0"/>
    <n v="118304.5517241379"/>
    <n v="0"/>
    <n v="848108.68965517241"/>
    <n v="242236.9523809524"/>
    <n v="207369.78357142856"/>
    <n v="0"/>
    <n v="112389.32413793101"/>
    <n v="0"/>
    <n v="848108.68965517241"/>
    <n v="0"/>
    <n v="1167867.797364532"/>
    <n v="10.508550837850651"/>
  </r>
  <r>
    <x v="44"/>
    <x v="13"/>
    <n v="111135"/>
    <n v="805496"/>
    <n v="56380"/>
    <n v="735066624.55999994"/>
    <n v="6614.1775728618341"/>
    <m/>
    <m/>
    <m/>
    <m/>
    <n v="261904"/>
    <m/>
    <n v="0"/>
    <m/>
    <m/>
    <m/>
    <m/>
    <m/>
    <m/>
    <m/>
    <m/>
    <m/>
    <m/>
    <m/>
    <m/>
    <m/>
    <m/>
    <m/>
    <m/>
    <m/>
    <n v="56380"/>
    <n v="0"/>
    <n v="805496"/>
    <n v="0"/>
    <n v="0"/>
    <n v="261904"/>
    <n v="192368.56"/>
    <n v="0"/>
    <n v="765221.2"/>
    <n v="0"/>
    <n v="0"/>
    <n v="0"/>
    <n v="957589.76"/>
    <n v="8.6164553021100456"/>
  </r>
  <r>
    <x v="45"/>
    <x v="13"/>
    <n v="111135"/>
    <n v="664177.06666666665"/>
    <n v="61864.190476190481"/>
    <n v="606217085.41790473"/>
    <n v="5454.7809908481104"/>
    <m/>
    <m/>
    <m/>
    <m/>
    <n v="276520"/>
    <m/>
    <n v="0"/>
    <m/>
    <m/>
    <m/>
    <m/>
    <m/>
    <m/>
    <m/>
    <m/>
    <m/>
    <m/>
    <m/>
    <m/>
    <m/>
    <m/>
    <m/>
    <m/>
    <m/>
    <n v="61864.190476190481"/>
    <n v="0"/>
    <n v="664177.06666666665"/>
    <n v="0"/>
    <n v="0"/>
    <n v="276520"/>
    <n v="211080.61790476192"/>
    <n v="0"/>
    <n v="630968.21333333338"/>
    <n v="0"/>
    <n v="0"/>
    <n v="0"/>
    <n v="842048.8312380953"/>
    <n v="7.5768104668924758"/>
  </r>
  <r>
    <x v="46"/>
    <x v="13"/>
    <n v="111135"/>
    <n v="1090059.2"/>
    <n v="80706.285714285725"/>
    <n v="994674869.04685712"/>
    <n v="8950.1495392707711"/>
    <m/>
    <m/>
    <m/>
    <m/>
    <n v="265508.8"/>
    <m/>
    <n v="0"/>
    <m/>
    <m/>
    <m/>
    <m/>
    <m/>
    <m/>
    <m/>
    <m/>
    <m/>
    <m/>
    <m/>
    <m/>
    <m/>
    <m/>
    <m/>
    <m/>
    <m/>
    <n v="80706.285714285725"/>
    <n v="0"/>
    <n v="1090059.2"/>
    <n v="0"/>
    <n v="0"/>
    <n v="265508.8"/>
    <n v="275369.84685714287"/>
    <n v="0"/>
    <n v="1035556.24"/>
    <n v="0"/>
    <n v="0"/>
    <n v="0"/>
    <n v="1310926.0868571429"/>
    <n v="11.795798684997012"/>
  </r>
  <r>
    <x v="47"/>
    <x v="13"/>
    <n v="111135"/>
    <n v="1331000"/>
    <n v="74952"/>
    <n v="1214476736.224"/>
    <n v="10927.941118675481"/>
    <m/>
    <m/>
    <m/>
    <m/>
    <n v="349000"/>
    <m/>
    <n v="0"/>
    <m/>
    <m/>
    <m/>
    <m/>
    <m/>
    <m/>
    <m/>
    <m/>
    <m/>
    <m/>
    <m/>
    <m/>
    <m/>
    <m/>
    <m/>
    <m/>
    <m/>
    <n v="74952"/>
    <n v="0"/>
    <n v="1331000"/>
    <n v="0"/>
    <n v="0"/>
    <n v="349000"/>
    <n v="255736.22399999999"/>
    <n v="0"/>
    <n v="1264450"/>
    <n v="0"/>
    <n v="0"/>
    <n v="0"/>
    <n v="1520186.2239999999"/>
    <n v="13.678735087956088"/>
  </r>
  <r>
    <x v="48"/>
    <x v="13"/>
    <n v="111135"/>
    <n v="989254.89655172417"/>
    <n v="80993.035714285725"/>
    <n v="902852345.75509858"/>
    <n v="8123.9244680352595"/>
    <m/>
    <m/>
    <m/>
    <m/>
    <n v="375531.86206896551"/>
    <m/>
    <n v="0"/>
    <m/>
    <m/>
    <m/>
    <m/>
    <m/>
    <m/>
    <m/>
    <m/>
    <m/>
    <m/>
    <m/>
    <m/>
    <m/>
    <m/>
    <m/>
    <m/>
    <m/>
    <n v="80993.035714285725"/>
    <n v="0"/>
    <n v="989254.89655172417"/>
    <n v="0"/>
    <n v="0"/>
    <n v="375531.86206896551"/>
    <n v="276348.23785714287"/>
    <n v="0"/>
    <n v="939792.15172413806"/>
    <n v="0"/>
    <n v="0"/>
    <n v="0"/>
    <n v="1216140.389581281"/>
    <n v="10.94291078041374"/>
  </r>
  <r>
    <x v="49"/>
    <x v="13"/>
    <n v="111135"/>
    <n v="601089.23076923075"/>
    <n v="76288.846153846156"/>
    <n v="548855445.23538458"/>
    <n v="4938.6372001204354"/>
    <m/>
    <m/>
    <m/>
    <m/>
    <n v="401769.23076923081"/>
    <m/>
    <n v="0"/>
    <m/>
    <m/>
    <m/>
    <m/>
    <m/>
    <m/>
    <m/>
    <m/>
    <m/>
    <m/>
    <m/>
    <m/>
    <m/>
    <m/>
    <m/>
    <m/>
    <m/>
    <n v="76288.846153846156"/>
    <n v="0"/>
    <n v="601089.23076923075"/>
    <n v="0"/>
    <n v="0"/>
    <n v="401769.23076923081"/>
    <n v="260297.54307692309"/>
    <n v="0"/>
    <n v="571034.76923076913"/>
    <n v="0"/>
    <n v="0"/>
    <n v="0"/>
    <n v="831332.31230769225"/>
    <n v="7.4803825285255972"/>
  </r>
  <r>
    <x v="50"/>
    <x v="13"/>
    <n v="111135"/>
    <n v="118150.6206896552"/>
    <n v="66785.758620689652"/>
    <n v="108367687.6428965"/>
    <n v="975.0995423844563"/>
    <m/>
    <m/>
    <m/>
    <m/>
    <n v="385041.37931034481"/>
    <m/>
    <n v="1407186.2068965519"/>
    <m/>
    <m/>
    <m/>
    <m/>
    <m/>
    <m/>
    <m/>
    <m/>
    <m/>
    <m/>
    <m/>
    <m/>
    <m/>
    <m/>
    <m/>
    <m/>
    <m/>
    <n v="66785.758620689652"/>
    <n v="0"/>
    <n v="118150.6206896552"/>
    <n v="0"/>
    <n v="1407186.2068965519"/>
    <n v="385041.37931034481"/>
    <n v="227873.00841379308"/>
    <n v="0"/>
    <n v="112243.08965517244"/>
    <n v="0"/>
    <n v="1407186.2068965519"/>
    <n v="0"/>
    <n v="1747302.3049655175"/>
    <n v="15.722340441494737"/>
  </r>
  <r>
    <x v="51"/>
    <x v="13"/>
    <n v="111135"/>
    <n v="8.5714285714285712"/>
    <n v="59791.153846153837"/>
    <n v="533496.13516483514"/>
    <n v="4.8004331233619926"/>
    <m/>
    <m/>
    <m/>
    <m/>
    <n v="319144.61538461538"/>
    <m/>
    <n v="2526960"/>
    <m/>
    <m/>
    <m/>
    <m/>
    <m/>
    <m/>
    <m/>
    <m/>
    <m/>
    <m/>
    <m/>
    <m/>
    <m/>
    <m/>
    <m/>
    <m/>
    <m/>
    <n v="59791.153846153837"/>
    <n v="0"/>
    <n v="8.5714285714285712"/>
    <n v="0"/>
    <n v="2526960"/>
    <n v="319144.61538461538"/>
    <n v="204007.41692307687"/>
    <n v="0"/>
    <n v="8.1428571428571423"/>
    <n v="0"/>
    <n v="2526960"/>
    <n v="0"/>
    <n v="2730975.5597802196"/>
    <n v="24.573496736223689"/>
  </r>
  <r>
    <x v="52"/>
    <x v="13"/>
    <n v="111135"/>
    <n v="0"/>
    <n v="55459"/>
    <m/>
    <m/>
    <m/>
    <m/>
    <m/>
    <m/>
    <m/>
    <m/>
    <n v="3312866.666666667"/>
    <m/>
    <m/>
    <m/>
    <m/>
    <m/>
    <m/>
    <m/>
    <m/>
    <m/>
    <m/>
    <m/>
    <m/>
    <m/>
    <m/>
    <m/>
    <m/>
    <m/>
    <n v="55459"/>
    <n v="0"/>
    <n v="0"/>
    <n v="0"/>
    <n v="3312866.666666667"/>
    <n v="0"/>
    <n v="189226.10800000001"/>
    <n v="0"/>
    <n v="0"/>
    <n v="0"/>
    <n v="3312866.666666667"/>
    <n v="0"/>
    <n v="3502092.774666667"/>
    <n v="31.512059879125992"/>
  </r>
  <r>
    <x v="0"/>
    <x v="14"/>
    <n v="392894"/>
    <n v="0"/>
    <m/>
    <n v="6083862633.6799669"/>
    <n v="15484.743044383389"/>
    <n v="57281.633928571428"/>
    <n v="129724.4821428572"/>
    <m/>
    <m/>
    <m/>
    <n v="78699.450892857145"/>
    <m/>
    <n v="129813.3303571428"/>
    <n v="6645478.8571428573"/>
    <n v="0"/>
    <n v="19426.666666666661"/>
    <n v="4363.8461538461543"/>
    <n v="1455.8928571428571"/>
    <n v="634.39285714285722"/>
    <n v="9309.9642857142844"/>
    <n v="10191.25"/>
    <n v="3762.0714285714289"/>
    <n v="11171.071428571429"/>
    <n v="8192.8571428571431"/>
    <n v="6642.8571428571422"/>
    <m/>
    <m/>
    <m/>
    <m/>
    <n v="432043.54017857136"/>
    <n v="0"/>
    <n v="6669269.3699633703"/>
    <n v="0"/>
    <n v="0"/>
    <n v="14835.714285714286"/>
    <n v="1474132.5590892856"/>
    <n v="0"/>
    <n v="6335805.9014652018"/>
    <n v="0"/>
    <n v="0"/>
    <n v="0"/>
    <n v="7809938.4605544871"/>
    <n v="19.877978438343387"/>
  </r>
  <r>
    <x v="54"/>
    <x v="14"/>
    <n v="392894"/>
    <n v="0"/>
    <m/>
    <n v="4930159235.022501"/>
    <n v="12548.3189741317"/>
    <n v="52874"/>
    <n v="119567"/>
    <m/>
    <m/>
    <m/>
    <n v="73015.375"/>
    <m/>
    <n v="119022.75"/>
    <n v="5389440"/>
    <n v="0"/>
    <n v="14840"/>
    <n v="90"/>
    <n v="1403"/>
    <n v="621"/>
    <n v="8277"/>
    <n v="9078"/>
    <n v="3827"/>
    <n v="10848"/>
    <n v="7700"/>
    <n v="6300"/>
    <m/>
    <m/>
    <m/>
    <m/>
    <n v="398533.125"/>
    <n v="0"/>
    <n v="5404370"/>
    <n v="0"/>
    <n v="0"/>
    <n v="14000"/>
    <n v="1359795.0225"/>
    <n v="0"/>
    <n v="5134151.5"/>
    <n v="0"/>
    <n v="0"/>
    <n v="0"/>
    <n v="6493946.5225"/>
    <n v="16.528495020285369"/>
  </r>
  <r>
    <x v="1"/>
    <x v="14"/>
    <n v="392894"/>
    <n v="0"/>
    <m/>
    <m/>
    <m/>
    <n v="57048.71875"/>
    <n v="113728.4821428571"/>
    <m/>
    <m/>
    <m/>
    <n v="78557.183035714275"/>
    <m/>
    <n v="111874.8482142857"/>
    <n v="4813467.4285714291"/>
    <n v="0"/>
    <m/>
    <n v="232.5"/>
    <n v="1441.5"/>
    <n v="648.78571428571422"/>
    <n v="8642.3571428571431"/>
    <n v="10604.214285714281"/>
    <n v="3964.5555555555561"/>
    <n v="11433.464285714281"/>
    <n v="9632.1428571428569"/>
    <n v="7750"/>
    <m/>
    <m/>
    <m/>
    <m/>
    <n v="397944.10912698403"/>
    <n v="0"/>
    <n v="4813699.9285714291"/>
    <n v="0"/>
    <n v="0"/>
    <n v="17382.142857142855"/>
    <n v="1357785.3003412695"/>
    <n v="0"/>
    <n v="4573014.9321428575"/>
    <n v="0"/>
    <n v="0"/>
    <n v="0"/>
    <n v="5930800.2324841265"/>
    <n v="15.095166208911632"/>
  </r>
  <r>
    <x v="53"/>
    <x v="14"/>
    <n v="392894"/>
    <n v="0"/>
    <m/>
    <m/>
    <m/>
    <n v="56028.875"/>
    <n v="110442.25"/>
    <m/>
    <m/>
    <m/>
    <n v="77473.5"/>
    <m/>
    <n v="108413.25"/>
    <n v="4180256"/>
    <n v="0"/>
    <m/>
    <n v="413.79310344827582"/>
    <n v="1410"/>
    <n v="590.68965517241384"/>
    <n v="8587"/>
    <n v="10391"/>
    <n v="3744.8275862068972"/>
    <n v="12312.857142857139"/>
    <n v="14400"/>
    <n v="12200"/>
    <m/>
    <m/>
    <m/>
    <m/>
    <n v="389394.24938423646"/>
    <n v="0"/>
    <n v="4180669.7931034481"/>
    <n v="0"/>
    <n v="0"/>
    <n v="26600"/>
    <n v="1328613.1788990148"/>
    <n v="0"/>
    <n v="3971636.3034482757"/>
    <n v="0"/>
    <n v="0"/>
    <n v="0"/>
    <n v="5300249.482347291"/>
    <n v="13.490278503482596"/>
  </r>
  <r>
    <x v="2"/>
    <x v="14"/>
    <n v="392894"/>
    <n v="0"/>
    <m/>
    <n v="155365781.18061659"/>
    <n v="395.43943450553218"/>
    <n v="56813.245689655167"/>
    <n v="33822.068965517239"/>
    <m/>
    <m/>
    <m/>
    <n v="73831.953703703708"/>
    <m/>
    <n v="246794.57692307691"/>
    <n v="163594.4827586207"/>
    <n v="0"/>
    <n v="5002.2727272727279"/>
    <n v="32.068965517241381"/>
    <n v="1361.862068965517"/>
    <n v="647.42307692307691"/>
    <n v="8538.8965517241377"/>
    <n v="9796"/>
    <n v="3206.8965517241381"/>
    <n v="12148.55555555556"/>
    <n v="27789.28571428571"/>
    <n v="23471.428571428569"/>
    <m/>
    <m/>
    <m/>
    <m/>
    <n v="446961.47908684536"/>
    <n v="0"/>
    <n v="168628.82445141068"/>
    <n v="0"/>
    <n v="0"/>
    <n v="51260.714285714275"/>
    <n v="1525032.5666443163"/>
    <n v="0"/>
    <n v="160197.38322884013"/>
    <n v="0"/>
    <n v="0"/>
    <n v="0"/>
    <n v="1685229.9498731564"/>
    <n v="4.2892738241692578"/>
  </r>
  <r>
    <x v="3"/>
    <x v="14"/>
    <n v="392894"/>
    <n v="0"/>
    <m/>
    <n v="77870232.2057143"/>
    <n v="198.1965420844154"/>
    <n v="46990.3125"/>
    <n v="86056.607142857145"/>
    <m/>
    <m/>
    <m/>
    <n v="67927.1875"/>
    <m/>
    <n v="212512.5"/>
    <n v="82097.142857142855"/>
    <n v="0"/>
    <n v="1564.285714285714"/>
    <n v="0"/>
    <n v="945"/>
    <n v="557.5"/>
    <n v="7457.1428571428578"/>
    <n v="7677.8571428571422"/>
    <n v="2555.3571428571431"/>
    <n v="10266.25"/>
    <n v="32357.142857142859"/>
    <n v="27321.428571428569"/>
    <m/>
    <m/>
    <m/>
    <m/>
    <n v="442945.71428571432"/>
    <n v="0"/>
    <n v="83661.428571428565"/>
    <n v="0"/>
    <n v="0"/>
    <n v="59678.571428571428"/>
    <n v="1511330.7771428572"/>
    <n v="0"/>
    <n v="79478.35714285713"/>
    <n v="0"/>
    <n v="0"/>
    <n v="0"/>
    <n v="1590809.1342857142"/>
    <n v="4.048952476458572"/>
  </r>
  <r>
    <x v="4"/>
    <x v="14"/>
    <n v="392894"/>
    <n v="0"/>
    <m/>
    <n v="25398554.13049693"/>
    <n v="64.644800201827806"/>
    <n v="52732.214285715483"/>
    <n v="204001.14285714371"/>
    <m/>
    <m/>
    <m/>
    <n v="71902.053571428172"/>
    <m/>
    <n v="206900.8214285718"/>
    <n v="25563.428571581841"/>
    <n v="0"/>
    <n v="70"/>
    <n v="0"/>
    <n v="1030.714285714261"/>
    <n v="601.71428571426077"/>
    <n v="8560"/>
    <n v="8768"/>
    <n v="2632.428571428522"/>
    <n v="10701.71428571409"/>
    <n v="44857.142857143663"/>
    <n v="38571.428571430974"/>
    <m/>
    <m/>
    <m/>
    <m/>
    <n v="567830.80357143038"/>
    <n v="0"/>
    <n v="25633.428571581841"/>
    <n v="0"/>
    <n v="0"/>
    <n v="83428.571428574636"/>
    <n v="1937438.7017857204"/>
    <n v="0"/>
    <n v="24351.757143002749"/>
    <n v="0"/>
    <n v="0"/>
    <n v="0"/>
    <n v="1961790.4589287231"/>
    <n v="4.9931799898413392"/>
  </r>
  <r>
    <x v="5"/>
    <x v="14"/>
    <n v="392894"/>
    <n v="0"/>
    <m/>
    <n v="6133936.3612513868"/>
    <n v="15.61219148485695"/>
    <n v="53111.892857142957"/>
    <n v="212920.67857142861"/>
    <m/>
    <m/>
    <m/>
    <n v="72980.285714285681"/>
    <m/>
    <n v="216095.46428571461"/>
    <n v="4370.2857142984867"/>
    <n v="0"/>
    <n v="50"/>
    <n v="0"/>
    <n v="1086.1428571428551"/>
    <n v="601.14285714285506"/>
    <n v="8836"/>
    <n v="9185.5"/>
    <n v="3312.2857142857101"/>
    <n v="10318.642857142841"/>
    <n v="51275.476190476264"/>
    <n v="43575.615763547008"/>
    <m/>
    <m/>
    <m/>
    <m/>
    <n v="588448.03571428603"/>
    <n v="0"/>
    <n v="4420.2857142984867"/>
    <n v="0"/>
    <n v="0"/>
    <n v="94851.091954023272"/>
    <n v="2007784.6978571438"/>
    <n v="0"/>
    <n v="4199.2714285835627"/>
    <n v="0"/>
    <n v="0"/>
    <n v="0"/>
    <n v="2011983.9692857275"/>
    <n v="5.1209333033483011"/>
  </r>
  <r>
    <x v="6"/>
    <x v="14"/>
    <n v="392894"/>
    <n v="0"/>
    <m/>
    <n v="7368523.0214087293"/>
    <n v="18.754480906831692"/>
    <n v="49260.669642857138"/>
    <n v="158605.17857142861"/>
    <m/>
    <m/>
    <m/>
    <n v="70747.777777777781"/>
    <m/>
    <n v="158378.57142857139"/>
    <n v="5262.8571428571422"/>
    <n v="0"/>
    <n v="1008"/>
    <n v="0"/>
    <n v="1086.428571428572"/>
    <n v="584.44444444444446"/>
    <n v="8192.1428571428569"/>
    <n v="8437.5"/>
    <n v="2735.3571428571431"/>
    <n v="9712.2222222222226"/>
    <n v="28928.571428571431"/>
    <n v="24642.857142857141"/>
    <m/>
    <m/>
    <m/>
    <m/>
    <n v="467740.29265873018"/>
    <n v="0"/>
    <n v="6270.8571428571422"/>
    <n v="0"/>
    <n v="0"/>
    <n v="53571.428571428572"/>
    <n v="1595929.8785515872"/>
    <n v="0"/>
    <n v="5957.3142857142857"/>
    <n v="0"/>
    <n v="0"/>
    <n v="0"/>
    <n v="1601887.1928373014"/>
    <n v="4.0771485256514515"/>
  </r>
  <r>
    <x v="7"/>
    <x v="14"/>
    <n v="392894"/>
    <n v="0"/>
    <m/>
    <n v="615225066.30332172"/>
    <n v="1565.880533434773"/>
    <n v="32898.606481481482"/>
    <n v="71800.592592592599"/>
    <m/>
    <m/>
    <m/>
    <n v="77637.078125"/>
    <m/>
    <n v="70798.259259259255"/>
    <n v="672667.85185185191"/>
    <n v="0"/>
    <n v="815.78947368421052"/>
    <n v="45.925925925925917"/>
    <n v="740.55555555555554"/>
    <n v="682"/>
    <n v="5415.8148148148148"/>
    <n v="6135.7037037037026"/>
    <n v="1799.148148148148"/>
    <n v="10764.75"/>
    <n v="8266.6666666666679"/>
    <n v="7003.7037037037026"/>
    <m/>
    <m/>
    <m/>
    <m/>
    <n v="278672.5086805555"/>
    <n v="0"/>
    <n v="673529.56725146202"/>
    <n v="0"/>
    <n v="0"/>
    <n v="15270.37037037037"/>
    <n v="950830.59961805539"/>
    <n v="0"/>
    <n v="639853.08888888895"/>
    <n v="0"/>
    <n v="0"/>
    <n v="0"/>
    <n v="1590683.6885069443"/>
    <n v="4.0486331898856802"/>
  </r>
  <r>
    <x v="8"/>
    <x v="14"/>
    <n v="392894"/>
    <n v="0"/>
    <m/>
    <n v="3037288189.5868831"/>
    <n v="7730.553761540983"/>
    <n v="39914.46428571429"/>
    <n v="81368.035714285725"/>
    <m/>
    <m/>
    <m/>
    <n v="71020.227272727265"/>
    <m/>
    <n v="81243.214285714275"/>
    <n v="3326434.285714285"/>
    <n v="0"/>
    <n v="2657.1428571428569"/>
    <n v="128.57142857142861"/>
    <n v="807.85714285714278"/>
    <n v="542.72727272727275"/>
    <n v="6920.3571428571422"/>
    <n v="6758.5714285714284"/>
    <n v="2304.6428571428569"/>
    <n v="10497.27272727273"/>
    <n v="6107.1428571428578"/>
    <n v="5142.8571428571422"/>
    <m/>
    <m/>
    <m/>
    <m/>
    <n v="301377.37012987013"/>
    <n v="0"/>
    <n v="3329219.9999999991"/>
    <n v="0"/>
    <n v="0"/>
    <n v="11250"/>
    <n v="1028299.5868831169"/>
    <n v="0"/>
    <n v="3162758.9999999991"/>
    <n v="0"/>
    <n v="0"/>
    <n v="0"/>
    <n v="4191058.586883116"/>
    <n v="10.66714835778382"/>
  </r>
  <r>
    <x v="9"/>
    <x v="14"/>
    <n v="392894"/>
    <n v="0"/>
    <m/>
    <m/>
    <m/>
    <n v="49452.128676468506"/>
    <n v="112150.75"/>
    <m/>
    <m/>
    <m/>
    <n v="69670.889705882873"/>
    <m/>
    <n v="112390.9264705945"/>
    <n v="4954833.8823530078"/>
    <n v="0"/>
    <m/>
    <n v="9438.5180995470455"/>
    <n v="1059.411764705801"/>
    <n v="593.08823529419897"/>
    <n v="8427.0882352950284"/>
    <n v="9340.8529411756899"/>
    <n v="2704.088235293922"/>
    <n v="10513.5"/>
    <n v="7400"/>
    <n v="6141.1764705856331"/>
    <m/>
    <m/>
    <m/>
    <m/>
    <n v="376302.7242647105"/>
    <n v="0"/>
    <n v="4964272.4004525552"/>
    <n v="0"/>
    <n v="0"/>
    <n v="13541.176470585633"/>
    <n v="1283944.8951911922"/>
    <n v="0"/>
    <n v="4716058.7804299276"/>
    <n v="0"/>
    <n v="0"/>
    <n v="0"/>
    <n v="6000003.6756211203"/>
    <n v="15.271303902887599"/>
  </r>
  <r>
    <x v="10"/>
    <x v="14"/>
    <n v="392894"/>
    <n v="0"/>
    <m/>
    <m/>
    <m/>
    <n v="49144.54632353154"/>
    <n v="120824.8499999996"/>
    <m/>
    <m/>
    <m/>
    <n v="69102.83529411722"/>
    <m/>
    <n v="121557.3235294055"/>
    <n v="6185546.2682352308"/>
    <n v="0"/>
    <m/>
    <n v="12155.53308823605"/>
    <n v="1035.188235294205"/>
    <n v="565.41176470580103"/>
    <n v="8602.5117647049483"/>
    <n v="9204.8470588242635"/>
    <n v="2848.1117647060892"/>
    <n v="10289.19999999995"/>
    <n v="9072.6666666666679"/>
    <n v="7666.1176470615119"/>
    <m/>
    <m/>
    <m/>
    <m/>
    <n v="393174.82573528908"/>
    <n v="0"/>
    <n v="6197701.8013234669"/>
    <n v="0"/>
    <n v="0"/>
    <n v="16738.784313728182"/>
    <n v="1341512.5054088063"/>
    <n v="0"/>
    <n v="5887816.7112572938"/>
    <n v="0"/>
    <n v="0"/>
    <n v="0"/>
    <n v="7229329.2166661005"/>
    <n v="18.400202641593154"/>
  </r>
  <r>
    <x v="11"/>
    <x v="14"/>
    <n v="392894"/>
    <n v="0"/>
    <m/>
    <n v="5188524007.5920935"/>
    <n v="13205.91306457236"/>
    <n v="45964.369230769182"/>
    <n v="94068.046153846561"/>
    <m/>
    <m/>
    <m/>
    <n v="67393.227999999886"/>
    <m/>
    <n v="93713.038461538468"/>
    <n v="5682985.1076923013"/>
    <n v="0"/>
    <n v="0"/>
    <n v="4915.5555555555547"/>
    <n v="945.9692307692244"/>
    <n v="567.28000000000009"/>
    <n v="7819.9692307692567"/>
    <n v="8301.2461538462048"/>
    <n v="3108.8615384615259"/>
    <n v="9327.6960000000527"/>
    <n v="15590.4"/>
    <n v="12924.8"/>
    <m/>
    <m/>
    <m/>
    <m/>
    <n v="331209.70400000038"/>
    <n v="0"/>
    <n v="5687900.6632478572"/>
    <n v="0"/>
    <n v="0"/>
    <n v="28515.199999999997"/>
    <n v="1130087.5100480013"/>
    <n v="0"/>
    <n v="5403505.6300854646"/>
    <n v="0"/>
    <n v="0"/>
    <n v="0"/>
    <n v="6533593.1401334656"/>
    <n v="16.629404216235081"/>
  </r>
  <r>
    <x v="12"/>
    <x v="14"/>
    <n v="392894"/>
    <n v="0"/>
    <m/>
    <n v="4484417582.7908115"/>
    <n v="11413.81029690148"/>
    <n v="51457.193965517239"/>
    <n v="99755"/>
    <m/>
    <m/>
    <m/>
    <n v="72369.25"/>
    <m/>
    <n v="99922"/>
    <n v="4898848"/>
    <n v="0"/>
    <n v="11831.66666666667"/>
    <n v="5095.625"/>
    <n v="1099"/>
    <n v="573"/>
    <n v="8418"/>
    <n v="9496"/>
    <n v="2999"/>
    <n v="10335"/>
    <n v="8000"/>
    <n v="6400"/>
    <m/>
    <m/>
    <m/>
    <m/>
    <n v="356423.44396551722"/>
    <n v="0"/>
    <n v="4915775.291666667"/>
    <n v="0"/>
    <n v="0"/>
    <n v="14400"/>
    <n v="1216116.7908103447"/>
    <n v="0"/>
    <n v="4669986.5270833336"/>
    <n v="0"/>
    <n v="0"/>
    <n v="0"/>
    <n v="5886103.3178936783"/>
    <n v="14.981402917564733"/>
  </r>
  <r>
    <x v="13"/>
    <x v="14"/>
    <n v="392894"/>
    <n v="0"/>
    <m/>
    <n v="2469503302.509892"/>
    <n v="6285.4187198325553"/>
    <n v="45532.932692307702"/>
    <n v="87178.846153846156"/>
    <m/>
    <m/>
    <m/>
    <n v="72668.478260869568"/>
    <m/>
    <n v="87197.307692307688"/>
    <n v="2693446.153846154"/>
    <n v="0"/>
    <n v="9566.6666666666679"/>
    <n v="3550"/>
    <n v="1073.0769230769231"/>
    <n v="609.13043478260875"/>
    <n v="7543.8461538461534"/>
    <n v="8424.2307692307695"/>
    <n v="2466.9230769230771"/>
    <n v="10849.5652173913"/>
    <n v="7730.7692307692296"/>
    <n v="6346.1538461538466"/>
    <m/>
    <m/>
    <m/>
    <m/>
    <n v="323544.3373745819"/>
    <n v="0"/>
    <n v="2706562.8205128205"/>
    <n v="0"/>
    <n v="0"/>
    <n v="14076.923076923076"/>
    <n v="1103933.2791220734"/>
    <n v="0"/>
    <n v="2571234.6794871795"/>
    <n v="0"/>
    <n v="0"/>
    <n v="0"/>
    <n v="3675167.9586092532"/>
    <n v="9.3540954013277204"/>
  </r>
  <r>
    <x v="14"/>
    <x v="14"/>
    <n v="392894"/>
    <n v="0"/>
    <m/>
    <n v="926712131.43752909"/>
    <n v="2358.6823200087788"/>
    <n v="49701.898148148153"/>
    <n v="112346.29629629631"/>
    <m/>
    <m/>
    <m/>
    <n v="75727.73"/>
    <m/>
    <n v="112197.61111111109"/>
    <n v="1009690.666666667"/>
    <n v="0"/>
    <n v="4247"/>
    <n v="734.81481481481478"/>
    <n v="998.88888888888891"/>
    <n v="559.24"/>
    <n v="8074.9259259259252"/>
    <n v="10103.703703703701"/>
    <n v="2683.2222222222222"/>
    <n v="10629.28"/>
    <n v="13245.45454545454"/>
    <n v="10709.09090909091"/>
    <m/>
    <m/>
    <m/>
    <m/>
    <n v="383022.79629629635"/>
    <n v="0"/>
    <n v="1014672.4814814818"/>
    <n v="0"/>
    <n v="0"/>
    <n v="23954.545454545449"/>
    <n v="1306873.7809629631"/>
    <n v="0"/>
    <n v="963938.85740740772"/>
    <n v="0"/>
    <n v="0"/>
    <n v="0"/>
    <n v="2270812.638370371"/>
    <n v="5.7797081105091221"/>
  </r>
  <r>
    <x v="15"/>
    <x v="14"/>
    <n v="392894"/>
    <n v="0"/>
    <m/>
    <n v="187579916.64121029"/>
    <n v="477.43135970824278"/>
    <n v="47617.366071428572"/>
    <n v="134919.64285714281"/>
    <m/>
    <m/>
    <m/>
    <n v="69706.944444444438"/>
    <m/>
    <n v="137267.67857142861"/>
    <n v="203382.85714285719"/>
    <n v="0"/>
    <n v="492.85714285714278"/>
    <n v="182.14285714285711"/>
    <n v="1097.1428571428571"/>
    <n v="561.11111111111109"/>
    <n v="7425"/>
    <n v="9377.1428571428569"/>
    <n v="2205"/>
    <n v="9583.3333333333339"/>
    <n v="25500"/>
    <n v="21428.571428571431"/>
    <m/>
    <m/>
    <m/>
    <m/>
    <n v="419760.36210317456"/>
    <n v="0"/>
    <n v="204057.85714285719"/>
    <n v="0"/>
    <n v="0"/>
    <n v="46928.571428571435"/>
    <n v="1432222.3554960315"/>
    <n v="0"/>
    <n v="193854.96428571432"/>
    <n v="0"/>
    <n v="0"/>
    <n v="0"/>
    <n v="1626077.3197817458"/>
    <n v="4.138717617937016"/>
  </r>
  <r>
    <x v="16"/>
    <x v="14"/>
    <n v="392894"/>
    <n v="0"/>
    <m/>
    <n v="213283268.92963791"/>
    <n v="542.85193698462672"/>
    <n v="52076.875"/>
    <n v="196118"/>
    <m/>
    <m/>
    <m/>
    <n v="72383.5"/>
    <m/>
    <n v="203799.5"/>
    <n v="231392"/>
    <n v="0"/>
    <n v="190"/>
    <n v="90"/>
    <n v="1293"/>
    <n v="548"/>
    <n v="7879"/>
    <n v="9475"/>
    <n v="2353"/>
    <n v="10010"/>
    <n v="54624.137931034493"/>
    <n v="46927.586206896551"/>
    <m/>
    <m/>
    <m/>
    <m/>
    <n v="555935.875"/>
    <n v="0"/>
    <n v="231672"/>
    <n v="0"/>
    <n v="0"/>
    <n v="101551.72413793104"/>
    <n v="1896853.2054999999"/>
    <n v="0"/>
    <n v="220088.4"/>
    <n v="0"/>
    <n v="0"/>
    <n v="0"/>
    <n v="2116941.6055000001"/>
    <n v="5.3880731329569809"/>
  </r>
  <r>
    <x v="17"/>
    <x v="14"/>
    <n v="392894"/>
    <n v="0"/>
    <m/>
    <n v="192435895.36286291"/>
    <n v="489.79087327081311"/>
    <n v="43390.080000000002"/>
    <n v="155333.56"/>
    <m/>
    <m/>
    <m/>
    <n v="73279.940476190473"/>
    <m/>
    <n v="161386"/>
    <n v="208200.95999999999"/>
    <n v="0"/>
    <n v="905.19999999999993"/>
    <n v="86.8"/>
    <n v="977.12"/>
    <n v="569.80952380952374"/>
    <n v="6477.76"/>
    <n v="7510.68"/>
    <n v="2466.36"/>
    <n v="10588.714285714281"/>
    <n v="40796"/>
    <n v="34844"/>
    <m/>
    <m/>
    <m/>
    <m/>
    <n v="461980.02428571426"/>
    <n v="0"/>
    <n v="209192.95999999999"/>
    <n v="0"/>
    <n v="0"/>
    <n v="75640"/>
    <n v="1576275.842862857"/>
    <n v="0"/>
    <n v="198733.31200000001"/>
    <n v="0"/>
    <n v="0"/>
    <n v="0"/>
    <n v="1775009.154862857"/>
    <n v="4.5177812714443517"/>
  </r>
  <r>
    <x v="18"/>
    <x v="14"/>
    <n v="392894"/>
    <n v="0"/>
    <m/>
    <n v="169960369.96963981"/>
    <n v="432.58581187200559"/>
    <n v="38216"/>
    <n v="123563.5"/>
    <m/>
    <m/>
    <m/>
    <n v="74305.5"/>
    <m/>
    <n v="186777.32142857139"/>
    <n v="183291.42857142861"/>
    <n v="0"/>
    <n v="1200"/>
    <n v="96.428571428571431"/>
    <n v="1126.071428571428"/>
    <n v="613.33333333333326"/>
    <n v="6838.9285714285716"/>
    <n v="9039.6428571428569"/>
    <n v="3100.7142857142858"/>
    <n v="9788.8888888888887"/>
    <n v="37615.384615384617"/>
    <n v="31730.76923076923"/>
    <m/>
    <m/>
    <m/>
    <m/>
    <n v="453369.90079365065"/>
    <n v="0"/>
    <n v="184587.85714285719"/>
    <n v="0"/>
    <n v="0"/>
    <n v="69346.153846153844"/>
    <n v="1546898.1015079359"/>
    <n v="0"/>
    <n v="175358.46428571432"/>
    <n v="0"/>
    <n v="0"/>
    <n v="0"/>
    <n v="1722256.5657936502"/>
    <n v="4.3835145504732838"/>
  </r>
  <r>
    <x v="19"/>
    <x v="14"/>
    <n v="392894"/>
    <n v="0"/>
    <m/>
    <n v="1439990630.2553279"/>
    <n v="3665.086843411525"/>
    <n v="0"/>
    <n v="0"/>
    <m/>
    <m/>
    <m/>
    <n v="117289.2045454546"/>
    <m/>
    <n v="237144.6551724138"/>
    <n v="1576920.8275862071"/>
    <n v="0"/>
    <n v="465"/>
    <n v="74.827586206896555"/>
    <n v="1180.137931034483"/>
    <n v="657.64285714285722"/>
    <n v="7788.4827586206893"/>
    <n v="9742.5517241379312"/>
    <n v="3514.7586206896549"/>
    <n v="10117.071428571429"/>
    <n v="13575.86206896552"/>
    <n v="11010.34482758621"/>
    <m/>
    <m/>
    <m/>
    <m/>
    <n v="387434.50503806543"/>
    <n v="0"/>
    <n v="1577460.6551724139"/>
    <n v="0"/>
    <n v="0"/>
    <n v="24586.206896551732"/>
    <n v="1321926.5311898792"/>
    <n v="0"/>
    <n v="1498587.6224137933"/>
    <n v="0"/>
    <n v="0"/>
    <n v="0"/>
    <n v="2820514.1536036725"/>
    <n v="7.1788170692443067"/>
  </r>
  <r>
    <x v="20"/>
    <x v="14"/>
    <n v="392894"/>
    <n v="0"/>
    <m/>
    <n v="3885700610.450552"/>
    <n v="9889.9464243550465"/>
    <n v="0"/>
    <n v="0"/>
    <m/>
    <m/>
    <m/>
    <n v="116933.6538461538"/>
    <m/>
    <n v="192124.82142857139"/>
    <n v="4255851.4285714291"/>
    <n v="0"/>
    <n v="1106.25"/>
    <n v="2400"/>
    <n v="941.78571428571422"/>
    <n v="588"/>
    <n v="6760.7142857142862"/>
    <n v="8428.9285714285725"/>
    <n v="2685"/>
    <n v="9717.6"/>
    <n v="6964.2857142857138"/>
    <n v="5571.4285714285716"/>
    <m/>
    <m/>
    <m/>
    <m/>
    <n v="338180.50384615373"/>
    <n v="0"/>
    <n v="4259357.6785714291"/>
    <n v="0"/>
    <n v="0"/>
    <n v="12535.714285714286"/>
    <n v="1153871.8791230766"/>
    <n v="0"/>
    <n v="4046389.7946428577"/>
    <n v="0"/>
    <n v="0"/>
    <n v="0"/>
    <n v="5200261.6737659341"/>
    <n v="13.235787957479458"/>
  </r>
  <r>
    <x v="21"/>
    <x v="14"/>
    <n v="392894"/>
    <n v="0"/>
    <m/>
    <n v="1565129241.162575"/>
    <n v="3983.5916078193491"/>
    <n v="0"/>
    <n v="0"/>
    <m/>
    <m/>
    <m/>
    <n v="104617.25"/>
    <m/>
    <n v="77253.722222222219"/>
    <n v="1712779.8518518519"/>
    <n v="0"/>
    <n v="2075.652173913043"/>
    <n v="539.13043478260863"/>
    <n v="406.44444444444451"/>
    <n v="568.33333333333326"/>
    <n v="2728"/>
    <n v="3350.296296296297"/>
    <n v="927.7037037037037"/>
    <n v="10767.33333333333"/>
    <n v="2755.5555555555561"/>
    <n v="2066.666666666667"/>
    <m/>
    <m/>
    <m/>
    <m/>
    <n v="200619.08333333334"/>
    <n v="0"/>
    <n v="1715394.6344605477"/>
    <n v="0"/>
    <n v="0"/>
    <n v="4822.2222222222226"/>
    <n v="684512.31233333331"/>
    <n v="0"/>
    <n v="1629624.9027375202"/>
    <n v="0"/>
    <n v="0"/>
    <n v="0"/>
    <n v="2314137.2150708535"/>
    <n v="5.8899785058332617"/>
  </r>
  <r>
    <x v="22"/>
    <x v="14"/>
    <n v="392894"/>
    <n v="0"/>
    <m/>
    <n v="4464631190.5483322"/>
    <n v="11363.449659573151"/>
    <n v="0"/>
    <n v="0"/>
    <m/>
    <m/>
    <m/>
    <n v="111910.7045454546"/>
    <m/>
    <n v="217824.70689655171"/>
    <n v="4891312.5517241377"/>
    <n v="0"/>
    <n v="1452.105263157895"/>
    <n v="1296.363636363636"/>
    <n v="1183.344827586207"/>
    <n v="600.48148148148152"/>
    <n v="8150.8620689655163"/>
    <n v="9100.1034482758623"/>
    <n v="3119.2413793103451"/>
    <n v="9576.7037037037044"/>
    <n v="7910.3448275862074"/>
    <n v="6306.8965517241377"/>
    <m/>
    <m/>
    <m/>
    <m/>
    <n v="361466.14835132938"/>
    <n v="0"/>
    <n v="4894061.0206236588"/>
    <n v="0"/>
    <n v="0"/>
    <n v="14217.241379310344"/>
    <n v="1233322.4981747358"/>
    <n v="0"/>
    <n v="4649357.9695924763"/>
    <n v="0"/>
    <n v="0"/>
    <n v="0"/>
    <n v="5882680.4677672125"/>
    <n v="14.972691025485787"/>
  </r>
  <r>
    <x v="23"/>
    <x v="14"/>
    <n v="392894"/>
    <n v="0"/>
    <m/>
    <n v="3644845841.4426088"/>
    <n v="9276.91907090108"/>
    <n v="0"/>
    <n v="0"/>
    <m/>
    <m/>
    <m/>
    <n v="125720.63888888891"/>
    <m/>
    <n v="209044.35185185191"/>
    <n v="3992812.8"/>
    <n v="0"/>
    <n v="0"/>
    <n v="2340.7142857142849"/>
    <n v="1038.62962962963"/>
    <n v="548.85185185185185"/>
    <n v="7969.6296296296296"/>
    <n v="9162.925925925927"/>
    <n v="3260.8888888888891"/>
    <n v="9370.2222222222208"/>
    <n v="9237.0370370370383"/>
    <n v="7411.1111111111104"/>
    <m/>
    <m/>
    <m/>
    <m/>
    <n v="366116.13888888888"/>
    <n v="0"/>
    <n v="3995153.5142857139"/>
    <n v="0"/>
    <n v="0"/>
    <n v="16648.14814814815"/>
    <n v="1249188.2658888889"/>
    <n v="0"/>
    <n v="3795395.8385714283"/>
    <n v="0"/>
    <n v="0"/>
    <n v="0"/>
    <n v="5044584.1044603176"/>
    <n v="12.839554954925037"/>
  </r>
  <r>
    <x v="24"/>
    <x v="14"/>
    <n v="392894"/>
    <n v="0"/>
    <m/>
    <n v="3486096341.6721349"/>
    <n v="8872.8673425202105"/>
    <n v="0"/>
    <n v="0"/>
    <m/>
    <m/>
    <m/>
    <n v="106018.45"/>
    <m/>
    <n v="210413.03448275861"/>
    <n v="3814171.5862068972"/>
    <n v="0"/>
    <n v="1102.2222222222219"/>
    <n v="5902.9166666666661"/>
    <n v="963.13793103448279"/>
    <n v="551.58620689655174"/>
    <n v="7409"/>
    <n v="7990.5172413793107"/>
    <n v="2677.7586206896549"/>
    <n v="7673.0344827586196"/>
    <n v="5772.4137931034484"/>
    <n v="4703.4482758620688"/>
    <m/>
    <m/>
    <m/>
    <m/>
    <n v="343696.51896551729"/>
    <n v="0"/>
    <n v="3821176.7250957857"/>
    <n v="0"/>
    <n v="0"/>
    <n v="10475.862068965518"/>
    <n v="1172692.522710345"/>
    <n v="0"/>
    <n v="3630117.8888409962"/>
    <n v="0"/>
    <n v="0"/>
    <n v="0"/>
    <n v="4802810.4115513414"/>
    <n v="12.224188741877812"/>
  </r>
  <r>
    <x v="25"/>
    <x v="14"/>
    <n v="392894"/>
    <n v="0"/>
    <m/>
    <n v="2420122048.305079"/>
    <n v="6159.7327734836354"/>
    <n v="0"/>
    <n v="0"/>
    <m/>
    <m/>
    <m/>
    <n v="91091.111111111109"/>
    <m/>
    <n v="182959.28571428571"/>
    <n v="2647680"/>
    <n v="0"/>
    <n v="0"/>
    <n v="4860"/>
    <n v="452.14285714285711"/>
    <n v="452.22222222222217"/>
    <n v="5154.6428571428578"/>
    <n v="6081.4285714285716"/>
    <n v="1550.3571428571429"/>
    <n v="4618.8888888888887"/>
    <n v="4392.8571428571422"/>
    <n v="3642.8571428571431"/>
    <m/>
    <m/>
    <m/>
    <m/>
    <n v="292360.07936507935"/>
    <n v="0"/>
    <n v="2652540"/>
    <n v="0"/>
    <n v="0"/>
    <n v="8035.7142857142853"/>
    <n v="997532.59079365071"/>
    <n v="0"/>
    <n v="2519913"/>
    <n v="0"/>
    <n v="0"/>
    <n v="0"/>
    <n v="3517445.5907936506"/>
    <n v="8.9526579453838711"/>
  </r>
  <r>
    <x v="26"/>
    <x v="14"/>
    <n v="392894"/>
    <n v="0"/>
    <m/>
    <n v="1207716586.4579999"/>
    <n v="3073.8992869781682"/>
    <n v="0"/>
    <n v="0"/>
    <m/>
    <m/>
    <m/>
    <n v="93353"/>
    <m/>
    <n v="259928.5"/>
    <n v="1320864"/>
    <n v="0"/>
    <n v="30"/>
    <n v="1942.666666666667"/>
    <n v="453"/>
    <n v="475"/>
    <n v="5561"/>
    <n v="7043"/>
    <n v="1746"/>
    <n v="4637"/>
    <n v="9000"/>
    <n v="7200"/>
    <m/>
    <m/>
    <m/>
    <m/>
    <n v="373196.5"/>
    <n v="0"/>
    <n v="1322836.6666666667"/>
    <n v="0"/>
    <n v="0"/>
    <n v="16200"/>
    <n v="1273346.4579999999"/>
    <n v="0"/>
    <n v="1256694.8333333335"/>
    <n v="0"/>
    <n v="0"/>
    <n v="0"/>
    <n v="2530041.2913333336"/>
    <n v="6.4395009629399622"/>
  </r>
  <r>
    <x v="27"/>
    <x v="14"/>
    <n v="392894"/>
    <n v="0"/>
    <m/>
    <n v="11456502.208730159"/>
    <n v="29.159269952532131"/>
    <n v="0"/>
    <n v="0"/>
    <m/>
    <m/>
    <m/>
    <n v="100202.1428571429"/>
    <m/>
    <n v="323873.57142857142"/>
    <n v="10662.857142857139"/>
    <n v="0"/>
    <n v="107.1428571428572"/>
    <n v="53.571428571428577"/>
    <n v="878.57142857142856"/>
    <n v="422.14285714285711"/>
    <n v="6514.2857142857138"/>
    <n v="8038.9285714285716"/>
    <n v="1870.714285714286"/>
    <n v="6019.2857142857138"/>
    <n v="31222.222222222219"/>
    <n v="26222.222222222219"/>
    <m/>
    <m/>
    <m/>
    <m/>
    <n v="447819.6428571429"/>
    <n v="0"/>
    <n v="10823.571428571426"/>
    <n v="0"/>
    <n v="0"/>
    <n v="57444.444444444438"/>
    <n v="1527960.6214285716"/>
    <n v="0"/>
    <n v="10282.392857142855"/>
    <n v="0"/>
    <n v="0"/>
    <n v="0"/>
    <n v="1538243.0142857146"/>
    <n v="3.9151603595008186"/>
  </r>
  <r>
    <x v="28"/>
    <x v="14"/>
    <n v="392894"/>
    <n v="0"/>
    <m/>
    <n v="1959846.97"/>
    <n v="4.9882333911945711"/>
    <n v="0"/>
    <n v="0"/>
    <m/>
    <m/>
    <m/>
    <n v="123054.5"/>
    <m/>
    <n v="311643"/>
    <n v="0"/>
    <n v="0"/>
    <n v="0"/>
    <n v="310"/>
    <n v="1457"/>
    <n v="558"/>
    <n v="7564"/>
    <n v="9889"/>
    <n v="1705"/>
    <n v="7502"/>
    <n v="52700"/>
    <n v="43400"/>
    <m/>
    <m/>
    <m/>
    <m/>
    <n v="463372.5"/>
    <n v="0"/>
    <n v="310"/>
    <n v="0"/>
    <n v="0"/>
    <n v="96100"/>
    <n v="1581026.97"/>
    <n v="0"/>
    <n v="294.5"/>
    <n v="0"/>
    <n v="0"/>
    <n v="0"/>
    <n v="1581321.47"/>
    <n v="4.0248043238125293"/>
  </r>
  <r>
    <x v="29"/>
    <x v="14"/>
    <n v="392894"/>
    <n v="0"/>
    <m/>
    <n v="16163456.65439564"/>
    <n v="41.139484579544707"/>
    <n v="0"/>
    <n v="0"/>
    <m/>
    <m/>
    <m/>
    <n v="105032.9821428571"/>
    <m/>
    <n v="382925.05263157887"/>
    <n v="15633.92"/>
    <n v="0"/>
    <n v="11.071428571428569"/>
    <n v="59.61538461538462"/>
    <n v="662.75862068965523"/>
    <n v="533.19999999999993"/>
    <n v="6827.4827586206893"/>
    <n v="7147.7142857142862"/>
    <n v="2485.7407407407409"/>
    <n v="7689.1923076923076"/>
    <n v="47053.571428571428"/>
    <n v="42408"/>
    <m/>
    <m/>
    <m/>
    <m/>
    <n v="513304.12348789367"/>
    <n v="0"/>
    <n v="15704.606813186814"/>
    <n v="0"/>
    <n v="0"/>
    <n v="89461.57142857142"/>
    <n v="1751393.6693406932"/>
    <n v="0"/>
    <n v="14919.376472527474"/>
    <n v="0"/>
    <n v="0"/>
    <n v="0"/>
    <n v="1766313.0458132206"/>
    <n v="4.4956477976584539"/>
  </r>
  <r>
    <x v="30"/>
    <x v="14"/>
    <n v="392894"/>
    <n v="0"/>
    <m/>
    <n v="881980583.97599995"/>
    <n v="2244.8308805326628"/>
    <n v="0"/>
    <n v="0"/>
    <m/>
    <m/>
    <m/>
    <n v="105898"/>
    <m/>
    <n v="298366"/>
    <n v="964192"/>
    <n v="0"/>
    <n v="70"/>
    <n v="1170"/>
    <n v="700"/>
    <n v="519"/>
    <n v="6896"/>
    <n v="5493"/>
    <n v="3071"/>
    <n v="7955.0000000000009"/>
    <n v="23600"/>
    <n v="19600"/>
    <m/>
    <m/>
    <m/>
    <m/>
    <n v="428898"/>
    <n v="0"/>
    <n v="965432"/>
    <n v="0"/>
    <n v="0"/>
    <n v="43200"/>
    <n v="1463399.976"/>
    <n v="0"/>
    <n v="917160.4"/>
    <n v="0"/>
    <n v="0"/>
    <n v="0"/>
    <n v="2380560.3760000002"/>
    <n v="6.059039781722297"/>
  </r>
  <r>
    <x v="31"/>
    <x v="14"/>
    <n v="392894"/>
    <n v="0"/>
    <m/>
    <n v="2211688217.6161542"/>
    <n v="5629.2237031264249"/>
    <n v="0"/>
    <n v="0"/>
    <m/>
    <m/>
    <m/>
    <n v="105068.5"/>
    <m/>
    <n v="224544"/>
    <n v="2420017.066666666"/>
    <n v="0"/>
    <n v="10"/>
    <n v="3731.9230769230771"/>
    <n v="168"/>
    <n v="557"/>
    <n v="7301"/>
    <n v="5076"/>
    <n v="3386"/>
    <n v="8272"/>
    <n v="6000"/>
    <n v="4900"/>
    <m/>
    <m/>
    <m/>
    <m/>
    <n v="354372.5"/>
    <n v="0"/>
    <n v="2423758.989743589"/>
    <n v="0"/>
    <n v="0"/>
    <n v="10900"/>
    <n v="1209118.97"/>
    <n v="0"/>
    <n v="2302571.0402564094"/>
    <n v="0"/>
    <n v="0"/>
    <n v="0"/>
    <n v="3511690.0102564096"/>
    <n v="8.9380087511043929"/>
  </r>
  <r>
    <x v="32"/>
    <x v="14"/>
    <n v="392894"/>
    <n v="0"/>
    <m/>
    <n v="1597569416.8170669"/>
    <n v="4066.1588540854968"/>
    <n v="0"/>
    <n v="0"/>
    <m/>
    <m/>
    <m/>
    <n v="100051.5789473684"/>
    <m/>
    <n v="145404.64285714281"/>
    <n v="1748502.857142857"/>
    <n v="0"/>
    <n v="0"/>
    <n v="2226.3157894736842"/>
    <n v="70.714285714285722"/>
    <n v="486.31578947368422"/>
    <n v="4770"/>
    <n v="3382.5"/>
    <n v="2045.3571428571429"/>
    <n v="8071.5789473684199"/>
    <n v="1500"/>
    <n v="1178.571428571428"/>
    <m/>
    <m/>
    <m/>
    <m/>
    <n v="264282.68796992471"/>
    <n v="0"/>
    <n v="1750729.1729323308"/>
    <n v="0"/>
    <n v="0"/>
    <n v="2678.571428571428"/>
    <n v="901732.53135338309"/>
    <n v="0"/>
    <n v="1663192.7142857141"/>
    <n v="0"/>
    <n v="0"/>
    <n v="0"/>
    <n v="2564925.2456390969"/>
    <n v="6.5282881531382433"/>
  </r>
  <r>
    <x v="33"/>
    <x v="14"/>
    <n v="392894"/>
    <n v="0"/>
    <m/>
    <n v="4916271401.8240013"/>
    <n v="12512.971442231241"/>
    <n v="0"/>
    <n v="0"/>
    <m/>
    <m/>
    <m/>
    <n v="97069"/>
    <m/>
    <n v="248583"/>
    <n v="5385280"/>
    <n v="0"/>
    <n v="0"/>
    <n v="3980.4"/>
    <n v="127"/>
    <n v="423"/>
    <n v="7085"/>
    <n v="4466"/>
    <n v="1900"/>
    <n v="8699"/>
    <n v="5100"/>
    <n v="4000"/>
    <m/>
    <m/>
    <m/>
    <m/>
    <n v="368352"/>
    <n v="0"/>
    <n v="5389260.4000000004"/>
    <n v="0"/>
    <n v="0"/>
    <n v="9100"/>
    <n v="1256817.024"/>
    <n v="0"/>
    <n v="5119797.38"/>
    <n v="0"/>
    <n v="0"/>
    <n v="0"/>
    <n v="6376614.4040000001"/>
    <n v="16.229859463366711"/>
  </r>
  <r>
    <x v="34"/>
    <x v="14"/>
    <n v="392894"/>
    <n v="0"/>
    <m/>
    <n v="5764836828.7896461"/>
    <n v="14672.75353858712"/>
    <n v="0"/>
    <n v="0"/>
    <m/>
    <m/>
    <m/>
    <n v="96490"/>
    <m/>
    <n v="261950"/>
    <n v="6319520"/>
    <n v="0"/>
    <n v="0"/>
    <n v="127.64705882352941"/>
    <n v="56"/>
    <n v="403"/>
    <n v="7158"/>
    <n v="4071"/>
    <n v="1922"/>
    <n v="8306"/>
    <n v="11500"/>
    <n v="8900"/>
    <m/>
    <m/>
    <m/>
    <m/>
    <n v="380356"/>
    <n v="0"/>
    <n v="6319647.6470588231"/>
    <n v="0"/>
    <n v="0"/>
    <n v="20400"/>
    <n v="1297774.672"/>
    <n v="0"/>
    <n v="6003665.2647058824"/>
    <n v="0"/>
    <n v="0"/>
    <n v="0"/>
    <n v="7301439.9367058827"/>
    <n v="18.583739982554793"/>
  </r>
  <r>
    <x v="35"/>
    <x v="14"/>
    <n v="392894"/>
    <n v="0"/>
    <m/>
    <n v="6413783186.6335011"/>
    <n v="16324.462034628939"/>
    <n v="0"/>
    <n v="0"/>
    <m/>
    <m/>
    <m/>
    <n v="89236.56"/>
    <m/>
    <n v="217228.30769230769"/>
    <n v="7025467.076923077"/>
    <n v="0"/>
    <n v="0"/>
    <n v="5936"/>
    <n v="72.15384615384616"/>
    <n v="250.88"/>
    <n v="6618.7692307692296"/>
    <n v="3487.0769230769229"/>
    <n v="2222.7692307692309"/>
    <n v="7620.48"/>
    <n v="15938.461538461541"/>
    <n v="12815.384615384621"/>
    <m/>
    <m/>
    <m/>
    <m/>
    <n v="326736.99692307698"/>
    <n v="0"/>
    <n v="7031403.076923077"/>
    <n v="0"/>
    <n v="0"/>
    <n v="28753.846153846163"/>
    <n v="1114826.6335015385"/>
    <n v="0"/>
    <n v="6679832.923076923"/>
    <n v="0"/>
    <n v="0"/>
    <n v="0"/>
    <n v="7794659.5565784611"/>
    <n v="19.839090331179559"/>
  </r>
  <r>
    <x v="36"/>
    <x v="14"/>
    <n v="392894"/>
    <n v="0"/>
    <m/>
    <n v="5005216032.1875067"/>
    <n v="12739.354717016569"/>
    <n v="0"/>
    <n v="0"/>
    <m/>
    <m/>
    <m/>
    <n v="99006.517241379319"/>
    <m/>
    <n v="214309.41379310339"/>
    <n v="5480977.1428571427"/>
    <n v="0"/>
    <n v="0"/>
    <n v="5909.375"/>
    <n v="81.241379310344826"/>
    <n v="429.72413793103448"/>
    <n v="7391.8965517241377"/>
    <n v="3842.9310344827591"/>
    <n v="2656.379310344827"/>
    <n v="8381.758620689654"/>
    <n v="16034.48275862069"/>
    <n v="12720.689655172409"/>
    <m/>
    <m/>
    <m/>
    <m/>
    <n v="336099.86206896545"/>
    <n v="0"/>
    <n v="5486886.5178571427"/>
    <n v="0"/>
    <n v="0"/>
    <n v="28755.172413793101"/>
    <n v="1146772.72937931"/>
    <n v="0"/>
    <n v="5212542.1919642854"/>
    <n v="0"/>
    <n v="0"/>
    <n v="0"/>
    <n v="6359314.9213435957"/>
    <n v="16.185828547505423"/>
  </r>
  <r>
    <x v="37"/>
    <x v="14"/>
    <n v="392894"/>
    <n v="0"/>
    <m/>
    <n v="3653914935.056571"/>
    <n v="9300.0018708775679"/>
    <n v="0"/>
    <n v="0"/>
    <m/>
    <m/>
    <m/>
    <n v="98323"/>
    <m/>
    <n v="215953"/>
    <n v="4003008"/>
    <n v="0"/>
    <n v="0"/>
    <n v="2185.7142857142858"/>
    <n v="67"/>
    <n v="478"/>
    <n v="7167"/>
    <n v="3778"/>
    <n v="2502"/>
    <n v="8651"/>
    <n v="16000"/>
    <n v="12700"/>
    <m/>
    <m/>
    <m/>
    <m/>
    <n v="336919"/>
    <n v="0"/>
    <n v="4005193.7142857141"/>
    <n v="0"/>
    <n v="0"/>
    <n v="28700"/>
    <n v="1149567.628"/>
    <n v="0"/>
    <n v="3804934.0285714283"/>
    <n v="0"/>
    <n v="0"/>
    <n v="0"/>
    <n v="4954501.6565714283"/>
    <n v="12.610275689044446"/>
  </r>
  <r>
    <x v="38"/>
    <x v="14"/>
    <n v="392894"/>
    <n v="0"/>
    <m/>
    <n v="16871061.372000001"/>
    <n v="42.940491257183872"/>
    <n v="0"/>
    <n v="0"/>
    <m/>
    <m/>
    <m/>
    <n v="99020"/>
    <m/>
    <n v="260174"/>
    <n v="16000"/>
    <n v="0"/>
    <n v="0"/>
    <n v="1030"/>
    <n v="80"/>
    <n v="463"/>
    <n v="6892"/>
    <n v="3819"/>
    <n v="2378"/>
    <n v="8505"/>
    <n v="21200"/>
    <n v="17400"/>
    <m/>
    <m/>
    <m/>
    <m/>
    <n v="381331"/>
    <n v="0"/>
    <n v="17030"/>
    <n v="0"/>
    <n v="0"/>
    <n v="38600"/>
    <n v="1301101.372"/>
    <n v="0"/>
    <n v="16178.5"/>
    <n v="0"/>
    <n v="0"/>
    <n v="0"/>
    <n v="1317279.872"/>
    <n v="3.3527614878313234"/>
  </r>
  <r>
    <x v="39"/>
    <x v="14"/>
    <n v="392894"/>
    <n v="0"/>
    <m/>
    <n v="6433569.974923078"/>
    <n v="16.37482367998259"/>
    <n v="0"/>
    <n v="0"/>
    <m/>
    <m/>
    <m/>
    <n v="98230.5"/>
    <m/>
    <n v="385501.15384615381"/>
    <n v="4384"/>
    <n v="0"/>
    <n v="0"/>
    <n v="700"/>
    <n v="72"/>
    <n v="489"/>
    <n v="6739"/>
    <n v="3846"/>
    <n v="1469"/>
    <n v="8566"/>
    <n v="40300"/>
    <n v="33900"/>
    <m/>
    <m/>
    <m/>
    <m/>
    <n v="504912.65384615381"/>
    <n v="0"/>
    <n v="5084"/>
    <n v="0"/>
    <n v="0"/>
    <n v="74200"/>
    <n v="1722761.9749230768"/>
    <n v="0"/>
    <n v="4829.8"/>
    <n v="0"/>
    <n v="0"/>
    <n v="0"/>
    <n v="1727591.7749230769"/>
    <n v="4.3970938088214044"/>
  </r>
  <r>
    <x v="40"/>
    <x v="14"/>
    <n v="392894"/>
    <n v="0"/>
    <m/>
    <n v="13162465.248545449"/>
    <n v="33.501313963932887"/>
    <n v="0"/>
    <n v="0"/>
    <m/>
    <m/>
    <m/>
    <n v="100903.5"/>
    <m/>
    <n v="368353.27272727271"/>
    <n v="12512"/>
    <n v="0"/>
    <n v="0"/>
    <n v="0"/>
    <n v="84"/>
    <n v="502.00000000000011"/>
    <n v="5354"/>
    <n v="4425"/>
    <n v="1582"/>
    <n v="8398"/>
    <n v="44000"/>
    <n v="37000"/>
    <m/>
    <m/>
    <m/>
    <m/>
    <n v="489601.77272727271"/>
    <n v="0"/>
    <n v="12512"/>
    <n v="0"/>
    <n v="0"/>
    <n v="81000"/>
    <n v="1670521.2485454543"/>
    <n v="0"/>
    <n v="11886.4"/>
    <n v="0"/>
    <n v="0"/>
    <n v="0"/>
    <n v="1682407.6485454543"/>
    <n v="4.2820904583563362"/>
  </r>
  <r>
    <x v="41"/>
    <x v="14"/>
    <n v="392894"/>
    <n v="0"/>
    <m/>
    <n v="84363148.903555557"/>
    <n v="214.7224159787514"/>
    <n v="0"/>
    <n v="0"/>
    <m/>
    <m/>
    <m/>
    <n v="107443.5"/>
    <m/>
    <n v="395696.05555555562"/>
    <n v="90432"/>
    <n v="0"/>
    <n v="0"/>
    <n v="0"/>
    <n v="145"/>
    <n v="541"/>
    <n v="4871"/>
    <n v="4880"/>
    <n v="2623"/>
    <n v="8585"/>
    <n v="53500"/>
    <n v="45100"/>
    <m/>
    <m/>
    <m/>
    <m/>
    <n v="524784.55555555562"/>
    <n v="0"/>
    <n v="90432"/>
    <n v="0"/>
    <n v="0"/>
    <n v="98600"/>
    <n v="1790564.9035555557"/>
    <n v="0"/>
    <n v="85910.399999999994"/>
    <n v="0"/>
    <n v="0"/>
    <n v="0"/>
    <n v="1876475.3035555556"/>
    <n v="4.7760345119944709"/>
  </r>
  <r>
    <x v="42"/>
    <x v="14"/>
    <n v="392894"/>
    <n v="0"/>
    <m/>
    <n v="133561827.05"/>
    <n v="339.94366686689028"/>
    <n v="0"/>
    <n v="0"/>
    <m/>
    <m/>
    <m/>
    <n v="109770.5"/>
    <m/>
    <n v="348699"/>
    <n v="144576"/>
    <n v="0"/>
    <n v="0"/>
    <n v="0"/>
    <n v="169"/>
    <n v="546"/>
    <n v="4755"/>
    <n v="6524"/>
    <n v="3097"/>
    <n v="9152"/>
    <n v="33700"/>
    <n v="27800"/>
    <m/>
    <m/>
    <m/>
    <m/>
    <n v="482712.5"/>
    <n v="0"/>
    <n v="144576"/>
    <n v="0"/>
    <n v="0"/>
    <n v="61500"/>
    <n v="1647015.05"/>
    <n v="0"/>
    <n v="137347.20000000001"/>
    <n v="0"/>
    <n v="0"/>
    <n v="0"/>
    <n v="1784362.25"/>
    <n v="4.5415869165729177"/>
  </r>
  <r>
    <x v="43"/>
    <x v="14"/>
    <n v="392894"/>
    <n v="0"/>
    <m/>
    <n v="74385011.858103454"/>
    <n v="189.3259043357838"/>
    <n v="0"/>
    <n v="0"/>
    <m/>
    <m/>
    <m/>
    <n v="114744.2857142857"/>
    <m/>
    <n v="253258.24137931029"/>
    <n v="80009.931034482768"/>
    <n v="0"/>
    <n v="32.068965517241381"/>
    <n v="21.379310344827591"/>
    <n v="179.58620689655169"/>
    <n v="553.57142857142856"/>
    <n v="5090.4137931034484"/>
    <n v="7001.7241379310344"/>
    <n v="3136.344827586207"/>
    <n v="9066.3928571428569"/>
    <n v="14644.8275862069"/>
    <n v="11544.8275862069"/>
    <m/>
    <m/>
    <m/>
    <m/>
    <n v="393030.56034482748"/>
    <n v="0"/>
    <n v="80063.379310344841"/>
    <n v="0"/>
    <n v="0"/>
    <n v="26189.655172413801"/>
    <n v="1341020.2718965514"/>
    <n v="0"/>
    <n v="76060.210344827588"/>
    <n v="0"/>
    <n v="0"/>
    <n v="0"/>
    <n v="1417080.4822413789"/>
    <n v="3.6067755736696894"/>
  </r>
  <r>
    <x v="44"/>
    <x v="14"/>
    <n v="392894"/>
    <n v="0"/>
    <m/>
    <n v="1574351268.7726669"/>
    <n v="4007.0636578127101"/>
    <n v="0"/>
    <n v="0"/>
    <m/>
    <m/>
    <m/>
    <n v="108728.5"/>
    <m/>
    <n v="220129"/>
    <n v="1722240"/>
    <n v="0"/>
    <n v="10"/>
    <n v="2688.8888888888891"/>
    <n v="180"/>
    <n v="528"/>
    <n v="4435"/>
    <n v="6243"/>
    <n v="3011"/>
    <n v="8446"/>
    <n v="4000"/>
    <n v="3000"/>
    <m/>
    <m/>
    <m/>
    <m/>
    <n v="351700.5"/>
    <n v="0"/>
    <n v="1724938.888888889"/>
    <n v="0"/>
    <n v="0"/>
    <n v="7000"/>
    <n v="1200002.1059999999"/>
    <n v="0"/>
    <n v="1638691.9444444447"/>
    <n v="0"/>
    <n v="0"/>
    <n v="0"/>
    <n v="2838694.0504444446"/>
    <n v="7.2250888291611597"/>
  </r>
  <r>
    <x v="45"/>
    <x v="14"/>
    <n v="392894"/>
    <n v="0"/>
    <m/>
    <n v="2432632840.4031429"/>
    <n v="6191.5754386759354"/>
    <n v="0"/>
    <n v="0"/>
    <m/>
    <m/>
    <m/>
    <n v="105210.5"/>
    <m/>
    <n v="221441"/>
    <n v="2656374"/>
    <n v="0"/>
    <n v="0"/>
    <n v="9676.4285714285725"/>
    <n v="183"/>
    <n v="514"/>
    <n v="4625"/>
    <n v="6531"/>
    <n v="1844"/>
    <n v="7972.0000000000009"/>
    <n v="3570"/>
    <n v="2810"/>
    <m/>
    <m/>
    <m/>
    <m/>
    <n v="348320.5"/>
    <n v="0"/>
    <n v="2666050.4285714286"/>
    <n v="0"/>
    <n v="0"/>
    <n v="6380"/>
    <n v="1188469.5459999999"/>
    <n v="0"/>
    <n v="2532747.9071428571"/>
    <n v="0"/>
    <n v="0"/>
    <n v="0"/>
    <n v="3721217.4531428572"/>
    <n v="9.4713013004598121"/>
  </r>
  <r>
    <x v="46"/>
    <x v="14"/>
    <n v="392894"/>
    <n v="0"/>
    <m/>
    <n v="4225481072.6815152"/>
    <n v="10754.76101106536"/>
    <n v="0"/>
    <n v="0"/>
    <m/>
    <m/>
    <m/>
    <n v="109030.1"/>
    <m/>
    <n v="178654.47619047621"/>
    <n v="4628410.7142857136"/>
    <n v="0"/>
    <n v="183.18181818181819"/>
    <n v="3448.75"/>
    <n v="135.8095238095238"/>
    <n v="384.4"/>
    <n v="3801.1904761904761"/>
    <n v="4644.0952380952376"/>
    <n v="2041.5714285714289"/>
    <n v="7584.6666666666661"/>
    <n v="7420.8095238095239"/>
    <n v="5743.8571428571422"/>
    <m/>
    <m/>
    <m/>
    <m/>
    <n v="306276.30952380958"/>
    <n v="0"/>
    <n v="4632042.6461038953"/>
    <n v="0"/>
    <n v="0"/>
    <n v="13164.666666666666"/>
    <n v="1045014.7680952383"/>
    <n v="0"/>
    <n v="4400440.5137987006"/>
    <n v="0"/>
    <n v="0"/>
    <n v="0"/>
    <n v="5445455.2818939388"/>
    <n v="13.859858592632971"/>
  </r>
  <r>
    <x v="47"/>
    <x v="14"/>
    <n v="392894"/>
    <n v="0"/>
    <m/>
    <n v="4546740477.6219997"/>
    <n v="11572.435510906251"/>
    <n v="0"/>
    <n v="0"/>
    <m/>
    <m/>
    <m/>
    <n v="100357.5"/>
    <m/>
    <n v="215155"/>
    <n v="4965216"/>
    <n v="0"/>
    <n v="0"/>
    <n v="18970"/>
    <n v="170"/>
    <n v="451"/>
    <n v="6299"/>
    <n v="5843"/>
    <n v="2958"/>
    <n v="6910"/>
    <n v="5000"/>
    <n v="4100"/>
    <m/>
    <m/>
    <m/>
    <m/>
    <n v="338143.5"/>
    <n v="0"/>
    <n v="4984186"/>
    <n v="0"/>
    <n v="0"/>
    <n v="9100"/>
    <n v="1153745.622"/>
    <n v="0"/>
    <n v="4734976.7"/>
    <n v="0"/>
    <n v="0"/>
    <n v="0"/>
    <n v="5888722.3220000006"/>
    <n v="14.988068848086254"/>
  </r>
  <r>
    <x v="48"/>
    <x v="14"/>
    <n v="392894"/>
    <n v="0"/>
    <m/>
    <n v="2250513807.3014312"/>
    <n v="5728.0432058046972"/>
    <n v="0"/>
    <n v="0"/>
    <m/>
    <m/>
    <m/>
    <n v="111891.7321428571"/>
    <m/>
    <n v="210459"/>
    <n v="2463956.965517242"/>
    <n v="0"/>
    <n v="0"/>
    <n v="2407.0588235294122"/>
    <n v="260.82758620689663"/>
    <n v="468.32142857142861"/>
    <n v="6427.6896551724139"/>
    <n v="6418.0689655172418"/>
    <n v="2878.724137931034"/>
    <n v="7812"/>
    <n v="3955.1724137931042"/>
    <n v="3206.8965517241381"/>
    <m/>
    <m/>
    <m/>
    <m/>
    <n v="346616.36391625606"/>
    <n v="0"/>
    <n v="2466364.0243407716"/>
    <n v="0"/>
    <n v="0"/>
    <n v="7162.0689655172428"/>
    <n v="1182655.0336822656"/>
    <n v="0"/>
    <n v="2343045.823123733"/>
    <n v="0"/>
    <n v="0"/>
    <n v="0"/>
    <n v="3525700.8568059988"/>
    <n v="8.9736693785244839"/>
  </r>
  <r>
    <x v="49"/>
    <x v="14"/>
    <n v="392894"/>
    <n v="0"/>
    <m/>
    <n v="1261285283.051538"/>
    <n v="3210.2431776803369"/>
    <n v="0"/>
    <n v="0"/>
    <m/>
    <m/>
    <m/>
    <n v="108495.57692307689"/>
    <m/>
    <n v="202791.92307692309"/>
    <n v="1380590.769230769"/>
    <n v="0"/>
    <n v="57.692307692307693"/>
    <n v="1073.0769230769231"/>
    <n v="371.53846153846149"/>
    <n v="510"/>
    <n v="4801.1538461538466"/>
    <n v="6831.9230769230771"/>
    <n v="2912.3076923076919"/>
    <n v="7504.6153846153848"/>
    <n v="8192.3076923076933"/>
    <n v="6692.3076923076924"/>
    <m/>
    <m/>
    <m/>
    <m/>
    <n v="334219.03846153844"/>
    <n v="0"/>
    <n v="1381721.5384615383"/>
    <n v="0"/>
    <n v="0"/>
    <n v="14884.615384615387"/>
    <n v="1140355.3592307691"/>
    <n v="0"/>
    <n v="1312635.4615384615"/>
    <n v="0"/>
    <n v="0"/>
    <n v="0"/>
    <n v="2452990.8207692308"/>
    <n v="6.2433908911035312"/>
  </r>
  <r>
    <x v="50"/>
    <x v="14"/>
    <n v="392894"/>
    <n v="0"/>
    <m/>
    <n v="582174783.26380312"/>
    <n v="1481.7604322382199"/>
    <n v="0"/>
    <n v="0"/>
    <m/>
    <m/>
    <m/>
    <n v="108948.96551724141"/>
    <m/>
    <n v="293863.96551724139"/>
    <n v="635290.48275862064"/>
    <n v="0"/>
    <n v="42.758620689655167"/>
    <n v="1372.8571428571429"/>
    <n v="383.75862068965517"/>
    <n v="530.20689655172407"/>
    <n v="4535.620689655173"/>
    <n v="7065.8620689655172"/>
    <n v="2095.1724137931042"/>
    <n v="7851.5517241379312"/>
    <n v="26296.551724137931"/>
    <n v="21486.206896551721"/>
    <m/>
    <m/>
    <m/>
    <m/>
    <n v="425275.10344827588"/>
    <n v="0"/>
    <n v="636706.09852216742"/>
    <n v="0"/>
    <n v="0"/>
    <n v="47782.758620689652"/>
    <n v="1451038.6529655172"/>
    <n v="0"/>
    <n v="604870.79359605908"/>
    <n v="0"/>
    <n v="0"/>
    <n v="0"/>
    <n v="2055909.4465615763"/>
    <n v="5.2327331202858183"/>
  </r>
  <r>
    <x v="51"/>
    <x v="14"/>
    <n v="392894"/>
    <n v="0"/>
    <m/>
    <n v="956489610.06624711"/>
    <n v="2434.4724278463068"/>
    <n v="0"/>
    <n v="0"/>
    <m/>
    <m/>
    <m/>
    <n v="105762.1153846154"/>
    <m/>
    <n v="335848.8"/>
    <n v="1046948.571428571"/>
    <n v="0"/>
    <n v="32.142857142857139"/>
    <n v="0"/>
    <n v="703.92857142857144"/>
    <n v="429.23076923076923"/>
    <n v="3446.7857142857142"/>
    <n v="6707.1428571428578"/>
    <n v="1470"/>
    <n v="7362.6923076923076"/>
    <n v="37888.888888888891"/>
    <n v="29884.61538461539"/>
    <m/>
    <m/>
    <m/>
    <m/>
    <n v="461730.69560439565"/>
    <n v="0"/>
    <n v="1046980.7142857139"/>
    <n v="0"/>
    <n v="0"/>
    <n v="67773.504273504281"/>
    <n v="1575425.1334021979"/>
    <n v="0"/>
    <n v="994631.67857142817"/>
    <n v="0"/>
    <n v="0"/>
    <n v="0"/>
    <n v="2570056.8119736258"/>
    <n v="6.5413490966357992"/>
  </r>
  <r>
    <x v="52"/>
    <x v="14"/>
    <n v="392894"/>
    <n v="0"/>
    <m/>
    <n v="279830103.69866657"/>
    <n v="712.22798947977481"/>
    <n v="0"/>
    <n v="0"/>
    <m/>
    <m/>
    <m/>
    <n v="94291.666666666657"/>
    <m/>
    <n v="388822.66666666663"/>
    <n v="304874.66666666663"/>
    <n v="0"/>
    <n v="0"/>
    <n v="0"/>
    <n v="857.66666666666674"/>
    <n v="382.33333333333343"/>
    <n v="3141.333333333333"/>
    <n v="6685.6666666666661"/>
    <n v="1167.666666666667"/>
    <n v="7037"/>
    <n v="38233.333333333328"/>
    <n v="32033.333333333328"/>
    <m/>
    <m/>
    <m/>
    <m/>
    <n v="502385.99999999994"/>
    <n v="0"/>
    <n v="304874.66666666663"/>
    <n v="0"/>
    <n v="0"/>
    <n v="70266.666666666657"/>
    <n v="1714141.0319999997"/>
    <n v="0"/>
    <n v="289630.93333333329"/>
    <n v="0"/>
    <n v="0"/>
    <n v="0"/>
    <n v="2003771.965333333"/>
    <n v="5.1000319814844026"/>
  </r>
  <r>
    <x v="0"/>
    <x v="15"/>
    <n v="69841"/>
    <m/>
    <m/>
    <m/>
    <m/>
    <n v="9267.2777777777774"/>
    <n v="15926.25"/>
    <m/>
    <m/>
    <m/>
    <n v="143341.78571428571"/>
    <m/>
    <n v="48272.53571428571"/>
    <n v="0"/>
    <m/>
    <n v="894726.42857142864"/>
    <n v="27624.444444444449"/>
    <m/>
    <m/>
    <m/>
    <m/>
    <m/>
    <m/>
    <m/>
    <m/>
    <m/>
    <m/>
    <m/>
    <m/>
    <n v="216807.8492063492"/>
    <n v="0"/>
    <n v="922350.87301587313"/>
    <n v="0"/>
    <n v="0"/>
    <n v="0"/>
    <n v="739748.3814920634"/>
    <n v="0"/>
    <n v="876233.32936507952"/>
    <n v="0"/>
    <n v="0"/>
    <n v="0"/>
    <n v="1615981.7108571429"/>
    <n v="23.13800934776339"/>
  </r>
  <r>
    <x v="54"/>
    <x v="15"/>
    <n v="69841"/>
    <m/>
    <m/>
    <m/>
    <m/>
    <n v="8320"/>
    <n v="15003"/>
    <m/>
    <m/>
    <m/>
    <n v="129852"/>
    <m/>
    <n v="42154"/>
    <n v="0"/>
    <m/>
    <n v="676560"/>
    <n v="25732"/>
    <m/>
    <m/>
    <m/>
    <m/>
    <m/>
    <m/>
    <m/>
    <m/>
    <m/>
    <m/>
    <m/>
    <m/>
    <n v="195329"/>
    <n v="0"/>
    <n v="702292"/>
    <n v="0"/>
    <n v="0"/>
    <n v="0"/>
    <n v="666462.54799999995"/>
    <n v="0"/>
    <n v="667177.4"/>
    <n v="0"/>
    <n v="0"/>
    <n v="0"/>
    <n v="1333639.9479999999"/>
    <n v="19.095373033032171"/>
  </r>
  <r>
    <x v="1"/>
    <x v="15"/>
    <n v="69841"/>
    <m/>
    <m/>
    <n v="678242522.12306094"/>
    <n v="9711.2372692696408"/>
    <n v="9178.3846153846152"/>
    <n v="16696.821428571431"/>
    <m/>
    <m/>
    <m/>
    <n v="138575.53571428571"/>
    <m/>
    <n v="46196.642857142862"/>
    <n v="0"/>
    <n v="0"/>
    <n v="703035.7142857142"/>
    <n v="39863.181818181823"/>
    <m/>
    <m/>
    <m/>
    <m/>
    <m/>
    <m/>
    <m/>
    <m/>
    <m/>
    <m/>
    <m/>
    <m/>
    <n v="210647.38461538462"/>
    <n v="0"/>
    <n v="742898.89610389597"/>
    <n v="0"/>
    <n v="0"/>
    <n v="0"/>
    <n v="718728.87630769238"/>
    <n v="0"/>
    <n v="705753.95129870111"/>
    <n v="0"/>
    <n v="0"/>
    <n v="0"/>
    <n v="1424482.8276063935"/>
    <n v="20.396082925593756"/>
  </r>
  <r>
    <x v="53"/>
    <x v="15"/>
    <n v="69841"/>
    <m/>
    <m/>
    <n v="503342233.85600001"/>
    <n v="7206.9734662447563"/>
    <n v="8143"/>
    <n v="16159"/>
    <m/>
    <m/>
    <m/>
    <n v="132194"/>
    <m/>
    <n v="41392"/>
    <n v="0"/>
    <n v="0"/>
    <n v="532570"/>
    <n v="18600"/>
    <m/>
    <m/>
    <m/>
    <m/>
    <m/>
    <m/>
    <m/>
    <m/>
    <m/>
    <m/>
    <m/>
    <m/>
    <n v="197888"/>
    <n v="0"/>
    <n v="551170"/>
    <n v="0"/>
    <n v="0"/>
    <n v="0"/>
    <n v="675193.85600000003"/>
    <n v="0"/>
    <n v="523611.5"/>
    <n v="0"/>
    <n v="0"/>
    <n v="0"/>
    <n v="1198805.3560000001"/>
    <n v="17.164779370283934"/>
  </r>
  <r>
    <x v="2"/>
    <x v="15"/>
    <n v="69841"/>
    <m/>
    <m/>
    <n v="12753938.79235249"/>
    <n v="182.61392008064729"/>
    <n v="8095.5925925925931"/>
    <n v="16369.14814814815"/>
    <m/>
    <m/>
    <m/>
    <n v="140929.20689655171"/>
    <m/>
    <n v="41000.370370370372"/>
    <n v="0"/>
    <n v="0"/>
    <n v="12400"/>
    <n v="812.41379310344826"/>
    <m/>
    <m/>
    <m/>
    <m/>
    <m/>
    <m/>
    <m/>
    <m/>
    <m/>
    <m/>
    <m/>
    <m/>
    <n v="206394.31800766281"/>
    <n v="0"/>
    <n v="13212.413793103447"/>
    <n v="0"/>
    <n v="0"/>
    <n v="0"/>
    <n v="704217.41304214543"/>
    <n v="0"/>
    <n v="12551.793103448275"/>
    <n v="0"/>
    <n v="0"/>
    <n v="0"/>
    <n v="716769.20614559366"/>
    <n v="10.262871467269852"/>
  </r>
  <r>
    <x v="3"/>
    <x v="15"/>
    <n v="69841"/>
    <m/>
    <m/>
    <n v="9713154.2740909085"/>
    <n v="139.0752462606622"/>
    <n v="7575"/>
    <n v="15341.25"/>
    <m/>
    <m/>
    <m/>
    <n v="133324.28571428571"/>
    <m/>
    <n v="38604.545454545463"/>
    <n v="0"/>
    <n v="0"/>
    <n v="9878.5714285714275"/>
    <n v="42.857142857142861"/>
    <m/>
    <m/>
    <m/>
    <m/>
    <m/>
    <m/>
    <m/>
    <m/>
    <m/>
    <m/>
    <m/>
    <m/>
    <n v="194845.08116883118"/>
    <n v="0"/>
    <n v="9921.4285714285706"/>
    <n v="0"/>
    <n v="0"/>
    <n v="0"/>
    <n v="664811.41694805201"/>
    <n v="0"/>
    <n v="9425.3571428571413"/>
    <n v="0"/>
    <n v="0"/>
    <n v="0"/>
    <n v="674236.77409090917"/>
    <n v="9.6538820190276358"/>
  </r>
  <r>
    <x v="4"/>
    <x v="15"/>
    <n v="69841"/>
    <m/>
    <m/>
    <n v="47774836.561154477"/>
    <n v="684.05143914254495"/>
    <n v="7165.1428571422584"/>
    <n v="15632.57142857183"/>
    <m/>
    <m/>
    <m/>
    <n v="179412.85714285079"/>
    <m/>
    <n v="38460"/>
    <n v="0"/>
    <n v="0"/>
    <n v="51252.857142850757"/>
    <n v="231.42857144773009"/>
    <m/>
    <m/>
    <m/>
    <m/>
    <m/>
    <m/>
    <m/>
    <m/>
    <m/>
    <m/>
    <m/>
    <m/>
    <n v="240670.57142856487"/>
    <n v="0"/>
    <n v="51484.285714298487"/>
    <n v="0"/>
    <n v="0"/>
    <n v="0"/>
    <n v="821167.98971426336"/>
    <n v="0"/>
    <n v="48910.071428583564"/>
    <n v="0"/>
    <n v="0"/>
    <n v="0"/>
    <n v="870078.06114284694"/>
    <n v="12.457984008574433"/>
  </r>
  <r>
    <x v="5"/>
    <x v="15"/>
    <n v="69841"/>
    <m/>
    <m/>
    <n v="192300810.6514295"/>
    <n v="2753.4086088605482"/>
    <n v="6700.9285714285224"/>
    <n v="15595.214285714321"/>
    <m/>
    <m/>
    <m/>
    <n v="188482.5714285709"/>
    <m/>
    <n v="37347"/>
    <n v="0"/>
    <n v="0"/>
    <n v="209908.5714285709"/>
    <n v="19.285714287310839"/>
    <m/>
    <m/>
    <m/>
    <m/>
    <m/>
    <m/>
    <m/>
    <m/>
    <m/>
    <m/>
    <m/>
    <m/>
    <n v="248125.71428571374"/>
    <n v="0"/>
    <n v="209927.85714285821"/>
    <n v="0"/>
    <n v="0"/>
    <n v="0"/>
    <n v="846604.93714285525"/>
    <n v="0"/>
    <n v="199431.46428571528"/>
    <n v="0"/>
    <n v="0"/>
    <n v="0"/>
    <n v="1046036.4014285705"/>
    <n v="14.977397251307549"/>
  </r>
  <r>
    <x v="6"/>
    <x v="15"/>
    <n v="69841"/>
    <m/>
    <m/>
    <n v="171302699.58377141"/>
    <n v="2452.7526751302439"/>
    <n v="6337.7777777777783"/>
    <n v="15472.222222222221"/>
    <m/>
    <m/>
    <m/>
    <n v="165467.14285714281"/>
    <m/>
    <n v="36039.599999999999"/>
    <n v="0"/>
    <n v="0"/>
    <n v="186396.42857142861"/>
    <n v="600"/>
    <m/>
    <m/>
    <m/>
    <m/>
    <m/>
    <m/>
    <m/>
    <m/>
    <m/>
    <m/>
    <m/>
    <m/>
    <n v="223316.74285714282"/>
    <n v="0"/>
    <n v="186996.42857142861"/>
    <n v="0"/>
    <n v="0"/>
    <n v="0"/>
    <n v="761956.72662857128"/>
    <n v="0"/>
    <n v="177646.60714285716"/>
    <n v="0"/>
    <n v="0"/>
    <n v="0"/>
    <n v="939603.33377142844"/>
    <n v="13.453463349199302"/>
  </r>
  <r>
    <x v="7"/>
    <x v="15"/>
    <n v="69841"/>
    <m/>
    <m/>
    <m/>
    <m/>
    <n v="6500.3125"/>
    <n v="16521.0625"/>
    <m/>
    <m/>
    <m/>
    <n v="90304.148148148146"/>
    <m/>
    <m/>
    <n v="0"/>
    <n v="0"/>
    <n v="139029.2592592593"/>
    <n v="4030"/>
    <m/>
    <m/>
    <m/>
    <m/>
    <m/>
    <m/>
    <m/>
    <m/>
    <m/>
    <m/>
    <m/>
    <m/>
    <n v="113325.52314814815"/>
    <n v="0"/>
    <n v="143059.2592592593"/>
    <n v="0"/>
    <n v="0"/>
    <n v="0"/>
    <n v="386666.68498148146"/>
    <n v="0"/>
    <n v="135906.29629629632"/>
    <n v="0"/>
    <n v="0"/>
    <n v="0"/>
    <n v="522572.98127777781"/>
    <n v="7.4823238681831272"/>
  </r>
  <r>
    <x v="8"/>
    <x v="15"/>
    <n v="69841"/>
    <m/>
    <m/>
    <n v="456239742.88145459"/>
    <n v="6532.5488306504012"/>
    <n v="7674.545454545454"/>
    <n v="16403.18181818182"/>
    <m/>
    <m/>
    <m/>
    <n v="106701.42857142859"/>
    <m/>
    <n v="44493"/>
    <n v="0"/>
    <n v="0"/>
    <n v="485132.1428571429"/>
    <n v="14475"/>
    <m/>
    <m/>
    <m/>
    <m/>
    <m/>
    <m/>
    <m/>
    <m/>
    <m/>
    <m/>
    <m/>
    <m/>
    <n v="175272.15584415587"/>
    <n v="0"/>
    <n v="499607.1428571429"/>
    <n v="0"/>
    <n v="0"/>
    <n v="0"/>
    <n v="598028.59574025986"/>
    <n v="0"/>
    <n v="474626.78571428574"/>
    <n v="0"/>
    <n v="0"/>
    <n v="0"/>
    <n v="1072655.3814545455"/>
    <n v="15.358534119708274"/>
  </r>
  <r>
    <x v="9"/>
    <x v="15"/>
    <n v="69841"/>
    <m/>
    <m/>
    <n v="290322817.66456872"/>
    <n v="4156.9109500804498"/>
    <n v="8685.1666666666679"/>
    <n v="17093.916666666661"/>
    <m/>
    <m/>
    <m/>
    <n v="140765"/>
    <m/>
    <n v="48204.352941188961"/>
    <n v="0"/>
    <n v="0"/>
    <n v="317533"/>
    <n v="0"/>
    <m/>
    <m/>
    <m/>
    <m/>
    <m/>
    <m/>
    <m/>
    <m/>
    <m/>
    <m/>
    <m/>
    <m/>
    <n v="214748.43627452228"/>
    <n v="0"/>
    <n v="317533"/>
    <n v="0"/>
    <n v="0"/>
    <n v="0"/>
    <n v="732721.66456866998"/>
    <n v="0"/>
    <n v="301656.34999999998"/>
    <n v="0"/>
    <n v="0"/>
    <n v="0"/>
    <n v="1034378.01456867"/>
    <n v="14.810469703593448"/>
  </r>
  <r>
    <x v="10"/>
    <x v="15"/>
    <n v="69841"/>
    <m/>
    <m/>
    <n v="486086173.41397423"/>
    <n v="6959.8971007570653"/>
    <n v="8219.1333333333332"/>
    <n v="17171.933333333331"/>
    <m/>
    <m/>
    <m/>
    <n v="142363"/>
    <m/>
    <n v="48163.447058811777"/>
    <n v="0"/>
    <n v="0"/>
    <n v="532181.42857142864"/>
    <n v="0"/>
    <m/>
    <m/>
    <m/>
    <m/>
    <m/>
    <m/>
    <m/>
    <m/>
    <m/>
    <m/>
    <m/>
    <m/>
    <n v="215917.51372547843"/>
    <n v="0"/>
    <n v="532181.42857142864"/>
    <n v="0"/>
    <n v="0"/>
    <n v="0"/>
    <n v="736710.55683133239"/>
    <n v="0"/>
    <n v="505572.35714285722"/>
    <n v="0"/>
    <n v="0"/>
    <n v="0"/>
    <n v="1242282.9139741897"/>
    <n v="17.7873013555675"/>
  </r>
  <r>
    <x v="11"/>
    <x v="15"/>
    <n v="69841"/>
    <m/>
    <m/>
    <n v="474932617.09168798"/>
    <n v="6800.1978363953558"/>
    <n v="6797"/>
    <n v="16070.25"/>
    <m/>
    <m/>
    <m/>
    <n v="83272"/>
    <m/>
    <n v="41087.423999999162"/>
    <n v="0"/>
    <n v="0"/>
    <n v="520208.64000000001"/>
    <n v="0"/>
    <m/>
    <m/>
    <m/>
    <m/>
    <m/>
    <m/>
    <m/>
    <m/>
    <m/>
    <m/>
    <m/>
    <m/>
    <n v="147226.67399999916"/>
    <n v="0"/>
    <n v="520208.64000000001"/>
    <n v="0"/>
    <n v="0"/>
    <n v="0"/>
    <n v="502337.41168799711"/>
    <n v="0"/>
    <n v="494198.20799999998"/>
    <n v="0"/>
    <n v="0"/>
    <n v="0"/>
    <n v="996535.61968799704"/>
    <n v="14.268633319797784"/>
  </r>
  <r>
    <x v="12"/>
    <x v="15"/>
    <n v="69841"/>
    <m/>
    <m/>
    <n v="639356182.11388218"/>
    <n v="9154.4534315642995"/>
    <n v="7761"/>
    <n v="17972"/>
    <m/>
    <m/>
    <m/>
    <n v="142462"/>
    <m/>
    <n v="45789"/>
    <n v="0"/>
    <n v="0"/>
    <n v="684912"/>
    <n v="15335.88235294118"/>
    <m/>
    <m/>
    <m/>
    <m/>
    <m/>
    <m/>
    <m/>
    <m/>
    <m/>
    <m/>
    <m/>
    <m/>
    <n v="213984"/>
    <n v="0"/>
    <n v="700247.8823529412"/>
    <n v="0"/>
    <n v="0"/>
    <n v="0"/>
    <n v="730113.40799999994"/>
    <n v="0"/>
    <n v="665235.48823529412"/>
    <n v="0"/>
    <n v="0"/>
    <n v="0"/>
    <n v="1395348.8962352942"/>
    <n v="19.97893638744139"/>
  </r>
  <r>
    <x v="13"/>
    <x v="15"/>
    <n v="69841"/>
    <m/>
    <m/>
    <n v="221786173.0731225"/>
    <n v="3175.587020133195"/>
    <n v="7832.7272727272721"/>
    <n v="16778.18181818182"/>
    <m/>
    <m/>
    <m/>
    <n v="114968.07692307689"/>
    <m/>
    <n v="45483.913043478256"/>
    <n v="0"/>
    <n v="0"/>
    <n v="238569.23076923081"/>
    <n v="3925"/>
    <m/>
    <m/>
    <m/>
    <m/>
    <m/>
    <m/>
    <m/>
    <m/>
    <m/>
    <m/>
    <m/>
    <m/>
    <n v="185062.89905746427"/>
    <n v="0"/>
    <n v="242494.23076923081"/>
    <n v="0"/>
    <n v="0"/>
    <n v="0"/>
    <n v="631434.61158406804"/>
    <n v="0"/>
    <n v="230369.51923076928"/>
    <n v="0"/>
    <n v="0"/>
    <n v="0"/>
    <n v="861804.13081483729"/>
    <n v="12.339515912069377"/>
  </r>
  <r>
    <x v="14"/>
    <x v="15"/>
    <n v="69841"/>
    <m/>
    <m/>
    <n v="122805789.6547022"/>
    <n v="1758.3624182743979"/>
    <n v="8113.3888888888887"/>
    <n v="17647.611111111109"/>
    <m/>
    <m/>
    <m/>
    <n v="106498.7777777778"/>
    <m/>
    <n v="46526.04"/>
    <n v="0"/>
    <n v="0"/>
    <n v="132344.7407407407"/>
    <n v="1641.851851851852"/>
    <m/>
    <m/>
    <m/>
    <m/>
    <m/>
    <m/>
    <m/>
    <m/>
    <m/>
    <m/>
    <m/>
    <m/>
    <n v="178785.81777777782"/>
    <n v="0"/>
    <n v="133986.59259259255"/>
    <n v="0"/>
    <n v="0"/>
    <n v="0"/>
    <n v="610017.21025777794"/>
    <n v="0"/>
    <n v="127287.26296296292"/>
    <n v="0"/>
    <n v="0"/>
    <n v="0"/>
    <n v="737304.47322074091"/>
    <n v="10.556900290957188"/>
  </r>
  <r>
    <x v="15"/>
    <x v="15"/>
    <n v="69841"/>
    <m/>
    <m/>
    <n v="1322765.607936508"/>
    <n v="18.939671653276839"/>
    <n v="7227.7777777777774"/>
    <n v="16538.888888888891"/>
    <m/>
    <m/>
    <m/>
    <n v="139617.85714285719"/>
    <m/>
    <n v="42155.555555555547"/>
    <n v="0"/>
    <n v="0"/>
    <n v="681.42857142857144"/>
    <n v="0"/>
    <m/>
    <m/>
    <m/>
    <m/>
    <m/>
    <m/>
    <m/>
    <m/>
    <m/>
    <m/>
    <m/>
    <m/>
    <n v="205540.07936507941"/>
    <n v="0"/>
    <n v="681.42857142857144"/>
    <n v="0"/>
    <n v="0"/>
    <n v="0"/>
    <n v="701302.75079365098"/>
    <n v="0"/>
    <n v="647.35714285714289"/>
    <n v="0"/>
    <n v="0"/>
    <n v="0"/>
    <n v="701950.10793650814"/>
    <n v="10.050688104931318"/>
  </r>
  <r>
    <x v="16"/>
    <x v="15"/>
    <n v="69841"/>
    <m/>
    <m/>
    <n v="5548179.0039999997"/>
    <n v="79.440142666914852"/>
    <n v="7009"/>
    <n v="16284"/>
    <m/>
    <m/>
    <m/>
    <n v="185510"/>
    <m/>
    <n v="44464"/>
    <n v="0"/>
    <n v="0"/>
    <n v="5136"/>
    <n v="0"/>
    <m/>
    <m/>
    <m/>
    <m/>
    <m/>
    <m/>
    <m/>
    <m/>
    <m/>
    <m/>
    <m/>
    <m/>
    <n v="253267"/>
    <n v="0"/>
    <n v="5136"/>
    <n v="0"/>
    <n v="0"/>
    <n v="0"/>
    <n v="864147.00399999996"/>
    <n v="0"/>
    <n v="4879.2"/>
    <n v="0"/>
    <n v="0"/>
    <n v="0"/>
    <n v="869026.20399999991"/>
    <n v="12.442923268567172"/>
  </r>
  <r>
    <x v="17"/>
    <x v="15"/>
    <n v="69841"/>
    <m/>
    <m/>
    <n v="1068824.447763809"/>
    <n v="15.3036819026619"/>
    <n v="7311.5714285714284"/>
    <n v="16323.714285714281"/>
    <m/>
    <m/>
    <m/>
    <n v="149045.51999999999"/>
    <m/>
    <n v="43792.666666666672"/>
    <n v="0"/>
    <n v="0"/>
    <n v="337.28"/>
    <n v="24.8"/>
    <m/>
    <m/>
    <m/>
    <m/>
    <m/>
    <m/>
    <m/>
    <m/>
    <m/>
    <m/>
    <m/>
    <m/>
    <n v="216473.47238095239"/>
    <n v="0"/>
    <n v="362.08"/>
    <n v="0"/>
    <n v="0"/>
    <n v="0"/>
    <n v="738607.48776380951"/>
    <n v="0"/>
    <n v="343.976"/>
    <n v="0"/>
    <n v="0"/>
    <n v="0"/>
    <n v="738951.46376380953"/>
    <n v="10.580482292117948"/>
  </r>
  <r>
    <x v="18"/>
    <x v="15"/>
    <n v="69841"/>
    <m/>
    <m/>
    <n v="1139338.386507937"/>
    <n v="16.313317199180091"/>
    <n v="6972.2222222222226"/>
    <n v="16018.888888888891"/>
    <m/>
    <m/>
    <m/>
    <n v="162841.07142857139"/>
    <m/>
    <n v="40981.111111111109"/>
    <n v="0"/>
    <n v="0"/>
    <n v="282.85714285714289"/>
    <n v="117.8571428571428"/>
    <m/>
    <m/>
    <m/>
    <m/>
    <m/>
    <m/>
    <m/>
    <m/>
    <m/>
    <m/>
    <m/>
    <m/>
    <n v="226813.29365079361"/>
    <n v="0"/>
    <n v="400.71428571428567"/>
    <n v="0"/>
    <n v="0"/>
    <n v="0"/>
    <n v="773886.95793650777"/>
    <n v="0"/>
    <n v="380.67857142857139"/>
    <n v="0"/>
    <n v="0"/>
    <n v="0"/>
    <n v="774267.63650793629"/>
    <n v="11.086147628297651"/>
  </r>
  <r>
    <x v="19"/>
    <x v="15"/>
    <n v="69841"/>
    <m/>
    <m/>
    <n v="134570491.4682118"/>
    <n v="1926.8122087056579"/>
    <n v="6744.7142857142862"/>
    <n v="17402.071428571431"/>
    <m/>
    <m/>
    <m/>
    <n v="145817.58620689661"/>
    <m/>
    <n v="41707.178571428572"/>
    <n v="0"/>
    <n v="0"/>
    <n v="141069.24137931029"/>
    <n v="5694.2105263157891"/>
    <m/>
    <m/>
    <m/>
    <m/>
    <m/>
    <m/>
    <m/>
    <m/>
    <m/>
    <m/>
    <m/>
    <m/>
    <n v="211671.5504926109"/>
    <n v="0"/>
    <n v="146763.45190562608"/>
    <n v="0"/>
    <n v="0"/>
    <n v="0"/>
    <n v="722223.33028078836"/>
    <n v="0"/>
    <n v="139425.27931034478"/>
    <n v="0"/>
    <n v="0"/>
    <n v="0"/>
    <n v="861648.60959113319"/>
    <n v="12.337289122308288"/>
  </r>
  <r>
    <x v="20"/>
    <x v="15"/>
    <n v="69841"/>
    <m/>
    <m/>
    <n v="411497453.52342862"/>
    <n v="5891.9181214963792"/>
    <n v="6452.4000000000005"/>
    <n v="17148"/>
    <m/>
    <m/>
    <m/>
    <n v="123921.42857142859"/>
    <m/>
    <n v="40095.599999999999"/>
    <n v="0"/>
    <n v="0"/>
    <n v="450501.42857142858"/>
    <n v="0"/>
    <m/>
    <m/>
    <m/>
    <m/>
    <m/>
    <m/>
    <m/>
    <m/>
    <m/>
    <m/>
    <m/>
    <m/>
    <n v="187617.42857142861"/>
    <n v="0"/>
    <n v="450501.42857142858"/>
    <n v="0"/>
    <n v="0"/>
    <n v="0"/>
    <n v="640150.66628571437"/>
    <n v="0"/>
    <n v="427976.35714285716"/>
    <n v="0"/>
    <n v="0"/>
    <n v="0"/>
    <n v="1068127.0234285714"/>
    <n v="15.293696015643697"/>
  </r>
  <r>
    <x v="21"/>
    <x v="15"/>
    <n v="69841"/>
    <m/>
    <m/>
    <n v="143126903.5922963"/>
    <n v="2049.3249465542631"/>
    <n v="6630.5555555555557"/>
    <n v="17373.777777777781"/>
    <m/>
    <m/>
    <m/>
    <n v="46126.851851851847"/>
    <m/>
    <n v="41395.333333333328"/>
    <n v="0"/>
    <n v="0"/>
    <n v="156520.14814814809"/>
    <n v="0"/>
    <m/>
    <m/>
    <m/>
    <m/>
    <m/>
    <m/>
    <m/>
    <m/>
    <m/>
    <m/>
    <m/>
    <m/>
    <n v="111526.51851851851"/>
    <n v="0"/>
    <n v="156520.14814814809"/>
    <n v="0"/>
    <n v="0"/>
    <n v="0"/>
    <n v="380528.48118518514"/>
    <n v="0"/>
    <n v="148694.1407407407"/>
    <n v="0"/>
    <n v="0"/>
    <n v="0"/>
    <n v="529222.62192592584"/>
    <n v="7.5775349998700738"/>
  </r>
  <r>
    <x v="22"/>
    <x v="15"/>
    <n v="69841"/>
    <m/>
    <m/>
    <n v="474705761.51990801"/>
    <n v="6796.9496645223871"/>
    <n v="6444.5555555555557"/>
    <n v="17466.777777777781"/>
    <m/>
    <m/>
    <m/>
    <n v="130893.7586206897"/>
    <m/>
    <n v="45022.333333333328"/>
    <n v="0"/>
    <n v="0"/>
    <n v="510153.10344827588"/>
    <n v="9610"/>
    <m/>
    <m/>
    <m/>
    <m/>
    <m/>
    <m/>
    <m/>
    <m/>
    <m/>
    <m/>
    <m/>
    <m/>
    <n v="199827.42528735637"/>
    <n v="0"/>
    <n v="519763.10344827588"/>
    <n v="0"/>
    <n v="0"/>
    <n v="0"/>
    <n v="681811.17508045991"/>
    <n v="0"/>
    <n v="493774.94827586209"/>
    <n v="0"/>
    <n v="0"/>
    <n v="0"/>
    <n v="1175586.1233563221"/>
    <n v="16.832320891114417"/>
  </r>
  <r>
    <x v="23"/>
    <x v="15"/>
    <n v="69841"/>
    <m/>
    <m/>
    <n v="423032267.00445181"/>
    <n v="6057.0763162676913"/>
    <n v="5960.3529411764703"/>
    <n v="16354.294117647059"/>
    <m/>
    <m/>
    <m/>
    <n v="93480.92"/>
    <m/>
    <n v="42447.470588235286"/>
    <n v="0"/>
    <n v="0"/>
    <n v="455680.48"/>
    <n v="7578.6666666666661"/>
    <m/>
    <m/>
    <m/>
    <m/>
    <m/>
    <m/>
    <m/>
    <m/>
    <m/>
    <m/>
    <m/>
    <m/>
    <n v="158243.03764705884"/>
    <n v="0"/>
    <n v="463259.14666666667"/>
    <n v="0"/>
    <n v="0"/>
    <n v="0"/>
    <n v="539925.24445176474"/>
    <n v="0"/>
    <n v="440096.18933333328"/>
    <n v="0"/>
    <n v="0"/>
    <n v="0"/>
    <n v="980021.43378509802"/>
    <n v="14.032179289888433"/>
  </r>
  <r>
    <x v="24"/>
    <x v="15"/>
    <n v="69841"/>
    <m/>
    <m/>
    <n v="388283044.76440078"/>
    <n v="5559.528711851216"/>
    <n v="6484.3448275862074"/>
    <n v="16009.115384615379"/>
    <m/>
    <m/>
    <m/>
    <n v="136868.20689655171"/>
    <m/>
    <n v="38518.034482758623"/>
    <n v="0"/>
    <n v="0"/>
    <n v="404368.27586206893"/>
    <n v="20640.36363636364"/>
    <m/>
    <m/>
    <m/>
    <m/>
    <m/>
    <m/>
    <m/>
    <m/>
    <m/>
    <m/>
    <m/>
    <m/>
    <n v="197879.7015915119"/>
    <n v="0"/>
    <n v="425008.63949843257"/>
    <n v="0"/>
    <n v="0"/>
    <n v="0"/>
    <n v="675165.54183023854"/>
    <n v="0"/>
    <n v="403758.20752351091"/>
    <n v="0"/>
    <n v="0"/>
    <n v="0"/>
    <n v="1078923.7493537494"/>
    <n v="15.448286097761336"/>
  </r>
  <r>
    <x v="25"/>
    <x v="15"/>
    <n v="69841"/>
    <m/>
    <m/>
    <n v="308231499.00714278"/>
    <n v="4413.3316963838261"/>
    <n v="6041.1111111111113"/>
    <n v="15243.33333333333"/>
    <m/>
    <m/>
    <m/>
    <n v="128257.5"/>
    <m/>
    <n v="35345.555555555547"/>
    <n v="0"/>
    <n v="0"/>
    <n v="335682.8571428571"/>
    <n v="1598.571428571428"/>
    <m/>
    <m/>
    <m/>
    <m/>
    <m/>
    <m/>
    <m/>
    <m/>
    <m/>
    <m/>
    <m/>
    <m/>
    <n v="184887.5"/>
    <n v="0"/>
    <n v="337281.42857142852"/>
    <n v="0"/>
    <n v="0"/>
    <n v="0"/>
    <n v="630836.15"/>
    <n v="0"/>
    <n v="320417.3571428571"/>
    <n v="0"/>
    <n v="0"/>
    <n v="0"/>
    <n v="951253.50714285718"/>
    <n v="13.620273294237728"/>
  </r>
  <r>
    <x v="26"/>
    <x v="15"/>
    <n v="69841"/>
    <m/>
    <m/>
    <n v="169465474.86399999"/>
    <n v="2426.4468559155789"/>
    <n v="6377"/>
    <n v="14548"/>
    <m/>
    <m/>
    <m/>
    <n v="141089"/>
    <m/>
    <n v="36158"/>
    <n v="0"/>
    <n v="0"/>
    <n v="184216"/>
    <n v="860"/>
    <m/>
    <m/>
    <m/>
    <m/>
    <m/>
    <m/>
    <m/>
    <m/>
    <m/>
    <m/>
    <m/>
    <m/>
    <n v="198172"/>
    <n v="0"/>
    <n v="185076"/>
    <n v="0"/>
    <n v="0"/>
    <n v="0"/>
    <n v="676162.86399999994"/>
    <n v="0"/>
    <n v="175822.2"/>
    <n v="0"/>
    <n v="0"/>
    <n v="0"/>
    <n v="851985.06400000001"/>
    <n v="12.19892418493435"/>
  </r>
  <r>
    <x v="27"/>
    <x v="15"/>
    <n v="69841"/>
    <m/>
    <m/>
    <n v="2075512.320000001"/>
    <n v="29.717677581936119"/>
    <n v="6112.5"/>
    <n v="13601.785714285719"/>
    <m/>
    <m/>
    <m/>
    <n v="151825.71428571429"/>
    <m/>
    <n v="35820"/>
    <n v="0"/>
    <n v="0"/>
    <n v="1491.428571428572"/>
    <n v="8.5714285714285712"/>
    <m/>
    <m/>
    <m/>
    <m/>
    <m/>
    <m/>
    <m/>
    <m/>
    <m/>
    <m/>
    <m/>
    <m/>
    <n v="207360"/>
    <n v="0"/>
    <n v="1500.0000000000007"/>
    <n v="0"/>
    <n v="0"/>
    <n v="0"/>
    <n v="707512.31999999995"/>
    <n v="0"/>
    <n v="1425.0000000000007"/>
    <n v="0"/>
    <n v="0"/>
    <n v="0"/>
    <n v="708937.32"/>
    <n v="10.150732664194384"/>
  </r>
  <r>
    <x v="28"/>
    <x v="15"/>
    <n v="69841"/>
    <m/>
    <m/>
    <m/>
    <m/>
    <m/>
    <m/>
    <m/>
    <m/>
    <m/>
    <n v="0"/>
    <m/>
    <n v="37479"/>
    <n v="0"/>
    <n v="0"/>
    <n v="0"/>
    <n v="0"/>
    <m/>
    <m/>
    <m/>
    <m/>
    <m/>
    <m/>
    <m/>
    <m/>
    <m/>
    <m/>
    <m/>
    <m/>
    <n v="37479"/>
    <n v="0"/>
    <n v="0"/>
    <n v="0"/>
    <n v="0"/>
    <n v="0"/>
    <n v="127878.348"/>
    <n v="0"/>
    <n v="0"/>
    <n v="0"/>
    <n v="0"/>
    <n v="0"/>
    <n v="127878.348"/>
    <n v="1.8309925115619765"/>
  </r>
  <r>
    <x v="29"/>
    <x v="15"/>
    <n v="69841"/>
    <m/>
    <m/>
    <n v="300507.71897354501"/>
    <n v="4.3027407822560528"/>
    <n v="6400.3928571428578"/>
    <n v="15062.678571428571"/>
    <m/>
    <m/>
    <m/>
    <n v="0"/>
    <m/>
    <n v="36780.925925925927"/>
    <n v="0"/>
    <n v="0"/>
    <n v="111.6"/>
    <n v="0"/>
    <m/>
    <m/>
    <m/>
    <m/>
    <m/>
    <m/>
    <m/>
    <m/>
    <m/>
    <m/>
    <m/>
    <m/>
    <n v="58243.997354497355"/>
    <n v="0"/>
    <n v="111.6"/>
    <n v="0"/>
    <n v="0"/>
    <n v="0"/>
    <n v="198728.51897354497"/>
    <n v="0"/>
    <n v="106.02"/>
    <n v="0"/>
    <n v="0"/>
    <n v="0"/>
    <n v="198834.53897354496"/>
    <n v="2.8469600803760677"/>
  </r>
  <r>
    <x v="30"/>
    <x v="15"/>
    <n v="69841"/>
    <m/>
    <m/>
    <n v="1033841.316"/>
    <n v="14.802785126215261"/>
    <n v="6182"/>
    <n v="15260"/>
    <m/>
    <m/>
    <m/>
    <n v="0"/>
    <m/>
    <n v="35651"/>
    <n v="0"/>
    <n v="0"/>
    <n v="68"/>
    <n v="852"/>
    <m/>
    <m/>
    <m/>
    <m/>
    <m/>
    <m/>
    <m/>
    <m/>
    <m/>
    <m/>
    <m/>
    <m/>
    <n v="57093"/>
    <n v="0"/>
    <n v="920"/>
    <n v="0"/>
    <n v="0"/>
    <n v="0"/>
    <n v="194801.31599999999"/>
    <n v="0"/>
    <n v="874"/>
    <n v="0"/>
    <n v="0"/>
    <n v="0"/>
    <n v="195675.31599999999"/>
    <n v="2.8017255766670006"/>
  </r>
  <r>
    <x v="31"/>
    <x v="15"/>
    <n v="69841"/>
    <m/>
    <m/>
    <n v="158645532.31200001"/>
    <n v="2271.524352629544"/>
    <n v="6567"/>
    <n v="16244"/>
    <m/>
    <m/>
    <m/>
    <n v="0"/>
    <m/>
    <n v="38515"/>
    <n v="0"/>
    <n v="0"/>
    <n v="170064"/>
    <n v="3660"/>
    <m/>
    <m/>
    <m/>
    <m/>
    <m/>
    <m/>
    <m/>
    <m/>
    <m/>
    <m/>
    <m/>
    <m/>
    <n v="61326"/>
    <n v="0"/>
    <n v="173724"/>
    <n v="0"/>
    <n v="0"/>
    <n v="0"/>
    <n v="209244.31200000001"/>
    <n v="0"/>
    <n v="165037.79999999999"/>
    <n v="0"/>
    <n v="0"/>
    <n v="0"/>
    <n v="374282.11199999996"/>
    <n v="5.3590600363683221"/>
  </r>
  <r>
    <x v="32"/>
    <x v="15"/>
    <n v="69841"/>
    <m/>
    <m/>
    <n v="183252374.53693461"/>
    <n v="2623.850954839344"/>
    <n v="6611.0526315789484"/>
    <n v="15768.94736842105"/>
    <m/>
    <m/>
    <m/>
    <n v="0"/>
    <m/>
    <n v="37953.157894736847"/>
    <n v="0"/>
    <n v="0"/>
    <n v="191224.28571428571"/>
    <n v="9484.6153846153848"/>
    <m/>
    <m/>
    <m/>
    <m/>
    <m/>
    <m/>
    <m/>
    <m/>
    <m/>
    <m/>
    <m/>
    <m/>
    <n v="60333.157894736847"/>
    <n v="0"/>
    <n v="200708.90109890109"/>
    <n v="0"/>
    <n v="0"/>
    <n v="0"/>
    <n v="205856.7347368421"/>
    <n v="0"/>
    <n v="190673.45604395604"/>
    <n v="0"/>
    <n v="0"/>
    <n v="0"/>
    <n v="396530.19078079815"/>
    <n v="5.6776133042310128"/>
  </r>
  <r>
    <x v="33"/>
    <x v="15"/>
    <n v="69841"/>
    <m/>
    <m/>
    <n v="647736767.20000005"/>
    <n v="9274.4486361879135"/>
    <n v="6924"/>
    <n v="16598"/>
    <m/>
    <m/>
    <m/>
    <n v="0"/>
    <m/>
    <n v="41078"/>
    <n v="0"/>
    <n v="0"/>
    <n v="674028"/>
    <n v="35968"/>
    <m/>
    <m/>
    <m/>
    <m/>
    <m/>
    <m/>
    <m/>
    <m/>
    <m/>
    <m/>
    <m/>
    <m/>
    <n v="64600"/>
    <n v="0"/>
    <n v="709996"/>
    <n v="0"/>
    <n v="0"/>
    <n v="0"/>
    <n v="220415.19999999998"/>
    <n v="0"/>
    <n v="674496.2"/>
    <n v="0"/>
    <n v="0"/>
    <n v="0"/>
    <n v="894911.39999999991"/>
    <n v="12.813553643275439"/>
  </r>
  <r>
    <x v="34"/>
    <x v="15"/>
    <n v="69841"/>
    <m/>
    <m/>
    <n v="756401193.01599991"/>
    <n v="10830.33165355593"/>
    <n v="6992"/>
    <n v="16585"/>
    <m/>
    <m/>
    <m/>
    <n v="0"/>
    <m/>
    <n v="41341"/>
    <n v="0"/>
    <n v="0"/>
    <n v="785112"/>
    <n v="44032.4"/>
    <m/>
    <m/>
    <m/>
    <m/>
    <m/>
    <m/>
    <m/>
    <m/>
    <m/>
    <m/>
    <m/>
    <m/>
    <n v="64918"/>
    <n v="0"/>
    <n v="829144.4"/>
    <n v="0"/>
    <n v="0"/>
    <n v="0"/>
    <n v="221500.21599999999"/>
    <n v="0"/>
    <n v="787687.18"/>
    <n v="0"/>
    <n v="0"/>
    <n v="0"/>
    <n v="1009187.3960000001"/>
    <n v="14.449784453258117"/>
  </r>
  <r>
    <x v="35"/>
    <x v="15"/>
    <n v="69841"/>
    <m/>
    <m/>
    <n v="745671307.52575994"/>
    <n v="10676.69860863619"/>
    <n v="6217.12"/>
    <n v="14787.36"/>
    <m/>
    <m/>
    <m/>
    <n v="0"/>
    <m/>
    <n v="41020"/>
    <n v="0"/>
    <n v="0"/>
    <n v="764344"/>
    <n v="53046"/>
    <m/>
    <m/>
    <m/>
    <m/>
    <m/>
    <m/>
    <m/>
    <m/>
    <m/>
    <m/>
    <m/>
    <m/>
    <n v="62024.479999999996"/>
    <n v="0"/>
    <n v="817390"/>
    <n v="0"/>
    <n v="0"/>
    <n v="0"/>
    <n v="211627.52575999999"/>
    <n v="0"/>
    <n v="776520.5"/>
    <n v="0"/>
    <n v="0"/>
    <n v="0"/>
    <n v="988148.02575999999"/>
    <n v="14.148537760914076"/>
  </r>
  <r>
    <x v="36"/>
    <x v="15"/>
    <n v="69841"/>
    <m/>
    <m/>
    <n v="244798614.44441381"/>
    <n v="3505.0846128264739"/>
    <n v="6910.8620689655172"/>
    <n v="16555.068965517239"/>
    <m/>
    <m/>
    <m/>
    <n v="0"/>
    <m/>
    <n v="44578"/>
    <n v="0"/>
    <n v="0"/>
    <n v="254520.68965517241"/>
    <n v="13644.275862068969"/>
    <m/>
    <m/>
    <m/>
    <m/>
    <m/>
    <m/>
    <m/>
    <m/>
    <m/>
    <m/>
    <m/>
    <m/>
    <n v="68043.931034482754"/>
    <n v="0"/>
    <n v="268164.96551724139"/>
    <n v="0"/>
    <n v="0"/>
    <n v="0"/>
    <n v="232165.89268965516"/>
    <n v="0"/>
    <n v="254756.71724137932"/>
    <n v="0"/>
    <n v="0"/>
    <n v="0"/>
    <n v="486922.6099310345"/>
    <n v="6.9718733971597562"/>
  </r>
  <r>
    <x v="37"/>
    <x v="15"/>
    <n v="69841"/>
    <m/>
    <m/>
    <n v="65012421.512000002"/>
    <n v="930.86326816626342"/>
    <n v="6595"/>
    <n v="15091"/>
    <m/>
    <m/>
    <m/>
    <n v="0"/>
    <m/>
    <n v="40740"/>
    <n v="0"/>
    <n v="0"/>
    <n v="67592"/>
    <n v="3460"/>
    <m/>
    <m/>
    <m/>
    <m/>
    <m/>
    <m/>
    <m/>
    <m/>
    <m/>
    <m/>
    <m/>
    <m/>
    <n v="62426"/>
    <n v="0"/>
    <n v="71052"/>
    <n v="0"/>
    <n v="0"/>
    <n v="0"/>
    <n v="212997.51199999999"/>
    <n v="0"/>
    <n v="67499.399999999994"/>
    <n v="0"/>
    <n v="0"/>
    <n v="0"/>
    <n v="280496.91200000001"/>
    <n v="4.0162213026732152"/>
  </r>
  <r>
    <x v="38"/>
    <x v="15"/>
    <n v="69841"/>
    <m/>
    <m/>
    <n v="28951357.488000002"/>
    <n v="414.53240199882589"/>
    <n v="6912"/>
    <n v="15213"/>
    <m/>
    <m/>
    <m/>
    <n v="0"/>
    <m/>
    <n v="41199"/>
    <n v="0"/>
    <n v="0"/>
    <n v="31388"/>
    <n v="120"/>
    <m/>
    <m/>
    <m/>
    <m/>
    <m/>
    <m/>
    <m/>
    <m/>
    <m/>
    <m/>
    <m/>
    <m/>
    <n v="63324"/>
    <n v="0"/>
    <n v="31508"/>
    <n v="0"/>
    <n v="0"/>
    <n v="0"/>
    <n v="216061.48799999998"/>
    <n v="0"/>
    <n v="29932.6"/>
    <n v="0"/>
    <n v="0"/>
    <n v="0"/>
    <n v="245994.08799999999"/>
    <n v="3.5222016866883346"/>
  </r>
  <r>
    <x v="39"/>
    <x v="15"/>
    <n v="69841"/>
    <m/>
    <m/>
    <n v="333406.53999999998"/>
    <n v="4.7737939032946262"/>
    <n v="7067"/>
    <n v="14348"/>
    <m/>
    <m/>
    <m/>
    <n v="0"/>
    <m/>
    <n v="38880"/>
    <n v="0"/>
    <n v="0"/>
    <n v="132"/>
    <n v="8"/>
    <m/>
    <m/>
    <m/>
    <m/>
    <m/>
    <m/>
    <m/>
    <m/>
    <m/>
    <m/>
    <m/>
    <m/>
    <n v="60295"/>
    <n v="0"/>
    <n v="140"/>
    <n v="0"/>
    <n v="0"/>
    <n v="0"/>
    <n v="205726.54"/>
    <n v="0"/>
    <n v="133"/>
    <n v="0"/>
    <n v="0"/>
    <n v="0"/>
    <n v="205859.54"/>
    <n v="2.9475457109720651"/>
  </r>
  <r>
    <x v="40"/>
    <x v="15"/>
    <n v="69841"/>
    <m/>
    <m/>
    <n v="212864.44399999999"/>
    <n v="3.0478435875774972"/>
    <n v="7414"/>
    <n v="15107"/>
    <m/>
    <m/>
    <m/>
    <n v="0"/>
    <m/>
    <n v="39866"/>
    <n v="0"/>
    <n v="0"/>
    <n v="0"/>
    <n v="0"/>
    <m/>
    <m/>
    <m/>
    <m/>
    <m/>
    <m/>
    <m/>
    <m/>
    <m/>
    <m/>
    <m/>
    <m/>
    <n v="62387"/>
    <n v="0"/>
    <n v="0"/>
    <n v="0"/>
    <n v="0"/>
    <n v="0"/>
    <n v="212864.44399999999"/>
    <n v="0"/>
    <n v="0"/>
    <n v="0"/>
    <n v="0"/>
    <n v="0"/>
    <n v="212864.44399999999"/>
    <n v="3.0478435875774972"/>
  </r>
  <r>
    <x v="41"/>
    <x v="15"/>
    <n v="69841"/>
    <m/>
    <m/>
    <n v="210353.212"/>
    <n v="3.0118871722913481"/>
    <n v="7330"/>
    <n v="14951"/>
    <m/>
    <m/>
    <m/>
    <n v="0"/>
    <m/>
    <n v="39370"/>
    <n v="0"/>
    <n v="0"/>
    <n v="0"/>
    <n v="0"/>
    <m/>
    <m/>
    <m/>
    <m/>
    <m/>
    <m/>
    <m/>
    <m/>
    <m/>
    <m/>
    <m/>
    <m/>
    <n v="61651"/>
    <n v="0"/>
    <n v="0"/>
    <n v="0"/>
    <n v="0"/>
    <n v="0"/>
    <n v="210353.212"/>
    <n v="0"/>
    <n v="0"/>
    <n v="0"/>
    <n v="0"/>
    <n v="0"/>
    <n v="210353.212"/>
    <n v="3.0118871722913476"/>
  </r>
  <r>
    <x v="42"/>
    <x v="15"/>
    <n v="69841"/>
    <m/>
    <m/>
    <n v="6302357.4040000001"/>
    <n v="90.238647842957576"/>
    <n v="7482"/>
    <n v="14905"/>
    <m/>
    <m/>
    <m/>
    <n v="0"/>
    <m/>
    <n v="37080"/>
    <n v="0"/>
    <n v="0"/>
    <n v="6688"/>
    <n v="0"/>
    <m/>
    <m/>
    <m/>
    <m/>
    <m/>
    <m/>
    <m/>
    <m/>
    <m/>
    <m/>
    <m/>
    <m/>
    <n v="59467"/>
    <n v="0"/>
    <n v="6688"/>
    <n v="0"/>
    <n v="0"/>
    <n v="0"/>
    <n v="202901.40400000001"/>
    <n v="0"/>
    <n v="6353.6"/>
    <n v="0"/>
    <n v="0"/>
    <n v="0"/>
    <n v="209255.00400000002"/>
    <n v="2.9961627697197923"/>
  </r>
  <r>
    <x v="43"/>
    <x v="15"/>
    <n v="69841"/>
    <m/>
    <m/>
    <n v="5554515.1324236458"/>
    <n v="79.530864856225506"/>
    <n v="7676.9285714285716"/>
    <n v="15221"/>
    <m/>
    <m/>
    <m/>
    <n v="149947"/>
    <m/>
    <n v="40176"/>
    <n v="0"/>
    <n v="0"/>
    <n v="5293.5172413793107"/>
    <n v="0"/>
    <m/>
    <m/>
    <m/>
    <m/>
    <m/>
    <m/>
    <m/>
    <m/>
    <m/>
    <m/>
    <m/>
    <m/>
    <n v="213020.92857142858"/>
    <n v="0"/>
    <n v="5293.5172413793107"/>
    <n v="0"/>
    <n v="0"/>
    <n v="0"/>
    <n v="726827.40828571434"/>
    <n v="0"/>
    <n v="5028.8413793103455"/>
    <n v="0"/>
    <n v="0"/>
    <n v="0"/>
    <n v="731856.24966502469"/>
    <n v="10.4788913341021"/>
  </r>
  <r>
    <x v="44"/>
    <x v="15"/>
    <n v="69841"/>
    <m/>
    <m/>
    <n v="341877255.97200012"/>
    <n v="4895.079623315818"/>
    <n v="7158"/>
    <n v="12543"/>
    <m/>
    <m/>
    <m/>
    <n v="142380"/>
    <m/>
    <n v="39300"/>
    <n v="0"/>
    <n v="0"/>
    <n v="358500"/>
    <n v="15612"/>
    <m/>
    <m/>
    <m/>
    <m/>
    <m/>
    <m/>
    <m/>
    <m/>
    <m/>
    <m/>
    <m/>
    <m/>
    <n v="201381"/>
    <n v="0"/>
    <n v="374112"/>
    <n v="0"/>
    <n v="0"/>
    <n v="0"/>
    <n v="687111.97199999995"/>
    <n v="0"/>
    <n v="355406.4"/>
    <n v="0"/>
    <n v="0"/>
    <n v="0"/>
    <n v="1042518.372"/>
    <n v="14.927025271688549"/>
  </r>
  <r>
    <x v="45"/>
    <x v="15"/>
    <n v="69841"/>
    <m/>
    <m/>
    <n v="443996934.07200003"/>
    <n v="6357.253390873555"/>
    <n v="7229"/>
    <n v="12956"/>
    <m/>
    <m/>
    <m/>
    <n v="138725"/>
    <m/>
    <n v="43896"/>
    <n v="0"/>
    <n v="0"/>
    <n v="459150"/>
    <n v="26930"/>
    <m/>
    <m/>
    <m/>
    <m/>
    <m/>
    <m/>
    <m/>
    <m/>
    <m/>
    <m/>
    <m/>
    <m/>
    <n v="202806"/>
    <n v="0"/>
    <n v="486080"/>
    <n v="0"/>
    <n v="0"/>
    <n v="0"/>
    <n v="691974.07199999993"/>
    <n v="0"/>
    <n v="461776"/>
    <n v="0"/>
    <n v="0"/>
    <n v="0"/>
    <n v="1153750.0719999999"/>
    <n v="16.519667129622999"/>
  </r>
  <r>
    <x v="46"/>
    <x v="15"/>
    <n v="69841"/>
    <m/>
    <m/>
    <n v="562240584.77216661"/>
    <n v="8050.2940217374698"/>
    <n v="7466.8666666666668"/>
    <n v="13203.674999999999"/>
    <m/>
    <m/>
    <m/>
    <n v="141825"/>
    <m/>
    <n v="45632"/>
    <n v="0"/>
    <n v="0"/>
    <n v="575597.66666666674"/>
    <n v="40115.550000000003"/>
    <m/>
    <m/>
    <m/>
    <m/>
    <m/>
    <m/>
    <m/>
    <m/>
    <m/>
    <m/>
    <m/>
    <m/>
    <n v="208127.54166666666"/>
    <n v="0"/>
    <n v="615713.21666666679"/>
    <n v="0"/>
    <n v="0"/>
    <n v="0"/>
    <n v="710131.1721666666"/>
    <n v="0"/>
    <n v="584927.55583333352"/>
    <n v="0"/>
    <n v="0"/>
    <n v="0"/>
    <n v="1295058.7280000001"/>
    <n v="18.542957975974002"/>
  </r>
  <r>
    <x v="47"/>
    <x v="15"/>
    <n v="69841"/>
    <m/>
    <m/>
    <n v="616642226.46800005"/>
    <n v="8829.2296282699281"/>
    <n v="6891"/>
    <n v="11794"/>
    <m/>
    <m/>
    <m/>
    <n v="130368"/>
    <m/>
    <n v="40936"/>
    <n v="0"/>
    <n v="0"/>
    <n v="632292"/>
    <n v="43140"/>
    <m/>
    <m/>
    <m/>
    <m/>
    <m/>
    <m/>
    <m/>
    <m/>
    <m/>
    <m/>
    <m/>
    <m/>
    <n v="189989"/>
    <n v="0"/>
    <n v="675432"/>
    <n v="0"/>
    <n v="0"/>
    <n v="0"/>
    <n v="648242.46799999999"/>
    <n v="0"/>
    <n v="641660.4"/>
    <n v="0"/>
    <n v="0"/>
    <n v="0"/>
    <n v="1289902.868"/>
    <n v="18.469135149840351"/>
  </r>
  <r>
    <x v="48"/>
    <x v="15"/>
    <n v="69841"/>
    <m/>
    <m/>
    <n v="323482832.59941858"/>
    <n v="4631.7039074385912"/>
    <n v="7528.5714285714284"/>
    <n v="10980.642857142861"/>
    <m/>
    <m/>
    <m/>
    <n v="139066"/>
    <m/>
    <n v="43710"/>
    <n v="0"/>
    <n v="0"/>
    <n v="329989.6551724138"/>
    <n v="23953.37931034483"/>
    <m/>
    <m/>
    <m/>
    <m/>
    <m/>
    <m/>
    <m/>
    <m/>
    <m/>
    <m/>
    <m/>
    <m/>
    <n v="201285.21428571429"/>
    <n v="0"/>
    <n v="353943.03448275861"/>
    <n v="0"/>
    <n v="0"/>
    <n v="0"/>
    <n v="686785.15114285715"/>
    <n v="0"/>
    <n v="336245.88275862066"/>
    <n v="0"/>
    <n v="0"/>
    <n v="0"/>
    <n v="1023031.0339014778"/>
    <n v="14.648000943592987"/>
  </r>
  <r>
    <x v="49"/>
    <x v="15"/>
    <n v="69841"/>
    <m/>
    <m/>
    <n v="140278586.9295105"/>
    <n v="2008.5420731305469"/>
    <n v="7233.4615384615381"/>
    <n v="10495.90909090909"/>
    <m/>
    <m/>
    <m/>
    <n v="132030"/>
    <m/>
    <n v="40740"/>
    <n v="0"/>
    <n v="0"/>
    <n v="144355.3846153846"/>
    <n v="8746.1538461538457"/>
    <m/>
    <m/>
    <m/>
    <m/>
    <m/>
    <m/>
    <m/>
    <m/>
    <m/>
    <m/>
    <m/>
    <m/>
    <n v="190499.37062937062"/>
    <n v="0"/>
    <n v="153101.53846153844"/>
    <n v="0"/>
    <n v="0"/>
    <n v="0"/>
    <n v="649983.85258741258"/>
    <n v="0"/>
    <n v="145446.4615384615"/>
    <n v="0"/>
    <n v="0"/>
    <n v="0"/>
    <n v="795430.31412587408"/>
    <n v="11.389159864919948"/>
  </r>
  <r>
    <x v="50"/>
    <x v="15"/>
    <n v="69841"/>
    <m/>
    <m/>
    <m/>
    <m/>
    <n v="8040.758620689654"/>
    <m/>
    <m/>
    <m/>
    <m/>
    <n v="138663"/>
    <m/>
    <n v="41137"/>
    <n v="0"/>
    <n v="0"/>
    <n v="22764.689655172409"/>
    <n v="8.5517241379310338"/>
    <m/>
    <m/>
    <m/>
    <m/>
    <m/>
    <m/>
    <m/>
    <m/>
    <m/>
    <m/>
    <m/>
    <m/>
    <n v="187840.75862068965"/>
    <n v="0"/>
    <n v="22773.241379310341"/>
    <n v="0"/>
    <n v="0"/>
    <n v="0"/>
    <n v="640912.66841379309"/>
    <n v="0"/>
    <n v="21634.579310344823"/>
    <n v="0"/>
    <n v="0"/>
    <n v="0"/>
    <n v="662547.24772413797"/>
    <n v="9.4865086084697801"/>
  </r>
  <r>
    <x v="51"/>
    <x v="15"/>
    <n v="69841"/>
    <m/>
    <m/>
    <n v="1230337.4069142861"/>
    <n v="17.61626275274245"/>
    <n v="8337.6"/>
    <n v="7395"/>
    <m/>
    <m/>
    <m/>
    <n v="4792.5"/>
    <m/>
    <n v="38790"/>
    <n v="0"/>
    <n v="0"/>
    <n v="1127.1428571428571"/>
    <n v="0"/>
    <m/>
    <m/>
    <m/>
    <m/>
    <m/>
    <m/>
    <m/>
    <m/>
    <m/>
    <m/>
    <m/>
    <m/>
    <n v="59315.1"/>
    <n v="0"/>
    <n v="1127.1428571428571"/>
    <n v="0"/>
    <n v="0"/>
    <n v="0"/>
    <n v="202383.12119999999"/>
    <n v="0"/>
    <n v="1070.7857142857142"/>
    <n v="0"/>
    <n v="0"/>
    <n v="0"/>
    <n v="203453.9069142857"/>
    <n v="2.9131012859822412"/>
  </r>
  <r>
    <x v="52"/>
    <x v="15"/>
    <n v="69841"/>
    <m/>
    <m/>
    <m/>
    <m/>
    <n v="8669.6666666666679"/>
    <m/>
    <m/>
    <m/>
    <m/>
    <n v="0"/>
    <m/>
    <n v="40083"/>
    <n v="0"/>
    <n v="0"/>
    <n v="0"/>
    <n v="0"/>
    <m/>
    <m/>
    <m/>
    <m/>
    <m/>
    <m/>
    <m/>
    <m/>
    <m/>
    <m/>
    <m/>
    <m/>
    <n v="48752.666666666672"/>
    <n v="0"/>
    <n v="0"/>
    <n v="0"/>
    <n v="0"/>
    <n v="0"/>
    <n v="166344.09866666669"/>
    <n v="0"/>
    <n v="0"/>
    <n v="0"/>
    <n v="0"/>
    <n v="0"/>
    <n v="166344.09866666669"/>
    <n v="2.3817542513232439"/>
  </r>
  <r>
    <x v="0"/>
    <x v="16"/>
    <n v="133990"/>
    <m/>
    <m/>
    <m/>
    <m/>
    <n v="66681"/>
    <n v="0"/>
    <m/>
    <m/>
    <m/>
    <n v="0"/>
    <n v="0"/>
    <m/>
    <m/>
    <m/>
    <m/>
    <m/>
    <m/>
    <m/>
    <m/>
    <m/>
    <m/>
    <m/>
    <m/>
    <m/>
    <m/>
    <m/>
    <m/>
    <m/>
    <n v="66681"/>
    <n v="0"/>
    <n v="0"/>
    <n v="0"/>
    <n v="0"/>
    <n v="0"/>
    <n v="227515.57199999999"/>
    <n v="0"/>
    <n v="0"/>
    <n v="0"/>
    <n v="0"/>
    <n v="0"/>
    <n v="227515.57199999999"/>
    <n v="1.6980041197104261"/>
  </r>
  <r>
    <x v="1"/>
    <x v="16"/>
    <n v="133990"/>
    <m/>
    <m/>
    <m/>
    <m/>
    <n v="68951.75"/>
    <n v="0"/>
    <m/>
    <m/>
    <m/>
    <n v="0"/>
    <n v="0"/>
    <m/>
    <m/>
    <m/>
    <m/>
    <m/>
    <m/>
    <m/>
    <m/>
    <m/>
    <m/>
    <m/>
    <m/>
    <m/>
    <m/>
    <m/>
    <m/>
    <m/>
    <n v="68951.75"/>
    <n v="0"/>
    <n v="0"/>
    <n v="0"/>
    <n v="0"/>
    <n v="0"/>
    <n v="235263.37099999998"/>
    <n v="0"/>
    <n v="0"/>
    <n v="0"/>
    <n v="0"/>
    <n v="0"/>
    <n v="235263.37099999998"/>
    <n v="1.7558278304351069"/>
  </r>
  <r>
    <x v="2"/>
    <x v="16"/>
    <n v="133990"/>
    <n v="0"/>
    <m/>
    <m/>
    <m/>
    <n v="85856.10344827587"/>
    <n v="0"/>
    <m/>
    <m/>
    <m/>
    <n v="0"/>
    <n v="178123.86206896551"/>
    <m/>
    <m/>
    <m/>
    <m/>
    <m/>
    <m/>
    <m/>
    <m/>
    <m/>
    <m/>
    <m/>
    <m/>
    <m/>
    <m/>
    <m/>
    <m/>
    <m/>
    <n v="85856.10344827587"/>
    <n v="0"/>
    <n v="0"/>
    <n v="0"/>
    <n v="178123.86206896551"/>
    <n v="0"/>
    <n v="292941.02496551728"/>
    <n v="0"/>
    <n v="0"/>
    <n v="0"/>
    <n v="178123.86206896551"/>
    <n v="0"/>
    <n v="471064.88703448279"/>
    <n v="3.5156719683146713"/>
  </r>
  <r>
    <x v="3"/>
    <x v="16"/>
    <n v="133990"/>
    <n v="0"/>
    <m/>
    <m/>
    <m/>
    <n v="102818.57142857141"/>
    <n v="0"/>
    <m/>
    <m/>
    <m/>
    <n v="0"/>
    <n v="168205"/>
    <m/>
    <m/>
    <m/>
    <m/>
    <m/>
    <m/>
    <m/>
    <m/>
    <m/>
    <m/>
    <m/>
    <m/>
    <m/>
    <m/>
    <m/>
    <m/>
    <m/>
    <n v="102818.57142857141"/>
    <n v="0"/>
    <n v="0"/>
    <n v="0"/>
    <n v="168205"/>
    <n v="0"/>
    <n v="350816.96571428562"/>
    <n v="0"/>
    <n v="0"/>
    <n v="0"/>
    <n v="168205"/>
    <n v="0"/>
    <n v="519021.96571428562"/>
    <n v="3.8735873252801376"/>
  </r>
  <r>
    <x v="4"/>
    <x v="16"/>
    <n v="133990"/>
    <n v="0"/>
    <m/>
    <m/>
    <m/>
    <n v="152172.28571427611"/>
    <n v="0"/>
    <m/>
    <m/>
    <m/>
    <n v="0"/>
    <n v="748555.29670332721"/>
    <m/>
    <m/>
    <m/>
    <m/>
    <m/>
    <m/>
    <m/>
    <m/>
    <m/>
    <m/>
    <m/>
    <m/>
    <m/>
    <m/>
    <m/>
    <m/>
    <m/>
    <n v="152172.28571427611"/>
    <n v="0"/>
    <n v="0"/>
    <n v="0"/>
    <n v="748555.29670332721"/>
    <n v="0"/>
    <n v="519211.83885711007"/>
    <n v="0"/>
    <n v="0"/>
    <n v="0"/>
    <n v="748555.29670332721"/>
    <n v="0"/>
    <n v="1267767.1355604373"/>
    <n v="9.4616548664858371"/>
  </r>
  <r>
    <x v="5"/>
    <x v="16"/>
    <n v="133990"/>
    <n v="0"/>
    <m/>
    <m/>
    <m/>
    <n v="155684.85714285629"/>
    <n v="0"/>
    <m/>
    <m/>
    <m/>
    <n v="0"/>
    <n v="929270.52571428835"/>
    <m/>
    <m/>
    <m/>
    <m/>
    <m/>
    <m/>
    <m/>
    <m/>
    <m/>
    <m/>
    <m/>
    <m/>
    <m/>
    <m/>
    <m/>
    <m/>
    <m/>
    <n v="155684.85714285629"/>
    <n v="0"/>
    <n v="0"/>
    <n v="0"/>
    <n v="929270.52571428835"/>
    <n v="0"/>
    <n v="531196.73257142561"/>
    <n v="0"/>
    <n v="0"/>
    <n v="0"/>
    <n v="929270.52571428835"/>
    <n v="0"/>
    <n v="1460467.2582857138"/>
    <n v="10.899822809804567"/>
  </r>
  <r>
    <x v="6"/>
    <x v="16"/>
    <n v="133990"/>
    <n v="0"/>
    <m/>
    <m/>
    <m/>
    <n v="120120"/>
    <n v="0"/>
    <m/>
    <m/>
    <m/>
    <n v="0"/>
    <n v="252854.39999999999"/>
    <m/>
    <m/>
    <m/>
    <m/>
    <m/>
    <m/>
    <m/>
    <m/>
    <m/>
    <m/>
    <m/>
    <m/>
    <m/>
    <m/>
    <m/>
    <m/>
    <m/>
    <n v="120120"/>
    <n v="0"/>
    <n v="0"/>
    <n v="0"/>
    <n v="252854.39999999999"/>
    <n v="0"/>
    <n v="409849.44"/>
    <n v="0"/>
    <n v="0"/>
    <n v="0"/>
    <n v="252854.39999999999"/>
    <n v="0"/>
    <n v="662703.84"/>
    <n v="4.9459201432942752"/>
  </r>
  <r>
    <x v="7"/>
    <x v="16"/>
    <n v="133990"/>
    <n v="0"/>
    <m/>
    <m/>
    <m/>
    <n v="47500.037037037036"/>
    <n v="0"/>
    <m/>
    <m/>
    <m/>
    <n v="0"/>
    <n v="69003.703703703708"/>
    <m/>
    <m/>
    <m/>
    <m/>
    <m/>
    <m/>
    <m/>
    <m/>
    <m/>
    <m/>
    <m/>
    <m/>
    <m/>
    <m/>
    <m/>
    <m/>
    <m/>
    <n v="47500.037037037036"/>
    <n v="0"/>
    <n v="0"/>
    <n v="0"/>
    <n v="69003.703703703708"/>
    <n v="0"/>
    <n v="162070.12637037036"/>
    <n v="0"/>
    <n v="0"/>
    <n v="0"/>
    <n v="69003.703703703708"/>
    <n v="0"/>
    <n v="231073.83007407407"/>
    <n v="1.7245602662443023"/>
  </r>
  <r>
    <x v="8"/>
    <x v="16"/>
    <n v="133990"/>
    <n v="0"/>
    <m/>
    <m/>
    <m/>
    <n v="50861.78571428571"/>
    <n v="0"/>
    <m/>
    <m/>
    <m/>
    <n v="0"/>
    <n v="0"/>
    <m/>
    <m/>
    <m/>
    <m/>
    <m/>
    <m/>
    <m/>
    <m/>
    <m/>
    <m/>
    <m/>
    <m/>
    <m/>
    <m/>
    <m/>
    <m/>
    <m/>
    <n v="50861.78571428571"/>
    <n v="0"/>
    <n v="0"/>
    <n v="0"/>
    <n v="0"/>
    <n v="0"/>
    <n v="173540.41285714283"/>
    <n v="0"/>
    <n v="0"/>
    <n v="0"/>
    <n v="0"/>
    <n v="0"/>
    <n v="173540.41285714283"/>
    <n v="1.2951743626923116"/>
  </r>
  <r>
    <x v="9"/>
    <x v="16"/>
    <n v="133990"/>
    <n v="0"/>
    <m/>
    <m/>
    <m/>
    <n v="25250.533333333329"/>
    <n v="0"/>
    <m/>
    <m/>
    <m/>
    <n v="0"/>
    <n v="0"/>
    <m/>
    <m/>
    <m/>
    <m/>
    <m/>
    <m/>
    <m/>
    <m/>
    <m/>
    <m/>
    <m/>
    <m/>
    <m/>
    <m/>
    <m/>
    <m/>
    <m/>
    <n v="25250.533333333329"/>
    <n v="0"/>
    <n v="0"/>
    <n v="0"/>
    <n v="0"/>
    <n v="0"/>
    <n v="86154.819733333323"/>
    <n v="0"/>
    <n v="0"/>
    <n v="0"/>
    <n v="0"/>
    <n v="0"/>
    <n v="86154.819733333323"/>
    <n v="0.6429944005771574"/>
  </r>
  <r>
    <x v="10"/>
    <x v="16"/>
    <n v="133990"/>
    <n v="0"/>
    <m/>
    <m/>
    <m/>
    <n v="29693.724137931029"/>
    <n v="0"/>
    <m/>
    <m/>
    <m/>
    <n v="0"/>
    <n v="0"/>
    <m/>
    <m/>
    <m/>
    <m/>
    <m/>
    <m/>
    <m/>
    <m/>
    <m/>
    <m/>
    <m/>
    <m/>
    <m/>
    <m/>
    <m/>
    <m/>
    <m/>
    <n v="29693.724137931029"/>
    <n v="0"/>
    <n v="0"/>
    <n v="0"/>
    <n v="0"/>
    <n v="0"/>
    <n v="101314.98675862067"/>
    <n v="0"/>
    <n v="0"/>
    <n v="0"/>
    <n v="0"/>
    <n v="0"/>
    <n v="101314.98675862067"/>
    <n v="0.75613841897619727"/>
  </r>
  <r>
    <x v="11"/>
    <x v="16"/>
    <n v="133990"/>
    <n v="0"/>
    <m/>
    <m/>
    <m/>
    <n v="39066.720000000001"/>
    <n v="0"/>
    <m/>
    <m/>
    <m/>
    <n v="0"/>
    <n v="0"/>
    <m/>
    <m/>
    <m/>
    <m/>
    <m/>
    <m/>
    <m/>
    <m/>
    <m/>
    <m/>
    <m/>
    <m/>
    <m/>
    <m/>
    <m/>
    <m/>
    <m/>
    <n v="39066.720000000001"/>
    <n v="0"/>
    <n v="0"/>
    <n v="0"/>
    <n v="0"/>
    <n v="0"/>
    <n v="133295.64864"/>
    <n v="0"/>
    <n v="0"/>
    <n v="0"/>
    <n v="0"/>
    <n v="0"/>
    <n v="133295.64864"/>
    <n v="0.99481788670796323"/>
  </r>
  <r>
    <x v="12"/>
    <x v="16"/>
    <n v="133990"/>
    <n v="0"/>
    <m/>
    <m/>
    <m/>
    <n v="67799"/>
    <n v="0"/>
    <m/>
    <m/>
    <m/>
    <n v="0"/>
    <n v="0"/>
    <m/>
    <m/>
    <m/>
    <m/>
    <m/>
    <m/>
    <m/>
    <m/>
    <m/>
    <m/>
    <m/>
    <m/>
    <m/>
    <m/>
    <m/>
    <m/>
    <m/>
    <n v="67799"/>
    <n v="0"/>
    <n v="0"/>
    <n v="0"/>
    <n v="0"/>
    <n v="0"/>
    <n v="231330.18799999999"/>
    <n v="0"/>
    <n v="0"/>
    <n v="0"/>
    <n v="0"/>
    <n v="0"/>
    <n v="231330.18799999999"/>
    <n v="1.7264735278752146"/>
  </r>
  <r>
    <x v="13"/>
    <x v="16"/>
    <n v="133990"/>
    <n v="0"/>
    <m/>
    <m/>
    <m/>
    <n v="56454.230769230773"/>
    <n v="0"/>
    <m/>
    <m/>
    <m/>
    <n v="0"/>
    <n v="0"/>
    <m/>
    <m/>
    <m/>
    <m/>
    <m/>
    <m/>
    <m/>
    <m/>
    <m/>
    <m/>
    <m/>
    <m/>
    <m/>
    <m/>
    <m/>
    <m/>
    <m/>
    <n v="56454.230769230773"/>
    <n v="0"/>
    <n v="0"/>
    <n v="0"/>
    <n v="0"/>
    <n v="0"/>
    <n v="192621.83538461541"/>
    <n v="0"/>
    <n v="0"/>
    <n v="0"/>
    <n v="0"/>
    <n v="0"/>
    <n v="192621.83538461541"/>
    <n v="1.4375836658304009"/>
  </r>
  <r>
    <x v="14"/>
    <x v="16"/>
    <n v="133990"/>
    <n v="0"/>
    <m/>
    <m/>
    <m/>
    <n v="58335.111111111109"/>
    <n v="0"/>
    <m/>
    <m/>
    <m/>
    <n v="0"/>
    <n v="55639.259259259263"/>
    <m/>
    <m/>
    <m/>
    <m/>
    <m/>
    <m/>
    <m/>
    <m/>
    <m/>
    <m/>
    <m/>
    <m/>
    <m/>
    <m/>
    <m/>
    <m/>
    <m/>
    <n v="58335.111111111109"/>
    <n v="0"/>
    <n v="0"/>
    <n v="0"/>
    <n v="55639.259259259263"/>
    <n v="0"/>
    <n v="199039.3991111111"/>
    <n v="0"/>
    <n v="0"/>
    <n v="0"/>
    <n v="55639.259259259263"/>
    <n v="0"/>
    <n v="254678.65837037037"/>
    <n v="1.9007288482003908"/>
  </r>
  <r>
    <x v="15"/>
    <x v="16"/>
    <n v="133990"/>
    <n v="0"/>
    <m/>
    <m/>
    <m/>
    <n v="101755.7142857143"/>
    <n v="0"/>
    <m/>
    <m/>
    <m/>
    <n v="0"/>
    <n v="354702.8571428571"/>
    <m/>
    <m/>
    <m/>
    <m/>
    <m/>
    <m/>
    <m/>
    <m/>
    <m/>
    <m/>
    <m/>
    <m/>
    <m/>
    <m/>
    <m/>
    <m/>
    <m/>
    <n v="101755.7142857143"/>
    <n v="0"/>
    <n v="0"/>
    <n v="0"/>
    <n v="354702.8571428571"/>
    <n v="0"/>
    <n v="347190.49714285717"/>
    <n v="0"/>
    <n v="0"/>
    <n v="0"/>
    <n v="354702.8571428571"/>
    <n v="0"/>
    <n v="701893.35428571422"/>
    <n v="5.2384010320599614"/>
  </r>
  <r>
    <x v="16"/>
    <x v="16"/>
    <n v="133990"/>
    <n v="0"/>
    <m/>
    <m/>
    <m/>
    <n v="153569.8666666667"/>
    <n v="0"/>
    <m/>
    <m/>
    <m/>
    <n v="0"/>
    <n v="989141.11111111112"/>
    <m/>
    <m/>
    <m/>
    <m/>
    <m/>
    <m/>
    <m/>
    <m/>
    <m/>
    <m/>
    <m/>
    <m/>
    <m/>
    <m/>
    <m/>
    <m/>
    <m/>
    <n v="153569.8666666667"/>
    <n v="0"/>
    <n v="0"/>
    <n v="0"/>
    <n v="989141.11111111112"/>
    <n v="0"/>
    <n v="523980.38506666676"/>
    <n v="0"/>
    <n v="0"/>
    <n v="0"/>
    <n v="989141.11111111112"/>
    <n v="0"/>
    <n v="1513121.4961777779"/>
    <n v="11.292794209849824"/>
  </r>
  <r>
    <x v="17"/>
    <x v="16"/>
    <n v="133990"/>
    <n v="0"/>
    <m/>
    <m/>
    <m/>
    <n v="124151.28"/>
    <n v="0"/>
    <m/>
    <m/>
    <m/>
    <n v="0"/>
    <n v="880661.77777777775"/>
    <m/>
    <m/>
    <m/>
    <m/>
    <m/>
    <m/>
    <m/>
    <m/>
    <m/>
    <m/>
    <m/>
    <m/>
    <m/>
    <m/>
    <m/>
    <m/>
    <m/>
    <n v="124151.28"/>
    <n v="0"/>
    <n v="0"/>
    <n v="0"/>
    <n v="880661.77777777775"/>
    <n v="0"/>
    <n v="423604.16735999996"/>
    <n v="0"/>
    <n v="0"/>
    <n v="0"/>
    <n v="880661.77777777775"/>
    <n v="0"/>
    <n v="1304265.9451377778"/>
    <n v="9.7340543707573541"/>
  </r>
  <r>
    <x v="18"/>
    <x v="16"/>
    <n v="133990"/>
    <n v="0"/>
    <m/>
    <m/>
    <m/>
    <n v="114760.7142857143"/>
    <n v="0"/>
    <m/>
    <m/>
    <m/>
    <n v="0"/>
    <n v="959625.6"/>
    <m/>
    <m/>
    <m/>
    <m/>
    <m/>
    <m/>
    <m/>
    <m/>
    <m/>
    <m/>
    <m/>
    <m/>
    <m/>
    <m/>
    <m/>
    <m/>
    <m/>
    <n v="114760.7142857143"/>
    <n v="0"/>
    <n v="0"/>
    <n v="0"/>
    <n v="959625.6"/>
    <n v="0"/>
    <n v="391563.55714285717"/>
    <n v="0"/>
    <n v="0"/>
    <n v="0"/>
    <n v="959625.6"/>
    <n v="0"/>
    <n v="1351189.1571428571"/>
    <n v="10.084253728956318"/>
  </r>
  <r>
    <x v="19"/>
    <x v="16"/>
    <n v="133990"/>
    <n v="0"/>
    <m/>
    <m/>
    <m/>
    <n v="89005.275862068971"/>
    <n v="0"/>
    <m/>
    <m/>
    <m/>
    <n v="0"/>
    <n v="104177.7142857143"/>
    <m/>
    <m/>
    <m/>
    <m/>
    <m/>
    <m/>
    <m/>
    <m/>
    <m/>
    <m/>
    <m/>
    <m/>
    <m/>
    <m/>
    <m/>
    <m/>
    <m/>
    <n v="89005.275862068971"/>
    <n v="0"/>
    <n v="0"/>
    <n v="0"/>
    <n v="104177.7142857143"/>
    <n v="0"/>
    <n v="303686.0012413793"/>
    <n v="0"/>
    <n v="0"/>
    <n v="0"/>
    <n v="104177.7142857143"/>
    <n v="0"/>
    <n v="407863.71552709362"/>
    <n v="3.0439862342495232"/>
  </r>
  <r>
    <x v="20"/>
    <x v="16"/>
    <n v="133990"/>
    <n v="0"/>
    <m/>
    <m/>
    <m/>
    <n v="55855.71428571429"/>
    <n v="0"/>
    <m/>
    <m/>
    <m/>
    <n v="0"/>
    <n v="0"/>
    <m/>
    <m/>
    <m/>
    <m/>
    <m/>
    <m/>
    <m/>
    <m/>
    <m/>
    <m/>
    <m/>
    <m/>
    <m/>
    <m/>
    <m/>
    <m/>
    <m/>
    <n v="55855.71428571429"/>
    <n v="0"/>
    <n v="0"/>
    <n v="0"/>
    <n v="0"/>
    <n v="0"/>
    <n v="190579.69714285716"/>
    <n v="0"/>
    <n v="0"/>
    <n v="0"/>
    <n v="0"/>
    <n v="0"/>
    <n v="190579.69714285716"/>
    <n v="1.4223426908191443"/>
  </r>
  <r>
    <x v="21"/>
    <x v="16"/>
    <n v="133990"/>
    <n v="0"/>
    <m/>
    <m/>
    <m/>
    <n v="20319.925925925931"/>
    <n v="0"/>
    <m/>
    <m/>
    <m/>
    <n v="0"/>
    <n v="0"/>
    <m/>
    <m/>
    <m/>
    <m/>
    <m/>
    <m/>
    <m/>
    <m/>
    <m/>
    <m/>
    <m/>
    <m/>
    <m/>
    <m/>
    <m/>
    <m/>
    <m/>
    <n v="20319.925925925931"/>
    <n v="0"/>
    <n v="0"/>
    <n v="0"/>
    <n v="0"/>
    <n v="0"/>
    <n v="69331.587259259279"/>
    <n v="0"/>
    <n v="0"/>
    <n v="0"/>
    <n v="0"/>
    <n v="0"/>
    <n v="69331.587259259279"/>
    <n v="0.51743851973475097"/>
  </r>
  <r>
    <x v="22"/>
    <x v="16"/>
    <n v="133990"/>
    <n v="0"/>
    <m/>
    <m/>
    <m/>
    <n v="54727.827586206899"/>
    <n v="0"/>
    <m/>
    <m/>
    <m/>
    <n v="0"/>
    <n v="0"/>
    <m/>
    <m/>
    <m/>
    <m/>
    <m/>
    <m/>
    <m/>
    <m/>
    <m/>
    <m/>
    <m/>
    <m/>
    <m/>
    <m/>
    <m/>
    <m/>
    <m/>
    <n v="54727.827586206899"/>
    <n v="0"/>
    <n v="0"/>
    <n v="0"/>
    <n v="0"/>
    <n v="0"/>
    <n v="186731.34772413794"/>
    <n v="0"/>
    <n v="0"/>
    <n v="0"/>
    <n v="0"/>
    <n v="0"/>
    <n v="186731.34772413794"/>
    <n v="1.3936215219355021"/>
  </r>
  <r>
    <x v="23"/>
    <x v="16"/>
    <n v="133990"/>
    <n v="0"/>
    <m/>
    <m/>
    <m/>
    <n v="39006.160000000003"/>
    <n v="0"/>
    <m/>
    <m/>
    <m/>
    <n v="0"/>
    <n v="0"/>
    <m/>
    <m/>
    <m/>
    <m/>
    <m/>
    <m/>
    <m/>
    <m/>
    <m/>
    <m/>
    <m/>
    <m/>
    <m/>
    <m/>
    <m/>
    <m/>
    <m/>
    <n v="39006.160000000003"/>
    <n v="0"/>
    <n v="0"/>
    <n v="0"/>
    <n v="0"/>
    <n v="0"/>
    <n v="133089.01792000001"/>
    <n v="0"/>
    <n v="0"/>
    <n v="0"/>
    <n v="0"/>
    <n v="0"/>
    <n v="133089.01792000001"/>
    <n v="0.99327575132472579"/>
  </r>
  <r>
    <x v="24"/>
    <x v="16"/>
    <n v="133990"/>
    <n v="0"/>
    <m/>
    <m/>
    <m/>
    <n v="61253.862068965507"/>
    <n v="0"/>
    <m/>
    <m/>
    <m/>
    <n v="0"/>
    <n v="0"/>
    <m/>
    <m/>
    <m/>
    <m/>
    <m/>
    <m/>
    <m/>
    <m/>
    <m/>
    <m/>
    <m/>
    <m/>
    <m/>
    <m/>
    <m/>
    <m/>
    <m/>
    <n v="61253.862068965507"/>
    <n v="0"/>
    <n v="0"/>
    <n v="0"/>
    <n v="0"/>
    <n v="0"/>
    <n v="208998.17737931031"/>
    <n v="0"/>
    <n v="0"/>
    <n v="0"/>
    <n v="0"/>
    <n v="0"/>
    <n v="208998.17737931031"/>
    <n v="1.5598042941959125"/>
  </r>
  <r>
    <x v="25"/>
    <x v="16"/>
    <n v="133990"/>
    <n v="0"/>
    <m/>
    <m/>
    <m/>
    <n v="20862.857142857141"/>
    <n v="0"/>
    <m/>
    <m/>
    <m/>
    <n v="0"/>
    <n v="30"/>
    <m/>
    <m/>
    <m/>
    <m/>
    <m/>
    <m/>
    <m/>
    <m/>
    <m/>
    <m/>
    <m/>
    <m/>
    <m/>
    <m/>
    <m/>
    <m/>
    <m/>
    <n v="20862.857142857141"/>
    <n v="0"/>
    <n v="0"/>
    <n v="0"/>
    <n v="30"/>
    <n v="0"/>
    <n v="71184.068571428565"/>
    <n v="0"/>
    <n v="0"/>
    <n v="0"/>
    <n v="30"/>
    <n v="0"/>
    <n v="71214.068571428565"/>
    <n v="0.53148793619992962"/>
  </r>
  <r>
    <x v="26"/>
    <x v="16"/>
    <n v="133990"/>
    <n v="0"/>
    <m/>
    <m/>
    <m/>
    <n v="35914"/>
    <n v="0"/>
    <m/>
    <m/>
    <m/>
    <n v="0"/>
    <n v="117356"/>
    <m/>
    <m/>
    <m/>
    <m/>
    <m/>
    <m/>
    <m/>
    <m/>
    <m/>
    <m/>
    <m/>
    <m/>
    <m/>
    <m/>
    <m/>
    <m/>
    <m/>
    <n v="35914"/>
    <n v="0"/>
    <n v="0"/>
    <n v="0"/>
    <n v="117356"/>
    <n v="0"/>
    <n v="122538.568"/>
    <n v="0"/>
    <n v="0"/>
    <n v="0"/>
    <n v="117356"/>
    <n v="0"/>
    <n v="239894.568"/>
    <n v="1.7903915814613032"/>
  </r>
  <r>
    <x v="27"/>
    <x v="16"/>
    <n v="133990"/>
    <n v="0"/>
    <m/>
    <m/>
    <m/>
    <n v="104622.8571428571"/>
    <n v="0"/>
    <m/>
    <m/>
    <m/>
    <n v="0"/>
    <n v="609552.85714285716"/>
    <m/>
    <m/>
    <m/>
    <m/>
    <m/>
    <m/>
    <m/>
    <m/>
    <m/>
    <m/>
    <m/>
    <m/>
    <m/>
    <m/>
    <m/>
    <m/>
    <m/>
    <n v="104622.8571428571"/>
    <n v="0"/>
    <n v="0"/>
    <n v="0"/>
    <n v="609552.85714285716"/>
    <n v="0"/>
    <n v="356973.18857142841"/>
    <n v="0"/>
    <n v="0"/>
    <n v="0"/>
    <n v="609552.85714285716"/>
    <n v="0"/>
    <n v="966526.04571428557"/>
    <n v="7.2134192530359398"/>
  </r>
  <r>
    <x v="28"/>
    <x v="16"/>
    <n v="133990"/>
    <n v="0"/>
    <m/>
    <m/>
    <m/>
    <n v="0"/>
    <n v="0"/>
    <m/>
    <m/>
    <m/>
    <n v="0"/>
    <n v="0"/>
    <m/>
    <m/>
    <m/>
    <m/>
    <m/>
    <m/>
    <m/>
    <m/>
    <m/>
    <m/>
    <m/>
    <m/>
    <m/>
    <m/>
    <m/>
    <m/>
    <m/>
    <n v="0"/>
    <n v="0"/>
    <n v="0"/>
    <n v="0"/>
    <n v="0"/>
    <n v="0"/>
    <n v="0"/>
    <n v="0"/>
    <n v="0"/>
    <n v="0"/>
    <n v="0"/>
    <n v="0"/>
    <n v="0"/>
    <n v="0"/>
  </r>
  <r>
    <x v="29"/>
    <x v="16"/>
    <n v="133990"/>
    <n v="0"/>
    <m/>
    <m/>
    <m/>
    <n v="101202.6"/>
    <n v="0"/>
    <m/>
    <m/>
    <m/>
    <n v="0"/>
    <n v="846294.6086956521"/>
    <m/>
    <m/>
    <m/>
    <m/>
    <m/>
    <m/>
    <m/>
    <m/>
    <m/>
    <m/>
    <m/>
    <m/>
    <m/>
    <m/>
    <m/>
    <m/>
    <m/>
    <n v="101202.6"/>
    <n v="0"/>
    <n v="0"/>
    <n v="0"/>
    <n v="846294.6086956521"/>
    <n v="0"/>
    <n v="345303.27120000002"/>
    <n v="0"/>
    <n v="0"/>
    <n v="0"/>
    <n v="846294.6086956521"/>
    <n v="0"/>
    <n v="1191597.8798956522"/>
    <n v="8.8931851622930971"/>
  </r>
  <r>
    <x v="30"/>
    <x v="16"/>
    <n v="133990"/>
    <n v="0"/>
    <m/>
    <m/>
    <m/>
    <n v="112094"/>
    <n v="0"/>
    <m/>
    <m/>
    <m/>
    <n v="0"/>
    <n v="429344"/>
    <m/>
    <m/>
    <m/>
    <m/>
    <m/>
    <m/>
    <m/>
    <m/>
    <m/>
    <m/>
    <m/>
    <m/>
    <m/>
    <m/>
    <m/>
    <m/>
    <m/>
    <n v="112094"/>
    <n v="0"/>
    <n v="0"/>
    <n v="0"/>
    <n v="429344"/>
    <n v="0"/>
    <n v="382464.728"/>
    <n v="0"/>
    <n v="0"/>
    <n v="0"/>
    <n v="429344"/>
    <n v="0"/>
    <n v="811808.728"/>
    <n v="6.0587262333009928"/>
  </r>
  <r>
    <x v="31"/>
    <x v="16"/>
    <n v="133990"/>
    <n v="0"/>
    <m/>
    <m/>
    <m/>
    <n v="76479"/>
    <n v="0"/>
    <m/>
    <m/>
    <m/>
    <n v="0"/>
    <n v="51672"/>
    <m/>
    <m/>
    <m/>
    <m/>
    <m/>
    <m/>
    <m/>
    <m/>
    <m/>
    <m/>
    <m/>
    <m/>
    <m/>
    <m/>
    <m/>
    <m/>
    <m/>
    <n v="76479"/>
    <n v="0"/>
    <n v="0"/>
    <n v="0"/>
    <n v="51672"/>
    <n v="0"/>
    <n v="260946.348"/>
    <n v="0"/>
    <n v="0"/>
    <n v="0"/>
    <n v="51672"/>
    <n v="0"/>
    <n v="312618.348"/>
    <n v="2.3331468617060973"/>
  </r>
  <r>
    <x v="32"/>
    <x v="16"/>
    <n v="133990"/>
    <n v="0"/>
    <m/>
    <m/>
    <m/>
    <n v="37542.857142857138"/>
    <n v="0"/>
    <m/>
    <m/>
    <m/>
    <n v="0"/>
    <n v="0"/>
    <m/>
    <m/>
    <m/>
    <m/>
    <m/>
    <m/>
    <m/>
    <m/>
    <m/>
    <m/>
    <m/>
    <m/>
    <m/>
    <m/>
    <m/>
    <m/>
    <m/>
    <n v="37542.857142857138"/>
    <n v="0"/>
    <n v="0"/>
    <n v="0"/>
    <n v="0"/>
    <n v="0"/>
    <n v="128096.22857142855"/>
    <n v="0"/>
    <n v="0"/>
    <n v="0"/>
    <n v="0"/>
    <n v="0"/>
    <n v="128096.22857142855"/>
    <n v="0.95601334854413433"/>
  </r>
  <r>
    <x v="33"/>
    <x v="16"/>
    <n v="133990"/>
    <n v="0"/>
    <m/>
    <m/>
    <m/>
    <n v="57753"/>
    <n v="0"/>
    <m/>
    <m/>
    <m/>
    <n v="0"/>
    <n v="0"/>
    <m/>
    <m/>
    <m/>
    <m/>
    <m/>
    <m/>
    <m/>
    <m/>
    <m/>
    <m/>
    <m/>
    <m/>
    <m/>
    <m/>
    <m/>
    <m/>
    <m/>
    <n v="57753"/>
    <n v="0"/>
    <n v="0"/>
    <n v="0"/>
    <n v="0"/>
    <n v="0"/>
    <n v="197053.236"/>
    <n v="0"/>
    <n v="0"/>
    <n v="0"/>
    <n v="0"/>
    <n v="0"/>
    <n v="197053.236"/>
    <n v="1.4706562877826703"/>
  </r>
  <r>
    <x v="34"/>
    <x v="16"/>
    <n v="133990"/>
    <n v="0"/>
    <m/>
    <m/>
    <m/>
    <n v="59905"/>
    <n v="0"/>
    <m/>
    <m/>
    <m/>
    <n v="0"/>
    <n v="0"/>
    <m/>
    <m/>
    <m/>
    <m/>
    <m/>
    <m/>
    <m/>
    <m/>
    <m/>
    <m/>
    <m/>
    <m/>
    <m/>
    <m/>
    <m/>
    <m/>
    <m/>
    <n v="59905"/>
    <n v="0"/>
    <n v="0"/>
    <n v="0"/>
    <n v="0"/>
    <n v="0"/>
    <n v="204395.86"/>
    <n v="0"/>
    <n v="0"/>
    <n v="0"/>
    <n v="0"/>
    <n v="0"/>
    <n v="204395.86"/>
    <n v="1.5254560788118516"/>
  </r>
  <r>
    <x v="35"/>
    <x v="16"/>
    <n v="133990"/>
    <n v="0"/>
    <m/>
    <m/>
    <m/>
    <n v="55284.923076923078"/>
    <n v="0"/>
    <m/>
    <m/>
    <m/>
    <n v="0"/>
    <n v="0"/>
    <m/>
    <m/>
    <m/>
    <m/>
    <m/>
    <m/>
    <m/>
    <m/>
    <m/>
    <m/>
    <m/>
    <m/>
    <m/>
    <m/>
    <m/>
    <m/>
    <m/>
    <n v="55284.923076923078"/>
    <n v="0"/>
    <n v="0"/>
    <n v="0"/>
    <n v="0"/>
    <n v="0"/>
    <n v="188632.15753846153"/>
    <n v="0"/>
    <n v="0"/>
    <n v="0"/>
    <n v="0"/>
    <n v="0"/>
    <n v="188632.15753846153"/>
    <n v="1.4078077284757184"/>
  </r>
  <r>
    <x v="36"/>
    <x v="16"/>
    <n v="133990"/>
    <n v="0"/>
    <m/>
    <m/>
    <m/>
    <n v="50052.172413793101"/>
    <n v="0"/>
    <m/>
    <m/>
    <m/>
    <n v="0"/>
    <n v="0"/>
    <m/>
    <m/>
    <m/>
    <m/>
    <m/>
    <m/>
    <m/>
    <m/>
    <m/>
    <m/>
    <m/>
    <m/>
    <m/>
    <m/>
    <m/>
    <m/>
    <m/>
    <n v="50052.172413793101"/>
    <n v="0"/>
    <n v="0"/>
    <n v="0"/>
    <n v="0"/>
    <n v="0"/>
    <n v="170778.01227586207"/>
    <n v="0"/>
    <n v="0"/>
    <n v="0"/>
    <n v="0"/>
    <n v="0"/>
    <n v="170778.01227586207"/>
    <n v="1.2745578944388543"/>
  </r>
  <r>
    <x v="37"/>
    <x v="16"/>
    <n v="133990"/>
    <n v="0"/>
    <m/>
    <m/>
    <m/>
    <n v="47475"/>
    <n v="0"/>
    <m/>
    <m/>
    <m/>
    <n v="0"/>
    <n v="20972"/>
    <m/>
    <m/>
    <m/>
    <m/>
    <m/>
    <m/>
    <m/>
    <m/>
    <m/>
    <m/>
    <m/>
    <m/>
    <m/>
    <m/>
    <m/>
    <m/>
    <m/>
    <n v="47475"/>
    <n v="0"/>
    <n v="0"/>
    <n v="0"/>
    <n v="20972"/>
    <n v="0"/>
    <n v="161984.69999999998"/>
    <n v="0"/>
    <n v="0"/>
    <n v="0"/>
    <n v="20972"/>
    <n v="0"/>
    <n v="182956.69999999998"/>
    <n v="1.3654504067467721"/>
  </r>
  <r>
    <x v="38"/>
    <x v="16"/>
    <n v="133990"/>
    <n v="0"/>
    <m/>
    <m/>
    <m/>
    <n v="64899"/>
    <n v="0"/>
    <m/>
    <m/>
    <m/>
    <n v="0"/>
    <n v="188072"/>
    <m/>
    <m/>
    <m/>
    <m/>
    <m/>
    <m/>
    <m/>
    <m/>
    <m/>
    <m/>
    <m/>
    <m/>
    <m/>
    <m/>
    <m/>
    <m/>
    <m/>
    <n v="64899"/>
    <n v="0"/>
    <n v="0"/>
    <n v="0"/>
    <n v="188072"/>
    <n v="0"/>
    <n v="221435.38800000001"/>
    <n v="0"/>
    <n v="0"/>
    <n v="0"/>
    <n v="188072"/>
    <n v="0"/>
    <n v="409507.38800000004"/>
    <n v="3.0562533621912085"/>
  </r>
  <r>
    <x v="39"/>
    <x v="16"/>
    <n v="133990"/>
    <n v="0"/>
    <m/>
    <m/>
    <m/>
    <n v="116920"/>
    <n v="0"/>
    <m/>
    <m/>
    <m/>
    <n v="0"/>
    <n v="950840"/>
    <m/>
    <m/>
    <m/>
    <m/>
    <m/>
    <m/>
    <m/>
    <m/>
    <m/>
    <m/>
    <m/>
    <m/>
    <m/>
    <m/>
    <m/>
    <m/>
    <m/>
    <n v="116920"/>
    <n v="0"/>
    <n v="0"/>
    <n v="0"/>
    <n v="950840"/>
    <n v="0"/>
    <n v="398931.04"/>
    <n v="0"/>
    <n v="0"/>
    <n v="0"/>
    <n v="950840"/>
    <n v="0"/>
    <n v="1349771.04"/>
    <n v="10.073669975371297"/>
  </r>
  <r>
    <x v="40"/>
    <x v="16"/>
    <n v="133990"/>
    <n v="0"/>
    <m/>
    <m/>
    <m/>
    <n v="114933"/>
    <n v="0"/>
    <m/>
    <m/>
    <m/>
    <n v="0"/>
    <n v="1149090.2857142859"/>
    <m/>
    <m/>
    <m/>
    <m/>
    <m/>
    <m/>
    <m/>
    <m/>
    <m/>
    <m/>
    <m/>
    <m/>
    <m/>
    <m/>
    <m/>
    <m/>
    <m/>
    <n v="114933"/>
    <n v="0"/>
    <n v="0"/>
    <n v="0"/>
    <n v="1149090.2857142859"/>
    <n v="0"/>
    <n v="392151.39600000001"/>
    <n v="0"/>
    <n v="0"/>
    <n v="0"/>
    <n v="1149090.2857142859"/>
    <n v="0"/>
    <n v="1541241.6817142859"/>
    <n v="11.502662002494857"/>
  </r>
  <r>
    <x v="41"/>
    <x v="16"/>
    <n v="133990"/>
    <n v="0"/>
    <m/>
    <m/>
    <m/>
    <n v="111741"/>
    <n v="0"/>
    <m/>
    <m/>
    <m/>
    <n v="0"/>
    <n v="1167865.8181818179"/>
    <m/>
    <m/>
    <m/>
    <m/>
    <m/>
    <m/>
    <m/>
    <m/>
    <m/>
    <m/>
    <m/>
    <m/>
    <m/>
    <m/>
    <m/>
    <m/>
    <m/>
    <n v="111741"/>
    <n v="0"/>
    <n v="0"/>
    <n v="0"/>
    <n v="1167865.8181818179"/>
    <n v="0"/>
    <n v="381260.29200000002"/>
    <n v="0"/>
    <n v="0"/>
    <n v="0"/>
    <n v="1167865.8181818179"/>
    <n v="0"/>
    <n v="1549126.1101818178"/>
    <n v="11.561505412208506"/>
  </r>
  <r>
    <x v="42"/>
    <x v="16"/>
    <n v="133990"/>
    <n v="0"/>
    <m/>
    <m/>
    <m/>
    <n v="91751"/>
    <n v="0"/>
    <m/>
    <m/>
    <m/>
    <n v="0"/>
    <n v="771462.85714285716"/>
    <m/>
    <m/>
    <m/>
    <m/>
    <m/>
    <m/>
    <m/>
    <m/>
    <m/>
    <m/>
    <m/>
    <m/>
    <m/>
    <m/>
    <m/>
    <m/>
    <m/>
    <n v="91751"/>
    <n v="0"/>
    <n v="0"/>
    <n v="0"/>
    <n v="771462.85714285716"/>
    <n v="0"/>
    <n v="313054.41200000001"/>
    <n v="0"/>
    <n v="0"/>
    <n v="0"/>
    <n v="771462.85714285716"/>
    <n v="0"/>
    <n v="1084517.2691428573"/>
    <n v="8.0940164873711264"/>
  </r>
  <r>
    <x v="43"/>
    <x v="16"/>
    <n v="133990"/>
    <n v="0"/>
    <m/>
    <m/>
    <m/>
    <n v="72294.137931034478"/>
    <n v="0"/>
    <m/>
    <m/>
    <m/>
    <n v="0"/>
    <n v="295205.5172413793"/>
    <m/>
    <m/>
    <m/>
    <m/>
    <m/>
    <m/>
    <m/>
    <m/>
    <m/>
    <m/>
    <m/>
    <m/>
    <m/>
    <m/>
    <m/>
    <m/>
    <m/>
    <n v="72294.137931034478"/>
    <n v="0"/>
    <n v="0"/>
    <n v="0"/>
    <n v="295205.5172413793"/>
    <n v="0"/>
    <n v="246667.59862068965"/>
    <n v="0"/>
    <n v="0"/>
    <n v="0"/>
    <n v="295205.5172413793"/>
    <n v="0"/>
    <n v="541873.11586206895"/>
    <n v="4.0441310236739234"/>
  </r>
  <r>
    <x v="44"/>
    <x v="16"/>
    <n v="133990"/>
    <n v="0"/>
    <m/>
    <m/>
    <m/>
    <n v="62818"/>
    <n v="0"/>
    <m/>
    <m/>
    <m/>
    <n v="0"/>
    <n v="0"/>
    <m/>
    <m/>
    <m/>
    <m/>
    <m/>
    <m/>
    <m/>
    <m/>
    <m/>
    <m/>
    <m/>
    <m/>
    <m/>
    <m/>
    <m/>
    <m/>
    <m/>
    <n v="62818"/>
    <n v="0"/>
    <n v="0"/>
    <n v="0"/>
    <n v="0"/>
    <n v="0"/>
    <n v="214335.016"/>
    <n v="0"/>
    <n v="0"/>
    <n v="0"/>
    <n v="0"/>
    <n v="0"/>
    <n v="214335.016"/>
    <n v="1.5996344204791402"/>
  </r>
  <r>
    <x v="45"/>
    <x v="16"/>
    <n v="133990"/>
    <n v="0"/>
    <m/>
    <m/>
    <m/>
    <n v="40185.300000000003"/>
    <n v="0"/>
    <m/>
    <m/>
    <m/>
    <n v="0"/>
    <n v="0"/>
    <m/>
    <m/>
    <m/>
    <m/>
    <m/>
    <m/>
    <m/>
    <m/>
    <m/>
    <m/>
    <m/>
    <m/>
    <m/>
    <m/>
    <m/>
    <m/>
    <m/>
    <n v="40185.300000000003"/>
    <n v="0"/>
    <n v="0"/>
    <n v="0"/>
    <n v="0"/>
    <n v="0"/>
    <n v="137112.24360000002"/>
    <n v="0"/>
    <n v="0"/>
    <n v="0"/>
    <n v="0"/>
    <n v="0"/>
    <n v="137112.24360000002"/>
    <n v="1.0233020643331594"/>
  </r>
  <r>
    <x v="46"/>
    <x v="16"/>
    <n v="133990"/>
    <n v="0"/>
    <m/>
    <m/>
    <m/>
    <n v="37254.25"/>
    <n v="0"/>
    <m/>
    <m/>
    <m/>
    <n v="0"/>
    <n v="0"/>
    <m/>
    <m/>
    <m/>
    <m/>
    <m/>
    <m/>
    <m/>
    <m/>
    <m/>
    <m/>
    <m/>
    <m/>
    <m/>
    <m/>
    <m/>
    <m/>
    <m/>
    <n v="37254.25"/>
    <n v="0"/>
    <n v="0"/>
    <n v="0"/>
    <n v="0"/>
    <n v="0"/>
    <n v="127111.501"/>
    <n v="0"/>
    <n v="0"/>
    <n v="0"/>
    <n v="0"/>
    <n v="0"/>
    <n v="127111.501"/>
    <n v="0.94866408687215464"/>
  </r>
  <r>
    <x v="47"/>
    <x v="16"/>
    <n v="133990"/>
    <n v="0"/>
    <m/>
    <m/>
    <m/>
    <n v="54393"/>
    <n v="0"/>
    <m/>
    <m/>
    <m/>
    <n v="0"/>
    <n v="0"/>
    <m/>
    <m/>
    <m/>
    <m/>
    <m/>
    <m/>
    <m/>
    <m/>
    <m/>
    <m/>
    <m/>
    <m/>
    <m/>
    <m/>
    <m/>
    <m/>
    <m/>
    <n v="54393"/>
    <n v="0"/>
    <n v="0"/>
    <n v="0"/>
    <n v="0"/>
    <n v="0"/>
    <n v="185588.916"/>
    <n v="0"/>
    <n v="0"/>
    <n v="0"/>
    <n v="0"/>
    <n v="0"/>
    <n v="185588.916"/>
    <n v="1.3850952757668482"/>
  </r>
  <r>
    <x v="48"/>
    <x v="16"/>
    <n v="133990"/>
    <n v="0"/>
    <m/>
    <m/>
    <m/>
    <n v="59775.482758620688"/>
    <n v="0"/>
    <m/>
    <m/>
    <m/>
    <n v="0"/>
    <n v="0"/>
    <m/>
    <m/>
    <m/>
    <m/>
    <m/>
    <m/>
    <m/>
    <m/>
    <m/>
    <m/>
    <m/>
    <m/>
    <m/>
    <m/>
    <m/>
    <m/>
    <m/>
    <n v="59775.482758620688"/>
    <n v="0"/>
    <n v="0"/>
    <n v="0"/>
    <n v="0"/>
    <n v="0"/>
    <n v="203953.94717241378"/>
    <n v="0"/>
    <n v="0"/>
    <n v="0"/>
    <n v="0"/>
    <n v="0"/>
    <n v="203953.94717241378"/>
    <n v="1.5221579757624732"/>
  </r>
  <r>
    <x v="49"/>
    <x v="16"/>
    <n v="133990"/>
    <n v="0"/>
    <m/>
    <m/>
    <m/>
    <n v="58500"/>
    <n v="0"/>
    <m/>
    <m/>
    <m/>
    <n v="0"/>
    <n v="0"/>
    <m/>
    <m/>
    <m/>
    <m/>
    <m/>
    <m/>
    <m/>
    <m/>
    <m/>
    <m/>
    <m/>
    <m/>
    <m/>
    <m/>
    <m/>
    <m/>
    <m/>
    <n v="58500"/>
    <n v="0"/>
    <n v="0"/>
    <n v="0"/>
    <n v="0"/>
    <n v="0"/>
    <n v="199602"/>
    <n v="0"/>
    <n v="0"/>
    <n v="0"/>
    <n v="0"/>
    <n v="0"/>
    <n v="199602"/>
    <n v="1.4896783342040452"/>
  </r>
  <r>
    <x v="50"/>
    <x v="16"/>
    <n v="133990"/>
    <n v="0"/>
    <m/>
    <m/>
    <m/>
    <n v="87046.931034482768"/>
    <n v="0"/>
    <m/>
    <m/>
    <m/>
    <n v="0"/>
    <n v="268665.07692307688"/>
    <m/>
    <m/>
    <m/>
    <m/>
    <m/>
    <m/>
    <m/>
    <m/>
    <m/>
    <m/>
    <m/>
    <m/>
    <m/>
    <m/>
    <m/>
    <m/>
    <m/>
    <n v="87046.931034482768"/>
    <n v="0"/>
    <n v="0"/>
    <n v="0"/>
    <n v="268665.07692307688"/>
    <n v="0"/>
    <n v="297004.12868965522"/>
    <n v="0"/>
    <n v="0"/>
    <n v="0"/>
    <n v="268665.07692307688"/>
    <n v="0"/>
    <n v="565669.2056127321"/>
    <n v="4.2217270364410187"/>
  </r>
  <r>
    <x v="51"/>
    <x v="16"/>
    <n v="133990"/>
    <n v="0"/>
    <m/>
    <m/>
    <m/>
    <n v="83351.785714285725"/>
    <n v="0"/>
    <m/>
    <m/>
    <m/>
    <n v="0"/>
    <n v="622647.69230769237"/>
    <m/>
    <m/>
    <m/>
    <m/>
    <m/>
    <m/>
    <m/>
    <m/>
    <m/>
    <m/>
    <m/>
    <m/>
    <m/>
    <m/>
    <m/>
    <m/>
    <m/>
    <n v="83351.785714285725"/>
    <n v="0"/>
    <n v="0"/>
    <n v="0"/>
    <n v="622647.69230769237"/>
    <n v="0"/>
    <n v="284396.29285714286"/>
    <n v="0"/>
    <n v="0"/>
    <n v="0"/>
    <n v="622647.69230769237"/>
    <n v="0"/>
    <n v="907043.98516483523"/>
    <n v="6.7694901497487514"/>
  </r>
  <r>
    <x v="52"/>
    <x v="16"/>
    <n v="133990"/>
    <n v="0"/>
    <m/>
    <m/>
    <m/>
    <n v="86531.333333333343"/>
    <n v="0"/>
    <m/>
    <m/>
    <m/>
    <n v="0"/>
    <n v="843530.66666666674"/>
    <m/>
    <m/>
    <m/>
    <m/>
    <m/>
    <m/>
    <m/>
    <m/>
    <m/>
    <m/>
    <m/>
    <m/>
    <m/>
    <m/>
    <m/>
    <m/>
    <m/>
    <n v="86531.333333333343"/>
    <n v="0"/>
    <n v="0"/>
    <n v="0"/>
    <n v="843530.66666666674"/>
    <n v="0"/>
    <n v="295244.90933333337"/>
    <n v="0"/>
    <n v="0"/>
    <n v="0"/>
    <n v="843530.66666666674"/>
    <n v="0"/>
    <n v="1138775.5760000001"/>
    <n v="8.4989594447346821"/>
  </r>
  <r>
    <x v="35"/>
    <x v="17"/>
    <n v="15616"/>
    <m/>
    <n v="7573.4400000000014"/>
    <n v="1663840.5772800001"/>
    <n v="106.5471681147541"/>
    <m/>
    <m/>
    <n v="16380"/>
    <m/>
    <m/>
    <m/>
    <m/>
    <m/>
    <m/>
    <m/>
    <m/>
    <m/>
    <m/>
    <m/>
    <m/>
    <m/>
    <m/>
    <m/>
    <m/>
    <m/>
    <m/>
    <m/>
    <m/>
    <m/>
    <n v="7573.4400000000014"/>
    <n v="16380"/>
    <n v="0"/>
    <n v="0"/>
    <n v="0"/>
    <n v="0"/>
    <n v="25840.577280000005"/>
    <n v="16380"/>
    <n v="0"/>
    <n v="0"/>
    <n v="0"/>
    <n v="0"/>
    <n v="42220.577280000005"/>
    <n v="2.7036742622950825"/>
  </r>
  <r>
    <x v="34"/>
    <x v="17"/>
    <n v="15616"/>
    <m/>
    <n v="7429"/>
    <n v="1610347.7479999999"/>
    <n v="103.1216539446721"/>
    <m/>
    <m/>
    <n v="15850"/>
    <m/>
    <m/>
    <m/>
    <m/>
    <m/>
    <m/>
    <m/>
    <m/>
    <m/>
    <m/>
    <m/>
    <m/>
    <m/>
    <m/>
    <m/>
    <m/>
    <m/>
    <m/>
    <m/>
    <m/>
    <m/>
    <n v="7429"/>
    <n v="15850"/>
    <n v="0"/>
    <n v="0"/>
    <n v="0"/>
    <n v="0"/>
    <n v="25347.748"/>
    <n v="15850"/>
    <n v="0"/>
    <n v="0"/>
    <n v="0"/>
    <n v="0"/>
    <n v="41197.748"/>
    <n v="2.6381754610655737"/>
  </r>
  <r>
    <x v="12"/>
    <x v="17"/>
    <n v="15616"/>
    <m/>
    <n v="9760.8666666666668"/>
    <n v="1553304.0770666669"/>
    <n v="99.468754935109288"/>
    <m/>
    <m/>
    <n v="15200"/>
    <m/>
    <m/>
    <m/>
    <m/>
    <m/>
    <m/>
    <m/>
    <m/>
    <m/>
    <m/>
    <m/>
    <m/>
    <m/>
    <m/>
    <m/>
    <m/>
    <m/>
    <m/>
    <m/>
    <m/>
    <m/>
    <n v="9760.8666666666668"/>
    <n v="15200"/>
    <n v="0"/>
    <n v="0"/>
    <n v="0"/>
    <n v="0"/>
    <n v="33304.077066666665"/>
    <n v="15200"/>
    <n v="0"/>
    <n v="0"/>
    <n v="0"/>
    <n v="0"/>
    <n v="48504.077066666665"/>
    <n v="3.1060500170765026"/>
  </r>
  <r>
    <x v="47"/>
    <x v="17"/>
    <n v="15616"/>
    <m/>
    <n v="8214"/>
    <n v="1514026.1680000001"/>
    <n v="96.953519979508187"/>
    <m/>
    <m/>
    <n v="14860"/>
    <m/>
    <m/>
    <m/>
    <m/>
    <m/>
    <m/>
    <m/>
    <m/>
    <m/>
    <m/>
    <m/>
    <m/>
    <m/>
    <m/>
    <m/>
    <m/>
    <m/>
    <m/>
    <m/>
    <m/>
    <m/>
    <n v="8214"/>
    <n v="14860"/>
    <n v="0"/>
    <n v="0"/>
    <n v="0"/>
    <n v="0"/>
    <n v="28026.167999999998"/>
    <n v="14860"/>
    <n v="0"/>
    <n v="0"/>
    <n v="0"/>
    <n v="0"/>
    <n v="42886.167999999998"/>
    <n v="2.7462966188524587"/>
  </r>
  <r>
    <x v="33"/>
    <x v="17"/>
    <n v="15616"/>
    <m/>
    <n v="7516"/>
    <n v="1440644.5919999999"/>
    <n v="92.254392418032779"/>
    <m/>
    <m/>
    <n v="14150"/>
    <m/>
    <m/>
    <m/>
    <m/>
    <m/>
    <m/>
    <m/>
    <m/>
    <m/>
    <m/>
    <m/>
    <m/>
    <m/>
    <m/>
    <m/>
    <m/>
    <m/>
    <m/>
    <m/>
    <m/>
    <m/>
    <n v="7516"/>
    <n v="14150"/>
    <n v="0"/>
    <n v="0"/>
    <n v="0"/>
    <n v="0"/>
    <n v="25644.592000000001"/>
    <n v="14150"/>
    <n v="0"/>
    <n v="0"/>
    <n v="0"/>
    <n v="0"/>
    <n v="39794.592000000004"/>
    <n v="2.5483217213114755"/>
  </r>
  <r>
    <x v="22"/>
    <x v="17"/>
    <n v="15616"/>
    <m/>
    <n v="8588.1481481481478"/>
    <n v="1412544.140791826"/>
    <n v="90.454927048656899"/>
    <m/>
    <m/>
    <n v="13832.413793103449"/>
    <m/>
    <m/>
    <m/>
    <m/>
    <m/>
    <m/>
    <m/>
    <m/>
    <m/>
    <m/>
    <m/>
    <m/>
    <m/>
    <m/>
    <m/>
    <m/>
    <m/>
    <m/>
    <m/>
    <m/>
    <m/>
    <n v="8588.1481481481478"/>
    <n v="13832.413793103449"/>
    <n v="0"/>
    <n v="0"/>
    <n v="0"/>
    <n v="0"/>
    <n v="29302.761481481481"/>
    <n v="13832.413793103449"/>
    <n v="0"/>
    <n v="0"/>
    <n v="0"/>
    <n v="0"/>
    <n v="43135.17527458493"/>
    <n v="2.7622422691204487"/>
  </r>
  <r>
    <x v="46"/>
    <x v="17"/>
    <n v="15616"/>
    <m/>
    <n v="9178.2142857142844"/>
    <n v="1333316.067142857"/>
    <n v="85.381407988144034"/>
    <m/>
    <m/>
    <n v="13020"/>
    <m/>
    <m/>
    <m/>
    <m/>
    <m/>
    <m/>
    <m/>
    <m/>
    <m/>
    <m/>
    <m/>
    <m/>
    <m/>
    <m/>
    <m/>
    <m/>
    <m/>
    <m/>
    <m/>
    <m/>
    <m/>
    <n v="9178.2142857142844"/>
    <n v="13020"/>
    <n v="0"/>
    <n v="0"/>
    <n v="0"/>
    <n v="0"/>
    <n v="31316.067142857137"/>
    <n v="13020"/>
    <n v="0"/>
    <n v="0"/>
    <n v="0"/>
    <n v="0"/>
    <n v="44336.067142857137"/>
    <n v="2.8391436438817328"/>
  </r>
  <r>
    <x v="20"/>
    <x v="17"/>
    <n v="15616"/>
    <m/>
    <n v="8647.2000000000007"/>
    <n v="1205932.8178285719"/>
    <n v="77.224181469555049"/>
    <m/>
    <m/>
    <n v="11764.285714285719"/>
    <m/>
    <m/>
    <m/>
    <m/>
    <m/>
    <m/>
    <m/>
    <m/>
    <m/>
    <m/>
    <m/>
    <m/>
    <m/>
    <m/>
    <m/>
    <m/>
    <m/>
    <m/>
    <m/>
    <m/>
    <m/>
    <n v="8647.2000000000007"/>
    <n v="11764.285714285719"/>
    <n v="0"/>
    <n v="0"/>
    <n v="0"/>
    <n v="0"/>
    <n v="29504.2464"/>
    <n v="11764.285714285719"/>
    <n v="0"/>
    <n v="0"/>
    <n v="0"/>
    <n v="0"/>
    <n v="41268.532114285721"/>
    <n v="2.6427082552693211"/>
  </r>
  <r>
    <x v="53"/>
    <x v="17"/>
    <n v="15616"/>
    <m/>
    <n v="7761"/>
    <n v="1195480.5319999999"/>
    <n v="76.554849641393432"/>
    <m/>
    <m/>
    <n v="11690"/>
    <m/>
    <m/>
    <m/>
    <m/>
    <m/>
    <m/>
    <m/>
    <m/>
    <m/>
    <m/>
    <m/>
    <m/>
    <m/>
    <m/>
    <m/>
    <m/>
    <m/>
    <m/>
    <m/>
    <m/>
    <m/>
    <n v="7761"/>
    <n v="11690"/>
    <n v="0"/>
    <n v="0"/>
    <n v="0"/>
    <n v="0"/>
    <n v="26480.531999999999"/>
    <n v="11690"/>
    <n v="0"/>
    <n v="0"/>
    <n v="0"/>
    <n v="0"/>
    <n v="38170.531999999999"/>
    <n v="2.4443219774590164"/>
  </r>
  <r>
    <x v="24"/>
    <x v="17"/>
    <n v="15616"/>
    <m/>
    <n v="8424.5172413793098"/>
    <n v="1186434.108"/>
    <n v="75.975544825819654"/>
    <m/>
    <m/>
    <n v="11576.896551724139"/>
    <m/>
    <m/>
    <m/>
    <m/>
    <m/>
    <m/>
    <m/>
    <m/>
    <m/>
    <m/>
    <m/>
    <m/>
    <m/>
    <m/>
    <m/>
    <m/>
    <m/>
    <m/>
    <m/>
    <m/>
    <m/>
    <n v="8424.5172413793098"/>
    <n v="11576.896551724139"/>
    <n v="0"/>
    <n v="0"/>
    <n v="0"/>
    <n v="0"/>
    <n v="28744.452827586203"/>
    <n v="11576.896551724139"/>
    <n v="0"/>
    <n v="0"/>
    <n v="0"/>
    <n v="0"/>
    <n v="40321.349379310341"/>
    <n v="2.5820536231628037"/>
  </r>
  <r>
    <x v="1"/>
    <x v="17"/>
    <n v="15616"/>
    <m/>
    <n v="7856.2857142857138"/>
    <n v="1182662.7897142861"/>
    <n v="75.734041349531608"/>
    <m/>
    <m/>
    <n v="11558.571428571429"/>
    <m/>
    <m/>
    <m/>
    <m/>
    <m/>
    <m/>
    <m/>
    <m/>
    <m/>
    <m/>
    <m/>
    <m/>
    <m/>
    <m/>
    <m/>
    <m/>
    <m/>
    <m/>
    <m/>
    <m/>
    <m/>
    <n v="7856.2857142857138"/>
    <n v="11558.571428571429"/>
    <n v="0"/>
    <n v="0"/>
    <n v="0"/>
    <n v="0"/>
    <n v="26805.646857142856"/>
    <n v="11558.571428571429"/>
    <n v="0"/>
    <n v="0"/>
    <n v="0"/>
    <n v="0"/>
    <n v="38364.218285714283"/>
    <n v="2.4567250439110069"/>
  </r>
  <r>
    <x v="44"/>
    <x v="17"/>
    <n v="15616"/>
    <m/>
    <n v="7072"/>
    <n v="1176129.6640000001"/>
    <n v="75.315680327868861"/>
    <m/>
    <m/>
    <n v="11520"/>
    <m/>
    <m/>
    <m/>
    <m/>
    <m/>
    <m/>
    <m/>
    <m/>
    <m/>
    <m/>
    <m/>
    <m/>
    <m/>
    <m/>
    <m/>
    <m/>
    <m/>
    <m/>
    <m/>
    <m/>
    <m/>
    <n v="7072"/>
    <n v="11520"/>
    <n v="0"/>
    <n v="0"/>
    <n v="0"/>
    <n v="0"/>
    <n v="24129.664000000001"/>
    <n v="11520"/>
    <n v="0"/>
    <n v="0"/>
    <n v="0"/>
    <n v="0"/>
    <n v="35649.664000000004"/>
    <n v="2.2828934426229512"/>
  </r>
  <r>
    <x v="11"/>
    <x v="17"/>
    <n v="15616"/>
    <m/>
    <n v="9635.5"/>
    <n v="1177516.3259999999"/>
    <n v="75.4044778432377"/>
    <m/>
    <m/>
    <n v="11446.4"/>
    <m/>
    <m/>
    <m/>
    <m/>
    <m/>
    <m/>
    <m/>
    <m/>
    <m/>
    <m/>
    <m/>
    <m/>
    <m/>
    <m/>
    <m/>
    <m/>
    <m/>
    <m/>
    <m/>
    <m/>
    <m/>
    <n v="9635.5"/>
    <n v="11446.4"/>
    <n v="0"/>
    <n v="0"/>
    <n v="0"/>
    <n v="0"/>
    <n v="32876.326000000001"/>
    <n v="11446.4"/>
    <n v="0"/>
    <n v="0"/>
    <n v="0"/>
    <n v="0"/>
    <n v="44322.726000000002"/>
    <n v="2.8382893186475413"/>
  </r>
  <r>
    <x v="10"/>
    <x v="17"/>
    <n v="15616"/>
    <m/>
    <n v="10844.36363636364"/>
    <n v="1170104.417003135"/>
    <n v="74.929842277352378"/>
    <m/>
    <m/>
    <n v="11331.03448275862"/>
    <m/>
    <m/>
    <m/>
    <m/>
    <m/>
    <m/>
    <m/>
    <m/>
    <m/>
    <m/>
    <m/>
    <m/>
    <m/>
    <m/>
    <m/>
    <m/>
    <m/>
    <m/>
    <m/>
    <m/>
    <m/>
    <n v="10844.36363636364"/>
    <n v="11331.03448275862"/>
    <n v="0"/>
    <n v="0"/>
    <n v="0"/>
    <n v="0"/>
    <n v="37000.968727272739"/>
    <n v="11331.03448275862"/>
    <n v="0"/>
    <n v="0"/>
    <n v="0"/>
    <n v="0"/>
    <n v="48332.003210031355"/>
    <n v="3.0950309432653276"/>
  </r>
  <r>
    <x v="36"/>
    <x v="17"/>
    <n v="15616"/>
    <m/>
    <n v="6831.7586206896549"/>
    <n v="1110447.8914482759"/>
    <n v="71.10962419622669"/>
    <m/>
    <m/>
    <n v="10871.37931034483"/>
    <m/>
    <m/>
    <m/>
    <m/>
    <m/>
    <m/>
    <m/>
    <m/>
    <m/>
    <m/>
    <m/>
    <m/>
    <m/>
    <m/>
    <m/>
    <m/>
    <m/>
    <m/>
    <m/>
    <m/>
    <m/>
    <n v="6831.7586206896549"/>
    <n v="10871.37931034483"/>
    <n v="0"/>
    <n v="0"/>
    <n v="0"/>
    <n v="0"/>
    <n v="23309.960413793102"/>
    <n v="10871.37931034483"/>
    <n v="0"/>
    <n v="0"/>
    <n v="0"/>
    <n v="0"/>
    <n v="34181.339724137928"/>
    <n v="2.1888665294657996"/>
  </r>
  <r>
    <x v="48"/>
    <x v="17"/>
    <n v="15616"/>
    <m/>
    <n v="7838.5714285714284"/>
    <n v="1060434.8608867"/>
    <n v="67.906945497355252"/>
    <m/>
    <m/>
    <n v="10336.896551724139"/>
    <m/>
    <m/>
    <m/>
    <m/>
    <m/>
    <m/>
    <m/>
    <m/>
    <m/>
    <m/>
    <m/>
    <m/>
    <m/>
    <m/>
    <m/>
    <m/>
    <m/>
    <m/>
    <m/>
    <m/>
    <m/>
    <n v="7838.5714285714284"/>
    <n v="10336.896551724139"/>
    <n v="0"/>
    <n v="0"/>
    <n v="0"/>
    <n v="0"/>
    <n v="26745.205714285712"/>
    <n v="10336.896551724139"/>
    <n v="0"/>
    <n v="0"/>
    <n v="0"/>
    <n v="0"/>
    <n v="37082.102266009853"/>
    <n v="2.374622327485262"/>
  </r>
  <r>
    <x v="8"/>
    <x v="17"/>
    <n v="15616"/>
    <m/>
    <n v="8243.181818181818"/>
    <n v="1056697.164935065"/>
    <n v="67.667595090616345"/>
    <m/>
    <m/>
    <n v="10285.714285714281"/>
    <m/>
    <m/>
    <m/>
    <m/>
    <m/>
    <m/>
    <m/>
    <m/>
    <m/>
    <m/>
    <m/>
    <m/>
    <m/>
    <m/>
    <m/>
    <m/>
    <m/>
    <m/>
    <m/>
    <m/>
    <m/>
    <n v="8243.181818181818"/>
    <n v="10285.714285714281"/>
    <n v="0"/>
    <n v="0"/>
    <n v="0"/>
    <n v="0"/>
    <n v="28125.736363636363"/>
    <n v="10285.714285714281"/>
    <n v="0"/>
    <n v="0"/>
    <n v="0"/>
    <n v="0"/>
    <n v="38411.450649350641"/>
    <n v="2.4597496573610811"/>
  </r>
  <r>
    <x v="23"/>
    <x v="17"/>
    <n v="15616"/>
    <m/>
    <n v="8729"/>
    <n v="1049423.348"/>
    <n v="67.201802510245912"/>
    <m/>
    <m/>
    <n v="10196.4"/>
    <m/>
    <m/>
    <m/>
    <m/>
    <m/>
    <m/>
    <m/>
    <m/>
    <m/>
    <m/>
    <m/>
    <m/>
    <m/>
    <m/>
    <m/>
    <m/>
    <m/>
    <m/>
    <m/>
    <m/>
    <m/>
    <n v="8729"/>
    <n v="10196.4"/>
    <n v="0"/>
    <n v="0"/>
    <n v="0"/>
    <n v="0"/>
    <n v="29783.347999999998"/>
    <n v="10196.4"/>
    <n v="0"/>
    <n v="0"/>
    <n v="0"/>
    <n v="0"/>
    <n v="39979.748"/>
    <n v="2.5601785348360657"/>
  </r>
  <r>
    <x v="25"/>
    <x v="17"/>
    <n v="15616"/>
    <m/>
    <n v="7567.7777777777783"/>
    <n v="924749.82920634933"/>
    <n v="59.218098694054127"/>
    <m/>
    <m/>
    <n v="8989.2857142857156"/>
    <m/>
    <m/>
    <m/>
    <m/>
    <m/>
    <m/>
    <m/>
    <m/>
    <m/>
    <m/>
    <m/>
    <m/>
    <m/>
    <m/>
    <m/>
    <m/>
    <m/>
    <m/>
    <m/>
    <m/>
    <m/>
    <n v="7567.7777777777783"/>
    <n v="8989.2857142857156"/>
    <n v="0"/>
    <n v="0"/>
    <n v="0"/>
    <n v="0"/>
    <n v="25821.257777777781"/>
    <n v="8989.2857142857156"/>
    <n v="0"/>
    <n v="0"/>
    <n v="0"/>
    <n v="0"/>
    <n v="34810.543492063494"/>
    <n v="2.2291587789487379"/>
  </r>
  <r>
    <x v="13"/>
    <x v="17"/>
    <n v="15616"/>
    <m/>
    <n v="7800"/>
    <n v="912767.4461538461"/>
    <n v="58.450784205548537"/>
    <m/>
    <m/>
    <n v="8861.538461538461"/>
    <m/>
    <m/>
    <m/>
    <m/>
    <m/>
    <m/>
    <m/>
    <m/>
    <m/>
    <m/>
    <m/>
    <m/>
    <m/>
    <m/>
    <m/>
    <m/>
    <m/>
    <m/>
    <m/>
    <m/>
    <m/>
    <n v="7800"/>
    <n v="8861.538461538461"/>
    <n v="0"/>
    <n v="0"/>
    <n v="0"/>
    <n v="0"/>
    <n v="26613.599999999999"/>
    <n v="8861.538461538461"/>
    <n v="0"/>
    <n v="0"/>
    <n v="0"/>
    <n v="0"/>
    <n v="35475.13846153846"/>
    <n v="2.2717173707440099"/>
  </r>
  <r>
    <x v="45"/>
    <x v="17"/>
    <n v="15616"/>
    <m/>
    <n v="7258.4285714285716"/>
    <n v="906199.09161904757"/>
    <n v="58.030167239949257"/>
    <m/>
    <m/>
    <n v="8814.3333333333321"/>
    <m/>
    <m/>
    <m/>
    <m/>
    <m/>
    <m/>
    <m/>
    <m/>
    <m/>
    <m/>
    <m/>
    <m/>
    <m/>
    <m/>
    <m/>
    <m/>
    <m/>
    <m/>
    <m/>
    <m/>
    <m/>
    <n v="7258.4285714285716"/>
    <n v="8814.3333333333321"/>
    <n v="0"/>
    <n v="0"/>
    <n v="0"/>
    <n v="0"/>
    <n v="24765.758285714284"/>
    <n v="8814.3333333333321"/>
    <n v="0"/>
    <n v="0"/>
    <n v="0"/>
    <n v="0"/>
    <n v="33580.091619047613"/>
    <n v="2.1503644735558152"/>
  </r>
  <r>
    <x v="49"/>
    <x v="17"/>
    <n v="15616"/>
    <m/>
    <n v="7450.3846153846152"/>
    <n v="905805.32769230765"/>
    <n v="58.004951824558638"/>
    <m/>
    <m/>
    <n v="8803.8461538461543"/>
    <m/>
    <m/>
    <m/>
    <m/>
    <m/>
    <m/>
    <m/>
    <m/>
    <m/>
    <m/>
    <m/>
    <m/>
    <m/>
    <m/>
    <m/>
    <m/>
    <m/>
    <m/>
    <m/>
    <m/>
    <m/>
    <n v="7450.3846153846152"/>
    <n v="8803.8461538461543"/>
    <n v="0"/>
    <n v="0"/>
    <n v="0"/>
    <n v="0"/>
    <n v="25420.712307692305"/>
    <n v="8803.8461538461543"/>
    <n v="0"/>
    <n v="0"/>
    <n v="0"/>
    <n v="0"/>
    <n v="34224.558461538458"/>
    <n v="2.1916341227931904"/>
  </r>
  <r>
    <x v="31"/>
    <x v="17"/>
    <n v="15616"/>
    <m/>
    <n v="8777"/>
    <n v="854947.12399999995"/>
    <n v="54.74815087090164"/>
    <m/>
    <m/>
    <n v="8250"/>
    <m/>
    <m/>
    <m/>
    <m/>
    <m/>
    <m/>
    <m/>
    <m/>
    <m/>
    <m/>
    <m/>
    <m/>
    <m/>
    <m/>
    <m/>
    <m/>
    <m/>
    <m/>
    <m/>
    <m/>
    <m/>
    <n v="8777"/>
    <n v="8250"/>
    <n v="0"/>
    <n v="0"/>
    <n v="0"/>
    <n v="0"/>
    <n v="29947.124"/>
    <n v="8250"/>
    <n v="0"/>
    <n v="0"/>
    <n v="0"/>
    <n v="0"/>
    <n v="38197.123999999996"/>
    <n v="2.4460248463114751"/>
  </r>
  <r>
    <x v="37"/>
    <x v="17"/>
    <n v="15616"/>
    <m/>
    <n v="6373"/>
    <n v="839744.67600000009"/>
    <n v="53.774633452868848"/>
    <m/>
    <m/>
    <n v="8180.0000000000009"/>
    <m/>
    <m/>
    <m/>
    <m/>
    <m/>
    <m/>
    <m/>
    <m/>
    <m/>
    <m/>
    <m/>
    <m/>
    <m/>
    <m/>
    <m/>
    <m/>
    <m/>
    <m/>
    <m/>
    <m/>
    <m/>
    <n v="6373"/>
    <n v="8180.0000000000009"/>
    <n v="0"/>
    <n v="0"/>
    <n v="0"/>
    <n v="0"/>
    <n v="21744.675999999999"/>
    <n v="8180.0000000000009"/>
    <n v="0"/>
    <n v="0"/>
    <n v="0"/>
    <n v="0"/>
    <n v="29924.675999999999"/>
    <n v="1.9162830430327868"/>
  </r>
  <r>
    <x v="26"/>
    <x v="17"/>
    <n v="15616"/>
    <m/>
    <n v="7193"/>
    <n v="687542.51599999995"/>
    <n v="44.028081198770487"/>
    <m/>
    <m/>
    <n v="6630"/>
    <m/>
    <m/>
    <m/>
    <m/>
    <m/>
    <m/>
    <m/>
    <m/>
    <m/>
    <m/>
    <m/>
    <m/>
    <m/>
    <m/>
    <m/>
    <m/>
    <m/>
    <m/>
    <m/>
    <m/>
    <m/>
    <n v="7193"/>
    <n v="6630"/>
    <n v="0"/>
    <n v="0"/>
    <n v="0"/>
    <n v="0"/>
    <n v="24542.516"/>
    <n v="6630"/>
    <n v="0"/>
    <n v="0"/>
    <n v="0"/>
    <n v="0"/>
    <n v="31172.516"/>
    <n v="1.9961908299180329"/>
  </r>
  <r>
    <x v="9"/>
    <x v="17"/>
    <n v="15616"/>
    <m/>
    <n v="8512.0833333333321"/>
    <n v="659376.56166666665"/>
    <n v="42.224421213285517"/>
    <m/>
    <m/>
    <n v="6303.3333333333339"/>
    <m/>
    <m/>
    <m/>
    <m/>
    <m/>
    <m/>
    <m/>
    <m/>
    <m/>
    <m/>
    <m/>
    <m/>
    <m/>
    <m/>
    <m/>
    <m/>
    <m/>
    <m/>
    <m/>
    <m/>
    <m/>
    <n v="8512.0833333333321"/>
    <n v="6303.3333333333339"/>
    <n v="0"/>
    <n v="0"/>
    <n v="0"/>
    <n v="0"/>
    <n v="29043.228333333329"/>
    <n v="6303.3333333333339"/>
    <n v="0"/>
    <n v="0"/>
    <n v="0"/>
    <n v="0"/>
    <n v="35346.561666666661"/>
    <n v="2.2634837132855186"/>
  </r>
  <r>
    <x v="32"/>
    <x v="17"/>
    <n v="15616"/>
    <m/>
    <n v="8104.7368421052624"/>
    <n v="635153.36210526316"/>
    <n v="40.673242962683346"/>
    <m/>
    <m/>
    <n v="6075"/>
    <m/>
    <m/>
    <m/>
    <m/>
    <m/>
    <m/>
    <m/>
    <m/>
    <m/>
    <m/>
    <m/>
    <m/>
    <m/>
    <m/>
    <m/>
    <m/>
    <m/>
    <m/>
    <m/>
    <m/>
    <m/>
    <n v="8104.7368421052624"/>
    <n v="6075"/>
    <n v="0"/>
    <n v="0"/>
    <n v="0"/>
    <n v="0"/>
    <n v="27653.362105263153"/>
    <n v="6075"/>
    <n v="0"/>
    <n v="0"/>
    <n v="0"/>
    <n v="0"/>
    <n v="33728.36210526315"/>
    <n v="2.1598592536669536"/>
  </r>
  <r>
    <x v="38"/>
    <x v="17"/>
    <n v="15616"/>
    <m/>
    <n v="6491"/>
    <n v="613147.29200000002"/>
    <n v="39.264042776639343"/>
    <m/>
    <m/>
    <n v="5910"/>
    <m/>
    <m/>
    <m/>
    <m/>
    <m/>
    <m/>
    <m/>
    <m/>
    <m/>
    <m/>
    <m/>
    <m/>
    <m/>
    <m/>
    <m/>
    <m/>
    <m/>
    <m/>
    <m/>
    <m/>
    <m/>
    <n v="6491"/>
    <n v="5910"/>
    <n v="0"/>
    <n v="0"/>
    <n v="0"/>
    <n v="0"/>
    <n v="22147.292000000001"/>
    <n v="5910"/>
    <n v="0"/>
    <n v="0"/>
    <n v="0"/>
    <n v="0"/>
    <n v="28057.292000000001"/>
    <n v="1.7967015881147541"/>
  </r>
  <r>
    <x v="14"/>
    <x v="17"/>
    <n v="15616"/>
    <m/>
    <n v="6145.045454545454"/>
    <n v="595758.56175757572"/>
    <n v="38.15052265353328"/>
    <m/>
    <m/>
    <n v="5747.9166666666661"/>
    <m/>
    <m/>
    <m/>
    <m/>
    <m/>
    <m/>
    <m/>
    <m/>
    <m/>
    <m/>
    <m/>
    <m/>
    <m/>
    <m/>
    <m/>
    <m/>
    <m/>
    <m/>
    <m/>
    <m/>
    <m/>
    <n v="6145.045454545454"/>
    <n v="5747.9166666666661"/>
    <n v="0"/>
    <n v="0"/>
    <n v="0"/>
    <n v="0"/>
    <n v="20966.895090909089"/>
    <n v="5747.9166666666661"/>
    <n v="0"/>
    <n v="0"/>
    <n v="0"/>
    <n v="0"/>
    <n v="26714.811757575757"/>
    <n v="1.7107333348857425"/>
  </r>
  <r>
    <x v="19"/>
    <x v="17"/>
    <n v="15616"/>
    <m/>
    <n v="8459.6785714285725"/>
    <n v="538760.97500985221"/>
    <n v="34.500574731675989"/>
    <m/>
    <m/>
    <n v="5098.9655172413804"/>
    <m/>
    <m/>
    <m/>
    <m/>
    <m/>
    <m/>
    <m/>
    <m/>
    <m/>
    <m/>
    <m/>
    <m/>
    <m/>
    <m/>
    <m/>
    <m/>
    <m/>
    <m/>
    <m/>
    <m/>
    <m/>
    <n v="8459.6785714285725"/>
    <n v="5098.9655172413804"/>
    <n v="0"/>
    <n v="0"/>
    <n v="0"/>
    <n v="0"/>
    <n v="28864.423285714289"/>
    <n v="5098.9655172413804"/>
    <n v="0"/>
    <n v="0"/>
    <n v="0"/>
    <n v="0"/>
    <n v="33963.388802955669"/>
    <n v="2.174909631336813"/>
  </r>
  <r>
    <x v="21"/>
    <x v="17"/>
    <n v="15616"/>
    <m/>
    <n v="8308"/>
    <n v="502532.08118518518"/>
    <n v="32.180589215239827"/>
    <m/>
    <m/>
    <n v="4741.8518518518522"/>
    <m/>
    <m/>
    <m/>
    <m/>
    <m/>
    <m/>
    <m/>
    <m/>
    <m/>
    <m/>
    <m/>
    <m/>
    <m/>
    <m/>
    <m/>
    <m/>
    <m/>
    <m/>
    <m/>
    <m/>
    <m/>
    <n v="8308"/>
    <n v="4741.8518518518522"/>
    <n v="0"/>
    <n v="0"/>
    <n v="0"/>
    <n v="0"/>
    <n v="28346.896000000001"/>
    <n v="4741.8518518518522"/>
    <n v="0"/>
    <n v="0"/>
    <n v="0"/>
    <n v="0"/>
    <n v="33088.747851851855"/>
    <n v="2.1189003491196114"/>
  </r>
  <r>
    <x v="30"/>
    <x v="17"/>
    <n v="15616"/>
    <m/>
    <n v="9061"/>
    <n v="442916.13199999998"/>
    <n v="28.362969518442618"/>
    <m/>
    <m/>
    <n v="4120"/>
    <m/>
    <m/>
    <m/>
    <m/>
    <m/>
    <m/>
    <m/>
    <m/>
    <m/>
    <m/>
    <m/>
    <m/>
    <m/>
    <m/>
    <m/>
    <m/>
    <m/>
    <m/>
    <m/>
    <m/>
    <m/>
    <n v="9061"/>
    <n v="4120"/>
    <n v="0"/>
    <n v="0"/>
    <n v="0"/>
    <n v="0"/>
    <n v="30916.131999999998"/>
    <n v="4120"/>
    <n v="0"/>
    <n v="0"/>
    <n v="0"/>
    <n v="0"/>
    <n v="35036.131999999998"/>
    <n v="2.243604764344262"/>
  </r>
  <r>
    <x v="43"/>
    <x v="17"/>
    <n v="15616"/>
    <m/>
    <n v="7091.25"/>
    <n v="395126.3794827587"/>
    <n v="25.302662620566"/>
    <m/>
    <m/>
    <n v="3709.310344827587"/>
    <m/>
    <m/>
    <m/>
    <m/>
    <m/>
    <m/>
    <m/>
    <m/>
    <m/>
    <m/>
    <m/>
    <m/>
    <m/>
    <m/>
    <m/>
    <m/>
    <m/>
    <m/>
    <m/>
    <m/>
    <m/>
    <n v="7091.25"/>
    <n v="3709.310344827587"/>
    <n v="0"/>
    <n v="0"/>
    <n v="0"/>
    <n v="0"/>
    <n v="24195.345000000001"/>
    <n v="3709.310344827587"/>
    <n v="0"/>
    <n v="0"/>
    <n v="0"/>
    <n v="0"/>
    <n v="27904.655344827588"/>
    <n v="1.7869272121431601"/>
  </r>
  <r>
    <x v="50"/>
    <x v="17"/>
    <n v="15616"/>
    <m/>
    <n v="6938.6551724137926"/>
    <n v="337950.55351724138"/>
    <n v="21.641300814372531"/>
    <m/>
    <m/>
    <n v="3142.7586206896549"/>
    <m/>
    <m/>
    <m/>
    <m/>
    <m/>
    <m/>
    <m/>
    <m/>
    <m/>
    <m/>
    <m/>
    <m/>
    <m/>
    <m/>
    <m/>
    <m/>
    <m/>
    <m/>
    <m/>
    <m/>
    <m/>
    <n v="6938.6551724137926"/>
    <n v="3142.7586206896549"/>
    <n v="0"/>
    <n v="0"/>
    <n v="0"/>
    <n v="0"/>
    <n v="23674.691448275858"/>
    <n v="3142.7586206896549"/>
    <n v="0"/>
    <n v="0"/>
    <n v="0"/>
    <n v="0"/>
    <n v="26817.450068965514"/>
    <n v="1.7173059726540416"/>
  </r>
  <r>
    <x v="7"/>
    <x v="17"/>
    <n v="15616"/>
    <m/>
    <n v="8153"/>
    <n v="326336.55451851862"/>
    <n v="20.8975764932453"/>
    <m/>
    <m/>
    <n v="2985.1851851851852"/>
    <m/>
    <m/>
    <m/>
    <m/>
    <m/>
    <m/>
    <m/>
    <m/>
    <m/>
    <m/>
    <m/>
    <m/>
    <m/>
    <m/>
    <m/>
    <m/>
    <m/>
    <m/>
    <m/>
    <m/>
    <m/>
    <n v="8153"/>
    <n v="2985.1851851851852"/>
    <n v="0"/>
    <n v="0"/>
    <n v="0"/>
    <n v="0"/>
    <n v="27818.036"/>
    <n v="2985.1851851851852"/>
    <n v="0"/>
    <n v="0"/>
    <n v="0"/>
    <n v="0"/>
    <n v="30803.221185185186"/>
    <n v="1.9725423402398301"/>
  </r>
  <r>
    <x v="27"/>
    <x v="17"/>
    <n v="15616"/>
    <m/>
    <n v="6551.7857142857138"/>
    <n v="255926.12142857141"/>
    <n v="16.388711669350119"/>
    <m/>
    <m/>
    <n v="2335.7142857142858"/>
    <m/>
    <m/>
    <m/>
    <m/>
    <m/>
    <m/>
    <m/>
    <m/>
    <m/>
    <m/>
    <m/>
    <m/>
    <m/>
    <m/>
    <m/>
    <m/>
    <m/>
    <m/>
    <m/>
    <m/>
    <m/>
    <n v="6551.7857142857138"/>
    <n v="2335.7142857142858"/>
    <n v="0"/>
    <n v="0"/>
    <n v="0"/>
    <n v="0"/>
    <n v="22354.692857142854"/>
    <n v="2335.7142857142858"/>
    <n v="0"/>
    <n v="0"/>
    <n v="0"/>
    <n v="0"/>
    <n v="24690.407142857141"/>
    <n v="1.5810967688817328"/>
  </r>
  <r>
    <x v="6"/>
    <x v="17"/>
    <n v="15616"/>
    <m/>
    <n v="9133.8461538461543"/>
    <n v="176878.96879120881"/>
    <n v="11.32677822689605"/>
    <m/>
    <m/>
    <n v="1457.1428571428571"/>
    <m/>
    <m/>
    <m/>
    <m/>
    <m/>
    <m/>
    <m/>
    <m/>
    <m/>
    <m/>
    <m/>
    <m/>
    <m/>
    <m/>
    <m/>
    <m/>
    <m/>
    <m/>
    <m/>
    <m/>
    <m/>
    <n v="9133.8461538461543"/>
    <n v="1457.1428571428571"/>
    <n v="0"/>
    <n v="0"/>
    <n v="0"/>
    <n v="0"/>
    <n v="31164.683076923076"/>
    <n v="1457.1428571428571"/>
    <n v="0"/>
    <n v="0"/>
    <n v="0"/>
    <n v="0"/>
    <n v="32621.825934065935"/>
    <n v="2.0890001238515583"/>
  </r>
  <r>
    <x v="39"/>
    <x v="17"/>
    <n v="15616"/>
    <m/>
    <n v="6178"/>
    <n v="165079.33600000001"/>
    <n v="10.57116649590164"/>
    <m/>
    <m/>
    <n v="1440"/>
    <m/>
    <m/>
    <m/>
    <m/>
    <m/>
    <m/>
    <m/>
    <m/>
    <m/>
    <m/>
    <m/>
    <m/>
    <m/>
    <m/>
    <m/>
    <m/>
    <m/>
    <m/>
    <m/>
    <m/>
    <m/>
    <n v="6178"/>
    <n v="1440"/>
    <n v="0"/>
    <n v="0"/>
    <n v="0"/>
    <n v="0"/>
    <n v="21079.335999999999"/>
    <n v="1440"/>
    <n v="0"/>
    <n v="0"/>
    <n v="0"/>
    <n v="0"/>
    <n v="22519.335999999999"/>
    <n v="1.4420681352459015"/>
  </r>
  <r>
    <x v="18"/>
    <x v="17"/>
    <n v="15616"/>
    <m/>
    <n v="8661.1111111111113"/>
    <n v="173123.13968253971"/>
    <n v="11.08626662926099"/>
    <m/>
    <m/>
    <n v="1435.714285714286"/>
    <m/>
    <m/>
    <m/>
    <m/>
    <m/>
    <m/>
    <m/>
    <m/>
    <m/>
    <m/>
    <m/>
    <m/>
    <m/>
    <m/>
    <m/>
    <m/>
    <m/>
    <m/>
    <m/>
    <m/>
    <m/>
    <n v="8661.1111111111113"/>
    <n v="1435.714285714286"/>
    <n v="0"/>
    <n v="0"/>
    <n v="0"/>
    <n v="0"/>
    <n v="29551.711111111112"/>
    <n v="1435.714285714286"/>
    <n v="0"/>
    <n v="0"/>
    <n v="0"/>
    <n v="0"/>
    <n v="30987.425396825398"/>
    <n v="1.984338204202446"/>
  </r>
  <r>
    <x v="29"/>
    <x v="17"/>
    <n v="15616"/>
    <m/>
    <n v="9561.1153846153848"/>
    <n v="152489.19235897431"/>
    <n v="9.7649329123318616"/>
    <m/>
    <m/>
    <n v="1198.666666666667"/>
    <m/>
    <m/>
    <m/>
    <m/>
    <m/>
    <m/>
    <m/>
    <m/>
    <m/>
    <m/>
    <m/>
    <m/>
    <m/>
    <m/>
    <m/>
    <m/>
    <m/>
    <m/>
    <m/>
    <m/>
    <m/>
    <n v="9561.1153846153848"/>
    <n v="1198.666666666667"/>
    <n v="0"/>
    <n v="0"/>
    <n v="0"/>
    <n v="0"/>
    <n v="32622.525692307692"/>
    <n v="1198.666666666667"/>
    <n v="0"/>
    <n v="0"/>
    <n v="0"/>
    <n v="0"/>
    <n v="33821.19235897436"/>
    <n v="2.1658038139712064"/>
  </r>
  <r>
    <x v="2"/>
    <x v="17"/>
    <n v="15616"/>
    <m/>
    <n v="6465.2222222222217"/>
    <n v="139645.54511877391"/>
    <n v="8.9424657478723066"/>
    <m/>
    <m/>
    <n v="1175.862068965517"/>
    <m/>
    <m/>
    <m/>
    <m/>
    <m/>
    <m/>
    <m/>
    <m/>
    <m/>
    <m/>
    <m/>
    <m/>
    <m/>
    <m/>
    <m/>
    <m/>
    <m/>
    <m/>
    <m/>
    <m/>
    <m/>
    <n v="6465.2222222222217"/>
    <n v="1175.862068965517"/>
    <n v="0"/>
    <n v="0"/>
    <n v="0"/>
    <n v="0"/>
    <n v="22059.338222222221"/>
    <n v="1175.862068965517"/>
    <n v="0"/>
    <n v="0"/>
    <n v="0"/>
    <n v="0"/>
    <n v="23235.200291187739"/>
    <n v="1.4879098547123295"/>
  </r>
  <r>
    <x v="42"/>
    <x v="17"/>
    <n v="15616"/>
    <m/>
    <n v="8374"/>
    <n v="142572.08799999999"/>
    <n v="9.1298724385245897"/>
    <m/>
    <m/>
    <n v="1140"/>
    <m/>
    <m/>
    <m/>
    <m/>
    <m/>
    <m/>
    <m/>
    <m/>
    <m/>
    <m/>
    <m/>
    <m/>
    <m/>
    <m/>
    <m/>
    <m/>
    <m/>
    <m/>
    <m/>
    <m/>
    <m/>
    <n v="8374"/>
    <n v="1140"/>
    <n v="0"/>
    <n v="0"/>
    <n v="0"/>
    <n v="0"/>
    <n v="28572.088"/>
    <n v="1140"/>
    <n v="0"/>
    <n v="0"/>
    <n v="0"/>
    <n v="0"/>
    <n v="29712.088"/>
    <n v="1.9026695696721312"/>
  </r>
  <r>
    <x v="5"/>
    <x v="17"/>
    <n v="15616"/>
    <m/>
    <n v="10401.41625615765"/>
    <n v="148346.7751231461"/>
    <n v="9.499665415160484"/>
    <m/>
    <m/>
    <n v="1128.571428571362"/>
    <m/>
    <m/>
    <m/>
    <m/>
    <m/>
    <m/>
    <m/>
    <m/>
    <m/>
    <m/>
    <m/>
    <m/>
    <m/>
    <m/>
    <m/>
    <m/>
    <m/>
    <m/>
    <m/>
    <m/>
    <m/>
    <n v="10401.41625615765"/>
    <n v="1128.571428571362"/>
    <n v="0"/>
    <n v="0"/>
    <n v="0"/>
    <n v="0"/>
    <n v="35489.632266009903"/>
    <n v="1128.571428571362"/>
    <n v="0"/>
    <n v="0"/>
    <n v="0"/>
    <n v="0"/>
    <n v="36618.203694581265"/>
    <n v="2.3449157079009519"/>
  </r>
  <r>
    <x v="15"/>
    <x v="17"/>
    <n v="15616"/>
    <m/>
    <n v="5770"/>
    <n v="127901.5257142857"/>
    <n v="8.1904153249414513"/>
    <m/>
    <m/>
    <n v="1082.1428571428571"/>
    <m/>
    <m/>
    <m/>
    <m/>
    <m/>
    <m/>
    <m/>
    <m/>
    <m/>
    <m/>
    <m/>
    <m/>
    <m/>
    <m/>
    <m/>
    <m/>
    <m/>
    <m/>
    <m/>
    <m/>
    <m/>
    <n v="5770"/>
    <n v="1082.1428571428571"/>
    <n v="0"/>
    <n v="0"/>
    <n v="0"/>
    <n v="0"/>
    <n v="19687.239999999998"/>
    <n v="1082.1428571428571"/>
    <n v="0"/>
    <n v="0"/>
    <n v="0"/>
    <n v="0"/>
    <n v="20769.382857142857"/>
    <n v="1.3300065866510538"/>
  </r>
  <r>
    <x v="17"/>
    <x v="17"/>
    <n v="15616"/>
    <m/>
    <n v="8721.3333333333321"/>
    <n v="133917.18933333331"/>
    <n v="8.5756396857923498"/>
    <m/>
    <m/>
    <n v="1041.5999999999999"/>
    <m/>
    <m/>
    <m/>
    <m/>
    <m/>
    <m/>
    <m/>
    <m/>
    <m/>
    <m/>
    <m/>
    <m/>
    <m/>
    <m/>
    <m/>
    <m/>
    <m/>
    <m/>
    <m/>
    <m/>
    <m/>
    <n v="8721.3333333333321"/>
    <n v="1041.5999999999999"/>
    <n v="0"/>
    <n v="0"/>
    <n v="0"/>
    <n v="0"/>
    <n v="29757.189333333328"/>
    <n v="1041.5999999999999"/>
    <n v="0"/>
    <n v="0"/>
    <n v="0"/>
    <n v="0"/>
    <n v="30798.789333333327"/>
    <n v="1.9722585382513658"/>
  </r>
  <r>
    <x v="16"/>
    <x v="17"/>
    <n v="15616"/>
    <m/>
    <n v="8027.9999999999991"/>
    <n v="125391.53599999999"/>
    <n v="8.0296834016393444"/>
    <m/>
    <m/>
    <n v="980"/>
    <m/>
    <m/>
    <m/>
    <m/>
    <m/>
    <m/>
    <m/>
    <m/>
    <m/>
    <m/>
    <m/>
    <m/>
    <m/>
    <m/>
    <m/>
    <m/>
    <m/>
    <m/>
    <m/>
    <m/>
    <m/>
    <n v="8027.9999999999991"/>
    <n v="980"/>
    <n v="0"/>
    <n v="0"/>
    <n v="0"/>
    <n v="0"/>
    <n v="27391.535999999996"/>
    <n v="980"/>
    <n v="0"/>
    <n v="0"/>
    <n v="0"/>
    <n v="0"/>
    <n v="28371.535999999996"/>
    <n v="1.8168247950819669"/>
  </r>
  <r>
    <x v="4"/>
    <x v="17"/>
    <n v="15616"/>
    <m/>
    <n v="8767.2857142859139"/>
    <n v="124199.69314277799"/>
    <n v="7.9533614973602713"/>
    <m/>
    <m/>
    <n v="942.85714285634458"/>
    <m/>
    <m/>
    <m/>
    <m/>
    <m/>
    <m/>
    <m/>
    <m/>
    <m/>
    <m/>
    <m/>
    <m/>
    <m/>
    <m/>
    <m/>
    <m/>
    <m/>
    <m/>
    <m/>
    <m/>
    <m/>
    <n v="8767.2857142859139"/>
    <n v="942.85714285634458"/>
    <n v="0"/>
    <n v="0"/>
    <n v="0"/>
    <n v="0"/>
    <n v="29913.978857143538"/>
    <n v="942.85714285634458"/>
    <n v="0"/>
    <n v="0"/>
    <n v="0"/>
    <n v="0"/>
    <n v="30856.835999999883"/>
    <n v="1.975975665983599"/>
  </r>
  <r>
    <x v="41"/>
    <x v="17"/>
    <n v="15616"/>
    <m/>
    <n v="9101"/>
    <n v="123052.61199999999"/>
    <n v="7.8799059938524589"/>
    <m/>
    <m/>
    <n v="920"/>
    <m/>
    <m/>
    <m/>
    <m/>
    <m/>
    <m/>
    <m/>
    <m/>
    <m/>
    <m/>
    <m/>
    <m/>
    <m/>
    <m/>
    <m/>
    <m/>
    <m/>
    <m/>
    <m/>
    <m/>
    <m/>
    <n v="9101"/>
    <n v="920"/>
    <n v="0"/>
    <n v="0"/>
    <n v="0"/>
    <n v="0"/>
    <n v="31052.612000000001"/>
    <n v="920"/>
    <n v="0"/>
    <n v="0"/>
    <n v="0"/>
    <n v="0"/>
    <n v="31972.612000000001"/>
    <n v="2.0474264856557376"/>
  </r>
  <r>
    <x v="51"/>
    <x v="17"/>
    <n v="15616"/>
    <m/>
    <n v="7494.2307692307704"/>
    <n v="109141.743956044"/>
    <n v="6.9890973332507667"/>
    <m/>
    <m/>
    <n v="835.71428571428578"/>
    <m/>
    <m/>
    <m/>
    <m/>
    <m/>
    <m/>
    <m/>
    <m/>
    <m/>
    <m/>
    <m/>
    <m/>
    <m/>
    <m/>
    <m/>
    <m/>
    <m/>
    <m/>
    <m/>
    <m/>
    <m/>
    <n v="7494.2307692307704"/>
    <n v="835.71428571428578"/>
    <n v="0"/>
    <n v="0"/>
    <n v="0"/>
    <n v="0"/>
    <n v="25570.315384615387"/>
    <n v="835.71428571428578"/>
    <n v="0"/>
    <n v="0"/>
    <n v="0"/>
    <n v="0"/>
    <n v="26406.029670329674"/>
    <n v="1.6909598917987751"/>
  </r>
  <r>
    <x v="3"/>
    <x v="17"/>
    <n v="15616"/>
    <m/>
    <n v="6800"/>
    <n v="98201.600000000006"/>
    <n v="6.2885245901639344"/>
    <m/>
    <m/>
    <n v="750"/>
    <m/>
    <m/>
    <m/>
    <m/>
    <m/>
    <m/>
    <m/>
    <m/>
    <m/>
    <m/>
    <m/>
    <m/>
    <m/>
    <m/>
    <m/>
    <m/>
    <m/>
    <m/>
    <m/>
    <m/>
    <m/>
    <n v="6800"/>
    <n v="750"/>
    <n v="0"/>
    <n v="0"/>
    <n v="0"/>
    <n v="0"/>
    <n v="23201.599999999999"/>
    <n v="750"/>
    <n v="0"/>
    <n v="0"/>
    <n v="0"/>
    <n v="0"/>
    <n v="23951.599999999999"/>
    <n v="1.5337858606557375"/>
  </r>
  <r>
    <x v="52"/>
    <x v="17"/>
    <n v="15616"/>
    <m/>
    <n v="8328.6666666666679"/>
    <n v="100750.74400000001"/>
    <n v="6.4517638319672139"/>
    <m/>
    <m/>
    <n v="723.33333333333326"/>
    <m/>
    <m/>
    <m/>
    <m/>
    <m/>
    <m/>
    <m/>
    <m/>
    <m/>
    <m/>
    <m/>
    <m/>
    <m/>
    <m/>
    <m/>
    <m/>
    <m/>
    <m/>
    <m/>
    <m/>
    <m/>
    <n v="8328.6666666666679"/>
    <n v="723.33333333333326"/>
    <n v="0"/>
    <n v="0"/>
    <n v="0"/>
    <n v="0"/>
    <n v="28417.41066666667"/>
    <n v="723.33333333333326"/>
    <n v="0"/>
    <n v="0"/>
    <n v="0"/>
    <n v="0"/>
    <n v="29140.744000000002"/>
    <n v="1.8660824795081969"/>
  </r>
  <r>
    <x v="40"/>
    <x v="17"/>
    <n v="15616"/>
    <m/>
    <n v="6261"/>
    <n v="87362.532000000007"/>
    <n v="5.5944244364754114"/>
    <m/>
    <m/>
    <n v="660"/>
    <m/>
    <m/>
    <m/>
    <m/>
    <m/>
    <m/>
    <m/>
    <m/>
    <m/>
    <m/>
    <m/>
    <m/>
    <m/>
    <m/>
    <m/>
    <m/>
    <m/>
    <m/>
    <m/>
    <m/>
    <m/>
    <n v="6261"/>
    <n v="660"/>
    <n v="0"/>
    <n v="0"/>
    <n v="0"/>
    <n v="0"/>
    <n v="21362.531999999999"/>
    <n v="660"/>
    <n v="0"/>
    <n v="0"/>
    <n v="0"/>
    <n v="0"/>
    <n v="22022.531999999999"/>
    <n v="1.4102543545081967"/>
  </r>
  <r>
    <x v="0"/>
    <x v="17"/>
    <n v="15616"/>
    <m/>
    <m/>
    <m/>
    <m/>
    <m/>
    <m/>
    <m/>
    <m/>
    <m/>
    <m/>
    <m/>
    <m/>
    <m/>
    <m/>
    <m/>
    <m/>
    <m/>
    <m/>
    <m/>
    <m/>
    <m/>
    <m/>
    <m/>
    <m/>
    <m/>
    <m/>
    <m/>
    <m/>
    <n v="0"/>
    <n v="0"/>
    <n v="0"/>
    <n v="0"/>
    <n v="0"/>
    <n v="0"/>
    <n v="0"/>
    <n v="0"/>
    <n v="0"/>
    <n v="0"/>
    <n v="0"/>
    <n v="0"/>
    <n v="0"/>
    <n v="0"/>
  </r>
  <r>
    <x v="0"/>
    <x v="18"/>
    <n v="53163.17"/>
    <m/>
    <n v="53831.5"/>
    <n v="112127612.3372592"/>
    <n v="2109.128761305029"/>
    <m/>
    <m/>
    <n v="1119372.8"/>
    <m/>
    <n v="6659.2592592592591"/>
    <m/>
    <m/>
    <m/>
    <m/>
    <m/>
    <m/>
    <m/>
    <m/>
    <m/>
    <m/>
    <m/>
    <m/>
    <m/>
    <m/>
    <m/>
    <m/>
    <m/>
    <m/>
    <m/>
    <n v="53831.5"/>
    <n v="1119372.8"/>
    <n v="0"/>
    <n v="0"/>
    <n v="0"/>
    <n v="6659.2592592592591"/>
    <n v="183673.07800000001"/>
    <n v="1119372.8"/>
    <n v="0"/>
    <n v="0"/>
    <n v="0"/>
    <n v="0"/>
    <n v="1303045.878"/>
    <n v="24.510311894493878"/>
  </r>
  <r>
    <x v="1"/>
    <x v="18"/>
    <n v="53163.17"/>
    <m/>
    <n v="52550.53571428571"/>
    <n v="107510713.14214291"/>
    <n v="2022.284542673342"/>
    <m/>
    <m/>
    <n v="1073264.2857142859"/>
    <m/>
    <n v="4982.1428571428578"/>
    <m/>
    <m/>
    <m/>
    <m/>
    <m/>
    <m/>
    <m/>
    <m/>
    <m/>
    <m/>
    <m/>
    <m/>
    <m/>
    <m/>
    <m/>
    <m/>
    <m/>
    <m/>
    <m/>
    <n v="52550.53571428571"/>
    <n v="1073264.2857142859"/>
    <n v="0"/>
    <n v="0"/>
    <n v="0"/>
    <n v="4982.1428571428578"/>
    <n v="179302.42785714284"/>
    <n v="1073264.2857142859"/>
    <n v="0"/>
    <n v="0"/>
    <n v="0"/>
    <n v="0"/>
    <n v="1252566.7135714288"/>
    <n v="23.560798078282932"/>
  </r>
  <r>
    <x v="22"/>
    <x v="18"/>
    <n v="53163.17"/>
    <m/>
    <n v="53260.296296296299"/>
    <n v="107173841.3723423"/>
    <n v="2015.947959527158"/>
    <m/>
    <m/>
    <n v="1069872"/>
    <m/>
    <n v="4917.2413793103451"/>
    <m/>
    <m/>
    <m/>
    <m/>
    <m/>
    <m/>
    <m/>
    <m/>
    <m/>
    <m/>
    <m/>
    <m/>
    <m/>
    <m/>
    <m/>
    <m/>
    <m/>
    <m/>
    <m/>
    <n v="53260.296296296299"/>
    <n v="1069872"/>
    <n v="0"/>
    <n v="0"/>
    <n v="0"/>
    <n v="4917.2413793103451"/>
    <n v="181724.13096296298"/>
    <n v="1069872"/>
    <n v="0"/>
    <n v="0"/>
    <n v="0"/>
    <n v="0"/>
    <n v="1251596.130962963"/>
    <n v="23.542541405318062"/>
  </r>
  <r>
    <x v="54"/>
    <x v="18"/>
    <n v="53163.17"/>
    <m/>
    <n v="51373"/>
    <n v="96427284.675999984"/>
    <n v="1813.804425559129"/>
    <m/>
    <m/>
    <n v="962463.99999999988"/>
    <m/>
    <n v="5600"/>
    <m/>
    <m/>
    <m/>
    <m/>
    <m/>
    <m/>
    <m/>
    <m/>
    <m/>
    <m/>
    <m/>
    <m/>
    <m/>
    <m/>
    <m/>
    <m/>
    <m/>
    <m/>
    <m/>
    <n v="51373"/>
    <n v="962463.99999999988"/>
    <n v="0"/>
    <n v="0"/>
    <n v="0"/>
    <n v="5600"/>
    <n v="175284.67600000001"/>
    <n v="962463.99999999988"/>
    <n v="0"/>
    <n v="0"/>
    <n v="0"/>
    <n v="0"/>
    <n v="1137748.676"/>
    <n v="21.401069123605684"/>
  </r>
  <r>
    <x v="24"/>
    <x v="18"/>
    <n v="53163.17"/>
    <m/>
    <n v="46674.241379310341"/>
    <n v="89848196.723408878"/>
    <n v="1690.0512898709419"/>
    <m/>
    <m/>
    <n v="896870.62068965519"/>
    <m/>
    <n v="1882.1428571428571"/>
    <m/>
    <m/>
    <m/>
    <m/>
    <m/>
    <m/>
    <m/>
    <m/>
    <m/>
    <m/>
    <m/>
    <m/>
    <m/>
    <m/>
    <m/>
    <m/>
    <m/>
    <m/>
    <m/>
    <n v="46674.241379310341"/>
    <n v="896870.62068965519"/>
    <n v="0"/>
    <n v="0"/>
    <n v="0"/>
    <n v="1882.1428571428571"/>
    <n v="159252.51158620688"/>
    <n v="896870.62068965519"/>
    <n v="0"/>
    <n v="0"/>
    <n v="0"/>
    <n v="0"/>
    <n v="1056123.1322758622"/>
    <n v="19.865691460382482"/>
  </r>
  <r>
    <x v="53"/>
    <x v="18"/>
    <n v="53163.17"/>
    <m/>
    <n v="52322"/>
    <n v="89816453.698482767"/>
    <n v="1689.45420120164"/>
    <m/>
    <m/>
    <n v="896325.51724137936"/>
    <m/>
    <n v="5379.310344827587"/>
    <m/>
    <m/>
    <m/>
    <m/>
    <m/>
    <m/>
    <m/>
    <m/>
    <m/>
    <m/>
    <m/>
    <m/>
    <m/>
    <m/>
    <m/>
    <m/>
    <m/>
    <m/>
    <m/>
    <n v="52322"/>
    <n v="896325.51724137936"/>
    <n v="0"/>
    <n v="0"/>
    <n v="0"/>
    <n v="5379.310344827587"/>
    <n v="178522.66399999999"/>
    <n v="896325.51724137936"/>
    <n v="0"/>
    <n v="0"/>
    <n v="0"/>
    <n v="0"/>
    <n v="1074848.1812413794"/>
    <n v="20.217909903442166"/>
  </r>
  <r>
    <x v="20"/>
    <x v="18"/>
    <n v="53163.17"/>
    <m/>
    <n v="50554.8"/>
    <n v="87717985.041092053"/>
    <n v="1649.9818490508819"/>
    <m/>
    <m/>
    <n v="875417.14285714284"/>
    <m/>
    <n v="3777.7777777777778"/>
    <m/>
    <m/>
    <m/>
    <m/>
    <m/>
    <m/>
    <m/>
    <m/>
    <m/>
    <m/>
    <m/>
    <m/>
    <m/>
    <m/>
    <m/>
    <m/>
    <m/>
    <m/>
    <m/>
    <n v="50554.8"/>
    <n v="875417.14285714284"/>
    <n v="0"/>
    <n v="0"/>
    <n v="0"/>
    <n v="3777.7777777777778"/>
    <n v="172492.97760000001"/>
    <n v="875417.14285714284"/>
    <n v="0"/>
    <n v="0"/>
    <n v="0"/>
    <n v="0"/>
    <n v="1047910.1204571428"/>
    <n v="19.711204588762161"/>
  </r>
  <r>
    <x v="12"/>
    <x v="18"/>
    <n v="53163.17"/>
    <m/>
    <n v="54342"/>
    <n v="81754348.607703701"/>
    <n v="1537.8054023983541"/>
    <m/>
    <m/>
    <n v="815649.03703703708"/>
    <m/>
    <n v="4030"/>
    <m/>
    <m/>
    <m/>
    <m/>
    <m/>
    <m/>
    <m/>
    <m/>
    <m/>
    <m/>
    <m/>
    <m/>
    <m/>
    <m/>
    <m/>
    <m/>
    <m/>
    <m/>
    <m/>
    <n v="54342"/>
    <n v="815649.03703703708"/>
    <n v="0"/>
    <n v="0"/>
    <n v="0"/>
    <n v="4030"/>
    <n v="185414.90400000001"/>
    <n v="815649.03703703708"/>
    <n v="0"/>
    <n v="0"/>
    <n v="0"/>
    <n v="0"/>
    <n v="1001063.9410370371"/>
    <n v="18.830027273336732"/>
  </r>
  <r>
    <x v="23"/>
    <x v="18"/>
    <n v="53163.17"/>
    <m/>
    <n v="50026.705882352937"/>
    <n v="74058848.620470583"/>
    <n v="1393.0524729693691"/>
    <m/>
    <m/>
    <n v="738856.2"/>
    <m/>
    <n v="2537.5"/>
    <m/>
    <m/>
    <m/>
    <m/>
    <m/>
    <m/>
    <m/>
    <m/>
    <m/>
    <m/>
    <m/>
    <m/>
    <m/>
    <m/>
    <m/>
    <m/>
    <m/>
    <m/>
    <m/>
    <n v="50026.705882352937"/>
    <n v="738856.2"/>
    <n v="0"/>
    <n v="0"/>
    <n v="0"/>
    <n v="2537.5"/>
    <n v="170691.12047058821"/>
    <n v="738856.2"/>
    <n v="0"/>
    <n v="0"/>
    <n v="0"/>
    <n v="0"/>
    <n v="909547.32047058817"/>
    <n v="17.108598311022238"/>
  </r>
  <r>
    <x v="8"/>
    <x v="18"/>
    <n v="53163.17"/>
    <m/>
    <n v="54691.363636363632"/>
    <n v="67249863.849723324"/>
    <n v="1264.9749609638909"/>
    <m/>
    <m/>
    <n v="670609.09090909094"/>
    <m/>
    <n v="2347.826086956522"/>
    <m/>
    <m/>
    <m/>
    <m/>
    <m/>
    <m/>
    <m/>
    <m/>
    <m/>
    <m/>
    <m/>
    <m/>
    <m/>
    <m/>
    <m/>
    <m/>
    <m/>
    <m/>
    <m/>
    <n v="54691.363636363632"/>
    <n v="670609.09090909094"/>
    <n v="0"/>
    <n v="0"/>
    <n v="0"/>
    <n v="2347.826086956522"/>
    <n v="186606.93272727271"/>
    <n v="670609.09090909094"/>
    <n v="0"/>
    <n v="0"/>
    <n v="0"/>
    <n v="0"/>
    <n v="857216.02363636368"/>
    <n v="16.124245857355078"/>
  </r>
  <r>
    <x v="13"/>
    <x v="18"/>
    <n v="53163.17"/>
    <m/>
    <n v="47538.260869565223"/>
    <n v="59238828.238394648"/>
    <n v="1114.2867828827309"/>
    <m/>
    <m/>
    <n v="590723.07692307688"/>
    <m/>
    <n v="4320"/>
    <m/>
    <m/>
    <m/>
    <m/>
    <m/>
    <m/>
    <m/>
    <m/>
    <m/>
    <m/>
    <m/>
    <m/>
    <m/>
    <m/>
    <m/>
    <m/>
    <m/>
    <m/>
    <m/>
    <n v="47538.260869565223"/>
    <n v="590723.07692307688"/>
    <n v="0"/>
    <n v="0"/>
    <n v="0"/>
    <n v="4320"/>
    <n v="162200.54608695654"/>
    <n v="590723.07692307688"/>
    <n v="0"/>
    <n v="0"/>
    <n v="0"/>
    <n v="0"/>
    <n v="752923.62301003339"/>
    <n v="14.16250428652079"/>
  </r>
  <r>
    <x v="25"/>
    <x v="18"/>
    <n v="53163.17"/>
    <m/>
    <n v="37096.666666666672"/>
    <n v="58337930.969523802"/>
    <n v="1097.34083797987"/>
    <m/>
    <m/>
    <n v="582098.57142857136"/>
    <m/>
    <n v="1500"/>
    <m/>
    <m/>
    <m/>
    <m/>
    <m/>
    <m/>
    <m/>
    <m/>
    <m/>
    <m/>
    <m/>
    <m/>
    <m/>
    <m/>
    <m/>
    <m/>
    <m/>
    <m/>
    <m/>
    <n v="37096.666666666672"/>
    <n v="582098.57142857136"/>
    <n v="0"/>
    <n v="0"/>
    <n v="0"/>
    <n v="1500"/>
    <n v="126573.82666666668"/>
    <n v="582098.57142857136"/>
    <n v="0"/>
    <n v="0"/>
    <n v="0"/>
    <n v="0"/>
    <n v="708672.39809523802"/>
    <n v="13.330138103037084"/>
  </r>
  <r>
    <x v="19"/>
    <x v="18"/>
    <n v="53163.17"/>
    <m/>
    <n v="48667.78571428571"/>
    <n v="53717025.041886307"/>
    <n v="1010.4212524102541"/>
    <m/>
    <m/>
    <n v="535440.55172413785"/>
    <m/>
    <n v="6915.3846153846152"/>
    <m/>
    <m/>
    <m/>
    <m/>
    <m/>
    <m/>
    <m/>
    <m/>
    <m/>
    <m/>
    <m/>
    <m/>
    <m/>
    <m/>
    <m/>
    <m/>
    <m/>
    <m/>
    <m/>
    <n v="48667.78571428571"/>
    <n v="535440.55172413785"/>
    <n v="0"/>
    <n v="0"/>
    <n v="0"/>
    <n v="6915.3846153846152"/>
    <n v="166054.48485714284"/>
    <n v="535440.55172413785"/>
    <n v="0"/>
    <n v="0"/>
    <n v="0"/>
    <n v="0"/>
    <n v="701495.03658128064"/>
    <n v="13.195131828694201"/>
  </r>
  <r>
    <x v="11"/>
    <x v="18"/>
    <n v="53163.17"/>
    <m/>
    <n v="53529"/>
    <n v="45136974.281333327"/>
    <n v="849.0298568804119"/>
    <m/>
    <m/>
    <n v="449520"/>
    <m/>
    <n v="2333.333333333333"/>
    <m/>
    <m/>
    <m/>
    <m/>
    <m/>
    <m/>
    <m/>
    <m/>
    <m/>
    <m/>
    <m/>
    <m/>
    <m/>
    <m/>
    <m/>
    <m/>
    <m/>
    <m/>
    <m/>
    <n v="53529"/>
    <n v="449520"/>
    <n v="0"/>
    <n v="0"/>
    <n v="0"/>
    <n v="2333.333333333333"/>
    <n v="182640.948"/>
    <n v="449520"/>
    <n v="0"/>
    <n v="0"/>
    <n v="0"/>
    <n v="0"/>
    <n v="632160.94799999997"/>
    <n v="11.890956615265793"/>
  </r>
  <r>
    <x v="21"/>
    <x v="18"/>
    <n v="53163.17"/>
    <m/>
    <n v="50244.111111111109"/>
    <n v="40811629.203407407"/>
    <n v="767.66979296517138"/>
    <m/>
    <m/>
    <n v="406389.33333333337"/>
    <m/>
    <n v="1262.962962962963"/>
    <m/>
    <m/>
    <m/>
    <m/>
    <m/>
    <m/>
    <m/>
    <m/>
    <m/>
    <m/>
    <m/>
    <m/>
    <m/>
    <m/>
    <m/>
    <m/>
    <m/>
    <m/>
    <m/>
    <n v="50244.111111111109"/>
    <n v="406389.33333333337"/>
    <n v="0"/>
    <n v="0"/>
    <n v="0"/>
    <n v="1262.962962962963"/>
    <n v="171432.9071111111"/>
    <n v="406389.33333333337"/>
    <n v="0"/>
    <n v="0"/>
    <n v="0"/>
    <n v="0"/>
    <n v="577822.24044444447"/>
    <n v="10.868844736768791"/>
  </r>
  <r>
    <x v="14"/>
    <x v="18"/>
    <n v="53163.17"/>
    <m/>
    <n v="47668.210526315786"/>
    <n v="38948580.971352823"/>
    <n v="732.62571659524144"/>
    <m/>
    <m/>
    <n v="387835.25925925933"/>
    <m/>
    <n v="2411.1111111111109"/>
    <m/>
    <m/>
    <m/>
    <m/>
    <m/>
    <m/>
    <m/>
    <m/>
    <m/>
    <m/>
    <m/>
    <m/>
    <m/>
    <m/>
    <m/>
    <m/>
    <m/>
    <m/>
    <m/>
    <n v="47668.210526315786"/>
    <n v="387835.25925925933"/>
    <n v="0"/>
    <n v="0"/>
    <n v="0"/>
    <n v="2411.1111111111109"/>
    <n v="162643.93431578946"/>
    <n v="387835.25925925933"/>
    <n v="0"/>
    <n v="0"/>
    <n v="0"/>
    <n v="0"/>
    <n v="550479.19357504882"/>
    <n v="10.354521627943722"/>
  </r>
  <r>
    <x v="26"/>
    <x v="18"/>
    <n v="53163.17"/>
    <m/>
    <n v="34450.92"/>
    <n v="31335746.539039999"/>
    <n v="589.42773242744011"/>
    <m/>
    <m/>
    <n v="312168"/>
    <m/>
    <n v="1400"/>
    <m/>
    <m/>
    <m/>
    <m/>
    <m/>
    <m/>
    <m/>
    <m/>
    <m/>
    <m/>
    <m/>
    <m/>
    <m/>
    <m/>
    <m/>
    <m/>
    <m/>
    <m/>
    <m/>
    <n v="34450.92"/>
    <n v="312168"/>
    <n v="0"/>
    <n v="0"/>
    <n v="0"/>
    <n v="1400"/>
    <n v="117546.53903999999"/>
    <n v="312168"/>
    <n v="0"/>
    <n v="0"/>
    <n v="0"/>
    <n v="0"/>
    <n v="429714.53904"/>
    <n v="8.0829367217944306"/>
  </r>
  <r>
    <x v="2"/>
    <x v="18"/>
    <n v="53163.17"/>
    <m/>
    <n v="44847.814814814818"/>
    <n v="24412124.19242401"/>
    <n v="459.19387905919541"/>
    <m/>
    <m/>
    <n v="242561.10344827591"/>
    <m/>
    <n v="2993.1034482758619"/>
    <m/>
    <m/>
    <m/>
    <m/>
    <m/>
    <m/>
    <m/>
    <m/>
    <m/>
    <m/>
    <m/>
    <m/>
    <m/>
    <m/>
    <m/>
    <m/>
    <m/>
    <m/>
    <m/>
    <n v="44847.814814814818"/>
    <n v="242561.10344827591"/>
    <n v="0"/>
    <n v="0"/>
    <n v="0"/>
    <n v="2993.1034482758619"/>
    <n v="153020.74414814817"/>
    <n v="242561.10344827591"/>
    <n v="0"/>
    <n v="0"/>
    <n v="0"/>
    <n v="0"/>
    <n v="395581.84759642405"/>
    <n v="7.4409002998960379"/>
  </r>
  <r>
    <x v="9"/>
    <x v="18"/>
    <n v="53163.17"/>
    <m/>
    <n v="59935.916666666672"/>
    <n v="23511597.711303029"/>
    <n v="442.25490870159751"/>
    <m/>
    <m/>
    <n v="233052.36363636359"/>
    <m/>
    <n v="1860"/>
    <m/>
    <m/>
    <m/>
    <m/>
    <m/>
    <m/>
    <m/>
    <m/>
    <m/>
    <m/>
    <m/>
    <m/>
    <m/>
    <m/>
    <m/>
    <m/>
    <m/>
    <m/>
    <m/>
    <n v="59935.916666666672"/>
    <n v="233052.36363636359"/>
    <n v="0"/>
    <n v="0"/>
    <n v="0"/>
    <n v="1860"/>
    <n v="204501.34766666667"/>
    <n v="233052.36363636359"/>
    <n v="0"/>
    <n v="0"/>
    <n v="0"/>
    <n v="0"/>
    <n v="437553.71130303026"/>
    <n v="8.2303916659414824"/>
  </r>
  <r>
    <x v="7"/>
    <x v="18"/>
    <n v="53163.17"/>
    <m/>
    <n v="52426.8125"/>
    <n v="16285005.35547507"/>
    <n v="306.32216683548847"/>
    <m/>
    <m/>
    <n v="161025.48148148149"/>
    <m/>
    <n v="3576.9230769230771"/>
    <m/>
    <m/>
    <m/>
    <m/>
    <m/>
    <m/>
    <m/>
    <m/>
    <m/>
    <m/>
    <m/>
    <m/>
    <m/>
    <m/>
    <m/>
    <m/>
    <m/>
    <m/>
    <m/>
    <n v="52426.8125"/>
    <n v="161025.48148148149"/>
    <n v="0"/>
    <n v="0"/>
    <n v="0"/>
    <n v="3576.9230769230771"/>
    <n v="178880.28425"/>
    <n v="161025.48148148149"/>
    <n v="0"/>
    <n v="0"/>
    <n v="0"/>
    <n v="0"/>
    <n v="339905.76573148149"/>
    <n v="6.3936323912114625"/>
  </r>
  <r>
    <x v="34"/>
    <x v="18"/>
    <n v="53163.17"/>
    <m/>
    <n v="54639"/>
    <n v="14222828.267999999"/>
    <n v="267.53246182495337"/>
    <m/>
    <m/>
    <n v="140352"/>
    <m/>
    <n v="1200"/>
    <m/>
    <m/>
    <m/>
    <m/>
    <m/>
    <m/>
    <m/>
    <m/>
    <m/>
    <m/>
    <m/>
    <m/>
    <m/>
    <m/>
    <m/>
    <m/>
    <m/>
    <m/>
    <m/>
    <n v="54639"/>
    <n v="140352"/>
    <n v="0"/>
    <n v="0"/>
    <n v="0"/>
    <n v="1200"/>
    <n v="186428.26799999998"/>
    <n v="140352"/>
    <n v="0"/>
    <n v="0"/>
    <n v="0"/>
    <n v="0"/>
    <n v="326780.26799999998"/>
    <n v="6.1467415882085286"/>
  </r>
  <r>
    <x v="35"/>
    <x v="18"/>
    <n v="53163.17"/>
    <m/>
    <n v="51589.440000000002"/>
    <n v="13719890.24620308"/>
    <n v="258.0721600775554"/>
    <m/>
    <m/>
    <n v="135425.23076923081"/>
    <m/>
    <n v="1344"/>
    <m/>
    <m/>
    <m/>
    <m/>
    <m/>
    <m/>
    <m/>
    <m/>
    <m/>
    <m/>
    <m/>
    <m/>
    <m/>
    <m/>
    <m/>
    <m/>
    <m/>
    <m/>
    <m/>
    <n v="51589.440000000002"/>
    <n v="135425.23076923081"/>
    <n v="0"/>
    <n v="0"/>
    <n v="0"/>
    <n v="1344"/>
    <n v="176023.16928"/>
    <n v="135425.23076923081"/>
    <n v="0"/>
    <n v="0"/>
    <n v="0"/>
    <n v="0"/>
    <n v="311448.40004923078"/>
    <n v="5.8583489293289093"/>
  </r>
  <r>
    <x v="33"/>
    <x v="18"/>
    <n v="53163.17"/>
    <m/>
    <n v="53788"/>
    <n v="13606324.655999999"/>
    <n v="255.9359828452119"/>
    <m/>
    <m/>
    <n v="134220"/>
    <m/>
    <n v="800"/>
    <m/>
    <m/>
    <m/>
    <m/>
    <m/>
    <m/>
    <m/>
    <m/>
    <m/>
    <m/>
    <m/>
    <m/>
    <m/>
    <m/>
    <m/>
    <m/>
    <m/>
    <m/>
    <m/>
    <n v="53788"/>
    <n v="134220"/>
    <n v="0"/>
    <n v="0"/>
    <n v="0"/>
    <n v="800"/>
    <n v="183524.65599999999"/>
    <n v="134220"/>
    <n v="0"/>
    <n v="0"/>
    <n v="0"/>
    <n v="0"/>
    <n v="317744.65599999996"/>
    <n v="5.9767815952284256"/>
  </r>
  <r>
    <x v="15"/>
    <x v="18"/>
    <n v="53163.17"/>
    <m/>
    <n v="43106.666666666657"/>
    <n v="13253008.51809524"/>
    <n v="249.29007990698869"/>
    <m/>
    <m/>
    <n v="131031.42857142859"/>
    <m/>
    <n v="2785.7142857142858"/>
    <m/>
    <m/>
    <m/>
    <m/>
    <m/>
    <m/>
    <m/>
    <m/>
    <m/>
    <m/>
    <m/>
    <m/>
    <m/>
    <m/>
    <m/>
    <m/>
    <m/>
    <m/>
    <m/>
    <n v="43106.666666666657"/>
    <n v="131031.42857142859"/>
    <n v="0"/>
    <n v="0"/>
    <n v="0"/>
    <n v="2785.7142857142858"/>
    <n v="147079.94666666663"/>
    <n v="131031.42857142859"/>
    <n v="0"/>
    <n v="0"/>
    <n v="0"/>
    <n v="0"/>
    <n v="278111.37523809524"/>
    <n v="5.23127900834535"/>
  </r>
  <r>
    <x v="47"/>
    <x v="18"/>
    <n v="53163.17"/>
    <m/>
    <n v="44296"/>
    <n v="10754637.952"/>
    <n v="202.2955429904257"/>
    <m/>
    <m/>
    <n v="106000"/>
    <m/>
    <n v="3500"/>
    <m/>
    <m/>
    <m/>
    <m/>
    <m/>
    <m/>
    <m/>
    <m/>
    <m/>
    <m/>
    <m/>
    <m/>
    <m/>
    <m/>
    <m/>
    <m/>
    <m/>
    <m/>
    <m/>
    <n v="44296"/>
    <n v="106000"/>
    <n v="0"/>
    <n v="0"/>
    <n v="0"/>
    <n v="3500"/>
    <n v="151137.95199999999"/>
    <n v="106000"/>
    <n v="0"/>
    <n v="0"/>
    <n v="0"/>
    <n v="0"/>
    <n v="257137.95199999999"/>
    <n v="4.8367686125563996"/>
  </r>
  <r>
    <x v="46"/>
    <x v="18"/>
    <n v="53163.17"/>
    <m/>
    <n v="51526.428571428572"/>
    <n v="8874098.1742857136"/>
    <n v="166.92244934043819"/>
    <m/>
    <m/>
    <n v="86955"/>
    <m/>
    <n v="2790"/>
    <m/>
    <m/>
    <m/>
    <m/>
    <m/>
    <m/>
    <m/>
    <m/>
    <m/>
    <m/>
    <m/>
    <m/>
    <m/>
    <m/>
    <m/>
    <m/>
    <m/>
    <m/>
    <m/>
    <n v="51526.428571428572"/>
    <n v="86955"/>
    <n v="0"/>
    <n v="0"/>
    <n v="0"/>
    <n v="2790"/>
    <n v="175808.17428571428"/>
    <n v="86955"/>
    <n v="0"/>
    <n v="0"/>
    <n v="0"/>
    <n v="0"/>
    <n v="262763.17428571428"/>
    <n v="4.9425791254681446"/>
  </r>
  <r>
    <x v="3"/>
    <x v="18"/>
    <n v="53163.17"/>
    <m/>
    <n v="44221.25"/>
    <n v="8843564.2236813195"/>
    <n v="166.3481034494163"/>
    <m/>
    <m/>
    <n v="86901.42857142858"/>
    <m/>
    <n v="2538.461538461539"/>
    <m/>
    <m/>
    <m/>
    <m/>
    <m/>
    <m/>
    <m/>
    <m/>
    <m/>
    <m/>
    <m/>
    <m/>
    <m/>
    <m/>
    <m/>
    <m/>
    <m/>
    <m/>
    <m/>
    <n v="44221.25"/>
    <n v="86901.42857142858"/>
    <n v="0"/>
    <n v="0"/>
    <n v="0"/>
    <n v="2538.461538461539"/>
    <n v="150882.905"/>
    <n v="86901.42857142858"/>
    <n v="0"/>
    <n v="0"/>
    <n v="0"/>
    <n v="0"/>
    <n v="237784.33357142858"/>
    <n v="4.4727267687654555"/>
  </r>
  <r>
    <x v="36"/>
    <x v="18"/>
    <n v="53163.17"/>
    <m/>
    <n v="52516.137931034493"/>
    <n v="8299633.0830549188"/>
    <n v="156.1167180756338"/>
    <m/>
    <m/>
    <n v="81181.517241379319"/>
    <m/>
    <n v="2296.296296296297"/>
    <m/>
    <m/>
    <m/>
    <m/>
    <m/>
    <m/>
    <m/>
    <m/>
    <m/>
    <m/>
    <m/>
    <m/>
    <m/>
    <m/>
    <m/>
    <m/>
    <m/>
    <m/>
    <m/>
    <n v="52516.137931034493"/>
    <n v="81181.517241379319"/>
    <n v="0"/>
    <n v="0"/>
    <n v="0"/>
    <n v="2296.296296296297"/>
    <n v="179185.06262068968"/>
    <n v="81181.517241379319"/>
    <n v="0"/>
    <n v="0"/>
    <n v="0"/>
    <n v="0"/>
    <n v="260366.57986206899"/>
    <n v="4.8974991495441111"/>
  </r>
  <r>
    <x v="48"/>
    <x v="18"/>
    <n v="53163.17"/>
    <m/>
    <n v="46305.142857142862"/>
    <n v="8170531.0784630543"/>
    <n v="153.68829972844"/>
    <m/>
    <m/>
    <n v="80091.172413793101"/>
    <m/>
    <n v="3420.689655172413"/>
    <m/>
    <m/>
    <m/>
    <m/>
    <m/>
    <m/>
    <m/>
    <m/>
    <m/>
    <m/>
    <m/>
    <m/>
    <m/>
    <m/>
    <m/>
    <m/>
    <m/>
    <m/>
    <m/>
    <n v="46305.142857142862"/>
    <n v="80091.172413793101"/>
    <n v="0"/>
    <n v="0"/>
    <n v="0"/>
    <n v="3420.689655172413"/>
    <n v="157993.14742857145"/>
    <n v="80091.172413793101"/>
    <n v="0"/>
    <n v="0"/>
    <n v="0"/>
    <n v="0"/>
    <n v="238084.31984236455"/>
    <n v="4.4783695148796534"/>
  </r>
  <r>
    <x v="18"/>
    <x v="18"/>
    <n v="53163.17"/>
    <m/>
    <n v="44686.666666666672"/>
    <n v="7168305.1923809517"/>
    <n v="134.83635596901891"/>
    <m/>
    <m/>
    <n v="70097.142857142855"/>
    <m/>
    <n v="6120"/>
    <m/>
    <m/>
    <m/>
    <m/>
    <m/>
    <m/>
    <m/>
    <m/>
    <m/>
    <m/>
    <m/>
    <m/>
    <m/>
    <m/>
    <m/>
    <m/>
    <m/>
    <m/>
    <m/>
    <n v="44686.666666666672"/>
    <n v="70097.142857142855"/>
    <n v="0"/>
    <n v="0"/>
    <n v="0"/>
    <n v="6120"/>
    <n v="152470.90666666668"/>
    <n v="70097.142857142855"/>
    <n v="0"/>
    <n v="0"/>
    <n v="0"/>
    <n v="0"/>
    <n v="222568.04952380952"/>
    <n v="4.186508244783175"/>
  </r>
  <r>
    <x v="6"/>
    <x v="18"/>
    <n v="53163.17"/>
    <m/>
    <n v="48616.666666666672"/>
    <n v="7149022.9238095218"/>
    <n v="134.47365505726771"/>
    <m/>
    <m/>
    <n v="69775.714285714275"/>
    <m/>
    <n v="5571.4285714285716"/>
    <m/>
    <m/>
    <m/>
    <m/>
    <m/>
    <m/>
    <m/>
    <m/>
    <m/>
    <m/>
    <m/>
    <m/>
    <m/>
    <m/>
    <m/>
    <m/>
    <m/>
    <m/>
    <m/>
    <n v="48616.666666666672"/>
    <n v="69775.714285714275"/>
    <n v="0"/>
    <n v="0"/>
    <n v="0"/>
    <n v="5571.4285714285716"/>
    <n v="165880.06666666668"/>
    <n v="69775.714285714275"/>
    <n v="0"/>
    <n v="0"/>
    <n v="0"/>
    <n v="0"/>
    <n v="235655.78095238097"/>
    <n v="4.4326886630797411"/>
  </r>
  <r>
    <x v="44"/>
    <x v="18"/>
    <n v="53163.17"/>
    <m/>
    <n v="47965"/>
    <n v="6443380.717931035"/>
    <n v="121.2004724701585"/>
    <m/>
    <m/>
    <n v="62760"/>
    <m/>
    <n v="3724.1379310344828"/>
    <m/>
    <m/>
    <m/>
    <m/>
    <m/>
    <m/>
    <m/>
    <m/>
    <m/>
    <m/>
    <m/>
    <m/>
    <m/>
    <m/>
    <m/>
    <m/>
    <m/>
    <m/>
    <m/>
    <n v="47965"/>
    <n v="62760"/>
    <n v="0"/>
    <n v="0"/>
    <n v="0"/>
    <n v="3724.1379310344828"/>
    <n v="163656.57999999999"/>
    <n v="62760"/>
    <n v="0"/>
    <n v="0"/>
    <n v="0"/>
    <n v="0"/>
    <n v="226416.58"/>
    <n v="4.2588991589478207"/>
  </r>
  <r>
    <x v="27"/>
    <x v="18"/>
    <n v="53163.17"/>
    <m/>
    <n v="26317.5"/>
    <n v="6339009.595714285"/>
    <n v="119.23724386724381"/>
    <m/>
    <m/>
    <n v="62485.714285714283"/>
    <m/>
    <n v="642.85714285714278"/>
    <m/>
    <m/>
    <m/>
    <m/>
    <m/>
    <m/>
    <m/>
    <m/>
    <m/>
    <m/>
    <m/>
    <m/>
    <m/>
    <m/>
    <m/>
    <m/>
    <m/>
    <m/>
    <m/>
    <n v="26317.5"/>
    <n v="62485.714285714283"/>
    <n v="0"/>
    <n v="0"/>
    <n v="0"/>
    <n v="642.85714285714278"/>
    <n v="89795.31"/>
    <n v="62485.714285714283"/>
    <n v="0"/>
    <n v="0"/>
    <n v="0"/>
    <n v="0"/>
    <n v="152281.02428571429"/>
    <n v="2.8644082789967995"/>
  </r>
  <r>
    <x v="45"/>
    <x v="18"/>
    <n v="53163.17"/>
    <m/>
    <n v="48867.809523809519"/>
    <n v="6283036.9660952371"/>
    <n v="118.1843945242977"/>
    <m/>
    <m/>
    <n v="61140.266666666663"/>
    <m/>
    <n v="2273.333333333333"/>
    <m/>
    <m/>
    <m/>
    <m/>
    <m/>
    <m/>
    <m/>
    <m/>
    <m/>
    <m/>
    <m/>
    <m/>
    <m/>
    <m/>
    <m/>
    <m/>
    <m/>
    <m/>
    <m/>
    <n v="48867.809523809519"/>
    <n v="61140.266666666663"/>
    <n v="0"/>
    <n v="0"/>
    <n v="0"/>
    <n v="2273.333333333333"/>
    <n v="166736.96609523808"/>
    <n v="61140.266666666663"/>
    <n v="0"/>
    <n v="0"/>
    <n v="0"/>
    <n v="0"/>
    <n v="227877.23276190474"/>
    <n v="4.2863740586181134"/>
  </r>
  <r>
    <x v="49"/>
    <x v="18"/>
    <n v="53163.17"/>
    <m/>
    <n v="46110"/>
    <n v="6190788.8584615393"/>
    <n v="116.44920073098849"/>
    <m/>
    <m/>
    <n v="60295.384615384617"/>
    <m/>
    <n v="3923.0769230769229"/>
    <m/>
    <m/>
    <m/>
    <m/>
    <m/>
    <m/>
    <m/>
    <m/>
    <m/>
    <m/>
    <m/>
    <m/>
    <m/>
    <m/>
    <m/>
    <m/>
    <m/>
    <m/>
    <m/>
    <n v="46110"/>
    <n v="60295.384615384617"/>
    <n v="0"/>
    <n v="0"/>
    <n v="0"/>
    <n v="3923.0769230769229"/>
    <n v="157327.32"/>
    <n v="60295.384615384617"/>
    <n v="0"/>
    <n v="0"/>
    <n v="0"/>
    <n v="0"/>
    <n v="217622.70461538463"/>
    <n v="4.0934862352148045"/>
  </r>
  <r>
    <x v="37"/>
    <x v="18"/>
    <n v="53163.17"/>
    <m/>
    <n v="48020"/>
    <n v="5604544.2400000002"/>
    <n v="105.4218956793259"/>
    <m/>
    <m/>
    <n v="54384"/>
    <m/>
    <n v="2300"/>
    <m/>
    <m/>
    <m/>
    <m/>
    <m/>
    <m/>
    <m/>
    <m/>
    <m/>
    <m/>
    <m/>
    <m/>
    <m/>
    <m/>
    <m/>
    <m/>
    <m/>
    <m/>
    <m/>
    <n v="48020"/>
    <n v="54384"/>
    <n v="0"/>
    <n v="0"/>
    <n v="0"/>
    <n v="2300"/>
    <n v="163844.24"/>
    <n v="54384"/>
    <n v="0"/>
    <n v="0"/>
    <n v="0"/>
    <n v="0"/>
    <n v="218228.24"/>
    <n v="4.1048763645960165"/>
  </r>
  <r>
    <x v="31"/>
    <x v="18"/>
    <n v="53163.17"/>
    <m/>
    <n v="46571"/>
    <n v="5364300.2520000003"/>
    <n v="100.9028883245867"/>
    <m/>
    <m/>
    <n v="52040"/>
    <m/>
    <n v="1400"/>
    <m/>
    <m/>
    <m/>
    <m/>
    <m/>
    <m/>
    <m/>
    <m/>
    <m/>
    <m/>
    <m/>
    <m/>
    <m/>
    <m/>
    <m/>
    <m/>
    <m/>
    <m/>
    <m/>
    <n v="46571"/>
    <n v="52040"/>
    <n v="0"/>
    <n v="0"/>
    <n v="0"/>
    <n v="1400"/>
    <n v="158900.25200000001"/>
    <n v="52040"/>
    <n v="0"/>
    <n v="0"/>
    <n v="0"/>
    <n v="0"/>
    <n v="210940.25200000001"/>
    <n v="3.9677892044436027"/>
  </r>
  <r>
    <x v="5"/>
    <x v="18"/>
    <n v="53163.17"/>
    <m/>
    <n v="49963.357142857283"/>
    <n v="5336367.8317143926"/>
    <n v="100.37747741313309"/>
    <m/>
    <m/>
    <n v="51626.857142858207"/>
    <m/>
    <n v="3207.142857142841"/>
    <m/>
    <m/>
    <m/>
    <m/>
    <m/>
    <m/>
    <m/>
    <m/>
    <m/>
    <m/>
    <m/>
    <m/>
    <m/>
    <m/>
    <m/>
    <m/>
    <m/>
    <m/>
    <m/>
    <n v="49963.357142857283"/>
    <n v="51626.857142858207"/>
    <n v="0"/>
    <n v="0"/>
    <n v="0"/>
    <n v="3207.142857142841"/>
    <n v="170474.97457142905"/>
    <n v="51626.857142858207"/>
    <n v="0"/>
    <n v="0"/>
    <n v="0"/>
    <n v="0"/>
    <n v="222101.83171428725"/>
    <n v="4.1777386810133263"/>
  </r>
  <r>
    <x v="4"/>
    <x v="18"/>
    <n v="53163.17"/>
    <m/>
    <n v="50389.285714287311"/>
    <n v="5099242.5285727102"/>
    <n v="95.917132753469716"/>
    <m/>
    <m/>
    <n v="49242.285714298487"/>
    <m/>
    <n v="3085.7142857140861"/>
    <m/>
    <m/>
    <m/>
    <m/>
    <m/>
    <m/>
    <m/>
    <m/>
    <m/>
    <m/>
    <m/>
    <m/>
    <m/>
    <m/>
    <m/>
    <m/>
    <m/>
    <m/>
    <m/>
    <n v="50389.285714287311"/>
    <n v="49242.285714298487"/>
    <n v="0"/>
    <n v="0"/>
    <n v="0"/>
    <n v="3085.7142857140861"/>
    <n v="171928.24285714829"/>
    <n v="49242.285714298487"/>
    <n v="0"/>
    <n v="0"/>
    <n v="0"/>
    <n v="0"/>
    <n v="221170.52857144678"/>
    <n v="4.1602208553674807"/>
  </r>
  <r>
    <x v="16"/>
    <x v="18"/>
    <n v="53163.17"/>
    <m/>
    <n v="47524"/>
    <n v="4764372.5776551729"/>
    <n v="89.61820396996356"/>
    <m/>
    <m/>
    <n v="45988"/>
    <m/>
    <n v="3420.689655172413"/>
    <m/>
    <m/>
    <m/>
    <m/>
    <m/>
    <m/>
    <m/>
    <m/>
    <m/>
    <m/>
    <m/>
    <m/>
    <m/>
    <m/>
    <m/>
    <m/>
    <m/>
    <m/>
    <m/>
    <n v="47524"/>
    <n v="45988"/>
    <n v="0"/>
    <n v="0"/>
    <n v="0"/>
    <n v="3420.689655172413"/>
    <n v="162151.88800000001"/>
    <n v="45988"/>
    <n v="0"/>
    <n v="0"/>
    <n v="0"/>
    <n v="0"/>
    <n v="208139.88800000001"/>
    <n v="3.9151143169227871"/>
  </r>
  <r>
    <x v="17"/>
    <x v="18"/>
    <n v="53163.17"/>
    <m/>
    <n v="47700.142857142862"/>
    <n v="4635680.8874285705"/>
    <n v="87.197503666620989"/>
    <m/>
    <m/>
    <n v="44689.599999999999"/>
    <m/>
    <n v="3968"/>
    <m/>
    <m/>
    <m/>
    <m/>
    <m/>
    <m/>
    <m/>
    <m/>
    <m/>
    <m/>
    <m/>
    <m/>
    <m/>
    <m/>
    <m/>
    <m/>
    <m/>
    <m/>
    <m/>
    <n v="47700.142857142862"/>
    <n v="44689.599999999999"/>
    <n v="0"/>
    <n v="0"/>
    <n v="0"/>
    <n v="3968"/>
    <n v="162752.88742857144"/>
    <n v="44689.599999999999"/>
    <n v="0"/>
    <n v="0"/>
    <n v="0"/>
    <n v="0"/>
    <n v="207442.48742857145"/>
    <n v="3.9019962020430961"/>
  </r>
  <r>
    <x v="32"/>
    <x v="18"/>
    <n v="53163.17"/>
    <m/>
    <n v="48007.894736842107"/>
    <n v="4586041.0320802014"/>
    <n v="86.263774280612481"/>
    <m/>
    <m/>
    <n v="44215.71428571429"/>
    <m/>
    <n v="666.66666666666663"/>
    <m/>
    <m/>
    <m/>
    <m/>
    <m/>
    <m/>
    <m/>
    <m/>
    <m/>
    <m/>
    <m/>
    <m/>
    <m/>
    <m/>
    <m/>
    <m/>
    <m/>
    <m/>
    <m/>
    <n v="48007.894736842107"/>
    <n v="44215.71428571429"/>
    <n v="0"/>
    <n v="0"/>
    <n v="0"/>
    <n v="666.66666666666663"/>
    <n v="163802.93684210526"/>
    <n v="44215.71428571429"/>
    <n v="0"/>
    <n v="0"/>
    <n v="0"/>
    <n v="0"/>
    <n v="208018.65112781955"/>
    <n v="3.9128338495958679"/>
  </r>
  <r>
    <x v="50"/>
    <x v="18"/>
    <n v="53163.17"/>
    <m/>
    <n v="48492.551724137928"/>
    <n v="3346331.4633300491"/>
    <n v="62.944744715874748"/>
    <m/>
    <m/>
    <n v="31791.03448275862"/>
    <m/>
    <n v="1771.428571428572"/>
    <m/>
    <m/>
    <m/>
    <m/>
    <m/>
    <m/>
    <m/>
    <m/>
    <m/>
    <m/>
    <m/>
    <m/>
    <m/>
    <m/>
    <m/>
    <m/>
    <m/>
    <m/>
    <m/>
    <n v="48492.551724137928"/>
    <n v="31791.03448275862"/>
    <n v="0"/>
    <n v="0"/>
    <n v="0"/>
    <n v="1771.428571428572"/>
    <n v="165456.5864827586"/>
    <n v="31791.03448275862"/>
    <n v="0"/>
    <n v="0"/>
    <n v="0"/>
    <n v="0"/>
    <n v="197247.62096551721"/>
    <n v="3.7102306157724834"/>
  </r>
  <r>
    <x v="29"/>
    <x v="18"/>
    <n v="53163.17"/>
    <m/>
    <n v="40084.107142857138"/>
    <n v="2879369.042536946"/>
    <n v="54.161146709872391"/>
    <m/>
    <m/>
    <n v="27416.400000000001"/>
    <m/>
    <n v="962.06896551724139"/>
    <m/>
    <m/>
    <m/>
    <m/>
    <m/>
    <m/>
    <m/>
    <m/>
    <m/>
    <m/>
    <m/>
    <m/>
    <m/>
    <m/>
    <m/>
    <m/>
    <m/>
    <m/>
    <m/>
    <n v="40084.107142857138"/>
    <n v="27416.400000000001"/>
    <n v="0"/>
    <n v="0"/>
    <n v="0"/>
    <n v="962.06896551724139"/>
    <n v="136766.97357142856"/>
    <n v="27416.400000000001"/>
    <n v="0"/>
    <n v="0"/>
    <n v="0"/>
    <n v="0"/>
    <n v="164183.37357142856"/>
    <n v="3.0882916419662063"/>
  </r>
  <r>
    <x v="43"/>
    <x v="18"/>
    <n v="53163.17"/>
    <m/>
    <n v="45141.53571428571"/>
    <n v="2894877.2302019699"/>
    <n v="54.452856877940867"/>
    <m/>
    <m/>
    <n v="27369.793103448279"/>
    <m/>
    <n v="3875"/>
    <m/>
    <m/>
    <m/>
    <m/>
    <m/>
    <m/>
    <m/>
    <m/>
    <m/>
    <m/>
    <m/>
    <m/>
    <m/>
    <m/>
    <m/>
    <m/>
    <m/>
    <m/>
    <m/>
    <n v="45141.53571428571"/>
    <n v="27369.793103448279"/>
    <n v="0"/>
    <n v="0"/>
    <n v="0"/>
    <n v="3875"/>
    <n v="154022.91985714284"/>
    <n v="27369.793103448279"/>
    <n v="0"/>
    <n v="0"/>
    <n v="0"/>
    <n v="0"/>
    <n v="181392.71296059113"/>
    <n v="3.4119995658759841"/>
  </r>
  <r>
    <x v="38"/>
    <x v="18"/>
    <n v="53163.17"/>
    <m/>
    <n v="45276"/>
    <n v="2861681.7119999998"/>
    <n v="53.828446701653412"/>
    <m/>
    <m/>
    <n v="27056"/>
    <m/>
    <n v="1600"/>
    <m/>
    <m/>
    <m/>
    <m/>
    <m/>
    <m/>
    <m/>
    <m/>
    <m/>
    <m/>
    <m/>
    <m/>
    <m/>
    <m/>
    <m/>
    <m/>
    <m/>
    <m/>
    <m/>
    <n v="45276"/>
    <n v="27056"/>
    <n v="0"/>
    <n v="0"/>
    <n v="0"/>
    <n v="1600"/>
    <n v="154481.712"/>
    <n v="27056"/>
    <n v="0"/>
    <n v="0"/>
    <n v="0"/>
    <n v="0"/>
    <n v="181537.712"/>
    <n v="3.414726999913662"/>
  </r>
  <r>
    <x v="51"/>
    <x v="18"/>
    <n v="53163.17"/>
    <m/>
    <n v="45867.692307692298"/>
    <n v="800750.5661538461"/>
    <n v="15.06217794620029"/>
    <m/>
    <m/>
    <n v="6428.5714285714284"/>
    <m/>
    <n v="1392.8571428571429"/>
    <m/>
    <m/>
    <m/>
    <m/>
    <m/>
    <m/>
    <m/>
    <m/>
    <m/>
    <m/>
    <m/>
    <m/>
    <m/>
    <m/>
    <m/>
    <m/>
    <m/>
    <m/>
    <m/>
    <n v="45867.692307692298"/>
    <n v="6428.5714285714284"/>
    <n v="0"/>
    <n v="0"/>
    <n v="0"/>
    <n v="1392.8571428571429"/>
    <n v="156500.56615384613"/>
    <n v="6428.5714285714284"/>
    <n v="0"/>
    <n v="0"/>
    <n v="0"/>
    <n v="0"/>
    <n v="162929.13758241755"/>
    <n v="3.0646994447926552"/>
  </r>
  <r>
    <x v="42"/>
    <x v="18"/>
    <n v="53163.17"/>
    <m/>
    <n v="42073"/>
    <n v="785187.85860869568"/>
    <n v="14.769442255115321"/>
    <m/>
    <m/>
    <n v="6372"/>
    <m/>
    <n v="4434.782608695652"/>
    <m/>
    <m/>
    <m/>
    <m/>
    <m/>
    <m/>
    <m/>
    <m/>
    <m/>
    <m/>
    <m/>
    <m/>
    <m/>
    <m/>
    <m/>
    <m/>
    <m/>
    <m/>
    <m/>
    <n v="42073"/>
    <n v="6372"/>
    <n v="0"/>
    <n v="0"/>
    <n v="0"/>
    <n v="4434.782608695652"/>
    <n v="143553.076"/>
    <n v="6372"/>
    <n v="0"/>
    <n v="0"/>
    <n v="0"/>
    <n v="0"/>
    <n v="149925.076"/>
    <n v="2.820092857517714"/>
  </r>
  <r>
    <x v="39"/>
    <x v="18"/>
    <n v="53163.17"/>
    <m/>
    <n v="41016"/>
    <n v="640246.59199999995"/>
    <n v="12.043086206572241"/>
    <m/>
    <m/>
    <n v="4984"/>
    <m/>
    <n v="1900"/>
    <m/>
    <m/>
    <m/>
    <m/>
    <m/>
    <m/>
    <m/>
    <m/>
    <m/>
    <m/>
    <m/>
    <m/>
    <m/>
    <m/>
    <m/>
    <m/>
    <m/>
    <m/>
    <m/>
    <n v="41016"/>
    <n v="4984"/>
    <n v="0"/>
    <n v="0"/>
    <n v="0"/>
    <n v="1900"/>
    <n v="139946.592"/>
    <n v="4984"/>
    <n v="0"/>
    <n v="0"/>
    <n v="0"/>
    <n v="0"/>
    <n v="144930.592"/>
    <n v="2.7261465409229739"/>
  </r>
  <r>
    <x v="52"/>
    <x v="18"/>
    <n v="53163.17"/>
    <m/>
    <n v="61090.666666666672"/>
    <n v="677574.68799999997"/>
    <n v="12.745230479845"/>
    <m/>
    <m/>
    <n v="4670.6666666666661"/>
    <m/>
    <n v="2066.666666666667"/>
    <m/>
    <m/>
    <m/>
    <m/>
    <m/>
    <m/>
    <m/>
    <m/>
    <m/>
    <m/>
    <m/>
    <m/>
    <m/>
    <m/>
    <m/>
    <m/>
    <m/>
    <m/>
    <m/>
    <n v="61090.666666666672"/>
    <n v="4670.6666666666661"/>
    <n v="0"/>
    <n v="0"/>
    <n v="0"/>
    <n v="2066.666666666667"/>
    <n v="208441.35466666668"/>
    <n v="4670.6666666666661"/>
    <n v="0"/>
    <n v="0"/>
    <n v="0"/>
    <n v="0"/>
    <n v="213112.02133333334"/>
    <n v="4.0086402171528404"/>
  </r>
  <r>
    <x v="41"/>
    <x v="18"/>
    <n v="53163.17"/>
    <m/>
    <n v="44951"/>
    <n v="606172.81200000003"/>
    <n v="11.40215586027877"/>
    <m/>
    <m/>
    <n v="4508"/>
    <m/>
    <n v="2000"/>
    <m/>
    <m/>
    <m/>
    <m/>
    <m/>
    <m/>
    <m/>
    <m/>
    <m/>
    <m/>
    <m/>
    <m/>
    <m/>
    <m/>
    <m/>
    <m/>
    <m/>
    <m/>
    <m/>
    <n v="44951"/>
    <n v="4508"/>
    <n v="0"/>
    <n v="0"/>
    <n v="0"/>
    <n v="2000"/>
    <n v="153372.81200000001"/>
    <n v="4508"/>
    <n v="0"/>
    <n v="0"/>
    <n v="0"/>
    <n v="0"/>
    <n v="157880.81200000001"/>
    <n v="2.9697403672504858"/>
  </r>
  <r>
    <x v="40"/>
    <x v="18"/>
    <n v="53163.17"/>
    <m/>
    <n v="41416"/>
    <n v="589711.39199999999"/>
    <n v="11.09251532080582"/>
    <m/>
    <m/>
    <n v="4468"/>
    <m/>
    <n v="1600"/>
    <m/>
    <m/>
    <m/>
    <m/>
    <m/>
    <m/>
    <m/>
    <m/>
    <m/>
    <m/>
    <m/>
    <m/>
    <m/>
    <m/>
    <m/>
    <m/>
    <m/>
    <m/>
    <m/>
    <n v="41416"/>
    <n v="4468"/>
    <n v="0"/>
    <n v="0"/>
    <n v="0"/>
    <n v="1600"/>
    <n v="141311.39199999999"/>
    <n v="4468"/>
    <n v="0"/>
    <n v="0"/>
    <n v="0"/>
    <n v="0"/>
    <n v="145779.39199999999"/>
    <n v="2.7421124812534692"/>
  </r>
  <r>
    <x v="10"/>
    <x v="18"/>
    <n v="53163.17"/>
    <m/>
    <n v="60191.666666666672"/>
    <n v="207182.3"/>
    <n v="3.897114534544702"/>
    <m/>
    <m/>
    <n v="0"/>
    <m/>
    <n v="1808.333333333333"/>
    <m/>
    <m/>
    <m/>
    <m/>
    <m/>
    <m/>
    <m/>
    <m/>
    <m/>
    <m/>
    <m/>
    <m/>
    <m/>
    <m/>
    <m/>
    <m/>
    <m/>
    <m/>
    <m/>
    <n v="60191.666666666672"/>
    <n v="0"/>
    <n v="0"/>
    <n v="0"/>
    <n v="0"/>
    <n v="1808.333333333333"/>
    <n v="205373.96666666667"/>
    <n v="0"/>
    <n v="0"/>
    <n v="0"/>
    <n v="0"/>
    <n v="0"/>
    <n v="205373.96666666667"/>
    <n v="3.8630872964623193"/>
  </r>
  <r>
    <x v="30"/>
    <x v="18"/>
    <n v="53163.17"/>
    <m/>
    <n v="39999"/>
    <n v="137776.58799999999"/>
    <n v="2.5915879088839979"/>
    <m/>
    <m/>
    <n v="0"/>
    <m/>
    <n v="1300"/>
    <m/>
    <m/>
    <m/>
    <m/>
    <m/>
    <m/>
    <m/>
    <m/>
    <m/>
    <m/>
    <m/>
    <m/>
    <m/>
    <m/>
    <m/>
    <m/>
    <m/>
    <m/>
    <m/>
    <n v="39999"/>
    <n v="0"/>
    <n v="0"/>
    <n v="0"/>
    <n v="0"/>
    <n v="1300"/>
    <n v="136476.58799999999"/>
    <n v="0"/>
    <n v="0"/>
    <n v="0"/>
    <n v="0"/>
    <n v="0"/>
    <n v="136476.58799999999"/>
    <n v="2.5671266028718751"/>
  </r>
  <r>
    <x v="0"/>
    <x v="19"/>
    <n v="106758"/>
    <n v="4048828.923076923"/>
    <n v="679.78571428571422"/>
    <n v="3693521615.0605979"/>
    <n v="34597.141338921661"/>
    <n v="62420.71428571429"/>
    <n v="143929.55555555559"/>
    <m/>
    <m/>
    <m/>
    <n v="0"/>
    <n v="429181.71428571432"/>
    <n v="4270.25"/>
    <m/>
    <m/>
    <m/>
    <m/>
    <n v="1299.7037037037039"/>
    <n v="6659.4642857142862"/>
    <m/>
    <m/>
    <m/>
    <m/>
    <n v="183342.85714285719"/>
    <n v="57751.851851851847"/>
    <m/>
    <m/>
    <m/>
    <m/>
    <n v="219259.47354497359"/>
    <n v="0"/>
    <n v="4048828.923076923"/>
    <n v="0"/>
    <n v="429181.71428571432"/>
    <n v="241094.70899470904"/>
    <n v="748113.32373544981"/>
    <n v="0"/>
    <n v="3846387.4769230764"/>
    <n v="0"/>
    <n v="429181.71428571432"/>
    <n v="0"/>
    <n v="5023682.5149442405"/>
    <n v="47.056731251468186"/>
  </r>
  <r>
    <x v="54"/>
    <x v="19"/>
    <n v="106758"/>
    <n v="3316608"/>
    <n v="523"/>
    <n v="3025873434.6164441"/>
    <n v="28343.29450361045"/>
    <n v="55132"/>
    <n v="127772"/>
    <m/>
    <m/>
    <m/>
    <n v="0"/>
    <n v="419904"/>
    <n v="3875"/>
    <m/>
    <m/>
    <m/>
    <m/>
    <n v="1216.4444444444439"/>
    <n v="6065"/>
    <m/>
    <m/>
    <m/>
    <m/>
    <n v="224400"/>
    <n v="238200"/>
    <m/>
    <m/>
    <m/>
    <m/>
    <n v="194583.44444444444"/>
    <n v="0"/>
    <n v="3316608"/>
    <n v="0"/>
    <n v="419904"/>
    <n v="462600"/>
    <n v="663918.71244444442"/>
    <n v="0"/>
    <n v="3150777.6"/>
    <n v="0"/>
    <n v="419904"/>
    <n v="0"/>
    <n v="4234600.3124444447"/>
    <n v="39.665414418071194"/>
  </r>
  <r>
    <x v="1"/>
    <x v="19"/>
    <n v="106758"/>
    <n v="3176118.285714285"/>
    <n v="691.96428571428578"/>
    <n v="2897760960.4251428"/>
    <n v="27143.26758111938"/>
    <n v="58846.857142857138"/>
    <n v="135470"/>
    <m/>
    <m/>
    <m/>
    <n v="0"/>
    <n v="528027.42857142864"/>
    <n v="3937"/>
    <m/>
    <m/>
    <m/>
    <m/>
    <n v="1309.75"/>
    <n v="6434.7142857142862"/>
    <m/>
    <m/>
    <m/>
    <m/>
    <n v="239475"/>
    <n v="195853.57142857139"/>
    <m/>
    <m/>
    <m/>
    <m/>
    <n v="206690.28571428571"/>
    <n v="0"/>
    <n v="3176118.285714285"/>
    <n v="0"/>
    <n v="528027.42857142864"/>
    <n v="435328.57142857136"/>
    <n v="705227.25485714281"/>
    <n v="0"/>
    <n v="3017312.3714285707"/>
    <n v="0"/>
    <n v="528027.42857142864"/>
    <n v="0"/>
    <n v="4250567.0548571423"/>
    <n v="39.814974567312447"/>
  </r>
  <r>
    <x v="53"/>
    <x v="19"/>
    <n v="106758"/>
    <n v="2754176"/>
    <n v="598"/>
    <n v="2512762284.0731421"/>
    <n v="23536.992863046718"/>
    <n v="33685.71428571429"/>
    <n v="126228"/>
    <m/>
    <m/>
    <m/>
    <n v="0"/>
    <n v="507456"/>
    <n v="3735"/>
    <m/>
    <m/>
    <m/>
    <m/>
    <n v="1294"/>
    <n v="6225"/>
    <m/>
    <m/>
    <m/>
    <m/>
    <n v="226400"/>
    <n v="140800"/>
    <m/>
    <m/>
    <m/>
    <m/>
    <n v="171765.71428571429"/>
    <n v="0"/>
    <n v="2754176"/>
    <n v="0"/>
    <n v="507456"/>
    <n v="367200"/>
    <n v="586064.61714285717"/>
    <n v="0"/>
    <n v="2616467.2000000002"/>
    <n v="0"/>
    <n v="507456"/>
    <n v="0"/>
    <n v="3709987.8171428572"/>
    <n v="34.751379916660646"/>
  </r>
  <r>
    <x v="2"/>
    <x v="19"/>
    <n v="106758"/>
    <n v="1571584.551724138"/>
    <n v="506.68965517241378"/>
    <n v="1434634145.44278"/>
    <n v="13438.188664482101"/>
    <n v="35435.384615384617"/>
    <n v="129001.3333333333"/>
    <m/>
    <m/>
    <m/>
    <n v="0"/>
    <n v="1293636.413793104"/>
    <n v="3856.62962962963"/>
    <m/>
    <m/>
    <m/>
    <m/>
    <n v="1288.2222222222219"/>
    <n v="5456"/>
    <m/>
    <m/>
    <m/>
    <m/>
    <n v="523258.62068965519"/>
    <n v="225525"/>
    <m/>
    <m/>
    <m/>
    <m/>
    <n v="175544.2594557422"/>
    <n v="0"/>
    <n v="1571584.551724138"/>
    <n v="0"/>
    <n v="1293636.413793104"/>
    <n v="748783.62068965519"/>
    <n v="598957.01326299238"/>
    <n v="0"/>
    <n v="1493005.3241379312"/>
    <n v="0"/>
    <n v="1293636.413793104"/>
    <n v="0"/>
    <n v="3385598.7511940273"/>
    <n v="31.712834178178941"/>
  </r>
  <r>
    <x v="3"/>
    <x v="19"/>
    <n v="106758"/>
    <n v="1150371.4285714279"/>
    <n v="333.21428571428572"/>
    <n v="1050690042.505514"/>
    <n v="9841.7921139915852"/>
    <n v="37595"/>
    <n v="123250.9090909091"/>
    <m/>
    <m/>
    <m/>
    <n v="0"/>
    <n v="1450285.7142857141"/>
    <n v="3748.75"/>
    <m/>
    <m/>
    <m/>
    <m/>
    <n v="1136.086956521739"/>
    <n v="5052.5"/>
    <m/>
    <m/>
    <m/>
    <m/>
    <n v="786000"/>
    <n v="180000"/>
    <m/>
    <m/>
    <m/>
    <m/>
    <n v="171116.46033314511"/>
    <n v="0"/>
    <n v="1150371.4285714279"/>
    <n v="0"/>
    <n v="1450285.7142857141"/>
    <n v="966000"/>
    <n v="583849.36265669111"/>
    <n v="0"/>
    <n v="1092852.8571428566"/>
    <n v="0"/>
    <n v="1450285.7142857141"/>
    <n v="0"/>
    <n v="3126987.934085262"/>
    <n v="29.290431949692408"/>
  </r>
  <r>
    <x v="4"/>
    <x v="19"/>
    <n v="106758"/>
    <n v="1305881.1428571939"/>
    <n v="342.57142857143481"/>
    <n v="1193300953.577951"/>
    <n v="11177.625597875111"/>
    <n v="51242.367346910498"/>
    <n v="130200"/>
    <m/>
    <m/>
    <m/>
    <n v="0"/>
    <n v="1430290.2857142091"/>
    <n v="3859.8571428570431"/>
    <m/>
    <m/>
    <m/>
    <m/>
    <n v="967"/>
    <n v="5112.2857142859139"/>
    <m/>
    <m/>
    <m/>
    <m/>
    <n v="1324933.673469377"/>
    <n v="356824.76190477511"/>
    <m/>
    <m/>
    <m/>
    <m/>
    <n v="191724.0816326249"/>
    <n v="0"/>
    <n v="1305881.1428571939"/>
    <n v="0"/>
    <n v="1430290.2857142091"/>
    <n v="1681758.4353741521"/>
    <n v="654162.56653051614"/>
    <n v="0"/>
    <n v="1240587.0857143342"/>
    <n v="0"/>
    <n v="1430290.2857142091"/>
    <n v="0"/>
    <n v="3325039.9379590591"/>
    <n v="31.145581014622408"/>
  </r>
  <r>
    <x v="5"/>
    <x v="19"/>
    <n v="106758"/>
    <n v="1238251.4285714331"/>
    <n v="333.21428571428618"/>
    <n v="1132157371.1480041"/>
    <n v="10604.89491324307"/>
    <n v="54949.714285711649"/>
    <n v="130786"/>
    <m/>
    <m/>
    <m/>
    <n v="0"/>
    <n v="1891686.857142851"/>
    <n v="3951.5714285714198"/>
    <m/>
    <m/>
    <m/>
    <m/>
    <n v="940"/>
    <n v="5249.3571428571586"/>
    <m/>
    <m/>
    <m/>
    <m/>
    <n v="1374292.8571428561"/>
    <n v="826415.71428572095"/>
    <m/>
    <m/>
    <m/>
    <m/>
    <n v="196209.85714285451"/>
    <n v="0"/>
    <n v="1238251.4285714331"/>
    <n v="0"/>
    <n v="1891686.857142851"/>
    <n v="2200708.5714285769"/>
    <n v="669468.03257141961"/>
    <n v="0"/>
    <n v="1176338.8571428615"/>
    <n v="0"/>
    <n v="1891686.857142851"/>
    <n v="0"/>
    <n v="3737493.7468571318"/>
    <n v="35.009027397076864"/>
  </r>
  <r>
    <x v="6"/>
    <x v="19"/>
    <n v="106758"/>
    <n v="1167480"/>
    <n v="388.92857142857139"/>
    <n v="1066593372.85233"/>
    <n v="9990.7582837101636"/>
    <n v="19280.887096775699"/>
    <n v="122164.4444444445"/>
    <m/>
    <m/>
    <m/>
    <n v="0"/>
    <n v="1474354.2857142859"/>
    <n v="3834.4444444444439"/>
    <m/>
    <m/>
    <m/>
    <m/>
    <n v="922.22222222222217"/>
    <n v="5214.4444444444443"/>
    <m/>
    <m/>
    <m/>
    <m/>
    <n v="985178.57142857148"/>
    <n v="347000"/>
    <m/>
    <m/>
    <m/>
    <m/>
    <n v="151805.37122375987"/>
    <n v="0"/>
    <n v="1167480"/>
    <n v="0"/>
    <n v="1474354.2857142859"/>
    <n v="1332178.5714285714"/>
    <n v="517959.92661546863"/>
    <n v="0"/>
    <n v="1109106"/>
    <n v="0"/>
    <n v="1474354.2857142859"/>
    <n v="0"/>
    <n v="3101420.2123297546"/>
    <n v="29.050939623538795"/>
  </r>
  <r>
    <x v="7"/>
    <x v="19"/>
    <n v="106758"/>
    <n v="2307989.5000001788"/>
    <n v="361.66666666666657"/>
    <n v="2106317210.240536"/>
    <n v="19729.83017891433"/>
    <n v="97238.000000037253"/>
    <n v="133000"/>
    <m/>
    <m/>
    <m/>
    <n v="0"/>
    <n v="263210.66666666663"/>
    <n v="4010.625"/>
    <m/>
    <m/>
    <m/>
    <m/>
    <n v="935.8125"/>
    <n v="5533.5"/>
    <m/>
    <m/>
    <m/>
    <m/>
    <n v="419533.33333333337"/>
    <n v="188426.0869565217"/>
    <m/>
    <m/>
    <m/>
    <m/>
    <n v="241079.60416670394"/>
    <n v="0"/>
    <n v="2307989.5000001788"/>
    <n v="0"/>
    <n v="263210.66666666663"/>
    <n v="607959.4202898551"/>
    <n v="822563.6094167938"/>
    <n v="0"/>
    <n v="2192590.0250001699"/>
    <n v="0"/>
    <n v="263210.66666666663"/>
    <n v="0"/>
    <n v="3278364.3010836304"/>
    <n v="30.70837127975075"/>
  </r>
  <r>
    <x v="8"/>
    <x v="19"/>
    <n v="106758"/>
    <n v="2760634.249999553"/>
    <n v="498.21428571428572"/>
    <n v="2518724446.8638248"/>
    <n v="23592.840319824511"/>
    <n v="62183.999999910593"/>
    <n v="129116"/>
    <m/>
    <m/>
    <m/>
    <n v="0"/>
    <n v="19008"/>
    <n v="4057.1428571428569"/>
    <m/>
    <m/>
    <m/>
    <m/>
    <n v="1171.363636363636"/>
    <n v="6203.181818181818"/>
    <m/>
    <m/>
    <m/>
    <m/>
    <n v="249857.1428571429"/>
    <n v="82714.285714285725"/>
    <m/>
    <m/>
    <m/>
    <m/>
    <n v="203229.90259731322"/>
    <n v="0"/>
    <n v="2760634.249999553"/>
    <n v="0"/>
    <n v="19008"/>
    <n v="332571.42857142864"/>
    <n v="693420.42766203266"/>
    <n v="0"/>
    <n v="2622602.5374995749"/>
    <n v="0"/>
    <n v="19008"/>
    <n v="0"/>
    <n v="3335030.9651616076"/>
    <n v="31.239166761850235"/>
  </r>
  <r>
    <x v="9"/>
    <x v="19"/>
    <n v="106758"/>
    <n v="3604513.8823530078"/>
    <n v="558.79411764704855"/>
    <n v="3288393529.226315"/>
    <n v="30802.314854402619"/>
    <n v="50716.563380375497"/>
    <n v="137911.764705874"/>
    <m/>
    <m/>
    <m/>
    <n v="0"/>
    <n v="0"/>
    <n v="4083.9411764707179"/>
    <m/>
    <m/>
    <m/>
    <m/>
    <n v="1214.823529411879"/>
    <n v="6762.5588235292817"/>
    <m/>
    <m/>
    <m/>
    <m/>
    <n v="182873.52941174811"/>
    <n v="207335.29411762211"/>
    <m/>
    <m/>
    <m/>
    <m/>
    <n v="201248.44573330844"/>
    <n v="0"/>
    <n v="3604513.8823530078"/>
    <n v="0"/>
    <n v="0"/>
    <n v="390208.82352937025"/>
    <n v="686659.69684204843"/>
    <n v="0"/>
    <n v="3424288.1882353574"/>
    <n v="0"/>
    <n v="0"/>
    <n v="0"/>
    <n v="4110947.8850774057"/>
    <n v="38.507164662858109"/>
  </r>
  <r>
    <x v="10"/>
    <x v="19"/>
    <n v="106758"/>
    <n v="4111317.115966307"/>
    <n v="618.8694117647135"/>
    <n v="3750586931.6041698"/>
    <n v="35131.670990503473"/>
    <n v="50716.563380375497"/>
    <n v="138877.43529412901"/>
    <m/>
    <m/>
    <m/>
    <n v="0"/>
    <n v="0"/>
    <n v="4041.4588235293049"/>
    <m/>
    <m/>
    <m/>
    <m/>
    <n v="1200.0764705881161"/>
    <n v="6831.8411764707416"/>
    <m/>
    <m/>
    <m/>
    <m/>
    <n v="167016.47058825189"/>
    <n v="208504.70588237789"/>
    <m/>
    <m/>
    <m/>
    <m/>
    <n v="202286.24455685739"/>
    <n v="0"/>
    <n v="4111317.115966307"/>
    <n v="0"/>
    <n v="0"/>
    <n v="375521.17647062975"/>
    <n v="690200.66642799741"/>
    <n v="0"/>
    <n v="3905751.2601679917"/>
    <n v="0"/>
    <n v="0"/>
    <n v="0"/>
    <n v="4595951.9265959896"/>
    <n v="43.050187588714564"/>
  </r>
  <r>
    <x v="11"/>
    <x v="19"/>
    <n v="106758"/>
    <n v="3821067.8153846222"/>
    <n v="537.70769230769542"/>
    <n v="3485765799.5383639"/>
    <n v="32651.0968689781"/>
    <n v="50921.406912794482"/>
    <n v="126406.33599999671"/>
    <m/>
    <m/>
    <m/>
    <n v="0"/>
    <n v="0"/>
    <n v="3491.7119999999741"/>
    <m/>
    <m/>
    <m/>
    <m/>
    <n v="1032.752000000007"/>
    <n v="6003.8719999999739"/>
    <m/>
    <m/>
    <m/>
    <m/>
    <n v="135056.92307692309"/>
    <n v="174095.3846153846"/>
    <m/>
    <m/>
    <m/>
    <m/>
    <n v="188393.78660509884"/>
    <n v="0"/>
    <n v="3821067.8153846222"/>
    <n v="0"/>
    <n v="0"/>
    <n v="309152.30769230769"/>
    <n v="642799.59989659721"/>
    <n v="0"/>
    <n v="3630014.4246153911"/>
    <n v="0"/>
    <n v="0"/>
    <n v="0"/>
    <n v="4272814.0245119883"/>
    <n v="40.023361476535605"/>
  </r>
  <r>
    <x v="12"/>
    <x v="19"/>
    <n v="106758"/>
    <n v="3517616"/>
    <n v="638.6"/>
    <n v="3209198071.0591998"/>
    <n v="30060.492619374661"/>
    <n v="64120"/>
    <n v="136200"/>
    <m/>
    <m/>
    <m/>
    <n v="0"/>
    <n v="0"/>
    <n v="4180"/>
    <m/>
    <m/>
    <m/>
    <m/>
    <n v="1138"/>
    <n v="6525"/>
    <m/>
    <m/>
    <m/>
    <m/>
    <n v="177700"/>
    <n v="228500"/>
    <m/>
    <m/>
    <m/>
    <m/>
    <n v="212801.6"/>
    <n v="0"/>
    <n v="3517616"/>
    <n v="0"/>
    <n v="0"/>
    <n v="406200"/>
    <n v="726079.05920000002"/>
    <n v="0"/>
    <n v="3341735.2"/>
    <n v="0"/>
    <n v="0"/>
    <n v="0"/>
    <n v="4067814.2592000002"/>
    <n v="38.103132872477943"/>
  </r>
  <r>
    <x v="13"/>
    <x v="19"/>
    <n v="106758"/>
    <n v="2090492.307692308"/>
    <n v="490.38461538461542"/>
    <n v="1907618712.1455591"/>
    <n v="17868.62541585229"/>
    <n v="58084.615384615383"/>
    <n v="133314.78260869559"/>
    <m/>
    <m/>
    <m/>
    <n v="0"/>
    <n v="491705.00000014901"/>
    <n v="3853.636363636364"/>
    <m/>
    <m/>
    <m/>
    <m/>
    <n v="935.21739130434787"/>
    <n v="5753.181818181818"/>
    <m/>
    <m/>
    <m/>
    <m/>
    <n v="220500"/>
    <n v="178038.4615384615"/>
    <m/>
    <m/>
    <m/>
    <m/>
    <n v="202431.81818181812"/>
    <n v="0"/>
    <n v="2090492.307692308"/>
    <n v="0"/>
    <n v="491705.00000014901"/>
    <n v="398538.4615384615"/>
    <n v="690697.36363636341"/>
    <n v="0"/>
    <n v="1985967.6923076925"/>
    <n v="0"/>
    <n v="491705.00000014901"/>
    <n v="0"/>
    <n v="3168370.0559442048"/>
    <n v="29.678057437795808"/>
  </r>
  <r>
    <x v="14"/>
    <x v="19"/>
    <n v="106758"/>
    <n v="1748344.888888889"/>
    <n v="451.22222222222217"/>
    <n v="1595618443.991421"/>
    <n v="14946.125292637749"/>
    <n v="34699.333333333328"/>
    <n v="130626.56"/>
    <m/>
    <m/>
    <m/>
    <n v="0"/>
    <n v="1092500.0000000601"/>
    <n v="4141.9444444444443"/>
    <m/>
    <m/>
    <m/>
    <m/>
    <n v="907.68000000000006"/>
    <n v="5708.6500000000005"/>
    <m/>
    <m/>
    <m/>
    <m/>
    <n v="446859.25925925933"/>
    <n v="77614.814814814818"/>
    <m/>
    <m/>
    <m/>
    <m/>
    <n v="176535.38999999998"/>
    <n v="0"/>
    <n v="1748344.888888889"/>
    <n v="0"/>
    <n v="1092500.0000000601"/>
    <n v="524474.07407407416"/>
    <n v="602338.75067999994"/>
    <n v="0"/>
    <n v="1660927.6444444447"/>
    <n v="0"/>
    <n v="1092500.0000000601"/>
    <n v="0"/>
    <n v="3355766.3951245048"/>
    <n v="31.433395109729528"/>
  </r>
  <r>
    <x v="15"/>
    <x v="19"/>
    <n v="106758"/>
    <n v="1357320"/>
    <n v="413.57142857142861"/>
    <n v="1239458450.856492"/>
    <n v="11609.981929752261"/>
    <n v="46266.666666666657"/>
    <n v="124040"/>
    <m/>
    <m/>
    <m/>
    <n v="0"/>
    <n v="1523092.99999997"/>
    <n v="4037.7777777777769"/>
    <m/>
    <m/>
    <m/>
    <m/>
    <n v="920"/>
    <n v="5253.333333333333"/>
    <m/>
    <m/>
    <m/>
    <m/>
    <n v="742607.14285714284"/>
    <n v="221142.85714285719"/>
    <m/>
    <m/>
    <m/>
    <m/>
    <n v="180931.3492063492"/>
    <n v="0"/>
    <n v="1357320"/>
    <n v="0"/>
    <n v="1523092.99999997"/>
    <n v="963750"/>
    <n v="617337.7634920635"/>
    <n v="0"/>
    <n v="1289454"/>
    <n v="0"/>
    <n v="1523092.99999997"/>
    <n v="0"/>
    <n v="3429884.7634920338"/>
    <n v="32.127660348564362"/>
  </r>
  <r>
    <x v="16"/>
    <x v="19"/>
    <n v="106758"/>
    <n v="1244320"/>
    <n v="352"/>
    <n v="1137725916.513154"/>
    <n v="10657.055363655691"/>
    <n v="127724"/>
    <n v="130496"/>
    <m/>
    <m/>
    <m/>
    <n v="0"/>
    <n v="2075247.0000000449"/>
    <n v="4206"/>
    <m/>
    <m/>
    <m/>
    <m/>
    <n v="880"/>
    <n v="5377"/>
    <m/>
    <m/>
    <m/>
    <m/>
    <n v="1473600"/>
    <n v="512453.84615384613"/>
    <m/>
    <m/>
    <m/>
    <m/>
    <n v="269035"/>
    <n v="0"/>
    <n v="1244320"/>
    <n v="0"/>
    <n v="2075247.0000000449"/>
    <n v="1986053.846153846"/>
    <n v="917947.41999999993"/>
    <n v="0"/>
    <n v="1182104"/>
    <n v="0"/>
    <n v="2075247.0000000449"/>
    <n v="0"/>
    <n v="4175298.4200000446"/>
    <n v="39.109934805822931"/>
  </r>
  <r>
    <x v="17"/>
    <x v="19"/>
    <n v="106758"/>
    <n v="1050349.44"/>
    <n v="332.32"/>
    <n v="959982350.65223455"/>
    <n v="8992.1350217523232"/>
    <n v="94344.16"/>
    <n v="127578.2857142857"/>
    <m/>
    <m/>
    <m/>
    <n v="0"/>
    <n v="1805249.9032257651"/>
    <n v="4372.4761904761899"/>
    <m/>
    <m/>
    <m/>
    <m/>
    <n v="999.38095238095252"/>
    <n v="5504.7142857142862"/>
    <m/>
    <m/>
    <m/>
    <m/>
    <n v="1087852"/>
    <n v="178560"/>
    <m/>
    <m/>
    <m/>
    <m/>
    <n v="233131.33714285714"/>
    <n v="0"/>
    <n v="1050349.44"/>
    <n v="0"/>
    <n v="1805249.9032257651"/>
    <n v="1266412"/>
    <n v="795444.12233142857"/>
    <n v="0"/>
    <n v="997831.96799999999"/>
    <n v="0"/>
    <n v="1805249.9032257651"/>
    <n v="0"/>
    <n v="3598525.9935571938"/>
    <n v="33.707319297450248"/>
  </r>
  <r>
    <x v="18"/>
    <x v="19"/>
    <n v="106758"/>
    <n v="1163520"/>
    <n v="379.28571428571428"/>
    <n v="1063628868.257111"/>
    <n v="9962.9898298685894"/>
    <n v="97637.142857142855"/>
    <n v="121391.11111111109"/>
    <m/>
    <m/>
    <m/>
    <n v="0"/>
    <n v="1481245.9999997909"/>
    <n v="4234.4444444444443"/>
    <m/>
    <m/>
    <m/>
    <m/>
    <n v="942.22222222222229"/>
    <n v="5173.3333333333339"/>
    <m/>
    <m/>
    <m/>
    <m/>
    <n v="1081714.2857142859"/>
    <n v="631500"/>
    <m/>
    <m/>
    <m/>
    <m/>
    <n v="229757.53968253965"/>
    <n v="0"/>
    <n v="1163520"/>
    <n v="0"/>
    <n v="1481245.9999997909"/>
    <n v="1713214.2857142859"/>
    <n v="783932.72539682523"/>
    <n v="0"/>
    <n v="1105344"/>
    <n v="0"/>
    <n v="1481245.9999997909"/>
    <n v="0"/>
    <n v="3370522.7253966164"/>
    <n v="31.571617353234572"/>
  </r>
  <r>
    <x v="19"/>
    <x v="19"/>
    <n v="106758"/>
    <n v="1761124.965517241"/>
    <n v="563.34482758620686"/>
    <n v="1607642560.635715"/>
    <n v="15058.754947036419"/>
    <n v="30834.66951726839"/>
    <n v="124934.42857142859"/>
    <m/>
    <m/>
    <m/>
    <n v="0"/>
    <n v="341179.20000001788"/>
    <n v="4452.9285714285716"/>
    <m/>
    <m/>
    <m/>
    <m/>
    <n v="1036.285714285714"/>
    <n v="5835.75"/>
    <m/>
    <m/>
    <m/>
    <m/>
    <n v="564948.27586206899"/>
    <n v="359255.55555555562"/>
    <m/>
    <m/>
    <m/>
    <m/>
    <n v="167657.40720199747"/>
    <n v="0"/>
    <n v="1761124.965517241"/>
    <n v="0"/>
    <n v="341179.20000001788"/>
    <n v="924203.83141762461"/>
    <n v="572047.07337321539"/>
    <n v="0"/>
    <n v="1673068.717241379"/>
    <n v="0"/>
    <n v="341179.20000001788"/>
    <n v="0"/>
    <n v="2586294.9906146121"/>
    <n v="24.225772219549"/>
  </r>
  <r>
    <x v="20"/>
    <x v="19"/>
    <n v="106758"/>
    <n v="2924777.1428571432"/>
    <n v="545.35714285714278"/>
    <n v="2668405951.5925312"/>
    <n v="24994.903909707289"/>
    <n v="61163.668000012643"/>
    <n v="130382.39999999999"/>
    <m/>
    <m/>
    <m/>
    <n v="0"/>
    <n v="19100.000000149012"/>
    <n v="4122"/>
    <m/>
    <m/>
    <m/>
    <m/>
    <n v="1047.5999999999999"/>
    <n v="6724.8"/>
    <m/>
    <m/>
    <m/>
    <m/>
    <n v="159535.71428571429"/>
    <n v="153642.85714285719"/>
    <m/>
    <m/>
    <m/>
    <m/>
    <n v="203985.82514286978"/>
    <n v="0"/>
    <n v="2924777.1428571432"/>
    <n v="0"/>
    <n v="19100.000000149012"/>
    <n v="313178.57142857148"/>
    <n v="695999.63538747164"/>
    <n v="0"/>
    <n v="2778538.2857142859"/>
    <n v="0"/>
    <n v="19100.000000149012"/>
    <n v="0"/>
    <n v="3493637.9211019063"/>
    <n v="32.724834870472527"/>
  </r>
  <r>
    <x v="21"/>
    <x v="19"/>
    <n v="106758"/>
    <n v="1176714.0740740739"/>
    <n v="204.37037037037041"/>
    <n v="1073778033.9622221"/>
    <n v="10058.056857211841"/>
    <n v="0"/>
    <n v="134925.77777777781"/>
    <m/>
    <m/>
    <m/>
    <n v="0"/>
    <n v="0"/>
    <n v="3968"/>
    <m/>
    <m/>
    <m/>
    <m/>
    <n v="1181.444444444445"/>
    <n v="6930.2222222222217"/>
    <m/>
    <m/>
    <m/>
    <m/>
    <n v="56833.333333333328"/>
    <n v="55685.185185185182"/>
    <m/>
    <m/>
    <m/>
    <m/>
    <n v="147209.81481481483"/>
    <n v="0"/>
    <n v="1176714.0740740739"/>
    <n v="0"/>
    <n v="0"/>
    <n v="112518.51851851851"/>
    <n v="502279.88814814819"/>
    <n v="0"/>
    <n v="1117878.3703703701"/>
    <n v="0"/>
    <n v="0"/>
    <n v="0"/>
    <n v="1620158.2585185184"/>
    <n v="15.175989232830499"/>
  </r>
  <r>
    <x v="22"/>
    <x v="19"/>
    <n v="106758"/>
    <n v="3195129.3793103448"/>
    <n v="534.48275862068965"/>
    <n v="2914750828.2769599"/>
    <n v="27302.411325399131"/>
    <n v="0"/>
    <n v="139541.33333333331"/>
    <m/>
    <m/>
    <m/>
    <n v="0"/>
    <n v="0"/>
    <n v="3989.8148148148148"/>
    <m/>
    <m/>
    <m/>
    <m/>
    <n v="1065.481481481482"/>
    <n v="6780.9629629629626"/>
    <m/>
    <m/>
    <m/>
    <m/>
    <n v="136720.68965517241"/>
    <n v="137789.6551724138"/>
    <m/>
    <m/>
    <m/>
    <m/>
    <n v="151912.07535121325"/>
    <n v="0"/>
    <n v="3195129.3793103448"/>
    <n v="0"/>
    <n v="0"/>
    <n v="274510.3448275862"/>
    <n v="518324.00109833962"/>
    <n v="0"/>
    <n v="3035372.9103448275"/>
    <n v="0"/>
    <n v="0"/>
    <n v="0"/>
    <n v="3553696.9114431669"/>
    <n v="33.287406203218183"/>
  </r>
  <r>
    <x v="23"/>
    <x v="19"/>
    <n v="106758"/>
    <n v="2599847.6800000002"/>
    <n v="329.44"/>
    <n v="2371720087.70928"/>
    <n v="22215.853497717089"/>
    <n v="0"/>
    <n v="130384"/>
    <m/>
    <m/>
    <m/>
    <n v="0"/>
    <n v="0"/>
    <n v="3752.9411764705878"/>
    <m/>
    <m/>
    <m/>
    <m/>
    <n v="922.88235294117646"/>
    <n v="6315.1764705882351"/>
    <m/>
    <m/>
    <m/>
    <m/>
    <n v="86072"/>
    <n v="89436"/>
    <m/>
    <m/>
    <m/>
    <m/>
    <n v="141704.44"/>
    <n v="0"/>
    <n v="2599847.6800000002"/>
    <n v="0"/>
    <n v="0"/>
    <n v="175508"/>
    <n v="483495.54927999998"/>
    <n v="0"/>
    <n v="2469855.2960000001"/>
    <n v="0"/>
    <n v="0"/>
    <n v="0"/>
    <n v="2953350.84528"/>
    <n v="27.663976894284268"/>
  </r>
  <r>
    <x v="24"/>
    <x v="19"/>
    <n v="106758"/>
    <n v="2847074.206896551"/>
    <n v="591.13793103448279"/>
    <n v="2597431391.3957229"/>
    <n v="24330.086657634311"/>
    <n v="0"/>
    <n v="135057.37931034481"/>
    <m/>
    <m/>
    <m/>
    <n v="0"/>
    <n v="0"/>
    <n v="3925.2413793103451"/>
    <m/>
    <m/>
    <m/>
    <m/>
    <n v="1070.0344827586209"/>
    <n v="6908.7241379310344"/>
    <m/>
    <m/>
    <m/>
    <m/>
    <n v="227796.55172413791"/>
    <n v="168468.96551724139"/>
    <m/>
    <m/>
    <m/>
    <m/>
    <n v="147552.5172413793"/>
    <n v="0"/>
    <n v="2847074.206896551"/>
    <n v="0"/>
    <n v="0"/>
    <n v="396265.5172413793"/>
    <n v="503449.18882758619"/>
    <n v="0"/>
    <n v="2704720.4965517237"/>
    <n v="0"/>
    <n v="0"/>
    <n v="0"/>
    <n v="3208169.68537931"/>
    <n v="30.050859751768581"/>
  </r>
  <r>
    <x v="25"/>
    <x v="19"/>
    <n v="106758"/>
    <n v="2248525.714285715"/>
    <n v="555"/>
    <n v="2051552196.3038099"/>
    <n v="19216.84741474934"/>
    <n v="0"/>
    <n v="124862.2222222222"/>
    <m/>
    <m/>
    <m/>
    <n v="0"/>
    <n v="480137.14289999998"/>
    <n v="3973.3333333333339"/>
    <m/>
    <m/>
    <m/>
    <m/>
    <n v="1004.444444444444"/>
    <n v="6646.6666666666661"/>
    <m/>
    <m/>
    <m/>
    <m/>
    <n v="234642.85714285719"/>
    <n v="194035.71428571429"/>
    <m/>
    <m/>
    <m/>
    <m/>
    <n v="137041.66666666663"/>
    <n v="0"/>
    <n v="2248525.714285715"/>
    <n v="0"/>
    <n v="480137.14289999998"/>
    <n v="428678.57142857148"/>
    <n v="467586.16666666651"/>
    <n v="0"/>
    <n v="2136099.4285714291"/>
    <n v="0"/>
    <n v="480137.14289999998"/>
    <n v="0"/>
    <n v="3083822.7381380955"/>
    <n v="28.886104443115229"/>
  </r>
  <r>
    <x v="26"/>
    <x v="19"/>
    <n v="106758"/>
    <n v="1685760"/>
    <n v="522"/>
    <n v="1538650965.540117"/>
    <n v="14412.51208846285"/>
    <n v="21166.799999999999"/>
    <n v="117380.96551724141"/>
    <m/>
    <m/>
    <m/>
    <n v="0"/>
    <n v="1537065"/>
    <n v="4335"/>
    <m/>
    <m/>
    <m/>
    <m/>
    <n v="932"/>
    <n v="6548"/>
    <m/>
    <m/>
    <m/>
    <m/>
    <n v="457089.6551724138"/>
    <n v="264400"/>
    <m/>
    <m/>
    <m/>
    <m/>
    <n v="150884.76551724141"/>
    <n v="0"/>
    <n v="1685760"/>
    <n v="0"/>
    <n v="1537065"/>
    <n v="721489.6551724138"/>
    <n v="514818.8199448277"/>
    <n v="0"/>
    <n v="1601472"/>
    <n v="0"/>
    <n v="1537065"/>
    <n v="0"/>
    <n v="3653355.8199448278"/>
    <n v="34.220909158515781"/>
  </r>
  <r>
    <x v="27"/>
    <x v="19"/>
    <n v="106758"/>
    <n v="1205725.7142857141"/>
    <n v="360"/>
    <n v="1101482343.1626501"/>
    <n v="10317.5625542128"/>
    <n v="0"/>
    <n v="111096.92307692311"/>
    <m/>
    <m/>
    <m/>
    <n v="0"/>
    <n v="1561988.5714285721"/>
    <n v="4000.7142857142858"/>
    <m/>
    <m/>
    <m/>
    <m/>
    <n v="900"/>
    <n v="5846.7857142857138"/>
    <m/>
    <m/>
    <m/>
    <m/>
    <n v="1065857.142857143"/>
    <n v="376111.11111111112"/>
    <m/>
    <m/>
    <m/>
    <m/>
    <n v="122204.42307692311"/>
    <n v="0"/>
    <n v="1205725.7142857141"/>
    <n v="0"/>
    <n v="1561988.5714285721"/>
    <n v="1441968.2539682542"/>
    <n v="416961.49153846165"/>
    <n v="0"/>
    <n v="1145439.4285714284"/>
    <n v="0"/>
    <n v="1561988.5714285721"/>
    <n v="0"/>
    <n v="3124389.4915384622"/>
    <n v="29.266092391562808"/>
  </r>
  <r>
    <x v="28"/>
    <x v="19"/>
    <n v="106758"/>
    <n v="1009856"/>
    <n v="155"/>
    <m/>
    <m/>
    <n v="133300"/>
    <n v="118048"/>
    <m/>
    <m/>
    <m/>
    <n v="0"/>
    <n v="1392768"/>
    <n v="4681"/>
    <m/>
    <m/>
    <m/>
    <m/>
    <n v="868"/>
    <n v="5952"/>
    <m/>
    <m/>
    <m/>
    <m/>
    <n v="1317500"/>
    <m/>
    <m/>
    <m/>
    <m/>
    <m/>
    <n v="263004"/>
    <n v="0"/>
    <n v="1009856"/>
    <n v="0"/>
    <n v="1392768"/>
    <n v="1317500"/>
    <n v="897369.64799999993"/>
    <n v="0"/>
    <n v="959363.2"/>
    <n v="0"/>
    <n v="1392768"/>
    <n v="0"/>
    <n v="3249500.8479999998"/>
    <n v="30.438007905730714"/>
  </r>
  <r>
    <x v="29"/>
    <x v="19"/>
    <n v="106758"/>
    <n v="974554.48275862064"/>
    <n v="382.33333333333343"/>
    <n v="891828706.97616851"/>
    <n v="8353.7412369674257"/>
    <n v="127271.03448275859"/>
    <n v="116423.1724137931"/>
    <m/>
    <m/>
    <m/>
    <n v="0"/>
    <n v="985774.3448275862"/>
    <n v="4073.1785714285711"/>
    <m/>
    <m/>
    <m/>
    <m/>
    <n v="886.82142857142856"/>
    <n v="5808.7586206896549"/>
    <m/>
    <m/>
    <m/>
    <m/>
    <n v="1334389.6551724139"/>
    <n v="830111.11111111112"/>
    <m/>
    <m/>
    <m/>
    <m/>
    <n v="254845.29885057468"/>
    <n v="0"/>
    <n v="974554.48275862064"/>
    <n v="0"/>
    <n v="985774.3448275862"/>
    <n v="2164500.7662835252"/>
    <n v="869532.1596781608"/>
    <n v="0"/>
    <n v="925826.75862068962"/>
    <n v="0"/>
    <n v="985774.3448275862"/>
    <n v="0"/>
    <n v="2781133.2631264366"/>
    <n v="26.050818328616465"/>
  </r>
  <r>
    <x v="30"/>
    <x v="19"/>
    <n v="106758"/>
    <n v="1159936"/>
    <n v="529"/>
    <n v="1059924276.470667"/>
    <n v="9928.2889944609924"/>
    <n v="100232"/>
    <n v="116320"/>
    <m/>
    <m/>
    <m/>
    <n v="0"/>
    <n v="409248"/>
    <n v="4117"/>
    <m/>
    <m/>
    <m/>
    <m/>
    <n v="835"/>
    <n v="5830"/>
    <m/>
    <m/>
    <m/>
    <m/>
    <n v="768100"/>
    <n v="516666.66666666669"/>
    <m/>
    <m/>
    <m/>
    <m/>
    <n v="227863"/>
    <n v="0"/>
    <n v="1159936"/>
    <n v="0"/>
    <n v="409248"/>
    <n v="1284766.6666666667"/>
    <n v="777468.55599999998"/>
    <n v="0"/>
    <n v="1101939.2"/>
    <n v="0"/>
    <n v="409248"/>
    <n v="0"/>
    <n v="2288655.7560000001"/>
    <n v="21.437791603439557"/>
  </r>
  <r>
    <x v="31"/>
    <x v="19"/>
    <n v="106758"/>
    <n v="1904672"/>
    <n v="699"/>
    <n v="1738072369.836"/>
    <n v="16280.48829910639"/>
    <n v="6492"/>
    <n v="126764"/>
    <m/>
    <m/>
    <m/>
    <n v="0"/>
    <n v="12096"/>
    <n v="4410"/>
    <m/>
    <m/>
    <m/>
    <m/>
    <n v="838"/>
    <n v="6692"/>
    <m/>
    <m/>
    <m/>
    <m/>
    <n v="316500"/>
    <n v="197200"/>
    <m/>
    <m/>
    <m/>
    <m/>
    <n v="145895"/>
    <n v="0"/>
    <n v="1904672"/>
    <n v="0"/>
    <n v="12096"/>
    <n v="513700"/>
    <n v="497793.74"/>
    <n v="0"/>
    <n v="1809438.4"/>
    <n v="0"/>
    <n v="12096"/>
    <n v="0"/>
    <n v="2319328.1399999997"/>
    <n v="21.725099196313153"/>
  </r>
  <r>
    <x v="32"/>
    <x v="19"/>
    <n v="106758"/>
    <n v="1580674.2857142859"/>
    <n v="386.78571428571428"/>
    <n v="1442433898.4785709"/>
    <n v="13511.24879145892"/>
    <n v="0"/>
    <n v="122349.4736842105"/>
    <m/>
    <m/>
    <m/>
    <n v="0"/>
    <n v="0"/>
    <n v="4106.8421052631566"/>
    <m/>
    <m/>
    <m/>
    <m/>
    <n v="841.57894736842104"/>
    <n v="6742.1052631578941"/>
    <m/>
    <m/>
    <m/>
    <m/>
    <n v="221678.57142857139"/>
    <n v="178607.14285714281"/>
    <m/>
    <m/>
    <m/>
    <m/>
    <n v="134426.78571428571"/>
    <n v="0"/>
    <n v="1580674.2857142859"/>
    <n v="0"/>
    <n v="0"/>
    <n v="400285.7142857142"/>
    <n v="458664.19285714283"/>
    <n v="0"/>
    <n v="1501640.5714285716"/>
    <n v="0"/>
    <n v="0"/>
    <n v="0"/>
    <n v="1960304.7642857144"/>
    <n v="18.362134587438078"/>
  </r>
  <r>
    <x v="33"/>
    <x v="19"/>
    <n v="106758"/>
    <n v="3454176"/>
    <n v="564"/>
    <n v="3150986148.224"/>
    <n v="29515.22273013732"/>
    <n v="0"/>
    <n v="136976"/>
    <m/>
    <m/>
    <m/>
    <n v="0"/>
    <n v="0"/>
    <n v="4239"/>
    <m/>
    <m/>
    <m/>
    <m/>
    <n v="1030"/>
    <n v="7143"/>
    <m/>
    <m/>
    <m/>
    <m/>
    <n v="137200"/>
    <n v="128800"/>
    <m/>
    <m/>
    <m/>
    <m/>
    <n v="149952"/>
    <n v="0"/>
    <n v="3454176"/>
    <n v="0"/>
    <n v="0"/>
    <n v="266000"/>
    <n v="511636.22399999999"/>
    <n v="0"/>
    <n v="3281467.2"/>
    <n v="0"/>
    <n v="0"/>
    <n v="0"/>
    <n v="3793103.4240000001"/>
    <n v="35.529922104198285"/>
  </r>
  <r>
    <x v="34"/>
    <x v="19"/>
    <n v="106758"/>
    <n v="3575450"/>
    <n v="543"/>
    <n v="3261563176.8839998"/>
    <n v="30550.99549339628"/>
    <n v="0"/>
    <n v="136874"/>
    <m/>
    <m/>
    <m/>
    <n v="0"/>
    <n v="0"/>
    <n v="4337"/>
    <m/>
    <m/>
    <m/>
    <m/>
    <n v="1047"/>
    <n v="7456"/>
    <m/>
    <m/>
    <m/>
    <m/>
    <n v="121900"/>
    <n v="118200"/>
    <m/>
    <m/>
    <m/>
    <m/>
    <n v="150257"/>
    <n v="0"/>
    <n v="3575450"/>
    <n v="0"/>
    <n v="0"/>
    <n v="240100"/>
    <n v="512676.88399999996"/>
    <n v="0"/>
    <n v="3396677.5"/>
    <n v="0"/>
    <n v="0"/>
    <n v="0"/>
    <n v="3909354.3840000001"/>
    <n v="36.618842466138368"/>
  </r>
  <r>
    <x v="35"/>
    <x v="19"/>
    <n v="106758"/>
    <n v="3645254"/>
    <n v="623.53846153846155"/>
    <n v="3325138695.7429419"/>
    <n v="31146.506076761849"/>
    <n v="0"/>
    <n v="126572"/>
    <m/>
    <m/>
    <m/>
    <n v="0"/>
    <n v="0"/>
    <n v="3784.48"/>
    <m/>
    <m/>
    <m/>
    <m/>
    <n v="1066.24"/>
    <n v="6704.32"/>
    <m/>
    <m/>
    <m/>
    <m/>
    <n v="96600"/>
    <n v="97030.76923076922"/>
    <m/>
    <m/>
    <m/>
    <m/>
    <n v="138750.57846153848"/>
    <n v="0"/>
    <n v="3645254"/>
    <n v="0"/>
    <n v="0"/>
    <n v="193630.76923076922"/>
    <n v="473416.97371076926"/>
    <n v="0"/>
    <n v="3462991.3"/>
    <n v="0"/>
    <n v="0"/>
    <n v="0"/>
    <n v="3936408.2737107691"/>
    <n v="36.87225569709782"/>
  </r>
  <r>
    <x v="36"/>
    <x v="19"/>
    <n v="106758"/>
    <n v="3255589"/>
    <n v="644.58620689655174"/>
    <n v="2969993420.9852409"/>
    <n v="27819.867560138271"/>
    <n v="0"/>
    <n v="135563"/>
    <m/>
    <m/>
    <m/>
    <n v="0"/>
    <n v="0"/>
    <n v="4183.9310344827582"/>
    <m/>
    <m/>
    <m/>
    <m/>
    <n v="1060.4137931034479"/>
    <n v="7028.4482758620688"/>
    <m/>
    <m/>
    <m/>
    <m/>
    <n v="257300"/>
    <n v="132337.93103448281"/>
    <m/>
    <m/>
    <m/>
    <m/>
    <n v="148480.37931034481"/>
    <n v="0"/>
    <n v="3255589"/>
    <n v="0"/>
    <n v="0"/>
    <n v="389637.93103448278"/>
    <n v="506615.05420689646"/>
    <n v="0"/>
    <n v="3092809.55"/>
    <n v="0"/>
    <n v="0"/>
    <n v="0"/>
    <n v="3599424.6042068964"/>
    <n v="33.715736565005869"/>
  </r>
  <r>
    <x v="37"/>
    <x v="19"/>
    <n v="106758"/>
    <n v="2483040"/>
    <n v="639"/>
    <n v="2265467758.408"/>
    <n v="21220.590104797771"/>
    <n v="0"/>
    <n v="128130"/>
    <m/>
    <m/>
    <m/>
    <n v="0"/>
    <n v="0"/>
    <n v="3683"/>
    <m/>
    <m/>
    <m/>
    <m/>
    <n v="1003"/>
    <n v="6779"/>
    <m/>
    <m/>
    <m/>
    <m/>
    <n v="349100"/>
    <n v="107700"/>
    <m/>
    <m/>
    <m/>
    <m/>
    <n v="140234"/>
    <n v="0"/>
    <n v="2483040"/>
    <n v="0"/>
    <n v="0"/>
    <n v="456800"/>
    <n v="478478.408"/>
    <n v="0"/>
    <n v="2358888"/>
    <n v="0"/>
    <n v="0"/>
    <n v="0"/>
    <n v="2837366.4079999998"/>
    <n v="26.577553045205043"/>
  </r>
  <r>
    <x v="38"/>
    <x v="19"/>
    <n v="106758"/>
    <n v="1753980"/>
    <n v="598"/>
    <n v="1601233635.4260001"/>
    <n v="14998.72267582757"/>
    <n v="82460"/>
    <n v="125333"/>
    <m/>
    <m/>
    <m/>
    <n v="0"/>
    <n v="1339634"/>
    <n v="3927"/>
    <m/>
    <m/>
    <m/>
    <m/>
    <n v="960"/>
    <n v="6838"/>
    <m/>
    <m/>
    <m/>
    <m/>
    <n v="624100"/>
    <n v="227400"/>
    <m/>
    <m/>
    <m/>
    <m/>
    <n v="220116"/>
    <n v="0"/>
    <n v="1753980"/>
    <n v="0"/>
    <n v="1339634"/>
    <n v="851500"/>
    <n v="751035.79200000002"/>
    <n v="0"/>
    <n v="1666281"/>
    <n v="0"/>
    <n v="1339634"/>
    <n v="0"/>
    <n v="3756950.7919999999"/>
    <n v="35.191281140523429"/>
  </r>
  <r>
    <x v="39"/>
    <x v="19"/>
    <n v="106758"/>
    <n v="1309950"/>
    <n v="394"/>
    <n v="1196501226.1734481"/>
    <n v="11207.60248574766"/>
    <n v="99570"/>
    <n v="118980"/>
    <m/>
    <m/>
    <m/>
    <n v="0"/>
    <n v="1577790"/>
    <n v="3948"/>
    <m/>
    <m/>
    <m/>
    <m/>
    <n v="859"/>
    <n v="6189"/>
    <m/>
    <m/>
    <m/>
    <m/>
    <n v="911900"/>
    <n v="128793.1034482759"/>
    <m/>
    <m/>
    <m/>
    <m/>
    <n v="229940"/>
    <n v="0"/>
    <n v="1309950"/>
    <n v="0"/>
    <n v="1577790"/>
    <n v="1040693.1034482759"/>
    <n v="784555.28"/>
    <n v="0"/>
    <n v="1244452.5"/>
    <n v="0"/>
    <n v="1577790"/>
    <n v="0"/>
    <n v="3606797.7800000003"/>
    <n v="33.784800951685121"/>
  </r>
  <r>
    <x v="40"/>
    <x v="19"/>
    <n v="106758"/>
    <n v="1213216"/>
    <n v="337"/>
    <n v="1108491842.194"/>
    <n v="10383.220388111429"/>
    <n v="146382"/>
    <n v="125643"/>
    <m/>
    <m/>
    <m/>
    <n v="0"/>
    <n v="1757886"/>
    <n v="4036"/>
    <m/>
    <m/>
    <m/>
    <m/>
    <n v="796"/>
    <n v="6490"/>
    <m/>
    <m/>
    <m/>
    <m/>
    <n v="686700"/>
    <n v="382462.5"/>
    <m/>
    <m/>
    <m/>
    <m/>
    <n v="283684"/>
    <n v="0"/>
    <n v="1213216"/>
    <n v="0"/>
    <n v="1757886"/>
    <n v="1069162.5"/>
    <n v="967929.80799999996"/>
    <n v="0"/>
    <n v="1152555.2"/>
    <n v="0"/>
    <n v="1757886"/>
    <n v="0"/>
    <n v="3878371.0079999999"/>
    <n v="36.328621817568703"/>
  </r>
  <r>
    <x v="41"/>
    <x v="19"/>
    <n v="106758"/>
    <n v="1150906"/>
    <n v="315"/>
    <n v="1051952335.242"/>
    <n v="9853.615984207272"/>
    <n v="123721"/>
    <n v="125178"/>
    <m/>
    <m/>
    <m/>
    <n v="0"/>
    <n v="1568786"/>
    <n v="3930"/>
    <m/>
    <m/>
    <m/>
    <m/>
    <n v="874"/>
    <n v="6420"/>
    <m/>
    <m/>
    <m/>
    <m/>
    <n v="1250500"/>
    <n v="185380"/>
    <m/>
    <m/>
    <m/>
    <m/>
    <n v="260438"/>
    <n v="0"/>
    <n v="1150906"/>
    <n v="0"/>
    <n v="1568786"/>
    <n v="1435880"/>
    <n v="888614.45600000001"/>
    <n v="0"/>
    <n v="1093360.7"/>
    <n v="0"/>
    <n v="1568786"/>
    <n v="0"/>
    <n v="3550761.156"/>
    <n v="33.259907042095207"/>
  </r>
  <r>
    <x v="42"/>
    <x v="19"/>
    <n v="106758"/>
    <n v="1189350"/>
    <n v="290"/>
    <n v="1086745504.1359999"/>
    <n v="10179.52288480489"/>
    <n v="97890"/>
    <n v="119850"/>
    <m/>
    <m/>
    <m/>
    <n v="0"/>
    <n v="1142460"/>
    <n v="3643"/>
    <m/>
    <m/>
    <m/>
    <m/>
    <n v="839"/>
    <n v="6111"/>
    <m/>
    <m/>
    <m/>
    <m/>
    <n v="1199900"/>
    <n v="77200"/>
    <m/>
    <m/>
    <m/>
    <m/>
    <n v="228623"/>
    <n v="0"/>
    <n v="1189350"/>
    <n v="0"/>
    <n v="1142460"/>
    <n v="1277100"/>
    <n v="780061.67599999998"/>
    <n v="0"/>
    <n v="1129882.5"/>
    <n v="0"/>
    <n v="1142460"/>
    <n v="0"/>
    <n v="3052404.176"/>
    <n v="28.591807414900991"/>
  </r>
  <r>
    <x v="43"/>
    <x v="19"/>
    <n v="106758"/>
    <n v="2019061"/>
    <n v="467.13793103448268"/>
    <n v="1843111317.613389"/>
    <n v="17264.385972136879"/>
    <n v="83700"/>
    <n v="128278"/>
    <m/>
    <m/>
    <m/>
    <n v="0"/>
    <n v="350145"/>
    <n v="3992.3571428571431"/>
    <m/>
    <m/>
    <m/>
    <m/>
    <n v="900.10714285714278"/>
    <n v="6667.2142857142862"/>
    <m/>
    <m/>
    <m/>
    <m/>
    <n v="617968.96551724139"/>
    <n v="345062.06896551728"/>
    <m/>
    <m/>
    <m/>
    <m/>
    <n v="224004.81650246304"/>
    <n v="0"/>
    <n v="2019061"/>
    <n v="0"/>
    <n v="350145"/>
    <n v="963031.03448275873"/>
    <n v="764304.43390640384"/>
    <n v="0"/>
    <n v="1918107.95"/>
    <n v="0"/>
    <n v="350145"/>
    <n v="0"/>
    <n v="3032557.3839064036"/>
    <n v="28.405902919747501"/>
  </r>
  <r>
    <x v="44"/>
    <x v="19"/>
    <n v="106758"/>
    <n v="2814000"/>
    <n v="671"/>
    <n v="2567535286.2680011"/>
    <n v="24050.050453062071"/>
    <n v="64860"/>
    <n v="127350"/>
    <m/>
    <m/>
    <m/>
    <n v="0"/>
    <n v="24192"/>
    <n v="4086"/>
    <m/>
    <m/>
    <m/>
    <m/>
    <n v="932"/>
    <n v="7424"/>
    <m/>
    <m/>
    <m/>
    <m/>
    <n v="262500"/>
    <n v="204200"/>
    <m/>
    <m/>
    <m/>
    <m/>
    <n v="205323"/>
    <n v="0"/>
    <n v="2814000"/>
    <n v="0"/>
    <n v="24192"/>
    <n v="466700"/>
    <n v="700562.076"/>
    <n v="0"/>
    <n v="2673300"/>
    <n v="0"/>
    <n v="24192"/>
    <n v="0"/>
    <n v="3398054.0759999999"/>
    <n v="31.829502950598549"/>
  </r>
  <r>
    <x v="45"/>
    <x v="19"/>
    <n v="106758"/>
    <n v="3455942"/>
    <n v="752.26666666666665"/>
    <n v="3152888725.0218658"/>
    <n v="29533.044128045349"/>
    <n v="52390"/>
    <n v="136834"/>
    <m/>
    <m/>
    <m/>
    <n v="0"/>
    <n v="1626048"/>
    <n v="4419"/>
    <m/>
    <m/>
    <m/>
    <m/>
    <n v="1045"/>
    <n v="7832"/>
    <m/>
    <m/>
    <m/>
    <m/>
    <n v="209050"/>
    <n v="165380"/>
    <m/>
    <m/>
    <m/>
    <m/>
    <n v="203272.26666666666"/>
    <n v="0"/>
    <n v="3455942"/>
    <n v="0"/>
    <n v="1626048"/>
    <n v="374430"/>
    <n v="693564.97386666667"/>
    <n v="0"/>
    <n v="3283144.9"/>
    <n v="0"/>
    <n v="1626048"/>
    <n v="0"/>
    <n v="5602757.8738666661"/>
    <n v="52.480918281221697"/>
  </r>
  <r>
    <x v="46"/>
    <x v="19"/>
    <n v="106758"/>
    <n v="3908542"/>
    <n v="598.30000000000007"/>
    <n v="3565506758.1263332"/>
    <n v="33398.02879527842"/>
    <n v="56482"/>
    <n v="139779"/>
    <m/>
    <m/>
    <m/>
    <n v="0"/>
    <n v="428823"/>
    <n v="4271.8"/>
    <m/>
    <m/>
    <m/>
    <m/>
    <n v="1049.866666666667"/>
    <n v="8024.8666666666668"/>
    <m/>
    <m/>
    <m/>
    <m/>
    <n v="168219.28571428571"/>
    <n v="30583.71428571429"/>
    <m/>
    <m/>
    <m/>
    <m/>
    <n v="210205.83333333331"/>
    <n v="0"/>
    <n v="3908542"/>
    <n v="0"/>
    <n v="428823"/>
    <n v="198803"/>
    <n v="717222.30333333323"/>
    <n v="0"/>
    <n v="3713114.9"/>
    <n v="0"/>
    <n v="428823"/>
    <n v="0"/>
    <n v="4859160.2033333331"/>
    <n v="45.515654127403408"/>
  </r>
  <r>
    <x v="47"/>
    <x v="19"/>
    <n v="106758"/>
    <n v="3619784"/>
    <n v="876.61538461538453"/>
    <n v="3302166666.8751001"/>
    <n v="30931.327552737032"/>
    <n v="54320"/>
    <n v="126196"/>
    <m/>
    <m/>
    <m/>
    <n v="0"/>
    <n v="1398677.777777778"/>
    <n v="3823"/>
    <m/>
    <m/>
    <m/>
    <m/>
    <n v="986"/>
    <n v="7250.9629629629644"/>
    <m/>
    <m/>
    <m/>
    <m/>
    <n v="143100"/>
    <n v="119100"/>
    <m/>
    <m/>
    <m/>
    <m/>
    <n v="193452.57834757835"/>
    <n v="0"/>
    <n v="3619784"/>
    <n v="0"/>
    <n v="1398677.777777778"/>
    <n v="262200"/>
    <n v="660060.1973219373"/>
    <n v="0"/>
    <n v="3438794.8"/>
    <n v="0"/>
    <n v="1398677.777777778"/>
    <n v="0"/>
    <n v="5497532.7750997152"/>
    <n v="51.495276935683648"/>
  </r>
  <r>
    <x v="48"/>
    <x v="19"/>
    <n v="106758"/>
    <n v="3194209"/>
    <n v="766.44827586206895"/>
    <n v="2914287871.1086679"/>
    <n v="27298.07481508335"/>
    <n v="61411"/>
    <n v="135594"/>
    <m/>
    <m/>
    <m/>
    <n v="0"/>
    <n v="2886563.368421053"/>
    <n v="3950.7777777777778"/>
    <m/>
    <m/>
    <m/>
    <m/>
    <n v="846.96428571428578"/>
    <n v="7316"/>
    <m/>
    <m/>
    <m/>
    <m/>
    <n v="330417.24137931032"/>
    <n v="119831.03448275859"/>
    <m/>
    <m/>
    <m/>
    <m/>
    <n v="209885.19033935416"/>
    <n v="0"/>
    <n v="3194209"/>
    <n v="0"/>
    <n v="2886563.368421053"/>
    <n v="450248.27586206893"/>
    <n v="716128.26943787641"/>
    <n v="0"/>
    <n v="3034498.55"/>
    <n v="0"/>
    <n v="2886563.368421053"/>
    <n v="0"/>
    <n v="6637190.1878589299"/>
    <n v="62.170424585126455"/>
  </r>
  <r>
    <x v="49"/>
    <x v="19"/>
    <n v="106758"/>
    <n v="2460900"/>
    <n v="697.19999999999993"/>
    <n v="2245368359.924861"/>
    <n v="21032.319450765859"/>
    <n v="62700"/>
    <n v="127980"/>
    <m/>
    <m/>
    <m/>
    <n v="0"/>
    <n v="477180"/>
    <n v="3567.6923076923081"/>
    <m/>
    <m/>
    <m/>
    <m/>
    <n v="729.23076923076917"/>
    <n v="5822.3076923076924"/>
    <m/>
    <m/>
    <m/>
    <m/>
    <n v="312230.76923076919"/>
    <n v="27346.153846153851"/>
    <m/>
    <m/>
    <m/>
    <m/>
    <n v="201496.43076923079"/>
    <n v="0"/>
    <n v="2460900"/>
    <n v="0"/>
    <n v="477180"/>
    <n v="339576.92307692306"/>
    <n v="687505.8217846154"/>
    <n v="0"/>
    <n v="2337855"/>
    <n v="0"/>
    <n v="477180"/>
    <n v="0"/>
    <n v="3502540.8217846155"/>
    <n v="32.808228158869738"/>
  </r>
  <r>
    <x v="50"/>
    <x v="19"/>
    <n v="106758"/>
    <n v="1731474"/>
    <n v="468.20689655172413"/>
    <n v="1580736441.480552"/>
    <n v="14806.72587984556"/>
    <n v="82491"/>
    <n v="125240"/>
    <m/>
    <m/>
    <m/>
    <n v="0"/>
    <n v="1558308"/>
    <n v="3845.0689655172409"/>
    <m/>
    <m/>
    <m/>
    <m/>
    <n v="738.65517241379314"/>
    <n v="5614.2068965517237"/>
    <m/>
    <m/>
    <m/>
    <m/>
    <n v="814444.82758620696"/>
    <n v="70979.31034482758"/>
    <m/>
    <m/>
    <m/>
    <m/>
    <n v="218397.13793103446"/>
    <n v="0"/>
    <n v="1731474"/>
    <n v="0"/>
    <n v="1558308"/>
    <n v="885424.13793103455"/>
    <n v="745171.03462068958"/>
    <n v="0"/>
    <n v="1644900.3"/>
    <n v="0"/>
    <n v="1558308"/>
    <n v="0"/>
    <n v="3948379.3346206895"/>
    <n v="36.984388379519004"/>
  </r>
  <r>
    <x v="51"/>
    <x v="19"/>
    <n v="106758"/>
    <n v="1309980"/>
    <n v="294.64285714285711"/>
    <n v="1196530867.4445269"/>
    <n v="11207.880134926911"/>
    <n v="99600"/>
    <n v="119640"/>
    <m/>
    <m/>
    <m/>
    <n v="0"/>
    <n v="2342566.9565217388"/>
    <n v="3778.8461538461538"/>
    <m/>
    <m/>
    <m/>
    <m/>
    <n v="695.76923076923083"/>
    <n v="5522.3076923076924"/>
    <m/>
    <m/>
    <m/>
    <m/>
    <n v="915888.88888888899"/>
    <n v="127714.2857142857"/>
    <m/>
    <m/>
    <m/>
    <m/>
    <n v="229531.5659340659"/>
    <n v="0"/>
    <n v="1309980"/>
    <n v="0"/>
    <n v="2342566.9565217388"/>
    <n v="1043603.1746031747"/>
    <n v="783161.70296703279"/>
    <n v="0"/>
    <n v="1244481"/>
    <n v="0"/>
    <n v="2342566.9565217388"/>
    <n v="0"/>
    <n v="4370209.6594887711"/>
    <n v="40.935664395068954"/>
  </r>
  <r>
    <x v="52"/>
    <x v="19"/>
    <n v="106758"/>
    <n v="1353646"/>
    <n v="299.66666666666657"/>
    <n v="1236766043.502667"/>
    <n v="11584.7622051993"/>
    <n v="102920"/>
    <n v="123628"/>
    <m/>
    <m/>
    <m/>
    <n v="0"/>
    <n v="2717088"/>
    <n v="4185"/>
    <m/>
    <m/>
    <m/>
    <m/>
    <n v="816.33333333333326"/>
    <n v="5580"/>
    <m/>
    <m/>
    <m/>
    <m/>
    <n v="1043666.666666667"/>
    <n v="384400"/>
    <m/>
    <m/>
    <m/>
    <m/>
    <n v="237429.00000000003"/>
    <n v="0"/>
    <n v="1353646"/>
    <n v="0"/>
    <n v="2717088"/>
    <n v="1428066.666666667"/>
    <n v="810107.74800000014"/>
    <n v="0"/>
    <n v="1285963.7"/>
    <n v="0"/>
    <n v="2717088"/>
    <n v="0"/>
    <n v="4813159.4479999999"/>
    <n v="45.084765994117532"/>
  </r>
  <r>
    <x v="0"/>
    <x v="20"/>
    <n v="30399"/>
    <n v="281057.27272727271"/>
    <n v="7826.3928571428578"/>
    <n v="256379540.15055841"/>
    <n v="8433.8149330753786"/>
    <n v="0"/>
    <n v="8383.2857142857156"/>
    <m/>
    <m/>
    <m/>
    <m/>
    <m/>
    <m/>
    <m/>
    <m/>
    <m/>
    <m/>
    <m/>
    <m/>
    <m/>
    <m/>
    <m/>
    <m/>
    <m/>
    <m/>
    <m/>
    <m/>
    <m/>
    <m/>
    <n v="16209.678571428572"/>
    <n v="0"/>
    <n v="281057.27272727271"/>
    <n v="0"/>
    <n v="0"/>
    <n v="0"/>
    <n v="55307.423285714285"/>
    <n v="0"/>
    <n v="267004.40909090906"/>
    <n v="0"/>
    <n v="0"/>
    <n v="0"/>
    <n v="322311.83237662335"/>
    <n v="10.602711680536313"/>
  </r>
  <r>
    <x v="54"/>
    <x v="20"/>
    <n v="30399"/>
    <n v="196493.33333333331"/>
    <n v="7347.0000000000009"/>
    <n v="179253038.58399999"/>
    <n v="5896.6755019573011"/>
    <n v="0"/>
    <n v="7635"/>
    <m/>
    <m/>
    <m/>
    <m/>
    <m/>
    <m/>
    <m/>
    <m/>
    <m/>
    <m/>
    <m/>
    <m/>
    <m/>
    <m/>
    <m/>
    <m/>
    <m/>
    <m/>
    <m/>
    <m/>
    <m/>
    <m/>
    <n v="14982"/>
    <n v="0"/>
    <n v="196493.33333333331"/>
    <n v="0"/>
    <n v="0"/>
    <n v="0"/>
    <n v="51118.583999999995"/>
    <n v="0"/>
    <n v="186668.66666666666"/>
    <n v="0"/>
    <n v="0"/>
    <n v="0"/>
    <n v="237787.25066666666"/>
    <n v="7.8222063445069461"/>
  </r>
  <r>
    <x v="1"/>
    <x v="20"/>
    <n v="30399"/>
    <n v="174762.5"/>
    <n v="8168.5"/>
    <n v="159435232.05757141"/>
    <n v="5244.7525266479624"/>
    <n v="0"/>
    <n v="7022.6071428571422"/>
    <m/>
    <m/>
    <m/>
    <m/>
    <m/>
    <m/>
    <m/>
    <m/>
    <m/>
    <m/>
    <m/>
    <m/>
    <m/>
    <m/>
    <m/>
    <m/>
    <m/>
    <m/>
    <m/>
    <m/>
    <m/>
    <m/>
    <n v="15191.107142857141"/>
    <n v="0"/>
    <n v="174762.5"/>
    <n v="0"/>
    <n v="0"/>
    <n v="0"/>
    <n v="51832.057571428566"/>
    <n v="0"/>
    <n v="166024.375"/>
    <n v="0"/>
    <n v="0"/>
    <n v="0"/>
    <n v="217856.43257142857"/>
    <n v="7.166565761091765"/>
  </r>
  <r>
    <x v="53"/>
    <x v="20"/>
    <n v="30399"/>
    <n v="139320"/>
    <n v="8013.0000000000009"/>
    <n v="127108716.90000001"/>
    <n v="4181.3453370176649"/>
    <n v="0"/>
    <n v="6312"/>
    <m/>
    <m/>
    <m/>
    <m/>
    <m/>
    <m/>
    <m/>
    <m/>
    <m/>
    <m/>
    <m/>
    <m/>
    <m/>
    <m/>
    <m/>
    <m/>
    <m/>
    <m/>
    <m/>
    <m/>
    <m/>
    <m/>
    <n v="14325"/>
    <n v="0"/>
    <n v="139320"/>
    <n v="0"/>
    <n v="0"/>
    <n v="0"/>
    <n v="48876.9"/>
    <n v="0"/>
    <n v="132354"/>
    <n v="0"/>
    <n v="0"/>
    <n v="0"/>
    <n v="181230.9"/>
    <n v="5.9617388729892431"/>
  </r>
  <r>
    <x v="2"/>
    <x v="20"/>
    <n v="30399"/>
    <n v="6787.9310344827582"/>
    <n v="8415.9259259259252"/>
    <n v="6236293.7669833964"/>
    <n v="205.14799062414539"/>
    <n v="0"/>
    <n v="4978.1724137931033"/>
    <m/>
    <m/>
    <m/>
    <m/>
    <m/>
    <m/>
    <m/>
    <m/>
    <m/>
    <m/>
    <m/>
    <m/>
    <m/>
    <m/>
    <m/>
    <m/>
    <m/>
    <m/>
    <m/>
    <m/>
    <m/>
    <m/>
    <n v="13394.098339719028"/>
    <n v="0"/>
    <n v="6787.9310344827582"/>
    <n v="0"/>
    <n v="0"/>
    <n v="0"/>
    <n v="45700.663535121326"/>
    <n v="0"/>
    <n v="6448.5344827586196"/>
    <n v="0"/>
    <n v="0"/>
    <n v="0"/>
    <n v="52149.198017879942"/>
    <n v="1.7154905759360486"/>
  </r>
  <r>
    <x v="3"/>
    <x v="20"/>
    <n v="30399"/>
    <n v="0"/>
    <n v="8262.5"/>
    <n v="46539.679999999993"/>
    <n v="1.530960886871279"/>
    <n v="0"/>
    <n v="5377.5"/>
    <m/>
    <m/>
    <m/>
    <m/>
    <m/>
    <m/>
    <m/>
    <m/>
    <m/>
    <m/>
    <m/>
    <m/>
    <m/>
    <m/>
    <m/>
    <m/>
    <m/>
    <m/>
    <m/>
    <m/>
    <m/>
    <m/>
    <n v="13640"/>
    <n v="0"/>
    <n v="0"/>
    <n v="0"/>
    <n v="0"/>
    <n v="0"/>
    <n v="46539.68"/>
    <n v="0"/>
    <n v="0"/>
    <n v="0"/>
    <n v="0"/>
    <n v="0"/>
    <n v="46539.68"/>
    <n v="1.5309608868712787"/>
  </r>
  <r>
    <x v="4"/>
    <x v="20"/>
    <n v="30399"/>
    <n v="0"/>
    <n v="8635.4285714281723"/>
    <n v="59285.937142856463"/>
    <n v="1.9502594540233711"/>
    <n v="0"/>
    <n v="8740.2857142859139"/>
    <m/>
    <m/>
    <m/>
    <m/>
    <m/>
    <m/>
    <m/>
    <m/>
    <m/>
    <m/>
    <m/>
    <m/>
    <m/>
    <m/>
    <m/>
    <m/>
    <m/>
    <m/>
    <m/>
    <m/>
    <m/>
    <m/>
    <n v="17375.714285714086"/>
    <n v="0"/>
    <n v="0"/>
    <n v="0"/>
    <n v="0"/>
    <n v="0"/>
    <n v="59285.937142856463"/>
    <n v="0"/>
    <n v="0"/>
    <n v="0"/>
    <n v="0"/>
    <n v="0"/>
    <n v="59285.937142856463"/>
    <n v="1.9502594540233713"/>
  </r>
  <r>
    <x v="5"/>
    <x v="20"/>
    <n v="30399"/>
    <n v="0"/>
    <n v="8662.785714285681"/>
    <n v="60302.46942857137"/>
    <n v="1.9836991160423489"/>
    <n v="0"/>
    <n v="9010.8571428571595"/>
    <m/>
    <m/>
    <m/>
    <m/>
    <m/>
    <m/>
    <m/>
    <m/>
    <m/>
    <m/>
    <m/>
    <m/>
    <m/>
    <m/>
    <m/>
    <m/>
    <m/>
    <m/>
    <m/>
    <m/>
    <m/>
    <m/>
    <n v="17673.642857142841"/>
    <n v="0"/>
    <n v="0"/>
    <n v="0"/>
    <n v="0"/>
    <n v="0"/>
    <n v="60302.46942857137"/>
    <n v="0"/>
    <n v="0"/>
    <n v="0"/>
    <n v="0"/>
    <n v="0"/>
    <n v="60302.46942857137"/>
    <n v="1.9836991160423492"/>
  </r>
  <r>
    <x v="6"/>
    <x v="20"/>
    <n v="30399"/>
    <n v="0"/>
    <n v="8142.2222222222217"/>
    <n v="48139.935079365066"/>
    <n v="1.5836025882221481"/>
    <n v="0"/>
    <n v="5966.7857142857138"/>
    <m/>
    <m/>
    <m/>
    <m/>
    <m/>
    <m/>
    <m/>
    <m/>
    <m/>
    <m/>
    <m/>
    <m/>
    <m/>
    <m/>
    <m/>
    <m/>
    <m/>
    <m/>
    <m/>
    <m/>
    <m/>
    <m/>
    <n v="14109.007936507936"/>
    <n v="0"/>
    <n v="0"/>
    <n v="0"/>
    <n v="0"/>
    <n v="0"/>
    <n v="48139.935079365081"/>
    <n v="0"/>
    <n v="0"/>
    <n v="0"/>
    <n v="0"/>
    <n v="0"/>
    <n v="48139.935079365081"/>
    <n v="1.5836025882221481"/>
  </r>
  <r>
    <x v="7"/>
    <x v="20"/>
    <n v="30399"/>
    <n v="16062.592592592589"/>
    <n v="8232.4375"/>
    <n v="14686673.413787041"/>
    <n v="483.13014947159559"/>
    <n v="0"/>
    <n v="2784.2592592592591"/>
    <m/>
    <m/>
    <m/>
    <m/>
    <m/>
    <m/>
    <m/>
    <m/>
    <m/>
    <m/>
    <m/>
    <m/>
    <m/>
    <m/>
    <m/>
    <m/>
    <m/>
    <m/>
    <m/>
    <m/>
    <m/>
    <m/>
    <n v="11016.696759259259"/>
    <n v="0"/>
    <n v="16062.592592592589"/>
    <n v="0"/>
    <n v="0"/>
    <n v="0"/>
    <n v="37588.969342592594"/>
    <n v="0"/>
    <n v="15259.462962962962"/>
    <n v="0"/>
    <n v="0"/>
    <n v="0"/>
    <n v="52848.432305555558"/>
    <n v="1.7384924604610532"/>
  </r>
  <r>
    <x v="8"/>
    <x v="20"/>
    <n v="30399"/>
    <n v="127521.42857142859"/>
    <n v="7699.090909090909"/>
    <n v="116342723.4896104"/>
    <n v="3827.189167065048"/>
    <n v="0"/>
    <n v="4956.4285714285716"/>
    <m/>
    <m/>
    <m/>
    <m/>
    <m/>
    <m/>
    <m/>
    <m/>
    <m/>
    <m/>
    <m/>
    <m/>
    <m/>
    <m/>
    <m/>
    <m/>
    <m/>
    <m/>
    <m/>
    <m/>
    <m/>
    <m/>
    <n v="12655.519480519481"/>
    <n v="0"/>
    <n v="127521.42857142859"/>
    <n v="0"/>
    <n v="0"/>
    <n v="0"/>
    <n v="43180.632467532465"/>
    <n v="0"/>
    <n v="121145.35714285716"/>
    <n v="0"/>
    <n v="0"/>
    <n v="0"/>
    <n v="164325.98961038963"/>
    <n v="5.4056380015918162"/>
  </r>
  <r>
    <x v="9"/>
    <x v="20"/>
    <n v="30399"/>
    <n v="121075.6666666667"/>
    <n v="7910.9705882342532"/>
    <n v="110457745.3585804"/>
    <n v="3633.5979919925121"/>
    <n v="0"/>
    <n v="2856.1333333333341"/>
    <m/>
    <m/>
    <m/>
    <m/>
    <m/>
    <m/>
    <m/>
    <m/>
    <m/>
    <m/>
    <m/>
    <m/>
    <m/>
    <m/>
    <m/>
    <m/>
    <m/>
    <m/>
    <m/>
    <m/>
    <m/>
    <m/>
    <n v="10767.103921567588"/>
    <n v="0"/>
    <n v="121075.6666666667"/>
    <n v="0"/>
    <n v="0"/>
    <n v="0"/>
    <n v="36737.358580388609"/>
    <n v="0"/>
    <n v="115021.88333333336"/>
    <n v="0"/>
    <n v="0"/>
    <n v="0"/>
    <n v="151759.24191372195"/>
    <n v="4.9922445446798234"/>
  </r>
  <r>
    <x v="10"/>
    <x v="20"/>
    <n v="30399"/>
    <n v="105547.61904761899"/>
    <n v="7874.4294117657701"/>
    <n v="96300593.581133246"/>
    <n v="3167.886890395514"/>
    <n v="0"/>
    <n v="4190.3448275862074"/>
    <m/>
    <m/>
    <m/>
    <m/>
    <m/>
    <m/>
    <m/>
    <m/>
    <m/>
    <m/>
    <m/>
    <m/>
    <m/>
    <m/>
    <m/>
    <m/>
    <m/>
    <m/>
    <m/>
    <m/>
    <m/>
    <m/>
    <n v="12064.774239351977"/>
    <n v="0"/>
    <n v="105547.61904761899"/>
    <n v="0"/>
    <n v="0"/>
    <n v="0"/>
    <n v="41165.009704668941"/>
    <n v="0"/>
    <n v="100270.23809523805"/>
    <n v="0"/>
    <n v="0"/>
    <n v="0"/>
    <n v="141435.247799907"/>
    <n v="4.6526283035595579"/>
  </r>
  <r>
    <x v="11"/>
    <x v="20"/>
    <n v="30399"/>
    <n v="214102"/>
    <n v="7375.8719999999739"/>
    <n v="195302733.48902401"/>
    <n v="6424.6433596178822"/>
    <n v="0"/>
    <n v="4848.4799999999996"/>
    <m/>
    <m/>
    <m/>
    <m/>
    <m/>
    <m/>
    <m/>
    <m/>
    <m/>
    <m/>
    <m/>
    <m/>
    <m/>
    <m/>
    <m/>
    <m/>
    <m/>
    <m/>
    <m/>
    <m/>
    <m/>
    <m/>
    <n v="12224.351999999973"/>
    <n v="0"/>
    <n v="214102"/>
    <n v="0"/>
    <n v="0"/>
    <n v="0"/>
    <n v="41709.489023999908"/>
    <n v="0"/>
    <n v="203396.9"/>
    <n v="0"/>
    <n v="0"/>
    <n v="0"/>
    <n v="245106.38902399992"/>
    <n v="8.0629753947169291"/>
  </r>
  <r>
    <x v="12"/>
    <x v="20"/>
    <n v="30399"/>
    <n v="200481.42857142861"/>
    <n v="8127.0000000000009"/>
    <n v="182889983.5451428"/>
    <n v="6016.3157848989385"/>
    <n v="0"/>
    <n v="6797"/>
    <m/>
    <m/>
    <m/>
    <m/>
    <m/>
    <m/>
    <m/>
    <m/>
    <m/>
    <m/>
    <m/>
    <m/>
    <m/>
    <m/>
    <m/>
    <m/>
    <m/>
    <m/>
    <m/>
    <m/>
    <m/>
    <m/>
    <n v="14924"/>
    <n v="0"/>
    <n v="200481.42857142861"/>
    <n v="0"/>
    <n v="0"/>
    <n v="0"/>
    <n v="50920.688000000002"/>
    <n v="0"/>
    <n v="190457.35714285716"/>
    <n v="0"/>
    <n v="0"/>
    <n v="0"/>
    <n v="241378.04514285715"/>
    <n v="7.9403284694515328"/>
  </r>
  <r>
    <x v="13"/>
    <x v="20"/>
    <n v="30399"/>
    <n v="134446.15384615379"/>
    <n v="8008.695652173913"/>
    <n v="122655843.6680267"/>
    <n v="4034.8644254096098"/>
    <n v="0"/>
    <n v="3993.461538461539"/>
    <m/>
    <m/>
    <m/>
    <m/>
    <m/>
    <m/>
    <m/>
    <m/>
    <m/>
    <m/>
    <m/>
    <m/>
    <m/>
    <m/>
    <m/>
    <m/>
    <m/>
    <m/>
    <m/>
    <m/>
    <m/>
    <m/>
    <n v="12002.157190635451"/>
    <n v="0"/>
    <n v="134446.15384615379"/>
    <n v="0"/>
    <n v="0"/>
    <n v="0"/>
    <n v="40951.36033444816"/>
    <n v="0"/>
    <n v="127723.8461538461"/>
    <n v="0"/>
    <n v="0"/>
    <n v="0"/>
    <n v="168675.20648829427"/>
    <n v="5.5487090525443028"/>
  </r>
  <r>
    <x v="14"/>
    <x v="20"/>
    <n v="30399"/>
    <n v="56879.259259259263"/>
    <n v="7348.24"/>
    <n v="51910117.544065177"/>
    <n v="1707.6258279570111"/>
    <n v="0"/>
    <n v="3271.0740740740739"/>
    <m/>
    <m/>
    <m/>
    <m/>
    <m/>
    <m/>
    <m/>
    <m/>
    <m/>
    <m/>
    <m/>
    <m/>
    <m/>
    <m/>
    <m/>
    <m/>
    <m/>
    <m/>
    <m/>
    <m/>
    <m/>
    <m/>
    <n v="10619.314074074075"/>
    <n v="0"/>
    <n v="56879.259259259263"/>
    <n v="0"/>
    <n v="0"/>
    <n v="0"/>
    <n v="36233.099620740744"/>
    <n v="0"/>
    <n v="54035.296296296299"/>
    <n v="0"/>
    <n v="0"/>
    <n v="0"/>
    <n v="90268.395917037036"/>
    <n v="2.9694528082185938"/>
  </r>
  <r>
    <x v="15"/>
    <x v="20"/>
    <n v="30399"/>
    <n v="9000"/>
    <n v="8577.7777777777774"/>
    <n v="8256759.6463492066"/>
    <n v="271.61287036906498"/>
    <n v="0"/>
    <n v="5712.8571428571422"/>
    <m/>
    <m/>
    <m/>
    <m/>
    <m/>
    <m/>
    <m/>
    <m/>
    <m/>
    <m/>
    <m/>
    <m/>
    <m/>
    <m/>
    <m/>
    <m/>
    <m/>
    <m/>
    <m/>
    <m/>
    <m/>
    <m/>
    <n v="14290.634920634919"/>
    <n v="0"/>
    <n v="9000"/>
    <n v="0"/>
    <n v="0"/>
    <n v="0"/>
    <n v="48759.646349206341"/>
    <n v="0"/>
    <n v="8550"/>
    <n v="0"/>
    <n v="0"/>
    <n v="0"/>
    <n v="57309.646349206341"/>
    <n v="1.8852477498998763"/>
  </r>
  <r>
    <x v="16"/>
    <x v="20"/>
    <n v="30399"/>
    <n v="9910"/>
    <n v="9026"/>
    <n v="9102604.6959999986"/>
    <n v="299.43763597486748"/>
    <n v="0"/>
    <n v="9932"/>
    <m/>
    <m/>
    <m/>
    <m/>
    <m/>
    <m/>
    <m/>
    <m/>
    <m/>
    <m/>
    <m/>
    <m/>
    <m/>
    <m/>
    <m/>
    <m/>
    <m/>
    <m/>
    <m/>
    <m/>
    <m/>
    <m/>
    <n v="18958"/>
    <n v="0"/>
    <n v="9910"/>
    <n v="0"/>
    <n v="0"/>
    <n v="0"/>
    <n v="64684.695999999996"/>
    <n v="0"/>
    <n v="9414.5"/>
    <n v="0"/>
    <n v="0"/>
    <n v="0"/>
    <n v="74099.195999999996"/>
    <n v="2.4375537353202406"/>
  </r>
  <r>
    <x v="17"/>
    <x v="20"/>
    <n v="30399"/>
    <n v="8655.1999999999989"/>
    <n v="8939.8095238095248"/>
    <n v="7948664.5208152374"/>
    <n v="261.47782890276778"/>
    <n v="0"/>
    <n v="7215.5599999999986"/>
    <m/>
    <m/>
    <m/>
    <m/>
    <m/>
    <m/>
    <m/>
    <m/>
    <m/>
    <m/>
    <m/>
    <m/>
    <m/>
    <m/>
    <m/>
    <m/>
    <m/>
    <m/>
    <m/>
    <m/>
    <m/>
    <m/>
    <n v="16155.369523809524"/>
    <n v="0"/>
    <n v="8655.1999999999989"/>
    <n v="0"/>
    <n v="0"/>
    <n v="0"/>
    <n v="55122.120815238093"/>
    <n v="0"/>
    <n v="8222.4399999999987"/>
    <n v="0"/>
    <n v="0"/>
    <n v="0"/>
    <n v="63344.560815238088"/>
    <n v="2.0837712035013682"/>
  </r>
  <r>
    <x v="18"/>
    <x v="20"/>
    <n v="30399"/>
    <n v="10060.714285714281"/>
    <n v="8606.6666666666679"/>
    <n v="9228696.9266666658"/>
    <n v="303.58554316479712"/>
    <n v="0"/>
    <n v="7022.1428571428578"/>
    <m/>
    <m/>
    <m/>
    <m/>
    <m/>
    <m/>
    <m/>
    <m/>
    <m/>
    <m/>
    <m/>
    <m/>
    <m/>
    <m/>
    <m/>
    <m/>
    <m/>
    <m/>
    <m/>
    <m/>
    <m/>
    <m/>
    <n v="15628.809523809527"/>
    <n v="0"/>
    <n v="10060.714285714281"/>
    <n v="0"/>
    <n v="0"/>
    <n v="0"/>
    <n v="53325.498095238101"/>
    <n v="0"/>
    <n v="9557.678571428567"/>
    <n v="0"/>
    <n v="0"/>
    <n v="0"/>
    <n v="62883.176666666666"/>
    <n v="2.0685935940875249"/>
  </r>
  <r>
    <x v="19"/>
    <x v="20"/>
    <n v="30399"/>
    <n v="44116.206896551717"/>
    <n v="8211.6785714285725"/>
    <n v="40279400.254596062"/>
    <n v="1325.023857843878"/>
    <n v="0"/>
    <n v="5100.0344827586196"/>
    <m/>
    <m/>
    <m/>
    <m/>
    <m/>
    <m/>
    <m/>
    <m/>
    <m/>
    <m/>
    <m/>
    <m/>
    <m/>
    <m/>
    <m/>
    <m/>
    <m/>
    <m/>
    <m/>
    <m/>
    <m/>
    <m/>
    <n v="13311.713054187192"/>
    <n v="0"/>
    <n v="44116.206896551717"/>
    <n v="0"/>
    <n v="0"/>
    <n v="0"/>
    <n v="45419.564940886696"/>
    <n v="0"/>
    <n v="41910.39655172413"/>
    <n v="0"/>
    <n v="0"/>
    <n v="0"/>
    <n v="87329.961492610833"/>
    <n v="2.8727906014214559"/>
  </r>
  <r>
    <x v="20"/>
    <x v="20"/>
    <n v="30399"/>
    <n v="238311.11111111109"/>
    <n v="7784.4000000000005"/>
    <n v="217383347.61327621"/>
    <n v="7151.0032439644774"/>
    <n v="0"/>
    <n v="4998.2142857142862"/>
    <m/>
    <m/>
    <m/>
    <m/>
    <m/>
    <m/>
    <m/>
    <m/>
    <m/>
    <m/>
    <m/>
    <m/>
    <m/>
    <m/>
    <m/>
    <m/>
    <m/>
    <m/>
    <m/>
    <m/>
    <m/>
    <m/>
    <n v="12782.614285714288"/>
    <n v="0"/>
    <n v="238311.11111111109"/>
    <n v="0"/>
    <n v="0"/>
    <n v="0"/>
    <n v="43614.279942857145"/>
    <n v="0"/>
    <n v="226395.55555555556"/>
    <n v="0"/>
    <n v="0"/>
    <n v="0"/>
    <n v="270009.83549841272"/>
    <n v="8.8821946609563707"/>
  </r>
  <r>
    <x v="21"/>
    <x v="20"/>
    <n v="30399"/>
    <n v="85881.923076923078"/>
    <n v="7636.3333333333339"/>
    <n v="78357816.147783473"/>
    <n v="2577.644532641978"/>
    <n v="0"/>
    <n v="2182.62962962963"/>
    <m/>
    <m/>
    <m/>
    <m/>
    <m/>
    <m/>
    <m/>
    <m/>
    <m/>
    <m/>
    <m/>
    <m/>
    <m/>
    <m/>
    <m/>
    <m/>
    <m/>
    <m/>
    <m/>
    <m/>
    <m/>
    <m/>
    <n v="9818.9629629629635"/>
    <n v="0"/>
    <n v="85881.923076923078"/>
    <n v="0"/>
    <n v="0"/>
    <n v="0"/>
    <n v="33502.301629629634"/>
    <n v="0"/>
    <n v="81587.826923076922"/>
    <n v="0"/>
    <n v="0"/>
    <n v="0"/>
    <n v="115090.12855270656"/>
    <n v="3.7859840308137294"/>
  </r>
  <r>
    <x v="22"/>
    <x v="20"/>
    <n v="30399"/>
    <n v="302848.62068965519"/>
    <n v="7030.1111111111113"/>
    <n v="276241128.24973178"/>
    <n v="9087.1781390747019"/>
    <n v="0"/>
    <n v="5627.0344827586196"/>
    <m/>
    <m/>
    <m/>
    <m/>
    <m/>
    <m/>
    <m/>
    <m/>
    <m/>
    <m/>
    <m/>
    <m/>
    <m/>
    <m/>
    <m/>
    <m/>
    <m/>
    <m/>
    <m/>
    <m/>
    <m/>
    <m/>
    <n v="12657.145593869731"/>
    <n v="0"/>
    <n v="302848.62068965519"/>
    <n v="0"/>
    <n v="0"/>
    <n v="0"/>
    <n v="43186.18076628352"/>
    <n v="0"/>
    <n v="287706.18965517241"/>
    <n v="0"/>
    <n v="0"/>
    <n v="0"/>
    <n v="330892.37042145594"/>
    <n v="10.884975506479027"/>
  </r>
  <r>
    <x v="23"/>
    <x v="20"/>
    <n v="30399"/>
    <n v="194118.75"/>
    <n v="6177"/>
    <n v="177073504.44800001"/>
    <n v="5824.9779416428164"/>
    <n v="0"/>
    <n v="4727"/>
    <m/>
    <m/>
    <m/>
    <m/>
    <m/>
    <m/>
    <m/>
    <m/>
    <m/>
    <m/>
    <m/>
    <m/>
    <m/>
    <m/>
    <m/>
    <m/>
    <m/>
    <m/>
    <m/>
    <m/>
    <m/>
    <m/>
    <n v="10904"/>
    <n v="0"/>
    <n v="194118.75"/>
    <n v="0"/>
    <n v="0"/>
    <n v="0"/>
    <n v="37204.447999999997"/>
    <n v="0"/>
    <n v="184412.8125"/>
    <n v="0"/>
    <n v="0"/>
    <n v="0"/>
    <n v="221617.2605"/>
    <n v="7.2902812756998587"/>
  </r>
  <r>
    <x v="24"/>
    <x v="20"/>
    <n v="30399"/>
    <n v="214541.37931034481"/>
    <n v="6424.4827586206893"/>
    <n v="195698798.2514483"/>
    <n v="6437.672234331666"/>
    <n v="0"/>
    <n v="4437.2758620689656"/>
    <m/>
    <m/>
    <m/>
    <m/>
    <m/>
    <m/>
    <m/>
    <m/>
    <m/>
    <m/>
    <m/>
    <m/>
    <m/>
    <m/>
    <m/>
    <m/>
    <m/>
    <m/>
    <m/>
    <m/>
    <m/>
    <m/>
    <n v="10861.758620689656"/>
    <n v="0"/>
    <n v="214541.37931034481"/>
    <n v="0"/>
    <n v="0"/>
    <n v="0"/>
    <n v="37060.320413793102"/>
    <n v="0"/>
    <n v="203814.31034482757"/>
    <n v="0"/>
    <n v="0"/>
    <n v="0"/>
    <n v="240874.63075862068"/>
    <n v="7.9237682410151873"/>
  </r>
  <r>
    <x v="25"/>
    <x v="20"/>
    <n v="30399"/>
    <n v="142875"/>
    <n v="6075.5555555555547"/>
    <n v="130331997.0312698"/>
    <n v="4287.3777766133708"/>
    <n v="0"/>
    <n v="2716.0714285714289"/>
    <m/>
    <m/>
    <m/>
    <m/>
    <m/>
    <m/>
    <m/>
    <m/>
    <m/>
    <m/>
    <m/>
    <m/>
    <m/>
    <m/>
    <m/>
    <m/>
    <m/>
    <m/>
    <m/>
    <m/>
    <m/>
    <m/>
    <n v="8791.6269841269841"/>
    <n v="0"/>
    <n v="142875"/>
    <n v="0"/>
    <n v="0"/>
    <n v="0"/>
    <n v="29997.031269841271"/>
    <n v="0"/>
    <n v="135731.25"/>
    <n v="0"/>
    <n v="0"/>
    <n v="0"/>
    <n v="165728.28126984127"/>
    <n v="5.4517675341241905"/>
  </r>
  <r>
    <x v="26"/>
    <x v="20"/>
    <n v="30399"/>
    <n v="39710"/>
    <n v="6384"/>
    <n v="36248616.399999999"/>
    <n v="1192.427921971117"/>
    <n v="0"/>
    <n v="3316"/>
    <m/>
    <m/>
    <m/>
    <m/>
    <m/>
    <m/>
    <m/>
    <m/>
    <m/>
    <m/>
    <m/>
    <m/>
    <m/>
    <m/>
    <m/>
    <m/>
    <m/>
    <m/>
    <m/>
    <m/>
    <m/>
    <m/>
    <n v="9700"/>
    <n v="0"/>
    <n v="39710"/>
    <n v="0"/>
    <n v="0"/>
    <n v="0"/>
    <n v="33096.400000000001"/>
    <n v="0"/>
    <n v="37724.5"/>
    <n v="0"/>
    <n v="0"/>
    <n v="0"/>
    <n v="70820.899999999994"/>
    <n v="2.3297115036678835"/>
  </r>
  <r>
    <x v="27"/>
    <x v="20"/>
    <n v="30399"/>
    <n v="12160.714285714281"/>
    <n v="5867.1428571428578"/>
    <n v="11131453.28142857"/>
    <n v="366.17827170066681"/>
    <n v="0"/>
    <n v="6114.6428571428578"/>
    <m/>
    <m/>
    <m/>
    <m/>
    <m/>
    <m/>
    <m/>
    <m/>
    <m/>
    <m/>
    <m/>
    <m/>
    <m/>
    <m/>
    <m/>
    <m/>
    <m/>
    <m/>
    <m/>
    <m/>
    <m/>
    <m/>
    <n v="11981.785714285716"/>
    <n v="0"/>
    <n v="12160.714285714281"/>
    <n v="0"/>
    <n v="0"/>
    <n v="0"/>
    <n v="40881.852857142861"/>
    <n v="0"/>
    <n v="11552.678571428567"/>
    <n v="0"/>
    <n v="0"/>
    <n v="0"/>
    <n v="52434.531428571427"/>
    <n v="1.7248768521520914"/>
  </r>
  <r>
    <x v="28"/>
    <x v="20"/>
    <n v="30399"/>
    <n v="0"/>
    <n v="6200"/>
    <n v="21154.400000000001"/>
    <n v="0.69589131221421752"/>
    <n v="0"/>
    <n v="0"/>
    <m/>
    <m/>
    <m/>
    <m/>
    <m/>
    <m/>
    <m/>
    <m/>
    <m/>
    <m/>
    <m/>
    <m/>
    <m/>
    <m/>
    <m/>
    <m/>
    <m/>
    <m/>
    <m/>
    <m/>
    <m/>
    <m/>
    <n v="6200"/>
    <n v="0"/>
    <n v="0"/>
    <n v="0"/>
    <n v="0"/>
    <n v="0"/>
    <n v="21154.399999999998"/>
    <n v="0"/>
    <n v="0"/>
    <n v="0"/>
    <n v="0"/>
    <n v="0"/>
    <n v="21154.399999999998"/>
    <n v="0.69589131221421752"/>
  </r>
  <r>
    <x v="29"/>
    <x v="20"/>
    <n v="30399"/>
    <n v="11242.66666666667"/>
    <n v="6235.2758620689656"/>
    <n v="10301611.507241379"/>
    <n v="338.87994694698449"/>
    <n v="0"/>
    <n v="7920.5"/>
    <m/>
    <m/>
    <m/>
    <m/>
    <m/>
    <m/>
    <m/>
    <m/>
    <m/>
    <m/>
    <m/>
    <m/>
    <m/>
    <m/>
    <m/>
    <m/>
    <m/>
    <m/>
    <m/>
    <m/>
    <m/>
    <m/>
    <n v="14155.775862068966"/>
    <n v="0"/>
    <n v="11242.66666666667"/>
    <n v="0"/>
    <n v="0"/>
    <n v="0"/>
    <n v="48299.50724137931"/>
    <n v="0"/>
    <n v="10680.533333333336"/>
    <n v="0"/>
    <n v="0"/>
    <n v="0"/>
    <n v="58980.04057471265"/>
    <n v="1.9401967359029129"/>
  </r>
  <r>
    <x v="30"/>
    <x v="20"/>
    <n v="30399"/>
    <n v="11740"/>
    <n v="5891"/>
    <n v="10742269.264"/>
    <n v="353.37574472844511"/>
    <n v="0"/>
    <n v="4481"/>
    <m/>
    <m/>
    <m/>
    <m/>
    <m/>
    <m/>
    <m/>
    <m/>
    <m/>
    <m/>
    <m/>
    <m/>
    <m/>
    <m/>
    <m/>
    <m/>
    <m/>
    <m/>
    <m/>
    <m/>
    <m/>
    <m/>
    <n v="10372"/>
    <n v="0"/>
    <n v="11740"/>
    <n v="0"/>
    <n v="0"/>
    <n v="0"/>
    <n v="35389.263999999996"/>
    <n v="0"/>
    <n v="11153"/>
    <n v="0"/>
    <n v="0"/>
    <n v="0"/>
    <n v="46542.263999999996"/>
    <n v="1.5310458896674231"/>
  </r>
  <r>
    <x v="31"/>
    <x v="20"/>
    <n v="30399"/>
    <n v="56370"/>
    <n v="5757"/>
    <n v="51441144.304000013"/>
    <n v="1692.19856916346"/>
    <n v="0"/>
    <n v="3535"/>
    <m/>
    <m/>
    <m/>
    <m/>
    <m/>
    <m/>
    <m/>
    <m/>
    <m/>
    <m/>
    <m/>
    <m/>
    <m/>
    <m/>
    <m/>
    <m/>
    <m/>
    <m/>
    <m/>
    <m/>
    <m/>
    <m/>
    <n v="9292"/>
    <n v="0"/>
    <n v="56370"/>
    <n v="0"/>
    <n v="0"/>
    <n v="0"/>
    <n v="31704.304"/>
    <n v="0"/>
    <n v="53551.5"/>
    <n v="0"/>
    <n v="0"/>
    <n v="0"/>
    <n v="85255.804000000004"/>
    <n v="2.8045594920885555"/>
  </r>
  <r>
    <x v="32"/>
    <x v="20"/>
    <n v="30399"/>
    <n v="79960.714285714275"/>
    <n v="5259.4736842105267"/>
    <n v="72951248.727067649"/>
    <n v="2399.7910696755698"/>
    <n v="0"/>
    <n v="2676.4285714285711"/>
    <m/>
    <m/>
    <m/>
    <m/>
    <m/>
    <m/>
    <m/>
    <m/>
    <m/>
    <m/>
    <m/>
    <m/>
    <m/>
    <m/>
    <m/>
    <m/>
    <m/>
    <m/>
    <m/>
    <m/>
    <m/>
    <m/>
    <n v="7935.9022556390973"/>
    <n v="0"/>
    <n v="79960.714285714275"/>
    <n v="0"/>
    <n v="0"/>
    <n v="0"/>
    <n v="27077.298496240601"/>
    <n v="0"/>
    <n v="75962.678571428565"/>
    <n v="0"/>
    <n v="0"/>
    <n v="0"/>
    <n v="103039.97706766917"/>
    <n v="3.3895844293453461"/>
  </r>
  <r>
    <x v="33"/>
    <x v="20"/>
    <n v="30399"/>
    <n v="226740"/>
    <n v="5201"/>
    <n v="206819805.80000001"/>
    <n v="6803.5068850949046"/>
    <n v="0"/>
    <n v="4449"/>
    <m/>
    <m/>
    <m/>
    <m/>
    <m/>
    <m/>
    <m/>
    <m/>
    <m/>
    <m/>
    <m/>
    <m/>
    <m/>
    <m/>
    <m/>
    <m/>
    <m/>
    <m/>
    <m/>
    <m/>
    <m/>
    <m/>
    <n v="9650"/>
    <n v="0"/>
    <n v="226740"/>
    <n v="0"/>
    <n v="0"/>
    <n v="0"/>
    <n v="32925.799999999996"/>
    <n v="0"/>
    <n v="215403"/>
    <n v="0"/>
    <n v="0"/>
    <n v="0"/>
    <n v="248328.8"/>
    <n v="8.1689792427382475"/>
  </r>
  <r>
    <x v="34"/>
    <x v="20"/>
    <n v="30399"/>
    <n v="276270"/>
    <n v="5058"/>
    <n v="251993475.72400001"/>
    <n v="8289.5317518339416"/>
    <n v="0"/>
    <n v="5269"/>
    <m/>
    <m/>
    <m/>
    <m/>
    <m/>
    <m/>
    <m/>
    <m/>
    <m/>
    <m/>
    <m/>
    <m/>
    <m/>
    <m/>
    <m/>
    <m/>
    <m/>
    <m/>
    <m/>
    <m/>
    <m/>
    <m/>
    <n v="10327"/>
    <n v="0"/>
    <n v="276270"/>
    <n v="0"/>
    <n v="0"/>
    <n v="0"/>
    <n v="35235.724000000002"/>
    <n v="0"/>
    <n v="262456.5"/>
    <n v="0"/>
    <n v="0"/>
    <n v="0"/>
    <n v="297692.22399999999"/>
    <n v="9.7928295009704254"/>
  </r>
  <r>
    <x v="35"/>
    <x v="20"/>
    <n v="30399"/>
    <n v="284858"/>
    <n v="4602.08"/>
    <n v="259817493.59172919"/>
    <n v="8546.9092270051387"/>
    <n v="0"/>
    <n v="3310.4615384615381"/>
    <m/>
    <m/>
    <m/>
    <m/>
    <m/>
    <m/>
    <m/>
    <m/>
    <m/>
    <m/>
    <m/>
    <m/>
    <m/>
    <m/>
    <m/>
    <m/>
    <m/>
    <m/>
    <m/>
    <m/>
    <m/>
    <m/>
    <n v="7912.541538461538"/>
    <n v="0"/>
    <n v="284858"/>
    <n v="0"/>
    <n v="0"/>
    <n v="0"/>
    <n v="26997.591729230768"/>
    <n v="0"/>
    <n v="270615.09999999998"/>
    <n v="0"/>
    <n v="0"/>
    <n v="0"/>
    <n v="297612.69172923075"/>
    <n v="9.7902132217912019"/>
  </r>
  <r>
    <x v="36"/>
    <x v="20"/>
    <n v="30399"/>
    <n v="141338.62068965519"/>
    <n v="5510.5172413793107"/>
    <n v="128935070.31310339"/>
    <n v="4241.4247282181468"/>
    <n v="0"/>
    <n v="4527.0689655172418"/>
    <m/>
    <m/>
    <m/>
    <m/>
    <m/>
    <m/>
    <m/>
    <m/>
    <m/>
    <m/>
    <m/>
    <m/>
    <m/>
    <m/>
    <m/>
    <m/>
    <m/>
    <m/>
    <m/>
    <m/>
    <m/>
    <m/>
    <n v="10037.586206896553"/>
    <n v="0"/>
    <n v="141338.62068965519"/>
    <n v="0"/>
    <n v="0"/>
    <n v="0"/>
    <n v="34248.244137931033"/>
    <n v="0"/>
    <n v="134271.68965517243"/>
    <n v="0"/>
    <n v="0"/>
    <n v="0"/>
    <n v="168519.93379310347"/>
    <n v="5.543601230076761"/>
  </r>
  <r>
    <x v="37"/>
    <x v="20"/>
    <n v="30399"/>
    <n v="100870"/>
    <n v="5058"/>
    <n v="92019879.588"/>
    <n v="3027.0692979374321"/>
    <n v="0"/>
    <n v="2691"/>
    <m/>
    <m/>
    <m/>
    <m/>
    <m/>
    <m/>
    <m/>
    <m/>
    <m/>
    <m/>
    <m/>
    <m/>
    <m/>
    <m/>
    <m/>
    <m/>
    <m/>
    <m/>
    <m/>
    <m/>
    <m/>
    <m/>
    <n v="7749"/>
    <n v="0"/>
    <n v="100870"/>
    <n v="0"/>
    <n v="0"/>
    <n v="0"/>
    <n v="26439.588"/>
    <n v="0"/>
    <n v="95826.5"/>
    <n v="0"/>
    <n v="0"/>
    <n v="0"/>
    <n v="122266.088"/>
    <n v="4.0220430935228135"/>
  </r>
  <r>
    <x v="38"/>
    <x v="20"/>
    <n v="30399"/>
    <n v="60720"/>
    <n v="5053"/>
    <n v="55405816.012000002"/>
    <n v="1822.6196918319681"/>
    <n v="0"/>
    <n v="3498"/>
    <m/>
    <m/>
    <m/>
    <m/>
    <m/>
    <m/>
    <m/>
    <m/>
    <m/>
    <m/>
    <m/>
    <m/>
    <m/>
    <m/>
    <m/>
    <m/>
    <m/>
    <m/>
    <m/>
    <m/>
    <m/>
    <m/>
    <n v="8551"/>
    <n v="0"/>
    <n v="60720"/>
    <n v="0"/>
    <n v="0"/>
    <n v="0"/>
    <n v="29176.011999999999"/>
    <n v="0"/>
    <n v="57684"/>
    <n v="0"/>
    <n v="0"/>
    <n v="0"/>
    <n v="86860.012000000002"/>
    <n v="2.8573312280009211"/>
  </r>
  <r>
    <x v="39"/>
    <x v="20"/>
    <n v="30399"/>
    <n v="10220"/>
    <n v="5067"/>
    <n v="9361259.8599999994"/>
    <n v="307.94630941807287"/>
    <n v="0"/>
    <n v="6838"/>
    <m/>
    <m/>
    <m/>
    <m/>
    <m/>
    <m/>
    <m/>
    <m/>
    <m/>
    <m/>
    <m/>
    <m/>
    <m/>
    <m/>
    <m/>
    <m/>
    <m/>
    <m/>
    <m/>
    <m/>
    <m/>
    <m/>
    <n v="11905"/>
    <n v="0"/>
    <n v="10220"/>
    <n v="0"/>
    <n v="0"/>
    <n v="0"/>
    <n v="40619.86"/>
    <n v="0"/>
    <n v="9709"/>
    <n v="0"/>
    <n v="0"/>
    <n v="0"/>
    <n v="50328.86"/>
    <n v="1.6556090660877003"/>
  </r>
  <r>
    <x v="40"/>
    <x v="20"/>
    <n v="30399"/>
    <n v="10560"/>
    <n v="5152"/>
    <n v="9676208.784"/>
    <n v="318.30681219776972"/>
    <n v="0"/>
    <n v="8180"/>
    <m/>
    <m/>
    <m/>
    <m/>
    <m/>
    <m/>
    <m/>
    <m/>
    <m/>
    <m/>
    <m/>
    <m/>
    <m/>
    <m/>
    <m/>
    <m/>
    <m/>
    <m/>
    <m/>
    <m/>
    <m/>
    <m/>
    <n v="13332"/>
    <n v="0"/>
    <n v="10560"/>
    <n v="0"/>
    <n v="0"/>
    <n v="0"/>
    <n v="45488.784"/>
    <n v="0"/>
    <n v="10032"/>
    <n v="0"/>
    <n v="0"/>
    <n v="0"/>
    <n v="55520.784"/>
    <n v="1.8264016579492746"/>
  </r>
  <r>
    <x v="41"/>
    <x v="20"/>
    <n v="30399"/>
    <n v="10890"/>
    <n v="5327"/>
    <n v="9983286.5"/>
    <n v="328.40838514424809"/>
    <n v="0"/>
    <n v="9798"/>
    <m/>
    <m/>
    <m/>
    <m/>
    <m/>
    <m/>
    <m/>
    <m/>
    <m/>
    <m/>
    <m/>
    <m/>
    <m/>
    <m/>
    <m/>
    <m/>
    <m/>
    <m/>
    <m/>
    <m/>
    <m/>
    <m/>
    <n v="15125"/>
    <n v="0"/>
    <n v="10890"/>
    <n v="0"/>
    <n v="0"/>
    <n v="0"/>
    <n v="51606.5"/>
    <n v="0"/>
    <n v="10345.5"/>
    <n v="0"/>
    <n v="0"/>
    <n v="0"/>
    <n v="61952"/>
    <n v="2.03796177505839"/>
  </r>
  <r>
    <x v="42"/>
    <x v="20"/>
    <n v="30399"/>
    <n v="10410"/>
    <n v="5048"/>
    <n v="9533168.2360000014"/>
    <n v="313.60137622948128"/>
    <n v="0"/>
    <n v="6455"/>
    <m/>
    <m/>
    <m/>
    <m/>
    <m/>
    <m/>
    <m/>
    <m/>
    <m/>
    <m/>
    <m/>
    <m/>
    <m/>
    <m/>
    <m/>
    <m/>
    <m/>
    <m/>
    <m/>
    <m/>
    <m/>
    <m/>
    <n v="11503"/>
    <n v="0"/>
    <n v="10410"/>
    <n v="0"/>
    <n v="0"/>
    <n v="0"/>
    <n v="39248.235999999997"/>
    <n v="0"/>
    <n v="9889.5"/>
    <n v="0"/>
    <n v="0"/>
    <n v="0"/>
    <n v="49137.735999999997"/>
    <n v="1.616426066646929"/>
  </r>
  <r>
    <x v="43"/>
    <x v="20"/>
    <n v="30399"/>
    <n v="33458.620689655167"/>
    <n v="5010.9285714285716"/>
    <n v="30544788.75394088"/>
    <n v="1004.795840453333"/>
    <n v="0"/>
    <n v="3935.9310344827591"/>
    <m/>
    <m/>
    <m/>
    <m/>
    <m/>
    <m/>
    <m/>
    <m/>
    <m/>
    <m/>
    <m/>
    <m/>
    <m/>
    <m/>
    <m/>
    <m/>
    <m/>
    <m/>
    <m/>
    <m/>
    <m/>
    <m/>
    <n v="8946.8596059113297"/>
    <n v="0"/>
    <n v="33458.620689655167"/>
    <n v="0"/>
    <n v="0"/>
    <n v="0"/>
    <n v="30526.684975369455"/>
    <n v="0"/>
    <n v="31785.689655172409"/>
    <n v="0"/>
    <n v="0"/>
    <n v="0"/>
    <n v="62312.374630541861"/>
    <n v="2.0498165936557737"/>
  </r>
  <r>
    <x v="44"/>
    <x v="20"/>
    <n v="30399"/>
    <n v="185520"/>
    <n v="4704"/>
    <n v="169226483.40000001"/>
    <n v="5566.8437580183563"/>
    <n v="0"/>
    <n v="4746"/>
    <m/>
    <m/>
    <m/>
    <m/>
    <m/>
    <m/>
    <m/>
    <m/>
    <m/>
    <m/>
    <m/>
    <m/>
    <m/>
    <m/>
    <m/>
    <m/>
    <m/>
    <m/>
    <m/>
    <m/>
    <m/>
    <m/>
    <n v="9450"/>
    <n v="0"/>
    <n v="185520"/>
    <n v="0"/>
    <n v="0"/>
    <n v="0"/>
    <n v="32243.399999999998"/>
    <n v="0"/>
    <n v="176244"/>
    <n v="0"/>
    <n v="0"/>
    <n v="0"/>
    <n v="208487.4"/>
    <n v="6.8583637619658537"/>
  </r>
  <r>
    <x v="45"/>
    <x v="20"/>
    <n v="30399"/>
    <n v="150794.33333333331"/>
    <n v="4729"/>
    <n v="137557088.93439999"/>
    <n v="4525.0530916938042"/>
    <n v="0"/>
    <n v="4842.2"/>
    <m/>
    <m/>
    <m/>
    <m/>
    <m/>
    <m/>
    <m/>
    <m/>
    <m/>
    <m/>
    <m/>
    <m/>
    <m/>
    <m/>
    <m/>
    <m/>
    <m/>
    <m/>
    <m/>
    <m/>
    <m/>
    <m/>
    <n v="9571.2000000000007"/>
    <n v="0"/>
    <n v="150794.33333333331"/>
    <n v="0"/>
    <n v="0"/>
    <n v="0"/>
    <n v="32656.934400000002"/>
    <n v="0"/>
    <n v="143254.61666666667"/>
    <n v="0"/>
    <n v="0"/>
    <n v="0"/>
    <n v="175911.55106666667"/>
    <n v="5.7867545335921138"/>
  </r>
  <r>
    <x v="46"/>
    <x v="20"/>
    <n v="30399"/>
    <n v="264078.66666666663"/>
    <n v="4637.5999999999995"/>
    <n v="240865525.92500001"/>
    <n v="7923.4687300569094"/>
    <n v="0"/>
    <n v="2918.65"/>
    <m/>
    <m/>
    <m/>
    <m/>
    <m/>
    <m/>
    <m/>
    <m/>
    <m/>
    <m/>
    <m/>
    <m/>
    <m/>
    <m/>
    <m/>
    <m/>
    <m/>
    <m/>
    <m/>
    <m/>
    <m/>
    <m/>
    <n v="7556.25"/>
    <n v="0"/>
    <n v="264078.66666666663"/>
    <n v="0"/>
    <n v="0"/>
    <n v="0"/>
    <n v="25781.924999999999"/>
    <n v="0"/>
    <n v="250874.73333333328"/>
    <n v="0"/>
    <n v="0"/>
    <n v="0"/>
    <n v="276656.65833333327"/>
    <n v="9.1008473414695636"/>
  </r>
  <r>
    <x v="47"/>
    <x v="20"/>
    <n v="30399"/>
    <n v="335849.23076923081"/>
    <n v="4272"/>
    <n v="306321565.85753852"/>
    <n v="10076.69876829956"/>
    <n v="0"/>
    <n v="3661"/>
    <m/>
    <m/>
    <m/>
    <m/>
    <m/>
    <m/>
    <m/>
    <m/>
    <m/>
    <m/>
    <m/>
    <m/>
    <m/>
    <m/>
    <m/>
    <m/>
    <m/>
    <m/>
    <m/>
    <m/>
    <m/>
    <m/>
    <n v="7933"/>
    <n v="0"/>
    <n v="335849.23076923081"/>
    <n v="0"/>
    <n v="0"/>
    <n v="0"/>
    <n v="27067.396000000001"/>
    <n v="0"/>
    <n v="319056.76923076925"/>
    <n v="0"/>
    <n v="0"/>
    <n v="0"/>
    <n v="346124.16523076926"/>
    <n v="11.386037870678946"/>
  </r>
  <r>
    <x v="48"/>
    <x v="20"/>
    <n v="30399"/>
    <n v="230362.06896551719"/>
    <n v="4845.9642857142862"/>
    <n v="210118131.87690151"/>
    <n v="6912.0080225303946"/>
    <n v="0"/>
    <n v="3338.379310344827"/>
    <m/>
    <m/>
    <m/>
    <m/>
    <m/>
    <m/>
    <m/>
    <m/>
    <m/>
    <m/>
    <m/>
    <m/>
    <m/>
    <m/>
    <m/>
    <m/>
    <m/>
    <m/>
    <m/>
    <m/>
    <m/>
    <m/>
    <n v="8184.3435960591132"/>
    <n v="0"/>
    <n v="230362.06896551719"/>
    <n v="0"/>
    <n v="0"/>
    <n v="0"/>
    <n v="27924.980349753692"/>
    <n v="0"/>
    <n v="218843.96551724133"/>
    <n v="0"/>
    <n v="0"/>
    <n v="0"/>
    <n v="246768.94586699503"/>
    <n v="8.1176665636039029"/>
  </r>
  <r>
    <x v="49"/>
    <x v="20"/>
    <n v="30399"/>
    <n v="159150"/>
    <n v="4835.7692307692296"/>
    <n v="145171189.19538459"/>
    <n v="4775.5251552809177"/>
    <n v="0"/>
    <n v="2898.461538461539"/>
    <m/>
    <m/>
    <m/>
    <m/>
    <m/>
    <m/>
    <m/>
    <m/>
    <m/>
    <m/>
    <m/>
    <m/>
    <m/>
    <m/>
    <m/>
    <m/>
    <m/>
    <m/>
    <m/>
    <m/>
    <m/>
    <m/>
    <n v="7734.2307692307686"/>
    <n v="0"/>
    <n v="159150"/>
    <n v="0"/>
    <n v="0"/>
    <n v="0"/>
    <n v="26389.195384615381"/>
    <n v="0"/>
    <n v="151192.5"/>
    <n v="0"/>
    <n v="0"/>
    <n v="0"/>
    <n v="177581.69538461539"/>
    <n v="5.8416952986813842"/>
  </r>
  <r>
    <x v="50"/>
    <x v="20"/>
    <n v="30399"/>
    <n v="32293.448275862069"/>
    <n v="5131.0344827586196"/>
    <n v="29482127.284000002"/>
    <n v="969.83872114214273"/>
    <n v="0"/>
    <n v="3808.724137931034"/>
    <m/>
    <m/>
    <m/>
    <m/>
    <m/>
    <m/>
    <m/>
    <m/>
    <m/>
    <m/>
    <m/>
    <m/>
    <m/>
    <m/>
    <m/>
    <m/>
    <m/>
    <m/>
    <m/>
    <m/>
    <m/>
    <m/>
    <n v="8939.758620689654"/>
    <n v="0"/>
    <n v="32293.448275862069"/>
    <n v="0"/>
    <n v="0"/>
    <n v="0"/>
    <n v="30502.456413793097"/>
    <n v="0"/>
    <n v="30678.775862068967"/>
    <n v="0"/>
    <n v="0"/>
    <n v="0"/>
    <n v="61181.232275862065"/>
    <n v="2.0126067395592639"/>
  </r>
  <r>
    <x v="51"/>
    <x v="20"/>
    <n v="30399"/>
    <n v="8528.5714285714275"/>
    <n v="5090.7692307692296"/>
    <n v="7818019.1617582403"/>
    <n v="257.18014282569288"/>
    <n v="0"/>
    <n v="6621.4285714285716"/>
    <m/>
    <m/>
    <m/>
    <m/>
    <m/>
    <m/>
    <m/>
    <m/>
    <m/>
    <m/>
    <m/>
    <m/>
    <m/>
    <m/>
    <m/>
    <m/>
    <m/>
    <m/>
    <m/>
    <m/>
    <m/>
    <m/>
    <n v="11712.197802197801"/>
    <n v="0"/>
    <n v="8528.5714285714275"/>
    <n v="0"/>
    <n v="0"/>
    <n v="0"/>
    <n v="39962.018901098898"/>
    <n v="0"/>
    <n v="8102.142857142856"/>
    <n v="0"/>
    <n v="0"/>
    <n v="0"/>
    <n v="48064.161758241753"/>
    <n v="1.5811099627698857"/>
  </r>
  <r>
    <x v="52"/>
    <x v="20"/>
    <n v="30399"/>
    <n v="0"/>
    <n v="5073.6666666666661"/>
    <n v="37972.148000000001"/>
    <n v="1.249124905424521"/>
    <n v="0"/>
    <n v="6055.3333333333339"/>
    <m/>
    <m/>
    <m/>
    <m/>
    <m/>
    <m/>
    <m/>
    <m/>
    <m/>
    <m/>
    <m/>
    <m/>
    <m/>
    <m/>
    <m/>
    <m/>
    <m/>
    <m/>
    <m/>
    <m/>
    <m/>
    <m/>
    <n v="11129"/>
    <n v="0"/>
    <n v="0"/>
    <n v="0"/>
    <n v="0"/>
    <n v="0"/>
    <n v="37972.148000000001"/>
    <n v="0"/>
    <n v="0"/>
    <n v="0"/>
    <n v="0"/>
    <n v="0"/>
    <n v="37972.148000000001"/>
    <n v="1.2491249054245206"/>
  </r>
  <r>
    <x v="0"/>
    <x v="21"/>
    <n v="63154.99"/>
    <n v="0"/>
    <n v="586.78571428571422"/>
    <n v="2002.1128571428569"/>
    <n v="3.1701573226868132E-2"/>
    <m/>
    <m/>
    <m/>
    <m/>
    <m/>
    <m/>
    <m/>
    <m/>
    <m/>
    <m/>
    <m/>
    <m/>
    <m/>
    <m/>
    <m/>
    <m/>
    <m/>
    <m/>
    <m/>
    <m/>
    <m/>
    <m/>
    <m/>
    <m/>
    <n v="586.78571428571422"/>
    <n v="0"/>
    <n v="0"/>
    <n v="0"/>
    <n v="0"/>
    <n v="0"/>
    <n v="2002.1128571428569"/>
    <n v="0"/>
    <n v="0"/>
    <n v="0"/>
    <n v="0"/>
    <n v="0"/>
    <n v="2002.1128571428569"/>
    <n v="3.1701578246514754E-2"/>
  </r>
  <r>
    <x v="54"/>
    <x v="21"/>
    <n v="63154.99"/>
    <n v="0"/>
    <n v="499.00000000000011"/>
    <n v="1702.588"/>
    <n v="2.6958878948618481E-2"/>
    <m/>
    <m/>
    <m/>
    <m/>
    <m/>
    <m/>
    <m/>
    <m/>
    <m/>
    <m/>
    <m/>
    <m/>
    <m/>
    <m/>
    <m/>
    <m/>
    <m/>
    <m/>
    <m/>
    <m/>
    <m/>
    <m/>
    <m/>
    <m/>
    <n v="499.00000000000011"/>
    <n v="0"/>
    <n v="0"/>
    <n v="0"/>
    <n v="0"/>
    <n v="0"/>
    <n v="1702.5880000000004"/>
    <n v="0"/>
    <n v="0"/>
    <n v="0"/>
    <n v="0"/>
    <n v="0"/>
    <n v="1702.5880000000004"/>
    <n v="2.6958883217303976E-2"/>
  </r>
  <r>
    <x v="1"/>
    <x v="21"/>
    <n v="63154.99"/>
    <n v="0"/>
    <n v="524.78571428571422"/>
    <n v="1790.568857142857"/>
    <n v="2.8351973036859421E-2"/>
    <m/>
    <m/>
    <m/>
    <m/>
    <m/>
    <m/>
    <m/>
    <m/>
    <m/>
    <m/>
    <m/>
    <m/>
    <m/>
    <m/>
    <m/>
    <m/>
    <m/>
    <m/>
    <m/>
    <m/>
    <m/>
    <m/>
    <m/>
    <m/>
    <n v="524.78571428571422"/>
    <n v="0"/>
    <n v="0"/>
    <n v="0"/>
    <n v="0"/>
    <n v="0"/>
    <n v="1790.5688571428568"/>
    <n v="0"/>
    <n v="0"/>
    <n v="0"/>
    <n v="0"/>
    <n v="0"/>
    <n v="1790.5688571428568"/>
    <n v="2.8351977526128291E-2"/>
  </r>
  <r>
    <x v="53"/>
    <x v="21"/>
    <n v="63154.99"/>
    <n v="0"/>
    <n v="460"/>
    <n v="1569.52"/>
    <n v="2.4851872377483972E-2"/>
    <m/>
    <m/>
    <m/>
    <m/>
    <m/>
    <m/>
    <m/>
    <m/>
    <m/>
    <m/>
    <m/>
    <m/>
    <m/>
    <m/>
    <m/>
    <m/>
    <m/>
    <m/>
    <m/>
    <m/>
    <m/>
    <m/>
    <m/>
    <m/>
    <n v="460"/>
    <n v="0"/>
    <n v="0"/>
    <n v="0"/>
    <n v="0"/>
    <n v="0"/>
    <n v="1569.52"/>
    <n v="0"/>
    <n v="0"/>
    <n v="0"/>
    <n v="0"/>
    <n v="0"/>
    <n v="1569.52"/>
    <n v="2.4851876312544742E-2"/>
  </r>
  <r>
    <x v="2"/>
    <x v="21"/>
    <n v="63154.99"/>
    <n v="0"/>
    <n v="413.68965517241378"/>
    <n v="1411.5091034482759"/>
    <n v="2.2349918509196039E-2"/>
    <m/>
    <m/>
    <m/>
    <m/>
    <m/>
    <m/>
    <m/>
    <m/>
    <m/>
    <m/>
    <m/>
    <m/>
    <m/>
    <m/>
    <m/>
    <m/>
    <m/>
    <m/>
    <m/>
    <m/>
    <m/>
    <m/>
    <m/>
    <m/>
    <n v="413.68965517241378"/>
    <n v="0"/>
    <n v="0"/>
    <n v="0"/>
    <n v="0"/>
    <n v="0"/>
    <n v="1411.5091034482757"/>
    <n v="0"/>
    <n v="0"/>
    <n v="0"/>
    <n v="0"/>
    <n v="0"/>
    <n v="1411.5091034482757"/>
    <n v="2.2349922048095893E-2"/>
  </r>
  <r>
    <x v="3"/>
    <x v="21"/>
    <n v="63154.99"/>
    <n v="0"/>
    <n v="343.92857142857139"/>
    <n v="1173.484285714286"/>
    <n v="1.8581019487202689E-2"/>
    <m/>
    <m/>
    <m/>
    <m/>
    <m/>
    <m/>
    <m/>
    <m/>
    <m/>
    <m/>
    <m/>
    <m/>
    <m/>
    <m/>
    <m/>
    <m/>
    <m/>
    <m/>
    <m/>
    <m/>
    <m/>
    <m/>
    <m/>
    <m/>
    <n v="343.92857142857139"/>
    <n v="0"/>
    <n v="0"/>
    <n v="0"/>
    <n v="0"/>
    <n v="0"/>
    <n v="1173.4842857142855"/>
    <n v="0"/>
    <n v="0"/>
    <n v="0"/>
    <n v="0"/>
    <n v="0"/>
    <n v="1173.4842857142855"/>
    <n v="1.8581022429332749E-2"/>
  </r>
  <r>
    <x v="4"/>
    <x v="21"/>
    <n v="63154.99"/>
    <n v="0"/>
    <n v="491.57142857112922"/>
    <n v="1677.241714284693"/>
    <n v="2.65575443636243E-2"/>
    <m/>
    <m/>
    <m/>
    <m/>
    <m/>
    <m/>
    <m/>
    <m/>
    <m/>
    <m/>
    <m/>
    <m/>
    <m/>
    <m/>
    <m/>
    <m/>
    <m/>
    <m/>
    <m/>
    <m/>
    <m/>
    <m/>
    <m/>
    <m/>
    <n v="491.57142857112922"/>
    <n v="0"/>
    <n v="0"/>
    <n v="0"/>
    <n v="0"/>
    <n v="0"/>
    <n v="1677.2417142846928"/>
    <n v="0"/>
    <n v="0"/>
    <n v="0"/>
    <n v="0"/>
    <n v="0"/>
    <n v="1677.2417142846928"/>
    <n v="2.6557548568762229E-2"/>
  </r>
  <r>
    <x v="5"/>
    <x v="21"/>
    <n v="63154.99"/>
    <n v="0"/>
    <n v="750.21428571426077"/>
    <n v="2559.7311428570579"/>
    <n v="4.0530934096382837E-2"/>
    <m/>
    <m/>
    <m/>
    <m/>
    <m/>
    <m/>
    <m/>
    <m/>
    <m/>
    <m/>
    <m/>
    <m/>
    <m/>
    <m/>
    <m/>
    <m/>
    <m/>
    <m/>
    <m/>
    <m/>
    <m/>
    <m/>
    <m/>
    <m/>
    <n v="750.21428571426077"/>
    <n v="0"/>
    <n v="0"/>
    <n v="0"/>
    <n v="0"/>
    <n v="0"/>
    <n v="2559.7311428570579"/>
    <n v="0"/>
    <n v="0"/>
    <n v="0"/>
    <n v="0"/>
    <n v="0"/>
    <n v="2559.7311428570579"/>
    <n v="4.0530940514075894E-2"/>
  </r>
  <r>
    <x v="6"/>
    <x v="21"/>
    <n v="63154.99"/>
    <n v="0"/>
    <n v="736.07142857142856"/>
    <n v="2511.4757142857138"/>
    <n v="3.9766854790368372E-2"/>
    <m/>
    <m/>
    <m/>
    <m/>
    <m/>
    <m/>
    <m/>
    <m/>
    <m/>
    <m/>
    <m/>
    <m/>
    <m/>
    <m/>
    <m/>
    <m/>
    <m/>
    <m/>
    <m/>
    <m/>
    <m/>
    <m/>
    <m/>
    <m/>
    <n v="736.07142857142856"/>
    <n v="0"/>
    <n v="0"/>
    <n v="0"/>
    <n v="0"/>
    <n v="0"/>
    <n v="2511.4757142857143"/>
    <n v="0"/>
    <n v="0"/>
    <n v="0"/>
    <n v="0"/>
    <n v="0"/>
    <n v="2511.4757142857143"/>
    <n v="3.9766861087076638E-2"/>
  </r>
  <r>
    <x v="7"/>
    <x v="21"/>
    <n v="63154.99"/>
    <n v="0"/>
    <n v="380.03703703703712"/>
    <n v="1296.68637037037"/>
    <n v="2.0531808572090419E-2"/>
    <m/>
    <m/>
    <m/>
    <m/>
    <m/>
    <m/>
    <m/>
    <m/>
    <m/>
    <m/>
    <m/>
    <m/>
    <m/>
    <m/>
    <m/>
    <m/>
    <m/>
    <m/>
    <m/>
    <m/>
    <m/>
    <m/>
    <m/>
    <m/>
    <n v="380.03703703703712"/>
    <n v="0"/>
    <n v="0"/>
    <n v="0"/>
    <n v="0"/>
    <n v="0"/>
    <n v="1296.6863703703707"/>
    <n v="0"/>
    <n v="0"/>
    <n v="0"/>
    <n v="0"/>
    <n v="0"/>
    <n v="1296.6863703703707"/>
    <n v="2.0531811823109633E-2"/>
  </r>
  <r>
    <x v="8"/>
    <x v="21"/>
    <n v="63154.99"/>
    <n v="0"/>
    <n v="350.35714285714289"/>
    <n v="1195.418571428572"/>
    <n v="1.8928328262664419E-2"/>
    <m/>
    <m/>
    <m/>
    <m/>
    <m/>
    <m/>
    <m/>
    <m/>
    <m/>
    <m/>
    <m/>
    <m/>
    <m/>
    <m/>
    <m/>
    <m/>
    <m/>
    <m/>
    <m/>
    <m/>
    <m/>
    <m/>
    <m/>
    <m/>
    <n v="350.35714285714289"/>
    <n v="0"/>
    <n v="0"/>
    <n v="0"/>
    <n v="0"/>
    <n v="0"/>
    <n v="1195.4185714285716"/>
    <n v="0"/>
    <n v="0"/>
    <n v="0"/>
    <n v="0"/>
    <n v="0"/>
    <n v="1195.4185714285716"/>
    <n v="1.8928331259787573E-2"/>
  </r>
  <r>
    <x v="9"/>
    <x v="21"/>
    <n v="63154.99"/>
    <n v="0"/>
    <n v="498.20588235248567"/>
    <n v="1699.878470586681"/>
    <n v="2.6915976099860361E-2"/>
    <m/>
    <m/>
    <m/>
    <m/>
    <m/>
    <m/>
    <m/>
    <m/>
    <m/>
    <m/>
    <m/>
    <m/>
    <m/>
    <m/>
    <m/>
    <m/>
    <m/>
    <m/>
    <m/>
    <m/>
    <m/>
    <m/>
    <m/>
    <m/>
    <n v="498.20588235248567"/>
    <n v="0"/>
    <n v="0"/>
    <n v="0"/>
    <n v="0"/>
    <n v="0"/>
    <n v="1699.878470586681"/>
    <n v="0"/>
    <n v="0"/>
    <n v="0"/>
    <n v="0"/>
    <n v="0"/>
    <n v="1699.878470586681"/>
    <n v="2.6915980361752589E-2"/>
  </r>
  <r>
    <x v="10"/>
    <x v="21"/>
    <n v="63154.99"/>
    <n v="0"/>
    <n v="492.59411764750263"/>
    <n v="1680.7311294132789"/>
    <n v="2.6612795968858821E-2"/>
    <m/>
    <m/>
    <m/>
    <m/>
    <m/>
    <m/>
    <m/>
    <m/>
    <m/>
    <m/>
    <m/>
    <m/>
    <m/>
    <m/>
    <m/>
    <m/>
    <m/>
    <m/>
    <m/>
    <m/>
    <m/>
    <m/>
    <m/>
    <m/>
    <n v="492.59411764750263"/>
    <n v="0"/>
    <n v="0"/>
    <n v="0"/>
    <n v="0"/>
    <n v="0"/>
    <n v="1680.7311294132789"/>
    <n v="0"/>
    <n v="0"/>
    <n v="0"/>
    <n v="0"/>
    <n v="0"/>
    <n v="1680.7311294132789"/>
    <n v="2.6612800182745321E-2"/>
  </r>
  <r>
    <x v="11"/>
    <x v="21"/>
    <n v="63154.99"/>
    <n v="0"/>
    <n v="374.98461538462789"/>
    <n v="1279.44750769235"/>
    <n v="2.0258847402301491E-2"/>
    <m/>
    <m/>
    <m/>
    <m/>
    <m/>
    <m/>
    <m/>
    <m/>
    <m/>
    <m/>
    <m/>
    <m/>
    <m/>
    <m/>
    <m/>
    <m/>
    <m/>
    <m/>
    <m/>
    <m/>
    <m/>
    <m/>
    <m/>
    <m/>
    <n v="374.98461538462789"/>
    <n v="0"/>
    <n v="0"/>
    <n v="0"/>
    <n v="0"/>
    <n v="0"/>
    <n v="1279.4475076923504"/>
    <n v="0"/>
    <n v="0"/>
    <n v="0"/>
    <n v="0"/>
    <n v="0"/>
    <n v="1279.4475076923504"/>
    <n v="2.0258850610099858E-2"/>
  </r>
  <r>
    <x v="12"/>
    <x v="21"/>
    <n v="63154.99"/>
    <n v="0"/>
    <n v="425"/>
    <n v="1450.1"/>
    <n v="2.2960969044414539E-2"/>
    <m/>
    <m/>
    <m/>
    <m/>
    <m/>
    <m/>
    <m/>
    <m/>
    <m/>
    <m/>
    <m/>
    <m/>
    <m/>
    <m/>
    <m/>
    <m/>
    <m/>
    <m/>
    <m/>
    <m/>
    <m/>
    <m/>
    <m/>
    <m/>
    <n v="425"/>
    <n v="0"/>
    <n v="0"/>
    <n v="0"/>
    <n v="0"/>
    <n v="0"/>
    <n v="1450.1"/>
    <n v="0"/>
    <n v="0"/>
    <n v="0"/>
    <n v="0"/>
    <n v="0"/>
    <n v="1450.1"/>
    <n v="2.2960972680068512E-2"/>
  </r>
  <r>
    <x v="13"/>
    <x v="21"/>
    <n v="63154.99"/>
    <n v="0"/>
    <n v="431.53846153846149"/>
    <n v="1472.409230769231"/>
    <n v="2.3314214722020919E-2"/>
    <m/>
    <m/>
    <m/>
    <m/>
    <m/>
    <m/>
    <m/>
    <m/>
    <m/>
    <m/>
    <m/>
    <m/>
    <m/>
    <m/>
    <m/>
    <m/>
    <m/>
    <m/>
    <m/>
    <m/>
    <m/>
    <m/>
    <m/>
    <m/>
    <n v="431.53846153846149"/>
    <n v="0"/>
    <n v="0"/>
    <n v="0"/>
    <n v="0"/>
    <n v="0"/>
    <n v="1472.4092307692306"/>
    <n v="0"/>
    <n v="0"/>
    <n v="0"/>
    <n v="0"/>
    <n v="0"/>
    <n v="1472.4092307692306"/>
    <n v="2.3314218413608024E-2"/>
  </r>
  <r>
    <x v="14"/>
    <x v="21"/>
    <n v="63154.99"/>
    <n v="0"/>
    <n v="456.96296296296288"/>
    <n v="1559.15762962963"/>
    <n v="2.468779399302715E-2"/>
    <m/>
    <m/>
    <m/>
    <m/>
    <m/>
    <m/>
    <m/>
    <m/>
    <m/>
    <m/>
    <m/>
    <m/>
    <m/>
    <m/>
    <m/>
    <m/>
    <m/>
    <m/>
    <m/>
    <m/>
    <m/>
    <m/>
    <m/>
    <m/>
    <n v="456.96296296296288"/>
    <n v="0"/>
    <n v="0"/>
    <n v="0"/>
    <n v="0"/>
    <n v="0"/>
    <n v="1559.1576296296294"/>
    <n v="0"/>
    <n v="0"/>
    <n v="0"/>
    <n v="0"/>
    <n v="0"/>
    <n v="1559.1576296296294"/>
    <n v="2.4687797902107646E-2"/>
  </r>
  <r>
    <x v="15"/>
    <x v="21"/>
    <n v="63154.99"/>
    <n v="0"/>
    <n v="447.85714285714289"/>
    <n v="1528.088571428571"/>
    <n v="2.4195844690500699E-2"/>
    <m/>
    <m/>
    <m/>
    <m/>
    <m/>
    <m/>
    <m/>
    <m/>
    <m/>
    <m/>
    <m/>
    <m/>
    <m/>
    <m/>
    <m/>
    <m/>
    <m/>
    <m/>
    <m/>
    <m/>
    <m/>
    <m/>
    <m/>
    <m/>
    <n v="447.85714285714289"/>
    <n v="0"/>
    <n v="0"/>
    <n v="0"/>
    <n v="0"/>
    <n v="0"/>
    <n v="1528.0885714285714"/>
    <n v="0"/>
    <n v="0"/>
    <n v="0"/>
    <n v="0"/>
    <n v="0"/>
    <n v="1528.0885714285714"/>
    <n v="2.4195848521685642E-2"/>
  </r>
  <r>
    <x v="16"/>
    <x v="21"/>
    <n v="63154.99"/>
    <n v="0"/>
    <n v="352"/>
    <n v="1201.0239999999999"/>
    <n v="1.901708494972686E-2"/>
    <m/>
    <m/>
    <m/>
    <m/>
    <m/>
    <m/>
    <m/>
    <m/>
    <m/>
    <m/>
    <m/>
    <m/>
    <m/>
    <m/>
    <m/>
    <m/>
    <m/>
    <m/>
    <m/>
    <m/>
    <m/>
    <m/>
    <m/>
    <m/>
    <n v="352"/>
    <n v="0"/>
    <n v="0"/>
    <n v="0"/>
    <n v="0"/>
    <n v="0"/>
    <n v="1201.0239999999999"/>
    <n v="0"/>
    <n v="0"/>
    <n v="0"/>
    <n v="0"/>
    <n v="0"/>
    <n v="1201.0239999999999"/>
    <n v="1.9017087960903799E-2"/>
  </r>
  <r>
    <x v="17"/>
    <x v="21"/>
    <n v="63154.99"/>
    <n v="0"/>
    <n v="271.56"/>
    <n v="926.56272000000001"/>
    <n v="1.4671248832238141E-2"/>
    <m/>
    <m/>
    <m/>
    <m/>
    <m/>
    <m/>
    <m/>
    <m/>
    <m/>
    <m/>
    <m/>
    <m/>
    <m/>
    <m/>
    <m/>
    <m/>
    <m/>
    <m/>
    <m/>
    <m/>
    <m/>
    <m/>
    <m/>
    <m/>
    <n v="271.56"/>
    <n v="0"/>
    <n v="0"/>
    <n v="0"/>
    <n v="0"/>
    <n v="0"/>
    <n v="926.56272000000001"/>
    <n v="0"/>
    <n v="0"/>
    <n v="0"/>
    <n v="0"/>
    <n v="0"/>
    <n v="926.56272000000001"/>
    <n v="1.4671251155292718E-2"/>
  </r>
  <r>
    <x v="18"/>
    <x v="21"/>
    <n v="63154.99"/>
    <n v="0"/>
    <n v="327.85714285714289"/>
    <n v="1118.648571428572"/>
    <n v="1.771274754854836E-2"/>
    <m/>
    <m/>
    <m/>
    <m/>
    <m/>
    <m/>
    <m/>
    <m/>
    <m/>
    <m/>
    <m/>
    <m/>
    <m/>
    <m/>
    <m/>
    <m/>
    <m/>
    <m/>
    <m/>
    <m/>
    <m/>
    <m/>
    <m/>
    <m/>
    <n v="327.85714285714289"/>
    <n v="0"/>
    <n v="0"/>
    <n v="0"/>
    <n v="0"/>
    <n v="0"/>
    <n v="1118.6485714285716"/>
    <n v="0"/>
    <n v="0"/>
    <n v="0"/>
    <n v="0"/>
    <n v="0"/>
    <n v="1118.6485714285716"/>
    <n v="1.7712750353195712E-2"/>
  </r>
  <r>
    <x v="19"/>
    <x v="21"/>
    <n v="63154.99"/>
    <n v="0"/>
    <n v="473.55172413793099"/>
    <n v="1615.7584827586211"/>
    <n v="2.5584015244376861E-2"/>
    <m/>
    <m/>
    <m/>
    <m/>
    <m/>
    <m/>
    <m/>
    <m/>
    <m/>
    <m/>
    <m/>
    <m/>
    <m/>
    <m/>
    <m/>
    <m/>
    <m/>
    <m/>
    <m/>
    <m/>
    <m/>
    <m/>
    <m/>
    <m/>
    <n v="473.55172413793099"/>
    <n v="0"/>
    <n v="0"/>
    <n v="0"/>
    <n v="0"/>
    <n v="0"/>
    <n v="1615.7584827586204"/>
    <n v="0"/>
    <n v="0"/>
    <n v="0"/>
    <n v="0"/>
    <n v="0"/>
    <n v="1615.7584827586204"/>
    <n v="2.5584019295365582E-2"/>
  </r>
  <r>
    <x v="20"/>
    <x v="21"/>
    <n v="63154.99"/>
    <n v="0"/>
    <n v="471.42857142857139"/>
    <n v="1608.514285714286"/>
    <n v="2.5469310200527041E-2"/>
    <m/>
    <m/>
    <m/>
    <m/>
    <m/>
    <m/>
    <m/>
    <m/>
    <m/>
    <m/>
    <m/>
    <m/>
    <m/>
    <m/>
    <m/>
    <m/>
    <m/>
    <m/>
    <m/>
    <m/>
    <m/>
    <m/>
    <m/>
    <m/>
    <n v="471.42857142857139"/>
    <n v="0"/>
    <n v="0"/>
    <n v="0"/>
    <n v="0"/>
    <n v="0"/>
    <n v="1608.5142857142855"/>
    <n v="0"/>
    <n v="0"/>
    <n v="0"/>
    <n v="0"/>
    <n v="0"/>
    <n v="1608.5142857142855"/>
    <n v="2.5469314233353305E-2"/>
  </r>
  <r>
    <x v="21"/>
    <x v="21"/>
    <n v="63154.99"/>
    <n v="0"/>
    <n v="180.2592592592593"/>
    <n v="615.04459259259261"/>
    <n v="9.7386524042845802E-3"/>
    <m/>
    <m/>
    <m/>
    <m/>
    <m/>
    <m/>
    <m/>
    <m/>
    <m/>
    <m/>
    <m/>
    <m/>
    <m/>
    <m/>
    <m/>
    <m/>
    <m/>
    <m/>
    <m/>
    <m/>
    <m/>
    <m/>
    <m/>
    <m/>
    <n v="180.2592592592593"/>
    <n v="0"/>
    <n v="0"/>
    <n v="0"/>
    <n v="0"/>
    <n v="0"/>
    <n v="615.04459259259272"/>
    <n v="0"/>
    <n v="0"/>
    <n v="0"/>
    <n v="0"/>
    <n v="0"/>
    <n v="615.04459259259272"/>
    <n v="9.7386539463087986E-3"/>
  </r>
  <r>
    <x v="22"/>
    <x v="21"/>
    <n v="63154.99"/>
    <n v="0"/>
    <n v="486.37931034482762"/>
    <n v="1659.5262068965519"/>
    <n v="2.627703597334418E-2"/>
    <m/>
    <m/>
    <m/>
    <m/>
    <m/>
    <m/>
    <m/>
    <m/>
    <m/>
    <m/>
    <m/>
    <m/>
    <m/>
    <m/>
    <m/>
    <m/>
    <m/>
    <m/>
    <m/>
    <m/>
    <m/>
    <m/>
    <m/>
    <m/>
    <n v="486.37931034482762"/>
    <n v="0"/>
    <n v="0"/>
    <n v="0"/>
    <n v="0"/>
    <n v="0"/>
    <n v="1659.5262068965517"/>
    <n v="0"/>
    <n v="0"/>
    <n v="0"/>
    <n v="0"/>
    <n v="0"/>
    <n v="1659.5262068965517"/>
    <n v="2.6277040134066235E-2"/>
  </r>
  <r>
    <x v="23"/>
    <x v="21"/>
    <n v="63154.99"/>
    <n v="0"/>
    <n v="440.8"/>
    <n v="1504.0096000000001"/>
    <n v="2.3814576834771589E-2"/>
    <m/>
    <m/>
    <m/>
    <m/>
    <m/>
    <m/>
    <m/>
    <m/>
    <m/>
    <m/>
    <m/>
    <m/>
    <m/>
    <m/>
    <m/>
    <m/>
    <m/>
    <m/>
    <m/>
    <m/>
    <m/>
    <m/>
    <m/>
    <m/>
    <n v="440.8"/>
    <n v="0"/>
    <n v="0"/>
    <n v="0"/>
    <n v="0"/>
    <n v="0"/>
    <n v="1504.0096000000001"/>
    <n v="0"/>
    <n v="0"/>
    <n v="0"/>
    <n v="0"/>
    <n v="0"/>
    <n v="1504.0096000000001"/>
    <n v="2.3814580605586354E-2"/>
  </r>
  <r>
    <x v="24"/>
    <x v="21"/>
    <n v="63154.99"/>
    <n v="0"/>
    <n v="13.95"/>
    <n v="47.5974"/>
    <n v="7.5366004275195949E-4"/>
    <m/>
    <m/>
    <m/>
    <m/>
    <m/>
    <m/>
    <m/>
    <m/>
    <m/>
    <m/>
    <m/>
    <m/>
    <m/>
    <m/>
    <m/>
    <m/>
    <m/>
    <m/>
    <m/>
    <m/>
    <m/>
    <m/>
    <m/>
    <m/>
    <n v="13.95"/>
    <n v="0"/>
    <n v="0"/>
    <n v="0"/>
    <n v="0"/>
    <n v="0"/>
    <n v="47.597399999999993"/>
    <n v="0"/>
    <n v="0"/>
    <n v="0"/>
    <n v="0"/>
    <n v="0"/>
    <n v="47.597399999999993"/>
    <n v="7.5366016208695461E-4"/>
  </r>
  <r>
    <x v="25"/>
    <x v="21"/>
    <n v="63154.99"/>
    <n v="0"/>
    <n v="0"/>
    <n v="0"/>
    <n v="0"/>
    <m/>
    <m/>
    <m/>
    <m/>
    <m/>
    <m/>
    <m/>
    <m/>
    <m/>
    <m/>
    <m/>
    <m/>
    <m/>
    <m/>
    <m/>
    <m/>
    <m/>
    <m/>
    <m/>
    <m/>
    <m/>
    <m/>
    <m/>
    <m/>
    <n v="0"/>
    <n v="0"/>
    <n v="0"/>
    <n v="0"/>
    <n v="0"/>
    <n v="0"/>
    <n v="0"/>
    <n v="0"/>
    <n v="0"/>
    <n v="0"/>
    <n v="0"/>
    <n v="0"/>
    <n v="0"/>
    <n v="0"/>
  </r>
  <r>
    <x v="26"/>
    <x v="21"/>
    <n v="63154.99"/>
    <n v="0"/>
    <n v="0"/>
    <n v="0"/>
    <n v="0"/>
    <m/>
    <m/>
    <m/>
    <m/>
    <m/>
    <m/>
    <m/>
    <m/>
    <m/>
    <m/>
    <m/>
    <m/>
    <m/>
    <m/>
    <m/>
    <m/>
    <m/>
    <m/>
    <m/>
    <m/>
    <m/>
    <m/>
    <m/>
    <m/>
    <n v="0"/>
    <n v="0"/>
    <n v="0"/>
    <n v="0"/>
    <n v="0"/>
    <n v="0"/>
    <n v="0"/>
    <n v="0"/>
    <n v="0"/>
    <n v="0"/>
    <n v="0"/>
    <n v="0"/>
    <n v="0"/>
    <n v="0"/>
  </r>
  <r>
    <x v="27"/>
    <x v="21"/>
    <n v="63154.99"/>
    <n v="0"/>
    <n v="3.214285714285714"/>
    <n v="10.967142857142861"/>
    <n v="1.7365438773086619E-4"/>
    <m/>
    <m/>
    <m/>
    <m/>
    <m/>
    <m/>
    <m/>
    <m/>
    <m/>
    <m/>
    <m/>
    <m/>
    <m/>
    <m/>
    <m/>
    <m/>
    <m/>
    <m/>
    <m/>
    <m/>
    <m/>
    <m/>
    <m/>
    <m/>
    <n v="3.214285714285714"/>
    <n v="0"/>
    <n v="0"/>
    <n v="0"/>
    <n v="0"/>
    <n v="0"/>
    <n v="10.967142857142855"/>
    <n v="0"/>
    <n v="0"/>
    <n v="0"/>
    <n v="0"/>
    <n v="0"/>
    <n v="10.967142857142855"/>
    <n v="1.7365441522740888E-4"/>
  </r>
  <r>
    <x v="28"/>
    <x v="21"/>
    <n v="63154.99"/>
    <n v="0"/>
    <n v="0"/>
    <n v="0"/>
    <n v="0"/>
    <m/>
    <m/>
    <m/>
    <m/>
    <m/>
    <m/>
    <m/>
    <m/>
    <m/>
    <m/>
    <m/>
    <m/>
    <m/>
    <m/>
    <m/>
    <m/>
    <m/>
    <m/>
    <m/>
    <m/>
    <m/>
    <m/>
    <m/>
    <m/>
    <n v="0"/>
    <n v="0"/>
    <n v="0"/>
    <n v="0"/>
    <n v="0"/>
    <n v="0"/>
    <n v="0"/>
    <n v="0"/>
    <n v="0"/>
    <n v="0"/>
    <n v="0"/>
    <n v="0"/>
    <n v="0"/>
    <n v="0"/>
  </r>
  <r>
    <x v="29"/>
    <x v="21"/>
    <n v="63154.99"/>
    <n v="0"/>
    <n v="0"/>
    <n v="0"/>
    <n v="0"/>
    <m/>
    <m/>
    <m/>
    <m/>
    <m/>
    <m/>
    <m/>
    <m/>
    <m/>
    <m/>
    <m/>
    <m/>
    <m/>
    <m/>
    <m/>
    <m/>
    <m/>
    <m/>
    <m/>
    <m/>
    <m/>
    <m/>
    <m/>
    <m/>
    <n v="0"/>
    <n v="0"/>
    <n v="0"/>
    <n v="0"/>
    <n v="0"/>
    <n v="0"/>
    <n v="0"/>
    <n v="0"/>
    <n v="0"/>
    <n v="0"/>
    <n v="0"/>
    <n v="0"/>
    <n v="0"/>
    <n v="0"/>
  </r>
  <r>
    <x v="30"/>
    <x v="21"/>
    <n v="63154.99"/>
    <n v="0"/>
    <n v="0"/>
    <n v="0"/>
    <n v="0"/>
    <m/>
    <m/>
    <m/>
    <m/>
    <m/>
    <m/>
    <m/>
    <m/>
    <m/>
    <m/>
    <m/>
    <m/>
    <m/>
    <m/>
    <m/>
    <m/>
    <m/>
    <m/>
    <m/>
    <m/>
    <m/>
    <m/>
    <m/>
    <m/>
    <n v="0"/>
    <n v="0"/>
    <n v="0"/>
    <n v="0"/>
    <n v="0"/>
    <n v="0"/>
    <n v="0"/>
    <n v="0"/>
    <n v="0"/>
    <n v="0"/>
    <n v="0"/>
    <n v="0"/>
    <n v="0"/>
    <n v="0"/>
  </r>
  <r>
    <x v="31"/>
    <x v="21"/>
    <n v="63154.99"/>
    <n v="0"/>
    <n v="0"/>
    <n v="0"/>
    <n v="0"/>
    <m/>
    <m/>
    <m/>
    <m/>
    <m/>
    <m/>
    <m/>
    <m/>
    <m/>
    <m/>
    <m/>
    <m/>
    <m/>
    <m/>
    <m/>
    <m/>
    <m/>
    <m/>
    <m/>
    <m/>
    <m/>
    <m/>
    <m/>
    <m/>
    <n v="0"/>
    <n v="0"/>
    <n v="0"/>
    <n v="0"/>
    <n v="0"/>
    <n v="0"/>
    <n v="0"/>
    <n v="0"/>
    <n v="0"/>
    <n v="0"/>
    <n v="0"/>
    <n v="0"/>
    <n v="0"/>
    <n v="0"/>
  </r>
  <r>
    <x v="32"/>
    <x v="21"/>
    <n v="63154.99"/>
    <n v="0"/>
    <n v="0"/>
    <n v="0"/>
    <n v="0"/>
    <m/>
    <m/>
    <m/>
    <m/>
    <m/>
    <m/>
    <m/>
    <m/>
    <m/>
    <m/>
    <m/>
    <m/>
    <m/>
    <m/>
    <m/>
    <m/>
    <m/>
    <m/>
    <m/>
    <m/>
    <m/>
    <m/>
    <m/>
    <m/>
    <n v="0"/>
    <n v="0"/>
    <n v="0"/>
    <n v="0"/>
    <n v="0"/>
    <n v="0"/>
    <n v="0"/>
    <n v="0"/>
    <n v="0"/>
    <n v="0"/>
    <n v="0"/>
    <n v="0"/>
    <n v="0"/>
    <n v="0"/>
  </r>
  <r>
    <x v="33"/>
    <x v="21"/>
    <n v="63154.99"/>
    <n v="0"/>
    <n v="0"/>
    <n v="0"/>
    <n v="0"/>
    <m/>
    <m/>
    <m/>
    <m/>
    <m/>
    <m/>
    <m/>
    <m/>
    <m/>
    <m/>
    <m/>
    <m/>
    <m/>
    <m/>
    <m/>
    <m/>
    <m/>
    <m/>
    <m/>
    <m/>
    <m/>
    <m/>
    <m/>
    <m/>
    <n v="0"/>
    <n v="0"/>
    <n v="0"/>
    <n v="0"/>
    <n v="0"/>
    <n v="0"/>
    <n v="0"/>
    <n v="0"/>
    <n v="0"/>
    <n v="0"/>
    <n v="0"/>
    <n v="0"/>
    <n v="0"/>
    <n v="0"/>
  </r>
  <r>
    <x v="34"/>
    <x v="21"/>
    <n v="63154.99"/>
    <n v="0"/>
    <n v="1"/>
    <n v="3.4119999999999999"/>
    <n v="5.4025809516269487E-5"/>
    <m/>
    <m/>
    <m/>
    <m/>
    <m/>
    <m/>
    <m/>
    <m/>
    <m/>
    <m/>
    <m/>
    <m/>
    <m/>
    <m/>
    <m/>
    <m/>
    <m/>
    <m/>
    <m/>
    <m/>
    <m/>
    <m/>
    <m/>
    <m/>
    <n v="1"/>
    <n v="0"/>
    <n v="0"/>
    <n v="0"/>
    <n v="0"/>
    <n v="0"/>
    <n v="3.4119999999999999"/>
    <n v="0"/>
    <n v="0"/>
    <n v="0"/>
    <n v="0"/>
    <n v="0"/>
    <n v="3.4119999999999999"/>
    <n v="5.402581807074944E-5"/>
  </r>
  <r>
    <x v="35"/>
    <x v="21"/>
    <n v="63154.99"/>
    <n v="0"/>
    <n v="0"/>
    <n v="0"/>
    <n v="0"/>
    <m/>
    <m/>
    <m/>
    <m/>
    <m/>
    <m/>
    <m/>
    <m/>
    <m/>
    <m/>
    <m/>
    <m/>
    <m/>
    <m/>
    <m/>
    <m/>
    <m/>
    <m/>
    <m/>
    <m/>
    <m/>
    <m/>
    <m/>
    <m/>
    <n v="0"/>
    <n v="0"/>
    <n v="0"/>
    <n v="0"/>
    <n v="0"/>
    <n v="0"/>
    <n v="0"/>
    <n v="0"/>
    <n v="0"/>
    <n v="0"/>
    <n v="0"/>
    <n v="0"/>
    <n v="0"/>
    <n v="0"/>
  </r>
  <r>
    <x v="36"/>
    <x v="21"/>
    <n v="63154.99"/>
    <n v="0"/>
    <n v="0"/>
    <n v="0"/>
    <n v="0"/>
    <m/>
    <m/>
    <m/>
    <m/>
    <m/>
    <m/>
    <m/>
    <m/>
    <m/>
    <m/>
    <m/>
    <m/>
    <m/>
    <m/>
    <m/>
    <m/>
    <m/>
    <m/>
    <m/>
    <m/>
    <m/>
    <m/>
    <m/>
    <m/>
    <n v="0"/>
    <n v="0"/>
    <n v="0"/>
    <n v="0"/>
    <n v="0"/>
    <n v="0"/>
    <n v="0"/>
    <n v="0"/>
    <n v="0"/>
    <n v="0"/>
    <n v="0"/>
    <n v="0"/>
    <n v="0"/>
    <n v="0"/>
  </r>
  <r>
    <x v="37"/>
    <x v="21"/>
    <n v="63154.99"/>
    <n v="0"/>
    <n v="0"/>
    <n v="0"/>
    <n v="0"/>
    <m/>
    <m/>
    <m/>
    <m/>
    <m/>
    <m/>
    <m/>
    <m/>
    <m/>
    <m/>
    <m/>
    <m/>
    <m/>
    <m/>
    <m/>
    <m/>
    <m/>
    <m/>
    <m/>
    <m/>
    <m/>
    <m/>
    <m/>
    <m/>
    <n v="0"/>
    <n v="0"/>
    <n v="0"/>
    <n v="0"/>
    <n v="0"/>
    <n v="0"/>
    <n v="0"/>
    <n v="0"/>
    <n v="0"/>
    <n v="0"/>
    <n v="0"/>
    <n v="0"/>
    <n v="0"/>
    <n v="0"/>
  </r>
  <r>
    <x v="38"/>
    <x v="21"/>
    <n v="63154.99"/>
    <n v="0"/>
    <n v="0"/>
    <n v="0"/>
    <n v="0"/>
    <m/>
    <m/>
    <m/>
    <m/>
    <m/>
    <m/>
    <m/>
    <m/>
    <m/>
    <m/>
    <m/>
    <m/>
    <m/>
    <m/>
    <m/>
    <m/>
    <m/>
    <m/>
    <m/>
    <m/>
    <m/>
    <m/>
    <m/>
    <m/>
    <n v="0"/>
    <n v="0"/>
    <n v="0"/>
    <n v="0"/>
    <n v="0"/>
    <n v="0"/>
    <n v="0"/>
    <n v="0"/>
    <n v="0"/>
    <n v="0"/>
    <n v="0"/>
    <n v="0"/>
    <n v="0"/>
    <n v="0"/>
  </r>
  <r>
    <x v="39"/>
    <x v="21"/>
    <n v="63154.99"/>
    <n v="0"/>
    <n v="0"/>
    <n v="0"/>
    <n v="0"/>
    <m/>
    <m/>
    <m/>
    <m/>
    <m/>
    <m/>
    <m/>
    <m/>
    <m/>
    <m/>
    <m/>
    <m/>
    <m/>
    <m/>
    <m/>
    <m/>
    <m/>
    <m/>
    <m/>
    <m/>
    <m/>
    <m/>
    <m/>
    <m/>
    <n v="0"/>
    <n v="0"/>
    <n v="0"/>
    <n v="0"/>
    <n v="0"/>
    <n v="0"/>
    <n v="0"/>
    <n v="0"/>
    <n v="0"/>
    <n v="0"/>
    <n v="0"/>
    <n v="0"/>
    <n v="0"/>
    <n v="0"/>
  </r>
  <r>
    <x v="40"/>
    <x v="21"/>
    <n v="63154.99"/>
    <n v="0"/>
    <n v="1"/>
    <n v="3.4119999999999999"/>
    <n v="5.4025809516269487E-5"/>
    <m/>
    <m/>
    <m/>
    <m/>
    <m/>
    <m/>
    <m/>
    <m/>
    <m/>
    <m/>
    <m/>
    <m/>
    <m/>
    <m/>
    <m/>
    <m/>
    <m/>
    <m/>
    <m/>
    <m/>
    <m/>
    <m/>
    <m/>
    <m/>
    <n v="1"/>
    <n v="0"/>
    <n v="0"/>
    <n v="0"/>
    <n v="0"/>
    <n v="0"/>
    <n v="3.4119999999999999"/>
    <n v="0"/>
    <n v="0"/>
    <n v="0"/>
    <n v="0"/>
    <n v="0"/>
    <n v="3.4119999999999999"/>
    <n v="5.402581807074944E-5"/>
  </r>
  <r>
    <x v="41"/>
    <x v="21"/>
    <n v="63154.99"/>
    <n v="0"/>
    <n v="3"/>
    <n v="10.236000000000001"/>
    <n v="1.620774285488085E-4"/>
    <m/>
    <m/>
    <m/>
    <m/>
    <m/>
    <m/>
    <m/>
    <m/>
    <m/>
    <m/>
    <m/>
    <m/>
    <m/>
    <m/>
    <m/>
    <m/>
    <m/>
    <m/>
    <m/>
    <m/>
    <m/>
    <m/>
    <m/>
    <m/>
    <n v="3"/>
    <n v="0"/>
    <n v="0"/>
    <n v="0"/>
    <n v="0"/>
    <n v="0"/>
    <n v="10.236000000000001"/>
    <n v="0"/>
    <n v="0"/>
    <n v="0"/>
    <n v="0"/>
    <n v="0"/>
    <n v="10.236000000000001"/>
    <n v="1.6207745421224833E-4"/>
  </r>
  <r>
    <x v="42"/>
    <x v="21"/>
    <n v="63154.99"/>
    <n v="0"/>
    <n v="0"/>
    <n v="0"/>
    <n v="0"/>
    <m/>
    <m/>
    <m/>
    <m/>
    <m/>
    <m/>
    <m/>
    <m/>
    <m/>
    <m/>
    <m/>
    <m/>
    <m/>
    <m/>
    <m/>
    <m/>
    <m/>
    <m/>
    <m/>
    <m/>
    <m/>
    <m/>
    <m/>
    <m/>
    <n v="0"/>
    <n v="0"/>
    <n v="0"/>
    <n v="0"/>
    <n v="0"/>
    <n v="0"/>
    <n v="0"/>
    <n v="0"/>
    <n v="0"/>
    <n v="0"/>
    <n v="0"/>
    <n v="0"/>
    <n v="0"/>
    <n v="0"/>
  </r>
  <r>
    <x v="43"/>
    <x v="21"/>
    <n v="63154.99"/>
    <n v="0"/>
    <n v="53.448275862068961"/>
    <n v="182.36551724137931"/>
    <n v="2.8875863706971619E-3"/>
    <m/>
    <m/>
    <m/>
    <m/>
    <m/>
    <m/>
    <m/>
    <m/>
    <m/>
    <m/>
    <m/>
    <m/>
    <m/>
    <m/>
    <m/>
    <m/>
    <m/>
    <m/>
    <m/>
    <m/>
    <m/>
    <m/>
    <m/>
    <m/>
    <n v="53.448275862068961"/>
    <n v="0"/>
    <n v="0"/>
    <n v="0"/>
    <n v="0"/>
    <n v="0"/>
    <n v="182.36551724137928"/>
    <n v="0"/>
    <n v="0"/>
    <n v="0"/>
    <n v="0"/>
    <n v="0"/>
    <n v="182.36551724137928"/>
    <n v="2.887586827919366E-3"/>
  </r>
  <r>
    <x v="44"/>
    <x v="21"/>
    <n v="63154.99"/>
    <n v="0"/>
    <n v="0"/>
    <n v="0"/>
    <n v="0"/>
    <m/>
    <m/>
    <m/>
    <m/>
    <m/>
    <m/>
    <m/>
    <m/>
    <m/>
    <m/>
    <m/>
    <m/>
    <m/>
    <m/>
    <m/>
    <m/>
    <m/>
    <m/>
    <m/>
    <m/>
    <m/>
    <m/>
    <m/>
    <m/>
    <n v="0"/>
    <n v="0"/>
    <n v="0"/>
    <n v="0"/>
    <n v="0"/>
    <n v="0"/>
    <n v="0"/>
    <n v="0"/>
    <n v="0"/>
    <n v="0"/>
    <n v="0"/>
    <n v="0"/>
    <n v="0"/>
    <n v="0"/>
  </r>
  <r>
    <x v="45"/>
    <x v="21"/>
    <n v="63154.99"/>
    <n v="0"/>
    <n v="0"/>
    <n v="0"/>
    <n v="0"/>
    <m/>
    <m/>
    <m/>
    <m/>
    <m/>
    <m/>
    <m/>
    <m/>
    <m/>
    <m/>
    <m/>
    <m/>
    <m/>
    <m/>
    <m/>
    <m/>
    <m/>
    <m/>
    <m/>
    <m/>
    <m/>
    <m/>
    <m/>
    <m/>
    <n v="0"/>
    <n v="0"/>
    <n v="0"/>
    <n v="0"/>
    <n v="0"/>
    <n v="0"/>
    <n v="0"/>
    <n v="0"/>
    <n v="0"/>
    <n v="0"/>
    <n v="0"/>
    <n v="0"/>
    <n v="0"/>
    <n v="0"/>
  </r>
  <r>
    <x v="46"/>
    <x v="21"/>
    <n v="63154.99"/>
    <n v="0"/>
    <n v="1.4761904761904761"/>
    <n v="5.0367619047619039"/>
    <n v="7.9752385476397809E-5"/>
    <m/>
    <m/>
    <m/>
    <m/>
    <m/>
    <m/>
    <m/>
    <m/>
    <m/>
    <m/>
    <m/>
    <m/>
    <m/>
    <m/>
    <m/>
    <m/>
    <m/>
    <m/>
    <m/>
    <m/>
    <m/>
    <m/>
    <m/>
    <m/>
    <n v="1.4761904761904761"/>
    <n v="0"/>
    <n v="0"/>
    <n v="0"/>
    <n v="0"/>
    <n v="0"/>
    <n v="5.0367619047619039"/>
    <n v="0"/>
    <n v="0"/>
    <n v="0"/>
    <n v="0"/>
    <n v="0"/>
    <n v="5.0367619047619039"/>
    <n v="7.9752398104439637E-5"/>
  </r>
  <r>
    <x v="47"/>
    <x v="21"/>
    <n v="63154.99"/>
    <n v="0"/>
    <n v="0"/>
    <n v="0"/>
    <n v="0"/>
    <m/>
    <m/>
    <m/>
    <m/>
    <m/>
    <m/>
    <m/>
    <m/>
    <m/>
    <m/>
    <m/>
    <m/>
    <m/>
    <m/>
    <m/>
    <m/>
    <m/>
    <m/>
    <m/>
    <m/>
    <m/>
    <m/>
    <m/>
    <m/>
    <n v="0"/>
    <n v="0"/>
    <n v="0"/>
    <n v="0"/>
    <n v="0"/>
    <n v="0"/>
    <n v="0"/>
    <n v="0"/>
    <n v="0"/>
    <n v="0"/>
    <n v="0"/>
    <n v="0"/>
    <n v="0"/>
    <n v="0"/>
  </r>
  <r>
    <x v="48"/>
    <x v="21"/>
    <n v="63154.99"/>
    <n v="0"/>
    <n v="31"/>
    <n v="105.77200000000001"/>
    <n v="1.6748000950043539E-3"/>
    <m/>
    <m/>
    <m/>
    <m/>
    <m/>
    <m/>
    <m/>
    <m/>
    <m/>
    <m/>
    <m/>
    <m/>
    <m/>
    <m/>
    <m/>
    <m/>
    <m/>
    <m/>
    <m/>
    <m/>
    <m/>
    <m/>
    <m/>
    <m/>
    <n v="31"/>
    <n v="0"/>
    <n v="0"/>
    <n v="0"/>
    <n v="0"/>
    <n v="0"/>
    <n v="105.77199999999999"/>
    <n v="0"/>
    <n v="0"/>
    <n v="0"/>
    <n v="0"/>
    <n v="0"/>
    <n v="105.77199999999999"/>
    <n v="1.6748003601932324E-3"/>
  </r>
  <r>
    <x v="49"/>
    <x v="21"/>
    <n v="63154.99"/>
    <n v="0"/>
    <n v="15"/>
    <n v="51.18"/>
    <n v="8.1038714274404248E-4"/>
    <m/>
    <m/>
    <m/>
    <m/>
    <m/>
    <m/>
    <m/>
    <m/>
    <m/>
    <m/>
    <m/>
    <m/>
    <m/>
    <m/>
    <m/>
    <m/>
    <m/>
    <m/>
    <m/>
    <m/>
    <m/>
    <m/>
    <m/>
    <m/>
    <n v="15"/>
    <n v="0"/>
    <n v="0"/>
    <n v="0"/>
    <n v="0"/>
    <n v="0"/>
    <n v="51.18"/>
    <n v="0"/>
    <n v="0"/>
    <n v="0"/>
    <n v="0"/>
    <n v="0"/>
    <n v="51.18"/>
    <n v="8.1038727106124157E-4"/>
  </r>
  <r>
    <x v="50"/>
    <x v="21"/>
    <n v="63154.99"/>
    <n v="0"/>
    <n v="604.5"/>
    <n v="2062.5540000000001"/>
    <n v="3.2658601852584908E-2"/>
    <m/>
    <m/>
    <m/>
    <m/>
    <m/>
    <m/>
    <m/>
    <m/>
    <m/>
    <m/>
    <m/>
    <m/>
    <m/>
    <m/>
    <m/>
    <m/>
    <m/>
    <m/>
    <m/>
    <m/>
    <m/>
    <m/>
    <m/>
    <m/>
    <n v="604.5"/>
    <n v="0"/>
    <n v="0"/>
    <n v="0"/>
    <n v="0"/>
    <n v="0"/>
    <n v="2062.5540000000001"/>
    <n v="0"/>
    <n v="0"/>
    <n v="0"/>
    <n v="0"/>
    <n v="0"/>
    <n v="2062.5540000000001"/>
    <n v="3.2658607023768035E-2"/>
  </r>
  <r>
    <x v="51"/>
    <x v="21"/>
    <n v="63154.99"/>
    <n v="0"/>
    <n v="0"/>
    <n v="0"/>
    <n v="0"/>
    <m/>
    <m/>
    <m/>
    <m/>
    <m/>
    <m/>
    <m/>
    <m/>
    <m/>
    <m/>
    <m/>
    <m/>
    <m/>
    <m/>
    <m/>
    <m/>
    <m/>
    <m/>
    <m/>
    <m/>
    <m/>
    <m/>
    <m/>
    <m/>
    <n v="0"/>
    <n v="0"/>
    <n v="0"/>
    <n v="0"/>
    <n v="0"/>
    <n v="0"/>
    <n v="0"/>
    <n v="0"/>
    <n v="0"/>
    <n v="0"/>
    <n v="0"/>
    <n v="0"/>
    <n v="0"/>
    <n v="0"/>
  </r>
  <r>
    <x v="52"/>
    <x v="21"/>
    <n v="63154.99"/>
    <n v="0"/>
    <m/>
    <m/>
    <m/>
    <m/>
    <m/>
    <m/>
    <m/>
    <m/>
    <m/>
    <m/>
    <m/>
    <m/>
    <m/>
    <m/>
    <m/>
    <m/>
    <m/>
    <m/>
    <m/>
    <m/>
    <m/>
    <m/>
    <m/>
    <m/>
    <m/>
    <m/>
    <m/>
    <n v="0"/>
    <n v="0"/>
    <n v="0"/>
    <n v="0"/>
    <n v="0"/>
    <n v="0"/>
    <n v="0"/>
    <n v="0"/>
    <n v="0"/>
    <n v="0"/>
    <n v="0"/>
    <n v="0"/>
    <n v="0"/>
    <n v="0"/>
  </r>
  <r>
    <x v="0"/>
    <x v="22"/>
    <n v="68398"/>
    <n v="0"/>
    <n v="70.323032785714247"/>
    <n v="893.85446290528819"/>
    <n v="1.3068429821124709E-2"/>
    <n v="16.97082932142855"/>
    <n v="174.67989607142931"/>
    <m/>
    <m/>
    <m/>
    <m/>
    <m/>
    <m/>
    <m/>
    <m/>
    <m/>
    <m/>
    <m/>
    <m/>
    <m/>
    <m/>
    <m/>
    <m/>
    <m/>
    <m/>
    <m/>
    <m/>
    <m/>
    <m/>
    <n v="261.9737581785721"/>
    <n v="0"/>
    <n v="0"/>
    <n v="0"/>
    <n v="0"/>
    <n v="0"/>
    <n v="893.85446290528796"/>
    <n v="0"/>
    <n v="0"/>
    <n v="0"/>
    <n v="0"/>
    <n v="0"/>
    <n v="893.85446290528796"/>
    <n v="1.3068429821124711E-2"/>
  </r>
  <r>
    <x v="54"/>
    <x v="22"/>
    <n v="68398"/>
    <n v="0"/>
    <n v="65.688964999999371"/>
    <n v="805.75762883599452"/>
    <n v="1.1780426749846411E-2"/>
    <n v="14.685790999999879"/>
    <n v="155.7792969999991"/>
    <m/>
    <m/>
    <m/>
    <m/>
    <m/>
    <m/>
    <m/>
    <m/>
    <m/>
    <m/>
    <m/>
    <m/>
    <m/>
    <m/>
    <m/>
    <m/>
    <m/>
    <m/>
    <m/>
    <m/>
    <m/>
    <m/>
    <n v="236.15405299999836"/>
    <n v="0"/>
    <n v="0"/>
    <n v="0"/>
    <n v="0"/>
    <n v="0"/>
    <n v="805.75762883599441"/>
    <n v="0"/>
    <n v="0"/>
    <n v="0"/>
    <n v="0"/>
    <n v="0"/>
    <n v="805.75762883599441"/>
    <n v="1.1780426749846406E-2"/>
  </r>
  <r>
    <x v="1"/>
    <x v="22"/>
    <n v="68398"/>
    <n v="0"/>
    <n v="68.667724678571957"/>
    <n v="835.84670690257508"/>
    <n v="1.2220338414903579E-2"/>
    <n v="19.096052035714081"/>
    <n v="157.20888064285791"/>
    <m/>
    <m/>
    <m/>
    <m/>
    <m/>
    <m/>
    <m/>
    <m/>
    <m/>
    <m/>
    <m/>
    <m/>
    <m/>
    <m/>
    <m/>
    <m/>
    <m/>
    <m/>
    <m/>
    <m/>
    <m/>
    <m/>
    <n v="244.97265735714393"/>
    <n v="0"/>
    <n v="0"/>
    <n v="0"/>
    <n v="0"/>
    <n v="0"/>
    <n v="835.84670690257508"/>
    <n v="0"/>
    <n v="0"/>
    <n v="0"/>
    <n v="0"/>
    <n v="0"/>
    <n v="835.84670690257508"/>
    <n v="1.2220338414903581E-2"/>
  </r>
  <r>
    <x v="53"/>
    <x v="22"/>
    <n v="68398"/>
    <n v="0"/>
    <n v="57.956543000000238"/>
    <n v="841.98643173777521"/>
    <n v="1.2310103098596091E-2"/>
    <n v="20.107557777777551"/>
    <n v="168.7080069999993"/>
    <m/>
    <m/>
    <m/>
    <m/>
    <m/>
    <m/>
    <m/>
    <m/>
    <m/>
    <m/>
    <m/>
    <m/>
    <m/>
    <m/>
    <m/>
    <m/>
    <m/>
    <m/>
    <m/>
    <m/>
    <m/>
    <m/>
    <n v="246.77210777777708"/>
    <n v="0"/>
    <n v="0"/>
    <n v="0"/>
    <n v="0"/>
    <n v="0"/>
    <n v="841.98643173777543"/>
    <n v="0"/>
    <n v="0"/>
    <n v="0"/>
    <n v="0"/>
    <n v="0"/>
    <n v="841.98643173777543"/>
    <n v="1.2310103098596091E-2"/>
  </r>
  <r>
    <x v="2"/>
    <x v="22"/>
    <n v="68398"/>
    <n v="0"/>
    <n v="44.837570482758792"/>
    <n v="619.61129680139834"/>
    <n v="9.0589095704757209E-3"/>
    <n v="17.30112870370354"/>
    <n v="119.4589845185196"/>
    <m/>
    <m/>
    <m/>
    <m/>
    <m/>
    <m/>
    <m/>
    <m/>
    <m/>
    <m/>
    <m/>
    <m/>
    <m/>
    <m/>
    <m/>
    <m/>
    <m/>
    <m/>
    <m/>
    <m/>
    <m/>
    <m/>
    <n v="181.59768370498193"/>
    <n v="0"/>
    <n v="0"/>
    <n v="0"/>
    <n v="0"/>
    <n v="0"/>
    <n v="619.61129680139834"/>
    <n v="0"/>
    <n v="0"/>
    <n v="0"/>
    <n v="0"/>
    <n v="0"/>
    <n v="619.61129680139834"/>
    <n v="9.0589095704757209E-3"/>
  </r>
  <r>
    <x v="3"/>
    <x v="22"/>
    <n v="68398"/>
    <n v="0"/>
    <n v="59.319894642857371"/>
    <n v="671.15276301643166"/>
    <n v="9.8124618119891181E-3"/>
    <n v="16.14471500000008"/>
    <n v="121.23901375000059"/>
    <m/>
    <m/>
    <m/>
    <m/>
    <m/>
    <m/>
    <m/>
    <m/>
    <m/>
    <m/>
    <m/>
    <m/>
    <m/>
    <m/>
    <m/>
    <m/>
    <m/>
    <m/>
    <m/>
    <m/>
    <m/>
    <m/>
    <n v="196.70362339285805"/>
    <n v="0"/>
    <n v="0"/>
    <n v="0"/>
    <n v="0"/>
    <n v="0"/>
    <n v="671.15276301643166"/>
    <n v="0"/>
    <n v="0"/>
    <n v="0"/>
    <n v="0"/>
    <n v="0"/>
    <n v="671.15276301643166"/>
    <n v="9.8124618119891181E-3"/>
  </r>
  <r>
    <x v="4"/>
    <x v="22"/>
    <n v="68398"/>
    <n v="0"/>
    <n v="80.815692031060166"/>
    <n v="679.68213933571633"/>
    <n v="9.9371639424503111E-3"/>
    <n v="16.558227714285071"/>
    <n v="101.8295208571508"/>
    <m/>
    <m/>
    <m/>
    <m/>
    <m/>
    <m/>
    <m/>
    <m/>
    <m/>
    <m/>
    <m/>
    <m/>
    <m/>
    <m/>
    <m/>
    <m/>
    <m/>
    <m/>
    <m/>
    <m/>
    <m/>
    <m/>
    <n v="199.20344060249602"/>
    <n v="0"/>
    <n v="0"/>
    <n v="0"/>
    <n v="0"/>
    <n v="0"/>
    <n v="679.68213933571644"/>
    <n v="0"/>
    <n v="0"/>
    <n v="0"/>
    <n v="0"/>
    <n v="0"/>
    <n v="679.68213933571644"/>
    <n v="9.9371639424503128E-3"/>
  </r>
  <r>
    <x v="5"/>
    <x v="22"/>
    <n v="68398"/>
    <n v="0"/>
    <n v="89.824204114286559"/>
    <n v="800.0784583170921"/>
    <n v="1.1697395513276591E-2"/>
    <n v="17.708069142857081"/>
    <n v="126.9573100714297"/>
    <m/>
    <m/>
    <m/>
    <m/>
    <m/>
    <m/>
    <m/>
    <m/>
    <m/>
    <m/>
    <m/>
    <m/>
    <m/>
    <m/>
    <m/>
    <m/>
    <m/>
    <m/>
    <m/>
    <m/>
    <m/>
    <m/>
    <n v="234.48958332857336"/>
    <n v="0"/>
    <n v="0"/>
    <n v="0"/>
    <n v="0"/>
    <n v="0"/>
    <n v="800.07845831709233"/>
    <n v="0"/>
    <n v="0"/>
    <n v="0"/>
    <n v="0"/>
    <n v="0"/>
    <n v="800.07845831709233"/>
    <n v="1.1697395513276592E-2"/>
  </r>
  <r>
    <x v="6"/>
    <x v="22"/>
    <n v="68398"/>
    <n v="0"/>
    <n v="90.156555000000367"/>
    <n v="887.69905620667305"/>
    <n v="1.297843586371931E-2"/>
    <n v="18.70130777777781"/>
    <n v="151.31184888889041"/>
    <m/>
    <m/>
    <m/>
    <m/>
    <m/>
    <m/>
    <m/>
    <m/>
    <m/>
    <m/>
    <m/>
    <m/>
    <m/>
    <m/>
    <m/>
    <m/>
    <m/>
    <m/>
    <m/>
    <m/>
    <m/>
    <m/>
    <n v="260.1697116666686"/>
    <n v="0"/>
    <n v="0"/>
    <n v="0"/>
    <n v="0"/>
    <n v="0"/>
    <n v="887.69905620667328"/>
    <n v="0"/>
    <n v="0"/>
    <n v="0"/>
    <n v="0"/>
    <n v="0"/>
    <n v="887.69905620667328"/>
    <n v="1.2978435863719308E-2"/>
  </r>
  <r>
    <x v="7"/>
    <x v="22"/>
    <n v="68398"/>
    <n v="0"/>
    <n v="31.343659111111741"/>
    <n v="719.00139571861064"/>
    <n v="1.051202368078907E-2"/>
    <n v="19.79717156249956"/>
    <n v="159.5864248124997"/>
    <m/>
    <m/>
    <m/>
    <m/>
    <m/>
    <m/>
    <m/>
    <m/>
    <m/>
    <m/>
    <m/>
    <m/>
    <m/>
    <m/>
    <m/>
    <m/>
    <m/>
    <m/>
    <m/>
    <m/>
    <m/>
    <m/>
    <n v="210.72725548611101"/>
    <n v="0"/>
    <n v="0"/>
    <n v="0"/>
    <n v="0"/>
    <n v="0"/>
    <n v="719.00139571861075"/>
    <n v="0"/>
    <n v="0"/>
    <n v="0"/>
    <n v="0"/>
    <n v="0"/>
    <n v="719.00139571861075"/>
    <n v="1.051202368078907E-2"/>
  </r>
  <r>
    <x v="8"/>
    <x v="22"/>
    <n v="68398"/>
    <n v="0"/>
    <n v="48.652692857143457"/>
    <n v="783.13234143240493"/>
    <n v="1.144963802205335E-2"/>
    <n v="17.923713157894881"/>
    <n v="162.94655454545551"/>
    <m/>
    <m/>
    <m/>
    <m/>
    <m/>
    <m/>
    <m/>
    <m/>
    <m/>
    <m/>
    <m/>
    <m/>
    <m/>
    <m/>
    <m/>
    <m/>
    <m/>
    <m/>
    <m/>
    <m/>
    <m/>
    <m/>
    <n v="229.52296056049386"/>
    <n v="0"/>
    <n v="0"/>
    <n v="0"/>
    <n v="0"/>
    <n v="0"/>
    <n v="783.13234143240504"/>
    <n v="0"/>
    <n v="0"/>
    <n v="0"/>
    <n v="0"/>
    <n v="0"/>
    <n v="783.13234143240504"/>
    <n v="1.144963802205335E-2"/>
  </r>
  <r>
    <x v="9"/>
    <x v="22"/>
    <n v="68398"/>
    <n v="0"/>
    <n v="21.47849983333326"/>
    <n v="632.03230132796511"/>
    <n v="9.2405085138156842E-3"/>
    <n v="18.495005818182001"/>
    <n v="145.26456624999861"/>
    <m/>
    <m/>
    <m/>
    <m/>
    <m/>
    <m/>
    <m/>
    <m/>
    <m/>
    <m/>
    <m/>
    <m/>
    <m/>
    <m/>
    <m/>
    <m/>
    <m/>
    <m/>
    <m/>
    <m/>
    <m/>
    <m/>
    <n v="185.23807190151388"/>
    <n v="0"/>
    <n v="0"/>
    <n v="0"/>
    <n v="0"/>
    <n v="0"/>
    <n v="632.03230132796534"/>
    <n v="0"/>
    <n v="0"/>
    <n v="0"/>
    <n v="0"/>
    <n v="0"/>
    <n v="632.03230132796534"/>
    <n v="9.2405085138156859E-3"/>
  </r>
  <r>
    <x v="10"/>
    <x v="22"/>
    <n v="68398"/>
    <n v="0"/>
    <n v="26.30135351724082"/>
    <n v="676.94439187123191"/>
    <n v="9.8971372243520563E-3"/>
    <n v="19.073527066666571"/>
    <n v="153.02617213333531"/>
    <m/>
    <m/>
    <m/>
    <m/>
    <m/>
    <m/>
    <m/>
    <m/>
    <m/>
    <m/>
    <m/>
    <m/>
    <m/>
    <m/>
    <m/>
    <m/>
    <m/>
    <m/>
    <m/>
    <m/>
    <m/>
    <m/>
    <n v="198.40105271724269"/>
    <n v="0"/>
    <n v="0"/>
    <n v="0"/>
    <n v="0"/>
    <n v="0"/>
    <n v="676.94439187123203"/>
    <n v="0"/>
    <n v="0"/>
    <n v="0"/>
    <n v="0"/>
    <n v="0"/>
    <n v="676.94439187123203"/>
    <n v="9.8971372243520581E-3"/>
  </r>
  <r>
    <x v="11"/>
    <x v="22"/>
    <n v="68398"/>
    <n v="0"/>
    <n v="30.54351552000022"/>
    <n v="680.44826015124647"/>
    <n v="9.9483648666809921E-3"/>
    <n v="17.60516799999942"/>
    <n v="151.27929425000229"/>
    <m/>
    <m/>
    <m/>
    <m/>
    <m/>
    <m/>
    <m/>
    <m/>
    <m/>
    <m/>
    <m/>
    <m/>
    <m/>
    <m/>
    <m/>
    <m/>
    <m/>
    <m/>
    <m/>
    <m/>
    <m/>
    <m/>
    <n v="199.42797777000192"/>
    <n v="0"/>
    <n v="0"/>
    <n v="0"/>
    <n v="0"/>
    <n v="0"/>
    <n v="680.44826015124647"/>
    <n v="0"/>
    <n v="0"/>
    <n v="0"/>
    <n v="0"/>
    <n v="0"/>
    <n v="680.44826015124647"/>
    <n v="9.9483648666809921E-3"/>
  </r>
  <r>
    <x v="12"/>
    <x v="22"/>
    <n v="68398"/>
    <n v="0"/>
    <n v="48.939941000000537"/>
    <n v="727.59004292800091"/>
    <n v="1.063759237006931E-2"/>
    <n v="19.108214000000199"/>
    <n v="145.1962889999995"/>
    <m/>
    <m/>
    <m/>
    <m/>
    <m/>
    <m/>
    <m/>
    <m/>
    <m/>
    <m/>
    <m/>
    <m/>
    <m/>
    <m/>
    <m/>
    <m/>
    <m/>
    <m/>
    <m/>
    <m/>
    <m/>
    <m/>
    <n v="213.24444400000021"/>
    <n v="0"/>
    <n v="0"/>
    <n v="0"/>
    <n v="0"/>
    <n v="0"/>
    <n v="727.59004292800068"/>
    <n v="0"/>
    <n v="0"/>
    <n v="0"/>
    <n v="0"/>
    <n v="0"/>
    <n v="727.59004292800068"/>
    <n v="1.063759237006931E-2"/>
  </r>
  <r>
    <x v="13"/>
    <x v="22"/>
    <n v="68398"/>
    <n v="0"/>
    <n v="41.839317692308143"/>
    <n v="761.93181408989017"/>
    <n v="1.1139679728791631E-2"/>
    <n v="19.83416850000026"/>
    <n v="161.63595521738981"/>
    <m/>
    <m/>
    <m/>
    <m/>
    <m/>
    <m/>
    <m/>
    <m/>
    <m/>
    <m/>
    <m/>
    <m/>
    <m/>
    <m/>
    <m/>
    <m/>
    <m/>
    <m/>
    <m/>
    <m/>
    <m/>
    <m/>
    <n v="223.3094414096982"/>
    <n v="0"/>
    <n v="0"/>
    <n v="0"/>
    <n v="0"/>
    <n v="0"/>
    <n v="761.93181408989017"/>
    <n v="0"/>
    <n v="0"/>
    <n v="0"/>
    <n v="0"/>
    <n v="0"/>
    <n v="761.93181408989017"/>
    <n v="1.1139679728791634E-2"/>
  </r>
  <r>
    <x v="14"/>
    <x v="22"/>
    <n v="68398"/>
    <n v="0"/>
    <n v="29.163413037036531"/>
    <n v="574.99304792941427"/>
    <n v="8.4065769164217412E-3"/>
    <n v="18.16072999999988"/>
    <n v="121.1966799200018"/>
    <m/>
    <m/>
    <m/>
    <m/>
    <m/>
    <m/>
    <m/>
    <m/>
    <m/>
    <m/>
    <m/>
    <m/>
    <m/>
    <m/>
    <m/>
    <m/>
    <m/>
    <m/>
    <m/>
    <m/>
    <m/>
    <m/>
    <n v="168.52082295703821"/>
    <n v="0"/>
    <n v="0"/>
    <n v="0"/>
    <n v="0"/>
    <n v="0"/>
    <n v="574.99304792941439"/>
    <n v="0"/>
    <n v="0"/>
    <n v="0"/>
    <n v="0"/>
    <n v="0"/>
    <n v="574.99304792941439"/>
    <n v="8.406576916421743E-3"/>
  </r>
  <r>
    <x v="15"/>
    <x v="22"/>
    <n v="68398"/>
    <n v="0"/>
    <n v="22.330496785714331"/>
    <n v="470.94341584619468"/>
    <n v="6.8853389842713922E-3"/>
    <n v="16.070556666666612"/>
    <n v="99.624566666667917"/>
    <m/>
    <m/>
    <m/>
    <m/>
    <m/>
    <m/>
    <m/>
    <m/>
    <m/>
    <m/>
    <m/>
    <m/>
    <m/>
    <m/>
    <m/>
    <m/>
    <m/>
    <m/>
    <m/>
    <m/>
    <m/>
    <m/>
    <n v="138.02562011904885"/>
    <n v="0"/>
    <n v="0"/>
    <n v="0"/>
    <n v="0"/>
    <n v="0"/>
    <n v="470.94341584619468"/>
    <n v="0"/>
    <n v="0"/>
    <n v="0"/>
    <n v="0"/>
    <n v="0"/>
    <n v="470.94341584619468"/>
    <n v="6.8853389842713922E-3"/>
  </r>
  <r>
    <x v="16"/>
    <x v="22"/>
    <n v="68398"/>
    <n v="0"/>
    <n v="41.078612999999677"/>
    <n v="575.38973401999556"/>
    <n v="8.4123765902511128E-3"/>
    <n v="17.310424999999899"/>
    <n v="110.2480469999991"/>
    <m/>
    <m/>
    <m/>
    <m/>
    <m/>
    <m/>
    <m/>
    <m/>
    <m/>
    <m/>
    <m/>
    <m/>
    <m/>
    <m/>
    <m/>
    <m/>
    <m/>
    <m/>
    <m/>
    <m/>
    <m/>
    <m/>
    <n v="168.63708499999868"/>
    <n v="0"/>
    <n v="0"/>
    <n v="0"/>
    <n v="0"/>
    <n v="0"/>
    <n v="575.38973401999544"/>
    <n v="0"/>
    <n v="0"/>
    <n v="0"/>
    <n v="0"/>
    <n v="0"/>
    <n v="575.38973401999544"/>
    <n v="8.4123765902511111E-3"/>
  </r>
  <r>
    <x v="17"/>
    <x v="22"/>
    <n v="68398"/>
    <n v="0"/>
    <n v="59.469746519999873"/>
    <n v="712.03198056446774"/>
    <n v="1.0410128666985411E-2"/>
    <n v="18.92089822222254"/>
    <n v="130.2939920000014"/>
    <m/>
    <m/>
    <m/>
    <m/>
    <m/>
    <m/>
    <m/>
    <m/>
    <m/>
    <m/>
    <m/>
    <m/>
    <m/>
    <m/>
    <m/>
    <m/>
    <m/>
    <m/>
    <m/>
    <m/>
    <m/>
    <m/>
    <n v="208.6846367422238"/>
    <n v="0"/>
    <n v="0"/>
    <n v="0"/>
    <n v="0"/>
    <n v="0"/>
    <n v="712.03198056446763"/>
    <n v="0"/>
    <n v="0"/>
    <n v="0"/>
    <n v="0"/>
    <n v="0"/>
    <n v="712.03198056446763"/>
    <n v="1.0410128666985404E-2"/>
  </r>
  <r>
    <x v="18"/>
    <x v="22"/>
    <n v="68398"/>
    <n v="0"/>
    <n v="72.082791111110467"/>
    <n v="798.31540542833204"/>
    <n v="1.167161913255259E-2"/>
    <n v="18.484038750000021"/>
    <n v="143.40603222222239"/>
    <m/>
    <m/>
    <m/>
    <m/>
    <m/>
    <m/>
    <m/>
    <m/>
    <m/>
    <m/>
    <m/>
    <m/>
    <m/>
    <m/>
    <m/>
    <m/>
    <m/>
    <m/>
    <m/>
    <m/>
    <m/>
    <m/>
    <n v="233.97286208333287"/>
    <n v="0"/>
    <n v="0"/>
    <n v="0"/>
    <n v="0"/>
    <n v="0"/>
    <n v="798.3154054283317"/>
    <n v="0"/>
    <n v="0"/>
    <n v="0"/>
    <n v="0"/>
    <n v="0"/>
    <n v="798.3154054283317"/>
    <n v="1.1671619132552585E-2"/>
  </r>
  <r>
    <x v="19"/>
    <x v="22"/>
    <n v="68398"/>
    <n v="0"/>
    <n v="49.337351965517293"/>
    <n v="857.26377908936058"/>
    <n v="1.2533462661033371E-2"/>
    <n v="19.94189938461551"/>
    <n v="181.97039082142661"/>
    <m/>
    <m/>
    <m/>
    <m/>
    <m/>
    <m/>
    <m/>
    <m/>
    <m/>
    <m/>
    <m/>
    <m/>
    <m/>
    <m/>
    <m/>
    <m/>
    <m/>
    <m/>
    <m/>
    <m/>
    <m/>
    <m/>
    <n v="251.2496421715594"/>
    <n v="0"/>
    <n v="0"/>
    <n v="0"/>
    <n v="0"/>
    <n v="0"/>
    <n v="857.2637790893607"/>
    <n v="0"/>
    <n v="0"/>
    <n v="0"/>
    <n v="0"/>
    <n v="0"/>
    <n v="857.2637790893607"/>
    <n v="1.2533462661033374E-2"/>
  </r>
  <r>
    <x v="20"/>
    <x v="22"/>
    <n v="68398"/>
    <n v="0"/>
    <n v="45.570766071427897"/>
    <n v="778.73071645971083"/>
    <n v="1.1385284898092211E-2"/>
    <n v="18.57387000000049"/>
    <n v="164.0882819999992"/>
    <m/>
    <m/>
    <m/>
    <m/>
    <m/>
    <m/>
    <m/>
    <m/>
    <m/>
    <m/>
    <m/>
    <m/>
    <m/>
    <m/>
    <m/>
    <m/>
    <m/>
    <m/>
    <m/>
    <m/>
    <m/>
    <m/>
    <n v="228.23291807142758"/>
    <n v="0"/>
    <n v="0"/>
    <n v="0"/>
    <n v="0"/>
    <n v="0"/>
    <n v="778.73071645971083"/>
    <n v="0"/>
    <n v="0"/>
    <n v="0"/>
    <n v="0"/>
    <n v="0"/>
    <n v="778.73071645971083"/>
    <n v="1.1385284898092207E-2"/>
  </r>
  <r>
    <x v="21"/>
    <x v="22"/>
    <n v="68398"/>
    <n v="0"/>
    <n v="16.45529485185175"/>
    <n v="609.56337394563764"/>
    <n v="8.9120058180887987E-3"/>
    <n v="17.86048811111025"/>
    <n v="144.33702300000331"/>
    <m/>
    <m/>
    <m/>
    <m/>
    <m/>
    <m/>
    <m/>
    <m/>
    <m/>
    <m/>
    <m/>
    <m/>
    <m/>
    <m/>
    <m/>
    <m/>
    <m/>
    <m/>
    <m/>
    <m/>
    <m/>
    <m/>
    <n v="178.65280596296532"/>
    <n v="0"/>
    <n v="0"/>
    <n v="0"/>
    <n v="0"/>
    <n v="0"/>
    <n v="609.56337394563764"/>
    <n v="0"/>
    <n v="0"/>
    <n v="0"/>
    <n v="0"/>
    <n v="0"/>
    <n v="609.56337394563764"/>
    <n v="8.9120058180887987E-3"/>
  </r>
  <r>
    <x v="22"/>
    <x v="22"/>
    <n v="68398"/>
    <n v="0"/>
    <n v="46.528707068965588"/>
    <n v="723.07180022672105"/>
    <n v="1.057153425870232E-2"/>
    <n v="17.39477166666676"/>
    <n v="147.99674407407491"/>
    <m/>
    <m/>
    <m/>
    <m/>
    <m/>
    <m/>
    <m/>
    <m/>
    <m/>
    <m/>
    <m/>
    <m/>
    <m/>
    <m/>
    <m/>
    <m/>
    <m/>
    <m/>
    <m/>
    <m/>
    <m/>
    <m/>
    <n v="211.92022280970724"/>
    <n v="0"/>
    <n v="0"/>
    <n v="0"/>
    <n v="0"/>
    <n v="0"/>
    <n v="723.07180022672105"/>
    <n v="0"/>
    <n v="0"/>
    <n v="0"/>
    <n v="0"/>
    <n v="0"/>
    <n v="723.07180022672105"/>
    <n v="1.0571534258702317E-2"/>
  </r>
  <r>
    <x v="23"/>
    <x v="22"/>
    <n v="68398"/>
    <n v="0"/>
    <n v="37.920332720001021"/>
    <n v="752.63351885146756"/>
    <n v="1.1003735764956101E-2"/>
    <n v="18.532729764705881"/>
    <n v="164.13120447058839"/>
    <m/>
    <m/>
    <m/>
    <m/>
    <m/>
    <m/>
    <m/>
    <m/>
    <m/>
    <m/>
    <m/>
    <m/>
    <m/>
    <m/>
    <m/>
    <m/>
    <m/>
    <m/>
    <m/>
    <m/>
    <m/>
    <m/>
    <n v="220.58426695529528"/>
    <n v="0"/>
    <n v="0"/>
    <n v="0"/>
    <n v="0"/>
    <n v="0"/>
    <n v="752.63351885146744"/>
    <n v="0"/>
    <n v="0"/>
    <n v="0"/>
    <n v="0"/>
    <n v="0"/>
    <n v="752.63351885146744"/>
    <n v="1.1003735764956103E-2"/>
  </r>
  <r>
    <x v="24"/>
    <x v="22"/>
    <n v="68398"/>
    <n v="0"/>
    <n v="43.802010137931198"/>
    <n v="703.3932840706932"/>
    <n v="1.028382824162539E-2"/>
    <n v="18.430847208333351"/>
    <n v="143.91992227586121"/>
    <m/>
    <m/>
    <m/>
    <m/>
    <m/>
    <m/>
    <m/>
    <m/>
    <m/>
    <m/>
    <m/>
    <m/>
    <m/>
    <m/>
    <m/>
    <m/>
    <m/>
    <m/>
    <m/>
    <m/>
    <m/>
    <m/>
    <n v="206.15277962212576"/>
    <n v="0"/>
    <n v="0"/>
    <n v="0"/>
    <n v="0"/>
    <n v="0"/>
    <n v="703.39328407069308"/>
    <n v="0"/>
    <n v="0"/>
    <n v="0"/>
    <n v="0"/>
    <n v="0"/>
    <n v="703.39328407069308"/>
    <n v="1.0283828241625385E-2"/>
  </r>
  <r>
    <x v="25"/>
    <x v="22"/>
    <n v="68398"/>
    <n v="0"/>
    <n v="27.869176071427059"/>
    <n v="495.54703074681993"/>
    <n v="7.2450514744118238E-3"/>
    <n v="15.92963333333349"/>
    <n v="101.43771777777749"/>
    <m/>
    <m/>
    <m/>
    <m/>
    <m/>
    <m/>
    <m/>
    <m/>
    <m/>
    <m/>
    <m/>
    <m/>
    <m/>
    <m/>
    <m/>
    <m/>
    <m/>
    <m/>
    <m/>
    <m/>
    <m/>
    <m/>
    <n v="145.23652718253805"/>
    <n v="0"/>
    <n v="0"/>
    <n v="0"/>
    <n v="0"/>
    <n v="0"/>
    <n v="495.54703074681981"/>
    <n v="0"/>
    <n v="0"/>
    <n v="0"/>
    <n v="0"/>
    <n v="0"/>
    <n v="495.54703074681981"/>
    <n v="7.2450514744118221E-3"/>
  </r>
  <r>
    <x v="26"/>
    <x v="22"/>
    <n v="68398"/>
    <n v="0"/>
    <n v="36.947265000000698"/>
    <n v="545.98539098000128"/>
    <n v="7.982475963917093E-3"/>
    <n v="16.52404799999999"/>
    <n v="106.54785199999969"/>
    <m/>
    <m/>
    <m/>
    <m/>
    <m/>
    <m/>
    <m/>
    <m/>
    <m/>
    <m/>
    <m/>
    <m/>
    <m/>
    <m/>
    <m/>
    <m/>
    <m/>
    <m/>
    <m/>
    <m/>
    <m/>
    <m/>
    <n v="160.01916500000038"/>
    <n v="0"/>
    <n v="0"/>
    <n v="0"/>
    <n v="0"/>
    <n v="0"/>
    <n v="545.98539098000128"/>
    <n v="0"/>
    <n v="0"/>
    <n v="0"/>
    <n v="0"/>
    <n v="0"/>
    <n v="545.98539098000128"/>
    <n v="7.982475963917093E-3"/>
  </r>
  <r>
    <x v="27"/>
    <x v="22"/>
    <n v="68398"/>
    <n v="0"/>
    <n v="55.585066071428493"/>
    <n v="617.54975010428689"/>
    <n v="9.0287691175807323E-3"/>
    <n v="16.014927857142752"/>
    <n v="109.3934850000005"/>
    <m/>
    <m/>
    <m/>
    <m/>
    <m/>
    <m/>
    <m/>
    <m/>
    <m/>
    <m/>
    <m/>
    <m/>
    <m/>
    <m/>
    <m/>
    <m/>
    <m/>
    <m/>
    <m/>
    <m/>
    <m/>
    <m/>
    <n v="180.99347892857173"/>
    <n v="0"/>
    <n v="0"/>
    <n v="0"/>
    <n v="0"/>
    <n v="0"/>
    <n v="617.54975010428677"/>
    <n v="0"/>
    <n v="0"/>
    <n v="0"/>
    <n v="0"/>
    <n v="0"/>
    <n v="617.54975010428677"/>
    <n v="9.0287691175807306E-3"/>
  </r>
  <r>
    <x v="28"/>
    <x v="22"/>
    <n v="68398"/>
    <n v="0"/>
    <n v="0"/>
    <m/>
    <m/>
    <m/>
    <m/>
    <m/>
    <m/>
    <m/>
    <m/>
    <m/>
    <m/>
    <m/>
    <m/>
    <m/>
    <m/>
    <m/>
    <m/>
    <m/>
    <m/>
    <m/>
    <m/>
    <m/>
    <m/>
    <m/>
    <m/>
    <m/>
    <m/>
    <n v="0"/>
    <n v="0"/>
    <n v="0"/>
    <n v="0"/>
    <n v="0"/>
    <n v="0"/>
    <n v="0"/>
    <n v="0"/>
    <n v="0"/>
    <n v="0"/>
    <n v="0"/>
    <n v="0"/>
    <n v="0"/>
    <n v="0"/>
  </r>
  <r>
    <x v="29"/>
    <x v="22"/>
    <n v="68398"/>
    <n v="0"/>
    <n v="60.768880466666758"/>
    <n v="665.74931425154773"/>
    <n v="9.7334617130844132E-3"/>
    <n v="16.48037278571439"/>
    <n v="117.8707098928556"/>
    <m/>
    <m/>
    <m/>
    <m/>
    <m/>
    <m/>
    <m/>
    <m/>
    <m/>
    <m/>
    <m/>
    <m/>
    <m/>
    <m/>
    <m/>
    <m/>
    <m/>
    <m/>
    <m/>
    <m/>
    <m/>
    <m/>
    <n v="195.11996314523674"/>
    <n v="0"/>
    <n v="0"/>
    <n v="0"/>
    <n v="0"/>
    <n v="0"/>
    <n v="665.74931425154773"/>
    <n v="0"/>
    <n v="0"/>
    <n v="0"/>
    <n v="0"/>
    <n v="0"/>
    <n v="665.74931425154773"/>
    <n v="9.7334617130844132E-3"/>
  </r>
  <r>
    <x v="30"/>
    <x v="22"/>
    <n v="68398"/>
    <n v="0"/>
    <n v="56.564940999999642"/>
    <n v="706.26775546799945"/>
    <n v="1.0325853906079119E-2"/>
    <n v="16.91076599999997"/>
    <n v="133.51953200000031"/>
    <m/>
    <m/>
    <m/>
    <m/>
    <m/>
    <m/>
    <m/>
    <m/>
    <m/>
    <m/>
    <m/>
    <m/>
    <m/>
    <m/>
    <m/>
    <m/>
    <m/>
    <m/>
    <m/>
    <m/>
    <m/>
    <m/>
    <n v="206.99523899999991"/>
    <n v="0"/>
    <n v="0"/>
    <n v="0"/>
    <n v="0"/>
    <n v="0"/>
    <n v="706.26775546799968"/>
    <n v="0"/>
    <n v="0"/>
    <n v="0"/>
    <n v="0"/>
    <n v="0"/>
    <n v="706.26775546799968"/>
    <n v="1.0325853906079121E-2"/>
  </r>
  <r>
    <x v="31"/>
    <x v="22"/>
    <n v="68398"/>
    <n v="0"/>
    <n v="51.373047000000042"/>
    <n v="732.58913814000016"/>
    <n v="1.071068069446475E-2"/>
    <n v="17.94592299999999"/>
    <n v="145.390625"/>
    <m/>
    <m/>
    <m/>
    <m/>
    <m/>
    <m/>
    <m/>
    <m/>
    <m/>
    <m/>
    <m/>
    <m/>
    <m/>
    <m/>
    <m/>
    <m/>
    <m/>
    <m/>
    <m/>
    <m/>
    <m/>
    <m/>
    <n v="214.70959500000004"/>
    <n v="0"/>
    <n v="0"/>
    <n v="0"/>
    <n v="0"/>
    <n v="0"/>
    <n v="732.58913814000016"/>
    <n v="0"/>
    <n v="0"/>
    <n v="0"/>
    <n v="0"/>
    <n v="0"/>
    <n v="732.58913814000016"/>
    <n v="1.0710680694464753E-2"/>
  </r>
  <r>
    <x v="32"/>
    <x v="22"/>
    <n v="68398"/>
    <n v="0"/>
    <n v="40.4689242857145"/>
    <n v="685.91062112357008"/>
    <n v="1.0028226280352791E-2"/>
    <n v="17.358398333333302"/>
    <n v="143.20158157895051"/>
    <m/>
    <m/>
    <m/>
    <m/>
    <m/>
    <m/>
    <m/>
    <m/>
    <m/>
    <m/>
    <m/>
    <m/>
    <m/>
    <m/>
    <m/>
    <m/>
    <m/>
    <m/>
    <m/>
    <m/>
    <m/>
    <m/>
    <n v="201.02890419799832"/>
    <n v="0"/>
    <n v="0"/>
    <n v="0"/>
    <n v="0"/>
    <n v="0"/>
    <n v="685.91062112357019"/>
    <n v="0"/>
    <n v="0"/>
    <n v="0"/>
    <n v="0"/>
    <n v="0"/>
    <n v="685.91062112357019"/>
    <n v="1.0028226280352791E-2"/>
  </r>
  <r>
    <x v="33"/>
    <x v="22"/>
    <n v="68398"/>
    <n v="0"/>
    <n v="52.816893999999593"/>
    <n v="674.93166768399806"/>
    <n v="9.867710571712594E-3"/>
    <n v="16.622192000000041"/>
    <n v="128.37207099999981"/>
    <m/>
    <m/>
    <m/>
    <m/>
    <m/>
    <m/>
    <m/>
    <m/>
    <m/>
    <m/>
    <m/>
    <m/>
    <m/>
    <m/>
    <m/>
    <m/>
    <m/>
    <m/>
    <m/>
    <m/>
    <m/>
    <m/>
    <n v="197.81115699999944"/>
    <n v="0"/>
    <n v="0"/>
    <n v="0"/>
    <n v="0"/>
    <n v="0"/>
    <n v="674.93166768399806"/>
    <n v="0"/>
    <n v="0"/>
    <n v="0"/>
    <n v="0"/>
    <n v="0"/>
    <n v="674.93166768399806"/>
    <n v="9.867710571712594E-3"/>
  </r>
  <r>
    <x v="34"/>
    <x v="22"/>
    <n v="68398"/>
    <n v="0"/>
    <n v="52.760253999999797"/>
    <n v="688.4080679680003"/>
    <n v="1.0064739728764E-2"/>
    <n v="16.735961999999969"/>
    <n v="132.26464800000031"/>
    <m/>
    <m/>
    <m/>
    <m/>
    <m/>
    <m/>
    <m/>
    <m/>
    <m/>
    <m/>
    <m/>
    <m/>
    <m/>
    <m/>
    <m/>
    <m/>
    <m/>
    <m/>
    <m/>
    <m/>
    <m/>
    <m/>
    <n v="201.76086400000008"/>
    <n v="0"/>
    <n v="0"/>
    <n v="0"/>
    <n v="0"/>
    <n v="0"/>
    <n v="688.4080679680003"/>
    <n v="0"/>
    <n v="0"/>
    <n v="0"/>
    <n v="0"/>
    <n v="0"/>
    <n v="688.4080679680003"/>
    <n v="1.0064739728764004E-2"/>
  </r>
  <r>
    <x v="35"/>
    <x v="22"/>
    <n v="68398"/>
    <n v="0"/>
    <n v="45.395358615385703"/>
    <n v="698.0792331208097"/>
    <n v="1.0206135166537169E-2"/>
    <n v="15.48558591999987"/>
    <n v="143.7143758399983"/>
    <m/>
    <m/>
    <m/>
    <m/>
    <m/>
    <m/>
    <m/>
    <m/>
    <m/>
    <m/>
    <m/>
    <m/>
    <m/>
    <m/>
    <m/>
    <m/>
    <m/>
    <m/>
    <m/>
    <m/>
    <m/>
    <m/>
    <n v="204.59532037538386"/>
    <n v="0"/>
    <n v="0"/>
    <n v="0"/>
    <n v="0"/>
    <n v="0"/>
    <n v="698.0792331208097"/>
    <n v="0"/>
    <n v="0"/>
    <n v="0"/>
    <n v="0"/>
    <n v="0"/>
    <n v="698.0792331208097"/>
    <n v="1.0206135166537175E-2"/>
  </r>
  <r>
    <x v="36"/>
    <x v="22"/>
    <n v="68398"/>
    <n v="0"/>
    <n v="45.734290379310927"/>
    <n v="688.94536354067941"/>
    <n v="1.0072595156885871E-2"/>
    <n v="17.73004580769258"/>
    <n v="138.4540001379319"/>
    <m/>
    <m/>
    <m/>
    <m/>
    <m/>
    <m/>
    <m/>
    <m/>
    <m/>
    <m/>
    <m/>
    <m/>
    <m/>
    <m/>
    <m/>
    <m/>
    <m/>
    <m/>
    <m/>
    <m/>
    <m/>
    <m/>
    <n v="201.91833632493541"/>
    <n v="0"/>
    <n v="0"/>
    <n v="0"/>
    <n v="0"/>
    <n v="0"/>
    <n v="688.94536354067964"/>
    <n v="0"/>
    <n v="0"/>
    <n v="0"/>
    <n v="0"/>
    <n v="0"/>
    <n v="688.94536354067964"/>
    <n v="1.0072595156885869E-2"/>
  </r>
  <r>
    <x v="37"/>
    <x v="22"/>
    <n v="68398"/>
    <n v="0"/>
    <n v="57.420898000000307"/>
    <n v="737.07404836400337"/>
    <n v="1.0776251474663051E-2"/>
    <n v="17.140259000000011"/>
    <n v="141.4628900000007"/>
    <m/>
    <m/>
    <m/>
    <m/>
    <m/>
    <m/>
    <m/>
    <m/>
    <m/>
    <m/>
    <m/>
    <m/>
    <m/>
    <m/>
    <m/>
    <m/>
    <m/>
    <m/>
    <m/>
    <m/>
    <m/>
    <m/>
    <n v="216.02404700000102"/>
    <n v="0"/>
    <n v="0"/>
    <n v="0"/>
    <n v="0"/>
    <n v="0"/>
    <n v="737.07404836400349"/>
    <n v="0"/>
    <n v="0"/>
    <n v="0"/>
    <n v="0"/>
    <n v="0"/>
    <n v="737.07404836400349"/>
    <n v="1.0776251474663052E-2"/>
  </r>
  <r>
    <x v="38"/>
    <x v="22"/>
    <n v="68398"/>
    <n v="0"/>
    <n v="57.330077999999958"/>
    <n v="698.22173401999873"/>
    <n v="1.0208218573934891E-2"/>
    <n v="13.384154999999961"/>
    <n v="133.92285199999969"/>
    <m/>
    <m/>
    <m/>
    <m/>
    <m/>
    <m/>
    <m/>
    <m/>
    <m/>
    <m/>
    <m/>
    <m/>
    <m/>
    <m/>
    <m/>
    <m/>
    <m/>
    <m/>
    <m/>
    <m/>
    <m/>
    <m/>
    <n v="204.63708499999962"/>
    <n v="0"/>
    <n v="0"/>
    <n v="0"/>
    <n v="0"/>
    <n v="0"/>
    <n v="698.22173401999862"/>
    <n v="0"/>
    <n v="0"/>
    <n v="0"/>
    <n v="0"/>
    <n v="0"/>
    <n v="698.22173401999862"/>
    <n v="1.0208218573934891E-2"/>
  </r>
  <r>
    <x v="39"/>
    <x v="22"/>
    <n v="68398"/>
    <n v="0"/>
    <n v="78.519530999999915"/>
    <n v="775.03963167599886"/>
    <n v="1.133132009234186E-2"/>
    <n v="12.079834000000121"/>
    <n v="136.55175799999961"/>
    <m/>
    <m/>
    <m/>
    <m/>
    <m/>
    <m/>
    <m/>
    <m/>
    <m/>
    <m/>
    <m/>
    <m/>
    <m/>
    <m/>
    <m/>
    <m/>
    <m/>
    <m/>
    <m/>
    <m/>
    <m/>
    <m/>
    <n v="227.15112299999964"/>
    <n v="0"/>
    <n v="0"/>
    <n v="0"/>
    <n v="0"/>
    <n v="0"/>
    <n v="775.03963167599875"/>
    <n v="0"/>
    <n v="0"/>
    <n v="0"/>
    <n v="0"/>
    <n v="0"/>
    <n v="775.03963167599875"/>
    <n v="1.1331320092341862E-2"/>
  </r>
  <r>
    <x v="40"/>
    <x v="22"/>
    <n v="68398"/>
    <n v="0"/>
    <n v="77.299804999999651"/>
    <n v="817.73794559599776"/>
    <n v="1.195558270119006E-2"/>
    <n v="13.2990719999998"/>
    <n v="149.06640599999989"/>
    <m/>
    <m/>
    <m/>
    <m/>
    <m/>
    <m/>
    <m/>
    <m/>
    <m/>
    <m/>
    <m/>
    <m/>
    <m/>
    <m/>
    <m/>
    <m/>
    <m/>
    <m/>
    <m/>
    <m/>
    <m/>
    <m/>
    <n v="239.66528299999933"/>
    <n v="0"/>
    <n v="0"/>
    <n v="0"/>
    <n v="0"/>
    <n v="0"/>
    <n v="817.73794559599776"/>
    <n v="0"/>
    <n v="0"/>
    <n v="0"/>
    <n v="0"/>
    <n v="0"/>
    <n v="817.73794559599776"/>
    <n v="1.195558270119006E-2"/>
  </r>
  <r>
    <x v="41"/>
    <x v="22"/>
    <n v="68398"/>
    <n v="0"/>
    <n v="82.730956999999762"/>
    <n v="798.42882684800156"/>
    <n v="1.167327738892952E-2"/>
    <n v="13.174561000000271"/>
    <n v="138.1005860000005"/>
    <m/>
    <m/>
    <m/>
    <m/>
    <m/>
    <m/>
    <m/>
    <m/>
    <m/>
    <m/>
    <m/>
    <m/>
    <m/>
    <m/>
    <m/>
    <m/>
    <m/>
    <m/>
    <m/>
    <m/>
    <m/>
    <m/>
    <n v="234.00610400000053"/>
    <n v="0"/>
    <n v="0"/>
    <n v="0"/>
    <n v="0"/>
    <n v="0"/>
    <n v="798.42882684800179"/>
    <n v="0"/>
    <n v="0"/>
    <n v="0"/>
    <n v="0"/>
    <n v="0"/>
    <n v="798.42882684800179"/>
    <n v="1.1673277388929527E-2"/>
  </r>
  <r>
    <x v="42"/>
    <x v="22"/>
    <n v="68398"/>
    <n v="0"/>
    <n v="74.558106000000407"/>
    <n v="895.11021136400018"/>
    <n v="1.3086789253545429E-2"/>
    <n v="15.24853499999972"/>
    <n v="172.53515599999989"/>
    <m/>
    <m/>
    <m/>
    <m/>
    <m/>
    <m/>
    <m/>
    <m/>
    <m/>
    <m/>
    <m/>
    <m/>
    <m/>
    <m/>
    <m/>
    <m/>
    <m/>
    <m/>
    <m/>
    <m/>
    <m/>
    <m/>
    <n v="262.34179700000004"/>
    <n v="0"/>
    <n v="0"/>
    <n v="0"/>
    <n v="0"/>
    <n v="0"/>
    <n v="895.11021136400018"/>
    <n v="0"/>
    <n v="0"/>
    <n v="0"/>
    <n v="0"/>
    <n v="0"/>
    <n v="895.11021136400018"/>
    <n v="1.3086789253545427E-2"/>
  </r>
  <r>
    <x v="43"/>
    <x v="22"/>
    <n v="68398"/>
    <n v="0"/>
    <n v="50.343682517241326"/>
    <n v="827.68760683726214"/>
    <n v="1.210104983825934E-2"/>
    <n v="15.207266999999989"/>
    <n v="177.03041239285889"/>
    <m/>
    <m/>
    <m/>
    <m/>
    <m/>
    <m/>
    <m/>
    <m/>
    <m/>
    <m/>
    <m/>
    <m/>
    <m/>
    <m/>
    <m/>
    <m/>
    <m/>
    <m/>
    <m/>
    <m/>
    <m/>
    <m/>
    <n v="242.58136191010021"/>
    <n v="0"/>
    <n v="0"/>
    <n v="0"/>
    <n v="0"/>
    <n v="0"/>
    <n v="827.68760683726191"/>
    <n v="0"/>
    <n v="0"/>
    <n v="0"/>
    <n v="0"/>
    <n v="0"/>
    <n v="827.68760683726191"/>
    <n v="1.2101049838259334E-2"/>
  </r>
  <r>
    <x v="44"/>
    <x v="22"/>
    <n v="68398"/>
    <n v="0"/>
    <n v="44.605469000000078"/>
    <n v="769.38017798400153"/>
    <n v="1.124857712190417E-2"/>
    <n v="14.153563999999729"/>
    <n v="166.73339900000059"/>
    <m/>
    <m/>
    <m/>
    <m/>
    <m/>
    <m/>
    <m/>
    <m/>
    <m/>
    <m/>
    <m/>
    <m/>
    <m/>
    <m/>
    <m/>
    <m/>
    <m/>
    <m/>
    <m/>
    <m/>
    <m/>
    <m/>
    <n v="225.49243200000041"/>
    <n v="0"/>
    <n v="0"/>
    <n v="0"/>
    <n v="0"/>
    <n v="0"/>
    <n v="769.38017798400142"/>
    <n v="0"/>
    <n v="0"/>
    <n v="0"/>
    <n v="0"/>
    <n v="0"/>
    <n v="769.38017798400142"/>
    <n v="1.124857712190417E-2"/>
  </r>
  <r>
    <x v="45"/>
    <x v="22"/>
    <n v="68398"/>
    <n v="0"/>
    <n v="32.881493333333758"/>
    <n v="664.60245590589386"/>
    <n v="9.7166942879308438E-3"/>
    <n v="13.73260880952412"/>
    <n v="148.16973604761509"/>
    <m/>
    <m/>
    <m/>
    <m/>
    <m/>
    <m/>
    <m/>
    <m/>
    <m/>
    <m/>
    <m/>
    <m/>
    <m/>
    <m/>
    <m/>
    <m/>
    <m/>
    <m/>
    <m/>
    <m/>
    <m/>
    <m/>
    <n v="194.78383819047298"/>
    <n v="0"/>
    <n v="0"/>
    <n v="0"/>
    <n v="0"/>
    <n v="0"/>
    <n v="664.60245590589375"/>
    <n v="0"/>
    <n v="0"/>
    <n v="0"/>
    <n v="0"/>
    <n v="0"/>
    <n v="664.60245590589375"/>
    <n v="9.716694287930842E-3"/>
  </r>
  <r>
    <x v="46"/>
    <x v="22"/>
    <n v="68398"/>
    <n v="0"/>
    <n v="42.173925200001207"/>
    <n v="633.14457218377538"/>
    <n v="9.2567702591270992E-3"/>
    <n v="12.747277499999299"/>
    <n v="130.64285714284111"/>
    <m/>
    <m/>
    <m/>
    <m/>
    <m/>
    <m/>
    <m/>
    <m/>
    <m/>
    <m/>
    <m/>
    <m/>
    <m/>
    <m/>
    <m/>
    <m/>
    <m/>
    <m/>
    <m/>
    <m/>
    <m/>
    <m/>
    <n v="185.56405984284163"/>
    <n v="0"/>
    <n v="0"/>
    <n v="0"/>
    <n v="0"/>
    <n v="0"/>
    <n v="633.14457218377561"/>
    <n v="0"/>
    <n v="0"/>
    <n v="0"/>
    <n v="0"/>
    <n v="0"/>
    <n v="633.14457218377561"/>
    <n v="9.2567702591271027E-3"/>
  </r>
  <r>
    <x v="47"/>
    <x v="22"/>
    <n v="68398"/>
    <n v="0"/>
    <n v="56.479980000000069"/>
    <n v="747.94022088000634"/>
    <n v="1.09351182911782E-2"/>
    <n v="13.467040999999879"/>
    <n v="149.2617190000019"/>
    <m/>
    <m/>
    <m/>
    <m/>
    <m/>
    <m/>
    <m/>
    <m/>
    <m/>
    <m/>
    <m/>
    <m/>
    <m/>
    <m/>
    <m/>
    <m/>
    <m/>
    <m/>
    <m/>
    <m/>
    <m/>
    <m/>
    <n v="219.20874000000185"/>
    <n v="0"/>
    <n v="0"/>
    <n v="0"/>
    <n v="0"/>
    <n v="0"/>
    <n v="747.94022088000634"/>
    <n v="0"/>
    <n v="0"/>
    <n v="0"/>
    <n v="0"/>
    <n v="0"/>
    <n v="747.94022088000634"/>
    <n v="1.0935118291178197E-2"/>
  </r>
  <r>
    <x v="48"/>
    <x v="22"/>
    <n v="68398"/>
    <n v="0"/>
    <n v="53.198258724137588"/>
    <n v="764.90469039717686"/>
    <n v="1.118314410358749E-2"/>
    <n v="14.49692192857175"/>
    <n v="156.48556096428271"/>
    <m/>
    <m/>
    <m/>
    <m/>
    <m/>
    <m/>
    <m/>
    <m/>
    <m/>
    <m/>
    <m/>
    <m/>
    <m/>
    <m/>
    <m/>
    <m/>
    <m/>
    <m/>
    <m/>
    <m/>
    <m/>
    <m/>
    <n v="224.18074161699207"/>
    <n v="0"/>
    <n v="0"/>
    <n v="0"/>
    <n v="0"/>
    <n v="0"/>
    <n v="764.90469039717686"/>
    <n v="0"/>
    <n v="0"/>
    <n v="0"/>
    <n v="0"/>
    <n v="0"/>
    <n v="764.90469039717686"/>
    <n v="1.1183144103587487E-2"/>
  </r>
  <r>
    <x v="49"/>
    <x v="22"/>
    <n v="68398"/>
    <n v="0"/>
    <n v="58.27937076923088"/>
    <n v="833.54638882615222"/>
    <n v="1.218670705029609E-2"/>
    <n v="15.63523615384611"/>
    <n v="170.38386576923031"/>
    <m/>
    <m/>
    <m/>
    <m/>
    <m/>
    <m/>
    <m/>
    <m/>
    <m/>
    <m/>
    <m/>
    <m/>
    <m/>
    <m/>
    <m/>
    <m/>
    <m/>
    <m/>
    <m/>
    <m/>
    <m/>
    <m/>
    <n v="244.29847269230731"/>
    <n v="0"/>
    <n v="0"/>
    <n v="0"/>
    <n v="0"/>
    <n v="0"/>
    <n v="833.54638882615257"/>
    <n v="0"/>
    <n v="0"/>
    <n v="0"/>
    <n v="0"/>
    <n v="0"/>
    <n v="833.54638882615257"/>
    <n v="1.2186707050296099E-2"/>
  </r>
  <r>
    <x v="50"/>
    <x v="22"/>
    <n v="68398"/>
    <n v="0"/>
    <n v="67.221046407407044"/>
    <n v="707.82994317586281"/>
    <n v="1.0348693575482661E-2"/>
    <n v="13.65775765517254"/>
    <n v="126.5742859655162"/>
    <m/>
    <m/>
    <m/>
    <m/>
    <m/>
    <m/>
    <m/>
    <m/>
    <m/>
    <m/>
    <m/>
    <m/>
    <m/>
    <m/>
    <m/>
    <m/>
    <m/>
    <m/>
    <m/>
    <m/>
    <m/>
    <m/>
    <n v="207.4530900280958"/>
    <n v="0"/>
    <n v="0"/>
    <n v="0"/>
    <n v="0"/>
    <n v="0"/>
    <n v="707.82994317586281"/>
    <n v="0"/>
    <n v="0"/>
    <n v="0"/>
    <n v="0"/>
    <n v="0"/>
    <n v="707.82994317586281"/>
    <n v="1.0348693575482657E-2"/>
  </r>
  <r>
    <x v="51"/>
    <x v="22"/>
    <n v="68398"/>
    <n v="0"/>
    <n v="76.24291950000088"/>
    <n v="757.68199097399736"/>
    <n v="1.107754599511678E-2"/>
    <n v="13.05429346153792"/>
    <n v="132.76667653846039"/>
    <m/>
    <m/>
    <m/>
    <m/>
    <m/>
    <m/>
    <m/>
    <m/>
    <m/>
    <m/>
    <m/>
    <m/>
    <m/>
    <m/>
    <m/>
    <m/>
    <m/>
    <m/>
    <m/>
    <m/>
    <m/>
    <m/>
    <n v="222.06388949999919"/>
    <n v="0"/>
    <n v="0"/>
    <n v="0"/>
    <n v="0"/>
    <n v="0"/>
    <n v="757.68199097399724"/>
    <n v="0"/>
    <n v="0"/>
    <n v="0"/>
    <n v="0"/>
    <n v="0"/>
    <n v="757.68199097399724"/>
    <n v="1.1077545995116777E-2"/>
  </r>
  <r>
    <x v="52"/>
    <x v="22"/>
    <n v="68398"/>
    <n v="0"/>
    <n v="101.6228773333381"/>
    <n v="710.6125405386872"/>
    <n v="1.038937601302212E-2"/>
    <n v="10.900953666667951"/>
    <n v="95.744791666666657"/>
    <m/>
    <m/>
    <m/>
    <m/>
    <m/>
    <m/>
    <m/>
    <m/>
    <m/>
    <m/>
    <m/>
    <m/>
    <m/>
    <m/>
    <m/>
    <m/>
    <m/>
    <m/>
    <m/>
    <m/>
    <m/>
    <m/>
    <n v="208.26862266667268"/>
    <n v="0"/>
    <n v="0"/>
    <n v="0"/>
    <n v="0"/>
    <n v="0"/>
    <n v="710.6125405386872"/>
    <n v="0"/>
    <n v="0"/>
    <n v="0"/>
    <n v="0"/>
    <n v="0"/>
    <n v="710.6125405386872"/>
    <n v="1.0389376013022124E-2"/>
  </r>
  <r>
    <x v="12"/>
    <x v="23"/>
    <n v="87647"/>
    <m/>
    <n v="37504"/>
    <m/>
    <m/>
    <m/>
    <m/>
    <n v="327196.1428571429"/>
    <n v="123"/>
    <n v="0"/>
    <m/>
    <n v="0"/>
    <m/>
    <m/>
    <m/>
    <m/>
    <m/>
    <m/>
    <m/>
    <m/>
    <m/>
    <m/>
    <m/>
    <m/>
    <m/>
    <n v="10771"/>
    <m/>
    <n v="10"/>
    <n v="0"/>
    <n v="37504"/>
    <n v="327196.1428571429"/>
    <n v="0"/>
    <n v="10894"/>
    <n v="10"/>
    <n v="0"/>
    <n v="127963.648"/>
    <n v="327196.1428571429"/>
    <n v="0"/>
    <n v="10894"/>
    <n v="10"/>
    <n v="0"/>
    <n v="466063.79085714289"/>
    <n v="5.3175099074371381"/>
  </r>
  <r>
    <x v="22"/>
    <x v="23"/>
    <n v="87647"/>
    <m/>
    <n v="34756.740740740737"/>
    <n v="28495575.31347638"/>
    <n v="325.11752043397229"/>
    <m/>
    <m/>
    <n v="283769.72413793107"/>
    <n v="1743.48275862069"/>
    <n v="0"/>
    <m/>
    <n v="0"/>
    <m/>
    <m/>
    <m/>
    <m/>
    <m/>
    <m/>
    <m/>
    <m/>
    <m/>
    <m/>
    <m/>
    <m/>
    <m/>
    <n v="11146.103448275861"/>
    <n v="0"/>
    <n v="10.68965517241379"/>
    <n v="0"/>
    <n v="34756.740740740737"/>
    <n v="283769.72413793107"/>
    <n v="0"/>
    <n v="12889.586206896551"/>
    <n v="10.68965517241379"/>
    <n v="0"/>
    <n v="118589.99940740739"/>
    <n v="283769.72413793107"/>
    <n v="0"/>
    <n v="12889.586206896551"/>
    <n v="10.68965517241379"/>
    <n v="0"/>
    <n v="415259.99940740748"/>
    <n v="4.7378689448287732"/>
  </r>
  <r>
    <x v="35"/>
    <x v="23"/>
    <n v="87647"/>
    <m/>
    <n v="28135.52"/>
    <n v="28054125.99562462"/>
    <n v="320.08084698420498"/>
    <m/>
    <m/>
    <n v="279581.12"/>
    <n v="1876"/>
    <n v="0"/>
    <m/>
    <n v="0"/>
    <m/>
    <m/>
    <m/>
    <m/>
    <m/>
    <m/>
    <m/>
    <m/>
    <m/>
    <m/>
    <m/>
    <m/>
    <m/>
    <n v="13725.384615384621"/>
    <n v="0"/>
    <n v="0"/>
    <n v="0"/>
    <n v="28135.52"/>
    <n v="279581.12"/>
    <n v="0"/>
    <n v="15601.384615384621"/>
    <n v="0"/>
    <n v="0"/>
    <n v="95998.394239999994"/>
    <n v="279581.12"/>
    <n v="0"/>
    <n v="15601.384615384621"/>
    <n v="0"/>
    <n v="0"/>
    <n v="391180.89885538461"/>
    <n v="4.4631407675720176"/>
  </r>
  <r>
    <x v="34"/>
    <x v="23"/>
    <n v="87647"/>
    <m/>
    <n v="32217"/>
    <m/>
    <m/>
    <m/>
    <m/>
    <n v="260578"/>
    <m/>
    <n v="0"/>
    <m/>
    <n v="0"/>
    <m/>
    <m/>
    <m/>
    <m/>
    <m/>
    <m/>
    <m/>
    <m/>
    <m/>
    <m/>
    <m/>
    <m/>
    <m/>
    <n v="14370"/>
    <n v="0"/>
    <n v="0"/>
    <n v="0"/>
    <n v="32217"/>
    <n v="260578"/>
    <n v="0"/>
    <n v="14370"/>
    <n v="0"/>
    <n v="0"/>
    <n v="109924.40399999999"/>
    <n v="260578"/>
    <n v="0"/>
    <n v="14370"/>
    <n v="0"/>
    <n v="0"/>
    <n v="384872.40399999998"/>
    <n v="4.3911646034661764"/>
  </r>
  <r>
    <x v="20"/>
    <x v="23"/>
    <n v="87647"/>
    <m/>
    <n v="35484"/>
    <n v="24492440.1855"/>
    <n v="279.44413597156779"/>
    <m/>
    <m/>
    <n v="243713.57142857139"/>
    <n v="270"/>
    <n v="0"/>
    <m/>
    <n v="0"/>
    <m/>
    <m/>
    <m/>
    <m/>
    <m/>
    <m/>
    <m/>
    <m/>
    <m/>
    <m/>
    <m/>
    <m/>
    <m/>
    <n v="9007.5"/>
    <n v="2357.1428571428569"/>
    <n v="0"/>
    <n v="0"/>
    <n v="35484"/>
    <n v="243713.57142857139"/>
    <n v="0"/>
    <n v="11634.642857142857"/>
    <n v="0"/>
    <n v="0"/>
    <n v="121071.408"/>
    <n v="243713.57142857139"/>
    <n v="0"/>
    <n v="11634.642857142857"/>
    <n v="0"/>
    <n v="0"/>
    <n v="376419.62228571426"/>
    <n v="4.2947234050876153"/>
  </r>
  <r>
    <x v="47"/>
    <x v="23"/>
    <n v="87647"/>
    <m/>
    <n v="27261"/>
    <n v="24261553.442416292"/>
    <n v="276.80985592680059"/>
    <m/>
    <m/>
    <n v="241685.23076923081"/>
    <n v="2381.6470588235302"/>
    <n v="0"/>
    <m/>
    <n v="0"/>
    <m/>
    <m/>
    <m/>
    <m/>
    <m/>
    <m/>
    <m/>
    <m/>
    <m/>
    <m/>
    <m/>
    <m/>
    <m/>
    <n v="13451.846153846151"/>
    <n v="0"/>
    <n v="0"/>
    <n v="0"/>
    <n v="27261"/>
    <n v="241685.23076923081"/>
    <n v="0"/>
    <n v="15833.49321266968"/>
    <n v="0"/>
    <n v="0"/>
    <n v="93014.531999999992"/>
    <n v="241685.23076923081"/>
    <n v="0"/>
    <n v="15833.49321266968"/>
    <n v="0"/>
    <n v="0"/>
    <n v="350533.2559819005"/>
    <n v="3.9993754034011491"/>
  </r>
  <r>
    <x v="1"/>
    <x v="23"/>
    <n v="87647"/>
    <m/>
    <n v="41420.428571428572"/>
    <m/>
    <m/>
    <m/>
    <m/>
    <n v="234200.57142857139"/>
    <n v="225.85714285714289"/>
    <n v="0"/>
    <m/>
    <n v="0"/>
    <m/>
    <m/>
    <m/>
    <m/>
    <m/>
    <m/>
    <m/>
    <m/>
    <m/>
    <m/>
    <m/>
    <m/>
    <m/>
    <n v="7789.8571428571422"/>
    <m/>
    <n v="0"/>
    <n v="0"/>
    <n v="41420.428571428572"/>
    <n v="234200.57142857139"/>
    <n v="0"/>
    <n v="8015.7142857142853"/>
    <n v="0"/>
    <n v="0"/>
    <n v="141326.50228571429"/>
    <n v="234200.57142857139"/>
    <n v="0"/>
    <n v="8015.7142857142853"/>
    <n v="0"/>
    <n v="0"/>
    <n v="383542.78799999994"/>
    <n v="4.3759944778486419"/>
  </r>
  <r>
    <x v="33"/>
    <x v="23"/>
    <n v="87647"/>
    <m/>
    <n v="32546"/>
    <n v="23356463.634"/>
    <n v="266.48332098075241"/>
    <m/>
    <m/>
    <n v="232454"/>
    <n v="3193"/>
    <n v="0"/>
    <m/>
    <n v="0"/>
    <m/>
    <m/>
    <m/>
    <m/>
    <m/>
    <m/>
    <m/>
    <m/>
    <m/>
    <m/>
    <m/>
    <m/>
    <m/>
    <n v="13489"/>
    <n v="0"/>
    <n v="0"/>
    <n v="0"/>
    <n v="32546"/>
    <n v="232454"/>
    <n v="0"/>
    <n v="16682"/>
    <n v="0"/>
    <n v="0"/>
    <n v="111046.95199999999"/>
    <n v="232454"/>
    <n v="0"/>
    <n v="16682"/>
    <n v="0"/>
    <n v="0"/>
    <n v="360182.95199999999"/>
    <n v="4.109472680183007"/>
  </r>
  <r>
    <x v="53"/>
    <x v="23"/>
    <n v="87647"/>
    <m/>
    <n v="39203"/>
    <n v="22593804.510000002"/>
    <n v="257.78183520257397"/>
    <m/>
    <m/>
    <n v="224600"/>
    <n v="60"/>
    <n v="0"/>
    <m/>
    <n v="8"/>
    <m/>
    <m/>
    <m/>
    <m/>
    <m/>
    <m/>
    <m/>
    <m/>
    <m/>
    <m/>
    <m/>
    <m/>
    <m/>
    <n v="8006"/>
    <n v="35800"/>
    <n v="0"/>
    <n v="0"/>
    <n v="39203"/>
    <n v="224600"/>
    <n v="0"/>
    <n v="43866"/>
    <n v="8"/>
    <n v="0"/>
    <n v="133760.636"/>
    <n v="224600"/>
    <n v="0"/>
    <n v="43866"/>
    <n v="8"/>
    <n v="0"/>
    <n v="402234.636"/>
    <n v="4.5892573162800776"/>
  </r>
  <r>
    <x v="13"/>
    <x v="23"/>
    <n v="87647"/>
    <m/>
    <n v="35751.818181818177"/>
    <n v="22229706.25363636"/>
    <n v="253.62769123457011"/>
    <m/>
    <m/>
    <n v="221076.92307692309"/>
    <n v="0"/>
    <n v="0"/>
    <m/>
    <n v="0"/>
    <m/>
    <m/>
    <m/>
    <m/>
    <m/>
    <m/>
    <m/>
    <m/>
    <m/>
    <m/>
    <m/>
    <m/>
    <m/>
    <n v="5607.6923076923076"/>
    <n v="23100"/>
    <n v="34.615384615384613"/>
    <n v="0"/>
    <n v="35751.818181818177"/>
    <n v="221076.92307692309"/>
    <n v="0"/>
    <n v="28707.692307692309"/>
    <n v="34.615384615384613"/>
    <n v="0"/>
    <n v="121985.20363636361"/>
    <n v="221076.92307692309"/>
    <n v="0"/>
    <n v="28707.692307692309"/>
    <n v="34.615384615384613"/>
    <n v="0"/>
    <n v="371804.43440559442"/>
    <n v="4.2420668637328651"/>
  </r>
  <r>
    <x v="24"/>
    <x v="23"/>
    <n v="87647"/>
    <m/>
    <n v="34149.172413793101"/>
    <m/>
    <m/>
    <m/>
    <m/>
    <n v="218988.27586206899"/>
    <n v="1770.206896551724"/>
    <n v="0"/>
    <m/>
    <n v="0"/>
    <m/>
    <m/>
    <m/>
    <m/>
    <m/>
    <m/>
    <m/>
    <m/>
    <m/>
    <m/>
    <m/>
    <m/>
    <m/>
    <n v="9975.5862068965525"/>
    <m/>
    <n v="0"/>
    <n v="0"/>
    <n v="34149.172413793101"/>
    <n v="218988.27586206899"/>
    <n v="0"/>
    <n v="11745.793103448277"/>
    <n v="0"/>
    <n v="0"/>
    <n v="116516.97627586206"/>
    <n v="218988.27586206899"/>
    <n v="0"/>
    <n v="11745.793103448277"/>
    <n v="0"/>
    <n v="0"/>
    <n v="347251.04524137935"/>
    <n v="3.961927336262272"/>
  </r>
  <r>
    <x v="11"/>
    <x v="23"/>
    <n v="87647"/>
    <m/>
    <n v="34660.5"/>
    <n v="21473360.548690911"/>
    <n v="244.99823780267329"/>
    <m/>
    <m/>
    <n v="213550.90909090909"/>
    <n v="33.6"/>
    <n v="0"/>
    <m/>
    <n v="0"/>
    <m/>
    <m/>
    <m/>
    <m/>
    <m/>
    <m/>
    <m/>
    <m/>
    <m/>
    <m/>
    <m/>
    <m/>
    <m/>
    <n v="7980"/>
    <n v="0"/>
    <n v="0"/>
    <n v="0"/>
    <n v="34660.5"/>
    <n v="213550.90909090909"/>
    <n v="0"/>
    <n v="8013.6"/>
    <n v="0"/>
    <n v="0"/>
    <n v="118261.626"/>
    <n v="213550.90909090909"/>
    <n v="0"/>
    <n v="8013.6"/>
    <n v="0"/>
    <n v="0"/>
    <n v="339826.13509090908"/>
    <n v="3.8772135394355662"/>
  </r>
  <r>
    <x v="46"/>
    <x v="23"/>
    <n v="87647"/>
    <m/>
    <n v="30061.142857142859"/>
    <n v="21293869.720528569"/>
    <n v="242.9503544962015"/>
    <m/>
    <m/>
    <n v="211912.9"/>
    <n v="0"/>
    <n v="0"/>
    <m/>
    <n v="0"/>
    <m/>
    <m/>
    <m/>
    <m/>
    <m/>
    <m/>
    <m/>
    <m/>
    <m/>
    <m/>
    <m/>
    <m/>
    <m/>
    <n v="11085.6"/>
    <n v="0"/>
    <n v="15.5"/>
    <n v="0"/>
    <n v="30061.142857142859"/>
    <n v="211912.9"/>
    <n v="0"/>
    <n v="11085.6"/>
    <n v="15.5"/>
    <n v="0"/>
    <n v="102568.61942857143"/>
    <n v="211912.9"/>
    <n v="0"/>
    <n v="11085.6"/>
    <n v="15.5"/>
    <n v="0"/>
    <n v="325582.61942857143"/>
    <n v="3.7147035201270029"/>
  </r>
  <r>
    <x v="44"/>
    <x v="23"/>
    <n v="87647"/>
    <m/>
    <n v="29435"/>
    <n v="20488443.706"/>
    <n v="233.76092400196239"/>
    <m/>
    <m/>
    <n v="203880"/>
    <n v="1100"/>
    <n v="0"/>
    <m/>
    <n v="3"/>
    <m/>
    <m/>
    <m/>
    <m/>
    <m/>
    <m/>
    <m/>
    <m/>
    <m/>
    <m/>
    <m/>
    <m/>
    <m/>
    <n v="10353"/>
    <n v="0"/>
    <n v="30"/>
    <n v="0"/>
    <n v="29435"/>
    <n v="203880"/>
    <n v="0"/>
    <n v="11453"/>
    <n v="33"/>
    <n v="0"/>
    <n v="100432.22"/>
    <n v="203880"/>
    <n v="0"/>
    <n v="11453"/>
    <n v="33"/>
    <n v="0"/>
    <n v="315798.21999999997"/>
    <n v="3.6030693577646695"/>
  </r>
  <r>
    <x v="23"/>
    <x v="23"/>
    <n v="87647"/>
    <m/>
    <n v="33757.705882352937"/>
    <n v="20368791.557165589"/>
    <n v="232.39576434065731"/>
    <m/>
    <m/>
    <n v="202536"/>
    <n v="1533.375"/>
    <n v="0"/>
    <m/>
    <n v="0"/>
    <m/>
    <m/>
    <m/>
    <m/>
    <m/>
    <m/>
    <m/>
    <m/>
    <m/>
    <m/>
    <m/>
    <m/>
    <m/>
    <n v="8719.7199999999993"/>
    <n v="0"/>
    <n v="11.6"/>
    <n v="0"/>
    <n v="33757.705882352937"/>
    <n v="202536"/>
    <n v="0"/>
    <n v="10253.094999999999"/>
    <n v="11.6"/>
    <n v="0"/>
    <n v="115181.29247058822"/>
    <n v="202536"/>
    <n v="0"/>
    <n v="10253.094999999999"/>
    <n v="11.6"/>
    <n v="0"/>
    <n v="327981.98747058818"/>
    <n v="3.7420788785764278"/>
  </r>
  <r>
    <x v="8"/>
    <x v="23"/>
    <n v="87647"/>
    <m/>
    <n v="35790"/>
    <n v="20067194.905714281"/>
    <n v="228.95472641065049"/>
    <m/>
    <m/>
    <n v="199450.71428571429"/>
    <n v="2.1428571428571428"/>
    <n v="0"/>
    <m/>
    <n v="9.6428571428571441"/>
    <m/>
    <m/>
    <m/>
    <m/>
    <m/>
    <m/>
    <m/>
    <m/>
    <m/>
    <m/>
    <m/>
    <m/>
    <m/>
    <n v="7985.3571428571431"/>
    <n v="0"/>
    <n v="0"/>
    <n v="0"/>
    <n v="35790"/>
    <n v="199450.71428571429"/>
    <n v="0"/>
    <n v="7987.5"/>
    <n v="9.6428571428571441"/>
    <n v="0"/>
    <n v="122115.48"/>
    <n v="199450.71428571429"/>
    <n v="0"/>
    <n v="7987.5"/>
    <n v="9.6428571428571441"/>
    <n v="0"/>
    <n v="329563.33714285714"/>
    <n v="3.7601211352682595"/>
  </r>
  <r>
    <x v="36"/>
    <x v="23"/>
    <n v="87647"/>
    <m/>
    <n v="29979.137931034478"/>
    <n v="19719741.767344821"/>
    <n v="224.99049331231899"/>
    <m/>
    <m/>
    <n v="196174.41379310339"/>
    <n v="1980.793103448276"/>
    <n v="0"/>
    <m/>
    <n v="0"/>
    <m/>
    <m/>
    <m/>
    <m/>
    <m/>
    <m/>
    <m/>
    <m/>
    <m/>
    <m/>
    <m/>
    <m/>
    <m/>
    <n v="9588.6206896551721"/>
    <n v="0"/>
    <n v="0"/>
    <n v="0"/>
    <n v="29979.137931034478"/>
    <n v="196174.41379310339"/>
    <n v="0"/>
    <n v="11569.413793103447"/>
    <n v="0"/>
    <n v="0"/>
    <n v="102288.81862068964"/>
    <n v="196174.41379310339"/>
    <n v="0"/>
    <n v="11569.413793103447"/>
    <n v="0"/>
    <n v="0"/>
    <n v="310032.64620689646"/>
    <n v="3.5372875991978785"/>
  </r>
  <r>
    <x v="37"/>
    <x v="23"/>
    <n v="87647"/>
    <m/>
    <n v="28373"/>
    <n v="18990817.561999999"/>
    <n v="216.67390283751871"/>
    <m/>
    <m/>
    <n v="188940"/>
    <n v="889"/>
    <n v="0"/>
    <m/>
    <n v="8"/>
    <m/>
    <m/>
    <m/>
    <m/>
    <m/>
    <m/>
    <m/>
    <m/>
    <m/>
    <m/>
    <m/>
    <m/>
    <m/>
    <n v="7969"/>
    <n v="0"/>
    <n v="20"/>
    <n v="0"/>
    <n v="28373"/>
    <n v="188940"/>
    <n v="0"/>
    <n v="8858"/>
    <n v="28"/>
    <n v="0"/>
    <n v="96808.675999999992"/>
    <n v="188940"/>
    <n v="0"/>
    <n v="8858"/>
    <n v="28"/>
    <n v="0"/>
    <n v="294634.67599999998"/>
    <n v="3.3616059420174107"/>
  </r>
  <r>
    <x v="48"/>
    <x v="23"/>
    <n v="87647"/>
    <m/>
    <n v="28153.53571428571"/>
    <n v="18956683.990864031"/>
    <n v="216.28445914707899"/>
    <m/>
    <m/>
    <n v="188606.13793103449"/>
    <n v="1915.8"/>
    <n v="0"/>
    <m/>
    <n v="47.03448275862069"/>
    <m/>
    <m/>
    <m/>
    <m/>
    <m/>
    <m/>
    <m/>
    <m/>
    <m/>
    <m/>
    <m/>
    <m/>
    <m/>
    <n v="8328.3103448275851"/>
    <n v="0"/>
    <n v="42.758620689655167"/>
    <n v="0"/>
    <n v="28153.53571428571"/>
    <n v="188606.13793103449"/>
    <n v="0"/>
    <n v="10244.110344827584"/>
    <n v="89.793103448275858"/>
    <n v="0"/>
    <n v="96059.863857142846"/>
    <n v="188606.13793103449"/>
    <n v="0"/>
    <n v="10244.110344827584"/>
    <n v="89.793103448275858"/>
    <n v="0"/>
    <n v="294999.90523645323"/>
    <n v="3.3657729897937547"/>
  </r>
  <r>
    <x v="31"/>
    <x v="23"/>
    <n v="87647"/>
    <m/>
    <n v="36047"/>
    <n v="17907798.802000001"/>
    <n v="204.31730466530519"/>
    <m/>
    <m/>
    <n v="177848"/>
    <n v="688"/>
    <n v="0"/>
    <m/>
    <n v="32"/>
    <m/>
    <m/>
    <m/>
    <m/>
    <m/>
    <m/>
    <m/>
    <m/>
    <m/>
    <m/>
    <m/>
    <m/>
    <m/>
    <n v="4208"/>
    <n v="960"/>
    <n v="0"/>
    <n v="550"/>
    <n v="36047"/>
    <n v="177848"/>
    <n v="0"/>
    <n v="5856"/>
    <n v="582"/>
    <n v="0"/>
    <n v="122992.364"/>
    <n v="177848"/>
    <n v="0"/>
    <n v="5856"/>
    <n v="582"/>
    <n v="0"/>
    <n v="307278.364"/>
    <n v="3.5058628817871691"/>
  </r>
  <r>
    <x v="14"/>
    <x v="23"/>
    <n v="87647"/>
    <m/>
    <n v="32474.94736842105"/>
    <n v="16929140.894740742"/>
    <n v="193.15140158523101"/>
    <m/>
    <m/>
    <n v="168183.03703703699"/>
    <n v="0"/>
    <n v="0"/>
    <m/>
    <n v="99.888888888888886"/>
    <m/>
    <m/>
    <m/>
    <m/>
    <m/>
    <m/>
    <m/>
    <m/>
    <m/>
    <m/>
    <m/>
    <m/>
    <m/>
    <n v="3544.333333333333"/>
    <n v="21781.57894736842"/>
    <n v="3731.4814814814808"/>
    <n v="3513.333333333333"/>
    <n v="32474.94736842105"/>
    <n v="168183.03703703699"/>
    <n v="0"/>
    <n v="25325.912280701752"/>
    <n v="7344.7037037037026"/>
    <n v="0"/>
    <n v="110804.52042105261"/>
    <n v="168183.03703703699"/>
    <n v="0"/>
    <n v="25325.912280701752"/>
    <n v="7344.7037037037026"/>
    <n v="0"/>
    <n v="311658.17344249506"/>
    <n v="3.5558338955411486"/>
  </r>
  <r>
    <x v="49"/>
    <x v="23"/>
    <n v="87647"/>
    <m/>
    <n v="25488.461538461539"/>
    <n v="16745049.06461538"/>
    <n v="191.0510235902585"/>
    <m/>
    <m/>
    <n v="166580.76923076919"/>
    <n v="1436.5384615384619"/>
    <n v="0"/>
    <m/>
    <n v="0"/>
    <m/>
    <m/>
    <m/>
    <m/>
    <m/>
    <m/>
    <m/>
    <m/>
    <m/>
    <m/>
    <m/>
    <m/>
    <m/>
    <n v="4074.23076923077"/>
    <n v="0"/>
    <n v="0"/>
    <n v="0"/>
    <n v="25488.461538461539"/>
    <n v="166580.76923076919"/>
    <n v="0"/>
    <n v="5510.7692307692323"/>
    <n v="0"/>
    <n v="0"/>
    <n v="86966.630769230775"/>
    <n v="166580.76923076919"/>
    <n v="0"/>
    <n v="5510.7692307692323"/>
    <n v="0"/>
    <n v="0"/>
    <n v="259058.16923076918"/>
    <n v="2.9556992165250286"/>
  </r>
  <r>
    <x v="25"/>
    <x v="23"/>
    <n v="87647"/>
    <m/>
    <n v="31344.444444444449"/>
    <n v="16400403.038730159"/>
    <n v="187.1188179712957"/>
    <m/>
    <m/>
    <n v="162934.28571428571"/>
    <n v="1222.5"/>
    <n v="0"/>
    <m/>
    <n v="0"/>
    <m/>
    <m/>
    <m/>
    <m/>
    <m/>
    <m/>
    <m/>
    <m/>
    <m/>
    <m/>
    <m/>
    <m/>
    <m/>
    <n v="7689.6428571428569"/>
    <n v="18300"/>
    <n v="10.714285714285721"/>
    <n v="0"/>
    <n v="31344.444444444449"/>
    <n v="162934.28571428571"/>
    <n v="0"/>
    <n v="27212.142857142855"/>
    <n v="10.714285714285721"/>
    <n v="0"/>
    <n v="106947.24444444446"/>
    <n v="162934.28571428571"/>
    <n v="0"/>
    <n v="27212.142857142855"/>
    <n v="10.714285714285721"/>
    <n v="0"/>
    <n v="297104.38730158727"/>
    <n v="3.389783875107959"/>
  </r>
  <r>
    <x v="10"/>
    <x v="23"/>
    <n v="87647"/>
    <m/>
    <n v="36978.866666666661"/>
    <n v="16009288.791506"/>
    <n v="182.656437659087"/>
    <m/>
    <m/>
    <n v="158831.08333333331"/>
    <n v="318.03703703703712"/>
    <n v="0"/>
    <m/>
    <n v="0"/>
    <m/>
    <m/>
    <m/>
    <m/>
    <m/>
    <m/>
    <m/>
    <m/>
    <m/>
    <m/>
    <m/>
    <m/>
    <m/>
    <n v="8247.0689655172409"/>
    <n v="0"/>
    <n v="0"/>
    <n v="0"/>
    <n v="36978.866666666661"/>
    <n v="158831.08333333331"/>
    <n v="0"/>
    <n v="8565.1060025542774"/>
    <n v="0"/>
    <n v="0"/>
    <n v="126171.89306666664"/>
    <n v="158831.08333333331"/>
    <n v="0"/>
    <n v="8565.1060025542774"/>
    <n v="0"/>
    <n v="0"/>
    <n v="293568.08240255422"/>
    <n v="3.3494367451544744"/>
  </r>
  <r>
    <x v="19"/>
    <x v="23"/>
    <n v="87647"/>
    <m/>
    <n v="40007.71428571429"/>
    <n v="15620934.5176601"/>
    <n v="178.22554699716019"/>
    <m/>
    <m/>
    <n v="154843.93103448281"/>
    <n v="2.137931034482758"/>
    <n v="0"/>
    <m/>
    <n v="384.82758620689663"/>
    <m/>
    <m/>
    <m/>
    <m/>
    <m/>
    <m/>
    <m/>
    <m/>
    <m/>
    <m/>
    <m/>
    <m/>
    <m/>
    <n v="4411.620689655173"/>
    <n v="0"/>
    <n v="11331.03448275862"/>
    <n v="18963.448275862069"/>
    <n v="40007.71428571429"/>
    <n v="154843.93103448281"/>
    <n v="0"/>
    <n v="4413.7586206896558"/>
    <n v="30679.310344827587"/>
    <n v="0"/>
    <n v="136506.32114285717"/>
    <n v="154843.93103448281"/>
    <n v="0"/>
    <n v="4413.7586206896558"/>
    <n v="30679.310344827587"/>
    <n v="0"/>
    <n v="326443.32114285725"/>
    <n v="3.7245236133907293"/>
  </r>
  <r>
    <x v="32"/>
    <x v="23"/>
    <n v="87647"/>
    <m/>
    <n v="33266.842105263153"/>
    <n v="14815656.15985107"/>
    <n v="169.03780117803311"/>
    <m/>
    <m/>
    <n v="147021.42857142861"/>
    <n v="1014.2307692307691"/>
    <n v="0"/>
    <m/>
    <n v="0"/>
    <m/>
    <m/>
    <m/>
    <m/>
    <m/>
    <m/>
    <m/>
    <m/>
    <m/>
    <m/>
    <m/>
    <m/>
    <m/>
    <n v="5823.2142857142862"/>
    <n v="0"/>
    <n v="0"/>
    <n v="0"/>
    <n v="33266.842105263153"/>
    <n v="147021.42857142861"/>
    <n v="0"/>
    <n v="6837.4450549450557"/>
    <n v="0"/>
    <n v="0"/>
    <n v="113506.46526315788"/>
    <n v="147021.42857142861"/>
    <n v="0"/>
    <n v="6837.4450549450557"/>
    <n v="0"/>
    <n v="0"/>
    <n v="267365.33888953156"/>
    <n v="3.0504790681886607"/>
  </r>
  <r>
    <x v="45"/>
    <x v="23"/>
    <n v="87647"/>
    <m/>
    <n v="30006.523809523809"/>
    <n v="13716971.0554881"/>
    <n v="156.50245935956849"/>
    <m/>
    <m/>
    <n v="136145.79999999999"/>
    <n v="1433.75"/>
    <n v="0"/>
    <m/>
    <n v="0"/>
    <m/>
    <m/>
    <m/>
    <m/>
    <m/>
    <m/>
    <m/>
    <m/>
    <m/>
    <m/>
    <m/>
    <m/>
    <m/>
    <n v="7341.8333333333339"/>
    <n v="0"/>
    <n v="20.666666666666661"/>
    <n v="0"/>
    <n v="30006.523809523809"/>
    <n v="136145.79999999999"/>
    <n v="0"/>
    <n v="8775.5833333333339"/>
    <n v="20.666666666666661"/>
    <n v="0"/>
    <n v="102382.25923809524"/>
    <n v="136145.79999999999"/>
    <n v="0"/>
    <n v="8775.5833333333339"/>
    <n v="20.666666666666661"/>
    <n v="0"/>
    <n v="247324.30923809524"/>
    <n v="2.8218228717251614"/>
  </r>
  <r>
    <x v="26"/>
    <x v="23"/>
    <n v="87647"/>
    <m/>
    <n v="33059"/>
    <n v="12693641.18584615"/>
    <n v="144.82687582970499"/>
    <m/>
    <m/>
    <n v="125808"/>
    <n v="483"/>
    <n v="0"/>
    <m/>
    <n v="289"/>
    <m/>
    <m/>
    <m/>
    <m/>
    <m/>
    <m/>
    <m/>
    <m/>
    <m/>
    <m/>
    <m/>
    <m/>
    <m/>
    <n v="4752"/>
    <n v="11183.846153846151"/>
    <n v="15880"/>
    <n v="11290"/>
    <n v="33059"/>
    <n v="125808"/>
    <n v="0"/>
    <n v="16418.846153846149"/>
    <n v="27459"/>
    <n v="0"/>
    <n v="112797.308"/>
    <n v="125808"/>
    <n v="0"/>
    <n v="16418.846153846149"/>
    <n v="27459"/>
    <n v="0"/>
    <n v="282483.1541538462"/>
    <n v="3.2229643245501411"/>
  </r>
  <r>
    <x v="9"/>
    <x v="23"/>
    <n v="87647"/>
    <m/>
    <n v="35939.333333333328"/>
    <n v="12117150.03146667"/>
    <n v="138.24945555999261"/>
    <m/>
    <m/>
    <n v="119945.2"/>
    <n v="0"/>
    <n v="0"/>
    <m/>
    <n v="19.633333333333329"/>
    <m/>
    <m/>
    <m/>
    <m/>
    <m/>
    <m/>
    <m/>
    <m/>
    <m/>
    <m/>
    <m/>
    <m/>
    <m/>
    <n v="5006.5"/>
    <n v="0"/>
    <n v="0"/>
    <n v="0"/>
    <n v="35939.333333333328"/>
    <n v="119945.2"/>
    <n v="0"/>
    <n v="5006.5"/>
    <n v="19.633333333333329"/>
    <n v="0"/>
    <n v="122625.00533333332"/>
    <n v="119945.2"/>
    <n v="0"/>
    <n v="5006.5"/>
    <n v="19.633333333333329"/>
    <n v="0"/>
    <n v="247596.33866666665"/>
    <n v="2.8249265652750997"/>
  </r>
  <r>
    <x v="43"/>
    <x v="23"/>
    <n v="87647"/>
    <m/>
    <n v="31341"/>
    <n v="11991098.569551719"/>
    <n v="136.8112835527939"/>
    <m/>
    <m/>
    <n v="118841.1724137931"/>
    <n v="2.137931034482758"/>
    <n v="0"/>
    <m/>
    <n v="705.51724137931035"/>
    <m/>
    <m/>
    <m/>
    <m/>
    <m/>
    <m/>
    <m/>
    <m/>
    <m/>
    <m/>
    <m/>
    <m/>
    <m/>
    <n v="1354.3793103448279"/>
    <n v="1550"/>
    <n v="18108.275862068971"/>
    <n v="24115.862068965522"/>
    <n v="31341"/>
    <n v="118841.1724137931"/>
    <n v="0"/>
    <n v="2906.5172413793107"/>
    <n v="42929.655172413804"/>
    <n v="0"/>
    <n v="106935.492"/>
    <n v="118841.1724137931"/>
    <n v="0"/>
    <n v="2906.5172413793107"/>
    <n v="42929.655172413804"/>
    <n v="0"/>
    <n v="271612.83682758623"/>
    <n v="3.0989404865835253"/>
  </r>
  <r>
    <x v="50"/>
    <x v="23"/>
    <n v="87647"/>
    <m/>
    <n v="28074.241379310341"/>
    <n v="11772151.411448279"/>
    <n v="134.31322705224679"/>
    <m/>
    <m/>
    <n v="116763.1034482759"/>
    <n v="306.79310344827587"/>
    <n v="0"/>
    <m/>
    <n v="0"/>
    <m/>
    <m/>
    <m/>
    <m/>
    <m/>
    <m/>
    <m/>
    <m/>
    <m/>
    <m/>
    <m/>
    <m/>
    <m/>
    <n v="116.51724137931031"/>
    <n v="21.379310344827591"/>
    <n v="21432.758620689659"/>
    <n v="29877.586206896551"/>
    <n v="28074.241379310341"/>
    <n v="116763.1034482759"/>
    <n v="0"/>
    <n v="444.68965517241378"/>
    <n v="51310.34482758621"/>
    <n v="0"/>
    <n v="95789.311586206881"/>
    <n v="116763.1034482759"/>
    <n v="0"/>
    <n v="444.68965517241378"/>
    <n v="51310.34482758621"/>
    <n v="0"/>
    <n v="264307.44951724139"/>
    <n v="3.0155903740828709"/>
  </r>
  <r>
    <x v="38"/>
    <x v="23"/>
    <n v="87647"/>
    <m/>
    <n v="29680"/>
    <n v="11469696.195"/>
    <n v="130.86239340764661"/>
    <m/>
    <m/>
    <n v="113684"/>
    <n v="1"/>
    <n v="0"/>
    <m/>
    <n v="271"/>
    <m/>
    <m/>
    <m/>
    <m/>
    <m/>
    <m/>
    <m/>
    <m/>
    <m/>
    <m/>
    <m/>
    <m/>
    <m/>
    <n v="4983"/>
    <n v="230"/>
    <n v="11740"/>
    <n v="10810"/>
    <n v="29680"/>
    <n v="113684"/>
    <n v="0"/>
    <n v="5214"/>
    <n v="22821"/>
    <n v="0"/>
    <n v="101268.16"/>
    <n v="113684"/>
    <n v="0"/>
    <n v="5214"/>
    <n v="22821"/>
    <n v="0"/>
    <n v="242987.16"/>
    <n v="2.7723385854621378"/>
  </r>
  <r>
    <x v="21"/>
    <x v="23"/>
    <n v="87647"/>
    <m/>
    <n v="34658"/>
    <n v="10197160.706851849"/>
    <n v="116.34352238926429"/>
    <m/>
    <m/>
    <n v="100789.03703703699"/>
    <n v="283.59259259259261"/>
    <n v="0"/>
    <m/>
    <n v="0"/>
    <m/>
    <m/>
    <m/>
    <m/>
    <m/>
    <m/>
    <m/>
    <m/>
    <m/>
    <m/>
    <m/>
    <m/>
    <m/>
    <n v="3623.5555555555561"/>
    <n v="0"/>
    <n v="0"/>
    <n v="0"/>
    <n v="34658"/>
    <n v="100789.03703703699"/>
    <n v="0"/>
    <n v="3907.1481481481487"/>
    <n v="0"/>
    <n v="0"/>
    <n v="118253.09599999999"/>
    <n v="100789.03703703699"/>
    <n v="0"/>
    <n v="3907.1481481481487"/>
    <n v="0"/>
    <n v="0"/>
    <n v="222949.28118518513"/>
    <n v="2.5437183381654265"/>
  </r>
  <r>
    <x v="5"/>
    <x v="23"/>
    <n v="87647"/>
    <m/>
    <n v="43591.002645502798"/>
    <n v="9079974.1880574077"/>
    <n v="103.59709046581639"/>
    <m/>
    <m/>
    <n v="89310"/>
    <n v="0"/>
    <n v="0"/>
    <m/>
    <n v="3283.2690476190501"/>
    <m/>
    <m/>
    <m/>
    <m/>
    <m/>
    <m/>
    <m/>
    <m/>
    <m/>
    <m/>
    <m/>
    <m/>
    <m/>
    <n v="10.07142857142026"/>
    <n v="0"/>
    <n v="116689.904761905"/>
    <n v="121703.7857142858"/>
    <n v="43591.002645502798"/>
    <n v="89310"/>
    <n v="0"/>
    <n v="10.07142857142026"/>
    <n v="241676.95952380984"/>
    <n v="0"/>
    <n v="148732.50102645555"/>
    <n v="89310"/>
    <n v="0"/>
    <n v="10.07142857142026"/>
    <n v="241676.95952380984"/>
    <n v="0"/>
    <n v="479729.53197883681"/>
    <n v="5.473427863804087"/>
  </r>
  <r>
    <x v="41"/>
    <x v="23"/>
    <n v="87647"/>
    <m/>
    <n v="31863"/>
    <n v="9039892.6989999991"/>
    <n v="103.13978457905"/>
    <m/>
    <m/>
    <n v="89310"/>
    <n v="0"/>
    <n v="0"/>
    <m/>
    <n v="2713"/>
    <m/>
    <m/>
    <m/>
    <m/>
    <m/>
    <m/>
    <m/>
    <m/>
    <m/>
    <m/>
    <m/>
    <m/>
    <m/>
    <n v="0"/>
    <n v="0"/>
    <n v="78010"/>
    <n v="95420"/>
    <n v="31863"/>
    <n v="89310"/>
    <n v="0"/>
    <n v="0"/>
    <n v="176143"/>
    <n v="0"/>
    <n v="108716.556"/>
    <n v="89310"/>
    <n v="0"/>
    <n v="0"/>
    <n v="176143"/>
    <n v="0"/>
    <n v="374169.55599999998"/>
    <n v="4.2690514906385841"/>
  </r>
  <r>
    <x v="4"/>
    <x v="23"/>
    <n v="87647"/>
    <m/>
    <n v="36703.285714287311"/>
    <n v="9053436.3908571489"/>
    <n v="103.294310026095"/>
    <m/>
    <m/>
    <n v="89280"/>
    <n v="0"/>
    <n v="0"/>
    <m/>
    <n v="2926.2857142857388"/>
    <m/>
    <m/>
    <m/>
    <m/>
    <m/>
    <m/>
    <m/>
    <m/>
    <m/>
    <m/>
    <m/>
    <m/>
    <m/>
    <n v="0.85714285704307258"/>
    <n v="0"/>
    <n v="101758.57142857461"/>
    <n v="100094.2857142873"/>
    <n v="36703.285714287311"/>
    <n v="89280"/>
    <n v="0"/>
    <n v="0.85714285704307258"/>
    <n v="204779.14285714764"/>
    <n v="0"/>
    <n v="125231.61085714831"/>
    <n v="89280"/>
    <n v="0"/>
    <n v="0.85714285704307258"/>
    <n v="204779.14285714764"/>
    <n v="0"/>
    <n v="419291.61085715296"/>
    <n v="4.7838672271401528"/>
  </r>
  <r>
    <x v="52"/>
    <x v="23"/>
    <n v="87647"/>
    <m/>
    <n v="28768"/>
    <n v="9026156.4159999993"/>
    <n v="102.9830617819207"/>
    <m/>
    <m/>
    <n v="89280"/>
    <n v="0"/>
    <n v="0"/>
    <m/>
    <n v="0"/>
    <m/>
    <m/>
    <m/>
    <m/>
    <m/>
    <m/>
    <m/>
    <m/>
    <m/>
    <m/>
    <m/>
    <m/>
    <m/>
    <n v="0"/>
    <n v="0"/>
    <n v="0"/>
    <n v="0"/>
    <n v="28768"/>
    <n v="89280"/>
    <n v="0"/>
    <n v="0"/>
    <n v="0"/>
    <n v="0"/>
    <n v="98156.415999999997"/>
    <n v="89280"/>
    <n v="0"/>
    <n v="0"/>
    <n v="0"/>
    <n v="0"/>
    <n v="187436.416"/>
    <n v="2.1385377251931041"/>
  </r>
  <r>
    <x v="40"/>
    <x v="23"/>
    <n v="87647"/>
    <m/>
    <n v="31614"/>
    <n v="9033222.8440000005"/>
    <n v="103.0636855111983"/>
    <m/>
    <m/>
    <n v="89252"/>
    <n v="0"/>
    <n v="0"/>
    <m/>
    <n v="2107"/>
    <m/>
    <m/>
    <m/>
    <m/>
    <m/>
    <m/>
    <m/>
    <m/>
    <m/>
    <m/>
    <m/>
    <m/>
    <m/>
    <n v="59"/>
    <n v="520"/>
    <n v="68570"/>
    <n v="84620"/>
    <n v="31614"/>
    <n v="89252"/>
    <n v="0"/>
    <n v="579"/>
    <n v="155297"/>
    <n v="0"/>
    <n v="107866.96799999999"/>
    <n v="89252"/>
    <n v="0"/>
    <n v="579"/>
    <n v="155297"/>
    <n v="0"/>
    <n v="352994.96799999999"/>
    <n v="4.0274620694376306"/>
  </r>
  <r>
    <x v="16"/>
    <x v="23"/>
    <n v="87647"/>
    <m/>
    <n v="42333"/>
    <n v="9068243.8140689656"/>
    <n v="103.4632538942459"/>
    <m/>
    <m/>
    <n v="89236"/>
    <n v="0"/>
    <n v="0"/>
    <m/>
    <n v="2936"/>
    <m/>
    <m/>
    <m/>
    <m/>
    <m/>
    <m/>
    <m/>
    <m/>
    <m/>
    <m/>
    <m/>
    <m/>
    <m/>
    <n v="0"/>
    <n v="0"/>
    <n v="90910"/>
    <n v="109772.0689655172"/>
    <n v="42333"/>
    <n v="89236"/>
    <n v="0"/>
    <n v="0"/>
    <n v="203618.06896551722"/>
    <n v="0"/>
    <n v="144440.196"/>
    <n v="89236"/>
    <n v="0"/>
    <n v="0"/>
    <n v="203618.06896551722"/>
    <n v="0"/>
    <n v="437294.26496551721"/>
    <n v="4.9892667742822594"/>
  </r>
  <r>
    <x v="2"/>
    <x v="23"/>
    <n v="87647"/>
    <m/>
    <n v="33263"/>
    <n v="8997472.6536896545"/>
    <n v="102.65579716008141"/>
    <m/>
    <m/>
    <n v="88839.586206896551"/>
    <n v="70.551724137931032"/>
    <n v="0"/>
    <m/>
    <n v="442.55172413793099"/>
    <m/>
    <m/>
    <m/>
    <m/>
    <m/>
    <m/>
    <m/>
    <m/>
    <m/>
    <m/>
    <m/>
    <m/>
    <m/>
    <n v="78.034482758620683"/>
    <n v="342.06896551724139"/>
    <n v="3559.655172413793"/>
    <n v="16184.13793103448"/>
    <n v="33263"/>
    <n v="88839.586206896551"/>
    <n v="0"/>
    <n v="490.65517241379314"/>
    <n v="20186.344827586203"/>
    <n v="0"/>
    <n v="113493.356"/>
    <n v="88839.586206896551"/>
    <n v="0"/>
    <n v="490.65517241379314"/>
    <n v="20186.344827586203"/>
    <n v="0"/>
    <n v="223009.94220689655"/>
    <n v="2.5444104442467688"/>
  </r>
  <r>
    <x v="27"/>
    <x v="23"/>
    <n v="87647"/>
    <m/>
    <n v="36136.071428571428"/>
    <n v="8766630.2657142859"/>
    <n v="100.0220231806483"/>
    <m/>
    <m/>
    <n v="86432.142857142855"/>
    <n v="0"/>
    <n v="0"/>
    <m/>
    <n v="1525.714285714286"/>
    <m/>
    <m/>
    <m/>
    <m/>
    <m/>
    <m/>
    <m/>
    <m/>
    <m/>
    <m/>
    <m/>
    <m/>
    <m/>
    <n v="85.714285714285722"/>
    <n v="107.1428571428572"/>
    <n v="66846.42857142858"/>
    <n v="51139.28571428571"/>
    <n v="36136.071428571428"/>
    <n v="86432.142857142855"/>
    <n v="0"/>
    <n v="192.85714285714292"/>
    <n v="119511.42857142858"/>
    <n v="0"/>
    <n v="123296.2757142857"/>
    <n v="86432.142857142855"/>
    <n v="0"/>
    <n v="192.85714285714292"/>
    <n v="119511.42857142858"/>
    <n v="0"/>
    <n v="329432.70428571431"/>
    <n v="3.7586306922737149"/>
  </r>
  <r>
    <x v="30"/>
    <x v="23"/>
    <n v="87647"/>
    <m/>
    <n v="38899.28571428571"/>
    <n v="8772807.5721428581"/>
    <n v="100.09250256304099"/>
    <m/>
    <m/>
    <n v="86400"/>
    <n v="0"/>
    <n v="0"/>
    <m/>
    <n v="1494.6428571428571"/>
    <m/>
    <m/>
    <m/>
    <m/>
    <m/>
    <m/>
    <m/>
    <m/>
    <m/>
    <m/>
    <m/>
    <m/>
    <m/>
    <n v="136.07142857142861"/>
    <n v="203.57142857142861"/>
    <n v="49628.571428571428"/>
    <n v="31746.428571428569"/>
    <n v="38899.28571428571"/>
    <n v="86400"/>
    <n v="0"/>
    <n v="339.64285714285722"/>
    <n v="82869.642857142855"/>
    <n v="0"/>
    <n v="132724.36285714284"/>
    <n v="86400"/>
    <n v="0"/>
    <n v="339.64285714285722"/>
    <n v="82869.642857142855"/>
    <n v="0"/>
    <n v="302333.64857142855"/>
    <n v="3.4494466276247739"/>
  </r>
  <r>
    <x v="39"/>
    <x v="23"/>
    <n v="87647"/>
    <m/>
    <n v="30414"/>
    <n v="8743907.9039999992"/>
    <n v="99.762774584412469"/>
    <m/>
    <m/>
    <n v="86400"/>
    <n v="0"/>
    <n v="0"/>
    <m/>
    <n v="1789"/>
    <m/>
    <m/>
    <m/>
    <m/>
    <m/>
    <m/>
    <m/>
    <m/>
    <m/>
    <m/>
    <m/>
    <m/>
    <m/>
    <n v="7"/>
    <n v="10"/>
    <n v="62550"/>
    <n v="70980"/>
    <n v="30414"/>
    <n v="86400"/>
    <n v="0"/>
    <n v="17"/>
    <n v="135319"/>
    <n v="0"/>
    <n v="103772.568"/>
    <n v="86400"/>
    <n v="0"/>
    <n v="17"/>
    <n v="135319"/>
    <n v="0"/>
    <n v="325508.56799999997"/>
    <n v="3.7138586374890181"/>
  </r>
  <r>
    <x v="42"/>
    <x v="23"/>
    <n v="87647"/>
    <m/>
    <n v="30560"/>
    <n v="8744384.0289999992"/>
    <n v="99.768206886716015"/>
    <m/>
    <m/>
    <n v="86400"/>
    <n v="0"/>
    <n v="0"/>
    <m/>
    <n v="1636"/>
    <m/>
    <m/>
    <m/>
    <m/>
    <m/>
    <m/>
    <m/>
    <m/>
    <m/>
    <m/>
    <m/>
    <m/>
    <m/>
    <n v="73"/>
    <n v="40"/>
    <n v="49600"/>
    <n v="61960.000000000007"/>
    <n v="30560"/>
    <n v="86400"/>
    <n v="0"/>
    <n v="113"/>
    <n v="113196"/>
    <n v="0"/>
    <n v="104270.72"/>
    <n v="86400"/>
    <n v="0"/>
    <n v="113"/>
    <n v="113196"/>
    <n v="0"/>
    <n v="303979.71999999997"/>
    <n v="3.4682273209579333"/>
  </r>
  <r>
    <x v="7"/>
    <x v="23"/>
    <n v="87647"/>
    <m/>
    <n v="45459.28571428571"/>
    <n v="8609182.7805930544"/>
    <n v="98.225641272297452"/>
    <m/>
    <m/>
    <n v="84540.444444444453"/>
    <n v="0"/>
    <n v="0"/>
    <m/>
    <n v="339.85185185185179"/>
    <m/>
    <m/>
    <m/>
    <m/>
    <m/>
    <m/>
    <m/>
    <m/>
    <m/>
    <m/>
    <m/>
    <m/>
    <m/>
    <n v="2918.5925925925931"/>
    <n v="2965.217391304348"/>
    <n v="10597.407407407411"/>
    <n v="14432.222222222221"/>
    <n v="45459.28571428571"/>
    <n v="84540.444444444453"/>
    <n v="0"/>
    <n v="5883.809983896941"/>
    <n v="25369.481481481482"/>
    <n v="0"/>
    <n v="155107.08285714284"/>
    <n v="84540.444444444453"/>
    <n v="0"/>
    <n v="5883.809983896941"/>
    <n v="25369.481481481482"/>
    <n v="0"/>
    <n v="270900.81876696571"/>
    <n v="3.0908167851377195"/>
  </r>
  <r>
    <x v="18"/>
    <x v="23"/>
    <n v="87647"/>
    <m/>
    <n v="43500"/>
    <n v="8521798.5096428562"/>
    <n v="97.228638854072088"/>
    <m/>
    <m/>
    <n v="83732.142857142855"/>
    <n v="0"/>
    <n v="0"/>
    <m/>
    <n v="2236.0714285714289"/>
    <m/>
    <m/>
    <m/>
    <m/>
    <m/>
    <m/>
    <m/>
    <m/>
    <m/>
    <m/>
    <m/>
    <m/>
    <m/>
    <n v="12.857142857142859"/>
    <n v="0"/>
    <n v="68303.57142857142"/>
    <n v="91671.42857142858"/>
    <n v="43500"/>
    <n v="83732.142857142855"/>
    <n v="0"/>
    <n v="12.857142857142859"/>
    <n v="162211.07142857142"/>
    <n v="0"/>
    <n v="148422"/>
    <n v="83732.142857142855"/>
    <n v="0"/>
    <n v="12.857142857142859"/>
    <n v="162211.07142857142"/>
    <n v="0"/>
    <n v="394378.07142857136"/>
    <n v="4.4996185999357809"/>
  </r>
  <r>
    <x v="29"/>
    <x v="23"/>
    <n v="87647"/>
    <m/>
    <n v="40680.857142857138"/>
    <n v="8471685.0093047619"/>
    <n v="96.656873701378956"/>
    <m/>
    <m/>
    <n v="83328"/>
    <n v="0"/>
    <n v="0"/>
    <m/>
    <n v="2595.733333333334"/>
    <m/>
    <m/>
    <m/>
    <m/>
    <m/>
    <m/>
    <m/>
    <m/>
    <m/>
    <m/>
    <m/>
    <m/>
    <m/>
    <n v="0"/>
    <n v="0"/>
    <n v="79329"/>
    <n v="0"/>
    <n v="40680.857142857138"/>
    <n v="83328"/>
    <n v="0"/>
    <n v="0"/>
    <n v="81924.733333333337"/>
    <n v="0"/>
    <n v="138803.08457142854"/>
    <n v="83328"/>
    <n v="0"/>
    <n v="0"/>
    <n v="81924.733333333337"/>
    <n v="0"/>
    <n v="304055.81790476188"/>
    <n v="3.469095552668795"/>
  </r>
  <r>
    <x v="15"/>
    <x v="23"/>
    <n v="87647"/>
    <m/>
    <n v="35326.666666666672"/>
    <n v="8451848.9802380949"/>
    <n v="96.430556439331582"/>
    <m/>
    <m/>
    <n v="83312.142857142855"/>
    <n v="0"/>
    <n v="0"/>
    <m/>
    <n v="1323.214285714286"/>
    <m/>
    <m/>
    <m/>
    <m/>
    <m/>
    <m/>
    <m/>
    <m/>
    <m/>
    <m/>
    <m/>
    <m/>
    <m/>
    <n v="20.357142857142861"/>
    <n v="0"/>
    <n v="43360.71428571429"/>
    <n v="55403.571428571428"/>
    <n v="35326.666666666672"/>
    <n v="83312.142857142855"/>
    <n v="0"/>
    <n v="20.357142857142861"/>
    <n v="100087.5"/>
    <n v="0"/>
    <n v="120534.58666666668"/>
    <n v="83312.142857142855"/>
    <n v="0"/>
    <n v="20.357142857142861"/>
    <n v="100087.5"/>
    <n v="0"/>
    <n v="303954.58666666667"/>
    <n v="3.4679405646133543"/>
  </r>
  <r>
    <x v="6"/>
    <x v="23"/>
    <n v="87647"/>
    <m/>
    <n v="47613.333333333343"/>
    <n v="8493629.0017490834"/>
    <n v="96.907241568440256"/>
    <m/>
    <m/>
    <n v="83310"/>
    <n v="0"/>
    <n v="0"/>
    <m/>
    <n v="2327.1428571428569"/>
    <m/>
    <m/>
    <m/>
    <m/>
    <m/>
    <m/>
    <m/>
    <m/>
    <m/>
    <m/>
    <m/>
    <m/>
    <m/>
    <n v="251.78571428571431"/>
    <n v="0"/>
    <n v="83596.153846153844"/>
    <n v="86133.333333333343"/>
    <n v="47613.333333333343"/>
    <n v="83310"/>
    <n v="0"/>
    <n v="251.78571428571431"/>
    <n v="172056.63003663003"/>
    <n v="0"/>
    <n v="162456.69333333336"/>
    <n v="83310"/>
    <n v="0"/>
    <n v="251.78571428571431"/>
    <n v="172056.63003663003"/>
    <n v="0"/>
    <n v="418075.10908424912"/>
    <n v="4.7699876673959078"/>
  </r>
  <r>
    <x v="51"/>
    <x v="23"/>
    <n v="87647"/>
    <m/>
    <n v="27638.076923076918"/>
    <n v="8112231.7641758258"/>
    <n v="92.555726541419858"/>
    <m/>
    <m/>
    <n v="80179.285714285725"/>
    <n v="0"/>
    <n v="0"/>
    <m/>
    <n v="0"/>
    <m/>
    <m/>
    <m/>
    <m/>
    <m/>
    <m/>
    <m/>
    <m/>
    <m/>
    <m/>
    <m/>
    <m/>
    <m/>
    <n v="6.4285714285714279"/>
    <n v="64.285714285714278"/>
    <n v="835.71428571428578"/>
    <n v="1167.8571428571429"/>
    <n v="27638.076923076918"/>
    <n v="80179.285714285725"/>
    <n v="0"/>
    <n v="70.714285714285708"/>
    <n v="2003.5714285714287"/>
    <n v="0"/>
    <n v="94301.118461538441"/>
    <n v="80179.285714285725"/>
    <n v="0"/>
    <n v="70.714285714285708"/>
    <n v="2003.5714285714287"/>
    <n v="0"/>
    <n v="176554.68989010988"/>
    <n v="2.0143837198091195"/>
  </r>
  <r>
    <x v="17"/>
    <x v="23"/>
    <n v="87647"/>
    <m/>
    <n v="45174.380952380947"/>
    <n v="7727970.1482495237"/>
    <n v="88.171530665619173"/>
    <m/>
    <m/>
    <n v="75736.72"/>
    <n v="0"/>
    <n v="0"/>
    <m/>
    <n v="2344.84"/>
    <m/>
    <m/>
    <m/>
    <m/>
    <m/>
    <m/>
    <m/>
    <m/>
    <m/>
    <m/>
    <m/>
    <m/>
    <m/>
    <n v="0"/>
    <n v="0"/>
    <n v="67431.199999999997"/>
    <n v="93384.400000000009"/>
    <n v="45174.380952380947"/>
    <n v="75736.72"/>
    <n v="0"/>
    <n v="0"/>
    <n v="163160.44"/>
    <n v="0"/>
    <n v="154134.98780952379"/>
    <n v="75736.72"/>
    <n v="0"/>
    <n v="0"/>
    <n v="163160.44"/>
    <n v="0"/>
    <n v="393032.1478095238"/>
    <n v="4.4842624141102814"/>
  </r>
  <r>
    <x v="3"/>
    <x v="23"/>
    <n v="87647"/>
    <m/>
    <n v="33082.5"/>
    <n v="7518698.5682142852"/>
    <n v="85.783866740610463"/>
    <m/>
    <m/>
    <n v="74057.142857142855"/>
    <n v="0"/>
    <n v="0"/>
    <m/>
    <n v="1533.214285714286"/>
    <m/>
    <m/>
    <m/>
    <m/>
    <m/>
    <m/>
    <m/>
    <m/>
    <m/>
    <m/>
    <m/>
    <m/>
    <m/>
    <n v="34.285714285714278"/>
    <n v="32.142857142857139"/>
    <n v="55885.71428571429"/>
    <n v="49307.142857142862"/>
    <n v="33082.5"/>
    <n v="74057.142857142855"/>
    <n v="0"/>
    <n v="66.428571428571416"/>
    <n v="106726.07142857143"/>
    <n v="0"/>
    <n v="112877.48999999999"/>
    <n v="74057.142857142855"/>
    <n v="0"/>
    <n v="66.428571428571416"/>
    <n v="106726.07142857143"/>
    <n v="0"/>
    <n v="293727.13285714283"/>
    <n v="3.3512514159884859"/>
  </r>
  <r>
    <x v="0"/>
    <x v="23"/>
    <n v="87647"/>
    <m/>
    <m/>
    <m/>
    <m/>
    <m/>
    <m/>
    <m/>
    <m/>
    <m/>
    <m/>
    <m/>
    <m/>
    <m/>
    <m/>
    <m/>
    <m/>
    <m/>
    <m/>
    <m/>
    <m/>
    <m/>
    <m/>
    <m/>
    <m/>
    <m/>
    <m/>
    <m/>
    <m/>
    <n v="0"/>
    <n v="0"/>
    <n v="0"/>
    <n v="0"/>
    <n v="0"/>
    <n v="0"/>
    <n v="0"/>
    <n v="0"/>
    <n v="0"/>
    <n v="0"/>
    <n v="0"/>
    <n v="0"/>
    <n v="0"/>
    <n v="0"/>
  </r>
  <r>
    <x v="0"/>
    <x v="24"/>
    <n v="30886"/>
    <m/>
    <m/>
    <m/>
    <m/>
    <m/>
    <m/>
    <m/>
    <m/>
    <m/>
    <m/>
    <m/>
    <m/>
    <m/>
    <m/>
    <m/>
    <m/>
    <m/>
    <m/>
    <m/>
    <m/>
    <m/>
    <m/>
    <m/>
    <m/>
    <m/>
    <m/>
    <m/>
    <m/>
    <n v="0"/>
    <n v="0"/>
    <n v="0"/>
    <n v="0"/>
    <n v="0"/>
    <n v="0"/>
    <n v="0"/>
    <n v="0"/>
    <n v="0"/>
    <n v="0"/>
    <n v="0"/>
    <n v="0"/>
    <n v="0"/>
    <n v="0"/>
  </r>
  <r>
    <x v="1"/>
    <x v="24"/>
    <n v="30886"/>
    <m/>
    <n v="12112.142857142861"/>
    <n v="41326.631428571432"/>
    <n v="1.3380376684767019"/>
    <m/>
    <m/>
    <m/>
    <n v="0"/>
    <m/>
    <m/>
    <n v="0"/>
    <m/>
    <m/>
    <m/>
    <m/>
    <m/>
    <m/>
    <m/>
    <m/>
    <m/>
    <m/>
    <m/>
    <m/>
    <m/>
    <m/>
    <m/>
    <m/>
    <m/>
    <n v="12112.142857142861"/>
    <n v="0"/>
    <n v="0"/>
    <n v="0"/>
    <n v="0"/>
    <n v="0"/>
    <n v="41326.63142857144"/>
    <n v="0"/>
    <n v="0"/>
    <n v="0"/>
    <n v="0"/>
    <n v="0"/>
    <n v="41326.63142857144"/>
    <n v="1.3380376684767028"/>
  </r>
  <r>
    <x v="53"/>
    <x v="24"/>
    <n v="30886"/>
    <m/>
    <n v="11510"/>
    <n v="39272.120000000003"/>
    <n v="1.271518487340543"/>
    <m/>
    <m/>
    <m/>
    <n v="0"/>
    <m/>
    <m/>
    <n v="0"/>
    <m/>
    <m/>
    <m/>
    <m/>
    <m/>
    <m/>
    <m/>
    <m/>
    <m/>
    <m/>
    <m/>
    <m/>
    <m/>
    <m/>
    <m/>
    <m/>
    <m/>
    <n v="11510"/>
    <n v="0"/>
    <n v="0"/>
    <n v="0"/>
    <n v="0"/>
    <n v="0"/>
    <n v="39272.120000000003"/>
    <n v="0"/>
    <n v="0"/>
    <n v="0"/>
    <n v="0"/>
    <n v="0"/>
    <n v="39272.120000000003"/>
    <n v="1.2715184873405427"/>
  </r>
  <r>
    <x v="2"/>
    <x v="24"/>
    <n v="30886"/>
    <m/>
    <n v="12983.464285714281"/>
    <n v="44299.735142857127"/>
    <n v="1.434298230358646"/>
    <m/>
    <m/>
    <m/>
    <n v="0"/>
    <m/>
    <m/>
    <n v="155"/>
    <m/>
    <m/>
    <m/>
    <m/>
    <m/>
    <m/>
    <m/>
    <m/>
    <m/>
    <m/>
    <m/>
    <m/>
    <m/>
    <m/>
    <m/>
    <m/>
    <m/>
    <n v="12983.464285714281"/>
    <n v="0"/>
    <n v="0"/>
    <n v="0"/>
    <n v="155"/>
    <n v="0"/>
    <n v="44299.580142857129"/>
    <n v="0"/>
    <n v="0"/>
    <n v="0"/>
    <n v="155"/>
    <n v="0"/>
    <n v="44454.580142857129"/>
    <n v="1.439311666867096"/>
  </r>
  <r>
    <x v="3"/>
    <x v="24"/>
    <n v="30886"/>
    <m/>
    <n v="12032.222222222221"/>
    <n v="41053.94222222222"/>
    <n v="1.329208774921395"/>
    <m/>
    <m/>
    <m/>
    <n v="0"/>
    <m/>
    <m/>
    <n v="0"/>
    <m/>
    <m/>
    <m/>
    <m/>
    <m/>
    <m/>
    <m/>
    <m/>
    <m/>
    <m/>
    <m/>
    <m/>
    <m/>
    <m/>
    <m/>
    <m/>
    <m/>
    <n v="12032.222222222221"/>
    <n v="0"/>
    <n v="0"/>
    <n v="0"/>
    <n v="0"/>
    <n v="0"/>
    <n v="41053.942222222213"/>
    <n v="0"/>
    <n v="0"/>
    <n v="0"/>
    <n v="0"/>
    <n v="0"/>
    <n v="41053.942222222213"/>
    <n v="1.3292087749213952"/>
  </r>
  <r>
    <x v="4"/>
    <x v="24"/>
    <n v="30886"/>
    <m/>
    <n v="0"/>
    <n v="0"/>
    <n v="0"/>
    <m/>
    <m/>
    <m/>
    <n v="0"/>
    <m/>
    <m/>
    <n v="0"/>
    <m/>
    <m/>
    <m/>
    <m/>
    <m/>
    <m/>
    <m/>
    <m/>
    <m/>
    <m/>
    <m/>
    <m/>
    <m/>
    <m/>
    <m/>
    <m/>
    <m/>
    <n v="0"/>
    <n v="0"/>
    <n v="0"/>
    <n v="0"/>
    <n v="0"/>
    <n v="0"/>
    <n v="0"/>
    <n v="0"/>
    <n v="0"/>
    <n v="0"/>
    <n v="0"/>
    <n v="0"/>
    <n v="0"/>
    <n v="0"/>
  </r>
  <r>
    <x v="5"/>
    <x v="24"/>
    <n v="30886"/>
    <m/>
    <m/>
    <m/>
    <m/>
    <m/>
    <m/>
    <m/>
    <m/>
    <m/>
    <m/>
    <m/>
    <m/>
    <m/>
    <m/>
    <m/>
    <m/>
    <m/>
    <m/>
    <m/>
    <m/>
    <m/>
    <m/>
    <m/>
    <m/>
    <m/>
    <m/>
    <m/>
    <m/>
    <n v="0"/>
    <n v="0"/>
    <n v="0"/>
    <n v="0"/>
    <n v="0"/>
    <n v="0"/>
    <n v="0"/>
    <n v="0"/>
    <n v="0"/>
    <n v="0"/>
    <n v="0"/>
    <n v="0"/>
    <n v="0"/>
    <n v="0"/>
  </r>
  <r>
    <x v="6"/>
    <x v="24"/>
    <n v="30886"/>
    <m/>
    <n v="0"/>
    <n v="0"/>
    <n v="0"/>
    <m/>
    <m/>
    <m/>
    <n v="0"/>
    <m/>
    <m/>
    <n v="0"/>
    <m/>
    <m/>
    <m/>
    <m/>
    <m/>
    <m/>
    <m/>
    <m/>
    <m/>
    <m/>
    <m/>
    <m/>
    <m/>
    <m/>
    <m/>
    <m/>
    <m/>
    <n v="0"/>
    <n v="0"/>
    <n v="0"/>
    <n v="0"/>
    <n v="0"/>
    <n v="0"/>
    <n v="0"/>
    <n v="0"/>
    <n v="0"/>
    <n v="0"/>
    <n v="0"/>
    <n v="0"/>
    <n v="0"/>
    <n v="0"/>
  </r>
  <r>
    <x v="7"/>
    <x v="24"/>
    <n v="30886"/>
    <m/>
    <n v="0"/>
    <n v="0"/>
    <n v="0"/>
    <m/>
    <m/>
    <m/>
    <n v="0"/>
    <m/>
    <m/>
    <n v="0"/>
    <m/>
    <m/>
    <m/>
    <m/>
    <m/>
    <m/>
    <m/>
    <m/>
    <m/>
    <m/>
    <m/>
    <m/>
    <m/>
    <m/>
    <m/>
    <m/>
    <m/>
    <n v="0"/>
    <n v="0"/>
    <n v="0"/>
    <n v="0"/>
    <n v="0"/>
    <n v="0"/>
    <n v="0"/>
    <n v="0"/>
    <n v="0"/>
    <n v="0"/>
    <n v="0"/>
    <n v="0"/>
    <n v="0"/>
    <n v="0"/>
  </r>
  <r>
    <x v="8"/>
    <x v="24"/>
    <n v="30886"/>
    <m/>
    <n v="0"/>
    <n v="0"/>
    <n v="0"/>
    <m/>
    <m/>
    <m/>
    <n v="0"/>
    <m/>
    <m/>
    <n v="0"/>
    <m/>
    <m/>
    <m/>
    <m/>
    <m/>
    <m/>
    <m/>
    <m/>
    <m/>
    <m/>
    <m/>
    <m/>
    <m/>
    <m/>
    <m/>
    <m/>
    <m/>
    <n v="0"/>
    <n v="0"/>
    <n v="0"/>
    <n v="0"/>
    <n v="0"/>
    <n v="0"/>
    <n v="0"/>
    <n v="0"/>
    <n v="0"/>
    <n v="0"/>
    <n v="0"/>
    <n v="0"/>
    <n v="0"/>
    <n v="0"/>
  </r>
  <r>
    <x v="9"/>
    <x v="24"/>
    <n v="30886"/>
    <m/>
    <n v="0"/>
    <n v="0"/>
    <n v="0"/>
    <m/>
    <m/>
    <m/>
    <n v="0"/>
    <m/>
    <m/>
    <n v="0"/>
    <m/>
    <m/>
    <m/>
    <m/>
    <m/>
    <m/>
    <m/>
    <m/>
    <m/>
    <m/>
    <m/>
    <m/>
    <m/>
    <m/>
    <m/>
    <m/>
    <m/>
    <n v="0"/>
    <n v="0"/>
    <n v="0"/>
    <n v="0"/>
    <n v="0"/>
    <n v="0"/>
    <n v="0"/>
    <n v="0"/>
    <n v="0"/>
    <n v="0"/>
    <n v="0"/>
    <n v="0"/>
    <n v="0"/>
    <n v="0"/>
  </r>
  <r>
    <x v="10"/>
    <x v="24"/>
    <n v="30886"/>
    <m/>
    <n v="0"/>
    <n v="0"/>
    <n v="0"/>
    <m/>
    <m/>
    <m/>
    <n v="0"/>
    <m/>
    <m/>
    <n v="0"/>
    <m/>
    <m/>
    <m/>
    <m/>
    <m/>
    <m/>
    <m/>
    <m/>
    <m/>
    <m/>
    <m/>
    <m/>
    <m/>
    <m/>
    <m/>
    <m/>
    <m/>
    <n v="0"/>
    <n v="0"/>
    <n v="0"/>
    <n v="0"/>
    <n v="0"/>
    <n v="0"/>
    <n v="0"/>
    <n v="0"/>
    <n v="0"/>
    <n v="0"/>
    <n v="0"/>
    <n v="0"/>
    <n v="0"/>
    <n v="0"/>
  </r>
  <r>
    <x v="11"/>
    <x v="24"/>
    <n v="30886"/>
    <m/>
    <n v="0"/>
    <n v="0"/>
    <n v="0"/>
    <m/>
    <m/>
    <m/>
    <n v="0"/>
    <m/>
    <m/>
    <n v="0"/>
    <m/>
    <m/>
    <m/>
    <m/>
    <m/>
    <m/>
    <m/>
    <m/>
    <m/>
    <m/>
    <m/>
    <m/>
    <m/>
    <m/>
    <m/>
    <m/>
    <m/>
    <n v="0"/>
    <n v="0"/>
    <n v="0"/>
    <n v="0"/>
    <n v="0"/>
    <n v="0"/>
    <n v="0"/>
    <n v="0"/>
    <n v="0"/>
    <n v="0"/>
    <n v="0"/>
    <n v="0"/>
    <n v="0"/>
    <n v="0"/>
  </r>
  <r>
    <x v="12"/>
    <x v="24"/>
    <n v="30886"/>
    <m/>
    <m/>
    <m/>
    <m/>
    <m/>
    <m/>
    <m/>
    <m/>
    <m/>
    <m/>
    <m/>
    <m/>
    <m/>
    <m/>
    <m/>
    <m/>
    <m/>
    <m/>
    <m/>
    <m/>
    <m/>
    <m/>
    <m/>
    <m/>
    <m/>
    <m/>
    <m/>
    <m/>
    <n v="0"/>
    <n v="0"/>
    <n v="0"/>
    <n v="0"/>
    <n v="0"/>
    <n v="0"/>
    <n v="0"/>
    <n v="0"/>
    <n v="0"/>
    <n v="0"/>
    <n v="0"/>
    <n v="0"/>
    <n v="0"/>
    <n v="0"/>
  </r>
  <r>
    <x v="13"/>
    <x v="24"/>
    <n v="30886"/>
    <m/>
    <n v="0"/>
    <n v="0"/>
    <n v="0"/>
    <m/>
    <m/>
    <m/>
    <n v="0"/>
    <m/>
    <m/>
    <n v="0"/>
    <m/>
    <m/>
    <m/>
    <m/>
    <m/>
    <m/>
    <m/>
    <m/>
    <m/>
    <m/>
    <m/>
    <m/>
    <m/>
    <m/>
    <m/>
    <m/>
    <m/>
    <n v="0"/>
    <n v="0"/>
    <n v="0"/>
    <n v="0"/>
    <n v="0"/>
    <n v="0"/>
    <n v="0"/>
    <n v="0"/>
    <n v="0"/>
    <n v="0"/>
    <n v="0"/>
    <n v="0"/>
    <n v="0"/>
    <n v="0"/>
  </r>
  <r>
    <x v="14"/>
    <x v="24"/>
    <n v="30886"/>
    <m/>
    <n v="0"/>
    <n v="0"/>
    <n v="0"/>
    <m/>
    <m/>
    <m/>
    <n v="0"/>
    <m/>
    <m/>
    <n v="0"/>
    <m/>
    <m/>
    <m/>
    <m/>
    <m/>
    <m/>
    <m/>
    <m/>
    <m/>
    <m/>
    <m/>
    <m/>
    <m/>
    <m/>
    <m/>
    <m/>
    <m/>
    <n v="0"/>
    <n v="0"/>
    <n v="0"/>
    <n v="0"/>
    <n v="0"/>
    <n v="0"/>
    <n v="0"/>
    <n v="0"/>
    <n v="0"/>
    <n v="0"/>
    <n v="0"/>
    <n v="0"/>
    <n v="0"/>
    <n v="0"/>
  </r>
  <r>
    <x v="15"/>
    <x v="24"/>
    <n v="30886"/>
    <m/>
    <n v="0"/>
    <n v="0"/>
    <n v="0"/>
    <m/>
    <m/>
    <m/>
    <n v="0"/>
    <m/>
    <m/>
    <n v="0"/>
    <m/>
    <m/>
    <m/>
    <m/>
    <m/>
    <m/>
    <m/>
    <m/>
    <m/>
    <m/>
    <m/>
    <m/>
    <m/>
    <m/>
    <m/>
    <m/>
    <m/>
    <n v="0"/>
    <n v="0"/>
    <n v="0"/>
    <n v="0"/>
    <n v="0"/>
    <n v="0"/>
    <n v="0"/>
    <n v="0"/>
    <n v="0"/>
    <n v="0"/>
    <n v="0"/>
    <n v="0"/>
    <n v="0"/>
    <n v="0"/>
  </r>
  <r>
    <x v="16"/>
    <x v="24"/>
    <n v="30886"/>
    <m/>
    <m/>
    <m/>
    <m/>
    <m/>
    <m/>
    <m/>
    <m/>
    <m/>
    <m/>
    <m/>
    <m/>
    <m/>
    <m/>
    <m/>
    <m/>
    <m/>
    <m/>
    <m/>
    <m/>
    <m/>
    <m/>
    <m/>
    <m/>
    <m/>
    <m/>
    <m/>
    <m/>
    <n v="0"/>
    <n v="0"/>
    <n v="0"/>
    <n v="0"/>
    <n v="0"/>
    <n v="0"/>
    <n v="0"/>
    <n v="0"/>
    <n v="0"/>
    <n v="0"/>
    <n v="0"/>
    <n v="0"/>
    <n v="0"/>
    <n v="0"/>
  </r>
  <r>
    <x v="17"/>
    <x v="24"/>
    <n v="30886"/>
    <m/>
    <n v="0"/>
    <n v="0"/>
    <n v="0"/>
    <m/>
    <m/>
    <m/>
    <n v="0"/>
    <m/>
    <m/>
    <n v="0"/>
    <m/>
    <m/>
    <m/>
    <m/>
    <m/>
    <m/>
    <m/>
    <m/>
    <m/>
    <m/>
    <m/>
    <m/>
    <m/>
    <m/>
    <m/>
    <m/>
    <m/>
    <n v="0"/>
    <n v="0"/>
    <n v="0"/>
    <n v="0"/>
    <n v="0"/>
    <n v="0"/>
    <n v="0"/>
    <n v="0"/>
    <n v="0"/>
    <n v="0"/>
    <n v="0"/>
    <n v="0"/>
    <n v="0"/>
    <n v="0"/>
  </r>
  <r>
    <x v="18"/>
    <x v="24"/>
    <n v="30886"/>
    <m/>
    <n v="0"/>
    <n v="0"/>
    <n v="0"/>
    <m/>
    <m/>
    <m/>
    <n v="0"/>
    <m/>
    <m/>
    <n v="0"/>
    <m/>
    <m/>
    <m/>
    <m/>
    <m/>
    <m/>
    <m/>
    <m/>
    <m/>
    <m/>
    <m/>
    <m/>
    <m/>
    <m/>
    <m/>
    <m/>
    <m/>
    <n v="0"/>
    <n v="0"/>
    <n v="0"/>
    <n v="0"/>
    <n v="0"/>
    <n v="0"/>
    <n v="0"/>
    <n v="0"/>
    <n v="0"/>
    <n v="0"/>
    <n v="0"/>
    <n v="0"/>
    <n v="0"/>
    <n v="0"/>
  </r>
  <r>
    <x v="19"/>
    <x v="24"/>
    <n v="30886"/>
    <m/>
    <n v="0"/>
    <n v="0"/>
    <n v="0"/>
    <m/>
    <m/>
    <m/>
    <n v="0"/>
    <m/>
    <m/>
    <n v="0"/>
    <m/>
    <m/>
    <m/>
    <m/>
    <m/>
    <m/>
    <m/>
    <m/>
    <m/>
    <m/>
    <m/>
    <m/>
    <m/>
    <m/>
    <m/>
    <m/>
    <m/>
    <n v="0"/>
    <n v="0"/>
    <n v="0"/>
    <n v="0"/>
    <n v="0"/>
    <n v="0"/>
    <n v="0"/>
    <n v="0"/>
    <n v="0"/>
    <n v="0"/>
    <n v="0"/>
    <n v="0"/>
    <n v="0"/>
    <n v="0"/>
  </r>
  <r>
    <x v="20"/>
    <x v="24"/>
    <n v="30886"/>
    <m/>
    <n v="0"/>
    <n v="0"/>
    <n v="0"/>
    <m/>
    <m/>
    <m/>
    <n v="0"/>
    <m/>
    <m/>
    <n v="0"/>
    <m/>
    <m/>
    <m/>
    <m/>
    <m/>
    <m/>
    <m/>
    <m/>
    <m/>
    <m/>
    <m/>
    <m/>
    <m/>
    <m/>
    <m/>
    <m/>
    <m/>
    <n v="0"/>
    <n v="0"/>
    <n v="0"/>
    <n v="0"/>
    <n v="0"/>
    <n v="0"/>
    <n v="0"/>
    <n v="0"/>
    <n v="0"/>
    <n v="0"/>
    <n v="0"/>
    <n v="0"/>
    <n v="0"/>
    <n v="0"/>
  </r>
  <r>
    <x v="21"/>
    <x v="24"/>
    <n v="30886"/>
    <m/>
    <n v="0"/>
    <n v="0"/>
    <n v="0"/>
    <m/>
    <m/>
    <m/>
    <n v="0"/>
    <m/>
    <m/>
    <n v="0"/>
    <m/>
    <m/>
    <m/>
    <m/>
    <m/>
    <m/>
    <m/>
    <m/>
    <m/>
    <m/>
    <m/>
    <m/>
    <m/>
    <m/>
    <m/>
    <m/>
    <m/>
    <n v="0"/>
    <n v="0"/>
    <n v="0"/>
    <n v="0"/>
    <n v="0"/>
    <n v="0"/>
    <n v="0"/>
    <n v="0"/>
    <n v="0"/>
    <n v="0"/>
    <n v="0"/>
    <n v="0"/>
    <n v="0"/>
    <n v="0"/>
  </r>
  <r>
    <x v="22"/>
    <x v="24"/>
    <n v="30886"/>
    <m/>
    <n v="0"/>
    <n v="0"/>
    <n v="0"/>
    <m/>
    <m/>
    <m/>
    <n v="0"/>
    <m/>
    <m/>
    <n v="0"/>
    <m/>
    <m/>
    <m/>
    <m/>
    <m/>
    <m/>
    <m/>
    <m/>
    <m/>
    <m/>
    <m/>
    <m/>
    <m/>
    <m/>
    <m/>
    <m/>
    <m/>
    <n v="0"/>
    <n v="0"/>
    <n v="0"/>
    <n v="0"/>
    <n v="0"/>
    <n v="0"/>
    <n v="0"/>
    <n v="0"/>
    <n v="0"/>
    <n v="0"/>
    <n v="0"/>
    <n v="0"/>
    <n v="0"/>
    <n v="0"/>
  </r>
  <r>
    <x v="23"/>
    <x v="24"/>
    <n v="30886"/>
    <m/>
    <n v="0"/>
    <n v="0"/>
    <n v="0"/>
    <m/>
    <m/>
    <m/>
    <n v="0"/>
    <m/>
    <m/>
    <n v="0"/>
    <m/>
    <m/>
    <m/>
    <m/>
    <m/>
    <m/>
    <m/>
    <m/>
    <m/>
    <m/>
    <m/>
    <m/>
    <m/>
    <m/>
    <m/>
    <m/>
    <m/>
    <n v="0"/>
    <n v="0"/>
    <n v="0"/>
    <n v="0"/>
    <n v="0"/>
    <n v="0"/>
    <n v="0"/>
    <n v="0"/>
    <n v="0"/>
    <n v="0"/>
    <n v="0"/>
    <n v="0"/>
    <n v="0"/>
    <n v="0"/>
  </r>
  <r>
    <x v="24"/>
    <x v="24"/>
    <n v="30886"/>
    <m/>
    <n v="0"/>
    <n v="0"/>
    <n v="0"/>
    <m/>
    <m/>
    <m/>
    <n v="0"/>
    <m/>
    <m/>
    <n v="0"/>
    <m/>
    <m/>
    <m/>
    <m/>
    <m/>
    <m/>
    <m/>
    <m/>
    <m/>
    <m/>
    <m/>
    <m/>
    <m/>
    <m/>
    <m/>
    <m/>
    <m/>
    <n v="0"/>
    <n v="0"/>
    <n v="0"/>
    <n v="0"/>
    <n v="0"/>
    <n v="0"/>
    <n v="0"/>
    <n v="0"/>
    <n v="0"/>
    <n v="0"/>
    <n v="0"/>
    <n v="0"/>
    <n v="0"/>
    <n v="0"/>
  </r>
  <r>
    <x v="25"/>
    <x v="24"/>
    <n v="30886"/>
    <m/>
    <n v="0"/>
    <n v="0"/>
    <n v="0"/>
    <m/>
    <m/>
    <m/>
    <n v="0"/>
    <m/>
    <m/>
    <n v="0"/>
    <m/>
    <m/>
    <m/>
    <m/>
    <m/>
    <m/>
    <m/>
    <m/>
    <m/>
    <m/>
    <m/>
    <m/>
    <m/>
    <m/>
    <m/>
    <m/>
    <m/>
    <n v="0"/>
    <n v="0"/>
    <n v="0"/>
    <n v="0"/>
    <n v="0"/>
    <n v="0"/>
    <n v="0"/>
    <n v="0"/>
    <n v="0"/>
    <n v="0"/>
    <n v="0"/>
    <n v="0"/>
    <n v="0"/>
    <n v="0"/>
  </r>
  <r>
    <x v="26"/>
    <x v="24"/>
    <n v="30886"/>
    <m/>
    <m/>
    <m/>
    <m/>
    <m/>
    <m/>
    <m/>
    <m/>
    <m/>
    <m/>
    <m/>
    <m/>
    <m/>
    <m/>
    <m/>
    <m/>
    <m/>
    <m/>
    <m/>
    <m/>
    <m/>
    <m/>
    <m/>
    <m/>
    <m/>
    <m/>
    <m/>
    <m/>
    <n v="0"/>
    <n v="0"/>
    <n v="0"/>
    <n v="0"/>
    <n v="0"/>
    <n v="0"/>
    <n v="0"/>
    <n v="0"/>
    <n v="0"/>
    <n v="0"/>
    <n v="0"/>
    <n v="0"/>
    <n v="0"/>
    <n v="0"/>
  </r>
  <r>
    <x v="27"/>
    <x v="24"/>
    <n v="30886"/>
    <m/>
    <n v="13212"/>
    <m/>
    <m/>
    <m/>
    <m/>
    <m/>
    <n v="0"/>
    <m/>
    <m/>
    <m/>
    <m/>
    <m/>
    <m/>
    <m/>
    <m/>
    <m/>
    <m/>
    <m/>
    <m/>
    <m/>
    <m/>
    <m/>
    <m/>
    <m/>
    <m/>
    <m/>
    <m/>
    <n v="13212"/>
    <n v="0"/>
    <n v="0"/>
    <n v="0"/>
    <n v="0"/>
    <n v="0"/>
    <n v="45079.343999999997"/>
    <n v="0"/>
    <n v="0"/>
    <n v="0"/>
    <n v="0"/>
    <n v="0"/>
    <n v="45079.343999999997"/>
    <n v="1.4595397267370329"/>
  </r>
  <r>
    <x v="28"/>
    <x v="24"/>
    <n v="30886"/>
    <m/>
    <n v="0"/>
    <n v="0"/>
    <n v="0"/>
    <m/>
    <m/>
    <m/>
    <n v="0"/>
    <m/>
    <m/>
    <n v="0"/>
    <m/>
    <m/>
    <m/>
    <m/>
    <m/>
    <m/>
    <m/>
    <m/>
    <m/>
    <m/>
    <m/>
    <m/>
    <m/>
    <m/>
    <m/>
    <m/>
    <m/>
    <n v="0"/>
    <n v="0"/>
    <n v="0"/>
    <n v="0"/>
    <n v="0"/>
    <n v="0"/>
    <n v="0"/>
    <n v="0"/>
    <n v="0"/>
    <n v="0"/>
    <n v="0"/>
    <n v="0"/>
    <n v="0"/>
    <n v="0"/>
  </r>
  <r>
    <x v="29"/>
    <x v="24"/>
    <n v="30886"/>
    <m/>
    <n v="13607.966666666671"/>
    <n v="46430.38226666666"/>
    <n v="1.5032824667055189"/>
    <m/>
    <m/>
    <m/>
    <n v="0"/>
    <m/>
    <m/>
    <n v="0"/>
    <m/>
    <m/>
    <m/>
    <m/>
    <m/>
    <m/>
    <m/>
    <m/>
    <m/>
    <m/>
    <m/>
    <m/>
    <m/>
    <m/>
    <m/>
    <m/>
    <m/>
    <n v="13607.966666666671"/>
    <n v="0"/>
    <n v="0"/>
    <n v="0"/>
    <n v="0"/>
    <n v="0"/>
    <n v="46430.382266666682"/>
    <n v="0"/>
    <n v="0"/>
    <n v="0"/>
    <n v="0"/>
    <n v="0"/>
    <n v="46430.382266666682"/>
    <n v="1.5032824667055198"/>
  </r>
  <r>
    <x v="30"/>
    <x v="24"/>
    <n v="30886"/>
    <m/>
    <n v="12483"/>
    <n v="42592.296000000002"/>
    <n v="1.3790162533186561"/>
    <m/>
    <m/>
    <m/>
    <n v="0"/>
    <m/>
    <m/>
    <n v="300"/>
    <m/>
    <m/>
    <m/>
    <m/>
    <m/>
    <m/>
    <m/>
    <m/>
    <m/>
    <m/>
    <m/>
    <m/>
    <m/>
    <m/>
    <m/>
    <m/>
    <m/>
    <n v="12483"/>
    <n v="0"/>
    <n v="0"/>
    <n v="0"/>
    <n v="300"/>
    <n v="0"/>
    <n v="42591.995999999999"/>
    <n v="0"/>
    <n v="0"/>
    <n v="0"/>
    <n v="300"/>
    <n v="0"/>
    <n v="42891.995999999999"/>
    <n v="1.3887196788188823"/>
  </r>
  <r>
    <x v="31"/>
    <x v="24"/>
    <n v="30886"/>
    <m/>
    <n v="9073"/>
    <n v="30957.245999999999"/>
    <n v="1.0023067409182149"/>
    <m/>
    <m/>
    <m/>
    <n v="0"/>
    <m/>
    <m/>
    <n v="170"/>
    <m/>
    <m/>
    <m/>
    <m/>
    <m/>
    <m/>
    <m/>
    <m/>
    <m/>
    <m/>
    <m/>
    <m/>
    <m/>
    <m/>
    <m/>
    <m/>
    <m/>
    <n v="9073"/>
    <n v="0"/>
    <n v="0"/>
    <n v="0"/>
    <n v="170"/>
    <n v="0"/>
    <n v="30957.076000000001"/>
    <n v="0"/>
    <n v="0"/>
    <n v="0"/>
    <n v="170"/>
    <n v="0"/>
    <n v="31127.076000000001"/>
    <n v="1.0078053487016772"/>
  </r>
  <r>
    <x v="32"/>
    <x v="24"/>
    <n v="30886"/>
    <m/>
    <n v="5898.2142857142862"/>
    <n v="20124.70714285714"/>
    <n v="0.65158023515046115"/>
    <m/>
    <m/>
    <m/>
    <n v="0"/>
    <m/>
    <m/>
    <n v="0"/>
    <m/>
    <m/>
    <m/>
    <m/>
    <m/>
    <m/>
    <m/>
    <m/>
    <m/>
    <m/>
    <m/>
    <m/>
    <m/>
    <m/>
    <m/>
    <m/>
    <m/>
    <n v="5898.2142857142862"/>
    <n v="0"/>
    <n v="0"/>
    <n v="0"/>
    <n v="0"/>
    <n v="0"/>
    <n v="20124.707142857143"/>
    <n v="0"/>
    <n v="0"/>
    <n v="0"/>
    <n v="0"/>
    <n v="0"/>
    <n v="20124.707142857143"/>
    <n v="0.65158023515046115"/>
  </r>
  <r>
    <x v="33"/>
    <x v="24"/>
    <n v="30886"/>
    <m/>
    <n v="7526"/>
    <n v="25678.712"/>
    <n v="0.83140296574499772"/>
    <m/>
    <m/>
    <m/>
    <n v="0"/>
    <m/>
    <m/>
    <n v="0"/>
    <m/>
    <m/>
    <m/>
    <m/>
    <m/>
    <m/>
    <m/>
    <m/>
    <m/>
    <m/>
    <m/>
    <m/>
    <m/>
    <m/>
    <m/>
    <m/>
    <m/>
    <n v="7526"/>
    <n v="0"/>
    <n v="0"/>
    <n v="0"/>
    <n v="0"/>
    <n v="0"/>
    <n v="25678.712"/>
    <n v="0"/>
    <n v="0"/>
    <n v="0"/>
    <n v="0"/>
    <n v="0"/>
    <n v="25678.712"/>
    <n v="0.83140296574499772"/>
  </r>
  <r>
    <x v="34"/>
    <x v="24"/>
    <n v="30886"/>
    <m/>
    <n v="7766"/>
    <n v="26497.592000000001"/>
    <n v="0.85791594897364498"/>
    <m/>
    <m/>
    <m/>
    <n v="0"/>
    <m/>
    <m/>
    <n v="0"/>
    <m/>
    <m/>
    <m/>
    <m/>
    <m/>
    <m/>
    <m/>
    <m/>
    <m/>
    <m/>
    <m/>
    <m/>
    <m/>
    <m/>
    <m/>
    <m/>
    <m/>
    <n v="7766"/>
    <n v="0"/>
    <n v="0"/>
    <n v="0"/>
    <n v="0"/>
    <n v="0"/>
    <n v="26497.592000000001"/>
    <n v="0"/>
    <n v="0"/>
    <n v="0"/>
    <n v="0"/>
    <n v="0"/>
    <n v="26497.592000000001"/>
    <n v="0.85791594897364498"/>
  </r>
  <r>
    <x v="35"/>
    <x v="24"/>
    <n v="30886"/>
    <m/>
    <n v="7484.6153846153848"/>
    <n v="25537.507692307689"/>
    <n v="0.82683117568826303"/>
    <m/>
    <m/>
    <m/>
    <n v="0"/>
    <m/>
    <m/>
    <n v="0"/>
    <m/>
    <m/>
    <m/>
    <m/>
    <m/>
    <m/>
    <m/>
    <m/>
    <m/>
    <m/>
    <m/>
    <m/>
    <m/>
    <m/>
    <m/>
    <m/>
    <m/>
    <n v="7484.6153846153848"/>
    <n v="0"/>
    <n v="0"/>
    <n v="0"/>
    <n v="0"/>
    <n v="0"/>
    <n v="25537.507692307692"/>
    <n v="0"/>
    <n v="0"/>
    <n v="0"/>
    <n v="0"/>
    <n v="0"/>
    <n v="25537.507692307692"/>
    <n v="0.82683117568826303"/>
  </r>
  <r>
    <x v="36"/>
    <x v="24"/>
    <n v="30886"/>
    <m/>
    <n v="8622.2758620689656"/>
    <n v="29419.20524137931"/>
    <n v="0.95250939718251992"/>
    <m/>
    <m/>
    <m/>
    <n v="0"/>
    <m/>
    <m/>
    <n v="0"/>
    <m/>
    <m/>
    <m/>
    <m/>
    <m/>
    <m/>
    <m/>
    <m/>
    <m/>
    <m/>
    <m/>
    <m/>
    <m/>
    <m/>
    <m/>
    <m/>
    <m/>
    <n v="8622.2758620689656"/>
    <n v="0"/>
    <n v="0"/>
    <n v="0"/>
    <n v="0"/>
    <n v="0"/>
    <n v="29419.20524137931"/>
    <n v="0"/>
    <n v="0"/>
    <n v="0"/>
    <n v="0"/>
    <n v="0"/>
    <n v="29419.20524137931"/>
    <n v="0.95250939718251992"/>
  </r>
  <r>
    <x v="37"/>
    <x v="24"/>
    <n v="30886"/>
    <m/>
    <n v="7807"/>
    <n v="26637.484"/>
    <n v="0.86244525027520558"/>
    <m/>
    <m/>
    <m/>
    <n v="0"/>
    <m/>
    <m/>
    <n v="0"/>
    <m/>
    <m/>
    <m/>
    <m/>
    <m/>
    <m/>
    <m/>
    <m/>
    <m/>
    <m/>
    <m/>
    <m/>
    <m/>
    <m/>
    <m/>
    <m/>
    <m/>
    <n v="7807"/>
    <n v="0"/>
    <n v="0"/>
    <n v="0"/>
    <n v="0"/>
    <n v="0"/>
    <n v="26637.484"/>
    <n v="0"/>
    <n v="0"/>
    <n v="0"/>
    <n v="0"/>
    <n v="0"/>
    <n v="26637.484"/>
    <n v="0.86244525027520558"/>
  </r>
  <r>
    <x v="38"/>
    <x v="24"/>
    <n v="30886"/>
    <m/>
    <n v="9410"/>
    <n v="32106.92"/>
    <n v="1.039529884089879"/>
    <m/>
    <m/>
    <m/>
    <n v="0"/>
    <m/>
    <m/>
    <n v="0"/>
    <m/>
    <m/>
    <m/>
    <m/>
    <m/>
    <m/>
    <m/>
    <m/>
    <m/>
    <m/>
    <m/>
    <m/>
    <m/>
    <m/>
    <m/>
    <m/>
    <m/>
    <n v="9410"/>
    <n v="0"/>
    <n v="0"/>
    <n v="0"/>
    <n v="0"/>
    <n v="0"/>
    <n v="32106.92"/>
    <n v="0"/>
    <n v="0"/>
    <n v="0"/>
    <n v="0"/>
    <n v="0"/>
    <n v="32106.92"/>
    <n v="1.0395298840898788"/>
  </r>
  <r>
    <x v="39"/>
    <x v="24"/>
    <n v="30886"/>
    <m/>
    <n v="12888"/>
    <m/>
    <m/>
    <m/>
    <m/>
    <m/>
    <n v="0"/>
    <m/>
    <m/>
    <m/>
    <m/>
    <m/>
    <m/>
    <m/>
    <m/>
    <m/>
    <m/>
    <m/>
    <m/>
    <m/>
    <m/>
    <m/>
    <m/>
    <m/>
    <m/>
    <m/>
    <m/>
    <n v="12888"/>
    <n v="0"/>
    <n v="0"/>
    <n v="0"/>
    <n v="0"/>
    <n v="0"/>
    <n v="43973.856"/>
    <n v="0"/>
    <n v="0"/>
    <n v="0"/>
    <n v="0"/>
    <n v="0"/>
    <n v="43973.856"/>
    <n v="1.423747199378359"/>
  </r>
  <r>
    <x v="40"/>
    <x v="24"/>
    <n v="30886"/>
    <m/>
    <n v="13730"/>
    <m/>
    <m/>
    <m/>
    <m/>
    <m/>
    <n v="0"/>
    <m/>
    <m/>
    <m/>
    <m/>
    <m/>
    <m/>
    <m/>
    <m/>
    <m/>
    <m/>
    <m/>
    <m/>
    <m/>
    <m/>
    <m/>
    <m/>
    <m/>
    <m/>
    <m/>
    <m/>
    <n v="13730"/>
    <n v="0"/>
    <n v="0"/>
    <n v="0"/>
    <n v="0"/>
    <n v="0"/>
    <n v="46846.76"/>
    <n v="0"/>
    <n v="0"/>
    <n v="0"/>
    <n v="0"/>
    <n v="0"/>
    <n v="46846.76"/>
    <n v="1.5167635822055301"/>
  </r>
  <r>
    <x v="41"/>
    <x v="24"/>
    <n v="30886"/>
    <m/>
    <n v="12670"/>
    <n v="43230.815000000002"/>
    <n v="1.399689665220488"/>
    <m/>
    <m/>
    <m/>
    <n v="0"/>
    <m/>
    <m/>
    <n v="775"/>
    <m/>
    <m/>
    <m/>
    <m/>
    <m/>
    <m/>
    <m/>
    <m/>
    <m/>
    <m/>
    <m/>
    <m/>
    <m/>
    <m/>
    <m/>
    <m/>
    <m/>
    <n v="12670"/>
    <n v="0"/>
    <n v="0"/>
    <n v="0"/>
    <n v="775"/>
    <n v="0"/>
    <n v="43230.04"/>
    <n v="0"/>
    <n v="0"/>
    <n v="0"/>
    <n v="775"/>
    <n v="0"/>
    <n v="44005.04"/>
    <n v="1.4247568477627404"/>
  </r>
  <r>
    <x v="42"/>
    <x v="24"/>
    <n v="30886"/>
    <m/>
    <n v="6988"/>
    <n v="23843.542206896549"/>
    <n v="0.77198543699075806"/>
    <m/>
    <m/>
    <m/>
    <n v="0"/>
    <m/>
    <m/>
    <n v="486.20689655172418"/>
    <m/>
    <m/>
    <m/>
    <m/>
    <m/>
    <m/>
    <m/>
    <m/>
    <m/>
    <m/>
    <m/>
    <m/>
    <m/>
    <m/>
    <m/>
    <m/>
    <m/>
    <n v="6988"/>
    <n v="0"/>
    <n v="0"/>
    <n v="0"/>
    <n v="486.20689655172418"/>
    <n v="0"/>
    <n v="23843.056"/>
    <n v="0"/>
    <n v="0"/>
    <n v="0"/>
    <n v="486.20689655172418"/>
    <n v="0"/>
    <n v="24329.262896551725"/>
    <n v="0.78771167831871158"/>
  </r>
  <r>
    <x v="43"/>
    <x v="24"/>
    <n v="30886"/>
    <m/>
    <n v="6533.5172413793107"/>
    <n v="22292.36082758621"/>
    <n v="0.72176263768653126"/>
    <m/>
    <m/>
    <m/>
    <n v="0"/>
    <m/>
    <m/>
    <n v="0"/>
    <m/>
    <m/>
    <m/>
    <m/>
    <m/>
    <m/>
    <m/>
    <m/>
    <m/>
    <m/>
    <m/>
    <m/>
    <m/>
    <m/>
    <m/>
    <m/>
    <m/>
    <n v="6533.5172413793107"/>
    <n v="0"/>
    <n v="0"/>
    <n v="0"/>
    <n v="0"/>
    <n v="0"/>
    <n v="22292.360827586206"/>
    <n v="0"/>
    <n v="0"/>
    <n v="0"/>
    <n v="0"/>
    <n v="0"/>
    <n v="22292.360827586206"/>
    <n v="0.72176263768653126"/>
  </r>
  <r>
    <x v="44"/>
    <x v="24"/>
    <n v="30886"/>
    <m/>
    <n v="6065"/>
    <n v="20693.78"/>
    <n v="0.67000518034060741"/>
    <m/>
    <m/>
    <m/>
    <n v="0"/>
    <m/>
    <m/>
    <n v="0"/>
    <m/>
    <m/>
    <m/>
    <m/>
    <m/>
    <m/>
    <m/>
    <m/>
    <m/>
    <m/>
    <m/>
    <m/>
    <m/>
    <m/>
    <m/>
    <m/>
    <m/>
    <n v="6065"/>
    <n v="0"/>
    <n v="0"/>
    <n v="0"/>
    <n v="0"/>
    <n v="0"/>
    <n v="20693.78"/>
    <n v="0"/>
    <n v="0"/>
    <n v="0"/>
    <n v="0"/>
    <n v="0"/>
    <n v="20693.78"/>
    <n v="0.67000518034060741"/>
  </r>
  <r>
    <x v="45"/>
    <x v="24"/>
    <n v="30886"/>
    <m/>
    <n v="3760.3"/>
    <n v="12830.143599999999"/>
    <n v="0.41540321181117662"/>
    <m/>
    <m/>
    <m/>
    <n v="0"/>
    <m/>
    <m/>
    <n v="0"/>
    <m/>
    <m/>
    <m/>
    <m/>
    <m/>
    <m/>
    <m/>
    <m/>
    <m/>
    <m/>
    <m/>
    <m/>
    <m/>
    <m/>
    <m/>
    <m/>
    <m/>
    <n v="3760.3"/>
    <n v="0"/>
    <n v="0"/>
    <n v="0"/>
    <n v="0"/>
    <n v="0"/>
    <n v="12830.143599999999"/>
    <n v="0"/>
    <n v="0"/>
    <n v="0"/>
    <n v="0"/>
    <n v="0"/>
    <n v="12830.143599999999"/>
    <n v="0.41540321181117656"/>
  </r>
  <r>
    <x v="46"/>
    <x v="24"/>
    <n v="30886"/>
    <m/>
    <n v="3441"/>
    <n v="11740.691999999999"/>
    <n v="0.38012989704073041"/>
    <m/>
    <m/>
    <m/>
    <n v="0"/>
    <m/>
    <m/>
    <n v="0"/>
    <m/>
    <m/>
    <m/>
    <m/>
    <m/>
    <m/>
    <m/>
    <m/>
    <m/>
    <m/>
    <m/>
    <m/>
    <m/>
    <m/>
    <m/>
    <m/>
    <m/>
    <n v="3441"/>
    <n v="0"/>
    <n v="0"/>
    <n v="0"/>
    <n v="0"/>
    <n v="0"/>
    <n v="11740.691999999999"/>
    <n v="0"/>
    <n v="0"/>
    <n v="0"/>
    <n v="0"/>
    <n v="0"/>
    <n v="11740.691999999999"/>
    <n v="0.38012989704073041"/>
  </r>
  <r>
    <x v="47"/>
    <x v="24"/>
    <n v="30886"/>
    <m/>
    <n v="4424"/>
    <n v="15094.688"/>
    <n v="0.4887226575147316"/>
    <m/>
    <m/>
    <m/>
    <n v="0"/>
    <m/>
    <m/>
    <n v="0"/>
    <m/>
    <m/>
    <m/>
    <m/>
    <m/>
    <m/>
    <m/>
    <m/>
    <m/>
    <m/>
    <m/>
    <m/>
    <m/>
    <m/>
    <m/>
    <m/>
    <m/>
    <n v="4424"/>
    <n v="0"/>
    <n v="0"/>
    <n v="0"/>
    <n v="0"/>
    <n v="0"/>
    <n v="15094.688"/>
    <n v="0"/>
    <n v="0"/>
    <n v="0"/>
    <n v="0"/>
    <n v="0"/>
    <n v="15094.688"/>
    <n v="0.4887226575147316"/>
  </r>
  <r>
    <x v="48"/>
    <x v="24"/>
    <n v="30886"/>
    <m/>
    <n v="4503.5517241379312"/>
    <n v="15366.11848275862"/>
    <n v="0.49751079721422709"/>
    <m/>
    <m/>
    <m/>
    <n v="0"/>
    <m/>
    <m/>
    <n v="0"/>
    <m/>
    <m/>
    <m/>
    <m/>
    <m/>
    <m/>
    <m/>
    <m/>
    <m/>
    <m/>
    <m/>
    <m/>
    <m/>
    <m/>
    <m/>
    <m/>
    <m/>
    <n v="4503.5517241379312"/>
    <n v="0"/>
    <n v="0"/>
    <n v="0"/>
    <n v="0"/>
    <n v="0"/>
    <n v="15366.11848275862"/>
    <n v="0"/>
    <n v="0"/>
    <n v="0"/>
    <n v="0"/>
    <n v="0"/>
    <n v="15366.11848275862"/>
    <n v="0.49751079721422714"/>
  </r>
  <r>
    <x v="49"/>
    <x v="24"/>
    <n v="30886"/>
    <m/>
    <n v="4572.6923076923076"/>
    <n v="15602.026153846149"/>
    <n v="0.5051488102650441"/>
    <m/>
    <m/>
    <m/>
    <n v="0"/>
    <m/>
    <m/>
    <n v="0"/>
    <m/>
    <m/>
    <m/>
    <m/>
    <m/>
    <m/>
    <m/>
    <m/>
    <m/>
    <m/>
    <m/>
    <m/>
    <m/>
    <m/>
    <m/>
    <m/>
    <m/>
    <n v="4572.6923076923076"/>
    <n v="0"/>
    <n v="0"/>
    <n v="0"/>
    <n v="0"/>
    <n v="0"/>
    <n v="15602.026153846153"/>
    <n v="0"/>
    <n v="0"/>
    <n v="0"/>
    <n v="0"/>
    <n v="0"/>
    <n v="15602.026153846153"/>
    <n v="0.5051488102650441"/>
  </r>
  <r>
    <x v="50"/>
    <x v="24"/>
    <n v="30886"/>
    <m/>
    <n v="5049.7931034482763"/>
    <n v="17229.894068965521"/>
    <n v="0.55785449941609522"/>
    <m/>
    <m/>
    <m/>
    <n v="0"/>
    <m/>
    <m/>
    <n v="0"/>
    <m/>
    <m/>
    <m/>
    <m/>
    <m/>
    <m/>
    <m/>
    <m/>
    <m/>
    <m/>
    <m/>
    <m/>
    <m/>
    <m/>
    <m/>
    <m/>
    <m/>
    <n v="5049.7931034482763"/>
    <n v="0"/>
    <n v="0"/>
    <n v="0"/>
    <n v="0"/>
    <n v="0"/>
    <n v="17229.894068965517"/>
    <n v="0"/>
    <n v="0"/>
    <n v="0"/>
    <n v="0"/>
    <n v="0"/>
    <n v="17229.894068965517"/>
    <n v="0.55785449941609522"/>
  </r>
  <r>
    <x v="51"/>
    <x v="24"/>
    <n v="30886"/>
    <m/>
    <n v="4699.2857142857138"/>
    <n v="16033.962857142849"/>
    <n v="0.51913368053949538"/>
    <m/>
    <m/>
    <m/>
    <n v="0"/>
    <m/>
    <m/>
    <n v="0"/>
    <m/>
    <m/>
    <m/>
    <m/>
    <m/>
    <m/>
    <m/>
    <m/>
    <m/>
    <m/>
    <m/>
    <m/>
    <m/>
    <m/>
    <m/>
    <m/>
    <m/>
    <n v="4699.2857142857138"/>
    <n v="0"/>
    <n v="0"/>
    <n v="0"/>
    <n v="0"/>
    <n v="0"/>
    <n v="16033.962857142855"/>
    <n v="0"/>
    <n v="0"/>
    <n v="0"/>
    <n v="0"/>
    <n v="0"/>
    <n v="16033.962857142855"/>
    <n v="0.51913368053949538"/>
  </r>
  <r>
    <x v="52"/>
    <x v="24"/>
    <n v="30886"/>
    <m/>
    <n v="5208"/>
    <n v="17769.696"/>
    <n v="0.575331736061646"/>
    <m/>
    <m/>
    <m/>
    <n v="0"/>
    <m/>
    <m/>
    <n v="0"/>
    <m/>
    <m/>
    <m/>
    <m/>
    <m/>
    <m/>
    <m/>
    <m/>
    <m/>
    <m/>
    <m/>
    <m/>
    <m/>
    <m/>
    <m/>
    <m/>
    <m/>
    <n v="5208"/>
    <n v="0"/>
    <n v="0"/>
    <n v="0"/>
    <n v="0"/>
    <n v="0"/>
    <n v="17769.696"/>
    <n v="0"/>
    <n v="0"/>
    <n v="0"/>
    <n v="0"/>
    <n v="0"/>
    <n v="17769.696"/>
    <n v="0.575331736061646"/>
  </r>
  <r>
    <x v="0"/>
    <x v="25"/>
    <n v="24062"/>
    <m/>
    <m/>
    <m/>
    <m/>
    <m/>
    <n v="2798.8571428571431"/>
    <m/>
    <m/>
    <m/>
    <m/>
    <m/>
    <m/>
    <m/>
    <m/>
    <m/>
    <m/>
    <m/>
    <m/>
    <m/>
    <m/>
    <m/>
    <m/>
    <m/>
    <m/>
    <m/>
    <m/>
    <m/>
    <m/>
    <n v="2798.8571428571431"/>
    <n v="0"/>
    <n v="0"/>
    <n v="0"/>
    <n v="0"/>
    <n v="0"/>
    <n v="9549.7005714285715"/>
    <n v="0"/>
    <n v="0"/>
    <n v="0"/>
    <n v="0"/>
    <n v="0"/>
    <n v="9549.7005714285715"/>
    <n v="0.39687891993303015"/>
  </r>
  <r>
    <x v="1"/>
    <x v="25"/>
    <n v="24062"/>
    <m/>
    <n v="456.14285714285711"/>
    <n v="31259.403571428571"/>
    <n v="1.2991190911573669"/>
    <n v="6452.4285714285716"/>
    <n v="2253.0357142857142"/>
    <m/>
    <m/>
    <n v="0"/>
    <m/>
    <m/>
    <m/>
    <m/>
    <m/>
    <m/>
    <m/>
    <m/>
    <m/>
    <m/>
    <m/>
    <m/>
    <m/>
    <m/>
    <m/>
    <m/>
    <m/>
    <m/>
    <m/>
    <n v="9161.6071428571431"/>
    <n v="0"/>
    <n v="0"/>
    <n v="0"/>
    <n v="0"/>
    <n v="0"/>
    <n v="31259.403571428571"/>
    <n v="0"/>
    <n v="0"/>
    <n v="0"/>
    <n v="0"/>
    <n v="0"/>
    <n v="31259.403571428571"/>
    <n v="1.2991190911573673"/>
  </r>
  <r>
    <x v="53"/>
    <x v="25"/>
    <n v="24062"/>
    <m/>
    <n v="491"/>
    <n v="28401.488000000001"/>
    <n v="1.18034610589311"/>
    <n v="5669"/>
    <n v="2164"/>
    <m/>
    <m/>
    <n v="0"/>
    <m/>
    <m/>
    <m/>
    <m/>
    <m/>
    <m/>
    <m/>
    <m/>
    <m/>
    <m/>
    <m/>
    <m/>
    <m/>
    <m/>
    <m/>
    <m/>
    <m/>
    <m/>
    <m/>
    <n v="8324"/>
    <n v="0"/>
    <n v="0"/>
    <n v="0"/>
    <n v="0"/>
    <n v="0"/>
    <n v="28401.487999999998"/>
    <n v="0"/>
    <n v="0"/>
    <n v="0"/>
    <n v="0"/>
    <n v="0"/>
    <n v="28401.487999999998"/>
    <n v="1.1803461058931093"/>
  </r>
  <r>
    <x v="2"/>
    <x v="25"/>
    <n v="24062"/>
    <m/>
    <n v="483.17241379310337"/>
    <n v="30920.005905491689"/>
    <n v="1.285013959998824"/>
    <n v="6356.1481481481478"/>
    <n v="2222.8148148148148"/>
    <m/>
    <m/>
    <n v="0"/>
    <m/>
    <m/>
    <m/>
    <m/>
    <m/>
    <m/>
    <m/>
    <m/>
    <m/>
    <m/>
    <m/>
    <m/>
    <m/>
    <m/>
    <m/>
    <m/>
    <m/>
    <m/>
    <m/>
    <n v="9062.1353767560649"/>
    <n v="0"/>
    <n v="0"/>
    <n v="0"/>
    <n v="0"/>
    <n v="0"/>
    <n v="30920.005905491693"/>
    <n v="0"/>
    <n v="0"/>
    <n v="0"/>
    <n v="0"/>
    <n v="0"/>
    <n v="30920.005905491693"/>
    <n v="1.2850139599988235"/>
  </r>
  <r>
    <x v="3"/>
    <x v="25"/>
    <n v="24062"/>
    <m/>
    <n v="416.78571428571428"/>
    <n v="30047.534285714279"/>
    <n v="1.248754645736609"/>
    <n v="6197.1428571428578"/>
    <n v="2192.5"/>
    <m/>
    <m/>
    <n v="0"/>
    <m/>
    <m/>
    <m/>
    <m/>
    <m/>
    <m/>
    <m/>
    <m/>
    <m/>
    <m/>
    <m/>
    <m/>
    <m/>
    <m/>
    <m/>
    <m/>
    <m/>
    <m/>
    <m/>
    <n v="8806.4285714285725"/>
    <n v="0"/>
    <n v="0"/>
    <n v="0"/>
    <n v="0"/>
    <n v="0"/>
    <n v="30047.53428571429"/>
    <n v="0"/>
    <n v="0"/>
    <n v="0"/>
    <n v="0"/>
    <n v="0"/>
    <n v="30047.53428571429"/>
    <n v="1.2487546457366092"/>
  </r>
  <r>
    <x v="4"/>
    <x v="25"/>
    <n v="24062"/>
    <m/>
    <n v="453.1428571428587"/>
    <n v="50447.336365714371"/>
    <n v="2.0965562449386739"/>
    <n v="12016.84"/>
    <n v="2315.2857142857388"/>
    <m/>
    <m/>
    <n v="0"/>
    <m/>
    <m/>
    <m/>
    <m/>
    <m/>
    <m/>
    <m/>
    <m/>
    <m/>
    <m/>
    <m/>
    <m/>
    <m/>
    <m/>
    <m/>
    <m/>
    <m/>
    <m/>
    <m/>
    <n v="14785.268571428598"/>
    <n v="0"/>
    <n v="0"/>
    <n v="0"/>
    <n v="0"/>
    <n v="0"/>
    <n v="50447.336365714378"/>
    <n v="0"/>
    <n v="0"/>
    <n v="0"/>
    <n v="0"/>
    <n v="0"/>
    <n v="50447.336365714378"/>
    <n v="2.0965562449386743"/>
  </r>
  <r>
    <x v="5"/>
    <x v="25"/>
    <n v="24062"/>
    <m/>
    <n v="448.92857142857162"/>
    <n v="54668.323190476192"/>
    <n v="2.2719775243319842"/>
    <n v="13255.08333333333"/>
    <n v="2318.3571428571449"/>
    <m/>
    <m/>
    <n v="0"/>
    <m/>
    <m/>
    <m/>
    <m/>
    <m/>
    <m/>
    <m/>
    <m/>
    <m/>
    <m/>
    <m/>
    <m/>
    <m/>
    <m/>
    <m/>
    <m/>
    <m/>
    <m/>
    <m/>
    <n v="16022.369047619048"/>
    <n v="0"/>
    <n v="0"/>
    <n v="0"/>
    <n v="0"/>
    <n v="0"/>
    <n v="54668.323190476192"/>
    <n v="0"/>
    <n v="0"/>
    <n v="0"/>
    <n v="0"/>
    <n v="0"/>
    <n v="54668.323190476192"/>
    <n v="2.2719775243319837"/>
  </r>
  <r>
    <x v="6"/>
    <x v="25"/>
    <n v="24062"/>
    <m/>
    <n v="448.92857142857139"/>
    <n v="42409.399841269842"/>
    <n v="1.762505188316426"/>
    <n v="9805"/>
    <n v="2175.5555555555561"/>
    <m/>
    <m/>
    <n v="0"/>
    <m/>
    <m/>
    <m/>
    <m/>
    <m/>
    <m/>
    <m/>
    <m/>
    <m/>
    <m/>
    <m/>
    <m/>
    <m/>
    <m/>
    <m/>
    <m/>
    <m/>
    <m/>
    <m/>
    <n v="12429.484126984127"/>
    <n v="0"/>
    <n v="0"/>
    <n v="0"/>
    <n v="0"/>
    <n v="0"/>
    <n v="42409.399841269842"/>
    <n v="0"/>
    <n v="0"/>
    <n v="0"/>
    <n v="0"/>
    <n v="0"/>
    <n v="42409.399841269842"/>
    <n v="1.762505188316426"/>
  </r>
  <r>
    <x v="7"/>
    <x v="25"/>
    <n v="24062"/>
    <m/>
    <n v="304.25925925925918"/>
    <n v="26944.437629629629"/>
    <n v="1.1197921049634121"/>
    <n v="5422.7037037037026"/>
    <n v="2170"/>
    <m/>
    <m/>
    <n v="0"/>
    <m/>
    <m/>
    <m/>
    <m/>
    <m/>
    <m/>
    <m/>
    <m/>
    <m/>
    <m/>
    <m/>
    <m/>
    <m/>
    <m/>
    <m/>
    <m/>
    <m/>
    <m/>
    <m/>
    <n v="7896.9629629629617"/>
    <n v="0"/>
    <n v="0"/>
    <n v="0"/>
    <n v="0"/>
    <n v="0"/>
    <n v="26944.437629629625"/>
    <n v="0"/>
    <n v="0"/>
    <n v="0"/>
    <n v="0"/>
    <n v="0"/>
    <n v="26944.437629629625"/>
    <n v="1.1197921049634123"/>
  </r>
  <r>
    <x v="8"/>
    <x v="25"/>
    <n v="24062"/>
    <m/>
    <n v="195"/>
    <n v="26918.685974025979"/>
    <n v="1.1187218840506179"/>
    <n v="5492.1428571428578"/>
    <n v="2202.272727272727"/>
    <m/>
    <m/>
    <n v="0"/>
    <m/>
    <m/>
    <m/>
    <m/>
    <m/>
    <m/>
    <m/>
    <m/>
    <m/>
    <m/>
    <m/>
    <m/>
    <m/>
    <m/>
    <m/>
    <m/>
    <m/>
    <m/>
    <m/>
    <n v="7889.4155844155848"/>
    <n v="0"/>
    <n v="0"/>
    <n v="0"/>
    <n v="0"/>
    <n v="0"/>
    <n v="26918.685974025975"/>
    <n v="0"/>
    <n v="0"/>
    <n v="0"/>
    <n v="0"/>
    <n v="0"/>
    <n v="26918.685974025975"/>
    <n v="1.1187218840506181"/>
  </r>
  <r>
    <x v="9"/>
    <x v="25"/>
    <n v="24062"/>
    <m/>
    <n v="0"/>
    <n v="16885.92778823524"/>
    <n v="0.70176742532770509"/>
    <n v="2684.6"/>
    <n v="2264.3823529411602"/>
    <m/>
    <m/>
    <n v="0"/>
    <m/>
    <m/>
    <m/>
    <m/>
    <m/>
    <m/>
    <m/>
    <m/>
    <m/>
    <m/>
    <m/>
    <m/>
    <m/>
    <m/>
    <m/>
    <m/>
    <m/>
    <m/>
    <m/>
    <n v="4948.9823529411606"/>
    <n v="0"/>
    <n v="0"/>
    <n v="0"/>
    <n v="0"/>
    <n v="0"/>
    <n v="16885.92778823524"/>
    <n v="0"/>
    <n v="0"/>
    <n v="0"/>
    <n v="0"/>
    <n v="0"/>
    <n v="16885.92778823524"/>
    <n v="0.70176742532770509"/>
  </r>
  <r>
    <x v="10"/>
    <x v="25"/>
    <n v="24062"/>
    <m/>
    <n v="0"/>
    <n v="18681.51320486821"/>
    <n v="0.7763907075416927"/>
    <n v="3109.620689655173"/>
    <n v="2365.6176470588398"/>
    <m/>
    <m/>
    <n v="0"/>
    <m/>
    <m/>
    <m/>
    <m/>
    <m/>
    <m/>
    <m/>
    <m/>
    <m/>
    <m/>
    <m/>
    <m/>
    <m/>
    <m/>
    <m/>
    <m/>
    <m/>
    <m/>
    <m/>
    <n v="5475.2383367140128"/>
    <n v="0"/>
    <n v="0"/>
    <n v="0"/>
    <n v="0"/>
    <n v="0"/>
    <n v="18681.51320486821"/>
    <n v="0"/>
    <n v="0"/>
    <n v="0"/>
    <n v="0"/>
    <n v="0"/>
    <n v="18681.51320486821"/>
    <n v="0.7763907075416927"/>
  </r>
  <r>
    <x v="11"/>
    <x v="25"/>
    <n v="24062"/>
    <m/>
    <n v="0"/>
    <n v="19871.488000000001"/>
    <n v="0.82584523314770186"/>
    <n v="3668"/>
    <n v="2156"/>
    <m/>
    <m/>
    <n v="0"/>
    <m/>
    <m/>
    <m/>
    <m/>
    <m/>
    <m/>
    <m/>
    <m/>
    <m/>
    <m/>
    <m/>
    <m/>
    <m/>
    <m/>
    <m/>
    <m/>
    <m/>
    <m/>
    <m/>
    <n v="5824"/>
    <n v="0"/>
    <n v="0"/>
    <n v="0"/>
    <n v="0"/>
    <n v="0"/>
    <n v="19871.488000000001"/>
    <n v="0"/>
    <n v="0"/>
    <n v="0"/>
    <n v="0"/>
    <n v="0"/>
    <n v="19871.488000000001"/>
    <n v="0.82584523314770186"/>
  </r>
  <r>
    <x v="12"/>
    <x v="25"/>
    <n v="24062"/>
    <m/>
    <n v="0"/>
    <n v="31591.707999999999"/>
    <n v="1.3129294322998919"/>
    <n v="7042"/>
    <n v="2217"/>
    <m/>
    <m/>
    <n v="0"/>
    <m/>
    <m/>
    <m/>
    <m/>
    <m/>
    <m/>
    <m/>
    <m/>
    <m/>
    <m/>
    <m/>
    <m/>
    <m/>
    <m/>
    <m/>
    <m/>
    <m/>
    <m/>
    <m/>
    <n v="9259"/>
    <n v="0"/>
    <n v="0"/>
    <n v="0"/>
    <n v="0"/>
    <n v="0"/>
    <n v="31591.707999999999"/>
    <n v="0"/>
    <n v="0"/>
    <n v="0"/>
    <n v="0"/>
    <n v="0"/>
    <n v="31591.707999999999"/>
    <n v="1.3129294322998919"/>
  </r>
  <r>
    <x v="13"/>
    <x v="25"/>
    <n v="24062"/>
    <m/>
    <n v="0"/>
    <n v="32104.533986013979"/>
    <n v="1.334242123930429"/>
    <n v="7348.8461538461534"/>
    <n v="2060.454545454545"/>
    <m/>
    <m/>
    <n v="0"/>
    <m/>
    <m/>
    <m/>
    <m/>
    <m/>
    <m/>
    <m/>
    <m/>
    <m/>
    <m/>
    <m/>
    <m/>
    <m/>
    <m/>
    <m/>
    <m/>
    <m/>
    <m/>
    <m/>
    <n v="9409.3006993006984"/>
    <n v="0"/>
    <n v="0"/>
    <n v="0"/>
    <n v="0"/>
    <n v="0"/>
    <n v="32104.533986013983"/>
    <n v="0"/>
    <n v="0"/>
    <n v="0"/>
    <n v="0"/>
    <n v="0"/>
    <n v="32104.533986013983"/>
    <n v="1.334242123930429"/>
  </r>
  <r>
    <x v="14"/>
    <x v="25"/>
    <n v="24062"/>
    <m/>
    <n v="0"/>
    <n v="28247.000222222221"/>
    <n v="1.173925701197831"/>
    <n v="6144.8888888888887"/>
    <n v="2133.833333333333"/>
    <m/>
    <m/>
    <n v="0"/>
    <m/>
    <m/>
    <m/>
    <m/>
    <m/>
    <m/>
    <m/>
    <m/>
    <m/>
    <m/>
    <m/>
    <m/>
    <m/>
    <m/>
    <m/>
    <m/>
    <m/>
    <m/>
    <m/>
    <n v="8278.7222222222226"/>
    <n v="0"/>
    <n v="0"/>
    <n v="0"/>
    <n v="0"/>
    <n v="0"/>
    <n v="28247.000222222225"/>
    <n v="0"/>
    <n v="0"/>
    <n v="0"/>
    <n v="0"/>
    <n v="0"/>
    <n v="28247.000222222225"/>
    <n v="1.1739257011978317"/>
  </r>
  <r>
    <x v="15"/>
    <x v="25"/>
    <n v="24062"/>
    <m/>
    <n v="0"/>
    <n v="17823.77349206349"/>
    <n v="0.74074364109647972"/>
    <n v="3106.0714285714289"/>
    <n v="2117.7777777777778"/>
    <m/>
    <m/>
    <n v="0"/>
    <m/>
    <m/>
    <m/>
    <m/>
    <m/>
    <m/>
    <m/>
    <m/>
    <m/>
    <m/>
    <m/>
    <m/>
    <m/>
    <m/>
    <m/>
    <m/>
    <m/>
    <m/>
    <m/>
    <n v="5223.8492063492067"/>
    <n v="0"/>
    <n v="0"/>
    <n v="0"/>
    <n v="0"/>
    <n v="0"/>
    <n v="17823.773492063494"/>
    <n v="0"/>
    <n v="0"/>
    <n v="0"/>
    <n v="0"/>
    <n v="0"/>
    <n v="17823.773492063494"/>
    <n v="0.74074364109647972"/>
  </r>
  <r>
    <x v="16"/>
    <x v="25"/>
    <n v="24062"/>
    <m/>
    <n v="102"/>
    <n v="41145.307999999997"/>
    <n v="1.7099704097747479"/>
    <n v="9689"/>
    <n v="2268"/>
    <m/>
    <m/>
    <n v="0"/>
    <m/>
    <m/>
    <m/>
    <m/>
    <m/>
    <m/>
    <m/>
    <m/>
    <m/>
    <m/>
    <m/>
    <m/>
    <m/>
    <m/>
    <m/>
    <m/>
    <m/>
    <m/>
    <m/>
    <n v="12059"/>
    <n v="0"/>
    <n v="0"/>
    <n v="0"/>
    <n v="0"/>
    <n v="0"/>
    <n v="41145.307999999997"/>
    <n v="0"/>
    <n v="0"/>
    <n v="0"/>
    <n v="0"/>
    <n v="0"/>
    <n v="41145.307999999997"/>
    <n v="1.7099704097747483"/>
  </r>
  <r>
    <x v="17"/>
    <x v="25"/>
    <n v="24062"/>
    <m/>
    <n v="380.68"/>
    <n v="43121.733371428563"/>
    <n v="1.792109274849496"/>
    <n v="10016.719999999999"/>
    <n v="2240.8571428571431"/>
    <m/>
    <m/>
    <n v="0"/>
    <m/>
    <m/>
    <m/>
    <m/>
    <m/>
    <m/>
    <m/>
    <m/>
    <m/>
    <m/>
    <m/>
    <m/>
    <m/>
    <m/>
    <m/>
    <m/>
    <m/>
    <m/>
    <m/>
    <n v="12638.257142857143"/>
    <n v="0"/>
    <n v="0"/>
    <n v="0"/>
    <n v="0"/>
    <n v="0"/>
    <n v="43121.733371428571"/>
    <n v="0"/>
    <n v="0"/>
    <n v="0"/>
    <n v="0"/>
    <n v="0"/>
    <n v="43121.733371428571"/>
    <n v="1.792109274849496"/>
  </r>
  <r>
    <x v="18"/>
    <x v="25"/>
    <n v="24062"/>
    <m/>
    <n v="451.07142857142861"/>
    <n v="45288.477936507938"/>
    <n v="1.882157673364971"/>
    <n v="10151.111111111109"/>
    <n v="2671.1111111111109"/>
    <m/>
    <m/>
    <n v="0"/>
    <m/>
    <m/>
    <m/>
    <m/>
    <m/>
    <m/>
    <m/>
    <m/>
    <m/>
    <m/>
    <m/>
    <m/>
    <m/>
    <m/>
    <m/>
    <m/>
    <m/>
    <m/>
    <m/>
    <n v="13273.29365079365"/>
    <n v="0"/>
    <n v="0"/>
    <n v="0"/>
    <n v="0"/>
    <n v="0"/>
    <n v="45288.47793650793"/>
    <n v="0"/>
    <n v="0"/>
    <n v="0"/>
    <n v="0"/>
    <n v="0"/>
    <n v="45288.47793650793"/>
    <n v="1.882157673364971"/>
  </r>
  <r>
    <x v="19"/>
    <x v="25"/>
    <n v="24062"/>
    <m/>
    <n v="466.06896551724139"/>
    <n v="35724.492999999988"/>
    <n v="1.484685105145042"/>
    <n v="7252.9310344827582"/>
    <n v="2751.25"/>
    <m/>
    <m/>
    <n v="0"/>
    <m/>
    <m/>
    <m/>
    <m/>
    <m/>
    <m/>
    <m/>
    <m/>
    <m/>
    <m/>
    <m/>
    <m/>
    <m/>
    <m/>
    <m/>
    <m/>
    <m/>
    <m/>
    <m/>
    <n v="10470.25"/>
    <n v="0"/>
    <n v="0"/>
    <n v="0"/>
    <n v="0"/>
    <n v="0"/>
    <n v="35724.493000000002"/>
    <n v="0"/>
    <n v="0"/>
    <n v="0"/>
    <n v="0"/>
    <n v="0"/>
    <n v="35724.493000000002"/>
    <n v="1.484685105145042"/>
  </r>
  <r>
    <x v="20"/>
    <x v="25"/>
    <n v="24062"/>
    <m/>
    <n v="421.07142857142861"/>
    <n v="28151.33965714286"/>
    <n v="1.1699501145849409"/>
    <n v="5073.2142857142862"/>
    <n v="2756.4"/>
    <m/>
    <m/>
    <n v="0"/>
    <m/>
    <m/>
    <m/>
    <m/>
    <m/>
    <m/>
    <m/>
    <m/>
    <m/>
    <m/>
    <m/>
    <m/>
    <m/>
    <m/>
    <m/>
    <m/>
    <m/>
    <m/>
    <m/>
    <n v="8250.6857142857152"/>
    <n v="0"/>
    <n v="0"/>
    <n v="0"/>
    <n v="0"/>
    <n v="0"/>
    <n v="28151.33965714286"/>
    <n v="0"/>
    <n v="0"/>
    <n v="0"/>
    <n v="0"/>
    <n v="0"/>
    <n v="28151.33965714286"/>
    <n v="1.1699501145849414"/>
  </r>
  <r>
    <x v="21"/>
    <x v="25"/>
    <n v="24062"/>
    <m/>
    <n v="169.9259259259259"/>
    <n v="16680.636148148151"/>
    <n v="0.69323564741701216"/>
    <n v="1815.2222222222219"/>
    <n v="2903.666666666667"/>
    <m/>
    <m/>
    <n v="0"/>
    <m/>
    <m/>
    <m/>
    <m/>
    <m/>
    <m/>
    <m/>
    <m/>
    <m/>
    <m/>
    <m/>
    <m/>
    <m/>
    <m/>
    <m/>
    <m/>
    <m/>
    <m/>
    <m/>
    <n v="4888.8148148148148"/>
    <n v="0"/>
    <n v="0"/>
    <n v="0"/>
    <n v="0"/>
    <n v="0"/>
    <n v="16680.636148148147"/>
    <n v="0"/>
    <n v="0"/>
    <n v="0"/>
    <n v="0"/>
    <n v="0"/>
    <n v="16680.636148148147"/>
    <n v="0.69323564741701216"/>
  </r>
  <r>
    <x v="22"/>
    <x v="25"/>
    <n v="24062"/>
    <m/>
    <n v="438.27586206896552"/>
    <n v="28380.937563218391"/>
    <n v="1.17949204402038"/>
    <n v="5007.0344827586196"/>
    <n v="2872.666666666667"/>
    <m/>
    <m/>
    <n v="0"/>
    <m/>
    <m/>
    <m/>
    <m/>
    <m/>
    <m/>
    <m/>
    <m/>
    <m/>
    <m/>
    <m/>
    <m/>
    <m/>
    <m/>
    <m/>
    <m/>
    <m/>
    <m/>
    <m/>
    <n v="8317.9770114942512"/>
    <n v="0"/>
    <n v="0"/>
    <n v="0"/>
    <n v="0"/>
    <n v="0"/>
    <n v="28380.937563218384"/>
    <n v="0"/>
    <n v="0"/>
    <n v="0"/>
    <n v="0"/>
    <n v="0"/>
    <n v="28380.937563218384"/>
    <n v="1.17949204402038"/>
  </r>
  <r>
    <x v="23"/>
    <x v="25"/>
    <n v="24062"/>
    <m/>
    <n v="335.24"/>
    <n v="22201.835830588239"/>
    <n v="0.92269286969446573"/>
    <n v="3502.04"/>
    <n v="2669.705882352941"/>
    <m/>
    <m/>
    <n v="0"/>
    <m/>
    <m/>
    <m/>
    <m/>
    <m/>
    <m/>
    <m/>
    <m/>
    <m/>
    <m/>
    <m/>
    <m/>
    <m/>
    <m/>
    <m/>
    <m/>
    <m/>
    <m/>
    <m/>
    <n v="6506.9858823529412"/>
    <n v="0"/>
    <n v="0"/>
    <n v="0"/>
    <n v="0"/>
    <n v="0"/>
    <n v="22201.835830588236"/>
    <n v="0"/>
    <n v="0"/>
    <n v="0"/>
    <n v="0"/>
    <n v="0"/>
    <n v="22201.835830588236"/>
    <n v="0.92269286969446573"/>
  </r>
  <r>
    <x v="24"/>
    <x v="25"/>
    <n v="24062"/>
    <m/>
    <n v="490.65517241379308"/>
    <n v="31140.735724137929"/>
    <n v="1.294187337882883"/>
    <n v="5993.6896551724139"/>
    <n v="2642.4827586206902"/>
    <m/>
    <m/>
    <n v="0"/>
    <m/>
    <m/>
    <m/>
    <m/>
    <m/>
    <m/>
    <m/>
    <m/>
    <m/>
    <m/>
    <m/>
    <m/>
    <m/>
    <m/>
    <m/>
    <m/>
    <m/>
    <m/>
    <m/>
    <n v="9126.8275862068986"/>
    <n v="0"/>
    <n v="0"/>
    <n v="0"/>
    <n v="0"/>
    <n v="0"/>
    <n v="31140.735724137936"/>
    <n v="0"/>
    <n v="0"/>
    <n v="0"/>
    <n v="0"/>
    <n v="0"/>
    <n v="31140.735724137936"/>
    <n v="1.2941873378828832"/>
  </r>
  <r>
    <x v="25"/>
    <x v="25"/>
    <n v="24062"/>
    <m/>
    <n v="483.21428571428572"/>
    <n v="26389.11206349207"/>
    <n v="1.09671316031469"/>
    <n v="4713.2142857142862"/>
    <n v="2537.7777777777778"/>
    <m/>
    <m/>
    <n v="0"/>
    <m/>
    <m/>
    <m/>
    <m/>
    <m/>
    <m/>
    <m/>
    <m/>
    <m/>
    <m/>
    <m/>
    <m/>
    <m/>
    <m/>
    <m/>
    <m/>
    <m/>
    <m/>
    <m/>
    <n v="7734.2063492063498"/>
    <n v="0"/>
    <n v="0"/>
    <n v="0"/>
    <n v="0"/>
    <n v="0"/>
    <n v="26389.112063492066"/>
    <n v="0"/>
    <n v="0"/>
    <n v="0"/>
    <n v="0"/>
    <n v="0"/>
    <n v="26389.112063492066"/>
    <n v="1.0967131603146898"/>
  </r>
  <r>
    <x v="26"/>
    <x v="25"/>
    <n v="24062"/>
    <m/>
    <n v="492"/>
    <n v="25811.78"/>
    <n v="1.0727196409276041"/>
    <n v="4449"/>
    <n v="2624"/>
    <m/>
    <m/>
    <n v="0"/>
    <m/>
    <m/>
    <m/>
    <m/>
    <m/>
    <m/>
    <m/>
    <m/>
    <m/>
    <m/>
    <m/>
    <m/>
    <m/>
    <m/>
    <m/>
    <m/>
    <m/>
    <m/>
    <m/>
    <n v="7565"/>
    <n v="0"/>
    <n v="0"/>
    <n v="0"/>
    <n v="0"/>
    <n v="0"/>
    <n v="25811.78"/>
    <n v="0"/>
    <n v="0"/>
    <n v="0"/>
    <n v="0"/>
    <n v="0"/>
    <n v="25811.78"/>
    <n v="1.0727196409276036"/>
  </r>
  <r>
    <x v="27"/>
    <x v="25"/>
    <n v="24062"/>
    <m/>
    <n v="487.5"/>
    <n v="22829.935714285712"/>
    <n v="0.94879626441217324"/>
    <n v="3615"/>
    <n v="2588.5714285714289"/>
    <m/>
    <m/>
    <n v="0"/>
    <m/>
    <m/>
    <m/>
    <m/>
    <m/>
    <m/>
    <m/>
    <m/>
    <m/>
    <m/>
    <m/>
    <m/>
    <m/>
    <m/>
    <m/>
    <m/>
    <m/>
    <m/>
    <m/>
    <n v="6691.0714285714294"/>
    <n v="0"/>
    <n v="0"/>
    <n v="0"/>
    <n v="0"/>
    <n v="0"/>
    <n v="22829.935714285715"/>
    <n v="0"/>
    <n v="0"/>
    <n v="0"/>
    <n v="0"/>
    <n v="0"/>
    <n v="22829.935714285715"/>
    <n v="0.94879626441217335"/>
  </r>
  <r>
    <x v="28"/>
    <x v="25"/>
    <n v="24062"/>
    <m/>
    <n v="0"/>
    <n v="8990.619999999999"/>
    <n v="0.37364391987365969"/>
    <n v="0"/>
    <n v="2635"/>
    <m/>
    <m/>
    <n v="0"/>
    <m/>
    <m/>
    <m/>
    <m/>
    <m/>
    <m/>
    <m/>
    <m/>
    <m/>
    <m/>
    <m/>
    <m/>
    <m/>
    <m/>
    <m/>
    <m/>
    <m/>
    <m/>
    <m/>
    <n v="2635"/>
    <n v="0"/>
    <n v="0"/>
    <n v="0"/>
    <n v="0"/>
    <n v="0"/>
    <n v="8990.619999999999"/>
    <n v="0"/>
    <n v="0"/>
    <n v="0"/>
    <n v="0"/>
    <n v="0"/>
    <n v="8990.619999999999"/>
    <n v="0.37364391987365969"/>
  </r>
  <r>
    <x v="29"/>
    <x v="25"/>
    <n v="24062"/>
    <m/>
    <n v="444.33333333333343"/>
    <n v="36546.744380952383"/>
    <n v="1.5188573011783051"/>
    <n v="7569.9047619047624"/>
    <n v="2697"/>
    <m/>
    <m/>
    <n v="0"/>
    <m/>
    <m/>
    <m/>
    <m/>
    <m/>
    <m/>
    <m/>
    <m/>
    <m/>
    <m/>
    <m/>
    <m/>
    <m/>
    <m/>
    <m/>
    <m/>
    <m/>
    <m/>
    <m/>
    <n v="10711.238095238095"/>
    <n v="0"/>
    <n v="0"/>
    <n v="0"/>
    <n v="0"/>
    <n v="0"/>
    <n v="36546.744380952383"/>
    <n v="0"/>
    <n v="0"/>
    <n v="0"/>
    <n v="0"/>
    <n v="0"/>
    <n v="36546.744380952383"/>
    <n v="1.5188573011783053"/>
  </r>
  <r>
    <x v="30"/>
    <x v="25"/>
    <n v="24062"/>
    <m/>
    <n v="480"/>
    <n v="41002.004000000001"/>
    <n v="1.7040147951126261"/>
    <n v="9000"/>
    <n v="2537"/>
    <m/>
    <m/>
    <n v="0"/>
    <m/>
    <m/>
    <m/>
    <m/>
    <m/>
    <m/>
    <m/>
    <m/>
    <m/>
    <m/>
    <m/>
    <m/>
    <m/>
    <m/>
    <m/>
    <m/>
    <m/>
    <m/>
    <m/>
    <n v="12017"/>
    <n v="0"/>
    <n v="0"/>
    <n v="0"/>
    <n v="0"/>
    <n v="0"/>
    <n v="41002.004000000001"/>
    <n v="0"/>
    <n v="0"/>
    <n v="0"/>
    <n v="0"/>
    <n v="0"/>
    <n v="41002.004000000001"/>
    <n v="1.7040147951126257"/>
  </r>
  <r>
    <x v="31"/>
    <x v="25"/>
    <n v="24062"/>
    <m/>
    <n v="494"/>
    <n v="32710.844000000001"/>
    <n v="1.359439946804089"/>
    <n v="6507"/>
    <n v="2586"/>
    <m/>
    <m/>
    <n v="0"/>
    <m/>
    <m/>
    <m/>
    <m/>
    <m/>
    <m/>
    <m/>
    <m/>
    <m/>
    <m/>
    <m/>
    <m/>
    <m/>
    <m/>
    <m/>
    <m/>
    <m/>
    <m/>
    <m/>
    <n v="9587"/>
    <n v="0"/>
    <n v="0"/>
    <n v="0"/>
    <n v="0"/>
    <n v="0"/>
    <n v="32710.844000000001"/>
    <n v="0"/>
    <n v="0"/>
    <n v="0"/>
    <n v="0"/>
    <n v="0"/>
    <n v="32710.844000000001"/>
    <n v="1.3594399468040894"/>
  </r>
  <r>
    <x v="32"/>
    <x v="25"/>
    <n v="24062"/>
    <m/>
    <n v="321.42857142857139"/>
    <n v="30213.245747702589"/>
    <n v="1.2556414989486571"/>
    <n v="5997.7777777777774"/>
    <n v="2535.78947368421"/>
    <m/>
    <m/>
    <n v="0"/>
    <m/>
    <m/>
    <m/>
    <m/>
    <m/>
    <m/>
    <m/>
    <m/>
    <m/>
    <m/>
    <m/>
    <m/>
    <m/>
    <m/>
    <m/>
    <m/>
    <m/>
    <m/>
    <m/>
    <n v="8854.9958228905598"/>
    <n v="0"/>
    <n v="0"/>
    <n v="0"/>
    <n v="0"/>
    <n v="0"/>
    <n v="30213.245747702589"/>
    <n v="0"/>
    <n v="0"/>
    <n v="0"/>
    <n v="0"/>
    <n v="0"/>
    <n v="30213.245747702589"/>
    <n v="1.2556414989486573"/>
  </r>
  <r>
    <x v="33"/>
    <x v="25"/>
    <n v="24062"/>
    <m/>
    <n v="479"/>
    <n v="26251.928"/>
    <n v="1.091011885961267"/>
    <n v="4507"/>
    <n v="2708"/>
    <m/>
    <m/>
    <n v="0"/>
    <m/>
    <m/>
    <m/>
    <m/>
    <m/>
    <m/>
    <m/>
    <m/>
    <m/>
    <m/>
    <m/>
    <m/>
    <m/>
    <m/>
    <m/>
    <m/>
    <m/>
    <m/>
    <m/>
    <n v="7694"/>
    <n v="0"/>
    <n v="0"/>
    <n v="0"/>
    <n v="0"/>
    <n v="0"/>
    <n v="26251.928"/>
    <n v="0"/>
    <n v="0"/>
    <n v="0"/>
    <n v="0"/>
    <n v="0"/>
    <n v="26251.928"/>
    <n v="1.0910118859612667"/>
  </r>
  <r>
    <x v="34"/>
    <x v="25"/>
    <n v="24062"/>
    <m/>
    <n v="492"/>
    <n v="24951.955999999998"/>
    <n v="1.0369859529548671"/>
    <n v="4072"/>
    <n v="2749"/>
    <m/>
    <m/>
    <n v="0"/>
    <m/>
    <m/>
    <m/>
    <m/>
    <m/>
    <m/>
    <m/>
    <m/>
    <m/>
    <m/>
    <m/>
    <m/>
    <m/>
    <m/>
    <m/>
    <m/>
    <m/>
    <m/>
    <m/>
    <n v="7313"/>
    <n v="0"/>
    <n v="0"/>
    <n v="0"/>
    <n v="0"/>
    <n v="0"/>
    <n v="24951.955999999998"/>
    <n v="0"/>
    <n v="0"/>
    <n v="0"/>
    <n v="0"/>
    <n v="0"/>
    <n v="24951.955999999998"/>
    <n v="1.0369859529548666"/>
  </r>
  <r>
    <x v="35"/>
    <x v="25"/>
    <n v="24062"/>
    <m/>
    <n v="441.53846153846149"/>
    <n v="24537.172283076921"/>
    <n v="1.019747829900961"/>
    <n v="4152.6153846153848"/>
    <n v="2597.2800000000002"/>
    <m/>
    <m/>
    <n v="0"/>
    <m/>
    <m/>
    <m/>
    <m/>
    <m/>
    <m/>
    <m/>
    <m/>
    <m/>
    <m/>
    <m/>
    <m/>
    <m/>
    <m/>
    <m/>
    <m/>
    <m/>
    <m/>
    <m/>
    <n v="7191.4338461538464"/>
    <n v="0"/>
    <n v="0"/>
    <n v="0"/>
    <n v="0"/>
    <n v="0"/>
    <n v="24537.172283076925"/>
    <n v="0"/>
    <n v="0"/>
    <n v="0"/>
    <n v="0"/>
    <n v="0"/>
    <n v="24537.172283076925"/>
    <n v="1.019747829900961"/>
  </r>
  <r>
    <x v="36"/>
    <x v="25"/>
    <n v="24062"/>
    <m/>
    <n v="493.86206896551732"/>
    <n v="35233.017931034483"/>
    <n v="1.4642597427908941"/>
    <n v="7297.8275862068967"/>
    <n v="2534.5172413793098"/>
    <m/>
    <m/>
    <n v="0"/>
    <m/>
    <m/>
    <m/>
    <m/>
    <m/>
    <m/>
    <m/>
    <m/>
    <m/>
    <m/>
    <m/>
    <m/>
    <m/>
    <m/>
    <m/>
    <m/>
    <m/>
    <m/>
    <m/>
    <n v="10326.206896551725"/>
    <n v="0"/>
    <n v="0"/>
    <n v="0"/>
    <n v="0"/>
    <n v="0"/>
    <n v="35233.017931034483"/>
    <n v="0"/>
    <n v="0"/>
    <n v="0"/>
    <n v="0"/>
    <n v="0"/>
    <n v="35233.017931034483"/>
    <n v="1.4642597427908937"/>
  </r>
  <r>
    <x v="37"/>
    <x v="25"/>
    <n v="24062"/>
    <m/>
    <n v="470"/>
    <n v="40054.291586206891"/>
    <n v="1.664628525733808"/>
    <n v="8827.2413793103442"/>
    <n v="2442"/>
    <m/>
    <m/>
    <n v="0"/>
    <m/>
    <m/>
    <m/>
    <m/>
    <m/>
    <m/>
    <m/>
    <m/>
    <m/>
    <m/>
    <m/>
    <m/>
    <m/>
    <m/>
    <m/>
    <m/>
    <m/>
    <m/>
    <m/>
    <n v="11739.241379310344"/>
    <n v="0"/>
    <n v="0"/>
    <n v="0"/>
    <n v="0"/>
    <n v="0"/>
    <n v="40054.291586206891"/>
    <n v="0"/>
    <n v="0"/>
    <n v="0"/>
    <n v="0"/>
    <n v="0"/>
    <n v="40054.291586206891"/>
    <n v="1.664628525733808"/>
  </r>
  <r>
    <x v="38"/>
    <x v="25"/>
    <n v="24062"/>
    <m/>
    <n v="507"/>
    <n v="24767.707999999999"/>
    <n v="1.029328734103566"/>
    <n v="4200"/>
    <n v="2552"/>
    <m/>
    <m/>
    <n v="0"/>
    <m/>
    <m/>
    <m/>
    <m/>
    <m/>
    <m/>
    <m/>
    <m/>
    <m/>
    <m/>
    <m/>
    <m/>
    <m/>
    <m/>
    <m/>
    <m/>
    <m/>
    <m/>
    <m/>
    <n v="7259"/>
    <n v="0"/>
    <n v="0"/>
    <n v="0"/>
    <n v="0"/>
    <n v="0"/>
    <n v="24767.707999999999"/>
    <n v="0"/>
    <n v="0"/>
    <n v="0"/>
    <n v="0"/>
    <n v="0"/>
    <n v="24767.707999999999"/>
    <n v="1.0293287341035657"/>
  </r>
  <r>
    <x v="39"/>
    <x v="25"/>
    <n v="24062"/>
    <m/>
    <n v="461"/>
    <n v="23314.196"/>
    <n v="0.96892178538774831"/>
    <n v="3822"/>
    <n v="2550"/>
    <m/>
    <m/>
    <n v="0"/>
    <m/>
    <m/>
    <m/>
    <m/>
    <m/>
    <m/>
    <m/>
    <m/>
    <m/>
    <m/>
    <m/>
    <m/>
    <m/>
    <m/>
    <m/>
    <m/>
    <m/>
    <m/>
    <m/>
    <n v="6833"/>
    <n v="0"/>
    <n v="0"/>
    <n v="0"/>
    <n v="0"/>
    <n v="0"/>
    <n v="23314.196"/>
    <n v="0"/>
    <n v="0"/>
    <n v="0"/>
    <n v="0"/>
    <n v="0"/>
    <n v="23314.196"/>
    <n v="0.96892178538774831"/>
  </r>
  <r>
    <x v="40"/>
    <x v="25"/>
    <n v="24062"/>
    <m/>
    <n v="467"/>
    <n v="19477.523857142849"/>
    <n v="0.80947235712504584"/>
    <n v="2880"/>
    <n v="2361.5357142857142"/>
    <m/>
    <m/>
    <n v="0"/>
    <m/>
    <m/>
    <m/>
    <m/>
    <m/>
    <m/>
    <m/>
    <m/>
    <m/>
    <m/>
    <m/>
    <m/>
    <m/>
    <m/>
    <m/>
    <m/>
    <m/>
    <m/>
    <m/>
    <n v="5708.5357142857138"/>
    <n v="0"/>
    <n v="0"/>
    <n v="0"/>
    <n v="0"/>
    <n v="0"/>
    <n v="19477.523857142856"/>
    <n v="0"/>
    <n v="0"/>
    <n v="0"/>
    <n v="0"/>
    <n v="0"/>
    <n v="19477.523857142856"/>
    <n v="0.80947235712504595"/>
  </r>
  <r>
    <x v="41"/>
    <x v="25"/>
    <n v="24062"/>
    <m/>
    <n v="459"/>
    <n v="42117.46553846154"/>
    <n v="1.7503726015485641"/>
    <n v="10571"/>
    <n v="1313.9230769230769"/>
    <m/>
    <m/>
    <n v="0"/>
    <m/>
    <m/>
    <m/>
    <m/>
    <m/>
    <m/>
    <m/>
    <m/>
    <m/>
    <m/>
    <m/>
    <m/>
    <m/>
    <m/>
    <m/>
    <m/>
    <m/>
    <m/>
    <m/>
    <n v="12343.923076923076"/>
    <n v="0"/>
    <n v="0"/>
    <n v="0"/>
    <n v="0"/>
    <n v="0"/>
    <n v="42117.465538461533"/>
    <n v="0"/>
    <n v="0"/>
    <n v="0"/>
    <n v="0"/>
    <n v="0"/>
    <n v="42117.465538461533"/>
    <n v="1.7503726015485634"/>
  </r>
  <r>
    <x v="42"/>
    <x v="25"/>
    <n v="24062"/>
    <m/>
    <n v="459"/>
    <n v="46675.372615384607"/>
    <n v="1.939796052505387"/>
    <n v="11990.76923076923"/>
    <n v="1230"/>
    <m/>
    <m/>
    <n v="0"/>
    <m/>
    <m/>
    <m/>
    <m/>
    <m/>
    <m/>
    <m/>
    <m/>
    <m/>
    <m/>
    <m/>
    <m/>
    <m/>
    <m/>
    <m/>
    <m/>
    <m/>
    <m/>
    <m/>
    <n v="13679.76923076923"/>
    <n v="0"/>
    <n v="0"/>
    <n v="0"/>
    <n v="0"/>
    <n v="0"/>
    <n v="46675.372615384615"/>
    <n v="0"/>
    <n v="0"/>
    <n v="0"/>
    <n v="0"/>
    <n v="0"/>
    <n v="46675.372615384615"/>
    <n v="1.9397960525053868"/>
  </r>
  <r>
    <x v="43"/>
    <x v="25"/>
    <n v="24062"/>
    <m/>
    <n v="475.68965517241378"/>
    <n v="33346.142712643683"/>
    <n v="1.38584251985054"/>
    <n v="8047.1724137931042"/>
    <n v="1250.333333333333"/>
    <m/>
    <m/>
    <n v="0"/>
    <m/>
    <m/>
    <m/>
    <m/>
    <m/>
    <m/>
    <m/>
    <m/>
    <m/>
    <m/>
    <m/>
    <m/>
    <m/>
    <m/>
    <m/>
    <m/>
    <m/>
    <m/>
    <m/>
    <n v="9773.1954022988502"/>
    <n v="0"/>
    <n v="0"/>
    <n v="0"/>
    <n v="0"/>
    <n v="0"/>
    <n v="33346.142712643676"/>
    <n v="0"/>
    <n v="0"/>
    <n v="0"/>
    <n v="0"/>
    <n v="0"/>
    <n v="33346.142712643676"/>
    <n v="1.3858425198505393"/>
  </r>
  <r>
    <x v="44"/>
    <x v="25"/>
    <n v="24062"/>
    <m/>
    <n v="470"/>
    <n v="29633.22"/>
    <n v="1.2315360319175459"/>
    <n v="7000"/>
    <n v="1215"/>
    <m/>
    <m/>
    <n v="0"/>
    <m/>
    <m/>
    <m/>
    <m/>
    <m/>
    <m/>
    <m/>
    <m/>
    <m/>
    <m/>
    <m/>
    <m/>
    <m/>
    <m/>
    <m/>
    <m/>
    <m/>
    <m/>
    <m/>
    <n v="8685"/>
    <n v="0"/>
    <n v="0"/>
    <n v="0"/>
    <n v="0"/>
    <n v="0"/>
    <n v="29633.219999999998"/>
    <n v="0"/>
    <n v="0"/>
    <n v="0"/>
    <n v="0"/>
    <n v="0"/>
    <n v="29633.219999999998"/>
    <n v="1.2315360319175461"/>
  </r>
  <r>
    <x v="45"/>
    <x v="25"/>
    <n v="24062"/>
    <m/>
    <n v="351.33333333333343"/>
    <n v="21231.966133333339"/>
    <n v="0.88238575901144278"/>
    <n v="4538.4000000000005"/>
    <n v="1333"/>
    <m/>
    <m/>
    <n v="0"/>
    <m/>
    <m/>
    <m/>
    <m/>
    <m/>
    <m/>
    <m/>
    <m/>
    <m/>
    <m/>
    <m/>
    <m/>
    <m/>
    <m/>
    <m/>
    <m/>
    <m/>
    <m/>
    <m/>
    <n v="6222.7333333333336"/>
    <n v="0"/>
    <n v="0"/>
    <n v="0"/>
    <n v="0"/>
    <n v="0"/>
    <n v="21231.966133333335"/>
    <n v="0"/>
    <n v="0"/>
    <n v="0"/>
    <n v="0"/>
    <n v="0"/>
    <n v="21231.966133333335"/>
    <n v="0.88238575901144278"/>
  </r>
  <r>
    <x v="46"/>
    <x v="25"/>
    <n v="24062"/>
    <m/>
    <n v="339.45"/>
    <n v="19546.6656"/>
    <n v="0.81234583991355669"/>
    <n v="4079.6"/>
    <n v="1309.75"/>
    <m/>
    <m/>
    <n v="0"/>
    <m/>
    <m/>
    <m/>
    <m/>
    <m/>
    <m/>
    <m/>
    <m/>
    <m/>
    <m/>
    <m/>
    <m/>
    <m/>
    <m/>
    <m/>
    <m/>
    <m/>
    <m/>
    <m/>
    <n v="5728.8"/>
    <n v="0"/>
    <n v="0"/>
    <n v="0"/>
    <n v="0"/>
    <n v="0"/>
    <n v="19546.6656"/>
    <n v="0"/>
    <n v="0"/>
    <n v="0"/>
    <n v="0"/>
    <n v="0"/>
    <n v="19546.6656"/>
    <n v="0.81234583991355669"/>
  </r>
  <r>
    <x v="47"/>
    <x v="25"/>
    <n v="24062"/>
    <m/>
    <n v="422"/>
    <n v="25607.06"/>
    <n v="1.064211619981714"/>
    <n v="5899"/>
    <n v="1184"/>
    <m/>
    <m/>
    <n v="0"/>
    <m/>
    <m/>
    <m/>
    <m/>
    <m/>
    <m/>
    <m/>
    <m/>
    <m/>
    <m/>
    <m/>
    <m/>
    <m/>
    <m/>
    <m/>
    <m/>
    <m/>
    <m/>
    <m/>
    <n v="7505"/>
    <n v="0"/>
    <n v="0"/>
    <n v="0"/>
    <n v="0"/>
    <n v="0"/>
    <n v="25607.059999999998"/>
    <n v="0"/>
    <n v="0"/>
    <n v="0"/>
    <n v="0"/>
    <n v="0"/>
    <n v="25607.059999999998"/>
    <n v="1.0642116199817138"/>
  </r>
  <r>
    <x v="48"/>
    <x v="25"/>
    <n v="24062"/>
    <m/>
    <n v="458.58620689655169"/>
    <n v="33000.864000000001"/>
    <n v="1.3714929764774331"/>
    <n v="7136.4137931034484"/>
    <n v="2077"/>
    <m/>
    <m/>
    <n v="0"/>
    <m/>
    <m/>
    <m/>
    <m/>
    <m/>
    <m/>
    <m/>
    <m/>
    <m/>
    <m/>
    <m/>
    <m/>
    <m/>
    <m/>
    <m/>
    <m/>
    <m/>
    <m/>
    <m/>
    <n v="9672"/>
    <n v="0"/>
    <n v="0"/>
    <n v="0"/>
    <n v="0"/>
    <n v="0"/>
    <n v="33000.864000000001"/>
    <n v="0"/>
    <n v="0"/>
    <n v="0"/>
    <n v="0"/>
    <n v="0"/>
    <n v="33000.864000000001"/>
    <n v="1.3714929764774333"/>
  </r>
  <r>
    <x v="49"/>
    <x v="25"/>
    <n v="24062"/>
    <m/>
    <n v="465"/>
    <n v="37747.218461538461"/>
    <n v="1.568748169792139"/>
    <n v="7253.0769230769229"/>
    <n v="3345"/>
    <m/>
    <m/>
    <n v="0"/>
    <m/>
    <m/>
    <m/>
    <m/>
    <m/>
    <m/>
    <m/>
    <m/>
    <m/>
    <m/>
    <m/>
    <m/>
    <m/>
    <m/>
    <m/>
    <m/>
    <m/>
    <m/>
    <m/>
    <n v="11063.076923076922"/>
    <n v="0"/>
    <n v="0"/>
    <n v="0"/>
    <n v="0"/>
    <n v="0"/>
    <n v="37747.218461538454"/>
    <n v="0"/>
    <n v="0"/>
    <n v="0"/>
    <n v="0"/>
    <n v="0"/>
    <n v="37747.218461538454"/>
    <n v="1.5687481697921393"/>
  </r>
  <r>
    <x v="50"/>
    <x v="25"/>
    <n v="24062"/>
    <m/>
    <n v="486.37931034482762"/>
    <m/>
    <m/>
    <n v="5776.6896551724139"/>
    <m/>
    <m/>
    <m/>
    <n v="0"/>
    <m/>
    <m/>
    <m/>
    <m/>
    <m/>
    <m/>
    <m/>
    <m/>
    <m/>
    <m/>
    <m/>
    <m/>
    <m/>
    <m/>
    <m/>
    <m/>
    <m/>
    <m/>
    <m/>
    <n v="6263.0689655172418"/>
    <n v="0"/>
    <n v="0"/>
    <n v="0"/>
    <n v="0"/>
    <n v="0"/>
    <n v="21369.591310344829"/>
    <n v="0"/>
    <n v="0"/>
    <n v="0"/>
    <n v="0"/>
    <n v="0"/>
    <n v="21369.591310344829"/>
    <n v="0.88810536573621601"/>
  </r>
  <r>
    <x v="51"/>
    <x v="25"/>
    <n v="24062"/>
    <m/>
    <n v="420"/>
    <m/>
    <m/>
    <n v="5713.9285714285716"/>
    <m/>
    <m/>
    <m/>
    <n v="0"/>
    <m/>
    <m/>
    <m/>
    <m/>
    <m/>
    <m/>
    <m/>
    <m/>
    <m/>
    <m/>
    <m/>
    <m/>
    <m/>
    <m/>
    <m/>
    <m/>
    <m/>
    <m/>
    <m/>
    <n v="6133.9285714285716"/>
    <n v="0"/>
    <n v="0"/>
    <n v="0"/>
    <n v="0"/>
    <n v="0"/>
    <n v="20928.964285714286"/>
    <n v="0"/>
    <n v="0"/>
    <n v="0"/>
    <n v="0"/>
    <n v="0"/>
    <n v="20928.964285714286"/>
    <n v="0.86979321277176824"/>
  </r>
  <r>
    <x v="52"/>
    <x v="25"/>
    <n v="24062"/>
    <m/>
    <n v="465"/>
    <m/>
    <m/>
    <n v="7243.6666666666661"/>
    <m/>
    <m/>
    <m/>
    <n v="0"/>
    <m/>
    <m/>
    <m/>
    <m/>
    <m/>
    <m/>
    <m/>
    <m/>
    <m/>
    <m/>
    <m/>
    <m/>
    <m/>
    <m/>
    <m/>
    <m/>
    <m/>
    <m/>
    <m/>
    <n v="7708.6666666666661"/>
    <n v="0"/>
    <n v="0"/>
    <n v="0"/>
    <n v="0"/>
    <n v="0"/>
    <n v="26301.970666666664"/>
    <n v="0"/>
    <n v="0"/>
    <n v="0"/>
    <n v="0"/>
    <n v="0"/>
    <n v="26301.970666666664"/>
    <n v="1.0930916244147064"/>
  </r>
  <r>
    <x v="0"/>
    <x v="26"/>
    <n v="30453"/>
    <m/>
    <m/>
    <m/>
    <m/>
    <m/>
    <m/>
    <m/>
    <m/>
    <m/>
    <m/>
    <m/>
    <m/>
    <m/>
    <m/>
    <m/>
    <m/>
    <m/>
    <m/>
    <m/>
    <m/>
    <m/>
    <m/>
    <m/>
    <m/>
    <m/>
    <m/>
    <m/>
    <m/>
    <n v="0"/>
    <n v="0"/>
    <n v="0"/>
    <n v="0"/>
    <n v="0"/>
    <n v="0"/>
    <n v="0"/>
    <n v="0"/>
    <n v="0"/>
    <n v="0"/>
    <n v="0"/>
    <n v="0"/>
    <n v="0"/>
    <n v="0"/>
  </r>
  <r>
    <x v="1"/>
    <x v="26"/>
    <n v="30453"/>
    <m/>
    <n v="0"/>
    <n v="0"/>
    <n v="0"/>
    <m/>
    <m/>
    <m/>
    <n v="0"/>
    <n v="0"/>
    <m/>
    <n v="0"/>
    <m/>
    <m/>
    <m/>
    <m/>
    <m/>
    <m/>
    <m/>
    <m/>
    <m/>
    <m/>
    <m/>
    <m/>
    <m/>
    <m/>
    <m/>
    <m/>
    <m/>
    <n v="0"/>
    <n v="0"/>
    <n v="0"/>
    <n v="0"/>
    <n v="0"/>
    <n v="0"/>
    <n v="0"/>
    <n v="0"/>
    <n v="0"/>
    <n v="0"/>
    <n v="0"/>
    <n v="0"/>
    <n v="0"/>
    <n v="0"/>
  </r>
  <r>
    <x v="53"/>
    <x v="26"/>
    <n v="30453"/>
    <m/>
    <n v="0"/>
    <n v="0"/>
    <n v="0"/>
    <m/>
    <m/>
    <m/>
    <n v="0"/>
    <n v="0"/>
    <m/>
    <n v="0"/>
    <m/>
    <m/>
    <m/>
    <m/>
    <m/>
    <m/>
    <m/>
    <m/>
    <m/>
    <m/>
    <m/>
    <m/>
    <m/>
    <m/>
    <m/>
    <m/>
    <m/>
    <n v="0"/>
    <n v="0"/>
    <n v="0"/>
    <n v="0"/>
    <n v="0"/>
    <n v="0"/>
    <n v="0"/>
    <n v="0"/>
    <n v="0"/>
    <n v="0"/>
    <n v="0"/>
    <n v="0"/>
    <n v="0"/>
    <n v="0"/>
  </r>
  <r>
    <x v="2"/>
    <x v="26"/>
    <n v="30453"/>
    <m/>
    <n v="0"/>
    <n v="0"/>
    <n v="0"/>
    <m/>
    <m/>
    <m/>
    <n v="0"/>
    <n v="0"/>
    <m/>
    <n v="0"/>
    <m/>
    <m/>
    <m/>
    <m/>
    <m/>
    <m/>
    <m/>
    <m/>
    <m/>
    <m/>
    <m/>
    <m/>
    <m/>
    <m/>
    <m/>
    <m/>
    <m/>
    <n v="0"/>
    <n v="0"/>
    <n v="0"/>
    <n v="0"/>
    <n v="0"/>
    <n v="0"/>
    <n v="0"/>
    <n v="0"/>
    <n v="0"/>
    <n v="0"/>
    <n v="0"/>
    <n v="0"/>
    <n v="0"/>
    <n v="0"/>
  </r>
  <r>
    <x v="3"/>
    <x v="26"/>
    <n v="30453"/>
    <m/>
    <n v="0"/>
    <n v="0"/>
    <n v="0"/>
    <m/>
    <m/>
    <m/>
    <n v="0"/>
    <n v="0"/>
    <m/>
    <n v="0"/>
    <m/>
    <m/>
    <m/>
    <m/>
    <m/>
    <m/>
    <m/>
    <m/>
    <m/>
    <m/>
    <m/>
    <m/>
    <m/>
    <m/>
    <m/>
    <m/>
    <m/>
    <n v="0"/>
    <n v="0"/>
    <n v="0"/>
    <n v="0"/>
    <n v="0"/>
    <n v="0"/>
    <n v="0"/>
    <n v="0"/>
    <n v="0"/>
    <n v="0"/>
    <n v="0"/>
    <n v="0"/>
    <n v="0"/>
    <n v="0"/>
  </r>
  <r>
    <x v="4"/>
    <x v="26"/>
    <n v="30453"/>
    <m/>
    <n v="0"/>
    <n v="0"/>
    <n v="0"/>
    <m/>
    <m/>
    <m/>
    <n v="0"/>
    <n v="0"/>
    <m/>
    <n v="0"/>
    <m/>
    <m/>
    <m/>
    <m/>
    <m/>
    <m/>
    <m/>
    <m/>
    <m/>
    <m/>
    <m/>
    <m/>
    <m/>
    <m/>
    <m/>
    <m/>
    <m/>
    <n v="0"/>
    <n v="0"/>
    <n v="0"/>
    <n v="0"/>
    <n v="0"/>
    <n v="0"/>
    <n v="0"/>
    <n v="0"/>
    <n v="0"/>
    <n v="0"/>
    <n v="0"/>
    <n v="0"/>
    <n v="0"/>
    <n v="0"/>
  </r>
  <r>
    <x v="5"/>
    <x v="26"/>
    <n v="30453"/>
    <m/>
    <n v="0"/>
    <n v="0"/>
    <n v="0"/>
    <m/>
    <m/>
    <m/>
    <n v="0"/>
    <n v="0"/>
    <m/>
    <n v="0"/>
    <m/>
    <m/>
    <m/>
    <m/>
    <m/>
    <m/>
    <m/>
    <m/>
    <m/>
    <m/>
    <m/>
    <m/>
    <m/>
    <m/>
    <m/>
    <m/>
    <m/>
    <n v="0"/>
    <n v="0"/>
    <n v="0"/>
    <n v="0"/>
    <n v="0"/>
    <n v="0"/>
    <n v="0"/>
    <n v="0"/>
    <n v="0"/>
    <n v="0"/>
    <n v="0"/>
    <n v="0"/>
    <n v="0"/>
    <n v="0"/>
  </r>
  <r>
    <x v="6"/>
    <x v="26"/>
    <n v="30453"/>
    <m/>
    <n v="0"/>
    <n v="0"/>
    <n v="0"/>
    <m/>
    <m/>
    <m/>
    <n v="0"/>
    <n v="0"/>
    <m/>
    <n v="0"/>
    <m/>
    <m/>
    <m/>
    <m/>
    <m/>
    <m/>
    <m/>
    <m/>
    <m/>
    <m/>
    <m/>
    <m/>
    <m/>
    <m/>
    <m/>
    <m/>
    <m/>
    <n v="0"/>
    <n v="0"/>
    <n v="0"/>
    <n v="0"/>
    <n v="0"/>
    <n v="0"/>
    <n v="0"/>
    <n v="0"/>
    <n v="0"/>
    <n v="0"/>
    <n v="0"/>
    <n v="0"/>
    <n v="0"/>
    <n v="0"/>
  </r>
  <r>
    <x v="7"/>
    <x v="26"/>
    <n v="30453"/>
    <m/>
    <n v="0"/>
    <n v="0"/>
    <n v="0"/>
    <m/>
    <m/>
    <m/>
    <n v="0"/>
    <n v="0"/>
    <m/>
    <n v="0"/>
    <m/>
    <m/>
    <m/>
    <m/>
    <m/>
    <m/>
    <m/>
    <m/>
    <m/>
    <m/>
    <m/>
    <m/>
    <m/>
    <m/>
    <m/>
    <m/>
    <m/>
    <n v="0"/>
    <n v="0"/>
    <n v="0"/>
    <n v="0"/>
    <n v="0"/>
    <n v="0"/>
    <n v="0"/>
    <n v="0"/>
    <n v="0"/>
    <n v="0"/>
    <n v="0"/>
    <n v="0"/>
    <n v="0"/>
    <n v="0"/>
  </r>
  <r>
    <x v="8"/>
    <x v="26"/>
    <n v="30453"/>
    <m/>
    <n v="0"/>
    <n v="0"/>
    <n v="0"/>
    <m/>
    <m/>
    <m/>
    <n v="0"/>
    <n v="0"/>
    <m/>
    <n v="0"/>
    <m/>
    <m/>
    <m/>
    <m/>
    <m/>
    <m/>
    <m/>
    <m/>
    <m/>
    <m/>
    <m/>
    <m/>
    <m/>
    <m/>
    <m/>
    <m/>
    <m/>
    <n v="0"/>
    <n v="0"/>
    <n v="0"/>
    <n v="0"/>
    <n v="0"/>
    <n v="0"/>
    <n v="0"/>
    <n v="0"/>
    <n v="0"/>
    <n v="0"/>
    <n v="0"/>
    <n v="0"/>
    <n v="0"/>
    <n v="0"/>
  </r>
  <r>
    <x v="9"/>
    <x v="26"/>
    <n v="30453"/>
    <m/>
    <n v="0"/>
    <n v="0"/>
    <n v="0"/>
    <m/>
    <m/>
    <m/>
    <n v="0"/>
    <n v="0"/>
    <m/>
    <n v="0"/>
    <m/>
    <m/>
    <m/>
    <m/>
    <m/>
    <m/>
    <m/>
    <m/>
    <m/>
    <m/>
    <m/>
    <m/>
    <m/>
    <m/>
    <m/>
    <m/>
    <m/>
    <n v="0"/>
    <n v="0"/>
    <n v="0"/>
    <n v="0"/>
    <n v="0"/>
    <n v="0"/>
    <n v="0"/>
    <n v="0"/>
    <n v="0"/>
    <n v="0"/>
    <n v="0"/>
    <n v="0"/>
    <n v="0"/>
    <n v="0"/>
  </r>
  <r>
    <x v="10"/>
    <x v="26"/>
    <n v="30453"/>
    <m/>
    <n v="0"/>
    <n v="0"/>
    <n v="0"/>
    <m/>
    <m/>
    <m/>
    <n v="0"/>
    <n v="0"/>
    <m/>
    <n v="0"/>
    <m/>
    <m/>
    <m/>
    <m/>
    <m/>
    <m/>
    <m/>
    <m/>
    <m/>
    <m/>
    <m/>
    <m/>
    <m/>
    <m/>
    <m/>
    <m/>
    <m/>
    <n v="0"/>
    <n v="0"/>
    <n v="0"/>
    <n v="0"/>
    <n v="0"/>
    <n v="0"/>
    <n v="0"/>
    <n v="0"/>
    <n v="0"/>
    <n v="0"/>
    <n v="0"/>
    <n v="0"/>
    <n v="0"/>
    <n v="0"/>
  </r>
  <r>
    <x v="11"/>
    <x v="26"/>
    <n v="30453"/>
    <m/>
    <n v="0"/>
    <n v="0"/>
    <n v="0"/>
    <m/>
    <m/>
    <m/>
    <n v="0"/>
    <n v="0"/>
    <m/>
    <n v="0"/>
    <m/>
    <m/>
    <m/>
    <m/>
    <m/>
    <m/>
    <m/>
    <m/>
    <m/>
    <m/>
    <m/>
    <m/>
    <m/>
    <m/>
    <m/>
    <m/>
    <m/>
    <n v="0"/>
    <n v="0"/>
    <n v="0"/>
    <n v="0"/>
    <n v="0"/>
    <n v="0"/>
    <n v="0"/>
    <n v="0"/>
    <n v="0"/>
    <n v="0"/>
    <n v="0"/>
    <n v="0"/>
    <n v="0"/>
    <n v="0"/>
  </r>
  <r>
    <x v="12"/>
    <x v="26"/>
    <n v="30453"/>
    <m/>
    <n v="0"/>
    <n v="0"/>
    <n v="0"/>
    <m/>
    <m/>
    <m/>
    <n v="0"/>
    <n v="0"/>
    <m/>
    <n v="0"/>
    <m/>
    <m/>
    <m/>
    <m/>
    <m/>
    <m/>
    <m/>
    <m/>
    <m/>
    <m/>
    <m/>
    <m/>
    <m/>
    <m/>
    <m/>
    <m/>
    <m/>
    <n v="0"/>
    <n v="0"/>
    <n v="0"/>
    <n v="0"/>
    <n v="0"/>
    <n v="0"/>
    <n v="0"/>
    <n v="0"/>
    <n v="0"/>
    <n v="0"/>
    <n v="0"/>
    <n v="0"/>
    <n v="0"/>
    <n v="0"/>
  </r>
  <r>
    <x v="13"/>
    <x v="26"/>
    <n v="30453"/>
    <m/>
    <n v="0"/>
    <n v="0"/>
    <n v="0"/>
    <m/>
    <m/>
    <m/>
    <n v="0"/>
    <n v="0"/>
    <m/>
    <n v="0"/>
    <m/>
    <m/>
    <m/>
    <m/>
    <m/>
    <m/>
    <m/>
    <m/>
    <m/>
    <m/>
    <m/>
    <m/>
    <m/>
    <m/>
    <m/>
    <m/>
    <m/>
    <n v="0"/>
    <n v="0"/>
    <n v="0"/>
    <n v="0"/>
    <n v="0"/>
    <n v="0"/>
    <n v="0"/>
    <n v="0"/>
    <n v="0"/>
    <n v="0"/>
    <n v="0"/>
    <n v="0"/>
    <n v="0"/>
    <n v="0"/>
  </r>
  <r>
    <x v="14"/>
    <x v="26"/>
    <n v="30453"/>
    <m/>
    <n v="0"/>
    <n v="0"/>
    <n v="0"/>
    <m/>
    <m/>
    <m/>
    <n v="0"/>
    <n v="0"/>
    <m/>
    <n v="0"/>
    <m/>
    <m/>
    <m/>
    <m/>
    <m/>
    <m/>
    <m/>
    <m/>
    <m/>
    <m/>
    <m/>
    <m/>
    <m/>
    <m/>
    <m/>
    <m/>
    <m/>
    <n v="0"/>
    <n v="0"/>
    <n v="0"/>
    <n v="0"/>
    <n v="0"/>
    <n v="0"/>
    <n v="0"/>
    <n v="0"/>
    <n v="0"/>
    <n v="0"/>
    <n v="0"/>
    <n v="0"/>
    <n v="0"/>
    <n v="0"/>
  </r>
  <r>
    <x v="15"/>
    <x v="26"/>
    <n v="30453"/>
    <m/>
    <n v="0"/>
    <n v="0"/>
    <n v="0"/>
    <m/>
    <m/>
    <m/>
    <n v="0"/>
    <n v="0"/>
    <m/>
    <n v="0"/>
    <m/>
    <m/>
    <m/>
    <m/>
    <m/>
    <m/>
    <m/>
    <m/>
    <m/>
    <m/>
    <m/>
    <m/>
    <m/>
    <m/>
    <m/>
    <m/>
    <m/>
    <n v="0"/>
    <n v="0"/>
    <n v="0"/>
    <n v="0"/>
    <n v="0"/>
    <n v="0"/>
    <n v="0"/>
    <n v="0"/>
    <n v="0"/>
    <n v="0"/>
    <n v="0"/>
    <n v="0"/>
    <n v="0"/>
    <n v="0"/>
  </r>
  <r>
    <x v="16"/>
    <x v="26"/>
    <n v="30453"/>
    <m/>
    <n v="0"/>
    <n v="0"/>
    <n v="0"/>
    <m/>
    <m/>
    <m/>
    <n v="0"/>
    <n v="0"/>
    <m/>
    <n v="0"/>
    <m/>
    <m/>
    <m/>
    <m/>
    <m/>
    <m/>
    <m/>
    <m/>
    <m/>
    <m/>
    <m/>
    <m/>
    <m/>
    <m/>
    <m/>
    <m/>
    <m/>
    <n v="0"/>
    <n v="0"/>
    <n v="0"/>
    <n v="0"/>
    <n v="0"/>
    <n v="0"/>
    <n v="0"/>
    <n v="0"/>
    <n v="0"/>
    <n v="0"/>
    <n v="0"/>
    <n v="0"/>
    <n v="0"/>
    <n v="0"/>
  </r>
  <r>
    <x v="17"/>
    <x v="26"/>
    <n v="30453"/>
    <m/>
    <n v="0"/>
    <n v="0"/>
    <n v="0"/>
    <m/>
    <m/>
    <m/>
    <n v="0"/>
    <n v="0"/>
    <m/>
    <n v="0"/>
    <m/>
    <m/>
    <m/>
    <m/>
    <m/>
    <m/>
    <m/>
    <m/>
    <m/>
    <m/>
    <m/>
    <m/>
    <m/>
    <m/>
    <m/>
    <m/>
    <m/>
    <n v="0"/>
    <n v="0"/>
    <n v="0"/>
    <n v="0"/>
    <n v="0"/>
    <n v="0"/>
    <n v="0"/>
    <n v="0"/>
    <n v="0"/>
    <n v="0"/>
    <n v="0"/>
    <n v="0"/>
    <n v="0"/>
    <n v="0"/>
  </r>
  <r>
    <x v="18"/>
    <x v="26"/>
    <n v="30453"/>
    <m/>
    <n v="0"/>
    <n v="0"/>
    <n v="0"/>
    <m/>
    <m/>
    <m/>
    <n v="0"/>
    <n v="0"/>
    <m/>
    <n v="0"/>
    <m/>
    <m/>
    <m/>
    <m/>
    <m/>
    <m/>
    <m/>
    <m/>
    <m/>
    <m/>
    <m/>
    <m/>
    <m/>
    <m/>
    <m/>
    <m/>
    <m/>
    <n v="0"/>
    <n v="0"/>
    <n v="0"/>
    <n v="0"/>
    <n v="0"/>
    <n v="0"/>
    <n v="0"/>
    <n v="0"/>
    <n v="0"/>
    <n v="0"/>
    <n v="0"/>
    <n v="0"/>
    <n v="0"/>
    <n v="0"/>
  </r>
  <r>
    <x v="19"/>
    <x v="26"/>
    <n v="30453"/>
    <m/>
    <n v="0"/>
    <n v="0"/>
    <n v="0"/>
    <m/>
    <m/>
    <m/>
    <n v="0"/>
    <n v="0"/>
    <m/>
    <n v="0"/>
    <m/>
    <m/>
    <m/>
    <m/>
    <m/>
    <m/>
    <m/>
    <m/>
    <m/>
    <m/>
    <m/>
    <m/>
    <m/>
    <m/>
    <m/>
    <m/>
    <m/>
    <n v="0"/>
    <n v="0"/>
    <n v="0"/>
    <n v="0"/>
    <n v="0"/>
    <n v="0"/>
    <n v="0"/>
    <n v="0"/>
    <n v="0"/>
    <n v="0"/>
    <n v="0"/>
    <n v="0"/>
    <n v="0"/>
    <n v="0"/>
  </r>
  <r>
    <x v="20"/>
    <x v="26"/>
    <n v="30453"/>
    <m/>
    <n v="0"/>
    <n v="0"/>
    <n v="0"/>
    <m/>
    <m/>
    <m/>
    <n v="0"/>
    <n v="0"/>
    <m/>
    <n v="0"/>
    <m/>
    <m/>
    <m/>
    <m/>
    <m/>
    <m/>
    <m/>
    <m/>
    <m/>
    <m/>
    <m/>
    <m/>
    <m/>
    <m/>
    <m/>
    <m/>
    <m/>
    <n v="0"/>
    <n v="0"/>
    <n v="0"/>
    <n v="0"/>
    <n v="0"/>
    <n v="0"/>
    <n v="0"/>
    <n v="0"/>
    <n v="0"/>
    <n v="0"/>
    <n v="0"/>
    <n v="0"/>
    <n v="0"/>
    <n v="0"/>
  </r>
  <r>
    <x v="21"/>
    <x v="26"/>
    <n v="30453"/>
    <m/>
    <n v="0"/>
    <n v="0"/>
    <n v="0"/>
    <m/>
    <m/>
    <m/>
    <n v="0"/>
    <n v="0"/>
    <m/>
    <n v="0"/>
    <m/>
    <m/>
    <m/>
    <m/>
    <m/>
    <m/>
    <m/>
    <m/>
    <m/>
    <m/>
    <m/>
    <m/>
    <m/>
    <m/>
    <m/>
    <m/>
    <m/>
    <n v="0"/>
    <n v="0"/>
    <n v="0"/>
    <n v="0"/>
    <n v="0"/>
    <n v="0"/>
    <n v="0"/>
    <n v="0"/>
    <n v="0"/>
    <n v="0"/>
    <n v="0"/>
    <n v="0"/>
    <n v="0"/>
    <n v="0"/>
  </r>
  <r>
    <x v="22"/>
    <x v="26"/>
    <n v="30453"/>
    <m/>
    <n v="0"/>
    <n v="0"/>
    <n v="0"/>
    <m/>
    <m/>
    <m/>
    <n v="0"/>
    <n v="0"/>
    <m/>
    <n v="0"/>
    <m/>
    <m/>
    <m/>
    <m/>
    <m/>
    <m/>
    <m/>
    <m/>
    <m/>
    <m/>
    <m/>
    <m/>
    <m/>
    <m/>
    <m/>
    <m/>
    <m/>
    <n v="0"/>
    <n v="0"/>
    <n v="0"/>
    <n v="0"/>
    <n v="0"/>
    <n v="0"/>
    <n v="0"/>
    <n v="0"/>
    <n v="0"/>
    <n v="0"/>
    <n v="0"/>
    <n v="0"/>
    <n v="0"/>
    <n v="0"/>
  </r>
  <r>
    <x v="23"/>
    <x v="26"/>
    <n v="30453"/>
    <m/>
    <n v="0"/>
    <n v="0"/>
    <n v="0"/>
    <m/>
    <m/>
    <m/>
    <n v="0"/>
    <n v="0"/>
    <m/>
    <n v="0"/>
    <m/>
    <m/>
    <m/>
    <m/>
    <m/>
    <m/>
    <m/>
    <m/>
    <m/>
    <m/>
    <m/>
    <m/>
    <m/>
    <m/>
    <m/>
    <m/>
    <m/>
    <n v="0"/>
    <n v="0"/>
    <n v="0"/>
    <n v="0"/>
    <n v="0"/>
    <n v="0"/>
    <n v="0"/>
    <n v="0"/>
    <n v="0"/>
    <n v="0"/>
    <n v="0"/>
    <n v="0"/>
    <n v="0"/>
    <n v="0"/>
  </r>
  <r>
    <x v="24"/>
    <x v="26"/>
    <n v="30453"/>
    <m/>
    <n v="0"/>
    <n v="0"/>
    <n v="0"/>
    <m/>
    <m/>
    <m/>
    <n v="0"/>
    <n v="0"/>
    <m/>
    <n v="0"/>
    <m/>
    <m/>
    <m/>
    <m/>
    <m/>
    <m/>
    <m/>
    <m/>
    <m/>
    <m/>
    <m/>
    <m/>
    <m/>
    <m/>
    <m/>
    <m/>
    <m/>
    <n v="0"/>
    <n v="0"/>
    <n v="0"/>
    <n v="0"/>
    <n v="0"/>
    <n v="0"/>
    <n v="0"/>
    <n v="0"/>
    <n v="0"/>
    <n v="0"/>
    <n v="0"/>
    <n v="0"/>
    <n v="0"/>
    <n v="0"/>
  </r>
  <r>
    <x v="25"/>
    <x v="26"/>
    <n v="30453"/>
    <m/>
    <n v="0"/>
    <n v="0"/>
    <n v="0"/>
    <m/>
    <m/>
    <m/>
    <n v="0"/>
    <n v="0"/>
    <m/>
    <n v="0"/>
    <m/>
    <m/>
    <m/>
    <m/>
    <m/>
    <m/>
    <m/>
    <m/>
    <m/>
    <m/>
    <m/>
    <m/>
    <m/>
    <m/>
    <m/>
    <m/>
    <m/>
    <n v="0"/>
    <n v="0"/>
    <n v="0"/>
    <n v="0"/>
    <n v="0"/>
    <n v="0"/>
    <n v="0"/>
    <n v="0"/>
    <n v="0"/>
    <n v="0"/>
    <n v="0"/>
    <n v="0"/>
    <n v="0"/>
    <n v="0"/>
  </r>
  <r>
    <x v="26"/>
    <x v="26"/>
    <n v="30453"/>
    <m/>
    <n v="0"/>
    <n v="0"/>
    <n v="0"/>
    <m/>
    <m/>
    <m/>
    <n v="0"/>
    <n v="0"/>
    <m/>
    <n v="0"/>
    <m/>
    <m/>
    <m/>
    <m/>
    <m/>
    <m/>
    <m/>
    <m/>
    <m/>
    <m/>
    <m/>
    <m/>
    <m/>
    <m/>
    <m/>
    <m/>
    <m/>
    <n v="0"/>
    <n v="0"/>
    <n v="0"/>
    <n v="0"/>
    <n v="0"/>
    <n v="0"/>
    <n v="0"/>
    <n v="0"/>
    <n v="0"/>
    <n v="0"/>
    <n v="0"/>
    <n v="0"/>
    <n v="0"/>
    <n v="0"/>
  </r>
  <r>
    <x v="27"/>
    <x v="26"/>
    <n v="30453"/>
    <m/>
    <n v="0"/>
    <n v="0"/>
    <n v="0"/>
    <m/>
    <m/>
    <m/>
    <n v="0"/>
    <n v="0"/>
    <m/>
    <n v="0"/>
    <m/>
    <m/>
    <m/>
    <m/>
    <m/>
    <m/>
    <m/>
    <m/>
    <m/>
    <m/>
    <m/>
    <m/>
    <m/>
    <m/>
    <m/>
    <m/>
    <m/>
    <n v="0"/>
    <n v="0"/>
    <n v="0"/>
    <n v="0"/>
    <n v="0"/>
    <n v="0"/>
    <n v="0"/>
    <n v="0"/>
    <n v="0"/>
    <n v="0"/>
    <n v="0"/>
    <n v="0"/>
    <n v="0"/>
    <n v="0"/>
  </r>
  <r>
    <x v="28"/>
    <x v="26"/>
    <n v="30453"/>
    <m/>
    <n v="0"/>
    <n v="0"/>
    <n v="0"/>
    <m/>
    <m/>
    <m/>
    <n v="0"/>
    <n v="0"/>
    <m/>
    <n v="0"/>
    <m/>
    <m/>
    <m/>
    <m/>
    <m/>
    <m/>
    <m/>
    <m/>
    <m/>
    <m/>
    <m/>
    <m/>
    <m/>
    <m/>
    <m/>
    <m/>
    <m/>
    <n v="0"/>
    <n v="0"/>
    <n v="0"/>
    <n v="0"/>
    <n v="0"/>
    <n v="0"/>
    <n v="0"/>
    <n v="0"/>
    <n v="0"/>
    <n v="0"/>
    <n v="0"/>
    <n v="0"/>
    <n v="0"/>
    <n v="0"/>
  </r>
  <r>
    <x v="29"/>
    <x v="26"/>
    <n v="30453"/>
    <m/>
    <n v="0"/>
    <n v="0"/>
    <n v="0"/>
    <m/>
    <m/>
    <m/>
    <n v="0"/>
    <n v="0"/>
    <m/>
    <n v="0"/>
    <m/>
    <m/>
    <m/>
    <m/>
    <m/>
    <m/>
    <m/>
    <m/>
    <m/>
    <m/>
    <m/>
    <m/>
    <m/>
    <m/>
    <m/>
    <m/>
    <m/>
    <n v="0"/>
    <n v="0"/>
    <n v="0"/>
    <n v="0"/>
    <n v="0"/>
    <n v="0"/>
    <n v="0"/>
    <n v="0"/>
    <n v="0"/>
    <n v="0"/>
    <n v="0"/>
    <n v="0"/>
    <n v="0"/>
    <n v="0"/>
  </r>
  <r>
    <x v="30"/>
    <x v="26"/>
    <n v="30453"/>
    <m/>
    <n v="0"/>
    <n v="0"/>
    <n v="0"/>
    <m/>
    <m/>
    <m/>
    <n v="0"/>
    <n v="0"/>
    <m/>
    <n v="0"/>
    <m/>
    <m/>
    <m/>
    <m/>
    <m/>
    <m/>
    <m/>
    <m/>
    <m/>
    <m/>
    <m/>
    <m/>
    <m/>
    <m/>
    <m/>
    <m/>
    <m/>
    <n v="0"/>
    <n v="0"/>
    <n v="0"/>
    <n v="0"/>
    <n v="0"/>
    <n v="0"/>
    <n v="0"/>
    <n v="0"/>
    <n v="0"/>
    <n v="0"/>
    <n v="0"/>
    <n v="0"/>
    <n v="0"/>
    <n v="0"/>
  </r>
  <r>
    <x v="31"/>
    <x v="26"/>
    <n v="30453"/>
    <m/>
    <n v="0"/>
    <n v="0"/>
    <n v="0"/>
    <m/>
    <m/>
    <m/>
    <n v="0"/>
    <n v="0"/>
    <m/>
    <n v="0"/>
    <m/>
    <m/>
    <m/>
    <m/>
    <m/>
    <m/>
    <m/>
    <m/>
    <m/>
    <m/>
    <m/>
    <m/>
    <m/>
    <m/>
    <m/>
    <m/>
    <m/>
    <n v="0"/>
    <n v="0"/>
    <n v="0"/>
    <n v="0"/>
    <n v="0"/>
    <n v="0"/>
    <n v="0"/>
    <n v="0"/>
    <n v="0"/>
    <n v="0"/>
    <n v="0"/>
    <n v="0"/>
    <n v="0"/>
    <n v="0"/>
  </r>
  <r>
    <x v="32"/>
    <x v="26"/>
    <n v="30453"/>
    <m/>
    <n v="0"/>
    <n v="0"/>
    <n v="0"/>
    <m/>
    <m/>
    <m/>
    <n v="0"/>
    <n v="0"/>
    <m/>
    <n v="0"/>
    <m/>
    <m/>
    <m/>
    <m/>
    <m/>
    <m/>
    <m/>
    <m/>
    <m/>
    <m/>
    <m/>
    <m/>
    <m/>
    <m/>
    <m/>
    <m/>
    <m/>
    <n v="0"/>
    <n v="0"/>
    <n v="0"/>
    <n v="0"/>
    <n v="0"/>
    <n v="0"/>
    <n v="0"/>
    <n v="0"/>
    <n v="0"/>
    <n v="0"/>
    <n v="0"/>
    <n v="0"/>
    <n v="0"/>
    <n v="0"/>
  </r>
  <r>
    <x v="33"/>
    <x v="26"/>
    <n v="30453"/>
    <m/>
    <n v="0"/>
    <n v="0"/>
    <n v="0"/>
    <m/>
    <m/>
    <m/>
    <n v="0"/>
    <n v="0"/>
    <m/>
    <n v="0"/>
    <m/>
    <m/>
    <m/>
    <m/>
    <m/>
    <m/>
    <m/>
    <m/>
    <m/>
    <m/>
    <m/>
    <m/>
    <m/>
    <m/>
    <m/>
    <m/>
    <m/>
    <n v="0"/>
    <n v="0"/>
    <n v="0"/>
    <n v="0"/>
    <n v="0"/>
    <n v="0"/>
    <n v="0"/>
    <n v="0"/>
    <n v="0"/>
    <n v="0"/>
    <n v="0"/>
    <n v="0"/>
    <n v="0"/>
    <n v="0"/>
  </r>
  <r>
    <x v="34"/>
    <x v="26"/>
    <n v="30453"/>
    <m/>
    <n v="0"/>
    <n v="0"/>
    <n v="0"/>
    <m/>
    <m/>
    <m/>
    <n v="0"/>
    <n v="0"/>
    <m/>
    <n v="0"/>
    <m/>
    <m/>
    <m/>
    <m/>
    <m/>
    <m/>
    <m/>
    <m/>
    <m/>
    <m/>
    <m/>
    <m/>
    <m/>
    <m/>
    <m/>
    <m/>
    <m/>
    <n v="0"/>
    <n v="0"/>
    <n v="0"/>
    <n v="0"/>
    <n v="0"/>
    <n v="0"/>
    <n v="0"/>
    <n v="0"/>
    <n v="0"/>
    <n v="0"/>
    <n v="0"/>
    <n v="0"/>
    <n v="0"/>
    <n v="0"/>
  </r>
  <r>
    <x v="35"/>
    <x v="26"/>
    <n v="30453"/>
    <m/>
    <n v="0"/>
    <n v="0"/>
    <n v="0"/>
    <m/>
    <m/>
    <m/>
    <n v="0"/>
    <n v="0"/>
    <m/>
    <n v="0"/>
    <m/>
    <m/>
    <m/>
    <m/>
    <m/>
    <m/>
    <m/>
    <m/>
    <m/>
    <m/>
    <m/>
    <m/>
    <m/>
    <m/>
    <m/>
    <m/>
    <m/>
    <n v="0"/>
    <n v="0"/>
    <n v="0"/>
    <n v="0"/>
    <n v="0"/>
    <n v="0"/>
    <n v="0"/>
    <n v="0"/>
    <n v="0"/>
    <n v="0"/>
    <n v="0"/>
    <n v="0"/>
    <n v="0"/>
    <n v="0"/>
  </r>
  <r>
    <x v="36"/>
    <x v="26"/>
    <n v="30453"/>
    <m/>
    <n v="0"/>
    <n v="0"/>
    <n v="0"/>
    <m/>
    <m/>
    <m/>
    <n v="0"/>
    <n v="0"/>
    <m/>
    <n v="0"/>
    <m/>
    <m/>
    <m/>
    <m/>
    <m/>
    <m/>
    <m/>
    <m/>
    <m/>
    <m/>
    <m/>
    <m/>
    <m/>
    <m/>
    <m/>
    <m/>
    <m/>
    <n v="0"/>
    <n v="0"/>
    <n v="0"/>
    <n v="0"/>
    <n v="0"/>
    <n v="0"/>
    <n v="0"/>
    <n v="0"/>
    <n v="0"/>
    <n v="0"/>
    <n v="0"/>
    <n v="0"/>
    <n v="0"/>
    <n v="0"/>
  </r>
  <r>
    <x v="37"/>
    <x v="26"/>
    <n v="30453"/>
    <m/>
    <n v="0"/>
    <n v="0"/>
    <n v="0"/>
    <m/>
    <m/>
    <m/>
    <n v="0"/>
    <n v="0"/>
    <m/>
    <n v="0"/>
    <m/>
    <m/>
    <m/>
    <m/>
    <m/>
    <m/>
    <m/>
    <m/>
    <m/>
    <m/>
    <m/>
    <m/>
    <m/>
    <m/>
    <m/>
    <m/>
    <m/>
    <n v="0"/>
    <n v="0"/>
    <n v="0"/>
    <n v="0"/>
    <n v="0"/>
    <n v="0"/>
    <n v="0"/>
    <n v="0"/>
    <n v="0"/>
    <n v="0"/>
    <n v="0"/>
    <n v="0"/>
    <n v="0"/>
    <n v="0"/>
  </r>
  <r>
    <x v="38"/>
    <x v="26"/>
    <n v="30453"/>
    <m/>
    <n v="0"/>
    <n v="0"/>
    <n v="0"/>
    <m/>
    <m/>
    <m/>
    <n v="0"/>
    <n v="0"/>
    <m/>
    <n v="0"/>
    <m/>
    <m/>
    <m/>
    <m/>
    <m/>
    <m/>
    <m/>
    <m/>
    <m/>
    <m/>
    <m/>
    <m/>
    <m/>
    <m/>
    <m/>
    <m/>
    <m/>
    <n v="0"/>
    <n v="0"/>
    <n v="0"/>
    <n v="0"/>
    <n v="0"/>
    <n v="0"/>
    <n v="0"/>
    <n v="0"/>
    <n v="0"/>
    <n v="0"/>
    <n v="0"/>
    <n v="0"/>
    <n v="0"/>
    <n v="0"/>
  </r>
  <r>
    <x v="39"/>
    <x v="26"/>
    <n v="30453"/>
    <m/>
    <n v="0"/>
    <n v="0"/>
    <n v="0"/>
    <m/>
    <m/>
    <m/>
    <n v="0"/>
    <n v="0"/>
    <m/>
    <n v="0"/>
    <m/>
    <m/>
    <m/>
    <m/>
    <m/>
    <m/>
    <m/>
    <m/>
    <m/>
    <m/>
    <m/>
    <m/>
    <m/>
    <m/>
    <m/>
    <m/>
    <m/>
    <n v="0"/>
    <n v="0"/>
    <n v="0"/>
    <n v="0"/>
    <n v="0"/>
    <n v="0"/>
    <n v="0"/>
    <n v="0"/>
    <n v="0"/>
    <n v="0"/>
    <n v="0"/>
    <n v="0"/>
    <n v="0"/>
    <n v="0"/>
  </r>
  <r>
    <x v="40"/>
    <x v="26"/>
    <n v="30453"/>
    <m/>
    <n v="0"/>
    <n v="0"/>
    <n v="0"/>
    <m/>
    <m/>
    <m/>
    <n v="0"/>
    <n v="0"/>
    <m/>
    <n v="0"/>
    <m/>
    <m/>
    <m/>
    <m/>
    <m/>
    <m/>
    <m/>
    <m/>
    <m/>
    <m/>
    <m/>
    <m/>
    <m/>
    <m/>
    <m/>
    <m/>
    <m/>
    <n v="0"/>
    <n v="0"/>
    <n v="0"/>
    <n v="0"/>
    <n v="0"/>
    <n v="0"/>
    <n v="0"/>
    <n v="0"/>
    <n v="0"/>
    <n v="0"/>
    <n v="0"/>
    <n v="0"/>
    <n v="0"/>
    <n v="0"/>
  </r>
  <r>
    <x v="41"/>
    <x v="26"/>
    <n v="30453"/>
    <m/>
    <n v="0"/>
    <n v="0"/>
    <n v="0"/>
    <m/>
    <m/>
    <m/>
    <n v="0"/>
    <n v="0"/>
    <m/>
    <n v="0"/>
    <m/>
    <m/>
    <m/>
    <m/>
    <m/>
    <m/>
    <m/>
    <m/>
    <m/>
    <m/>
    <m/>
    <m/>
    <m/>
    <m/>
    <m/>
    <m/>
    <m/>
    <n v="0"/>
    <n v="0"/>
    <n v="0"/>
    <n v="0"/>
    <n v="0"/>
    <n v="0"/>
    <n v="0"/>
    <n v="0"/>
    <n v="0"/>
    <n v="0"/>
    <n v="0"/>
    <n v="0"/>
    <n v="0"/>
    <n v="0"/>
  </r>
  <r>
    <x v="42"/>
    <x v="26"/>
    <n v="30453"/>
    <m/>
    <n v="0"/>
    <n v="0"/>
    <n v="0"/>
    <m/>
    <m/>
    <m/>
    <n v="0"/>
    <n v="0"/>
    <m/>
    <n v="0"/>
    <m/>
    <m/>
    <m/>
    <m/>
    <m/>
    <m/>
    <m/>
    <m/>
    <m/>
    <m/>
    <m/>
    <m/>
    <m/>
    <m/>
    <m/>
    <m/>
    <m/>
    <n v="0"/>
    <n v="0"/>
    <n v="0"/>
    <n v="0"/>
    <n v="0"/>
    <n v="0"/>
    <n v="0"/>
    <n v="0"/>
    <n v="0"/>
    <n v="0"/>
    <n v="0"/>
    <n v="0"/>
    <n v="0"/>
    <n v="0"/>
  </r>
  <r>
    <x v="43"/>
    <x v="26"/>
    <n v="30453"/>
    <m/>
    <n v="0"/>
    <n v="0"/>
    <n v="0"/>
    <m/>
    <m/>
    <m/>
    <n v="0"/>
    <n v="0"/>
    <m/>
    <n v="0"/>
    <m/>
    <m/>
    <m/>
    <m/>
    <m/>
    <m/>
    <m/>
    <m/>
    <m/>
    <m/>
    <m/>
    <m/>
    <m/>
    <m/>
    <m/>
    <m/>
    <m/>
    <n v="0"/>
    <n v="0"/>
    <n v="0"/>
    <n v="0"/>
    <n v="0"/>
    <n v="0"/>
    <n v="0"/>
    <n v="0"/>
    <n v="0"/>
    <n v="0"/>
    <n v="0"/>
    <n v="0"/>
    <n v="0"/>
    <n v="0"/>
  </r>
  <r>
    <x v="44"/>
    <x v="26"/>
    <n v="30453"/>
    <m/>
    <n v="0"/>
    <n v="0"/>
    <n v="0"/>
    <m/>
    <m/>
    <m/>
    <n v="0"/>
    <n v="0"/>
    <m/>
    <n v="0"/>
    <m/>
    <m/>
    <m/>
    <m/>
    <m/>
    <m/>
    <m/>
    <m/>
    <m/>
    <m/>
    <m/>
    <m/>
    <m/>
    <m/>
    <m/>
    <m/>
    <m/>
    <n v="0"/>
    <n v="0"/>
    <n v="0"/>
    <n v="0"/>
    <n v="0"/>
    <n v="0"/>
    <n v="0"/>
    <n v="0"/>
    <n v="0"/>
    <n v="0"/>
    <n v="0"/>
    <n v="0"/>
    <n v="0"/>
    <n v="0"/>
  </r>
  <r>
    <x v="45"/>
    <x v="26"/>
    <n v="30453"/>
    <m/>
    <n v="0"/>
    <n v="0"/>
    <n v="0"/>
    <m/>
    <m/>
    <m/>
    <n v="0"/>
    <n v="0"/>
    <m/>
    <n v="0"/>
    <m/>
    <m/>
    <m/>
    <m/>
    <m/>
    <m/>
    <m/>
    <m/>
    <m/>
    <m/>
    <m/>
    <m/>
    <m/>
    <m/>
    <m/>
    <m/>
    <m/>
    <n v="0"/>
    <n v="0"/>
    <n v="0"/>
    <n v="0"/>
    <n v="0"/>
    <n v="0"/>
    <n v="0"/>
    <n v="0"/>
    <n v="0"/>
    <n v="0"/>
    <n v="0"/>
    <n v="0"/>
    <n v="0"/>
    <n v="0"/>
  </r>
  <r>
    <x v="46"/>
    <x v="26"/>
    <n v="30453"/>
    <m/>
    <n v="0"/>
    <n v="0"/>
    <n v="0"/>
    <m/>
    <m/>
    <m/>
    <n v="0"/>
    <n v="0"/>
    <m/>
    <n v="0"/>
    <m/>
    <m/>
    <m/>
    <m/>
    <m/>
    <m/>
    <m/>
    <m/>
    <m/>
    <m/>
    <m/>
    <m/>
    <m/>
    <m/>
    <m/>
    <m/>
    <m/>
    <n v="0"/>
    <n v="0"/>
    <n v="0"/>
    <n v="0"/>
    <n v="0"/>
    <n v="0"/>
    <n v="0"/>
    <n v="0"/>
    <n v="0"/>
    <n v="0"/>
    <n v="0"/>
    <n v="0"/>
    <n v="0"/>
    <n v="0"/>
  </r>
  <r>
    <x v="47"/>
    <x v="26"/>
    <n v="30453"/>
    <m/>
    <n v="0"/>
    <n v="0"/>
    <n v="0"/>
    <m/>
    <m/>
    <m/>
    <n v="0"/>
    <n v="0"/>
    <m/>
    <n v="0"/>
    <m/>
    <m/>
    <m/>
    <m/>
    <m/>
    <m/>
    <m/>
    <m/>
    <m/>
    <m/>
    <m/>
    <m/>
    <m/>
    <m/>
    <m/>
    <m/>
    <m/>
    <n v="0"/>
    <n v="0"/>
    <n v="0"/>
    <n v="0"/>
    <n v="0"/>
    <n v="0"/>
    <n v="0"/>
    <n v="0"/>
    <n v="0"/>
    <n v="0"/>
    <n v="0"/>
    <n v="0"/>
    <n v="0"/>
    <n v="0"/>
  </r>
  <r>
    <x v="48"/>
    <x v="26"/>
    <n v="30453"/>
    <m/>
    <n v="0"/>
    <n v="0"/>
    <n v="0"/>
    <m/>
    <m/>
    <m/>
    <n v="0"/>
    <n v="0"/>
    <m/>
    <n v="0"/>
    <m/>
    <m/>
    <m/>
    <m/>
    <m/>
    <m/>
    <m/>
    <m/>
    <m/>
    <m/>
    <m/>
    <m/>
    <m/>
    <m/>
    <m/>
    <m/>
    <m/>
    <n v="0"/>
    <n v="0"/>
    <n v="0"/>
    <n v="0"/>
    <n v="0"/>
    <n v="0"/>
    <n v="0"/>
    <n v="0"/>
    <n v="0"/>
    <n v="0"/>
    <n v="0"/>
    <n v="0"/>
    <n v="0"/>
    <n v="0"/>
  </r>
  <r>
    <x v="49"/>
    <x v="26"/>
    <n v="30453"/>
    <m/>
    <n v="0"/>
    <n v="0"/>
    <n v="0"/>
    <m/>
    <m/>
    <m/>
    <n v="0"/>
    <n v="0"/>
    <m/>
    <n v="0"/>
    <m/>
    <m/>
    <m/>
    <m/>
    <m/>
    <m/>
    <m/>
    <m/>
    <m/>
    <m/>
    <m/>
    <m/>
    <m/>
    <m/>
    <m/>
    <m/>
    <m/>
    <n v="0"/>
    <n v="0"/>
    <n v="0"/>
    <n v="0"/>
    <n v="0"/>
    <n v="0"/>
    <n v="0"/>
    <n v="0"/>
    <n v="0"/>
    <n v="0"/>
    <n v="0"/>
    <n v="0"/>
    <n v="0"/>
    <n v="0"/>
  </r>
  <r>
    <x v="50"/>
    <x v="26"/>
    <n v="30453"/>
    <m/>
    <n v="0"/>
    <n v="0"/>
    <n v="0"/>
    <m/>
    <m/>
    <m/>
    <n v="0"/>
    <n v="0"/>
    <m/>
    <n v="0"/>
    <m/>
    <m/>
    <m/>
    <m/>
    <m/>
    <m/>
    <m/>
    <m/>
    <m/>
    <m/>
    <m/>
    <m/>
    <m/>
    <m/>
    <m/>
    <m/>
    <m/>
    <n v="0"/>
    <n v="0"/>
    <n v="0"/>
    <n v="0"/>
    <n v="0"/>
    <n v="0"/>
    <n v="0"/>
    <n v="0"/>
    <n v="0"/>
    <n v="0"/>
    <n v="0"/>
    <n v="0"/>
    <n v="0"/>
    <n v="0"/>
  </r>
  <r>
    <x v="51"/>
    <x v="26"/>
    <n v="30453"/>
    <m/>
    <n v="0"/>
    <n v="0"/>
    <n v="0"/>
    <m/>
    <m/>
    <m/>
    <n v="0"/>
    <n v="0"/>
    <m/>
    <n v="0"/>
    <m/>
    <m/>
    <m/>
    <m/>
    <m/>
    <m/>
    <m/>
    <m/>
    <m/>
    <m/>
    <m/>
    <m/>
    <m/>
    <m/>
    <m/>
    <m/>
    <m/>
    <n v="0"/>
    <n v="0"/>
    <n v="0"/>
    <n v="0"/>
    <n v="0"/>
    <n v="0"/>
    <n v="0"/>
    <n v="0"/>
    <n v="0"/>
    <n v="0"/>
    <n v="0"/>
    <n v="0"/>
    <n v="0"/>
    <n v="0"/>
  </r>
  <r>
    <x v="52"/>
    <x v="26"/>
    <n v="30453"/>
    <m/>
    <n v="0"/>
    <m/>
    <m/>
    <m/>
    <m/>
    <m/>
    <n v="0"/>
    <n v="0"/>
    <m/>
    <m/>
    <m/>
    <m/>
    <m/>
    <m/>
    <m/>
    <m/>
    <m/>
    <m/>
    <m/>
    <m/>
    <m/>
    <m/>
    <m/>
    <m/>
    <m/>
    <m/>
    <m/>
    <n v="0"/>
    <n v="0"/>
    <n v="0"/>
    <n v="0"/>
    <n v="0"/>
    <n v="0"/>
    <n v="0"/>
    <n v="0"/>
    <n v="0"/>
    <n v="0"/>
    <n v="0"/>
    <n v="0"/>
    <n v="0"/>
    <n v="0"/>
  </r>
  <r>
    <x v="0"/>
    <x v="27"/>
    <n v="32318"/>
    <m/>
    <m/>
    <m/>
    <m/>
    <m/>
    <m/>
    <m/>
    <m/>
    <m/>
    <m/>
    <m/>
    <m/>
    <m/>
    <m/>
    <m/>
    <m/>
    <m/>
    <m/>
    <m/>
    <m/>
    <m/>
    <m/>
    <m/>
    <m/>
    <m/>
    <m/>
    <m/>
    <m/>
    <n v="0"/>
    <n v="0"/>
    <n v="0"/>
    <n v="0"/>
    <n v="0"/>
    <n v="0"/>
    <n v="0"/>
    <n v="0"/>
    <n v="0"/>
    <n v="0"/>
    <n v="0"/>
    <n v="0"/>
    <n v="0"/>
    <n v="0"/>
  </r>
  <r>
    <x v="1"/>
    <x v="27"/>
    <n v="32318"/>
    <m/>
    <n v="0"/>
    <n v="0"/>
    <n v="0"/>
    <m/>
    <m/>
    <m/>
    <m/>
    <m/>
    <m/>
    <m/>
    <m/>
    <m/>
    <m/>
    <m/>
    <m/>
    <m/>
    <m/>
    <m/>
    <m/>
    <m/>
    <m/>
    <m/>
    <m/>
    <m/>
    <m/>
    <m/>
    <m/>
    <n v="0"/>
    <n v="0"/>
    <n v="0"/>
    <n v="0"/>
    <n v="0"/>
    <n v="0"/>
    <n v="0"/>
    <n v="0"/>
    <n v="0"/>
    <n v="0"/>
    <n v="0"/>
    <n v="0"/>
    <n v="0"/>
    <n v="0"/>
  </r>
  <r>
    <x v="53"/>
    <x v="27"/>
    <n v="32318"/>
    <m/>
    <n v="0"/>
    <n v="0"/>
    <n v="0"/>
    <m/>
    <m/>
    <m/>
    <m/>
    <m/>
    <m/>
    <m/>
    <m/>
    <m/>
    <m/>
    <m/>
    <m/>
    <m/>
    <m/>
    <m/>
    <m/>
    <m/>
    <m/>
    <m/>
    <m/>
    <m/>
    <m/>
    <m/>
    <m/>
    <n v="0"/>
    <n v="0"/>
    <n v="0"/>
    <n v="0"/>
    <n v="0"/>
    <n v="0"/>
    <n v="0"/>
    <n v="0"/>
    <n v="0"/>
    <n v="0"/>
    <n v="0"/>
    <n v="0"/>
    <n v="0"/>
    <n v="0"/>
  </r>
  <r>
    <x v="2"/>
    <x v="27"/>
    <n v="32318"/>
    <m/>
    <n v="0"/>
    <n v="0"/>
    <n v="0"/>
    <m/>
    <m/>
    <m/>
    <m/>
    <m/>
    <m/>
    <m/>
    <m/>
    <m/>
    <m/>
    <m/>
    <m/>
    <m/>
    <m/>
    <m/>
    <m/>
    <m/>
    <m/>
    <m/>
    <m/>
    <m/>
    <m/>
    <m/>
    <m/>
    <n v="0"/>
    <n v="0"/>
    <n v="0"/>
    <n v="0"/>
    <n v="0"/>
    <n v="0"/>
    <n v="0"/>
    <n v="0"/>
    <n v="0"/>
    <n v="0"/>
    <n v="0"/>
    <n v="0"/>
    <n v="0"/>
    <n v="0"/>
  </r>
  <r>
    <x v="3"/>
    <x v="27"/>
    <n v="32318"/>
    <m/>
    <n v="0"/>
    <n v="0"/>
    <n v="0"/>
    <m/>
    <m/>
    <m/>
    <m/>
    <m/>
    <m/>
    <m/>
    <m/>
    <m/>
    <m/>
    <m/>
    <m/>
    <m/>
    <m/>
    <m/>
    <m/>
    <m/>
    <m/>
    <m/>
    <m/>
    <m/>
    <m/>
    <m/>
    <m/>
    <n v="0"/>
    <n v="0"/>
    <n v="0"/>
    <n v="0"/>
    <n v="0"/>
    <n v="0"/>
    <n v="0"/>
    <n v="0"/>
    <n v="0"/>
    <n v="0"/>
    <n v="0"/>
    <n v="0"/>
    <n v="0"/>
    <n v="0"/>
  </r>
  <r>
    <x v="4"/>
    <x v="27"/>
    <n v="32318"/>
    <m/>
    <n v="0"/>
    <n v="0"/>
    <n v="0"/>
    <m/>
    <m/>
    <m/>
    <m/>
    <m/>
    <m/>
    <m/>
    <m/>
    <m/>
    <m/>
    <m/>
    <m/>
    <m/>
    <m/>
    <m/>
    <m/>
    <m/>
    <m/>
    <m/>
    <m/>
    <m/>
    <m/>
    <m/>
    <m/>
    <n v="0"/>
    <n v="0"/>
    <n v="0"/>
    <n v="0"/>
    <n v="0"/>
    <n v="0"/>
    <n v="0"/>
    <n v="0"/>
    <n v="0"/>
    <n v="0"/>
    <n v="0"/>
    <n v="0"/>
    <n v="0"/>
    <n v="0"/>
  </r>
  <r>
    <x v="5"/>
    <x v="27"/>
    <n v="32318"/>
    <m/>
    <n v="0"/>
    <n v="0"/>
    <n v="0"/>
    <m/>
    <m/>
    <m/>
    <m/>
    <m/>
    <m/>
    <m/>
    <m/>
    <m/>
    <m/>
    <m/>
    <m/>
    <m/>
    <m/>
    <m/>
    <m/>
    <m/>
    <m/>
    <m/>
    <m/>
    <m/>
    <m/>
    <m/>
    <m/>
    <n v="0"/>
    <n v="0"/>
    <n v="0"/>
    <n v="0"/>
    <n v="0"/>
    <n v="0"/>
    <n v="0"/>
    <n v="0"/>
    <n v="0"/>
    <n v="0"/>
    <n v="0"/>
    <n v="0"/>
    <n v="0"/>
    <n v="0"/>
  </r>
  <r>
    <x v="6"/>
    <x v="27"/>
    <n v="32318"/>
    <m/>
    <n v="0"/>
    <n v="0"/>
    <n v="0"/>
    <m/>
    <m/>
    <m/>
    <m/>
    <m/>
    <m/>
    <m/>
    <m/>
    <m/>
    <m/>
    <m/>
    <m/>
    <m/>
    <m/>
    <m/>
    <m/>
    <m/>
    <m/>
    <m/>
    <m/>
    <m/>
    <m/>
    <m/>
    <m/>
    <n v="0"/>
    <n v="0"/>
    <n v="0"/>
    <n v="0"/>
    <n v="0"/>
    <n v="0"/>
    <n v="0"/>
    <n v="0"/>
    <n v="0"/>
    <n v="0"/>
    <n v="0"/>
    <n v="0"/>
    <n v="0"/>
    <n v="0"/>
  </r>
  <r>
    <x v="7"/>
    <x v="27"/>
    <n v="32318"/>
    <m/>
    <n v="0"/>
    <n v="0"/>
    <n v="0"/>
    <m/>
    <m/>
    <m/>
    <m/>
    <m/>
    <m/>
    <m/>
    <m/>
    <m/>
    <m/>
    <m/>
    <m/>
    <m/>
    <m/>
    <m/>
    <m/>
    <m/>
    <m/>
    <m/>
    <m/>
    <m/>
    <m/>
    <m/>
    <m/>
    <n v="0"/>
    <n v="0"/>
    <n v="0"/>
    <n v="0"/>
    <n v="0"/>
    <n v="0"/>
    <n v="0"/>
    <n v="0"/>
    <n v="0"/>
    <n v="0"/>
    <n v="0"/>
    <n v="0"/>
    <n v="0"/>
    <n v="0"/>
  </r>
  <r>
    <x v="8"/>
    <x v="27"/>
    <n v="32318"/>
    <m/>
    <n v="0"/>
    <n v="0"/>
    <n v="0"/>
    <m/>
    <m/>
    <m/>
    <m/>
    <m/>
    <m/>
    <m/>
    <m/>
    <m/>
    <m/>
    <m/>
    <m/>
    <m/>
    <m/>
    <m/>
    <m/>
    <m/>
    <m/>
    <m/>
    <m/>
    <m/>
    <m/>
    <m/>
    <m/>
    <n v="0"/>
    <n v="0"/>
    <n v="0"/>
    <n v="0"/>
    <n v="0"/>
    <n v="0"/>
    <n v="0"/>
    <n v="0"/>
    <n v="0"/>
    <n v="0"/>
    <n v="0"/>
    <n v="0"/>
    <n v="0"/>
    <n v="0"/>
  </r>
  <r>
    <x v="9"/>
    <x v="27"/>
    <n v="32318"/>
    <m/>
    <n v="0"/>
    <n v="0"/>
    <n v="0"/>
    <m/>
    <m/>
    <m/>
    <m/>
    <m/>
    <m/>
    <m/>
    <m/>
    <m/>
    <m/>
    <m/>
    <m/>
    <m/>
    <m/>
    <m/>
    <m/>
    <m/>
    <m/>
    <m/>
    <m/>
    <m/>
    <m/>
    <m/>
    <m/>
    <n v="0"/>
    <n v="0"/>
    <n v="0"/>
    <n v="0"/>
    <n v="0"/>
    <n v="0"/>
    <n v="0"/>
    <n v="0"/>
    <n v="0"/>
    <n v="0"/>
    <n v="0"/>
    <n v="0"/>
    <n v="0"/>
    <n v="0"/>
  </r>
  <r>
    <x v="10"/>
    <x v="27"/>
    <n v="32318"/>
    <m/>
    <n v="0"/>
    <n v="0"/>
    <n v="0"/>
    <m/>
    <m/>
    <m/>
    <m/>
    <m/>
    <m/>
    <m/>
    <m/>
    <m/>
    <m/>
    <m/>
    <m/>
    <m/>
    <m/>
    <m/>
    <m/>
    <m/>
    <m/>
    <m/>
    <m/>
    <m/>
    <m/>
    <m/>
    <m/>
    <n v="0"/>
    <n v="0"/>
    <n v="0"/>
    <n v="0"/>
    <n v="0"/>
    <n v="0"/>
    <n v="0"/>
    <n v="0"/>
    <n v="0"/>
    <n v="0"/>
    <n v="0"/>
    <n v="0"/>
    <n v="0"/>
    <n v="0"/>
  </r>
  <r>
    <x v="11"/>
    <x v="27"/>
    <n v="32318"/>
    <m/>
    <n v="0"/>
    <n v="0"/>
    <n v="0"/>
    <m/>
    <m/>
    <m/>
    <m/>
    <m/>
    <m/>
    <m/>
    <m/>
    <m/>
    <m/>
    <m/>
    <m/>
    <m/>
    <m/>
    <m/>
    <m/>
    <m/>
    <m/>
    <m/>
    <m/>
    <m/>
    <m/>
    <m/>
    <m/>
    <n v="0"/>
    <n v="0"/>
    <n v="0"/>
    <n v="0"/>
    <n v="0"/>
    <n v="0"/>
    <n v="0"/>
    <n v="0"/>
    <n v="0"/>
    <n v="0"/>
    <n v="0"/>
    <n v="0"/>
    <n v="0"/>
    <n v="0"/>
  </r>
  <r>
    <x v="12"/>
    <x v="27"/>
    <n v="32318"/>
    <m/>
    <n v="0"/>
    <n v="0"/>
    <n v="0"/>
    <m/>
    <m/>
    <m/>
    <m/>
    <m/>
    <m/>
    <m/>
    <m/>
    <m/>
    <m/>
    <m/>
    <m/>
    <m/>
    <m/>
    <m/>
    <m/>
    <m/>
    <m/>
    <m/>
    <m/>
    <m/>
    <m/>
    <m/>
    <m/>
    <n v="0"/>
    <n v="0"/>
    <n v="0"/>
    <n v="0"/>
    <n v="0"/>
    <n v="0"/>
    <n v="0"/>
    <n v="0"/>
    <n v="0"/>
    <n v="0"/>
    <n v="0"/>
    <n v="0"/>
    <n v="0"/>
    <n v="0"/>
  </r>
  <r>
    <x v="13"/>
    <x v="27"/>
    <n v="32318"/>
    <m/>
    <n v="0"/>
    <n v="0"/>
    <n v="0"/>
    <m/>
    <m/>
    <m/>
    <m/>
    <m/>
    <m/>
    <m/>
    <m/>
    <m/>
    <m/>
    <m/>
    <m/>
    <m/>
    <m/>
    <m/>
    <m/>
    <m/>
    <m/>
    <m/>
    <m/>
    <m/>
    <m/>
    <m/>
    <m/>
    <n v="0"/>
    <n v="0"/>
    <n v="0"/>
    <n v="0"/>
    <n v="0"/>
    <n v="0"/>
    <n v="0"/>
    <n v="0"/>
    <n v="0"/>
    <n v="0"/>
    <n v="0"/>
    <n v="0"/>
    <n v="0"/>
    <n v="0"/>
  </r>
  <r>
    <x v="14"/>
    <x v="27"/>
    <n v="32318"/>
    <m/>
    <n v="0"/>
    <n v="0"/>
    <n v="0"/>
    <m/>
    <m/>
    <m/>
    <m/>
    <m/>
    <m/>
    <m/>
    <m/>
    <m/>
    <m/>
    <m/>
    <m/>
    <m/>
    <m/>
    <m/>
    <m/>
    <m/>
    <m/>
    <m/>
    <m/>
    <m/>
    <m/>
    <m/>
    <m/>
    <n v="0"/>
    <n v="0"/>
    <n v="0"/>
    <n v="0"/>
    <n v="0"/>
    <n v="0"/>
    <n v="0"/>
    <n v="0"/>
    <n v="0"/>
    <n v="0"/>
    <n v="0"/>
    <n v="0"/>
    <n v="0"/>
    <n v="0"/>
  </r>
  <r>
    <x v="15"/>
    <x v="27"/>
    <n v="32318"/>
    <m/>
    <n v="0"/>
    <n v="0"/>
    <n v="0"/>
    <m/>
    <m/>
    <m/>
    <m/>
    <m/>
    <m/>
    <m/>
    <m/>
    <m/>
    <m/>
    <m/>
    <m/>
    <m/>
    <m/>
    <m/>
    <m/>
    <m/>
    <m/>
    <m/>
    <m/>
    <m/>
    <m/>
    <m/>
    <m/>
    <n v="0"/>
    <n v="0"/>
    <n v="0"/>
    <n v="0"/>
    <n v="0"/>
    <n v="0"/>
    <n v="0"/>
    <n v="0"/>
    <n v="0"/>
    <n v="0"/>
    <n v="0"/>
    <n v="0"/>
    <n v="0"/>
    <n v="0"/>
  </r>
  <r>
    <x v="16"/>
    <x v="27"/>
    <n v="32318"/>
    <m/>
    <n v="0"/>
    <n v="0"/>
    <n v="0"/>
    <m/>
    <m/>
    <m/>
    <m/>
    <m/>
    <m/>
    <m/>
    <m/>
    <m/>
    <m/>
    <m/>
    <m/>
    <m/>
    <m/>
    <m/>
    <m/>
    <m/>
    <m/>
    <m/>
    <m/>
    <m/>
    <m/>
    <m/>
    <m/>
    <n v="0"/>
    <n v="0"/>
    <n v="0"/>
    <n v="0"/>
    <n v="0"/>
    <n v="0"/>
    <n v="0"/>
    <n v="0"/>
    <n v="0"/>
    <n v="0"/>
    <n v="0"/>
    <n v="0"/>
    <n v="0"/>
    <n v="0"/>
  </r>
  <r>
    <x v="17"/>
    <x v="27"/>
    <n v="32318"/>
    <m/>
    <n v="0"/>
    <n v="0"/>
    <n v="0"/>
    <m/>
    <m/>
    <m/>
    <m/>
    <m/>
    <m/>
    <m/>
    <m/>
    <m/>
    <m/>
    <m/>
    <m/>
    <m/>
    <m/>
    <m/>
    <m/>
    <m/>
    <m/>
    <m/>
    <m/>
    <m/>
    <m/>
    <m/>
    <m/>
    <n v="0"/>
    <n v="0"/>
    <n v="0"/>
    <n v="0"/>
    <n v="0"/>
    <n v="0"/>
    <n v="0"/>
    <n v="0"/>
    <n v="0"/>
    <n v="0"/>
    <n v="0"/>
    <n v="0"/>
    <n v="0"/>
    <n v="0"/>
  </r>
  <r>
    <x v="18"/>
    <x v="27"/>
    <n v="32318"/>
    <m/>
    <n v="0"/>
    <n v="0"/>
    <n v="0"/>
    <m/>
    <m/>
    <m/>
    <m/>
    <m/>
    <m/>
    <m/>
    <m/>
    <m/>
    <m/>
    <m/>
    <m/>
    <m/>
    <m/>
    <m/>
    <m/>
    <m/>
    <m/>
    <m/>
    <m/>
    <m/>
    <m/>
    <m/>
    <m/>
    <n v="0"/>
    <n v="0"/>
    <n v="0"/>
    <n v="0"/>
    <n v="0"/>
    <n v="0"/>
    <n v="0"/>
    <n v="0"/>
    <n v="0"/>
    <n v="0"/>
    <n v="0"/>
    <n v="0"/>
    <n v="0"/>
    <n v="0"/>
  </r>
  <r>
    <x v="19"/>
    <x v="27"/>
    <n v="32318"/>
    <m/>
    <n v="0"/>
    <n v="0"/>
    <n v="0"/>
    <m/>
    <m/>
    <m/>
    <m/>
    <m/>
    <m/>
    <m/>
    <m/>
    <m/>
    <m/>
    <m/>
    <m/>
    <m/>
    <m/>
    <m/>
    <m/>
    <m/>
    <m/>
    <m/>
    <m/>
    <m/>
    <m/>
    <m/>
    <m/>
    <n v="0"/>
    <n v="0"/>
    <n v="0"/>
    <n v="0"/>
    <n v="0"/>
    <n v="0"/>
    <n v="0"/>
    <n v="0"/>
    <n v="0"/>
    <n v="0"/>
    <n v="0"/>
    <n v="0"/>
    <n v="0"/>
    <n v="0"/>
  </r>
  <r>
    <x v="20"/>
    <x v="27"/>
    <n v="32318"/>
    <m/>
    <n v="0"/>
    <n v="0"/>
    <n v="0"/>
    <m/>
    <m/>
    <m/>
    <m/>
    <m/>
    <m/>
    <m/>
    <m/>
    <m/>
    <m/>
    <m/>
    <m/>
    <m/>
    <m/>
    <m/>
    <m/>
    <m/>
    <m/>
    <m/>
    <m/>
    <m/>
    <m/>
    <m/>
    <m/>
    <n v="0"/>
    <n v="0"/>
    <n v="0"/>
    <n v="0"/>
    <n v="0"/>
    <n v="0"/>
    <n v="0"/>
    <n v="0"/>
    <n v="0"/>
    <n v="0"/>
    <n v="0"/>
    <n v="0"/>
    <n v="0"/>
    <n v="0"/>
  </r>
  <r>
    <x v="21"/>
    <x v="27"/>
    <n v="32318"/>
    <m/>
    <n v="0"/>
    <n v="0"/>
    <n v="0"/>
    <m/>
    <m/>
    <m/>
    <m/>
    <m/>
    <m/>
    <m/>
    <m/>
    <m/>
    <m/>
    <m/>
    <m/>
    <m/>
    <m/>
    <m/>
    <m/>
    <m/>
    <m/>
    <m/>
    <m/>
    <m/>
    <m/>
    <m/>
    <m/>
    <n v="0"/>
    <n v="0"/>
    <n v="0"/>
    <n v="0"/>
    <n v="0"/>
    <n v="0"/>
    <n v="0"/>
    <n v="0"/>
    <n v="0"/>
    <n v="0"/>
    <n v="0"/>
    <n v="0"/>
    <n v="0"/>
    <n v="0"/>
  </r>
  <r>
    <x v="22"/>
    <x v="27"/>
    <n v="32318"/>
    <m/>
    <n v="0"/>
    <n v="0"/>
    <n v="0"/>
    <m/>
    <m/>
    <m/>
    <m/>
    <m/>
    <m/>
    <m/>
    <m/>
    <m/>
    <m/>
    <m/>
    <m/>
    <m/>
    <m/>
    <m/>
    <m/>
    <m/>
    <m/>
    <m/>
    <m/>
    <m/>
    <m/>
    <m/>
    <m/>
    <n v="0"/>
    <n v="0"/>
    <n v="0"/>
    <n v="0"/>
    <n v="0"/>
    <n v="0"/>
    <n v="0"/>
    <n v="0"/>
    <n v="0"/>
    <n v="0"/>
    <n v="0"/>
    <n v="0"/>
    <n v="0"/>
    <n v="0"/>
  </r>
  <r>
    <x v="23"/>
    <x v="27"/>
    <n v="32318"/>
    <m/>
    <n v="0"/>
    <n v="0"/>
    <n v="0"/>
    <m/>
    <m/>
    <m/>
    <m/>
    <m/>
    <m/>
    <m/>
    <m/>
    <m/>
    <m/>
    <m/>
    <m/>
    <m/>
    <m/>
    <m/>
    <m/>
    <m/>
    <m/>
    <m/>
    <m/>
    <m/>
    <m/>
    <m/>
    <m/>
    <n v="0"/>
    <n v="0"/>
    <n v="0"/>
    <n v="0"/>
    <n v="0"/>
    <n v="0"/>
    <n v="0"/>
    <n v="0"/>
    <n v="0"/>
    <n v="0"/>
    <n v="0"/>
    <n v="0"/>
    <n v="0"/>
    <n v="0"/>
  </r>
  <r>
    <x v="24"/>
    <x v="27"/>
    <n v="32318"/>
    <m/>
    <n v="0"/>
    <n v="0"/>
    <n v="0"/>
    <m/>
    <m/>
    <m/>
    <m/>
    <m/>
    <m/>
    <m/>
    <m/>
    <m/>
    <m/>
    <m/>
    <m/>
    <m/>
    <m/>
    <m/>
    <m/>
    <m/>
    <m/>
    <m/>
    <m/>
    <m/>
    <m/>
    <m/>
    <m/>
    <n v="0"/>
    <n v="0"/>
    <n v="0"/>
    <n v="0"/>
    <n v="0"/>
    <n v="0"/>
    <n v="0"/>
    <n v="0"/>
    <n v="0"/>
    <n v="0"/>
    <n v="0"/>
    <n v="0"/>
    <n v="0"/>
    <n v="0"/>
  </r>
  <r>
    <x v="25"/>
    <x v="27"/>
    <n v="32318"/>
    <m/>
    <n v="0"/>
    <n v="0"/>
    <n v="0"/>
    <m/>
    <m/>
    <m/>
    <m/>
    <m/>
    <m/>
    <m/>
    <m/>
    <m/>
    <m/>
    <m/>
    <m/>
    <m/>
    <m/>
    <m/>
    <m/>
    <m/>
    <m/>
    <m/>
    <m/>
    <m/>
    <m/>
    <m/>
    <m/>
    <n v="0"/>
    <n v="0"/>
    <n v="0"/>
    <n v="0"/>
    <n v="0"/>
    <n v="0"/>
    <n v="0"/>
    <n v="0"/>
    <n v="0"/>
    <n v="0"/>
    <n v="0"/>
    <n v="0"/>
    <n v="0"/>
    <n v="0"/>
  </r>
  <r>
    <x v="26"/>
    <x v="27"/>
    <n v="32318"/>
    <m/>
    <n v="0"/>
    <n v="0"/>
    <n v="0"/>
    <m/>
    <m/>
    <m/>
    <m/>
    <m/>
    <m/>
    <m/>
    <m/>
    <m/>
    <m/>
    <m/>
    <m/>
    <m/>
    <m/>
    <m/>
    <m/>
    <m/>
    <m/>
    <m/>
    <m/>
    <m/>
    <m/>
    <m/>
    <m/>
    <n v="0"/>
    <n v="0"/>
    <n v="0"/>
    <n v="0"/>
    <n v="0"/>
    <n v="0"/>
    <n v="0"/>
    <n v="0"/>
    <n v="0"/>
    <n v="0"/>
    <n v="0"/>
    <n v="0"/>
    <n v="0"/>
    <n v="0"/>
  </r>
  <r>
    <x v="27"/>
    <x v="27"/>
    <n v="32318"/>
    <m/>
    <n v="0"/>
    <n v="0"/>
    <n v="0"/>
    <m/>
    <m/>
    <m/>
    <m/>
    <m/>
    <m/>
    <m/>
    <m/>
    <m/>
    <m/>
    <m/>
    <m/>
    <m/>
    <m/>
    <m/>
    <m/>
    <m/>
    <m/>
    <m/>
    <m/>
    <m/>
    <m/>
    <m/>
    <m/>
    <n v="0"/>
    <n v="0"/>
    <n v="0"/>
    <n v="0"/>
    <n v="0"/>
    <n v="0"/>
    <n v="0"/>
    <n v="0"/>
    <n v="0"/>
    <n v="0"/>
    <n v="0"/>
    <n v="0"/>
    <n v="0"/>
    <n v="0"/>
  </r>
  <r>
    <x v="28"/>
    <x v="27"/>
    <n v="32318"/>
    <m/>
    <n v="0"/>
    <n v="0"/>
    <n v="0"/>
    <m/>
    <m/>
    <m/>
    <m/>
    <m/>
    <m/>
    <m/>
    <m/>
    <m/>
    <m/>
    <m/>
    <m/>
    <m/>
    <m/>
    <m/>
    <m/>
    <m/>
    <m/>
    <m/>
    <m/>
    <m/>
    <m/>
    <m/>
    <m/>
    <n v="0"/>
    <n v="0"/>
    <n v="0"/>
    <n v="0"/>
    <n v="0"/>
    <n v="0"/>
    <n v="0"/>
    <n v="0"/>
    <n v="0"/>
    <n v="0"/>
    <n v="0"/>
    <n v="0"/>
    <n v="0"/>
    <n v="0"/>
  </r>
  <r>
    <x v="29"/>
    <x v="27"/>
    <n v="32318"/>
    <m/>
    <n v="0"/>
    <n v="0"/>
    <n v="0"/>
    <m/>
    <m/>
    <m/>
    <m/>
    <m/>
    <m/>
    <m/>
    <m/>
    <m/>
    <m/>
    <m/>
    <m/>
    <m/>
    <m/>
    <m/>
    <m/>
    <m/>
    <m/>
    <m/>
    <m/>
    <m/>
    <m/>
    <m/>
    <m/>
    <n v="0"/>
    <n v="0"/>
    <n v="0"/>
    <n v="0"/>
    <n v="0"/>
    <n v="0"/>
    <n v="0"/>
    <n v="0"/>
    <n v="0"/>
    <n v="0"/>
    <n v="0"/>
    <n v="0"/>
    <n v="0"/>
    <n v="0"/>
  </r>
  <r>
    <x v="30"/>
    <x v="27"/>
    <n v="32318"/>
    <m/>
    <n v="0"/>
    <n v="0"/>
    <n v="0"/>
    <m/>
    <m/>
    <m/>
    <m/>
    <m/>
    <m/>
    <m/>
    <m/>
    <m/>
    <m/>
    <m/>
    <m/>
    <m/>
    <m/>
    <m/>
    <m/>
    <m/>
    <m/>
    <m/>
    <m/>
    <m/>
    <m/>
    <m/>
    <m/>
    <n v="0"/>
    <n v="0"/>
    <n v="0"/>
    <n v="0"/>
    <n v="0"/>
    <n v="0"/>
    <n v="0"/>
    <n v="0"/>
    <n v="0"/>
    <n v="0"/>
    <n v="0"/>
    <n v="0"/>
    <n v="0"/>
    <n v="0"/>
  </r>
  <r>
    <x v="31"/>
    <x v="27"/>
    <n v="32318"/>
    <m/>
    <n v="0"/>
    <n v="0"/>
    <n v="0"/>
    <m/>
    <m/>
    <m/>
    <m/>
    <m/>
    <m/>
    <m/>
    <m/>
    <m/>
    <m/>
    <m/>
    <m/>
    <m/>
    <m/>
    <m/>
    <m/>
    <m/>
    <m/>
    <m/>
    <m/>
    <m/>
    <m/>
    <m/>
    <m/>
    <n v="0"/>
    <n v="0"/>
    <n v="0"/>
    <n v="0"/>
    <n v="0"/>
    <n v="0"/>
    <n v="0"/>
    <n v="0"/>
    <n v="0"/>
    <n v="0"/>
    <n v="0"/>
    <n v="0"/>
    <n v="0"/>
    <n v="0"/>
  </r>
  <r>
    <x v="32"/>
    <x v="27"/>
    <n v="32318"/>
    <m/>
    <n v="0"/>
    <n v="0"/>
    <n v="0"/>
    <m/>
    <m/>
    <m/>
    <m/>
    <m/>
    <m/>
    <m/>
    <m/>
    <m/>
    <m/>
    <m/>
    <m/>
    <m/>
    <m/>
    <m/>
    <m/>
    <m/>
    <m/>
    <m/>
    <m/>
    <m/>
    <m/>
    <m/>
    <m/>
    <n v="0"/>
    <n v="0"/>
    <n v="0"/>
    <n v="0"/>
    <n v="0"/>
    <n v="0"/>
    <n v="0"/>
    <n v="0"/>
    <n v="0"/>
    <n v="0"/>
    <n v="0"/>
    <n v="0"/>
    <n v="0"/>
    <n v="0"/>
  </r>
  <r>
    <x v="33"/>
    <x v="27"/>
    <n v="32318"/>
    <m/>
    <n v="0"/>
    <n v="0"/>
    <n v="0"/>
    <m/>
    <m/>
    <m/>
    <m/>
    <m/>
    <m/>
    <m/>
    <m/>
    <m/>
    <m/>
    <m/>
    <m/>
    <m/>
    <m/>
    <m/>
    <m/>
    <m/>
    <m/>
    <m/>
    <m/>
    <m/>
    <m/>
    <m/>
    <m/>
    <n v="0"/>
    <n v="0"/>
    <n v="0"/>
    <n v="0"/>
    <n v="0"/>
    <n v="0"/>
    <n v="0"/>
    <n v="0"/>
    <n v="0"/>
    <n v="0"/>
    <n v="0"/>
    <n v="0"/>
    <n v="0"/>
    <n v="0"/>
  </r>
  <r>
    <x v="34"/>
    <x v="27"/>
    <n v="32318"/>
    <m/>
    <n v="0"/>
    <n v="0"/>
    <n v="0"/>
    <m/>
    <m/>
    <m/>
    <m/>
    <m/>
    <m/>
    <m/>
    <m/>
    <m/>
    <m/>
    <m/>
    <m/>
    <m/>
    <m/>
    <m/>
    <m/>
    <m/>
    <m/>
    <m/>
    <m/>
    <m/>
    <m/>
    <m/>
    <m/>
    <n v="0"/>
    <n v="0"/>
    <n v="0"/>
    <n v="0"/>
    <n v="0"/>
    <n v="0"/>
    <n v="0"/>
    <n v="0"/>
    <n v="0"/>
    <n v="0"/>
    <n v="0"/>
    <n v="0"/>
    <n v="0"/>
    <n v="0"/>
  </r>
  <r>
    <x v="35"/>
    <x v="27"/>
    <n v="32318"/>
    <m/>
    <n v="0"/>
    <n v="0"/>
    <n v="0"/>
    <m/>
    <m/>
    <m/>
    <m/>
    <m/>
    <m/>
    <m/>
    <m/>
    <m/>
    <m/>
    <m/>
    <m/>
    <m/>
    <m/>
    <m/>
    <m/>
    <m/>
    <m/>
    <m/>
    <m/>
    <m/>
    <m/>
    <m/>
    <m/>
    <n v="0"/>
    <n v="0"/>
    <n v="0"/>
    <n v="0"/>
    <n v="0"/>
    <n v="0"/>
    <n v="0"/>
    <n v="0"/>
    <n v="0"/>
    <n v="0"/>
    <n v="0"/>
    <n v="0"/>
    <n v="0"/>
    <n v="0"/>
  </r>
  <r>
    <x v="36"/>
    <x v="27"/>
    <n v="32318"/>
    <m/>
    <n v="0"/>
    <n v="0"/>
    <n v="0"/>
    <m/>
    <m/>
    <m/>
    <m/>
    <m/>
    <m/>
    <m/>
    <m/>
    <m/>
    <m/>
    <m/>
    <m/>
    <m/>
    <m/>
    <m/>
    <m/>
    <m/>
    <m/>
    <m/>
    <m/>
    <m/>
    <m/>
    <m/>
    <m/>
    <n v="0"/>
    <n v="0"/>
    <n v="0"/>
    <n v="0"/>
    <n v="0"/>
    <n v="0"/>
    <n v="0"/>
    <n v="0"/>
    <n v="0"/>
    <n v="0"/>
    <n v="0"/>
    <n v="0"/>
    <n v="0"/>
    <n v="0"/>
  </r>
  <r>
    <x v="37"/>
    <x v="27"/>
    <n v="32318"/>
    <m/>
    <n v="0"/>
    <n v="0"/>
    <n v="0"/>
    <m/>
    <m/>
    <m/>
    <m/>
    <m/>
    <m/>
    <m/>
    <m/>
    <m/>
    <m/>
    <m/>
    <m/>
    <m/>
    <m/>
    <m/>
    <m/>
    <m/>
    <m/>
    <m/>
    <m/>
    <m/>
    <m/>
    <m/>
    <m/>
    <n v="0"/>
    <n v="0"/>
    <n v="0"/>
    <n v="0"/>
    <n v="0"/>
    <n v="0"/>
    <n v="0"/>
    <n v="0"/>
    <n v="0"/>
    <n v="0"/>
    <n v="0"/>
    <n v="0"/>
    <n v="0"/>
    <n v="0"/>
  </r>
  <r>
    <x v="38"/>
    <x v="27"/>
    <n v="32318"/>
    <m/>
    <n v="0"/>
    <n v="0"/>
    <n v="0"/>
    <m/>
    <m/>
    <m/>
    <m/>
    <m/>
    <m/>
    <m/>
    <m/>
    <m/>
    <m/>
    <m/>
    <m/>
    <m/>
    <m/>
    <m/>
    <m/>
    <m/>
    <m/>
    <m/>
    <m/>
    <m/>
    <m/>
    <m/>
    <m/>
    <n v="0"/>
    <n v="0"/>
    <n v="0"/>
    <n v="0"/>
    <n v="0"/>
    <n v="0"/>
    <n v="0"/>
    <n v="0"/>
    <n v="0"/>
    <n v="0"/>
    <n v="0"/>
    <n v="0"/>
    <n v="0"/>
    <n v="0"/>
  </r>
  <r>
    <x v="39"/>
    <x v="27"/>
    <n v="32318"/>
    <m/>
    <n v="0"/>
    <n v="0"/>
    <n v="0"/>
    <m/>
    <m/>
    <m/>
    <m/>
    <m/>
    <m/>
    <m/>
    <m/>
    <m/>
    <m/>
    <m/>
    <m/>
    <m/>
    <m/>
    <m/>
    <m/>
    <m/>
    <m/>
    <m/>
    <m/>
    <m/>
    <m/>
    <m/>
    <m/>
    <n v="0"/>
    <n v="0"/>
    <n v="0"/>
    <n v="0"/>
    <n v="0"/>
    <n v="0"/>
    <n v="0"/>
    <n v="0"/>
    <n v="0"/>
    <n v="0"/>
    <n v="0"/>
    <n v="0"/>
    <n v="0"/>
    <n v="0"/>
  </r>
  <r>
    <x v="40"/>
    <x v="27"/>
    <n v="32318"/>
    <m/>
    <n v="0"/>
    <n v="0"/>
    <n v="0"/>
    <m/>
    <m/>
    <m/>
    <m/>
    <m/>
    <m/>
    <m/>
    <m/>
    <m/>
    <m/>
    <m/>
    <m/>
    <m/>
    <m/>
    <m/>
    <m/>
    <m/>
    <m/>
    <m/>
    <m/>
    <m/>
    <m/>
    <m/>
    <m/>
    <n v="0"/>
    <n v="0"/>
    <n v="0"/>
    <n v="0"/>
    <n v="0"/>
    <n v="0"/>
    <n v="0"/>
    <n v="0"/>
    <n v="0"/>
    <n v="0"/>
    <n v="0"/>
    <n v="0"/>
    <n v="0"/>
    <n v="0"/>
  </r>
  <r>
    <x v="41"/>
    <x v="27"/>
    <n v="32318"/>
    <m/>
    <n v="0"/>
    <n v="0"/>
    <n v="0"/>
    <m/>
    <m/>
    <m/>
    <m/>
    <m/>
    <m/>
    <m/>
    <m/>
    <m/>
    <m/>
    <m/>
    <m/>
    <m/>
    <m/>
    <m/>
    <m/>
    <m/>
    <m/>
    <m/>
    <m/>
    <m/>
    <m/>
    <m/>
    <m/>
    <n v="0"/>
    <n v="0"/>
    <n v="0"/>
    <n v="0"/>
    <n v="0"/>
    <n v="0"/>
    <n v="0"/>
    <n v="0"/>
    <n v="0"/>
    <n v="0"/>
    <n v="0"/>
    <n v="0"/>
    <n v="0"/>
    <n v="0"/>
  </r>
  <r>
    <x v="42"/>
    <x v="27"/>
    <n v="32318"/>
    <m/>
    <n v="0"/>
    <n v="0"/>
    <n v="0"/>
    <m/>
    <m/>
    <m/>
    <m/>
    <m/>
    <m/>
    <m/>
    <m/>
    <m/>
    <m/>
    <m/>
    <m/>
    <m/>
    <m/>
    <m/>
    <m/>
    <m/>
    <m/>
    <m/>
    <m/>
    <m/>
    <m/>
    <m/>
    <m/>
    <n v="0"/>
    <n v="0"/>
    <n v="0"/>
    <n v="0"/>
    <n v="0"/>
    <n v="0"/>
    <n v="0"/>
    <n v="0"/>
    <n v="0"/>
    <n v="0"/>
    <n v="0"/>
    <n v="0"/>
    <n v="0"/>
    <n v="0"/>
  </r>
  <r>
    <x v="43"/>
    <x v="27"/>
    <n v="32318"/>
    <m/>
    <n v="0"/>
    <n v="0"/>
    <n v="0"/>
    <m/>
    <m/>
    <m/>
    <m/>
    <m/>
    <m/>
    <m/>
    <m/>
    <m/>
    <m/>
    <m/>
    <m/>
    <m/>
    <m/>
    <m/>
    <m/>
    <m/>
    <m/>
    <m/>
    <m/>
    <m/>
    <m/>
    <m/>
    <m/>
    <n v="0"/>
    <n v="0"/>
    <n v="0"/>
    <n v="0"/>
    <n v="0"/>
    <n v="0"/>
    <n v="0"/>
    <n v="0"/>
    <n v="0"/>
    <n v="0"/>
    <n v="0"/>
    <n v="0"/>
    <n v="0"/>
    <n v="0"/>
  </r>
  <r>
    <x v="44"/>
    <x v="27"/>
    <n v="32318"/>
    <m/>
    <n v="0"/>
    <n v="0"/>
    <n v="0"/>
    <m/>
    <m/>
    <m/>
    <m/>
    <m/>
    <m/>
    <m/>
    <m/>
    <m/>
    <m/>
    <m/>
    <m/>
    <m/>
    <m/>
    <m/>
    <m/>
    <m/>
    <m/>
    <m/>
    <m/>
    <m/>
    <m/>
    <m/>
    <m/>
    <n v="0"/>
    <n v="0"/>
    <n v="0"/>
    <n v="0"/>
    <n v="0"/>
    <n v="0"/>
    <n v="0"/>
    <n v="0"/>
    <n v="0"/>
    <n v="0"/>
    <n v="0"/>
    <n v="0"/>
    <n v="0"/>
    <n v="0"/>
  </r>
  <r>
    <x v="45"/>
    <x v="27"/>
    <n v="32318"/>
    <m/>
    <n v="0"/>
    <n v="0"/>
    <n v="0"/>
    <m/>
    <m/>
    <m/>
    <m/>
    <m/>
    <m/>
    <m/>
    <m/>
    <m/>
    <m/>
    <m/>
    <m/>
    <m/>
    <m/>
    <m/>
    <m/>
    <m/>
    <m/>
    <m/>
    <m/>
    <m/>
    <m/>
    <m/>
    <m/>
    <n v="0"/>
    <n v="0"/>
    <n v="0"/>
    <n v="0"/>
    <n v="0"/>
    <n v="0"/>
    <n v="0"/>
    <n v="0"/>
    <n v="0"/>
    <n v="0"/>
    <n v="0"/>
    <n v="0"/>
    <n v="0"/>
    <n v="0"/>
  </r>
  <r>
    <x v="46"/>
    <x v="27"/>
    <n v="32318"/>
    <m/>
    <n v="0"/>
    <n v="0"/>
    <n v="0"/>
    <m/>
    <m/>
    <m/>
    <m/>
    <m/>
    <m/>
    <m/>
    <m/>
    <m/>
    <m/>
    <m/>
    <m/>
    <m/>
    <m/>
    <m/>
    <m/>
    <m/>
    <m/>
    <m/>
    <m/>
    <m/>
    <m/>
    <m/>
    <m/>
    <n v="0"/>
    <n v="0"/>
    <n v="0"/>
    <n v="0"/>
    <n v="0"/>
    <n v="0"/>
    <n v="0"/>
    <n v="0"/>
    <n v="0"/>
    <n v="0"/>
    <n v="0"/>
    <n v="0"/>
    <n v="0"/>
    <n v="0"/>
  </r>
  <r>
    <x v="47"/>
    <x v="27"/>
    <n v="32318"/>
    <m/>
    <n v="0"/>
    <n v="0"/>
    <n v="0"/>
    <m/>
    <m/>
    <m/>
    <m/>
    <m/>
    <m/>
    <m/>
    <m/>
    <m/>
    <m/>
    <m/>
    <m/>
    <m/>
    <m/>
    <m/>
    <m/>
    <m/>
    <m/>
    <m/>
    <m/>
    <m/>
    <m/>
    <m/>
    <m/>
    <n v="0"/>
    <n v="0"/>
    <n v="0"/>
    <n v="0"/>
    <n v="0"/>
    <n v="0"/>
    <n v="0"/>
    <n v="0"/>
    <n v="0"/>
    <n v="0"/>
    <n v="0"/>
    <n v="0"/>
    <n v="0"/>
    <n v="0"/>
  </r>
  <r>
    <x v="48"/>
    <x v="27"/>
    <n v="32318"/>
    <m/>
    <n v="0"/>
    <n v="0"/>
    <n v="0"/>
    <m/>
    <m/>
    <m/>
    <m/>
    <m/>
    <m/>
    <m/>
    <m/>
    <m/>
    <m/>
    <m/>
    <m/>
    <m/>
    <m/>
    <m/>
    <m/>
    <m/>
    <m/>
    <m/>
    <m/>
    <m/>
    <m/>
    <m/>
    <m/>
    <n v="0"/>
    <n v="0"/>
    <n v="0"/>
    <n v="0"/>
    <n v="0"/>
    <n v="0"/>
    <n v="0"/>
    <n v="0"/>
    <n v="0"/>
    <n v="0"/>
    <n v="0"/>
    <n v="0"/>
    <n v="0"/>
    <n v="0"/>
  </r>
  <r>
    <x v="49"/>
    <x v="27"/>
    <n v="32318"/>
    <m/>
    <n v="0"/>
    <n v="0"/>
    <n v="0"/>
    <m/>
    <m/>
    <m/>
    <m/>
    <m/>
    <m/>
    <m/>
    <m/>
    <m/>
    <m/>
    <m/>
    <m/>
    <m/>
    <m/>
    <m/>
    <m/>
    <m/>
    <m/>
    <m/>
    <m/>
    <m/>
    <m/>
    <m/>
    <m/>
    <n v="0"/>
    <n v="0"/>
    <n v="0"/>
    <n v="0"/>
    <n v="0"/>
    <n v="0"/>
    <n v="0"/>
    <n v="0"/>
    <n v="0"/>
    <n v="0"/>
    <n v="0"/>
    <n v="0"/>
    <n v="0"/>
    <n v="0"/>
  </r>
  <r>
    <x v="50"/>
    <x v="27"/>
    <n v="32318"/>
    <m/>
    <n v="0"/>
    <n v="0"/>
    <n v="0"/>
    <m/>
    <m/>
    <m/>
    <m/>
    <m/>
    <m/>
    <m/>
    <m/>
    <m/>
    <m/>
    <m/>
    <m/>
    <m/>
    <m/>
    <m/>
    <m/>
    <m/>
    <m/>
    <m/>
    <m/>
    <m/>
    <m/>
    <m/>
    <m/>
    <n v="0"/>
    <n v="0"/>
    <n v="0"/>
    <n v="0"/>
    <n v="0"/>
    <n v="0"/>
    <n v="0"/>
    <n v="0"/>
    <n v="0"/>
    <n v="0"/>
    <n v="0"/>
    <n v="0"/>
    <n v="0"/>
    <n v="0"/>
  </r>
  <r>
    <x v="51"/>
    <x v="27"/>
    <n v="32318"/>
    <m/>
    <n v="0"/>
    <n v="0"/>
    <n v="0"/>
    <m/>
    <m/>
    <m/>
    <m/>
    <m/>
    <m/>
    <m/>
    <m/>
    <m/>
    <m/>
    <m/>
    <m/>
    <m/>
    <m/>
    <m/>
    <m/>
    <m/>
    <m/>
    <m/>
    <m/>
    <m/>
    <m/>
    <m/>
    <m/>
    <n v="0"/>
    <n v="0"/>
    <n v="0"/>
    <n v="0"/>
    <n v="0"/>
    <n v="0"/>
    <n v="0"/>
    <n v="0"/>
    <n v="0"/>
    <n v="0"/>
    <n v="0"/>
    <n v="0"/>
    <n v="0"/>
    <n v="0"/>
  </r>
  <r>
    <x v="52"/>
    <x v="27"/>
    <n v="32318"/>
    <m/>
    <n v="0"/>
    <n v="0"/>
    <n v="0"/>
    <m/>
    <m/>
    <m/>
    <m/>
    <m/>
    <m/>
    <m/>
    <m/>
    <m/>
    <m/>
    <m/>
    <m/>
    <m/>
    <m/>
    <m/>
    <m/>
    <m/>
    <m/>
    <m/>
    <m/>
    <m/>
    <m/>
    <m/>
    <m/>
    <n v="0"/>
    <n v="0"/>
    <n v="0"/>
    <n v="0"/>
    <n v="0"/>
    <n v="0"/>
    <n v="0"/>
    <n v="0"/>
    <n v="0"/>
    <n v="0"/>
    <n v="0"/>
    <n v="0"/>
    <n v="0"/>
    <n v="0"/>
  </r>
  <r>
    <x v="0"/>
    <x v="28"/>
    <n v="102517"/>
    <n v="868465"/>
    <n v="36743.857142857138"/>
    <n v="792165450.04057145"/>
    <n v="7727.1618369691996"/>
    <m/>
    <m/>
    <m/>
    <m/>
    <m/>
    <m/>
    <m/>
    <m/>
    <m/>
    <m/>
    <m/>
    <m/>
    <m/>
    <m/>
    <m/>
    <m/>
    <m/>
    <m/>
    <m/>
    <m/>
    <m/>
    <m/>
    <m/>
    <m/>
    <n v="36743.857142857138"/>
    <n v="0"/>
    <n v="868465"/>
    <n v="0"/>
    <n v="0"/>
    <n v="0"/>
    <n v="125370.04057142854"/>
    <n v="0"/>
    <n v="825041.75"/>
    <n v="0"/>
    <n v="0"/>
    <n v="0"/>
    <n v="950411.7905714286"/>
    <n v="9.2707725603697781"/>
  </r>
  <r>
    <x v="54"/>
    <x v="28"/>
    <n v="102517"/>
    <n v="649410"/>
    <n v="30406"/>
    <n v="592365665.27199996"/>
    <n v="5778.2188834242124"/>
    <m/>
    <m/>
    <m/>
    <m/>
    <m/>
    <m/>
    <m/>
    <m/>
    <m/>
    <m/>
    <m/>
    <m/>
    <m/>
    <m/>
    <m/>
    <m/>
    <m/>
    <m/>
    <m/>
    <m/>
    <m/>
    <m/>
    <m/>
    <m/>
    <n v="30406"/>
    <n v="0"/>
    <n v="649410"/>
    <n v="0"/>
    <n v="0"/>
    <n v="0"/>
    <n v="103745.272"/>
    <n v="0"/>
    <n v="616939.5"/>
    <n v="0"/>
    <n v="0"/>
    <n v="0"/>
    <n v="720684.772"/>
    <n v="7.0299050108762451"/>
  </r>
  <r>
    <x v="1"/>
    <x v="28"/>
    <n v="102517"/>
    <n v="697588.57142857136"/>
    <n v="33804.392857142862"/>
    <n v="636316117.73128569"/>
    <n v="6206.9326817141127"/>
    <m/>
    <m/>
    <m/>
    <m/>
    <m/>
    <m/>
    <m/>
    <m/>
    <m/>
    <m/>
    <m/>
    <m/>
    <m/>
    <m/>
    <m/>
    <m/>
    <m/>
    <m/>
    <m/>
    <m/>
    <m/>
    <m/>
    <m/>
    <m/>
    <n v="33804.392857142862"/>
    <n v="0"/>
    <n v="697588.57142857136"/>
    <n v="0"/>
    <n v="0"/>
    <n v="0"/>
    <n v="115340.58842857144"/>
    <n v="0"/>
    <n v="662709.14285714284"/>
    <n v="0"/>
    <n v="0"/>
    <n v="0"/>
    <n v="778049.73128571431"/>
    <n v="7.5894703442913301"/>
  </r>
  <r>
    <x v="53"/>
    <x v="28"/>
    <n v="102517"/>
    <n v="587640"/>
    <n v="32829"/>
    <n v="536039692.54799998"/>
    <n v="5228.7883233805123"/>
    <m/>
    <m/>
    <m/>
    <m/>
    <m/>
    <m/>
    <m/>
    <m/>
    <m/>
    <m/>
    <m/>
    <m/>
    <m/>
    <m/>
    <m/>
    <m/>
    <m/>
    <m/>
    <m/>
    <m/>
    <m/>
    <m/>
    <m/>
    <m/>
    <n v="32829"/>
    <n v="0"/>
    <n v="587640"/>
    <n v="0"/>
    <n v="0"/>
    <n v="0"/>
    <n v="112012.548"/>
    <n v="0"/>
    <n v="558258"/>
    <n v="0"/>
    <n v="0"/>
    <n v="0"/>
    <n v="670270.54799999995"/>
    <n v="6.5381404840172843"/>
  </r>
  <r>
    <x v="2"/>
    <x v="28"/>
    <n v="102517"/>
    <n v="154935.86206896551"/>
    <n v="41135.807692307702"/>
    <n v="141441861.58274269"/>
    <n v="1379.691773878895"/>
    <m/>
    <m/>
    <m/>
    <m/>
    <m/>
    <m/>
    <m/>
    <m/>
    <m/>
    <m/>
    <m/>
    <m/>
    <m/>
    <m/>
    <m/>
    <m/>
    <m/>
    <m/>
    <m/>
    <m/>
    <m/>
    <m/>
    <m/>
    <m/>
    <n v="41135.807692307702"/>
    <n v="0"/>
    <n v="154935.86206896551"/>
    <n v="0"/>
    <n v="0"/>
    <n v="0"/>
    <n v="140355.37584615388"/>
    <n v="0"/>
    <n v="147189.06896551722"/>
    <n v="0"/>
    <n v="0"/>
    <n v="0"/>
    <n v="287544.4448116711"/>
    <n v="2.8048464626517662"/>
  </r>
  <r>
    <x v="3"/>
    <x v="28"/>
    <n v="102517"/>
    <n v="86239.285714285725"/>
    <n v="49351.428571428572"/>
    <n v="78818615.645714298"/>
    <n v="768.83458983109438"/>
    <m/>
    <m/>
    <m/>
    <m/>
    <m/>
    <m/>
    <m/>
    <m/>
    <m/>
    <m/>
    <m/>
    <m/>
    <m/>
    <m/>
    <m/>
    <m/>
    <m/>
    <m/>
    <m/>
    <m/>
    <m/>
    <m/>
    <m/>
    <m/>
    <n v="49351.428571428572"/>
    <n v="0"/>
    <n v="86239.285714285725"/>
    <n v="0"/>
    <n v="0"/>
    <n v="0"/>
    <n v="168387.07428571428"/>
    <n v="0"/>
    <n v="81927.321428571435"/>
    <n v="0"/>
    <n v="0"/>
    <n v="0"/>
    <n v="250314.39571428573"/>
    <n v="2.4416867028325617"/>
  </r>
  <r>
    <x v="4"/>
    <x v="28"/>
    <n v="102517"/>
    <n v="25370"/>
    <n v="51924.807453422603"/>
    <n v="23314607.44303108"/>
    <n v="227.42186606154169"/>
    <m/>
    <m/>
    <m/>
    <m/>
    <m/>
    <m/>
    <m/>
    <m/>
    <m/>
    <m/>
    <m/>
    <m/>
    <m/>
    <m/>
    <m/>
    <m/>
    <m/>
    <m/>
    <m/>
    <m/>
    <m/>
    <m/>
    <m/>
    <m/>
    <n v="51924.807453422603"/>
    <n v="0"/>
    <n v="25370"/>
    <n v="0"/>
    <n v="0"/>
    <n v="0"/>
    <n v="177167.44303107791"/>
    <n v="0"/>
    <n v="24101.5"/>
    <n v="0"/>
    <n v="0"/>
    <n v="0"/>
    <n v="201268.94303107791"/>
    <n v="1.9632738280585456"/>
  </r>
  <r>
    <x v="5"/>
    <x v="28"/>
    <n v="102517"/>
    <n v="0"/>
    <n v="50670.11083743885"/>
    <n v="172886.41817734129"/>
    <n v="1.686417064265842"/>
    <m/>
    <m/>
    <m/>
    <m/>
    <m/>
    <m/>
    <m/>
    <m/>
    <m/>
    <m/>
    <m/>
    <m/>
    <m/>
    <m/>
    <m/>
    <m/>
    <m/>
    <m/>
    <m/>
    <m/>
    <m/>
    <m/>
    <m/>
    <m/>
    <n v="50670.11083743885"/>
    <n v="0"/>
    <n v="0"/>
    <n v="0"/>
    <n v="0"/>
    <n v="0"/>
    <n v="172886.41817734134"/>
    <n v="0"/>
    <n v="0"/>
    <n v="0"/>
    <n v="0"/>
    <n v="0"/>
    <n v="172886.41817734134"/>
    <n v="1.6864170642658423"/>
  </r>
  <r>
    <x v="6"/>
    <x v="28"/>
    <n v="102517"/>
    <n v="0"/>
    <n v="40278.888888888891"/>
    <n v="137431.5688888889"/>
    <n v="1.340573455025887"/>
    <m/>
    <m/>
    <m/>
    <m/>
    <m/>
    <m/>
    <m/>
    <m/>
    <m/>
    <m/>
    <m/>
    <m/>
    <m/>
    <m/>
    <m/>
    <m/>
    <m/>
    <m/>
    <m/>
    <m/>
    <m/>
    <m/>
    <m/>
    <m/>
    <n v="40278.888888888891"/>
    <n v="0"/>
    <n v="0"/>
    <n v="0"/>
    <n v="0"/>
    <n v="0"/>
    <n v="137431.5688888889"/>
    <n v="0"/>
    <n v="0"/>
    <n v="0"/>
    <n v="0"/>
    <n v="0"/>
    <n v="137431.5688888889"/>
    <n v="1.3405734550258874"/>
  </r>
  <r>
    <x v="7"/>
    <x v="28"/>
    <n v="102517"/>
    <n v="119650.8148148148"/>
    <n v="35314.8125"/>
    <n v="109242037.2513611"/>
    <n v="1065.599239651581"/>
    <m/>
    <m/>
    <m/>
    <m/>
    <m/>
    <m/>
    <m/>
    <m/>
    <m/>
    <m/>
    <m/>
    <m/>
    <m/>
    <m/>
    <m/>
    <m/>
    <m/>
    <m/>
    <m/>
    <m/>
    <m/>
    <m/>
    <m/>
    <m/>
    <n v="35314.8125"/>
    <n v="0"/>
    <n v="119650.8148148148"/>
    <n v="0"/>
    <n v="0"/>
    <n v="0"/>
    <n v="120494.14025"/>
    <n v="0"/>
    <n v="113668.27407407406"/>
    <n v="0"/>
    <n v="0"/>
    <n v="0"/>
    <n v="234162.41432407405"/>
    <n v="2.2841325275229871"/>
  </r>
  <r>
    <x v="8"/>
    <x v="28"/>
    <n v="102517"/>
    <n v="482365.71428571432"/>
    <n v="32923.636363636368"/>
    <n v="440029866.87584418"/>
    <n v="4292.2624235574986"/>
    <m/>
    <m/>
    <m/>
    <m/>
    <m/>
    <m/>
    <m/>
    <m/>
    <m/>
    <m/>
    <m/>
    <m/>
    <m/>
    <m/>
    <m/>
    <m/>
    <m/>
    <m/>
    <m/>
    <m/>
    <m/>
    <m/>
    <m/>
    <m/>
    <n v="32923.636363636368"/>
    <n v="0"/>
    <n v="482365.71428571432"/>
    <n v="0"/>
    <n v="0"/>
    <n v="0"/>
    <n v="112335.44727272728"/>
    <n v="0"/>
    <n v="458247.42857142858"/>
    <n v="0"/>
    <n v="0"/>
    <n v="0"/>
    <n v="570582.8758441559"/>
    <n v="5.5657391051645666"/>
  </r>
  <r>
    <x v="9"/>
    <x v="28"/>
    <n v="102517"/>
    <n v="330902.26666666672"/>
    <n v="35280.583333333328"/>
    <n v="301903244.55033332"/>
    <n v="2944.9090838625139"/>
    <m/>
    <m/>
    <m/>
    <m/>
    <m/>
    <m/>
    <m/>
    <m/>
    <m/>
    <m/>
    <m/>
    <m/>
    <m/>
    <m/>
    <m/>
    <m/>
    <m/>
    <m/>
    <m/>
    <m/>
    <m/>
    <m/>
    <m/>
    <m/>
    <n v="35280.583333333328"/>
    <n v="0"/>
    <n v="330902.26666666672"/>
    <n v="0"/>
    <n v="0"/>
    <n v="0"/>
    <n v="120377.35033333332"/>
    <n v="0"/>
    <n v="314357.15333333338"/>
    <n v="0"/>
    <n v="0"/>
    <n v="0"/>
    <n v="434734.50366666669"/>
    <n v="4.2406089103920976"/>
  </r>
  <r>
    <x v="10"/>
    <x v="28"/>
    <n v="102517"/>
    <n v="516517.57142857142"/>
    <n v="42015.333333333328"/>
    <n v="471207381.46019042"/>
    <n v="4596.3828580644231"/>
    <m/>
    <m/>
    <m/>
    <m/>
    <m/>
    <m/>
    <m/>
    <m/>
    <m/>
    <m/>
    <m/>
    <m/>
    <m/>
    <m/>
    <m/>
    <m/>
    <m/>
    <m/>
    <m/>
    <m/>
    <m/>
    <m/>
    <m/>
    <m/>
    <n v="42015.333333333328"/>
    <n v="0"/>
    <n v="516517.57142857142"/>
    <n v="0"/>
    <n v="0"/>
    <n v="0"/>
    <n v="143356.31733333331"/>
    <n v="0"/>
    <n v="490691.69285714289"/>
    <n v="0"/>
    <n v="0"/>
    <n v="0"/>
    <n v="634048.0101904762"/>
    <n v="6.1848084726482062"/>
  </r>
  <r>
    <x v="11"/>
    <x v="28"/>
    <n v="102517"/>
    <n v="548455.04"/>
    <n v="37486.75"/>
    <n v="500318901.27100003"/>
    <n v="4880.3505883999733"/>
    <m/>
    <m/>
    <m/>
    <m/>
    <m/>
    <m/>
    <m/>
    <m/>
    <m/>
    <m/>
    <m/>
    <m/>
    <m/>
    <m/>
    <m/>
    <m/>
    <m/>
    <m/>
    <m/>
    <m/>
    <m/>
    <m/>
    <m/>
    <m/>
    <n v="37486.75"/>
    <n v="0"/>
    <n v="548455.04"/>
    <n v="0"/>
    <n v="0"/>
    <n v="0"/>
    <n v="127904.791"/>
    <n v="0"/>
    <n v="521032.28800000006"/>
    <n v="0"/>
    <n v="0"/>
    <n v="0"/>
    <n v="648937.07900000003"/>
    <n v="6.3300435927699796"/>
  </r>
  <r>
    <x v="12"/>
    <x v="28"/>
    <n v="102517"/>
    <n v="743772"/>
    <n v="35874"/>
    <n v="678442466.08800006"/>
    <n v="6617.8532934830328"/>
    <m/>
    <m/>
    <m/>
    <m/>
    <m/>
    <m/>
    <m/>
    <m/>
    <m/>
    <m/>
    <m/>
    <m/>
    <m/>
    <m/>
    <m/>
    <m/>
    <m/>
    <m/>
    <m/>
    <m/>
    <m/>
    <m/>
    <m/>
    <m/>
    <n v="35874"/>
    <n v="0"/>
    <n v="743772"/>
    <n v="0"/>
    <n v="0"/>
    <n v="0"/>
    <n v="122402.088"/>
    <n v="0"/>
    <n v="706583.4"/>
    <n v="0"/>
    <n v="0"/>
    <n v="0"/>
    <n v="828985.48800000001"/>
    <n v="8.0863221514480532"/>
  </r>
  <r>
    <x v="13"/>
    <x v="28"/>
    <n v="102517"/>
    <n v="376458.46153846162"/>
    <n v="32340"/>
    <n v="343440461.00307691"/>
    <n v="3350.0830204071221"/>
    <m/>
    <m/>
    <m/>
    <m/>
    <m/>
    <m/>
    <m/>
    <m/>
    <m/>
    <m/>
    <m/>
    <m/>
    <m/>
    <m/>
    <m/>
    <m/>
    <m/>
    <m/>
    <m/>
    <m/>
    <m/>
    <m/>
    <m/>
    <m/>
    <n v="32340"/>
    <n v="0"/>
    <n v="376458.46153846162"/>
    <n v="0"/>
    <n v="0"/>
    <n v="0"/>
    <n v="110344.08"/>
    <n v="0"/>
    <n v="357635.53846153856"/>
    <n v="0"/>
    <n v="0"/>
    <n v="0"/>
    <n v="467979.61846153857"/>
    <n v="4.5648977092729845"/>
  </r>
  <r>
    <x v="14"/>
    <x v="28"/>
    <n v="102517"/>
    <n v="216825.48148148149"/>
    <n v="31265.360000000001"/>
    <n v="197851516.51943111"/>
    <n v="1929.9386103712659"/>
    <m/>
    <m/>
    <m/>
    <m/>
    <m/>
    <m/>
    <m/>
    <m/>
    <m/>
    <m/>
    <m/>
    <m/>
    <m/>
    <m/>
    <m/>
    <m/>
    <m/>
    <m/>
    <m/>
    <m/>
    <m/>
    <m/>
    <m/>
    <m/>
    <n v="31265.360000000001"/>
    <n v="0"/>
    <n v="216825.48148148149"/>
    <n v="0"/>
    <n v="0"/>
    <n v="0"/>
    <n v="106677.40832"/>
    <n v="0"/>
    <n v="205984.2074074074"/>
    <n v="0"/>
    <n v="0"/>
    <n v="0"/>
    <n v="312661.61572740739"/>
    <n v="3.0498513975965684"/>
  </r>
  <r>
    <x v="15"/>
    <x v="28"/>
    <n v="102517"/>
    <n v="58740"/>
    <n v="42494.444444444453"/>
    <n v="53715871.044444442"/>
    <n v="523.97037607854736"/>
    <m/>
    <m/>
    <m/>
    <m/>
    <m/>
    <m/>
    <m/>
    <m/>
    <m/>
    <m/>
    <m/>
    <m/>
    <m/>
    <m/>
    <m/>
    <m/>
    <m/>
    <m/>
    <m/>
    <m/>
    <m/>
    <m/>
    <m/>
    <m/>
    <n v="42494.444444444453"/>
    <n v="0"/>
    <n v="58740"/>
    <n v="0"/>
    <n v="0"/>
    <n v="0"/>
    <n v="144991.04444444447"/>
    <n v="0"/>
    <n v="55803"/>
    <n v="0"/>
    <n v="0"/>
    <n v="0"/>
    <n v="200794.04444444447"/>
    <n v="1.9586414394143847"/>
  </r>
  <r>
    <x v="16"/>
    <x v="28"/>
    <n v="102517"/>
    <n v="22692"/>
    <n v="56675.75"/>
    <n v="20888481.659000002"/>
    <n v="203.75627124281829"/>
    <m/>
    <m/>
    <m/>
    <m/>
    <m/>
    <m/>
    <m/>
    <m/>
    <m/>
    <m/>
    <m/>
    <m/>
    <m/>
    <m/>
    <m/>
    <m/>
    <m/>
    <m/>
    <m/>
    <m/>
    <m/>
    <m/>
    <m/>
    <m/>
    <n v="56675.75"/>
    <n v="0"/>
    <n v="22692"/>
    <n v="0"/>
    <n v="0"/>
    <n v="0"/>
    <n v="193377.65899999999"/>
    <n v="0"/>
    <n v="21557.4"/>
    <n v="0"/>
    <n v="0"/>
    <n v="0"/>
    <n v="214935.05899999998"/>
    <n v="2.0965796794677956"/>
  </r>
  <r>
    <x v="17"/>
    <x v="28"/>
    <n v="102517"/>
    <n v="12990.24"/>
    <n v="54012.333333333328"/>
    <n v="12031388.961333331"/>
    <n v="117.3599399254107"/>
    <m/>
    <m/>
    <m/>
    <m/>
    <m/>
    <m/>
    <m/>
    <m/>
    <m/>
    <m/>
    <m/>
    <m/>
    <m/>
    <m/>
    <m/>
    <m/>
    <m/>
    <m/>
    <m/>
    <m/>
    <m/>
    <m/>
    <m/>
    <m/>
    <n v="54012.333333333328"/>
    <n v="0"/>
    <n v="12990.24"/>
    <n v="0"/>
    <n v="0"/>
    <n v="0"/>
    <n v="184290.08133333331"/>
    <n v="0"/>
    <n v="12340.727999999999"/>
    <n v="0"/>
    <n v="0"/>
    <n v="0"/>
    <n v="196630.80933333331"/>
    <n v="1.9180312468501157"/>
  </r>
  <r>
    <x v="18"/>
    <x v="28"/>
    <n v="102517"/>
    <n v="17134.28571428571"/>
    <n v="47188.846153846163"/>
    <n v="15787476.914505489"/>
    <n v="153.99862378440159"/>
    <m/>
    <m/>
    <m/>
    <m/>
    <m/>
    <m/>
    <m/>
    <m/>
    <m/>
    <m/>
    <m/>
    <m/>
    <m/>
    <m/>
    <m/>
    <m/>
    <m/>
    <m/>
    <m/>
    <m/>
    <m/>
    <m/>
    <m/>
    <m/>
    <n v="47188.846153846163"/>
    <n v="0"/>
    <n v="17134.28571428571"/>
    <n v="0"/>
    <n v="0"/>
    <n v="0"/>
    <n v="161008.34307692311"/>
    <n v="0"/>
    <n v="16277.571428571426"/>
    <n v="0"/>
    <n v="0"/>
    <n v="0"/>
    <n v="177285.91450549453"/>
    <n v="1.7293318620862348"/>
  </r>
  <r>
    <x v="19"/>
    <x v="28"/>
    <n v="102517"/>
    <n v="211035.1724137931"/>
    <n v="37386"/>
    <n v="192591638.2733793"/>
    <n v="1878.6312345599199"/>
    <m/>
    <m/>
    <m/>
    <m/>
    <m/>
    <m/>
    <m/>
    <m/>
    <m/>
    <m/>
    <m/>
    <m/>
    <m/>
    <m/>
    <m/>
    <m/>
    <m/>
    <m/>
    <m/>
    <m/>
    <m/>
    <m/>
    <m/>
    <m/>
    <n v="37386"/>
    <n v="0"/>
    <n v="211035.1724137931"/>
    <n v="0"/>
    <n v="0"/>
    <n v="0"/>
    <n v="127561.03199999999"/>
    <n v="0"/>
    <n v="200483.41379310345"/>
    <n v="0"/>
    <n v="0"/>
    <n v="0"/>
    <n v="328044.44579310343"/>
    <n v="3.1999029018904515"/>
  </r>
  <r>
    <x v="20"/>
    <x v="28"/>
    <n v="102517"/>
    <n v="548065.7142857142"/>
    <n v="37664.400000000001"/>
    <n v="499964442.36137128"/>
    <n v="4876.893026145628"/>
    <m/>
    <m/>
    <m/>
    <m/>
    <m/>
    <m/>
    <m/>
    <m/>
    <m/>
    <m/>
    <m/>
    <m/>
    <m/>
    <m/>
    <m/>
    <m/>
    <m/>
    <m/>
    <m/>
    <m/>
    <m/>
    <m/>
    <m/>
    <m/>
    <n v="37664.400000000001"/>
    <n v="0"/>
    <n v="548065.7142857142"/>
    <n v="0"/>
    <n v="0"/>
    <n v="0"/>
    <n v="128510.9328"/>
    <n v="0"/>
    <n v="520662.42857142846"/>
    <n v="0"/>
    <n v="0"/>
    <n v="0"/>
    <n v="649173.36137142847"/>
    <n v="6.3323484043761376"/>
  </r>
  <r>
    <x v="21"/>
    <x v="28"/>
    <n v="102517"/>
    <n v="232435.70370370371"/>
    <n v="40282.777777777766"/>
    <n v="212118806.61555561"/>
    <n v="2069.1086026274229"/>
    <m/>
    <m/>
    <m/>
    <m/>
    <m/>
    <m/>
    <m/>
    <m/>
    <m/>
    <m/>
    <m/>
    <m/>
    <m/>
    <m/>
    <m/>
    <m/>
    <m/>
    <m/>
    <m/>
    <m/>
    <m/>
    <m/>
    <m/>
    <m/>
    <n v="40282.777777777766"/>
    <n v="0"/>
    <n v="232435.70370370371"/>
    <n v="0"/>
    <n v="0"/>
    <n v="0"/>
    <n v="137444.83777777775"/>
    <n v="0"/>
    <n v="220813.91851851853"/>
    <n v="0"/>
    <n v="0"/>
    <n v="0"/>
    <n v="358258.75629629625"/>
    <n v="3.4946277816976332"/>
  </r>
  <r>
    <x v="22"/>
    <x v="28"/>
    <n v="102517"/>
    <n v="700313.51724137936"/>
    <n v="38452.629629629628"/>
    <n v="638817128.09643435"/>
    <n v="6231.3287366625473"/>
    <m/>
    <m/>
    <m/>
    <m/>
    <m/>
    <m/>
    <m/>
    <m/>
    <m/>
    <m/>
    <m/>
    <m/>
    <m/>
    <m/>
    <m/>
    <m/>
    <m/>
    <m/>
    <m/>
    <m/>
    <m/>
    <m/>
    <m/>
    <m/>
    <n v="38452.629629629628"/>
    <n v="0"/>
    <n v="700313.51724137936"/>
    <n v="0"/>
    <n v="0"/>
    <n v="0"/>
    <n v="131200.37229629629"/>
    <n v="0"/>
    <n v="665297.84137931035"/>
    <n v="0"/>
    <n v="0"/>
    <n v="0"/>
    <n v="796498.21367560665"/>
    <n v="7.769425692086255"/>
  </r>
  <r>
    <x v="23"/>
    <x v="28"/>
    <n v="102517"/>
    <n v="539038.07999999996"/>
    <n v="35946.352941176468"/>
    <n v="491725377.91623533"/>
    <n v="4796.5252388992594"/>
    <m/>
    <m/>
    <m/>
    <m/>
    <m/>
    <m/>
    <m/>
    <m/>
    <m/>
    <m/>
    <m/>
    <m/>
    <m/>
    <m/>
    <m/>
    <m/>
    <m/>
    <m/>
    <m/>
    <m/>
    <m/>
    <m/>
    <m/>
    <m/>
    <n v="35946.352941176468"/>
    <n v="0"/>
    <n v="539038.07999999996"/>
    <n v="0"/>
    <n v="0"/>
    <n v="0"/>
    <n v="122648.95623529411"/>
    <n v="0"/>
    <n v="512086.17599999992"/>
    <n v="0"/>
    <n v="0"/>
    <n v="0"/>
    <n v="634735.13223529398"/>
    <n v="6.191510990716603"/>
  </r>
  <r>
    <x v="24"/>
    <x v="28"/>
    <n v="102517"/>
    <n v="531498.20689655177"/>
    <n v="33021.413793103449"/>
    <n v="484839033.75351733"/>
    <n v="4729.3525342481471"/>
    <m/>
    <m/>
    <m/>
    <m/>
    <m/>
    <m/>
    <m/>
    <m/>
    <m/>
    <m/>
    <m/>
    <m/>
    <m/>
    <m/>
    <m/>
    <m/>
    <m/>
    <m/>
    <m/>
    <m/>
    <m/>
    <m/>
    <m/>
    <m/>
    <n v="33021.413793103449"/>
    <n v="0"/>
    <n v="531498.20689655177"/>
    <n v="0"/>
    <n v="0"/>
    <n v="0"/>
    <n v="112669.06386206897"/>
    <n v="0"/>
    <n v="504923.2965517242"/>
    <n v="0"/>
    <n v="0"/>
    <n v="0"/>
    <n v="617592.36041379313"/>
    <n v="6.0242921702136538"/>
  </r>
  <r>
    <x v="25"/>
    <x v="28"/>
    <n v="102517"/>
    <n v="300034.28571428568"/>
    <n v="23843.333333333339"/>
    <n v="273712622.02476192"/>
    <n v="2669.9242274428811"/>
    <m/>
    <m/>
    <m/>
    <m/>
    <m/>
    <m/>
    <m/>
    <m/>
    <m/>
    <m/>
    <m/>
    <m/>
    <m/>
    <m/>
    <m/>
    <m/>
    <m/>
    <m/>
    <m/>
    <m/>
    <m/>
    <m/>
    <m/>
    <m/>
    <n v="23843.333333333339"/>
    <n v="0"/>
    <n v="300034.28571428568"/>
    <n v="0"/>
    <n v="0"/>
    <n v="0"/>
    <n v="81353.453333333353"/>
    <n v="0"/>
    <n v="285032.57142857142"/>
    <n v="0"/>
    <n v="0"/>
    <n v="0"/>
    <n v="366386.02476190479"/>
    <n v="3.5739050573261486"/>
  </r>
  <r>
    <x v="26"/>
    <x v="28"/>
    <n v="102517"/>
    <n v="105704"/>
    <n v="27040"/>
    <n v="96494308.480000004"/>
    <n v="941.25177755884397"/>
    <m/>
    <m/>
    <m/>
    <m/>
    <m/>
    <m/>
    <m/>
    <m/>
    <m/>
    <m/>
    <m/>
    <m/>
    <m/>
    <m/>
    <m/>
    <m/>
    <m/>
    <m/>
    <m/>
    <m/>
    <m/>
    <m/>
    <m/>
    <m/>
    <n v="27040"/>
    <n v="0"/>
    <n v="105704"/>
    <n v="0"/>
    <n v="0"/>
    <n v="0"/>
    <n v="92260.479999999996"/>
    <n v="0"/>
    <n v="100418.8"/>
    <n v="0"/>
    <n v="0"/>
    <n v="0"/>
    <n v="192679.28"/>
    <n v="1.8794861340070428"/>
  </r>
  <r>
    <x v="27"/>
    <x v="28"/>
    <n v="102517"/>
    <n v="3330"/>
    <n v="38269.28571428571"/>
    <n v="3167534.8028571429"/>
    <n v="30.89765407549131"/>
    <m/>
    <m/>
    <m/>
    <m/>
    <m/>
    <m/>
    <m/>
    <m/>
    <m/>
    <m/>
    <m/>
    <m/>
    <m/>
    <m/>
    <m/>
    <m/>
    <m/>
    <m/>
    <m/>
    <m/>
    <m/>
    <m/>
    <m/>
    <m/>
    <n v="38269.28571428571"/>
    <n v="0"/>
    <n v="3330"/>
    <n v="0"/>
    <n v="0"/>
    <n v="0"/>
    <n v="130574.80285714284"/>
    <n v="0"/>
    <n v="3163.5"/>
    <n v="0"/>
    <n v="0"/>
    <n v="0"/>
    <n v="133738.30285714284"/>
    <n v="1.3045475663269783"/>
  </r>
  <r>
    <x v="28"/>
    <x v="28"/>
    <n v="102517"/>
    <n v="0"/>
    <m/>
    <m/>
    <m/>
    <m/>
    <m/>
    <m/>
    <m/>
    <m/>
    <m/>
    <m/>
    <m/>
    <m/>
    <m/>
    <m/>
    <m/>
    <m/>
    <m/>
    <m/>
    <m/>
    <m/>
    <m/>
    <m/>
    <m/>
    <m/>
    <m/>
    <m/>
    <m/>
    <n v="0"/>
    <n v="0"/>
    <n v="0"/>
    <n v="0"/>
    <n v="0"/>
    <n v="0"/>
    <n v="0"/>
    <n v="0"/>
    <n v="0"/>
    <n v="0"/>
    <n v="0"/>
    <n v="0"/>
    <n v="0"/>
    <n v="0"/>
  </r>
  <r>
    <x v="29"/>
    <x v="28"/>
    <n v="102517"/>
    <n v="0"/>
    <n v="46435.78571428571"/>
    <n v="158438.90085714281"/>
    <n v="1.5454890492029889"/>
    <m/>
    <m/>
    <m/>
    <m/>
    <m/>
    <m/>
    <m/>
    <m/>
    <m/>
    <m/>
    <m/>
    <m/>
    <m/>
    <m/>
    <m/>
    <m/>
    <m/>
    <m/>
    <m/>
    <m/>
    <m/>
    <m/>
    <m/>
    <m/>
    <n v="46435.78571428571"/>
    <n v="0"/>
    <n v="0"/>
    <n v="0"/>
    <n v="0"/>
    <n v="0"/>
    <n v="158438.90085714284"/>
    <n v="0"/>
    <n v="0"/>
    <n v="0"/>
    <n v="0"/>
    <n v="0"/>
    <n v="158438.90085714284"/>
    <n v="1.5454890492029891"/>
  </r>
  <r>
    <x v="30"/>
    <x v="28"/>
    <n v="102517"/>
    <n v="0"/>
    <n v="32167"/>
    <n v="109753.804"/>
    <n v="1.070591258035253"/>
    <m/>
    <m/>
    <m/>
    <m/>
    <m/>
    <m/>
    <m/>
    <m/>
    <m/>
    <m/>
    <m/>
    <m/>
    <m/>
    <m/>
    <m/>
    <m/>
    <m/>
    <m/>
    <m/>
    <m/>
    <m/>
    <m/>
    <m/>
    <m/>
    <n v="32167"/>
    <n v="0"/>
    <n v="0"/>
    <n v="0"/>
    <n v="0"/>
    <n v="0"/>
    <n v="109753.804"/>
    <n v="0"/>
    <n v="0"/>
    <n v="0"/>
    <n v="0"/>
    <n v="0"/>
    <n v="109753.804"/>
    <n v="1.0705912580352528"/>
  </r>
  <r>
    <x v="31"/>
    <x v="28"/>
    <n v="102517"/>
    <n v="170740"/>
    <n v="34171"/>
    <n v="155831471.45199999"/>
    <n v="1520.054931884468"/>
    <m/>
    <m/>
    <m/>
    <m/>
    <m/>
    <m/>
    <m/>
    <m/>
    <m/>
    <m/>
    <m/>
    <m/>
    <m/>
    <m/>
    <m/>
    <m/>
    <m/>
    <m/>
    <m/>
    <m/>
    <m/>
    <m/>
    <m/>
    <m/>
    <n v="34171"/>
    <n v="0"/>
    <n v="170740"/>
    <n v="0"/>
    <n v="0"/>
    <n v="0"/>
    <n v="116591.45199999999"/>
    <n v="0"/>
    <n v="162203"/>
    <n v="0"/>
    <n v="0"/>
    <n v="0"/>
    <n v="278794.45199999999"/>
    <n v="2.7194948350029748"/>
  </r>
  <r>
    <x v="32"/>
    <x v="28"/>
    <n v="102517"/>
    <n v="345462.8571428571"/>
    <n v="33448.42105263158"/>
    <n v="315176251.72691733"/>
    <n v="3074.380363519389"/>
    <m/>
    <m/>
    <m/>
    <m/>
    <m/>
    <m/>
    <m/>
    <m/>
    <m/>
    <m/>
    <m/>
    <m/>
    <m/>
    <m/>
    <m/>
    <m/>
    <m/>
    <m/>
    <m/>
    <m/>
    <m/>
    <m/>
    <m/>
    <m/>
    <n v="33448.42105263158"/>
    <n v="0"/>
    <n v="345462.8571428571"/>
    <n v="0"/>
    <n v="0"/>
    <n v="0"/>
    <n v="114126.01263157895"/>
    <n v="0"/>
    <n v="328189.71428571426"/>
    <n v="0"/>
    <n v="0"/>
    <n v="0"/>
    <n v="442315.72691729321"/>
    <n v="4.314559799031314"/>
  </r>
  <r>
    <x v="33"/>
    <x v="28"/>
    <n v="102517"/>
    <n v="740120"/>
    <n v="36296"/>
    <n v="675113281.95200002"/>
    <n v="6585.3788342616344"/>
    <m/>
    <m/>
    <m/>
    <m/>
    <m/>
    <m/>
    <m/>
    <m/>
    <m/>
    <m/>
    <m/>
    <m/>
    <m/>
    <m/>
    <m/>
    <m/>
    <m/>
    <m/>
    <m/>
    <m/>
    <m/>
    <m/>
    <m/>
    <m/>
    <n v="36296"/>
    <n v="0"/>
    <n v="740120"/>
    <n v="0"/>
    <n v="0"/>
    <n v="0"/>
    <n v="123841.95199999999"/>
    <n v="0"/>
    <n v="703114"/>
    <n v="0"/>
    <n v="0"/>
    <n v="0"/>
    <n v="826955.95200000005"/>
    <n v="8.0665250836446649"/>
  </r>
  <r>
    <x v="34"/>
    <x v="28"/>
    <n v="102517"/>
    <n v="800108"/>
    <n v="38827"/>
    <n v="729830973.72399998"/>
    <n v="7119.1214503350666"/>
    <m/>
    <m/>
    <m/>
    <m/>
    <m/>
    <m/>
    <m/>
    <m/>
    <m/>
    <m/>
    <m/>
    <m/>
    <m/>
    <m/>
    <m/>
    <m/>
    <m/>
    <m/>
    <m/>
    <m/>
    <m/>
    <m/>
    <m/>
    <m/>
    <n v="38827"/>
    <n v="0"/>
    <n v="800108"/>
    <n v="0"/>
    <n v="0"/>
    <n v="0"/>
    <n v="132477.72399999999"/>
    <n v="0"/>
    <n v="760102.6"/>
    <n v="0"/>
    <n v="0"/>
    <n v="0"/>
    <n v="892580.32400000002"/>
    <n v="8.7066566910853815"/>
  </r>
  <r>
    <x v="35"/>
    <x v="28"/>
    <n v="102517"/>
    <n v="921212.92307692312"/>
    <n v="35949.760000000002"/>
    <n v="840268846.42727387"/>
    <n v="8196.3854426804719"/>
    <m/>
    <m/>
    <m/>
    <m/>
    <m/>
    <m/>
    <m/>
    <m/>
    <m/>
    <m/>
    <m/>
    <m/>
    <m/>
    <m/>
    <m/>
    <m/>
    <m/>
    <m/>
    <m/>
    <m/>
    <m/>
    <m/>
    <m/>
    <m/>
    <n v="35949.760000000002"/>
    <n v="0"/>
    <n v="921212.92307692312"/>
    <n v="0"/>
    <n v="0"/>
    <n v="0"/>
    <n v="122660.58112"/>
    <n v="0"/>
    <n v="875152.27692307695"/>
    <n v="0"/>
    <n v="0"/>
    <n v="0"/>
    <n v="997812.85804307694"/>
    <n v="9.7331453129049521"/>
  </r>
  <r>
    <x v="36"/>
    <x v="28"/>
    <n v="102517"/>
    <n v="506510.06896551728"/>
    <n v="31564.413793103449"/>
    <n v="462044880.67641377"/>
    <n v="4507.00742975715"/>
    <m/>
    <m/>
    <m/>
    <m/>
    <m/>
    <m/>
    <m/>
    <m/>
    <m/>
    <m/>
    <m/>
    <m/>
    <m/>
    <m/>
    <m/>
    <m/>
    <m/>
    <m/>
    <m/>
    <m/>
    <m/>
    <m/>
    <m/>
    <m/>
    <n v="31564.413793103449"/>
    <n v="0"/>
    <n v="506510.06896551728"/>
    <n v="0"/>
    <n v="0"/>
    <n v="0"/>
    <n v="107697.77986206897"/>
    <n v="0"/>
    <n v="481184.56551724143"/>
    <n v="0"/>
    <n v="0"/>
    <n v="0"/>
    <n v="588882.34537931043"/>
    <n v="5.7442409100862335"/>
  </r>
  <r>
    <x v="37"/>
    <x v="28"/>
    <n v="102517"/>
    <n v="316272"/>
    <n v="26345"/>
    <n v="288529953.13999999"/>
    <n v="2814.4595836788039"/>
    <m/>
    <m/>
    <m/>
    <m/>
    <m/>
    <m/>
    <m/>
    <m/>
    <m/>
    <m/>
    <m/>
    <m/>
    <m/>
    <m/>
    <m/>
    <m/>
    <m/>
    <m/>
    <m/>
    <m/>
    <m/>
    <m/>
    <m/>
    <m/>
    <n v="26345"/>
    <n v="0"/>
    <n v="316272"/>
    <n v="0"/>
    <n v="0"/>
    <n v="0"/>
    <n v="89889.14"/>
    <n v="0"/>
    <n v="300458.40000000002"/>
    <n v="0"/>
    <n v="0"/>
    <n v="0"/>
    <n v="390347.54000000004"/>
    <n v="3.807637172371412"/>
  </r>
  <r>
    <x v="38"/>
    <x v="28"/>
    <n v="102517"/>
    <n v="209928"/>
    <n v="28482"/>
    <n v="191551516.58399999"/>
    <n v="1868.485388608718"/>
    <m/>
    <m/>
    <m/>
    <m/>
    <m/>
    <m/>
    <m/>
    <m/>
    <m/>
    <m/>
    <m/>
    <m/>
    <m/>
    <m/>
    <m/>
    <m/>
    <m/>
    <m/>
    <m/>
    <m/>
    <m/>
    <m/>
    <m/>
    <m/>
    <n v="28482"/>
    <n v="0"/>
    <n v="209928"/>
    <n v="0"/>
    <n v="0"/>
    <n v="0"/>
    <n v="97180.584000000003"/>
    <n v="0"/>
    <n v="199431.6"/>
    <n v="0"/>
    <n v="0"/>
    <n v="0"/>
    <n v="296612.18400000001"/>
    <n v="2.8932975408956563"/>
  </r>
  <r>
    <x v="39"/>
    <x v="28"/>
    <n v="102517"/>
    <n v="77872"/>
    <n v="45628"/>
    <n v="71174946.736000001"/>
    <n v="694.27457627515435"/>
    <m/>
    <m/>
    <m/>
    <m/>
    <m/>
    <m/>
    <m/>
    <m/>
    <m/>
    <m/>
    <m/>
    <m/>
    <m/>
    <m/>
    <m/>
    <m/>
    <m/>
    <m/>
    <m/>
    <m/>
    <m/>
    <m/>
    <m/>
    <m/>
    <n v="45628"/>
    <n v="0"/>
    <n v="77872"/>
    <n v="0"/>
    <n v="0"/>
    <n v="0"/>
    <n v="155682.736"/>
    <n v="0"/>
    <n v="73978.399999999994"/>
    <n v="0"/>
    <n v="0"/>
    <n v="0"/>
    <n v="229661.136"/>
    <n v="2.2402248992849967"/>
  </r>
  <r>
    <x v="40"/>
    <x v="28"/>
    <n v="102517"/>
    <n v="42808"/>
    <n v="47305"/>
    <n v="39202300.659999996"/>
    <n v="382.39804773842383"/>
    <m/>
    <m/>
    <m/>
    <m/>
    <m/>
    <m/>
    <m/>
    <m/>
    <m/>
    <m/>
    <m/>
    <m/>
    <m/>
    <m/>
    <m/>
    <m/>
    <m/>
    <m/>
    <m/>
    <m/>
    <m/>
    <m/>
    <m/>
    <m/>
    <n v="47305"/>
    <n v="0"/>
    <n v="42808"/>
    <n v="0"/>
    <n v="0"/>
    <n v="0"/>
    <n v="161404.66"/>
    <n v="0"/>
    <n v="40667.599999999999"/>
    <n v="0"/>
    <n v="0"/>
    <n v="0"/>
    <n v="202072.26"/>
    <n v="1.9711097671605686"/>
  </r>
  <r>
    <x v="41"/>
    <x v="28"/>
    <n v="102517"/>
    <n v="25992"/>
    <n v="50966.384615384617"/>
    <n v="23878601.304307692"/>
    <n v="232.92333275756889"/>
    <m/>
    <m/>
    <m/>
    <m/>
    <m/>
    <m/>
    <m/>
    <m/>
    <m/>
    <m/>
    <m/>
    <m/>
    <m/>
    <m/>
    <m/>
    <m/>
    <m/>
    <m/>
    <m/>
    <m/>
    <m/>
    <m/>
    <m/>
    <m/>
    <n v="50966.384615384617"/>
    <n v="0"/>
    <n v="25992"/>
    <n v="0"/>
    <n v="0"/>
    <n v="0"/>
    <n v="173897.30430769231"/>
    <n v="0"/>
    <n v="24692.400000000001"/>
    <n v="0"/>
    <n v="0"/>
    <n v="0"/>
    <n v="198589.7043076923"/>
    <n v="1.9371392481997356"/>
  </r>
  <r>
    <x v="42"/>
    <x v="28"/>
    <n v="102517"/>
    <n v="62959.999999999993"/>
    <n v="45866"/>
    <n v="57576014.792000003"/>
    <n v="561.62407007618242"/>
    <m/>
    <m/>
    <m/>
    <m/>
    <m/>
    <m/>
    <m/>
    <m/>
    <m/>
    <m/>
    <m/>
    <m/>
    <m/>
    <m/>
    <m/>
    <m/>
    <m/>
    <m/>
    <m/>
    <m/>
    <m/>
    <m/>
    <m/>
    <m/>
    <n v="45866"/>
    <n v="0"/>
    <n v="62959.999999999993"/>
    <n v="0"/>
    <n v="0"/>
    <n v="0"/>
    <n v="156494.79199999999"/>
    <n v="0"/>
    <n v="59811.999999999993"/>
    <n v="0"/>
    <n v="0"/>
    <n v="0"/>
    <n v="216306.79199999999"/>
    <n v="2.1099602212316007"/>
  </r>
  <r>
    <x v="43"/>
    <x v="28"/>
    <n v="102517"/>
    <n v="224281.79310344829"/>
    <n v="38453.28571428571"/>
    <n v="204676197.92120191"/>
    <n v="1996.5098268697091"/>
    <m/>
    <m/>
    <m/>
    <m/>
    <m/>
    <m/>
    <m/>
    <m/>
    <m/>
    <m/>
    <m/>
    <m/>
    <m/>
    <m/>
    <m/>
    <m/>
    <m/>
    <m/>
    <m/>
    <m/>
    <m/>
    <m/>
    <m/>
    <m/>
    <n v="38453.28571428571"/>
    <n v="0"/>
    <n v="224281.79310344829"/>
    <n v="0"/>
    <n v="0"/>
    <n v="0"/>
    <n v="131202.61085714283"/>
    <n v="0"/>
    <n v="213067.70344827586"/>
    <n v="0"/>
    <n v="0"/>
    <n v="0"/>
    <n v="344270.31430541869"/>
    <n v="3.3581778076359892"/>
  </r>
  <r>
    <x v="44"/>
    <x v="28"/>
    <n v="102517"/>
    <n v="521919.99999999988"/>
    <n v="29179"/>
    <n v="476090598.74800003"/>
    <n v="4644.0161021879294"/>
    <m/>
    <m/>
    <m/>
    <m/>
    <m/>
    <m/>
    <m/>
    <m/>
    <m/>
    <m/>
    <m/>
    <m/>
    <m/>
    <m/>
    <m/>
    <m/>
    <m/>
    <m/>
    <m/>
    <m/>
    <m/>
    <m/>
    <m/>
    <m/>
    <n v="29179"/>
    <n v="0"/>
    <n v="521919.99999999988"/>
    <n v="0"/>
    <n v="0"/>
    <n v="0"/>
    <n v="99558.747999999992"/>
    <n v="0"/>
    <n v="495823.99999999988"/>
    <n v="0"/>
    <n v="0"/>
    <n v="0"/>
    <n v="595382.74799999991"/>
    <n v="5.807648955782942"/>
  </r>
  <r>
    <x v="45"/>
    <x v="28"/>
    <n v="102517"/>
    <n v="441117.6"/>
    <n v="29380.61904761905"/>
    <n v="402399497.87219048"/>
    <n v="3925.1977513211518"/>
    <m/>
    <m/>
    <m/>
    <m/>
    <m/>
    <m/>
    <m/>
    <m/>
    <m/>
    <m/>
    <m/>
    <m/>
    <m/>
    <m/>
    <m/>
    <m/>
    <m/>
    <m/>
    <m/>
    <m/>
    <m/>
    <m/>
    <m/>
    <m/>
    <n v="29380.61904761905"/>
    <n v="0"/>
    <n v="441117.6"/>
    <n v="0"/>
    <n v="0"/>
    <n v="0"/>
    <n v="100246.67219047619"/>
    <n v="0"/>
    <n v="419061.72"/>
    <n v="0"/>
    <n v="0"/>
    <n v="0"/>
    <n v="519308.39219047618"/>
    <n v="5.0655831929385"/>
  </r>
  <r>
    <x v="46"/>
    <x v="28"/>
    <n v="102517"/>
    <n v="733453.79999999993"/>
    <n v="33183.28571428571"/>
    <n v="669023086.97085702"/>
    <n v="6525.9721506760543"/>
    <m/>
    <m/>
    <m/>
    <m/>
    <m/>
    <m/>
    <m/>
    <m/>
    <m/>
    <m/>
    <m/>
    <m/>
    <m/>
    <m/>
    <m/>
    <m/>
    <m/>
    <m/>
    <m/>
    <m/>
    <m/>
    <m/>
    <m/>
    <m/>
    <n v="33183.28571428571"/>
    <n v="0"/>
    <n v="733453.79999999993"/>
    <n v="0"/>
    <n v="0"/>
    <n v="0"/>
    <n v="113221.37085714284"/>
    <n v="0"/>
    <n v="696781.10999999987"/>
    <n v="0"/>
    <n v="0"/>
    <n v="0"/>
    <n v="810002.48085714271"/>
    <n v="7.901152792777224"/>
  </r>
  <r>
    <x v="47"/>
    <x v="28"/>
    <n v="102517"/>
    <n v="860952"/>
    <n v="28170"/>
    <n v="785284340.03999996"/>
    <n v="7660.0401888467277"/>
    <m/>
    <m/>
    <m/>
    <m/>
    <m/>
    <m/>
    <m/>
    <m/>
    <m/>
    <m/>
    <m/>
    <m/>
    <m/>
    <m/>
    <m/>
    <m/>
    <m/>
    <m/>
    <m/>
    <m/>
    <m/>
    <m/>
    <m/>
    <m/>
    <n v="28170"/>
    <n v="0"/>
    <n v="860952"/>
    <n v="0"/>
    <n v="0"/>
    <n v="0"/>
    <n v="96116.04"/>
    <n v="0"/>
    <n v="817904.4"/>
    <n v="0"/>
    <n v="0"/>
    <n v="0"/>
    <n v="914020.44000000006"/>
    <n v="8.915793868334033"/>
  </r>
  <r>
    <x v="48"/>
    <x v="28"/>
    <n v="102517"/>
    <n v="583142.06896551722"/>
    <n v="32243.321428571431"/>
    <n v="531935581.10926598"/>
    <n v="5188.7548514808868"/>
    <m/>
    <m/>
    <m/>
    <m/>
    <m/>
    <m/>
    <m/>
    <m/>
    <m/>
    <m/>
    <m/>
    <m/>
    <m/>
    <m/>
    <m/>
    <m/>
    <m/>
    <m/>
    <m/>
    <m/>
    <m/>
    <m/>
    <m/>
    <m/>
    <n v="32243.321428571431"/>
    <n v="0"/>
    <n v="583142.06896551722"/>
    <n v="0"/>
    <n v="0"/>
    <n v="0"/>
    <n v="110014.21271428572"/>
    <n v="0"/>
    <n v="553984.96551724139"/>
    <n v="0"/>
    <n v="0"/>
    <n v="0"/>
    <n v="663999.1782315271"/>
    <n v="6.4769665346384215"/>
  </r>
  <r>
    <x v="49"/>
    <x v="28"/>
    <n v="102517"/>
    <n v="663770.76923076925"/>
    <n v="31160.76923076923"/>
    <n v="605465262.08307695"/>
    <n v="5905.9986351832094"/>
    <m/>
    <m/>
    <m/>
    <m/>
    <m/>
    <m/>
    <m/>
    <m/>
    <m/>
    <m/>
    <m/>
    <m/>
    <m/>
    <m/>
    <m/>
    <m/>
    <m/>
    <m/>
    <m/>
    <m/>
    <m/>
    <m/>
    <m/>
    <m/>
    <n v="31160.76923076923"/>
    <n v="0"/>
    <n v="663770.76923076925"/>
    <n v="0"/>
    <n v="0"/>
    <n v="0"/>
    <n v="106320.54461538461"/>
    <n v="0"/>
    <n v="630582.23076923087"/>
    <n v="0"/>
    <n v="0"/>
    <n v="0"/>
    <n v="736902.77538461552"/>
    <n v="7.1881031963929445"/>
  </r>
  <r>
    <x v="50"/>
    <x v="28"/>
    <n v="102517"/>
    <n v="376027.86206896551"/>
    <n v="43763.962962962964"/>
    <n v="343086732.84852618"/>
    <n v="3346.6325862883832"/>
    <m/>
    <m/>
    <m/>
    <m/>
    <m/>
    <m/>
    <m/>
    <m/>
    <m/>
    <m/>
    <m/>
    <m/>
    <m/>
    <m/>
    <m/>
    <m/>
    <m/>
    <m/>
    <m/>
    <m/>
    <m/>
    <m/>
    <m/>
    <m/>
    <n v="43763.962962962964"/>
    <n v="0"/>
    <n v="376027.86206896551"/>
    <n v="0"/>
    <n v="0"/>
    <n v="0"/>
    <n v="149322.64162962962"/>
    <n v="0"/>
    <n v="357226.46896551724"/>
    <n v="0"/>
    <n v="0"/>
    <n v="0"/>
    <n v="506549.11059514689"/>
    <n v="4.94112303905837"/>
  </r>
  <r>
    <x v="51"/>
    <x v="28"/>
    <n v="102517"/>
    <n v="0"/>
    <n v="45609.599999999999"/>
    <n v="155619.9552"/>
    <n v="1.517991700888633"/>
    <m/>
    <m/>
    <m/>
    <m/>
    <m/>
    <m/>
    <m/>
    <m/>
    <m/>
    <m/>
    <m/>
    <m/>
    <m/>
    <m/>
    <m/>
    <m/>
    <m/>
    <m/>
    <m/>
    <m/>
    <m/>
    <m/>
    <m/>
    <m/>
    <n v="45609.599999999999"/>
    <n v="0"/>
    <n v="0"/>
    <n v="0"/>
    <n v="0"/>
    <n v="0"/>
    <n v="155619.9552"/>
    <n v="0"/>
    <n v="0"/>
    <n v="0"/>
    <n v="0"/>
    <n v="0"/>
    <n v="155619.9552"/>
    <n v="1.517991700888633"/>
  </r>
  <r>
    <x v="52"/>
    <x v="28"/>
    <n v="102517"/>
    <n v="0"/>
    <n v="47006.333333333328"/>
    <n v="160385.6093333333"/>
    <n v="1.5644781776030641"/>
    <m/>
    <m/>
    <m/>
    <m/>
    <m/>
    <m/>
    <m/>
    <m/>
    <m/>
    <m/>
    <m/>
    <m/>
    <m/>
    <m/>
    <m/>
    <m/>
    <m/>
    <m/>
    <m/>
    <m/>
    <m/>
    <m/>
    <m/>
    <m/>
    <n v="47006.333333333328"/>
    <n v="0"/>
    <n v="0"/>
    <n v="0"/>
    <n v="0"/>
    <n v="0"/>
    <n v="160385.60933333333"/>
    <n v="0"/>
    <n v="0"/>
    <n v="0"/>
    <n v="0"/>
    <n v="0"/>
    <n v="160385.60933333333"/>
    <n v="1.5644781776030641"/>
  </r>
  <r>
    <x v="0"/>
    <x v="29"/>
    <n v="12876"/>
    <m/>
    <n v="4948.9285714285716"/>
    <n v="16885.744285714289"/>
    <n v="1.31141226201571"/>
    <m/>
    <m/>
    <m/>
    <m/>
    <m/>
    <m/>
    <m/>
    <m/>
    <m/>
    <m/>
    <m/>
    <m/>
    <m/>
    <m/>
    <m/>
    <m/>
    <m/>
    <m/>
    <m/>
    <m/>
    <m/>
    <m/>
    <m/>
    <m/>
    <n v="4948.9285714285716"/>
    <n v="0"/>
    <n v="0"/>
    <n v="0"/>
    <n v="0"/>
    <n v="0"/>
    <n v="16885.744285714285"/>
    <n v="0"/>
    <n v="0"/>
    <n v="0"/>
    <n v="0"/>
    <n v="0"/>
    <n v="16885.744285714285"/>
    <n v="1.3114122620157103"/>
  </r>
  <r>
    <x v="54"/>
    <x v="29"/>
    <n v="12876"/>
    <m/>
    <n v="4421"/>
    <n v="15084.451999999999"/>
    <n v="1.1715169307238269"/>
    <m/>
    <m/>
    <m/>
    <m/>
    <m/>
    <m/>
    <m/>
    <m/>
    <m/>
    <m/>
    <m/>
    <m/>
    <m/>
    <m/>
    <m/>
    <m/>
    <m/>
    <m/>
    <m/>
    <m/>
    <m/>
    <m/>
    <m/>
    <m/>
    <n v="4421"/>
    <n v="0"/>
    <n v="0"/>
    <n v="0"/>
    <n v="0"/>
    <n v="0"/>
    <n v="15084.451999999999"/>
    <n v="0"/>
    <n v="0"/>
    <n v="0"/>
    <n v="0"/>
    <n v="0"/>
    <n v="15084.451999999999"/>
    <n v="1.1715169307238271"/>
  </r>
  <r>
    <x v="1"/>
    <x v="29"/>
    <n v="12876"/>
    <m/>
    <n v="5045.25"/>
    <n v="17214.393"/>
    <n v="1.336936393289841"/>
    <m/>
    <m/>
    <m/>
    <m/>
    <m/>
    <m/>
    <m/>
    <m/>
    <m/>
    <m/>
    <m/>
    <m/>
    <m/>
    <m/>
    <m/>
    <m/>
    <m/>
    <m/>
    <m/>
    <m/>
    <m/>
    <m/>
    <m/>
    <m/>
    <n v="5045.25"/>
    <n v="0"/>
    <n v="0"/>
    <n v="0"/>
    <n v="0"/>
    <n v="0"/>
    <n v="17214.393"/>
    <n v="0"/>
    <n v="0"/>
    <n v="0"/>
    <n v="0"/>
    <n v="0"/>
    <n v="17214.393"/>
    <n v="1.3369363932898415"/>
  </r>
  <r>
    <x v="53"/>
    <x v="29"/>
    <n v="12876"/>
    <m/>
    <n v="4737"/>
    <n v="16162.644"/>
    <n v="1.255253494874184"/>
    <m/>
    <m/>
    <m/>
    <m/>
    <m/>
    <m/>
    <m/>
    <m/>
    <m/>
    <m/>
    <m/>
    <m/>
    <m/>
    <m/>
    <m/>
    <m/>
    <m/>
    <m/>
    <m/>
    <m/>
    <m/>
    <m/>
    <m/>
    <m/>
    <n v="4737"/>
    <n v="0"/>
    <n v="0"/>
    <n v="0"/>
    <n v="0"/>
    <n v="0"/>
    <n v="16162.644"/>
    <n v="0"/>
    <n v="0"/>
    <n v="0"/>
    <n v="0"/>
    <n v="0"/>
    <n v="16162.644"/>
    <n v="1.2552534948741845"/>
  </r>
  <r>
    <x v="2"/>
    <x v="29"/>
    <n v="12876"/>
    <m/>
    <n v="4006.4827586206902"/>
    <n v="13670.11917241379"/>
    <n v="1.0616743687801951"/>
    <m/>
    <m/>
    <m/>
    <m/>
    <m/>
    <m/>
    <m/>
    <m/>
    <m/>
    <m/>
    <m/>
    <m/>
    <m/>
    <m/>
    <m/>
    <m/>
    <m/>
    <m/>
    <m/>
    <m/>
    <m/>
    <m/>
    <m/>
    <m/>
    <n v="4006.4827586206902"/>
    <n v="0"/>
    <n v="0"/>
    <n v="0"/>
    <n v="0"/>
    <n v="0"/>
    <n v="13670.119172413795"/>
    <n v="0"/>
    <n v="0"/>
    <n v="0"/>
    <n v="0"/>
    <n v="0"/>
    <n v="13670.119172413795"/>
    <n v="1.0616743687801953"/>
  </r>
  <r>
    <x v="3"/>
    <x v="29"/>
    <n v="12876"/>
    <m/>
    <n v="3992.1428571428569"/>
    <n v="13621.19142857143"/>
    <n v="1.0578744508054849"/>
    <m/>
    <m/>
    <m/>
    <m/>
    <m/>
    <m/>
    <m/>
    <m/>
    <m/>
    <m/>
    <m/>
    <m/>
    <m/>
    <m/>
    <m/>
    <m/>
    <m/>
    <m/>
    <m/>
    <m/>
    <m/>
    <m/>
    <m/>
    <m/>
    <n v="3992.1428571428569"/>
    <n v="0"/>
    <n v="0"/>
    <n v="0"/>
    <n v="0"/>
    <n v="0"/>
    <n v="13621.191428571427"/>
    <n v="0"/>
    <n v="0"/>
    <n v="0"/>
    <n v="0"/>
    <n v="0"/>
    <n v="13621.191428571427"/>
    <n v="1.0578744508054851"/>
  </r>
  <r>
    <x v="4"/>
    <x v="29"/>
    <n v="12876"/>
    <m/>
    <n v="6165.1428571429569"/>
    <n v="21035.46742857177"/>
    <n v="1.633695823902747"/>
    <m/>
    <m/>
    <m/>
    <m/>
    <m/>
    <m/>
    <m/>
    <m/>
    <m/>
    <m/>
    <m/>
    <m/>
    <m/>
    <m/>
    <m/>
    <m/>
    <m/>
    <m/>
    <m/>
    <m/>
    <m/>
    <m/>
    <m/>
    <m/>
    <n v="6165.1428571429569"/>
    <n v="0"/>
    <n v="0"/>
    <n v="0"/>
    <n v="0"/>
    <n v="0"/>
    <n v="21035.46742857177"/>
    <n v="0"/>
    <n v="0"/>
    <n v="0"/>
    <n v="0"/>
    <n v="0"/>
    <n v="21035.46742857177"/>
    <n v="1.633695823902747"/>
  </r>
  <r>
    <x v="5"/>
    <x v="29"/>
    <n v="12876"/>
    <m/>
    <n v="6545.9285714285797"/>
    <n v="22334.70828571431"/>
    <n v="1.7345998979274859"/>
    <m/>
    <m/>
    <m/>
    <m/>
    <m/>
    <m/>
    <m/>
    <m/>
    <m/>
    <m/>
    <m/>
    <m/>
    <m/>
    <m/>
    <m/>
    <m/>
    <m/>
    <m/>
    <m/>
    <m/>
    <m/>
    <m/>
    <m/>
    <m/>
    <n v="6545.9285714285797"/>
    <n v="0"/>
    <n v="0"/>
    <n v="0"/>
    <n v="0"/>
    <n v="0"/>
    <n v="22334.708285714314"/>
    <n v="0"/>
    <n v="0"/>
    <n v="0"/>
    <n v="0"/>
    <n v="0"/>
    <n v="22334.708285714314"/>
    <n v="1.7345998979274864"/>
  </r>
  <r>
    <x v="6"/>
    <x v="29"/>
    <n v="12876"/>
    <m/>
    <n v="5702.4000000000005"/>
    <n v="19456.588800000001"/>
    <n v="1.511073998136067"/>
    <m/>
    <m/>
    <m/>
    <m/>
    <m/>
    <m/>
    <m/>
    <m/>
    <m/>
    <m/>
    <m/>
    <m/>
    <m/>
    <m/>
    <m/>
    <m/>
    <m/>
    <m/>
    <m/>
    <m/>
    <m/>
    <m/>
    <m/>
    <m/>
    <n v="5702.4000000000005"/>
    <n v="0"/>
    <n v="0"/>
    <n v="0"/>
    <n v="0"/>
    <n v="0"/>
    <n v="19456.588800000001"/>
    <n v="0"/>
    <n v="0"/>
    <n v="0"/>
    <n v="0"/>
    <n v="0"/>
    <n v="19456.588800000001"/>
    <n v="1.5110739981360672"/>
  </r>
  <r>
    <x v="7"/>
    <x v="29"/>
    <n v="12876"/>
    <m/>
    <n v="2826.7407407407409"/>
    <n v="9644.8394074074076"/>
    <n v="0.74905556130843487"/>
    <m/>
    <m/>
    <m/>
    <m/>
    <m/>
    <m/>
    <m/>
    <m/>
    <m/>
    <m/>
    <m/>
    <m/>
    <m/>
    <m/>
    <m/>
    <m/>
    <m/>
    <m/>
    <m/>
    <m/>
    <m/>
    <m/>
    <m/>
    <m/>
    <n v="2826.7407407407409"/>
    <n v="0"/>
    <n v="0"/>
    <n v="0"/>
    <n v="0"/>
    <n v="0"/>
    <n v="9644.8394074074076"/>
    <n v="0"/>
    <n v="0"/>
    <n v="0"/>
    <n v="0"/>
    <n v="0"/>
    <n v="9644.8394074074076"/>
    <n v="0.74905556130843487"/>
  </r>
  <r>
    <x v="8"/>
    <x v="29"/>
    <n v="12876"/>
    <m/>
    <n v="3598.9285714285711"/>
    <n v="12279.544285714281"/>
    <n v="0.95367694048728524"/>
    <m/>
    <m/>
    <m/>
    <m/>
    <m/>
    <m/>
    <m/>
    <m/>
    <m/>
    <m/>
    <m/>
    <m/>
    <m/>
    <m/>
    <m/>
    <m/>
    <m/>
    <m/>
    <m/>
    <m/>
    <m/>
    <m/>
    <m/>
    <m/>
    <n v="3598.9285714285711"/>
    <n v="0"/>
    <n v="0"/>
    <n v="0"/>
    <n v="0"/>
    <n v="0"/>
    <n v="12279.544285714284"/>
    <n v="0"/>
    <n v="0"/>
    <n v="0"/>
    <n v="0"/>
    <n v="0"/>
    <n v="12279.544285714284"/>
    <n v="0.95367694048728524"/>
  </r>
  <r>
    <x v="9"/>
    <x v="29"/>
    <n v="12876"/>
    <m/>
    <n v="4798.176470587845"/>
    <n v="16371.378117645731"/>
    <n v="1.2714645944117531"/>
    <m/>
    <m/>
    <m/>
    <m/>
    <m/>
    <m/>
    <m/>
    <m/>
    <m/>
    <m/>
    <m/>
    <m/>
    <m/>
    <m/>
    <m/>
    <m/>
    <m/>
    <m/>
    <m/>
    <m/>
    <m/>
    <m/>
    <m/>
    <m/>
    <n v="4798.176470587845"/>
    <n v="0"/>
    <n v="0"/>
    <n v="0"/>
    <n v="0"/>
    <n v="0"/>
    <n v="16371.378117645727"/>
    <n v="0"/>
    <n v="0"/>
    <n v="0"/>
    <n v="0"/>
    <n v="0"/>
    <n v="16371.378117645727"/>
    <n v="1.2714645944117526"/>
  </r>
  <r>
    <x v="10"/>
    <x v="29"/>
    <n v="12876"/>
    <m/>
    <n v="5083.0962566848611"/>
    <n v="17343.524427808741"/>
    <n v="1.3469652398111791"/>
    <m/>
    <m/>
    <m/>
    <m/>
    <m/>
    <m/>
    <m/>
    <m/>
    <m/>
    <m/>
    <m/>
    <m/>
    <m/>
    <m/>
    <m/>
    <m/>
    <m/>
    <m/>
    <m/>
    <m/>
    <m/>
    <m/>
    <m/>
    <m/>
    <n v="5083.0962566848611"/>
    <n v="0"/>
    <n v="0"/>
    <n v="0"/>
    <n v="0"/>
    <n v="0"/>
    <n v="17343.524427808745"/>
    <n v="0"/>
    <n v="0"/>
    <n v="0"/>
    <n v="0"/>
    <n v="0"/>
    <n v="17343.524427808745"/>
    <n v="1.3469652398111793"/>
  </r>
  <r>
    <x v="11"/>
    <x v="29"/>
    <n v="12876"/>
    <m/>
    <n v="6820.4945454545696"/>
    <n v="23271.527389090988"/>
    <n v="1.8073568957044881"/>
    <m/>
    <m/>
    <m/>
    <m/>
    <m/>
    <m/>
    <m/>
    <m/>
    <m/>
    <m/>
    <m/>
    <m/>
    <m/>
    <m/>
    <m/>
    <m/>
    <m/>
    <m/>
    <m/>
    <m/>
    <m/>
    <m/>
    <m/>
    <m/>
    <n v="6820.4945454545696"/>
    <n v="0"/>
    <n v="0"/>
    <n v="0"/>
    <n v="0"/>
    <n v="0"/>
    <n v="23271.527389090992"/>
    <n v="0"/>
    <n v="0"/>
    <n v="0"/>
    <n v="0"/>
    <n v="0"/>
    <n v="23271.527389090992"/>
    <n v="1.8073568957044883"/>
  </r>
  <r>
    <x v="12"/>
    <x v="29"/>
    <n v="12876"/>
    <m/>
    <n v="6161.25"/>
    <n v="21022.185000000001"/>
    <n v="1.6326642590866729"/>
    <m/>
    <m/>
    <m/>
    <m/>
    <m/>
    <m/>
    <m/>
    <m/>
    <m/>
    <m/>
    <m/>
    <m/>
    <m/>
    <m/>
    <m/>
    <m/>
    <m/>
    <m/>
    <m/>
    <m/>
    <m/>
    <m/>
    <m/>
    <m/>
    <n v="6161.25"/>
    <n v="0"/>
    <n v="0"/>
    <n v="0"/>
    <n v="0"/>
    <n v="0"/>
    <n v="21022.185000000001"/>
    <n v="0"/>
    <n v="0"/>
    <n v="0"/>
    <n v="0"/>
    <n v="0"/>
    <n v="21022.185000000001"/>
    <n v="1.6326642590866729"/>
  </r>
  <r>
    <x v="13"/>
    <x v="29"/>
    <n v="12876"/>
    <m/>
    <n v="3505.3846153846148"/>
    <n v="11960.372307692311"/>
    <n v="0.92888880923363681"/>
    <m/>
    <m/>
    <m/>
    <m/>
    <m/>
    <m/>
    <m/>
    <m/>
    <m/>
    <m/>
    <m/>
    <m/>
    <m/>
    <m/>
    <m/>
    <m/>
    <m/>
    <m/>
    <m/>
    <m/>
    <m/>
    <m/>
    <m/>
    <m/>
    <n v="3505.3846153846148"/>
    <n v="0"/>
    <n v="0"/>
    <n v="0"/>
    <n v="0"/>
    <n v="0"/>
    <n v="11960.372307692305"/>
    <n v="0"/>
    <n v="0"/>
    <n v="0"/>
    <n v="0"/>
    <n v="0"/>
    <n v="11960.372307692305"/>
    <n v="0.92888880923363659"/>
  </r>
  <r>
    <x v="14"/>
    <x v="29"/>
    <n v="12876"/>
    <m/>
    <n v="3253.8518518518522"/>
    <n v="11102.14251851852"/>
    <n v="0.86223536179858018"/>
    <m/>
    <m/>
    <m/>
    <m/>
    <m/>
    <m/>
    <m/>
    <m/>
    <m/>
    <m/>
    <m/>
    <m/>
    <m/>
    <m/>
    <m/>
    <m/>
    <m/>
    <m/>
    <m/>
    <m/>
    <m/>
    <m/>
    <m/>
    <m/>
    <n v="3253.8518518518522"/>
    <n v="0"/>
    <n v="0"/>
    <n v="0"/>
    <n v="0"/>
    <n v="0"/>
    <n v="11102.14251851852"/>
    <n v="0"/>
    <n v="0"/>
    <n v="0"/>
    <n v="0"/>
    <n v="0"/>
    <n v="11102.14251851852"/>
    <n v="0.86223536179858029"/>
  </r>
  <r>
    <x v="15"/>
    <x v="29"/>
    <n v="12876"/>
    <m/>
    <n v="4682.1428571428578"/>
    <n v="15975.471428571431"/>
    <n v="1.2407169484755689"/>
    <m/>
    <m/>
    <m/>
    <m/>
    <m/>
    <m/>
    <m/>
    <m/>
    <m/>
    <m/>
    <m/>
    <m/>
    <m/>
    <m/>
    <m/>
    <m/>
    <m/>
    <m/>
    <m/>
    <m/>
    <m/>
    <m/>
    <m/>
    <m/>
    <n v="4682.1428571428578"/>
    <n v="0"/>
    <n v="0"/>
    <n v="0"/>
    <n v="0"/>
    <n v="0"/>
    <n v="15975.471428571431"/>
    <n v="0"/>
    <n v="0"/>
    <n v="0"/>
    <n v="0"/>
    <n v="0"/>
    <n v="15975.471428571431"/>
    <n v="1.2407169484755693"/>
  </r>
  <r>
    <x v="16"/>
    <x v="29"/>
    <n v="12876"/>
    <m/>
    <n v="7467"/>
    <n v="25477.403999999999"/>
    <n v="1.9786738117427769"/>
    <m/>
    <m/>
    <m/>
    <m/>
    <m/>
    <m/>
    <m/>
    <m/>
    <m/>
    <m/>
    <m/>
    <m/>
    <m/>
    <m/>
    <m/>
    <m/>
    <m/>
    <m/>
    <m/>
    <m/>
    <m/>
    <m/>
    <m/>
    <m/>
    <n v="7467"/>
    <n v="0"/>
    <n v="0"/>
    <n v="0"/>
    <n v="0"/>
    <n v="0"/>
    <n v="25477.403999999999"/>
    <n v="0"/>
    <n v="0"/>
    <n v="0"/>
    <n v="0"/>
    <n v="0"/>
    <n v="25477.403999999999"/>
    <n v="1.9786738117427771"/>
  </r>
  <r>
    <x v="17"/>
    <x v="29"/>
    <n v="12876"/>
    <m/>
    <n v="4730.5999999999995"/>
    <n v="16140.807199999999"/>
    <n v="1.2535575644610131"/>
    <m/>
    <m/>
    <m/>
    <m/>
    <m/>
    <m/>
    <m/>
    <m/>
    <m/>
    <m/>
    <m/>
    <m/>
    <m/>
    <m/>
    <m/>
    <m/>
    <m/>
    <m/>
    <m/>
    <m/>
    <m/>
    <m/>
    <m/>
    <m/>
    <n v="4730.5999999999995"/>
    <n v="0"/>
    <n v="0"/>
    <n v="0"/>
    <n v="0"/>
    <n v="0"/>
    <n v="16140.807199999997"/>
    <n v="0"/>
    <n v="0"/>
    <n v="0"/>
    <n v="0"/>
    <n v="0"/>
    <n v="16140.807199999997"/>
    <n v="1.2535575644610126"/>
  </r>
  <r>
    <x v="18"/>
    <x v="29"/>
    <n v="12876"/>
    <m/>
    <n v="2509.2857142857142"/>
    <n v="8561.6828571428559"/>
    <n v="0.66493343096791369"/>
    <m/>
    <m/>
    <m/>
    <m/>
    <m/>
    <m/>
    <m/>
    <m/>
    <m/>
    <m/>
    <m/>
    <m/>
    <m/>
    <m/>
    <m/>
    <m/>
    <m/>
    <m/>
    <m/>
    <m/>
    <m/>
    <m/>
    <m/>
    <m/>
    <n v="2509.2857142857142"/>
    <n v="0"/>
    <n v="0"/>
    <n v="0"/>
    <n v="0"/>
    <n v="0"/>
    <n v="8561.6828571428559"/>
    <n v="0"/>
    <n v="0"/>
    <n v="0"/>
    <n v="0"/>
    <n v="0"/>
    <n v="8561.6828571428559"/>
    <n v="0.66493343096791369"/>
  </r>
  <r>
    <x v="19"/>
    <x v="29"/>
    <n v="12876"/>
    <m/>
    <n v="1579.9310344827591"/>
    <n v="5390.7246896551724"/>
    <n v="0.41866454563957528"/>
    <m/>
    <m/>
    <m/>
    <m/>
    <m/>
    <m/>
    <m/>
    <m/>
    <m/>
    <m/>
    <m/>
    <m/>
    <m/>
    <m/>
    <m/>
    <m/>
    <m/>
    <m/>
    <m/>
    <m/>
    <m/>
    <m/>
    <m/>
    <m/>
    <n v="1579.9310344827591"/>
    <n v="0"/>
    <n v="0"/>
    <n v="0"/>
    <n v="0"/>
    <n v="0"/>
    <n v="5390.7246896551742"/>
    <n v="0"/>
    <n v="0"/>
    <n v="0"/>
    <n v="0"/>
    <n v="0"/>
    <n v="5390.7246896551742"/>
    <n v="0.4186645456395755"/>
  </r>
  <r>
    <x v="20"/>
    <x v="29"/>
    <n v="12876"/>
    <m/>
    <n v="1931.785714285714"/>
    <n v="6591.2528571428566"/>
    <n v="0.51190221009186521"/>
    <m/>
    <m/>
    <m/>
    <m/>
    <m/>
    <m/>
    <m/>
    <m/>
    <m/>
    <m/>
    <m/>
    <m/>
    <m/>
    <m/>
    <m/>
    <m/>
    <m/>
    <m/>
    <m/>
    <m/>
    <m/>
    <m/>
    <m/>
    <m/>
    <n v="1931.785714285714"/>
    <n v="0"/>
    <n v="0"/>
    <n v="0"/>
    <n v="0"/>
    <n v="0"/>
    <n v="6591.2528571428556"/>
    <n v="0"/>
    <n v="0"/>
    <n v="0"/>
    <n v="0"/>
    <n v="0"/>
    <n v="6591.2528571428556"/>
    <n v="0.5119022100918651"/>
  </r>
  <r>
    <x v="21"/>
    <x v="29"/>
    <n v="12876"/>
    <m/>
    <n v="662.48148148148152"/>
    <n v="2260.3868148148149"/>
    <n v="0.17555038946992971"/>
    <m/>
    <m/>
    <m/>
    <m/>
    <m/>
    <m/>
    <m/>
    <m/>
    <m/>
    <m/>
    <m/>
    <m/>
    <m/>
    <m/>
    <m/>
    <m/>
    <m/>
    <m/>
    <m/>
    <m/>
    <m/>
    <m/>
    <m/>
    <m/>
    <n v="662.48148148148152"/>
    <n v="0"/>
    <n v="0"/>
    <n v="0"/>
    <n v="0"/>
    <n v="0"/>
    <n v="2260.3868148148149"/>
    <n v="0"/>
    <n v="0"/>
    <n v="0"/>
    <n v="0"/>
    <n v="0"/>
    <n v="2260.3868148148149"/>
    <n v="0.17555038946992971"/>
  </r>
  <r>
    <x v="22"/>
    <x v="29"/>
    <n v="12876"/>
    <m/>
    <n v="2421.2068965517242"/>
    <n v="8261.1579310344823"/>
    <n v="0.64159350194427478"/>
    <m/>
    <m/>
    <m/>
    <m/>
    <m/>
    <m/>
    <m/>
    <m/>
    <m/>
    <m/>
    <m/>
    <m/>
    <m/>
    <m/>
    <m/>
    <m/>
    <m/>
    <m/>
    <m/>
    <m/>
    <m/>
    <m/>
    <m/>
    <m/>
    <n v="2421.2068965517242"/>
    <n v="0"/>
    <n v="0"/>
    <n v="0"/>
    <n v="0"/>
    <n v="0"/>
    <n v="8261.1579310344823"/>
    <n v="0"/>
    <n v="0"/>
    <n v="0"/>
    <n v="0"/>
    <n v="0"/>
    <n v="8261.1579310344823"/>
    <n v="0.64159350194427478"/>
  </r>
  <r>
    <x v="23"/>
    <x v="29"/>
    <n v="12876"/>
    <m/>
    <n v="2050.88"/>
    <n v="6997.6025600000003"/>
    <n v="0.54346090090090093"/>
    <m/>
    <m/>
    <m/>
    <m/>
    <m/>
    <m/>
    <m/>
    <m/>
    <m/>
    <m/>
    <m/>
    <m/>
    <m/>
    <m/>
    <m/>
    <m/>
    <m/>
    <m/>
    <m/>
    <m/>
    <m/>
    <m/>
    <m/>
    <m/>
    <n v="2050.88"/>
    <n v="0"/>
    <n v="0"/>
    <n v="0"/>
    <n v="0"/>
    <n v="0"/>
    <n v="6997.6025600000003"/>
    <n v="0"/>
    <n v="0"/>
    <n v="0"/>
    <n v="0"/>
    <n v="0"/>
    <n v="6997.6025600000003"/>
    <n v="0.54346090090090093"/>
  </r>
  <r>
    <x v="24"/>
    <x v="29"/>
    <n v="12876"/>
    <m/>
    <n v="1933.7586206896549"/>
    <n v="6597.9844137931032"/>
    <n v="0.51242500883761288"/>
    <m/>
    <m/>
    <m/>
    <m/>
    <m/>
    <m/>
    <m/>
    <m/>
    <m/>
    <m/>
    <m/>
    <m/>
    <m/>
    <m/>
    <m/>
    <m/>
    <m/>
    <m/>
    <m/>
    <m/>
    <m/>
    <m/>
    <m/>
    <m/>
    <n v="1933.7586206896549"/>
    <n v="0"/>
    <n v="0"/>
    <n v="0"/>
    <n v="0"/>
    <n v="0"/>
    <n v="6597.9844137931022"/>
    <n v="0"/>
    <n v="0"/>
    <n v="0"/>
    <n v="0"/>
    <n v="0"/>
    <n v="6597.9844137931022"/>
    <n v="0.51242500883761277"/>
  </r>
  <r>
    <x v="25"/>
    <x v="29"/>
    <n v="12876"/>
    <m/>
    <n v="1287.8571428571429"/>
    <n v="4394.1685714285713"/>
    <n v="0.34126814006124351"/>
    <m/>
    <m/>
    <m/>
    <m/>
    <m/>
    <m/>
    <m/>
    <m/>
    <m/>
    <m/>
    <m/>
    <m/>
    <m/>
    <m/>
    <m/>
    <m/>
    <m/>
    <m/>
    <m/>
    <m/>
    <m/>
    <m/>
    <m/>
    <m/>
    <n v="1287.8571428571429"/>
    <n v="0"/>
    <n v="0"/>
    <n v="0"/>
    <n v="0"/>
    <n v="0"/>
    <n v="4394.1685714285713"/>
    <n v="0"/>
    <n v="0"/>
    <n v="0"/>
    <n v="0"/>
    <n v="0"/>
    <n v="4394.1685714285713"/>
    <n v="0.34126814006124351"/>
  </r>
  <r>
    <x v="26"/>
    <x v="29"/>
    <n v="12876"/>
    <m/>
    <n v="1346"/>
    <n v="4592.5519999999997"/>
    <n v="0.35667536502019259"/>
    <m/>
    <m/>
    <m/>
    <m/>
    <m/>
    <m/>
    <m/>
    <m/>
    <m/>
    <m/>
    <m/>
    <m/>
    <m/>
    <m/>
    <m/>
    <m/>
    <m/>
    <m/>
    <m/>
    <m/>
    <m/>
    <m/>
    <m/>
    <m/>
    <n v="1346"/>
    <n v="0"/>
    <n v="0"/>
    <n v="0"/>
    <n v="0"/>
    <n v="0"/>
    <n v="4592.5519999999997"/>
    <n v="0"/>
    <n v="0"/>
    <n v="0"/>
    <n v="0"/>
    <n v="0"/>
    <n v="4592.5519999999997"/>
    <n v="0.35667536502019259"/>
  </r>
  <r>
    <x v="27"/>
    <x v="29"/>
    <n v="12876"/>
    <m/>
    <n v="1826.785714285714"/>
    <n v="6232.9928571428572"/>
    <n v="0.48407835175076558"/>
    <m/>
    <m/>
    <m/>
    <m/>
    <m/>
    <m/>
    <m/>
    <m/>
    <m/>
    <m/>
    <m/>
    <m/>
    <m/>
    <m/>
    <m/>
    <m/>
    <m/>
    <m/>
    <m/>
    <m/>
    <m/>
    <m/>
    <m/>
    <m/>
    <n v="1826.785714285714"/>
    <n v="0"/>
    <n v="0"/>
    <n v="0"/>
    <n v="0"/>
    <n v="0"/>
    <n v="6232.9928571428563"/>
    <n v="0"/>
    <n v="0"/>
    <n v="0"/>
    <n v="0"/>
    <n v="0"/>
    <n v="6232.9928571428563"/>
    <n v="0.48407835175076547"/>
  </r>
  <r>
    <x v="28"/>
    <x v="29"/>
    <n v="12876"/>
    <m/>
    <n v="1891"/>
    <n v="6452.0919999999996"/>
    <n v="0.50109443926685304"/>
    <m/>
    <m/>
    <m/>
    <m/>
    <m/>
    <m/>
    <m/>
    <m/>
    <m/>
    <m/>
    <m/>
    <m/>
    <m/>
    <m/>
    <m/>
    <m/>
    <m/>
    <m/>
    <m/>
    <m/>
    <m/>
    <m/>
    <m/>
    <m/>
    <n v="1891"/>
    <n v="0"/>
    <n v="0"/>
    <n v="0"/>
    <n v="0"/>
    <n v="0"/>
    <n v="6452.0919999999996"/>
    <n v="0"/>
    <n v="0"/>
    <n v="0"/>
    <n v="0"/>
    <n v="0"/>
    <n v="6452.0919999999996"/>
    <n v="0.50109443926685304"/>
  </r>
  <r>
    <x v="29"/>
    <x v="29"/>
    <n v="12876"/>
    <m/>
    <n v="2101.5862068965521"/>
    <n v="7170.6121379310343"/>
    <n v="0.55689749440284519"/>
    <m/>
    <m/>
    <m/>
    <m/>
    <m/>
    <m/>
    <m/>
    <m/>
    <m/>
    <m/>
    <m/>
    <m/>
    <m/>
    <m/>
    <m/>
    <m/>
    <m/>
    <m/>
    <m/>
    <m/>
    <m/>
    <m/>
    <m/>
    <m/>
    <n v="2101.5862068965521"/>
    <n v="0"/>
    <n v="0"/>
    <n v="0"/>
    <n v="0"/>
    <n v="0"/>
    <n v="7170.6121379310352"/>
    <n v="0"/>
    <n v="0"/>
    <n v="0"/>
    <n v="0"/>
    <n v="0"/>
    <n v="7170.6121379310352"/>
    <n v="0.55689749440284519"/>
  </r>
  <r>
    <x v="30"/>
    <x v="29"/>
    <n v="12876"/>
    <m/>
    <n v="1791"/>
    <n v="6110.8919999999998"/>
    <n v="0.47459552656104381"/>
    <m/>
    <m/>
    <m/>
    <m/>
    <m/>
    <m/>
    <m/>
    <m/>
    <m/>
    <m/>
    <m/>
    <m/>
    <m/>
    <m/>
    <m/>
    <m/>
    <m/>
    <m/>
    <m/>
    <m/>
    <m/>
    <m/>
    <m/>
    <m/>
    <n v="1791"/>
    <n v="0"/>
    <n v="0"/>
    <n v="0"/>
    <n v="0"/>
    <n v="0"/>
    <n v="6110.8919999999998"/>
    <n v="0"/>
    <n v="0"/>
    <n v="0"/>
    <n v="0"/>
    <n v="0"/>
    <n v="6110.8919999999998"/>
    <n v="0.47459552656104381"/>
  </r>
  <r>
    <x v="31"/>
    <x v="29"/>
    <n v="12876"/>
    <m/>
    <n v="1621.6206896551721"/>
    <n v="5532.969793103448"/>
    <n v="0.42971185097106618"/>
    <m/>
    <m/>
    <m/>
    <m/>
    <m/>
    <m/>
    <m/>
    <m/>
    <m/>
    <m/>
    <m/>
    <m/>
    <m/>
    <m/>
    <m/>
    <m/>
    <m/>
    <m/>
    <m/>
    <m/>
    <m/>
    <m/>
    <m/>
    <m/>
    <n v="1621.6206896551721"/>
    <n v="0"/>
    <n v="0"/>
    <n v="0"/>
    <n v="0"/>
    <n v="0"/>
    <n v="5532.969793103447"/>
    <n v="0"/>
    <n v="0"/>
    <n v="0"/>
    <n v="0"/>
    <n v="0"/>
    <n v="5532.969793103447"/>
    <n v="0.42971185097106612"/>
  </r>
  <r>
    <x v="32"/>
    <x v="29"/>
    <n v="12876"/>
    <m/>
    <n v="1037.1428571428571"/>
    <n v="3538.7314285714278"/>
    <n v="0.27483158034882171"/>
    <m/>
    <m/>
    <m/>
    <m/>
    <m/>
    <m/>
    <m/>
    <m/>
    <m/>
    <m/>
    <m/>
    <m/>
    <m/>
    <m/>
    <m/>
    <m/>
    <m/>
    <m/>
    <m/>
    <m/>
    <m/>
    <m/>
    <m/>
    <m/>
    <n v="1037.1428571428571"/>
    <n v="0"/>
    <n v="0"/>
    <n v="0"/>
    <n v="0"/>
    <n v="0"/>
    <n v="3538.7314285714283"/>
    <n v="0"/>
    <n v="0"/>
    <n v="0"/>
    <n v="0"/>
    <n v="0"/>
    <n v="3538.7314285714283"/>
    <n v="0.27483158034882171"/>
  </r>
  <r>
    <x v="33"/>
    <x v="29"/>
    <n v="12876"/>
    <m/>
    <n v="2019"/>
    <n v="6888.8280000000004"/>
    <n v="0.53501304753028889"/>
    <m/>
    <m/>
    <m/>
    <m/>
    <m/>
    <m/>
    <m/>
    <m/>
    <m/>
    <m/>
    <m/>
    <m/>
    <m/>
    <m/>
    <m/>
    <m/>
    <m/>
    <m/>
    <m/>
    <m/>
    <m/>
    <m/>
    <m/>
    <m/>
    <n v="2019"/>
    <n v="0"/>
    <n v="0"/>
    <n v="0"/>
    <n v="0"/>
    <n v="0"/>
    <n v="6888.8279999999995"/>
    <n v="0"/>
    <n v="0"/>
    <n v="0"/>
    <n v="0"/>
    <n v="0"/>
    <n v="6888.8279999999995"/>
    <n v="0.53501304753028889"/>
  </r>
  <r>
    <x v="34"/>
    <x v="29"/>
    <n v="12876"/>
    <m/>
    <n v="2323"/>
    <n v="7926.076"/>
    <n v="0.61556974215594906"/>
    <m/>
    <m/>
    <m/>
    <m/>
    <m/>
    <m/>
    <m/>
    <m/>
    <m/>
    <m/>
    <m/>
    <m/>
    <m/>
    <m/>
    <m/>
    <m/>
    <m/>
    <m/>
    <m/>
    <m/>
    <m/>
    <m/>
    <m/>
    <m/>
    <n v="2323"/>
    <n v="0"/>
    <n v="0"/>
    <n v="0"/>
    <n v="0"/>
    <n v="0"/>
    <n v="7926.076"/>
    <n v="0"/>
    <n v="0"/>
    <n v="0"/>
    <n v="0"/>
    <n v="0"/>
    <n v="7926.076"/>
    <n v="0.61556974215594906"/>
  </r>
  <r>
    <x v="35"/>
    <x v="29"/>
    <n v="12876"/>
    <m/>
    <n v="1506.615384615385"/>
    <n v="5140.5716923076916"/>
    <n v="0.39923669558152308"/>
    <m/>
    <m/>
    <m/>
    <m/>
    <m/>
    <m/>
    <m/>
    <m/>
    <m/>
    <m/>
    <m/>
    <m/>
    <m/>
    <m/>
    <m/>
    <m/>
    <m/>
    <m/>
    <m/>
    <m/>
    <m/>
    <m/>
    <m/>
    <m/>
    <n v="1506.615384615385"/>
    <n v="0"/>
    <n v="0"/>
    <n v="0"/>
    <n v="0"/>
    <n v="0"/>
    <n v="5140.5716923076934"/>
    <n v="0"/>
    <n v="0"/>
    <n v="0"/>
    <n v="0"/>
    <n v="0"/>
    <n v="5140.5716923076934"/>
    <n v="0.39923669558152325"/>
  </r>
  <r>
    <x v="36"/>
    <x v="29"/>
    <n v="12876"/>
    <m/>
    <n v="1638.724137931034"/>
    <n v="5591.3267586206894"/>
    <n v="0.4342440787993701"/>
    <m/>
    <m/>
    <m/>
    <m/>
    <m/>
    <m/>
    <m/>
    <m/>
    <m/>
    <m/>
    <m/>
    <m/>
    <m/>
    <m/>
    <m/>
    <m/>
    <m/>
    <m/>
    <m/>
    <m/>
    <m/>
    <m/>
    <m/>
    <m/>
    <n v="1638.724137931034"/>
    <n v="0"/>
    <n v="0"/>
    <n v="0"/>
    <n v="0"/>
    <n v="0"/>
    <n v="5591.3267586206875"/>
    <n v="0"/>
    <n v="0"/>
    <n v="0"/>
    <n v="0"/>
    <n v="0"/>
    <n v="5591.3267586206875"/>
    <n v="0.43424407879936994"/>
  </r>
  <r>
    <x v="37"/>
    <x v="29"/>
    <n v="12876"/>
    <m/>
    <n v="1425"/>
    <n v="4862.0999999999995"/>
    <n v="0.37760950605778187"/>
    <m/>
    <m/>
    <m/>
    <m/>
    <m/>
    <m/>
    <m/>
    <m/>
    <m/>
    <m/>
    <m/>
    <m/>
    <m/>
    <m/>
    <m/>
    <m/>
    <m/>
    <m/>
    <m/>
    <m/>
    <m/>
    <m/>
    <m/>
    <m/>
    <n v="1425"/>
    <n v="0"/>
    <n v="0"/>
    <n v="0"/>
    <n v="0"/>
    <n v="0"/>
    <n v="4862.0999999999995"/>
    <n v="0"/>
    <n v="0"/>
    <n v="0"/>
    <n v="0"/>
    <n v="0"/>
    <n v="4862.0999999999995"/>
    <n v="0.37760950605778187"/>
  </r>
  <r>
    <x v="38"/>
    <x v="29"/>
    <n v="12876"/>
    <m/>
    <n v="1094"/>
    <n v="3732.7280000000001"/>
    <n v="0.28989810500155327"/>
    <m/>
    <m/>
    <m/>
    <m/>
    <m/>
    <m/>
    <m/>
    <m/>
    <m/>
    <m/>
    <m/>
    <m/>
    <m/>
    <m/>
    <m/>
    <m/>
    <m/>
    <m/>
    <m/>
    <m/>
    <m/>
    <m/>
    <m/>
    <m/>
    <n v="1094"/>
    <n v="0"/>
    <n v="0"/>
    <n v="0"/>
    <n v="0"/>
    <n v="0"/>
    <n v="3732.7280000000001"/>
    <n v="0"/>
    <n v="0"/>
    <n v="0"/>
    <n v="0"/>
    <n v="0"/>
    <n v="3732.7280000000001"/>
    <n v="0.28989810500155327"/>
  </r>
  <r>
    <x v="39"/>
    <x v="29"/>
    <n v="12876"/>
    <m/>
    <n v="763"/>
    <n v="2603.3560000000002"/>
    <n v="0.20218670394532459"/>
    <m/>
    <m/>
    <m/>
    <m/>
    <m/>
    <m/>
    <m/>
    <m/>
    <m/>
    <m/>
    <m/>
    <m/>
    <m/>
    <m/>
    <m/>
    <m/>
    <m/>
    <m/>
    <m/>
    <m/>
    <m/>
    <m/>
    <m/>
    <m/>
    <n v="763"/>
    <n v="0"/>
    <n v="0"/>
    <n v="0"/>
    <n v="0"/>
    <n v="0"/>
    <n v="2603.3559999999998"/>
    <n v="0"/>
    <n v="0"/>
    <n v="0"/>
    <n v="0"/>
    <n v="0"/>
    <n v="2603.3559999999998"/>
    <n v="0.20218670394532462"/>
  </r>
  <r>
    <x v="40"/>
    <x v="29"/>
    <n v="12876"/>
    <m/>
    <n v="916"/>
    <n v="3125.3919999999998"/>
    <n v="0.24273004038521279"/>
    <m/>
    <m/>
    <m/>
    <m/>
    <m/>
    <m/>
    <m/>
    <m/>
    <m/>
    <m/>
    <m/>
    <m/>
    <m/>
    <m/>
    <m/>
    <m/>
    <m/>
    <m/>
    <m/>
    <m/>
    <m/>
    <m/>
    <m/>
    <m/>
    <n v="916"/>
    <n v="0"/>
    <n v="0"/>
    <n v="0"/>
    <n v="0"/>
    <n v="0"/>
    <n v="3125.3919999999998"/>
    <n v="0"/>
    <n v="0"/>
    <n v="0"/>
    <n v="0"/>
    <n v="0"/>
    <n v="3125.3919999999998"/>
    <n v="0.24273004038521279"/>
  </r>
  <r>
    <x v="41"/>
    <x v="29"/>
    <n v="12876"/>
    <m/>
    <n v="1145"/>
    <n v="3906.74"/>
    <n v="0.303412550481516"/>
    <m/>
    <m/>
    <m/>
    <m/>
    <m/>
    <m/>
    <m/>
    <m/>
    <m/>
    <m/>
    <m/>
    <m/>
    <m/>
    <m/>
    <m/>
    <m/>
    <m/>
    <m/>
    <m/>
    <m/>
    <m/>
    <m/>
    <m/>
    <m/>
    <n v="1145"/>
    <n v="0"/>
    <n v="0"/>
    <n v="0"/>
    <n v="0"/>
    <n v="0"/>
    <n v="3906.74"/>
    <n v="0"/>
    <n v="0"/>
    <n v="0"/>
    <n v="0"/>
    <n v="0"/>
    <n v="3906.74"/>
    <n v="0.303412550481516"/>
  </r>
  <r>
    <x v="42"/>
    <x v="29"/>
    <n v="12876"/>
    <m/>
    <n v="931"/>
    <n v="3176.5720000000001"/>
    <n v="0.2467048772910842"/>
    <m/>
    <m/>
    <m/>
    <m/>
    <m/>
    <m/>
    <m/>
    <m/>
    <m/>
    <m/>
    <m/>
    <m/>
    <m/>
    <m/>
    <m/>
    <m/>
    <m/>
    <m/>
    <m/>
    <m/>
    <m/>
    <m/>
    <m/>
    <m/>
    <n v="931"/>
    <n v="0"/>
    <n v="0"/>
    <n v="0"/>
    <n v="0"/>
    <n v="0"/>
    <n v="3176.5720000000001"/>
    <n v="0"/>
    <n v="0"/>
    <n v="0"/>
    <n v="0"/>
    <n v="0"/>
    <n v="3176.5720000000001"/>
    <n v="0.2467048772910842"/>
  </r>
  <r>
    <x v="43"/>
    <x v="29"/>
    <n v="12876"/>
    <m/>
    <n v="828.44827586206895"/>
    <n v="2826.6655172413789"/>
    <n v="0.21952978543347151"/>
    <m/>
    <m/>
    <m/>
    <m/>
    <m/>
    <m/>
    <m/>
    <m/>
    <m/>
    <m/>
    <m/>
    <m/>
    <m/>
    <m/>
    <m/>
    <m/>
    <m/>
    <m/>
    <m/>
    <m/>
    <m/>
    <m/>
    <m/>
    <m/>
    <n v="828.44827586206895"/>
    <n v="0"/>
    <n v="0"/>
    <n v="0"/>
    <n v="0"/>
    <n v="0"/>
    <n v="2826.6655172413793"/>
    <n v="0"/>
    <n v="0"/>
    <n v="0"/>
    <n v="0"/>
    <n v="0"/>
    <n v="2826.6655172413793"/>
    <n v="0.21952978543347151"/>
  </r>
  <r>
    <x v="44"/>
    <x v="29"/>
    <n v="12876"/>
    <m/>
    <n v="799"/>
    <n v="2726.1880000000001"/>
    <n v="0.21172631251941601"/>
    <m/>
    <m/>
    <m/>
    <m/>
    <m/>
    <m/>
    <m/>
    <m/>
    <m/>
    <m/>
    <m/>
    <m/>
    <m/>
    <m/>
    <m/>
    <m/>
    <m/>
    <m/>
    <m/>
    <m/>
    <m/>
    <m/>
    <m/>
    <m/>
    <n v="799"/>
    <n v="0"/>
    <n v="0"/>
    <n v="0"/>
    <n v="0"/>
    <n v="0"/>
    <n v="2726.1880000000001"/>
    <n v="0"/>
    <n v="0"/>
    <n v="0"/>
    <n v="0"/>
    <n v="0"/>
    <n v="2726.1880000000001"/>
    <n v="0.21172631251941598"/>
  </r>
  <r>
    <x v="45"/>
    <x v="29"/>
    <n v="12876"/>
    <m/>
    <n v="918"/>
    <n v="3132.2159999999999"/>
    <n v="0.243260018639329"/>
    <m/>
    <m/>
    <m/>
    <m/>
    <m/>
    <m/>
    <m/>
    <m/>
    <m/>
    <m/>
    <m/>
    <m/>
    <m/>
    <m/>
    <m/>
    <m/>
    <m/>
    <m/>
    <m/>
    <m/>
    <m/>
    <m/>
    <m/>
    <m/>
    <n v="918"/>
    <n v="0"/>
    <n v="0"/>
    <n v="0"/>
    <n v="0"/>
    <n v="0"/>
    <n v="3132.2159999999999"/>
    <n v="0"/>
    <n v="0"/>
    <n v="0"/>
    <n v="0"/>
    <n v="0"/>
    <n v="3132.2159999999999"/>
    <n v="0.24326001863932897"/>
  </r>
  <r>
    <x v="46"/>
    <x v="29"/>
    <n v="12876"/>
    <m/>
    <n v="649.52380952380952"/>
    <n v="2216.175238095238"/>
    <n v="0.1721167472891611"/>
    <m/>
    <m/>
    <m/>
    <m/>
    <m/>
    <m/>
    <m/>
    <m/>
    <m/>
    <m/>
    <m/>
    <m/>
    <m/>
    <m/>
    <m/>
    <m/>
    <m/>
    <m/>
    <m/>
    <m/>
    <m/>
    <m/>
    <m/>
    <m/>
    <n v="649.52380952380952"/>
    <n v="0"/>
    <n v="0"/>
    <n v="0"/>
    <n v="0"/>
    <n v="0"/>
    <n v="2216.175238095238"/>
    <n v="0"/>
    <n v="0"/>
    <n v="0"/>
    <n v="0"/>
    <n v="0"/>
    <n v="2216.175238095238"/>
    <n v="0.17211674728916107"/>
  </r>
  <r>
    <x v="47"/>
    <x v="29"/>
    <n v="12876"/>
    <m/>
    <n v="763"/>
    <n v="2603.3560000000002"/>
    <n v="0.20218670394532459"/>
    <m/>
    <m/>
    <m/>
    <m/>
    <m/>
    <m/>
    <m/>
    <m/>
    <m/>
    <m/>
    <m/>
    <m/>
    <m/>
    <m/>
    <m/>
    <m/>
    <m/>
    <m/>
    <m/>
    <m/>
    <m/>
    <m/>
    <m/>
    <m/>
    <n v="763"/>
    <n v="0"/>
    <n v="0"/>
    <n v="0"/>
    <n v="0"/>
    <n v="0"/>
    <n v="2603.3559999999998"/>
    <n v="0"/>
    <n v="0"/>
    <n v="0"/>
    <n v="0"/>
    <n v="0"/>
    <n v="2603.3559999999998"/>
    <n v="0.20218670394532462"/>
  </r>
  <r>
    <x v="48"/>
    <x v="29"/>
    <n v="12876"/>
    <m/>
    <n v="889.37931034482756"/>
    <n v="3034.5622068965522"/>
    <n v="0.23567584707180431"/>
    <m/>
    <m/>
    <m/>
    <m/>
    <m/>
    <m/>
    <m/>
    <m/>
    <m/>
    <m/>
    <m/>
    <m/>
    <m/>
    <m/>
    <m/>
    <m/>
    <m/>
    <m/>
    <m/>
    <m/>
    <m/>
    <m/>
    <m/>
    <m/>
    <n v="889.37931034482756"/>
    <n v="0"/>
    <n v="0"/>
    <n v="0"/>
    <n v="0"/>
    <n v="0"/>
    <n v="3034.5622068965517"/>
    <n v="0"/>
    <n v="0"/>
    <n v="0"/>
    <n v="0"/>
    <n v="0"/>
    <n v="3034.5622068965517"/>
    <n v="0.23567584707180428"/>
  </r>
  <r>
    <x v="49"/>
    <x v="29"/>
    <n v="12876"/>
    <m/>
    <n v="885"/>
    <n v="3019.62"/>
    <n v="0.2345153774464119"/>
    <m/>
    <m/>
    <m/>
    <m/>
    <m/>
    <m/>
    <m/>
    <m/>
    <m/>
    <m/>
    <m/>
    <m/>
    <m/>
    <m/>
    <m/>
    <m/>
    <m/>
    <m/>
    <m/>
    <m/>
    <m/>
    <m/>
    <m/>
    <m/>
    <n v="885"/>
    <n v="0"/>
    <n v="0"/>
    <n v="0"/>
    <n v="0"/>
    <n v="0"/>
    <n v="3019.62"/>
    <n v="0"/>
    <n v="0"/>
    <n v="0"/>
    <n v="0"/>
    <n v="0"/>
    <n v="3019.62"/>
    <n v="0.23451537744641193"/>
  </r>
  <r>
    <x v="50"/>
    <x v="29"/>
    <n v="12876"/>
    <m/>
    <n v="606.10344827586209"/>
    <n v="2068.024965517242"/>
    <n v="0.16061082366552051"/>
    <m/>
    <m/>
    <m/>
    <m/>
    <m/>
    <m/>
    <m/>
    <m/>
    <m/>
    <m/>
    <m/>
    <m/>
    <m/>
    <m/>
    <m/>
    <m/>
    <m/>
    <m/>
    <m/>
    <m/>
    <m/>
    <m/>
    <m/>
    <m/>
    <n v="606.10344827586209"/>
    <n v="0"/>
    <n v="0"/>
    <n v="0"/>
    <n v="0"/>
    <n v="0"/>
    <n v="2068.0249655172415"/>
    <n v="0"/>
    <n v="0"/>
    <n v="0"/>
    <n v="0"/>
    <n v="0"/>
    <n v="2068.0249655172415"/>
    <n v="0.16061082366552046"/>
  </r>
  <r>
    <x v="51"/>
    <x v="29"/>
    <n v="12876"/>
    <m/>
    <n v="477.85714285714289"/>
    <n v="1630.448571428572"/>
    <n v="0.12662694714418851"/>
    <m/>
    <m/>
    <m/>
    <m/>
    <m/>
    <m/>
    <m/>
    <m/>
    <m/>
    <m/>
    <m/>
    <m/>
    <m/>
    <m/>
    <m/>
    <m/>
    <m/>
    <m/>
    <m/>
    <m/>
    <m/>
    <m/>
    <m/>
    <m/>
    <n v="477.85714285714289"/>
    <n v="0"/>
    <n v="0"/>
    <n v="0"/>
    <n v="0"/>
    <n v="0"/>
    <n v="1630.4485714285715"/>
    <n v="0"/>
    <n v="0"/>
    <n v="0"/>
    <n v="0"/>
    <n v="0"/>
    <n v="1630.4485714285715"/>
    <n v="0.12662694714418854"/>
  </r>
  <r>
    <x v="52"/>
    <x v="29"/>
    <n v="12876"/>
    <m/>
    <n v="558"/>
    <n v="1903.896"/>
    <n v="0.14786393289841571"/>
    <m/>
    <m/>
    <m/>
    <m/>
    <m/>
    <m/>
    <m/>
    <m/>
    <m/>
    <m/>
    <m/>
    <m/>
    <m/>
    <m/>
    <m/>
    <m/>
    <m/>
    <m/>
    <m/>
    <m/>
    <m/>
    <m/>
    <m/>
    <m/>
    <n v="558"/>
    <n v="0"/>
    <n v="0"/>
    <n v="0"/>
    <n v="0"/>
    <n v="0"/>
    <n v="1903.896"/>
    <n v="0"/>
    <n v="0"/>
    <n v="0"/>
    <n v="0"/>
    <n v="0"/>
    <n v="1903.896"/>
    <n v="0.14786393289841565"/>
  </r>
  <r>
    <x v="0"/>
    <x v="30"/>
    <n v="12876"/>
    <m/>
    <n v="5874.5"/>
    <n v="20043.794000000002"/>
    <n v="1.556678626902765"/>
    <m/>
    <m/>
    <m/>
    <m/>
    <m/>
    <m/>
    <m/>
    <m/>
    <m/>
    <m/>
    <m/>
    <m/>
    <m/>
    <m/>
    <m/>
    <m/>
    <m/>
    <m/>
    <m/>
    <m/>
    <m/>
    <m/>
    <m/>
    <m/>
    <n v="5874.5"/>
    <n v="0"/>
    <n v="0"/>
    <n v="0"/>
    <n v="0"/>
    <n v="0"/>
    <n v="20043.793999999998"/>
    <n v="0"/>
    <n v="0"/>
    <n v="0"/>
    <n v="0"/>
    <n v="0"/>
    <n v="20043.793999999998"/>
    <n v="1.5566786269027646"/>
  </r>
  <r>
    <x v="54"/>
    <x v="30"/>
    <n v="12876"/>
    <m/>
    <n v="5344"/>
    <n v="18233.727999999999"/>
    <n v="1.416101894998447"/>
    <m/>
    <m/>
    <m/>
    <m/>
    <m/>
    <m/>
    <m/>
    <m/>
    <m/>
    <m/>
    <m/>
    <m/>
    <m/>
    <m/>
    <m/>
    <m/>
    <m/>
    <m/>
    <m/>
    <m/>
    <m/>
    <m/>
    <m/>
    <m/>
    <n v="5344"/>
    <n v="0"/>
    <n v="0"/>
    <n v="0"/>
    <n v="0"/>
    <n v="0"/>
    <n v="18233.727999999999"/>
    <n v="0"/>
    <n v="0"/>
    <n v="0"/>
    <n v="0"/>
    <n v="0"/>
    <n v="18233.727999999999"/>
    <n v="1.4161018949984467"/>
  </r>
  <r>
    <x v="1"/>
    <x v="30"/>
    <n v="12876"/>
    <m/>
    <n v="5475.9285714285716"/>
    <n v="18683.868285714281"/>
    <n v="1.4510615319753251"/>
    <m/>
    <m/>
    <m/>
    <m/>
    <m/>
    <m/>
    <m/>
    <m/>
    <m/>
    <m/>
    <m/>
    <m/>
    <m/>
    <m/>
    <m/>
    <m/>
    <m/>
    <m/>
    <m/>
    <m/>
    <m/>
    <m/>
    <m/>
    <m/>
    <n v="5475.9285714285716"/>
    <n v="0"/>
    <n v="0"/>
    <n v="0"/>
    <n v="0"/>
    <n v="0"/>
    <n v="18683.868285714285"/>
    <n v="0"/>
    <n v="0"/>
    <n v="0"/>
    <n v="0"/>
    <n v="0"/>
    <n v="18683.868285714285"/>
    <n v="1.4510615319753251"/>
  </r>
  <r>
    <x v="53"/>
    <x v="30"/>
    <n v="12876"/>
    <m/>
    <n v="5289"/>
    <n v="18046.067999999999"/>
    <n v="1.401527493010251"/>
    <m/>
    <m/>
    <m/>
    <m/>
    <m/>
    <m/>
    <m/>
    <m/>
    <m/>
    <m/>
    <m/>
    <m/>
    <m/>
    <m/>
    <m/>
    <m/>
    <m/>
    <m/>
    <m/>
    <m/>
    <m/>
    <m/>
    <m/>
    <m/>
    <n v="5289"/>
    <n v="0"/>
    <n v="0"/>
    <n v="0"/>
    <n v="0"/>
    <n v="0"/>
    <n v="18046.067999999999"/>
    <n v="0"/>
    <n v="0"/>
    <n v="0"/>
    <n v="0"/>
    <n v="0"/>
    <n v="18046.067999999999"/>
    <n v="1.4015274930102515"/>
  </r>
  <r>
    <x v="2"/>
    <x v="30"/>
    <n v="12876"/>
    <m/>
    <n v="4374.2631578947367"/>
    <n v="14924.985894736839"/>
    <n v="1.1591321757329021"/>
    <m/>
    <m/>
    <m/>
    <m/>
    <m/>
    <m/>
    <m/>
    <m/>
    <m/>
    <m/>
    <m/>
    <m/>
    <m/>
    <m/>
    <m/>
    <m/>
    <m/>
    <m/>
    <m/>
    <m/>
    <m/>
    <m/>
    <m/>
    <m/>
    <n v="4374.2631578947367"/>
    <n v="0"/>
    <n v="0"/>
    <n v="0"/>
    <n v="0"/>
    <n v="0"/>
    <n v="14924.985894736841"/>
    <n v="0"/>
    <n v="0"/>
    <n v="0"/>
    <n v="0"/>
    <n v="0"/>
    <n v="14924.985894736841"/>
    <n v="1.1591321757329016"/>
  </r>
  <r>
    <x v="3"/>
    <x v="30"/>
    <n v="12876"/>
    <m/>
    <n v="4257.391304347826"/>
    <n v="14526.21913043478"/>
    <n v="1.128162405283845"/>
    <m/>
    <m/>
    <m/>
    <m/>
    <m/>
    <m/>
    <m/>
    <m/>
    <m/>
    <m/>
    <m/>
    <m/>
    <m/>
    <m/>
    <m/>
    <m/>
    <m/>
    <m/>
    <m/>
    <m/>
    <m/>
    <m/>
    <m/>
    <m/>
    <n v="4257.391304347826"/>
    <n v="0"/>
    <n v="0"/>
    <n v="0"/>
    <n v="0"/>
    <n v="0"/>
    <n v="14526.219130434782"/>
    <n v="0"/>
    <n v="0"/>
    <n v="0"/>
    <n v="0"/>
    <n v="0"/>
    <n v="14526.219130434782"/>
    <n v="1.1281624052838446"/>
  </r>
  <r>
    <x v="4"/>
    <x v="30"/>
    <n v="12876"/>
    <m/>
    <n v="5670.4285714288708"/>
    <n v="19347.502285715309"/>
    <n v="1.502601917188203"/>
    <m/>
    <m/>
    <m/>
    <m/>
    <m/>
    <m/>
    <m/>
    <m/>
    <m/>
    <m/>
    <m/>
    <m/>
    <m/>
    <m/>
    <m/>
    <m/>
    <m/>
    <m/>
    <m/>
    <m/>
    <m/>
    <m/>
    <m/>
    <m/>
    <n v="5670.4285714288708"/>
    <n v="0"/>
    <n v="0"/>
    <n v="0"/>
    <n v="0"/>
    <n v="0"/>
    <n v="19347.502285715305"/>
    <n v="0"/>
    <n v="0"/>
    <n v="0"/>
    <n v="0"/>
    <n v="0"/>
    <n v="19347.502285715305"/>
    <n v="1.5026019171882032"/>
  </r>
  <r>
    <x v="5"/>
    <x v="30"/>
    <n v="12876"/>
    <m/>
    <n v="6190.2857142857392"/>
    <n v="21121.25485714294"/>
    <n v="1.640358407668759"/>
    <m/>
    <m/>
    <m/>
    <m/>
    <m/>
    <m/>
    <m/>
    <m/>
    <m/>
    <m/>
    <m/>
    <m/>
    <m/>
    <m/>
    <m/>
    <m/>
    <m/>
    <m/>
    <m/>
    <m/>
    <m/>
    <m/>
    <m/>
    <m/>
    <n v="6190.2857142857392"/>
    <n v="0"/>
    <n v="0"/>
    <n v="0"/>
    <n v="0"/>
    <n v="0"/>
    <n v="21121.254857142943"/>
    <n v="0"/>
    <n v="0"/>
    <n v="0"/>
    <n v="0"/>
    <n v="0"/>
    <n v="21121.254857142943"/>
    <n v="1.6403584076687592"/>
  </r>
  <r>
    <x v="6"/>
    <x v="30"/>
    <n v="12876"/>
    <m/>
    <n v="5931.1111111111113"/>
    <n v="20236.95111111111"/>
    <n v="1.5716799558178871"/>
    <m/>
    <m/>
    <m/>
    <m/>
    <m/>
    <m/>
    <m/>
    <m/>
    <m/>
    <m/>
    <m/>
    <m/>
    <m/>
    <m/>
    <m/>
    <m/>
    <m/>
    <m/>
    <m/>
    <m/>
    <m/>
    <m/>
    <m/>
    <m/>
    <n v="5931.1111111111113"/>
    <n v="0"/>
    <n v="0"/>
    <n v="0"/>
    <n v="0"/>
    <n v="0"/>
    <n v="20236.95111111111"/>
    <n v="0"/>
    <n v="0"/>
    <n v="0"/>
    <n v="0"/>
    <n v="0"/>
    <n v="20236.95111111111"/>
    <n v="1.5716799558178867"/>
  </r>
  <r>
    <x v="7"/>
    <x v="30"/>
    <n v="12876"/>
    <m/>
    <n v="5173.125"/>
    <n v="17650.702499999999"/>
    <n v="1.3708218779123951"/>
    <m/>
    <m/>
    <m/>
    <m/>
    <m/>
    <m/>
    <m/>
    <m/>
    <m/>
    <m/>
    <m/>
    <m/>
    <m/>
    <m/>
    <m/>
    <m/>
    <m/>
    <m/>
    <m/>
    <m/>
    <m/>
    <m/>
    <m/>
    <m/>
    <n v="5173.125"/>
    <n v="0"/>
    <n v="0"/>
    <n v="0"/>
    <n v="0"/>
    <n v="0"/>
    <n v="17650.702499999999"/>
    <n v="0"/>
    <n v="0"/>
    <n v="0"/>
    <n v="0"/>
    <n v="0"/>
    <n v="17650.702499999999"/>
    <n v="1.3708218779123951"/>
  </r>
  <r>
    <x v="8"/>
    <x v="30"/>
    <n v="12876"/>
    <m/>
    <n v="5371.363636363636"/>
    <n v="18327.09272727272"/>
    <n v="1.423352961111582"/>
    <m/>
    <m/>
    <m/>
    <m/>
    <m/>
    <m/>
    <m/>
    <m/>
    <m/>
    <m/>
    <m/>
    <m/>
    <m/>
    <m/>
    <m/>
    <m/>
    <m/>
    <m/>
    <m/>
    <m/>
    <m/>
    <m/>
    <m/>
    <m/>
    <n v="5371.363636363636"/>
    <n v="0"/>
    <n v="0"/>
    <n v="0"/>
    <n v="0"/>
    <n v="0"/>
    <n v="18327.092727272724"/>
    <n v="0"/>
    <n v="0"/>
    <n v="0"/>
    <n v="0"/>
    <n v="0"/>
    <n v="18327.092727272724"/>
    <n v="1.4233529611115816"/>
  </r>
  <r>
    <x v="9"/>
    <x v="30"/>
    <n v="12876"/>
    <m/>
    <n v="5284.8823529414367"/>
    <n v="18032.01858823618"/>
    <n v="1.400436361310669"/>
    <m/>
    <m/>
    <m/>
    <m/>
    <m/>
    <m/>
    <m/>
    <m/>
    <m/>
    <m/>
    <m/>
    <m/>
    <m/>
    <m/>
    <m/>
    <m/>
    <m/>
    <m/>
    <m/>
    <m/>
    <m/>
    <m/>
    <m/>
    <m/>
    <n v="5284.8823529414367"/>
    <n v="0"/>
    <n v="0"/>
    <n v="0"/>
    <n v="0"/>
    <n v="0"/>
    <n v="18032.01858823618"/>
    <n v="0"/>
    <n v="0"/>
    <n v="0"/>
    <n v="0"/>
    <n v="0"/>
    <n v="18032.01858823618"/>
    <n v="1.4004363613106694"/>
  </r>
  <r>
    <x v="10"/>
    <x v="30"/>
    <n v="12876"/>
    <m/>
    <n v="5446.9176470585517"/>
    <n v="18584.883011763781"/>
    <n v="1.4433739524513649"/>
    <m/>
    <m/>
    <m/>
    <m/>
    <m/>
    <m/>
    <m/>
    <m/>
    <m/>
    <m/>
    <m/>
    <m/>
    <m/>
    <m/>
    <m/>
    <m/>
    <m/>
    <m/>
    <m/>
    <m/>
    <m/>
    <m/>
    <m/>
    <m/>
    <n v="5446.9176470585517"/>
    <n v="0"/>
    <n v="0"/>
    <n v="0"/>
    <n v="0"/>
    <n v="0"/>
    <n v="18584.883011763777"/>
    <n v="0"/>
    <n v="0"/>
    <n v="0"/>
    <n v="0"/>
    <n v="0"/>
    <n v="18584.883011763777"/>
    <n v="1.4433739524513651"/>
  </r>
  <r>
    <x v="11"/>
    <x v="30"/>
    <n v="12876"/>
    <m/>
    <n v="5337.0240000000131"/>
    <n v="18209.925888000049"/>
    <n v="1.4142533308480929"/>
    <m/>
    <m/>
    <m/>
    <m/>
    <m/>
    <m/>
    <m/>
    <m/>
    <m/>
    <m/>
    <m/>
    <m/>
    <m/>
    <m/>
    <m/>
    <m/>
    <m/>
    <m/>
    <m/>
    <m/>
    <m/>
    <m/>
    <m/>
    <m/>
    <n v="5337.0240000000131"/>
    <n v="0"/>
    <n v="0"/>
    <n v="0"/>
    <n v="0"/>
    <n v="0"/>
    <n v="18209.925888000045"/>
    <n v="0"/>
    <n v="0"/>
    <n v="0"/>
    <n v="0"/>
    <n v="0"/>
    <n v="18209.925888000045"/>
    <n v="1.4142533308480929"/>
  </r>
  <r>
    <x v="12"/>
    <x v="30"/>
    <n v="12876"/>
    <m/>
    <n v="5860"/>
    <n v="19994.32"/>
    <n v="1.552836284560422"/>
    <m/>
    <m/>
    <m/>
    <m/>
    <m/>
    <m/>
    <m/>
    <m/>
    <m/>
    <m/>
    <m/>
    <m/>
    <m/>
    <m/>
    <m/>
    <m/>
    <m/>
    <m/>
    <m/>
    <m/>
    <m/>
    <m/>
    <m/>
    <m/>
    <n v="5860"/>
    <n v="0"/>
    <n v="0"/>
    <n v="0"/>
    <n v="0"/>
    <n v="0"/>
    <n v="19994.32"/>
    <n v="0"/>
    <n v="0"/>
    <n v="0"/>
    <n v="0"/>
    <n v="0"/>
    <n v="19994.32"/>
    <n v="1.5528362845604224"/>
  </r>
  <r>
    <x v="13"/>
    <x v="30"/>
    <n v="12876"/>
    <m/>
    <n v="5414.347826086957"/>
    <n v="18473.754782608699"/>
    <n v="1.4347433040236639"/>
    <m/>
    <m/>
    <m/>
    <m/>
    <m/>
    <m/>
    <m/>
    <m/>
    <m/>
    <m/>
    <m/>
    <m/>
    <m/>
    <m/>
    <m/>
    <m/>
    <m/>
    <m/>
    <m/>
    <m/>
    <m/>
    <m/>
    <m/>
    <m/>
    <n v="5414.347826086957"/>
    <n v="0"/>
    <n v="0"/>
    <n v="0"/>
    <n v="0"/>
    <n v="0"/>
    <n v="18473.754782608696"/>
    <n v="0"/>
    <n v="0"/>
    <n v="0"/>
    <n v="0"/>
    <n v="0"/>
    <n v="18473.754782608696"/>
    <n v="1.4347433040236639"/>
  </r>
  <r>
    <x v="14"/>
    <x v="30"/>
    <n v="12876"/>
    <m/>
    <n v="4466.818181818182"/>
    <n v="15240.78363636364"/>
    <n v="1.183658250727216"/>
    <m/>
    <m/>
    <m/>
    <m/>
    <m/>
    <m/>
    <m/>
    <m/>
    <m/>
    <m/>
    <m/>
    <m/>
    <m/>
    <m/>
    <m/>
    <m/>
    <m/>
    <m/>
    <m/>
    <m/>
    <m/>
    <m/>
    <m/>
    <m/>
    <n v="4466.818181818182"/>
    <n v="0"/>
    <n v="0"/>
    <n v="0"/>
    <n v="0"/>
    <n v="0"/>
    <n v="15240.783636363636"/>
    <n v="0"/>
    <n v="0"/>
    <n v="0"/>
    <n v="0"/>
    <n v="0"/>
    <n v="15240.783636363636"/>
    <n v="1.1836582507272162"/>
  </r>
  <r>
    <x v="15"/>
    <x v="30"/>
    <n v="12876"/>
    <m/>
    <n v="4364.4444444444453"/>
    <n v="14891.48444444445"/>
    <n v="1.1565303234268749"/>
    <m/>
    <m/>
    <m/>
    <m/>
    <m/>
    <m/>
    <m/>
    <m/>
    <m/>
    <m/>
    <m/>
    <m/>
    <m/>
    <m/>
    <m/>
    <m/>
    <m/>
    <m/>
    <m/>
    <m/>
    <m/>
    <m/>
    <m/>
    <m/>
    <n v="4364.4444444444453"/>
    <n v="0"/>
    <n v="0"/>
    <n v="0"/>
    <n v="0"/>
    <n v="0"/>
    <n v="14891.484444444446"/>
    <n v="0"/>
    <n v="0"/>
    <n v="0"/>
    <n v="0"/>
    <n v="0"/>
    <n v="14891.484444444446"/>
    <n v="1.1565303234268753"/>
  </r>
  <r>
    <x v="16"/>
    <x v="30"/>
    <n v="12876"/>
    <m/>
    <n v="6056"/>
    <n v="20663.072"/>
    <n v="1.6047741534638089"/>
    <m/>
    <m/>
    <m/>
    <m/>
    <m/>
    <m/>
    <m/>
    <m/>
    <m/>
    <m/>
    <m/>
    <m/>
    <m/>
    <m/>
    <m/>
    <m/>
    <m/>
    <m/>
    <m/>
    <m/>
    <m/>
    <m/>
    <m/>
    <m/>
    <n v="6056"/>
    <n v="0"/>
    <n v="0"/>
    <n v="0"/>
    <n v="0"/>
    <n v="0"/>
    <n v="20663.072"/>
    <n v="0"/>
    <n v="0"/>
    <n v="0"/>
    <n v="0"/>
    <n v="0"/>
    <n v="20663.072"/>
    <n v="1.6047741534638087"/>
  </r>
  <r>
    <x v="17"/>
    <x v="30"/>
    <n v="12876"/>
    <m/>
    <n v="6772.7619047619046"/>
    <n v="23108.66361904762"/>
    <n v="1.7947082649151609"/>
    <m/>
    <m/>
    <m/>
    <m/>
    <m/>
    <m/>
    <m/>
    <m/>
    <m/>
    <m/>
    <m/>
    <m/>
    <m/>
    <m/>
    <m/>
    <m/>
    <m/>
    <m/>
    <m/>
    <m/>
    <m/>
    <m/>
    <m/>
    <m/>
    <n v="6772.7619047619046"/>
    <n v="0"/>
    <n v="0"/>
    <n v="0"/>
    <n v="0"/>
    <n v="0"/>
    <n v="23108.663619047617"/>
    <n v="0"/>
    <n v="0"/>
    <n v="0"/>
    <n v="0"/>
    <n v="0"/>
    <n v="23108.663619047617"/>
    <n v="1.7947082649151613"/>
  </r>
  <r>
    <x v="18"/>
    <x v="30"/>
    <n v="12876"/>
    <m/>
    <n v="6696.9230769230771"/>
    <n v="22849.901538461541"/>
    <n v="1.774611800129041"/>
    <m/>
    <m/>
    <m/>
    <m/>
    <m/>
    <m/>
    <m/>
    <m/>
    <m/>
    <m/>
    <m/>
    <m/>
    <m/>
    <m/>
    <m/>
    <m/>
    <m/>
    <m/>
    <m/>
    <m/>
    <m/>
    <m/>
    <m/>
    <m/>
    <n v="6696.9230769230771"/>
    <n v="0"/>
    <n v="0"/>
    <n v="0"/>
    <n v="0"/>
    <n v="0"/>
    <n v="22849.901538461538"/>
    <n v="0"/>
    <n v="0"/>
    <n v="0"/>
    <n v="0"/>
    <n v="0"/>
    <n v="22849.901538461538"/>
    <n v="1.7746118001290414"/>
  </r>
  <r>
    <x v="19"/>
    <x v="30"/>
    <n v="12876"/>
    <m/>
    <n v="5856.7857142857138"/>
    <n v="19983.352857142851"/>
    <n v="1.5519845337948781"/>
    <m/>
    <m/>
    <m/>
    <m/>
    <m/>
    <m/>
    <m/>
    <m/>
    <m/>
    <m/>
    <m/>
    <m/>
    <m/>
    <m/>
    <m/>
    <m/>
    <m/>
    <m/>
    <m/>
    <m/>
    <m/>
    <m/>
    <m/>
    <m/>
    <n v="5856.7857142857138"/>
    <n v="0"/>
    <n v="0"/>
    <n v="0"/>
    <n v="0"/>
    <n v="0"/>
    <n v="19983.352857142854"/>
    <n v="0"/>
    <n v="0"/>
    <n v="0"/>
    <n v="0"/>
    <n v="0"/>
    <n v="19983.352857142854"/>
    <n v="1.5519845337948783"/>
  </r>
  <r>
    <x v="20"/>
    <x v="30"/>
    <n v="12876"/>
    <m/>
    <n v="6141.6"/>
    <n v="20955.139200000001"/>
    <n v="1.6274572227399819"/>
    <m/>
    <m/>
    <m/>
    <m/>
    <m/>
    <m/>
    <m/>
    <m/>
    <m/>
    <m/>
    <m/>
    <m/>
    <m/>
    <m/>
    <m/>
    <m/>
    <m/>
    <m/>
    <m/>
    <m/>
    <m/>
    <m/>
    <m/>
    <m/>
    <n v="6141.6"/>
    <n v="0"/>
    <n v="0"/>
    <n v="0"/>
    <n v="0"/>
    <n v="0"/>
    <n v="20955.139200000001"/>
    <n v="0"/>
    <n v="0"/>
    <n v="0"/>
    <n v="0"/>
    <n v="0"/>
    <n v="20955.139200000001"/>
    <n v="1.6274572227399815"/>
  </r>
  <r>
    <x v="21"/>
    <x v="30"/>
    <n v="12876"/>
    <m/>
    <n v="5769.4444444444443"/>
    <n v="19685.344444444439"/>
    <n v="1.5288400469434951"/>
    <m/>
    <m/>
    <m/>
    <m/>
    <m/>
    <m/>
    <m/>
    <m/>
    <m/>
    <m/>
    <m/>
    <m/>
    <m/>
    <m/>
    <m/>
    <m/>
    <m/>
    <m/>
    <m/>
    <m/>
    <m/>
    <m/>
    <m/>
    <m/>
    <n v="5769.4444444444443"/>
    <n v="0"/>
    <n v="0"/>
    <n v="0"/>
    <n v="0"/>
    <n v="0"/>
    <n v="19685.344444444443"/>
    <n v="0"/>
    <n v="0"/>
    <n v="0"/>
    <n v="0"/>
    <n v="0"/>
    <n v="19685.344444444443"/>
    <n v="1.5288400469434951"/>
  </r>
  <r>
    <x v="22"/>
    <x v="30"/>
    <n v="12876"/>
    <m/>
    <n v="6132.2592592592591"/>
    <n v="20923.268592592591"/>
    <n v="1.624982028005016"/>
    <m/>
    <m/>
    <m/>
    <m/>
    <m/>
    <m/>
    <m/>
    <m/>
    <m/>
    <m/>
    <m/>
    <m/>
    <m/>
    <m/>
    <m/>
    <m/>
    <m/>
    <m/>
    <m/>
    <m/>
    <m/>
    <m/>
    <m/>
    <m/>
    <n v="6132.2592592592591"/>
    <n v="0"/>
    <n v="0"/>
    <n v="0"/>
    <n v="0"/>
    <n v="0"/>
    <n v="20923.268592592591"/>
    <n v="0"/>
    <n v="0"/>
    <n v="0"/>
    <n v="0"/>
    <n v="0"/>
    <n v="20923.268592592591"/>
    <n v="1.6249820280050165"/>
  </r>
  <r>
    <x v="23"/>
    <x v="30"/>
    <n v="12876"/>
    <m/>
    <n v="6470.4117647058829"/>
    <n v="22077.044941176471"/>
    <n v="1.714588765235824"/>
    <m/>
    <m/>
    <m/>
    <m/>
    <m/>
    <m/>
    <m/>
    <m/>
    <m/>
    <m/>
    <m/>
    <m/>
    <m/>
    <m/>
    <m/>
    <m/>
    <m/>
    <m/>
    <m/>
    <m/>
    <m/>
    <m/>
    <m/>
    <m/>
    <n v="6470.4117647058829"/>
    <n v="0"/>
    <n v="0"/>
    <n v="0"/>
    <n v="0"/>
    <n v="0"/>
    <n v="22077.044941176471"/>
    <n v="0"/>
    <n v="0"/>
    <n v="0"/>
    <n v="0"/>
    <n v="0"/>
    <n v="22077.044941176471"/>
    <n v="1.714588765235824"/>
  </r>
  <r>
    <x v="24"/>
    <x v="30"/>
    <n v="12876"/>
    <m/>
    <n v="6206.4137931034484"/>
    <n v="21176.283862068969"/>
    <n v="1.644632173195788"/>
    <m/>
    <m/>
    <m/>
    <m/>
    <m/>
    <m/>
    <m/>
    <m/>
    <m/>
    <m/>
    <m/>
    <m/>
    <m/>
    <m/>
    <m/>
    <m/>
    <m/>
    <m/>
    <m/>
    <m/>
    <m/>
    <m/>
    <m/>
    <m/>
    <n v="6206.4137931034484"/>
    <n v="0"/>
    <n v="0"/>
    <n v="0"/>
    <n v="0"/>
    <n v="0"/>
    <n v="21176.283862068965"/>
    <n v="0"/>
    <n v="0"/>
    <n v="0"/>
    <n v="0"/>
    <n v="0"/>
    <n v="21176.283862068965"/>
    <n v="1.644632173195788"/>
  </r>
  <r>
    <x v="25"/>
    <x v="30"/>
    <n v="12876"/>
    <m/>
    <n v="5297.7777777777774"/>
    <n v="18076.017777777779"/>
    <n v="1.403853508681095"/>
    <m/>
    <m/>
    <m/>
    <m/>
    <m/>
    <m/>
    <m/>
    <m/>
    <m/>
    <m/>
    <m/>
    <m/>
    <m/>
    <m/>
    <m/>
    <m/>
    <m/>
    <m/>
    <m/>
    <m/>
    <m/>
    <m/>
    <m/>
    <m/>
    <n v="5297.7777777777774"/>
    <n v="0"/>
    <n v="0"/>
    <n v="0"/>
    <n v="0"/>
    <n v="0"/>
    <n v="18076.017777777775"/>
    <n v="0"/>
    <n v="0"/>
    <n v="0"/>
    <n v="0"/>
    <n v="0"/>
    <n v="18076.017777777775"/>
    <n v="1.4038535086810946"/>
  </r>
  <r>
    <x v="26"/>
    <x v="30"/>
    <n v="12876"/>
    <m/>
    <n v="5134"/>
    <n v="17517.207999999999"/>
    <n v="1.3604541783162469"/>
    <m/>
    <m/>
    <m/>
    <m/>
    <m/>
    <m/>
    <m/>
    <m/>
    <m/>
    <m/>
    <m/>
    <m/>
    <m/>
    <m/>
    <m/>
    <m/>
    <m/>
    <m/>
    <m/>
    <m/>
    <m/>
    <m/>
    <m/>
    <m/>
    <n v="5134"/>
    <n v="0"/>
    <n v="0"/>
    <n v="0"/>
    <n v="0"/>
    <n v="0"/>
    <n v="17517.207999999999"/>
    <n v="0"/>
    <n v="0"/>
    <n v="0"/>
    <n v="0"/>
    <n v="0"/>
    <n v="17517.207999999999"/>
    <n v="1.3604541783162472"/>
  </r>
  <r>
    <x v="27"/>
    <x v="30"/>
    <n v="12876"/>
    <m/>
    <n v="5481.4285714285716"/>
    <n v="18702.634285714281"/>
    <n v="1.4525189721741441"/>
    <m/>
    <m/>
    <m/>
    <m/>
    <m/>
    <m/>
    <m/>
    <m/>
    <m/>
    <m/>
    <m/>
    <m/>
    <m/>
    <m/>
    <m/>
    <m/>
    <m/>
    <m/>
    <m/>
    <m/>
    <m/>
    <m/>
    <m/>
    <m/>
    <n v="5481.4285714285716"/>
    <n v="0"/>
    <n v="0"/>
    <n v="0"/>
    <n v="0"/>
    <n v="0"/>
    <n v="18702.634285714284"/>
    <n v="0"/>
    <n v="0"/>
    <n v="0"/>
    <n v="0"/>
    <n v="0"/>
    <n v="18702.634285714284"/>
    <n v="1.4525189721741445"/>
  </r>
  <r>
    <x v="28"/>
    <x v="30"/>
    <n v="12876"/>
    <m/>
    <n v="6076"/>
    <n v="20731.312000000002"/>
    <n v="1.6100739360049701"/>
    <m/>
    <m/>
    <m/>
    <m/>
    <m/>
    <m/>
    <m/>
    <m/>
    <m/>
    <m/>
    <m/>
    <m/>
    <m/>
    <m/>
    <m/>
    <m/>
    <m/>
    <m/>
    <m/>
    <m/>
    <m/>
    <m/>
    <m/>
    <m/>
    <n v="6076"/>
    <n v="0"/>
    <n v="0"/>
    <n v="0"/>
    <n v="0"/>
    <n v="0"/>
    <n v="20731.311999999998"/>
    <n v="0"/>
    <n v="0"/>
    <n v="0"/>
    <n v="0"/>
    <n v="0"/>
    <n v="20731.311999999998"/>
    <n v="1.6100739360049703"/>
  </r>
  <r>
    <x v="29"/>
    <x v="30"/>
    <n v="12876"/>
    <m/>
    <n v="6496.36"/>
    <n v="22165.580320000001"/>
    <n v="1.7214647654551101"/>
    <m/>
    <m/>
    <m/>
    <m/>
    <m/>
    <m/>
    <m/>
    <m/>
    <m/>
    <m/>
    <m/>
    <m/>
    <m/>
    <m/>
    <m/>
    <m/>
    <m/>
    <m/>
    <m/>
    <m/>
    <m/>
    <m/>
    <m/>
    <m/>
    <n v="6496.36"/>
    <n v="0"/>
    <n v="0"/>
    <n v="0"/>
    <n v="0"/>
    <n v="0"/>
    <n v="22165.580319999997"/>
    <n v="0"/>
    <n v="0"/>
    <n v="0"/>
    <n v="0"/>
    <n v="0"/>
    <n v="22165.580319999997"/>
    <n v="1.7214647654551101"/>
  </r>
  <r>
    <x v="30"/>
    <x v="30"/>
    <n v="12876"/>
    <m/>
    <n v="6201"/>
    <n v="21157.812000000002"/>
    <n v="1.643197576887232"/>
    <m/>
    <m/>
    <m/>
    <m/>
    <m/>
    <m/>
    <m/>
    <m/>
    <m/>
    <m/>
    <m/>
    <m/>
    <m/>
    <m/>
    <m/>
    <m/>
    <m/>
    <m/>
    <m/>
    <m/>
    <m/>
    <m/>
    <m/>
    <m/>
    <n v="6201"/>
    <n v="0"/>
    <n v="0"/>
    <n v="0"/>
    <n v="0"/>
    <n v="0"/>
    <n v="21157.811999999998"/>
    <n v="0"/>
    <n v="0"/>
    <n v="0"/>
    <n v="0"/>
    <n v="0"/>
    <n v="21157.811999999998"/>
    <n v="1.643197576887232"/>
  </r>
  <r>
    <x v="31"/>
    <x v="30"/>
    <n v="12876"/>
    <m/>
    <n v="6336"/>
    <n v="21618.432000000001"/>
    <n v="1.678971109040075"/>
    <m/>
    <m/>
    <m/>
    <m/>
    <m/>
    <m/>
    <m/>
    <m/>
    <m/>
    <m/>
    <m/>
    <m/>
    <m/>
    <m/>
    <m/>
    <m/>
    <m/>
    <m/>
    <m/>
    <m/>
    <m/>
    <m/>
    <m/>
    <m/>
    <n v="6336"/>
    <n v="0"/>
    <n v="0"/>
    <n v="0"/>
    <n v="0"/>
    <n v="0"/>
    <n v="21618.432000000001"/>
    <n v="0"/>
    <n v="0"/>
    <n v="0"/>
    <n v="0"/>
    <n v="0"/>
    <n v="21618.432000000001"/>
    <n v="1.6789711090400745"/>
  </r>
  <r>
    <x v="32"/>
    <x v="30"/>
    <n v="12876"/>
    <m/>
    <n v="6042.6315789473683"/>
    <n v="20617.458947368421"/>
    <n v="1.6012316672389271"/>
    <m/>
    <m/>
    <m/>
    <m/>
    <m/>
    <m/>
    <m/>
    <m/>
    <m/>
    <m/>
    <m/>
    <m/>
    <m/>
    <m/>
    <m/>
    <m/>
    <m/>
    <m/>
    <m/>
    <m/>
    <m/>
    <m/>
    <m/>
    <m/>
    <n v="6042.6315789473683"/>
    <n v="0"/>
    <n v="0"/>
    <n v="0"/>
    <n v="0"/>
    <n v="0"/>
    <n v="20617.458947368421"/>
    <n v="0"/>
    <n v="0"/>
    <n v="0"/>
    <n v="0"/>
    <n v="0"/>
    <n v="20617.458947368421"/>
    <n v="1.6012316672389268"/>
  </r>
  <r>
    <x v="33"/>
    <x v="30"/>
    <n v="12876"/>
    <m/>
    <n v="5271"/>
    <n v="17984.651999999998"/>
    <n v="1.396757688723206"/>
    <m/>
    <m/>
    <m/>
    <m/>
    <m/>
    <m/>
    <m/>
    <m/>
    <m/>
    <m/>
    <m/>
    <m/>
    <m/>
    <m/>
    <m/>
    <m/>
    <m/>
    <m/>
    <m/>
    <m/>
    <m/>
    <m/>
    <m/>
    <m/>
    <n v="5271"/>
    <n v="0"/>
    <n v="0"/>
    <n v="0"/>
    <n v="0"/>
    <n v="0"/>
    <n v="17984.651999999998"/>
    <n v="0"/>
    <n v="0"/>
    <n v="0"/>
    <n v="0"/>
    <n v="0"/>
    <n v="17984.651999999998"/>
    <n v="1.3967576887232058"/>
  </r>
  <r>
    <x v="34"/>
    <x v="30"/>
    <n v="12876"/>
    <m/>
    <n v="5940"/>
    <n v="20267.28"/>
    <n v="1.5740354147250699"/>
    <m/>
    <m/>
    <m/>
    <m/>
    <m/>
    <m/>
    <m/>
    <m/>
    <m/>
    <m/>
    <m/>
    <m/>
    <m/>
    <m/>
    <m/>
    <m/>
    <m/>
    <m/>
    <m/>
    <m/>
    <m/>
    <m/>
    <m/>
    <m/>
    <n v="5940"/>
    <n v="0"/>
    <n v="0"/>
    <n v="0"/>
    <n v="0"/>
    <n v="0"/>
    <n v="20267.28"/>
    <n v="0"/>
    <n v="0"/>
    <n v="0"/>
    <n v="0"/>
    <n v="0"/>
    <n v="20267.28"/>
    <n v="1.5740354147250699"/>
  </r>
  <r>
    <x v="35"/>
    <x v="30"/>
    <n v="12876"/>
    <m/>
    <n v="5604.48"/>
    <n v="19122.48576"/>
    <n v="1.485126262814539"/>
    <m/>
    <m/>
    <m/>
    <m/>
    <m/>
    <m/>
    <m/>
    <m/>
    <m/>
    <m/>
    <m/>
    <m/>
    <m/>
    <m/>
    <m/>
    <m/>
    <m/>
    <m/>
    <m/>
    <m/>
    <m/>
    <m/>
    <m/>
    <m/>
    <n v="5604.48"/>
    <n v="0"/>
    <n v="0"/>
    <n v="0"/>
    <n v="0"/>
    <n v="0"/>
    <n v="19122.48576"/>
    <n v="0"/>
    <n v="0"/>
    <n v="0"/>
    <n v="0"/>
    <n v="0"/>
    <n v="19122.48576"/>
    <n v="1.4851262628145387"/>
  </r>
  <r>
    <x v="36"/>
    <x v="30"/>
    <n v="12876"/>
    <m/>
    <n v="6380.6551724137926"/>
    <n v="21770.795448275861"/>
    <n v="1.690804244196634"/>
    <m/>
    <m/>
    <m/>
    <m/>
    <m/>
    <m/>
    <m/>
    <m/>
    <m/>
    <m/>
    <m/>
    <m/>
    <m/>
    <m/>
    <m/>
    <m/>
    <m/>
    <m/>
    <m/>
    <m/>
    <m/>
    <m/>
    <m/>
    <m/>
    <n v="6380.6551724137926"/>
    <n v="0"/>
    <n v="0"/>
    <n v="0"/>
    <n v="0"/>
    <n v="0"/>
    <n v="21770.795448275861"/>
    <n v="0"/>
    <n v="0"/>
    <n v="0"/>
    <n v="0"/>
    <n v="0"/>
    <n v="21770.795448275861"/>
    <n v="1.6908042441966342"/>
  </r>
  <r>
    <x v="37"/>
    <x v="30"/>
    <n v="12876"/>
    <m/>
    <n v="6353"/>
    <n v="21676.436000000002"/>
    <n v="1.6834759242000621"/>
    <m/>
    <m/>
    <m/>
    <m/>
    <m/>
    <m/>
    <m/>
    <m/>
    <m/>
    <m/>
    <m/>
    <m/>
    <m/>
    <m/>
    <m/>
    <m/>
    <m/>
    <m/>
    <m/>
    <m/>
    <m/>
    <m/>
    <m/>
    <m/>
    <n v="6353"/>
    <n v="0"/>
    <n v="0"/>
    <n v="0"/>
    <n v="0"/>
    <n v="0"/>
    <n v="21676.435999999998"/>
    <n v="0"/>
    <n v="0"/>
    <n v="0"/>
    <n v="0"/>
    <n v="0"/>
    <n v="21676.435999999998"/>
    <n v="1.6834759242000619"/>
  </r>
  <r>
    <x v="38"/>
    <x v="30"/>
    <n v="12876"/>
    <m/>
    <n v="6092"/>
    <n v="20785.903999999999"/>
    <n v="1.6143137620379"/>
    <m/>
    <m/>
    <m/>
    <m/>
    <m/>
    <m/>
    <m/>
    <m/>
    <m/>
    <m/>
    <m/>
    <m/>
    <m/>
    <m/>
    <m/>
    <m/>
    <m/>
    <m/>
    <m/>
    <m/>
    <m/>
    <m/>
    <m/>
    <m/>
    <n v="6092"/>
    <n v="0"/>
    <n v="0"/>
    <n v="0"/>
    <n v="0"/>
    <n v="0"/>
    <n v="20785.903999999999"/>
    <n v="0"/>
    <n v="0"/>
    <n v="0"/>
    <n v="0"/>
    <n v="0"/>
    <n v="20785.903999999999"/>
    <n v="1.6143137620378998"/>
  </r>
  <r>
    <x v="39"/>
    <x v="30"/>
    <n v="12876"/>
    <m/>
    <n v="7445"/>
    <n v="25402.34"/>
    <n v="1.9728440509474989"/>
    <m/>
    <m/>
    <m/>
    <m/>
    <m/>
    <m/>
    <m/>
    <m/>
    <m/>
    <m/>
    <m/>
    <m/>
    <m/>
    <m/>
    <m/>
    <m/>
    <m/>
    <m/>
    <m/>
    <m/>
    <m/>
    <m/>
    <m/>
    <m/>
    <n v="7445"/>
    <n v="0"/>
    <n v="0"/>
    <n v="0"/>
    <n v="0"/>
    <n v="0"/>
    <n v="25402.34"/>
    <n v="0"/>
    <n v="0"/>
    <n v="0"/>
    <n v="0"/>
    <n v="0"/>
    <n v="25402.34"/>
    <n v="1.9728440509474992"/>
  </r>
  <r>
    <x v="40"/>
    <x v="30"/>
    <n v="12876"/>
    <m/>
    <n v="7750"/>
    <n v="26443"/>
    <n v="2.0536657347002181"/>
    <m/>
    <m/>
    <m/>
    <m/>
    <m/>
    <m/>
    <m/>
    <m/>
    <m/>
    <m/>
    <m/>
    <m/>
    <m/>
    <m/>
    <m/>
    <m/>
    <m/>
    <m/>
    <m/>
    <m/>
    <m/>
    <m/>
    <m/>
    <m/>
    <n v="7750"/>
    <n v="0"/>
    <n v="0"/>
    <n v="0"/>
    <n v="0"/>
    <n v="0"/>
    <n v="26443"/>
    <n v="0"/>
    <n v="0"/>
    <n v="0"/>
    <n v="0"/>
    <n v="0"/>
    <n v="26443"/>
    <n v="2.0536657347002176"/>
  </r>
  <r>
    <x v="41"/>
    <x v="30"/>
    <n v="12876"/>
    <m/>
    <n v="8239.1111111111113"/>
    <n v="28111.84711111111"/>
    <n v="2.183274861067964"/>
    <m/>
    <m/>
    <m/>
    <m/>
    <m/>
    <m/>
    <m/>
    <m/>
    <m/>
    <m/>
    <m/>
    <m/>
    <m/>
    <m/>
    <m/>
    <m/>
    <m/>
    <m/>
    <m/>
    <m/>
    <m/>
    <m/>
    <m/>
    <m/>
    <n v="8239.1111111111113"/>
    <n v="0"/>
    <n v="0"/>
    <n v="0"/>
    <n v="0"/>
    <n v="0"/>
    <n v="28111.84711111111"/>
    <n v="0"/>
    <n v="0"/>
    <n v="0"/>
    <n v="0"/>
    <n v="0"/>
    <n v="28111.84711111111"/>
    <n v="2.1832748610679644"/>
  </r>
  <r>
    <x v="42"/>
    <x v="30"/>
    <n v="12876"/>
    <m/>
    <n v="7965"/>
    <n v="27176.58"/>
    <n v="2.1106383970177069"/>
    <m/>
    <m/>
    <m/>
    <m/>
    <m/>
    <m/>
    <m/>
    <m/>
    <m/>
    <m/>
    <m/>
    <m/>
    <m/>
    <m/>
    <m/>
    <m/>
    <m/>
    <m/>
    <m/>
    <m/>
    <m/>
    <m/>
    <m/>
    <m/>
    <n v="7965"/>
    <n v="0"/>
    <n v="0"/>
    <n v="0"/>
    <n v="0"/>
    <n v="0"/>
    <n v="27176.579999999998"/>
    <n v="0"/>
    <n v="0"/>
    <n v="0"/>
    <n v="0"/>
    <n v="0"/>
    <n v="27176.579999999998"/>
    <n v="2.1106383970177074"/>
  </r>
  <r>
    <x v="43"/>
    <x v="30"/>
    <n v="12876"/>
    <m/>
    <n v="7073.7407407407409"/>
    <n v="24135.603407407409"/>
    <n v="1.8744643839241539"/>
    <m/>
    <m/>
    <m/>
    <m/>
    <m/>
    <m/>
    <m/>
    <m/>
    <m/>
    <m/>
    <m/>
    <m/>
    <m/>
    <m/>
    <m/>
    <m/>
    <m/>
    <m/>
    <m/>
    <m/>
    <m/>
    <m/>
    <m/>
    <m/>
    <n v="7073.7407407407409"/>
    <n v="0"/>
    <n v="0"/>
    <n v="0"/>
    <n v="0"/>
    <n v="0"/>
    <n v="24135.603407407409"/>
    <n v="0"/>
    <n v="0"/>
    <n v="0"/>
    <n v="0"/>
    <n v="0"/>
    <n v="24135.603407407409"/>
    <n v="1.8744643839241542"/>
  </r>
  <r>
    <x v="44"/>
    <x v="30"/>
    <n v="12876"/>
    <m/>
    <n v="6403"/>
    <n v="21847.036"/>
    <n v="1.696725380552967"/>
    <m/>
    <m/>
    <m/>
    <m/>
    <m/>
    <m/>
    <m/>
    <m/>
    <m/>
    <m/>
    <m/>
    <m/>
    <m/>
    <m/>
    <m/>
    <m/>
    <m/>
    <m/>
    <m/>
    <m/>
    <m/>
    <m/>
    <m/>
    <m/>
    <n v="6403"/>
    <n v="0"/>
    <n v="0"/>
    <n v="0"/>
    <n v="0"/>
    <n v="0"/>
    <n v="21847.036"/>
    <n v="0"/>
    <n v="0"/>
    <n v="0"/>
    <n v="0"/>
    <n v="0"/>
    <n v="21847.036"/>
    <n v="1.6967253805529667"/>
  </r>
  <r>
    <x v="45"/>
    <x v="30"/>
    <n v="12876"/>
    <m/>
    <n v="6249"/>
    <n v="21321.588"/>
    <n v="1.65591705498602"/>
    <m/>
    <m/>
    <m/>
    <m/>
    <m/>
    <m/>
    <m/>
    <m/>
    <m/>
    <m/>
    <m/>
    <m/>
    <m/>
    <m/>
    <m/>
    <m/>
    <m/>
    <m/>
    <m/>
    <m/>
    <m/>
    <m/>
    <m/>
    <m/>
    <n v="6249"/>
    <n v="0"/>
    <n v="0"/>
    <n v="0"/>
    <n v="0"/>
    <n v="0"/>
    <n v="21321.588"/>
    <n v="0"/>
    <n v="0"/>
    <n v="0"/>
    <n v="0"/>
    <n v="0"/>
    <n v="21321.588"/>
    <n v="1.6559170549860205"/>
  </r>
  <r>
    <x v="46"/>
    <x v="30"/>
    <n v="12876"/>
    <m/>
    <n v="7919.3076923076924"/>
    <n v="27020.677846153849"/>
    <n v="2.0985304322890528"/>
    <m/>
    <m/>
    <m/>
    <m/>
    <m/>
    <m/>
    <m/>
    <m/>
    <m/>
    <m/>
    <m/>
    <m/>
    <m/>
    <m/>
    <m/>
    <m/>
    <m/>
    <m/>
    <m/>
    <m/>
    <m/>
    <m/>
    <m/>
    <m/>
    <n v="7919.3076923076924"/>
    <n v="0"/>
    <n v="0"/>
    <n v="0"/>
    <n v="0"/>
    <n v="0"/>
    <n v="27020.677846153845"/>
    <n v="0"/>
    <n v="0"/>
    <n v="0"/>
    <n v="0"/>
    <n v="0"/>
    <n v="27020.677846153845"/>
    <n v="2.0985304322890528"/>
  </r>
  <r>
    <x v="47"/>
    <x v="30"/>
    <n v="12876"/>
    <m/>
    <n v="6887"/>
    <n v="23498.444"/>
    <n v="1.824980118049083"/>
    <m/>
    <m/>
    <m/>
    <m/>
    <m/>
    <m/>
    <m/>
    <m/>
    <m/>
    <m/>
    <m/>
    <m/>
    <m/>
    <m/>
    <m/>
    <m/>
    <m/>
    <m/>
    <m/>
    <m/>
    <m/>
    <m/>
    <m/>
    <m/>
    <n v="6887"/>
    <n v="0"/>
    <n v="0"/>
    <n v="0"/>
    <n v="0"/>
    <n v="0"/>
    <n v="23498.444"/>
    <n v="0"/>
    <n v="0"/>
    <n v="0"/>
    <n v="0"/>
    <n v="0"/>
    <n v="23498.444"/>
    <n v="1.8249801180490834"/>
  </r>
  <r>
    <x v="48"/>
    <x v="30"/>
    <n v="12876"/>
    <m/>
    <n v="6046.1071428571422"/>
    <n v="20629.317571428572"/>
    <n v="1.6021526538854121"/>
    <m/>
    <m/>
    <m/>
    <m/>
    <m/>
    <m/>
    <m/>
    <m/>
    <m/>
    <m/>
    <m/>
    <m/>
    <m/>
    <m/>
    <m/>
    <m/>
    <m/>
    <m/>
    <m/>
    <m/>
    <m/>
    <m/>
    <m/>
    <m/>
    <n v="6046.1071428571422"/>
    <n v="0"/>
    <n v="0"/>
    <n v="0"/>
    <n v="0"/>
    <n v="0"/>
    <n v="20629.317571428568"/>
    <n v="0"/>
    <n v="0"/>
    <n v="0"/>
    <n v="0"/>
    <n v="0"/>
    <n v="20629.317571428568"/>
    <n v="1.6021526538854123"/>
  </r>
  <r>
    <x v="49"/>
    <x v="30"/>
    <n v="12876"/>
    <m/>
    <n v="5835"/>
    <n v="19909.02"/>
    <n v="1.54621155638397"/>
    <m/>
    <m/>
    <m/>
    <m/>
    <m/>
    <m/>
    <m/>
    <m/>
    <m/>
    <m/>
    <m/>
    <m/>
    <m/>
    <m/>
    <m/>
    <m/>
    <m/>
    <m/>
    <m/>
    <m/>
    <m/>
    <m/>
    <m/>
    <m/>
    <n v="5835"/>
    <n v="0"/>
    <n v="0"/>
    <n v="0"/>
    <n v="0"/>
    <n v="0"/>
    <n v="19909.02"/>
    <n v="0"/>
    <n v="0"/>
    <n v="0"/>
    <n v="0"/>
    <n v="0"/>
    <n v="19909.02"/>
    <n v="1.5462115563839702"/>
  </r>
  <r>
    <x v="50"/>
    <x v="30"/>
    <n v="12876"/>
    <m/>
    <n v="6270.3461538461543"/>
    <n v="21394.421076923081"/>
    <n v="1.6615735536597609"/>
    <m/>
    <m/>
    <m/>
    <m/>
    <m/>
    <m/>
    <m/>
    <m/>
    <m/>
    <m/>
    <m/>
    <m/>
    <m/>
    <m/>
    <m/>
    <m/>
    <m/>
    <m/>
    <m/>
    <m/>
    <m/>
    <m/>
    <m/>
    <m/>
    <n v="6270.3461538461543"/>
    <n v="0"/>
    <n v="0"/>
    <n v="0"/>
    <n v="0"/>
    <n v="0"/>
    <n v="21394.421076923078"/>
    <n v="0"/>
    <n v="0"/>
    <n v="0"/>
    <n v="0"/>
    <n v="0"/>
    <n v="21394.421076923078"/>
    <n v="1.6615735536597607"/>
  </r>
  <r>
    <x v="51"/>
    <x v="30"/>
    <n v="12876"/>
    <m/>
    <n v="7131.818181818182"/>
    <n v="24333.763636363641"/>
    <n v="1.889854274337033"/>
    <m/>
    <m/>
    <m/>
    <m/>
    <m/>
    <m/>
    <m/>
    <m/>
    <m/>
    <m/>
    <m/>
    <m/>
    <m/>
    <m/>
    <m/>
    <m/>
    <m/>
    <m/>
    <m/>
    <m/>
    <m/>
    <m/>
    <m/>
    <m/>
    <n v="7131.818181818182"/>
    <n v="0"/>
    <n v="0"/>
    <n v="0"/>
    <n v="0"/>
    <n v="0"/>
    <n v="24333.763636363637"/>
    <n v="0"/>
    <n v="0"/>
    <n v="0"/>
    <n v="0"/>
    <n v="0"/>
    <n v="24333.763636363637"/>
    <n v="1.889854274337033"/>
  </r>
  <r>
    <x v="52"/>
    <x v="30"/>
    <n v="12876"/>
    <m/>
    <n v="7987.666666666667"/>
    <n v="27253.918666666668"/>
    <n v="2.1166448172310242"/>
    <m/>
    <m/>
    <m/>
    <m/>
    <m/>
    <m/>
    <m/>
    <m/>
    <m/>
    <m/>
    <m/>
    <m/>
    <m/>
    <m/>
    <m/>
    <m/>
    <m/>
    <m/>
    <m/>
    <m/>
    <m/>
    <m/>
    <m/>
    <m/>
    <n v="7987.666666666667"/>
    <n v="0"/>
    <n v="0"/>
    <n v="0"/>
    <n v="0"/>
    <n v="0"/>
    <n v="27253.918666666668"/>
    <n v="0"/>
    <n v="0"/>
    <n v="0"/>
    <n v="0"/>
    <n v="0"/>
    <n v="27253.918666666668"/>
    <n v="2.1166448172310242"/>
  </r>
  <r>
    <x v="0"/>
    <x v="31"/>
    <n v="123454"/>
    <n v="1012942.222222222"/>
    <m/>
    <n v="924239320.29789758"/>
    <n v="7486.5076894867516"/>
    <n v="28500.071428571431"/>
    <n v="56553.538461538461"/>
    <m/>
    <m/>
    <n v="145810.71428571429"/>
    <m/>
    <n v="0"/>
    <m/>
    <m/>
    <m/>
    <m/>
    <m/>
    <m/>
    <m/>
    <m/>
    <m/>
    <m/>
    <m/>
    <m/>
    <m/>
    <m/>
    <m/>
    <m/>
    <m/>
    <n v="85053.609890109889"/>
    <n v="0"/>
    <n v="1012942.222222222"/>
    <n v="0"/>
    <n v="0"/>
    <n v="145810.71428571429"/>
    <n v="290202.91694505495"/>
    <n v="0"/>
    <n v="962295.11111111089"/>
    <n v="0"/>
    <n v="0"/>
    <n v="0"/>
    <n v="1252498.0280561659"/>
    <n v="10.145463314725857"/>
  </r>
  <r>
    <x v="54"/>
    <x v="31"/>
    <n v="123454"/>
    <n v="739400"/>
    <m/>
    <n v="674734667.78518522"/>
    <n v="5465.474328779831"/>
    <n v="27499"/>
    <n v="48551"/>
    <m/>
    <m/>
    <n v="142385.1851851852"/>
    <m/>
    <n v="0"/>
    <m/>
    <m/>
    <m/>
    <m/>
    <m/>
    <m/>
    <m/>
    <m/>
    <m/>
    <m/>
    <m/>
    <m/>
    <m/>
    <m/>
    <m/>
    <m/>
    <m/>
    <n v="76050"/>
    <n v="0"/>
    <n v="739400"/>
    <n v="0"/>
    <n v="0"/>
    <n v="142385.1851851852"/>
    <n v="259482.6"/>
    <n v="0"/>
    <n v="702430"/>
    <n v="0"/>
    <n v="0"/>
    <n v="0"/>
    <n v="961912.6"/>
    <n v="7.791668151700228"/>
  </r>
  <r>
    <x v="1"/>
    <x v="31"/>
    <n v="123454"/>
    <n v="665614.2857142858"/>
    <m/>
    <n v="607474239.2442857"/>
    <n v="4920.6525446262231"/>
    <n v="29877.357142857141"/>
    <n v="54232.28571428571"/>
    <m/>
    <m/>
    <n v="147028.57142857139"/>
    <m/>
    <n v="0"/>
    <m/>
    <m/>
    <m/>
    <m/>
    <m/>
    <m/>
    <m/>
    <m/>
    <m/>
    <m/>
    <m/>
    <m/>
    <m/>
    <m/>
    <m/>
    <m/>
    <m/>
    <n v="84109.642857142855"/>
    <n v="0"/>
    <n v="665614.2857142858"/>
    <n v="0"/>
    <n v="0"/>
    <n v="147028.57142857139"/>
    <n v="286982.10142857139"/>
    <n v="0"/>
    <n v="632333.57142857148"/>
    <n v="0"/>
    <n v="0"/>
    <n v="0"/>
    <n v="919315.67285714287"/>
    <n v="7.4466252438733687"/>
  </r>
  <r>
    <x v="53"/>
    <x v="31"/>
    <n v="123454"/>
    <n v="609532"/>
    <m/>
    <n v="556313064.02524126"/>
    <n v="4506.2376595755604"/>
    <n v="29388"/>
    <n v="51771"/>
    <m/>
    <m/>
    <n v="142965.5172413793"/>
    <m/>
    <n v="0"/>
    <m/>
    <m/>
    <m/>
    <m/>
    <m/>
    <m/>
    <m/>
    <m/>
    <m/>
    <m/>
    <m/>
    <m/>
    <m/>
    <m/>
    <m/>
    <m/>
    <m/>
    <n v="81159"/>
    <n v="0"/>
    <n v="609532"/>
    <n v="0"/>
    <n v="0"/>
    <n v="142965.5172413793"/>
    <n v="276914.50799999997"/>
    <n v="0"/>
    <n v="579055.4"/>
    <n v="0"/>
    <n v="0"/>
    <n v="0"/>
    <n v="855969.90800000005"/>
    <n v="6.9335129521927197"/>
  </r>
  <r>
    <x v="2"/>
    <x v="31"/>
    <n v="123454"/>
    <n v="171385.10344827591"/>
    <m/>
    <n v="156713297.19123831"/>
    <n v="1269.406395833576"/>
    <n v="29198.555555555551"/>
    <n v="55462.1"/>
    <m/>
    <m/>
    <n v="121220.68965517241"/>
    <m/>
    <n v="0"/>
    <m/>
    <m/>
    <m/>
    <m/>
    <m/>
    <m/>
    <m/>
    <m/>
    <m/>
    <m/>
    <m/>
    <m/>
    <m/>
    <m/>
    <m/>
    <m/>
    <m/>
    <n v="84660.655555555553"/>
    <n v="0"/>
    <n v="171385.10344827591"/>
    <n v="0"/>
    <n v="0"/>
    <n v="121220.68965517241"/>
    <n v="288862.15675555554"/>
    <n v="0"/>
    <n v="162815.84827586214"/>
    <n v="0"/>
    <n v="0"/>
    <n v="0"/>
    <n v="451678.00503141771"/>
    <n v="3.658674526798789"/>
  </r>
  <r>
    <x v="3"/>
    <x v="31"/>
    <n v="123454"/>
    <n v="47665.71428571429"/>
    <m/>
    <n v="43878717.217619047"/>
    <n v="355.42564208222541"/>
    <n v="27802.5"/>
    <n v="54003.333333333343"/>
    <m/>
    <m/>
    <n v="128464.2857142857"/>
    <m/>
    <n v="0"/>
    <m/>
    <m/>
    <m/>
    <m/>
    <m/>
    <m/>
    <m/>
    <m/>
    <m/>
    <m/>
    <m/>
    <m/>
    <m/>
    <m/>
    <m/>
    <m/>
    <m/>
    <n v="81805.833333333343"/>
    <n v="0"/>
    <n v="47665.71428571429"/>
    <n v="0"/>
    <n v="0"/>
    <n v="128464.2857142857"/>
    <n v="279121.50333333336"/>
    <n v="0"/>
    <n v="45282.428571428572"/>
    <n v="0"/>
    <n v="0"/>
    <n v="0"/>
    <n v="324403.93190476194"/>
    <n v="2.6277312351544864"/>
  </r>
  <r>
    <x v="4"/>
    <x v="31"/>
    <n v="123454"/>
    <n v="65980.571428596973"/>
    <m/>
    <n v="60610094.089166157"/>
    <n v="490.952857656829"/>
    <n v="29517.857142856341"/>
    <n v="53503.857142861933"/>
    <m/>
    <m/>
    <n v="152542.85714285079"/>
    <m/>
    <n v="0"/>
    <m/>
    <m/>
    <m/>
    <m/>
    <m/>
    <m/>
    <m/>
    <m/>
    <m/>
    <m/>
    <m/>
    <m/>
    <m/>
    <m/>
    <m/>
    <m/>
    <m/>
    <n v="83021.714285718277"/>
    <n v="0"/>
    <n v="65980.571428596973"/>
    <n v="0"/>
    <n v="0"/>
    <n v="152542.85714285079"/>
    <n v="283270.08914287074"/>
    <n v="0"/>
    <n v="62681.542857167122"/>
    <n v="0"/>
    <n v="0"/>
    <n v="0"/>
    <n v="345951.63200003788"/>
    <n v="2.8022715505373488"/>
  </r>
  <r>
    <x v="5"/>
    <x v="31"/>
    <n v="123454"/>
    <n v="72327.714285716414"/>
    <m/>
    <n v="66424661.581938453"/>
    <n v="538.05191878706603"/>
    <n v="31585.571428571358"/>
    <n v="53086.071428571828"/>
    <m/>
    <m/>
    <n v="172886.50793650729"/>
    <m/>
    <n v="0"/>
    <m/>
    <m/>
    <m/>
    <m/>
    <m/>
    <m/>
    <m/>
    <m/>
    <m/>
    <m/>
    <m/>
    <m/>
    <m/>
    <m/>
    <m/>
    <m/>
    <m/>
    <n v="84671.64285714319"/>
    <n v="0"/>
    <n v="72327.714285716414"/>
    <n v="0"/>
    <n v="0"/>
    <n v="172886.50793650729"/>
    <n v="288899.64542857255"/>
    <n v="0"/>
    <n v="68711.328571430597"/>
    <n v="0"/>
    <n v="0"/>
    <n v="0"/>
    <n v="357610.97400000313"/>
    <n v="2.8967143551444514"/>
  </r>
  <r>
    <x v="6"/>
    <x v="31"/>
    <n v="123454"/>
    <n v="69107.142857142855"/>
    <m/>
    <n v="63472982.103492059"/>
    <n v="514.14277466499311"/>
    <n v="33258.888888888891"/>
    <n v="49688.888888888891"/>
    <m/>
    <m/>
    <n v="164250"/>
    <m/>
    <n v="0"/>
    <m/>
    <m/>
    <m/>
    <m/>
    <m/>
    <m/>
    <m/>
    <m/>
    <m/>
    <m/>
    <m/>
    <m/>
    <m/>
    <m/>
    <m/>
    <m/>
    <m/>
    <n v="82947.777777777781"/>
    <n v="0"/>
    <n v="69107.142857142855"/>
    <n v="0"/>
    <n v="0"/>
    <n v="164250"/>
    <n v="283017.81777777779"/>
    <n v="0"/>
    <n v="65651.78571428571"/>
    <n v="0"/>
    <n v="0"/>
    <n v="0"/>
    <n v="348669.60349206347"/>
    <n v="2.8242876171858624"/>
  </r>
  <r>
    <x v="7"/>
    <x v="31"/>
    <n v="123454"/>
    <n v="149883.85185185191"/>
    <m/>
    <n v="137067640.22968239"/>
    <n v="1110.2729780297309"/>
    <n v="35376.8125"/>
    <n v="48472.375"/>
    <m/>
    <m/>
    <n v="87473.913043478256"/>
    <m/>
    <n v="0"/>
    <m/>
    <m/>
    <m/>
    <m/>
    <m/>
    <m/>
    <m/>
    <m/>
    <m/>
    <m/>
    <m/>
    <m/>
    <m/>
    <m/>
    <m/>
    <m/>
    <m/>
    <n v="83849.1875"/>
    <n v="0"/>
    <n v="149883.85185185191"/>
    <n v="0"/>
    <n v="0"/>
    <n v="87473.913043478256"/>
    <n v="286093.42774999997"/>
    <n v="0"/>
    <n v="142389.65925925932"/>
    <n v="0"/>
    <n v="0"/>
    <n v="0"/>
    <n v="428483.08700925927"/>
    <n v="3.4707914446616495"/>
  </r>
  <r>
    <x v="8"/>
    <x v="31"/>
    <n v="123454"/>
    <n v="511757.14285714278"/>
    <m/>
    <n v="467117612.51376623"/>
    <n v="3783.738173844235"/>
    <n v="32165.454545454551"/>
    <n v="51570"/>
    <m/>
    <m/>
    <n v="109392.8571428571"/>
    <m/>
    <n v="0"/>
    <m/>
    <m/>
    <m/>
    <m/>
    <m/>
    <m/>
    <m/>
    <m/>
    <m/>
    <m/>
    <m/>
    <m/>
    <m/>
    <m/>
    <m/>
    <m/>
    <m/>
    <n v="83735.454545454559"/>
    <n v="0"/>
    <n v="511757.14285714278"/>
    <n v="0"/>
    <n v="0"/>
    <n v="109392.8571428571"/>
    <n v="285705.37090909097"/>
    <n v="0"/>
    <n v="486169.28571428568"/>
    <n v="0"/>
    <n v="0"/>
    <n v="0"/>
    <n v="771874.65662337665"/>
    <n v="6.2523260212174305"/>
  </r>
  <r>
    <x v="9"/>
    <x v="31"/>
    <n v="123454"/>
    <n v="317592.93333333329"/>
    <m/>
    <n v="290004875.83110338"/>
    <n v="2349.0925837243299"/>
    <n v="34854.333333333328"/>
    <n v="52457.166666666672"/>
    <m/>
    <m/>
    <n v="62213.793103448283"/>
    <m/>
    <n v="0"/>
    <m/>
    <m/>
    <m/>
    <m/>
    <m/>
    <m/>
    <m/>
    <m/>
    <m/>
    <m/>
    <m/>
    <m/>
    <m/>
    <m/>
    <m/>
    <m/>
    <m/>
    <n v="87311.5"/>
    <n v="0"/>
    <n v="317592.93333333329"/>
    <n v="0"/>
    <n v="0"/>
    <n v="62213.793103448283"/>
    <n v="297906.83799999999"/>
    <n v="0"/>
    <n v="301713.28666666662"/>
    <n v="0"/>
    <n v="0"/>
    <n v="0"/>
    <n v="599620.12466666661"/>
    <n v="4.8570327787407992"/>
  </r>
  <r>
    <x v="10"/>
    <x v="31"/>
    <n v="123454"/>
    <n v="520844.28571428568"/>
    <m/>
    <n v="475374047.7146194"/>
    <n v="3850.6168104283329"/>
    <n v="31502.2"/>
    <n v="52044.866666666661"/>
    <m/>
    <m/>
    <n v="78996.551724137928"/>
    <m/>
    <n v="0"/>
    <m/>
    <m/>
    <m/>
    <m/>
    <m/>
    <m/>
    <m/>
    <m/>
    <m/>
    <m/>
    <m/>
    <m/>
    <m/>
    <m/>
    <m/>
    <m/>
    <m/>
    <n v="83547.066666666666"/>
    <n v="0"/>
    <n v="520844.28571428568"/>
    <n v="0"/>
    <n v="0"/>
    <n v="78996.551724137928"/>
    <n v="285062.59146666666"/>
    <n v="0"/>
    <n v="494802.07142857142"/>
    <n v="0"/>
    <n v="0"/>
    <n v="0"/>
    <n v="779864.66289523803"/>
    <n v="6.3170465347031124"/>
  </r>
  <r>
    <x v="11"/>
    <x v="31"/>
    <n v="123454"/>
    <n v="502539.52000000002"/>
    <m/>
    <n v="458664499.70599997"/>
    <n v="3715.2664126395262"/>
    <n v="29100.75"/>
    <n v="45879.75"/>
    <m/>
    <m/>
    <n v="92624"/>
    <m/>
    <n v="0"/>
    <m/>
    <m/>
    <m/>
    <m/>
    <m/>
    <m/>
    <m/>
    <m/>
    <m/>
    <m/>
    <m/>
    <m/>
    <m/>
    <m/>
    <m/>
    <m/>
    <m/>
    <n v="74980.5"/>
    <n v="0"/>
    <n v="502539.52000000002"/>
    <n v="0"/>
    <n v="0"/>
    <n v="92624"/>
    <n v="255833.46599999999"/>
    <n v="0"/>
    <n v="477412.54399999999"/>
    <n v="0"/>
    <n v="0"/>
    <n v="0"/>
    <n v="733246.01"/>
    <n v="5.9394269120482122"/>
  </r>
  <r>
    <x v="12"/>
    <x v="31"/>
    <n v="123454"/>
    <n v="671252"/>
    <m/>
    <n v="612584592.86800003"/>
    <n v="4962.0473445007856"/>
    <n v="30679"/>
    <n v="46510"/>
    <m/>
    <m/>
    <n v="139400"/>
    <m/>
    <n v="0"/>
    <m/>
    <m/>
    <m/>
    <m/>
    <m/>
    <m/>
    <m/>
    <m/>
    <m/>
    <m/>
    <m/>
    <m/>
    <m/>
    <m/>
    <m/>
    <m/>
    <m/>
    <n v="77189"/>
    <n v="0"/>
    <n v="671252"/>
    <n v="0"/>
    <n v="0"/>
    <n v="139400"/>
    <n v="263368.86800000002"/>
    <n v="0"/>
    <n v="637689.4"/>
    <n v="0"/>
    <n v="0"/>
    <n v="0"/>
    <n v="901058.26800000004"/>
    <n v="7.2987369222544434"/>
  </r>
  <r>
    <x v="13"/>
    <x v="31"/>
    <n v="123454"/>
    <n v="373338.46153846162"/>
    <m/>
    <n v="340856541.41230768"/>
    <n v="2761.0003840483719"/>
    <n v="28875"/>
    <n v="44435"/>
    <m/>
    <m/>
    <n v="121730.76923076921"/>
    <m/>
    <n v="0"/>
    <m/>
    <m/>
    <m/>
    <m/>
    <m/>
    <m/>
    <m/>
    <m/>
    <m/>
    <m/>
    <m/>
    <m/>
    <m/>
    <m/>
    <m/>
    <m/>
    <m/>
    <n v="73310"/>
    <n v="0"/>
    <n v="373338.46153846162"/>
    <n v="0"/>
    <n v="0"/>
    <n v="121730.76923076921"/>
    <n v="250133.72"/>
    <n v="0"/>
    <n v="354671.53846153856"/>
    <n v="0"/>
    <n v="0"/>
    <n v="0"/>
    <n v="604805.25846153859"/>
    <n v="4.8990333116913067"/>
  </r>
  <r>
    <x v="14"/>
    <x v="31"/>
    <n v="123454"/>
    <n v="278692.29629629629"/>
    <m/>
    <n v="254558030.64059061"/>
    <n v="2061.9666486350429"/>
    <n v="30151.57894736842"/>
    <n v="45856.75"/>
    <m/>
    <m/>
    <n v="131316"/>
    <m/>
    <n v="0"/>
    <m/>
    <m/>
    <m/>
    <m/>
    <m/>
    <m/>
    <m/>
    <m/>
    <m/>
    <m/>
    <m/>
    <m/>
    <m/>
    <m/>
    <m/>
    <m/>
    <m/>
    <n v="76008.328947368427"/>
    <n v="0"/>
    <n v="278692.29629629629"/>
    <n v="0"/>
    <n v="0"/>
    <n v="131316"/>
    <n v="259340.41836842106"/>
    <n v="0"/>
    <n v="264757.68148148147"/>
    <n v="0"/>
    <n v="0"/>
    <n v="0"/>
    <n v="524098.09984990256"/>
    <n v="4.2452905523506939"/>
  </r>
  <r>
    <x v="15"/>
    <x v="31"/>
    <n v="123454"/>
    <n v="19007.142857142859"/>
    <m/>
    <n v="17705845.627936509"/>
    <n v="143.4205908916399"/>
    <n v="29752.222222222219"/>
    <n v="46230"/>
    <m/>
    <m/>
    <n v="112080"/>
    <m/>
    <n v="0"/>
    <m/>
    <m/>
    <m/>
    <m/>
    <m/>
    <m/>
    <m/>
    <m/>
    <m/>
    <m/>
    <m/>
    <m/>
    <m/>
    <m/>
    <m/>
    <m/>
    <m/>
    <n v="75982.222222222219"/>
    <n v="0"/>
    <n v="19007.142857142859"/>
    <n v="0"/>
    <n v="0"/>
    <n v="112080"/>
    <n v="259251.34222222221"/>
    <n v="0"/>
    <n v="18056.785714285717"/>
    <n v="0"/>
    <n v="0"/>
    <n v="0"/>
    <n v="277308.12793650792"/>
    <n v="2.2462466014589073"/>
  </r>
  <r>
    <x v="16"/>
    <x v="31"/>
    <n v="123454"/>
    <n v="4669.2413793103451"/>
    <m/>
    <m/>
    <m/>
    <n v="30213"/>
    <n v="48862"/>
    <m/>
    <m/>
    <n v="125600"/>
    <m/>
    <m/>
    <m/>
    <m/>
    <m/>
    <m/>
    <m/>
    <m/>
    <m/>
    <m/>
    <m/>
    <m/>
    <m/>
    <m/>
    <m/>
    <m/>
    <m/>
    <m/>
    <m/>
    <n v="79075"/>
    <n v="0"/>
    <n v="4669.2413793103451"/>
    <n v="0"/>
    <n v="0"/>
    <n v="125600"/>
    <n v="269803.89999999997"/>
    <n v="0"/>
    <n v="4435.7793103448284"/>
    <n v="0"/>
    <n v="0"/>
    <n v="0"/>
    <n v="274239.6793103448"/>
    <n v="2.2213916058640852"/>
  </r>
  <r>
    <x v="17"/>
    <x v="31"/>
    <n v="123454"/>
    <n v="3362.88"/>
    <m/>
    <n v="3439385.1184761911"/>
    <n v="27.859649087726531"/>
    <n v="30189.571428571431"/>
    <n v="47493.476190476191"/>
    <m/>
    <m/>
    <n v="107384"/>
    <m/>
    <n v="0"/>
    <m/>
    <m/>
    <m/>
    <m/>
    <m/>
    <m/>
    <m/>
    <m/>
    <m/>
    <m/>
    <m/>
    <m/>
    <m/>
    <m/>
    <m/>
    <m/>
    <m/>
    <n v="77683.047619047618"/>
    <n v="0"/>
    <n v="3362.88"/>
    <n v="0"/>
    <n v="0"/>
    <n v="107384"/>
    <n v="265054.55847619049"/>
    <n v="0"/>
    <n v="3194.7359999999999"/>
    <n v="0"/>
    <n v="0"/>
    <n v="0"/>
    <n v="268249.29447619047"/>
    <n v="2.1728683920828038"/>
  </r>
  <r>
    <x v="18"/>
    <x v="31"/>
    <n v="123454"/>
    <n v="3878.571428571428"/>
    <m/>
    <n v="3934486.6031746031"/>
    <n v="31.870061749109819"/>
    <n v="30750"/>
    <n v="46638.888888888891"/>
    <m/>
    <m/>
    <n v="133178.57142857139"/>
    <m/>
    <n v="0"/>
    <m/>
    <m/>
    <m/>
    <m/>
    <m/>
    <m/>
    <m/>
    <m/>
    <m/>
    <m/>
    <m/>
    <m/>
    <m/>
    <m/>
    <m/>
    <m/>
    <m/>
    <n v="77388.888888888891"/>
    <n v="0"/>
    <n v="3878.571428571428"/>
    <n v="0"/>
    <n v="0"/>
    <n v="133178.57142857139"/>
    <n v="264050.88888888888"/>
    <n v="0"/>
    <n v="3684.6428571428569"/>
    <n v="0"/>
    <n v="0"/>
    <n v="0"/>
    <n v="267735.53174603172"/>
    <n v="2.168706819916987"/>
  </r>
  <r>
    <x v="19"/>
    <x v="31"/>
    <n v="123454"/>
    <n v="286888.96551724139"/>
    <m/>
    <n v="262035925.1992414"/>
    <n v="2122.5389634944299"/>
    <n v="31963.21428571429"/>
    <n v="48435.28571428571"/>
    <m/>
    <m/>
    <n v="118868.96551724141"/>
    <m/>
    <n v="0"/>
    <m/>
    <m/>
    <m/>
    <m/>
    <m/>
    <m/>
    <m/>
    <m/>
    <m/>
    <m/>
    <m/>
    <m/>
    <m/>
    <m/>
    <m/>
    <m/>
    <m/>
    <n v="80398.5"/>
    <n v="0"/>
    <n v="286888.96551724139"/>
    <n v="0"/>
    <n v="0"/>
    <n v="118868.96551724141"/>
    <n v="274319.68199999997"/>
    <n v="0"/>
    <n v="272544.5172413793"/>
    <n v="0"/>
    <n v="0"/>
    <n v="0"/>
    <n v="546864.19924137928"/>
    <n v="4.429700125077999"/>
  </r>
  <r>
    <x v="20"/>
    <x v="31"/>
    <n v="123454"/>
    <n v="587614.2857142858"/>
    <m/>
    <n v="536283136.79345948"/>
    <n v="4343.9915822367802"/>
    <n v="29562"/>
    <n v="45812.399999999987"/>
    <m/>
    <m/>
    <n v="121730.76923076921"/>
    <m/>
    <n v="0"/>
    <m/>
    <m/>
    <m/>
    <m/>
    <m/>
    <m/>
    <m/>
    <m/>
    <m/>
    <m/>
    <m/>
    <m/>
    <m/>
    <m/>
    <m/>
    <m/>
    <m/>
    <n v="75374.399999999994"/>
    <n v="0"/>
    <n v="587614.2857142858"/>
    <n v="0"/>
    <n v="0"/>
    <n v="121730.76923076921"/>
    <n v="257177.45279999997"/>
    <n v="0"/>
    <n v="558233.57142857148"/>
    <n v="0"/>
    <n v="0"/>
    <n v="0"/>
    <n v="815411.02422857145"/>
    <n v="6.6049785687670832"/>
  </r>
  <r>
    <x v="21"/>
    <x v="31"/>
    <n v="123454"/>
    <n v="245014.8148148148"/>
    <m/>
    <n v="223778407.71333331"/>
    <n v="1812.646068279143"/>
    <n v="30569.444444444449"/>
    <n v="48601.111111111109"/>
    <m/>
    <m/>
    <n v="54766.666666666672"/>
    <m/>
    <n v="0"/>
    <m/>
    <m/>
    <m/>
    <m/>
    <m/>
    <m/>
    <m/>
    <m/>
    <m/>
    <m/>
    <m/>
    <m/>
    <m/>
    <m/>
    <m/>
    <m/>
    <m/>
    <n v="79170.555555555562"/>
    <n v="0"/>
    <n v="245014.8148148148"/>
    <n v="0"/>
    <n v="0"/>
    <n v="54766.666666666672"/>
    <n v="270129.93555555557"/>
    <n v="0"/>
    <n v="232764.07407407407"/>
    <n v="0"/>
    <n v="0"/>
    <n v="0"/>
    <n v="502894.00962962967"/>
    <n v="4.0735335398580013"/>
  </r>
  <r>
    <x v="22"/>
    <x v="31"/>
    <n v="123454"/>
    <n v="707817.6551724138"/>
    <m/>
    <n v="645943223.51109898"/>
    <n v="5232.2583594788257"/>
    <n v="30709.518518518518"/>
    <n v="52047.851851851847"/>
    <m/>
    <m/>
    <n v="131153.84615384621"/>
    <m/>
    <n v="0"/>
    <m/>
    <m/>
    <m/>
    <m/>
    <m/>
    <m/>
    <m/>
    <m/>
    <m/>
    <m/>
    <m/>
    <m/>
    <m/>
    <m/>
    <m/>
    <m/>
    <m/>
    <n v="82757.370370370365"/>
    <n v="0"/>
    <n v="707817.6551724138"/>
    <n v="0"/>
    <n v="0"/>
    <n v="131153.84615384621"/>
    <n v="282368.14770370367"/>
    <n v="0"/>
    <n v="672426.77241379314"/>
    <n v="0"/>
    <n v="0"/>
    <n v="0"/>
    <n v="954794.92011749675"/>
    <n v="7.7340136416600256"/>
  </r>
  <r>
    <x v="23"/>
    <x v="31"/>
    <n v="123454"/>
    <n v="568316.48"/>
    <m/>
    <n v="518696376.40101957"/>
    <n v="4201.5356035528976"/>
    <n v="30936.176470588231"/>
    <n v="51403.352941176468"/>
    <m/>
    <m/>
    <n v="110804.1666666667"/>
    <m/>
    <n v="0"/>
    <m/>
    <m/>
    <m/>
    <m/>
    <m/>
    <m/>
    <m/>
    <m/>
    <m/>
    <m/>
    <m/>
    <m/>
    <m/>
    <m/>
    <m/>
    <m/>
    <m/>
    <n v="82339.529411764699"/>
    <n v="0"/>
    <n v="568316.48"/>
    <n v="0"/>
    <n v="0"/>
    <n v="110804.1666666667"/>
    <n v="280942.47435294115"/>
    <n v="0"/>
    <n v="539900.65599999996"/>
    <n v="0"/>
    <n v="0"/>
    <n v="0"/>
    <n v="820843.13035294111"/>
    <n v="6.648979622798298"/>
  </r>
  <r>
    <x v="24"/>
    <x v="31"/>
    <n v="123454"/>
    <n v="644812.82758620696"/>
    <m/>
    <n v="588487704.53572416"/>
    <n v="4766.8581377332785"/>
    <n v="27550.448275862069"/>
    <n v="51967.758620689659"/>
    <m/>
    <m/>
    <n v="147089.6551724138"/>
    <m/>
    <n v="0"/>
    <m/>
    <m/>
    <m/>
    <m/>
    <m/>
    <m/>
    <m/>
    <m/>
    <m/>
    <m/>
    <m/>
    <m/>
    <m/>
    <m/>
    <m/>
    <m/>
    <m/>
    <n v="79518.206896551725"/>
    <n v="0"/>
    <n v="644812.82758620696"/>
    <n v="0"/>
    <n v="0"/>
    <n v="147089.6551724138"/>
    <n v="271316.12193103449"/>
    <n v="0"/>
    <n v="612572.18620689667"/>
    <n v="0"/>
    <n v="0"/>
    <n v="0"/>
    <n v="883888.30813793116"/>
    <n v="7.1596571041677963"/>
  </r>
  <r>
    <x v="25"/>
    <x v="31"/>
    <n v="123454"/>
    <n v="436808.57142857142"/>
    <m/>
    <n v="398663879.28888887"/>
    <n v="3229.2504032991151"/>
    <n v="16464.444444444449"/>
    <n v="51624.444444444453"/>
    <m/>
    <m/>
    <n v="62142.857142857138"/>
    <m/>
    <n v="0"/>
    <m/>
    <m/>
    <m/>
    <m/>
    <m/>
    <m/>
    <m/>
    <m/>
    <m/>
    <m/>
    <m/>
    <m/>
    <m/>
    <m/>
    <m/>
    <m/>
    <m/>
    <n v="68088.888888888905"/>
    <n v="0"/>
    <n v="436808.57142857142"/>
    <n v="0"/>
    <n v="0"/>
    <n v="62142.857142857138"/>
    <n v="232319.28888888893"/>
    <n v="0"/>
    <n v="414968.14285714284"/>
    <n v="0"/>
    <n v="0"/>
    <n v="0"/>
    <n v="647287.43174603174"/>
    <n v="5.2431466922581018"/>
  </r>
  <r>
    <x v="26"/>
    <x v="31"/>
    <n v="123454"/>
    <n v="131268"/>
    <m/>
    <n v="120031087.5432857"/>
    <n v="972.2737824880985"/>
    <n v="19247"/>
    <n v="49472.678571428572"/>
    <m/>
    <m/>
    <n v="80200"/>
    <m/>
    <n v="0"/>
    <m/>
    <m/>
    <m/>
    <m/>
    <m/>
    <m/>
    <m/>
    <m/>
    <m/>
    <m/>
    <m/>
    <m/>
    <m/>
    <m/>
    <m/>
    <m/>
    <m/>
    <n v="68719.67857142858"/>
    <n v="0"/>
    <n v="131268"/>
    <n v="0"/>
    <n v="0"/>
    <n v="80200"/>
    <n v="234471.54328571432"/>
    <n v="0"/>
    <n v="124704.6"/>
    <n v="0"/>
    <n v="0"/>
    <n v="0"/>
    <n v="359176.14328571432"/>
    <n v="2.9093925128850771"/>
  </r>
  <r>
    <x v="27"/>
    <x v="31"/>
    <n v="123454"/>
    <n v="16397.142857142859"/>
    <m/>
    <n v="15338912.874342861"/>
    <n v="124.2480022870288"/>
    <n v="24427.5"/>
    <n v="48195.6"/>
    <m/>
    <m/>
    <n v="136928.57142857139"/>
    <m/>
    <n v="0"/>
    <m/>
    <m/>
    <m/>
    <m/>
    <m/>
    <m/>
    <m/>
    <m/>
    <m/>
    <m/>
    <m/>
    <m/>
    <m/>
    <m/>
    <m/>
    <m/>
    <m/>
    <n v="72623.100000000006"/>
    <n v="0"/>
    <n v="16397.142857142859"/>
    <n v="0"/>
    <n v="0"/>
    <n v="136928.57142857139"/>
    <n v="247790.0172"/>
    <n v="0"/>
    <n v="15577.285714285716"/>
    <n v="0"/>
    <n v="0"/>
    <n v="0"/>
    <n v="263367.30291428574"/>
    <n v="2.1333233667138023"/>
  </r>
  <r>
    <x v="28"/>
    <x v="31"/>
    <n v="123454"/>
    <n v="0"/>
    <m/>
    <m/>
    <m/>
    <m/>
    <m/>
    <m/>
    <m/>
    <n v="0"/>
    <m/>
    <n v="0"/>
    <m/>
    <m/>
    <m/>
    <m/>
    <m/>
    <m/>
    <m/>
    <m/>
    <m/>
    <m/>
    <m/>
    <m/>
    <m/>
    <m/>
    <m/>
    <m/>
    <m/>
    <n v="0"/>
    <n v="0"/>
    <n v="0"/>
    <n v="0"/>
    <n v="0"/>
    <n v="0"/>
    <n v="0"/>
    <n v="0"/>
    <n v="0"/>
    <n v="0"/>
    <n v="0"/>
    <n v="0"/>
    <n v="0"/>
    <n v="0"/>
  </r>
  <r>
    <x v="29"/>
    <x v="31"/>
    <n v="123454"/>
    <n v="7626"/>
    <m/>
    <n v="7321062.5981904762"/>
    <n v="59.301947269351153"/>
    <n v="25578.321428571431"/>
    <n v="49904.46428571429"/>
    <m/>
    <m/>
    <n v="108603.3333333333"/>
    <m/>
    <n v="0"/>
    <m/>
    <m/>
    <m/>
    <m/>
    <m/>
    <m/>
    <m/>
    <m/>
    <m/>
    <m/>
    <m/>
    <m/>
    <m/>
    <m/>
    <m/>
    <m/>
    <m/>
    <n v="75482.785714285725"/>
    <n v="0"/>
    <n v="7626"/>
    <n v="0"/>
    <n v="0"/>
    <n v="108603.3333333333"/>
    <n v="257547.26485714287"/>
    <n v="0"/>
    <n v="7244.7"/>
    <n v="0"/>
    <n v="0"/>
    <n v="0"/>
    <n v="264791.96485714288"/>
    <n v="2.1448633892554545"/>
  </r>
  <r>
    <x v="30"/>
    <x v="31"/>
    <n v="123454"/>
    <n v="18520"/>
    <m/>
    <n v="17279376.423999999"/>
    <n v="139.96611226853719"/>
    <n v="28248"/>
    <n v="47554"/>
    <m/>
    <m/>
    <n v="130500"/>
    <m/>
    <n v="0"/>
    <m/>
    <m/>
    <m/>
    <m/>
    <m/>
    <m/>
    <m/>
    <m/>
    <m/>
    <m/>
    <m/>
    <m/>
    <m/>
    <m/>
    <m/>
    <m/>
    <m/>
    <n v="75802"/>
    <n v="0"/>
    <n v="18520"/>
    <n v="0"/>
    <n v="0"/>
    <n v="130500"/>
    <n v="258636.424"/>
    <n v="0"/>
    <n v="17594"/>
    <n v="0"/>
    <n v="0"/>
    <n v="0"/>
    <n v="276230.424"/>
    <n v="2.2375170022842514"/>
  </r>
  <r>
    <x v="31"/>
    <x v="31"/>
    <n v="123454"/>
    <n v="196920"/>
    <m/>
    <n v="179994760.10800001"/>
    <n v="1457.990507460268"/>
    <n v="30285"/>
    <n v="49674"/>
    <m/>
    <m/>
    <n v="130900"/>
    <m/>
    <n v="0"/>
    <m/>
    <m/>
    <m/>
    <m/>
    <m/>
    <m/>
    <m/>
    <m/>
    <m/>
    <m/>
    <m/>
    <m/>
    <m/>
    <m/>
    <m/>
    <m/>
    <m/>
    <n v="79959"/>
    <n v="0"/>
    <n v="196920"/>
    <n v="0"/>
    <n v="0"/>
    <n v="130900"/>
    <n v="272820.10800000001"/>
    <n v="0"/>
    <n v="187074"/>
    <n v="0"/>
    <n v="0"/>
    <n v="0"/>
    <n v="459894.10800000001"/>
    <n v="3.7252264649181073"/>
  </r>
  <r>
    <x v="32"/>
    <x v="31"/>
    <n v="123454"/>
    <n v="184855.71428571429"/>
    <m/>
    <n v="168928970.16270679"/>
    <n v="1368.3555831541039"/>
    <n v="28215.78947368421"/>
    <n v="48453.157894736847"/>
    <m/>
    <m/>
    <n v="78964.285714285725"/>
    <m/>
    <n v="0"/>
    <m/>
    <m/>
    <m/>
    <m/>
    <m/>
    <m/>
    <m/>
    <m/>
    <m/>
    <m/>
    <m/>
    <m/>
    <m/>
    <m/>
    <m/>
    <m/>
    <m/>
    <n v="76668.947368421053"/>
    <n v="0"/>
    <n v="184855.71428571429"/>
    <n v="0"/>
    <n v="0"/>
    <n v="78964.285714285725"/>
    <n v="261594.44842105263"/>
    <n v="0"/>
    <n v="175612.92857142858"/>
    <n v="0"/>
    <n v="0"/>
    <n v="0"/>
    <n v="437207.37699248118"/>
    <n v="3.5414597906303658"/>
  </r>
  <r>
    <x v="33"/>
    <x v="31"/>
    <n v="123454"/>
    <n v="684416"/>
    <m/>
    <n v="624553844.63199997"/>
    <n v="5059.0004749299333"/>
    <n v="26134"/>
    <n v="50552"/>
    <m/>
    <m/>
    <n v="104800"/>
    <m/>
    <n v="0"/>
    <m/>
    <m/>
    <m/>
    <m/>
    <m/>
    <m/>
    <m/>
    <m/>
    <m/>
    <m/>
    <m/>
    <m/>
    <m/>
    <m/>
    <m/>
    <m/>
    <m/>
    <n v="76686"/>
    <n v="0"/>
    <n v="684416"/>
    <n v="0"/>
    <n v="0"/>
    <n v="104800"/>
    <n v="261652.63199999998"/>
    <n v="0"/>
    <n v="650195.19999999995"/>
    <n v="0"/>
    <n v="0"/>
    <n v="0"/>
    <n v="911847.83199999994"/>
    <n v="7.3861343658366678"/>
  </r>
  <r>
    <x v="34"/>
    <x v="31"/>
    <n v="123454"/>
    <n v="778680"/>
    <m/>
    <n v="710521261.88"/>
    <n v="5755.3522921898038"/>
    <n v="27062"/>
    <n v="50928"/>
    <m/>
    <m/>
    <n v="99000"/>
    <m/>
    <n v="0"/>
    <m/>
    <m/>
    <m/>
    <m/>
    <m/>
    <m/>
    <m/>
    <m/>
    <m/>
    <m/>
    <m/>
    <m/>
    <m/>
    <m/>
    <m/>
    <m/>
    <m/>
    <n v="77990"/>
    <n v="0"/>
    <n v="778680"/>
    <n v="0"/>
    <n v="0"/>
    <n v="99000"/>
    <n v="266101.88"/>
    <n v="0"/>
    <n v="739746"/>
    <n v="0"/>
    <n v="0"/>
    <n v="0"/>
    <n v="1005847.88"/>
    <n v="8.1475519626743562"/>
  </r>
  <r>
    <x v="35"/>
    <x v="31"/>
    <n v="123454"/>
    <n v="816243.07692307688"/>
    <m/>
    <n v="744765470.11155677"/>
    <n v="6032.736647751849"/>
    <n v="25467.68"/>
    <n v="45503.360000000001"/>
    <m/>
    <m/>
    <n v="109630.76923076921"/>
    <m/>
    <n v="0"/>
    <m/>
    <m/>
    <m/>
    <m/>
    <m/>
    <m/>
    <m/>
    <m/>
    <m/>
    <m/>
    <m/>
    <m/>
    <m/>
    <m/>
    <m/>
    <m/>
    <m/>
    <n v="70971.040000000008"/>
    <n v="0"/>
    <n v="816243.07692307688"/>
    <n v="0"/>
    <n v="0"/>
    <n v="109630.76923076921"/>
    <n v="242153.18848000001"/>
    <n v="0"/>
    <n v="775430.92307692301"/>
    <n v="0"/>
    <n v="0"/>
    <n v="0"/>
    <n v="1017584.111556923"/>
    <n v="8.242617586768537"/>
  </r>
  <r>
    <x v="36"/>
    <x v="31"/>
    <n v="123454"/>
    <n v="427770.06896551728"/>
    <m/>
    <n v="390520131.8266207"/>
    <n v="3163.2845580266389"/>
    <n v="28828.931034482761"/>
    <n v="49313.517241379312"/>
    <m/>
    <m/>
    <n v="127206.8965517241"/>
    <m/>
    <n v="0"/>
    <m/>
    <m/>
    <m/>
    <m/>
    <m/>
    <m/>
    <m/>
    <m/>
    <m/>
    <m/>
    <m/>
    <m/>
    <m/>
    <m/>
    <m/>
    <m/>
    <m/>
    <n v="78142.448275862072"/>
    <n v="0"/>
    <n v="427770.06896551728"/>
    <n v="0"/>
    <n v="0"/>
    <n v="127206.8965517241"/>
    <n v="266622.03351724136"/>
    <n v="0"/>
    <n v="406381.56551724143"/>
    <n v="0"/>
    <n v="0"/>
    <n v="0"/>
    <n v="673003.59903448285"/>
    <n v="5.4514523550025338"/>
  </r>
  <r>
    <x v="37"/>
    <x v="31"/>
    <n v="123454"/>
    <n v="376600"/>
    <m/>
    <n v="343836867.69999999"/>
    <n v="2785.141572569541"/>
    <n v="27049"/>
    <n v="48176"/>
    <m/>
    <m/>
    <n v="121000"/>
    <m/>
    <n v="0"/>
    <m/>
    <m/>
    <m/>
    <m/>
    <m/>
    <m/>
    <m/>
    <m/>
    <m/>
    <m/>
    <m/>
    <m/>
    <m/>
    <m/>
    <m/>
    <m/>
    <m/>
    <n v="75225"/>
    <n v="0"/>
    <n v="376600"/>
    <n v="0"/>
    <n v="0"/>
    <n v="121000"/>
    <n v="256667.69999999998"/>
    <n v="0"/>
    <n v="357770"/>
    <n v="0"/>
    <n v="0"/>
    <n v="0"/>
    <n v="614437.69999999995"/>
    <n v="4.9770578515074435"/>
  </r>
  <r>
    <x v="38"/>
    <x v="31"/>
    <n v="123454"/>
    <n v="222820"/>
    <m/>
    <n v="203575920.15599999"/>
    <n v="1649.0022207137879"/>
    <n v="26370"/>
    <n v="50793"/>
    <m/>
    <m/>
    <n v="100800"/>
    <m/>
    <n v="0"/>
    <m/>
    <m/>
    <m/>
    <m/>
    <m/>
    <m/>
    <m/>
    <m/>
    <m/>
    <m/>
    <m/>
    <m/>
    <m/>
    <m/>
    <m/>
    <m/>
    <m/>
    <n v="77163"/>
    <n v="0"/>
    <n v="222820"/>
    <n v="0"/>
    <n v="0"/>
    <n v="100800"/>
    <n v="263280.15600000002"/>
    <n v="0"/>
    <n v="211679"/>
    <n v="0"/>
    <n v="0"/>
    <n v="0"/>
    <n v="474959.15600000002"/>
    <n v="3.8472561115881221"/>
  </r>
  <r>
    <x v="39"/>
    <x v="31"/>
    <n v="123454"/>
    <n v="7220"/>
    <m/>
    <n v="6949285.068"/>
    <n v="56.290481215675477"/>
    <n v="26190"/>
    <n v="49849"/>
    <m/>
    <m/>
    <n v="105200"/>
    <m/>
    <n v="0"/>
    <m/>
    <m/>
    <m/>
    <m/>
    <m/>
    <m/>
    <m/>
    <m/>
    <m/>
    <m/>
    <m/>
    <m/>
    <m/>
    <m/>
    <m/>
    <m/>
    <m/>
    <n v="76039"/>
    <n v="0"/>
    <n v="7220"/>
    <n v="0"/>
    <n v="0"/>
    <n v="105200"/>
    <n v="259445.068"/>
    <n v="0"/>
    <n v="6859"/>
    <n v="0"/>
    <n v="0"/>
    <n v="0"/>
    <n v="266304.06799999997"/>
    <n v="2.1571117015244541"/>
  </r>
  <r>
    <x v="40"/>
    <x v="31"/>
    <n v="123454"/>
    <n v="3732"/>
    <m/>
    <n v="3717511.2719999999"/>
    <n v="30.112521846193719"/>
    <n v="26952"/>
    <n v="51954"/>
    <m/>
    <m/>
    <n v="44700"/>
    <m/>
    <n v="0"/>
    <m/>
    <m/>
    <m/>
    <m/>
    <m/>
    <m/>
    <m/>
    <m/>
    <m/>
    <m/>
    <m/>
    <m/>
    <m/>
    <m/>
    <m/>
    <m/>
    <m/>
    <n v="78906"/>
    <n v="0"/>
    <n v="3732"/>
    <n v="0"/>
    <n v="0"/>
    <n v="44700"/>
    <n v="269227.272"/>
    <n v="0"/>
    <n v="3545.4"/>
    <n v="0"/>
    <n v="0"/>
    <n v="0"/>
    <n v="272772.67200000002"/>
    <n v="2.2095085780938652"/>
  </r>
  <r>
    <x v="41"/>
    <x v="31"/>
    <n v="123454"/>
    <n v="34908"/>
    <m/>
    <m/>
    <m/>
    <n v="27566"/>
    <n v="52442"/>
    <m/>
    <m/>
    <n v="92800"/>
    <m/>
    <m/>
    <m/>
    <m/>
    <m/>
    <m/>
    <m/>
    <m/>
    <m/>
    <m/>
    <m/>
    <m/>
    <m/>
    <m/>
    <m/>
    <m/>
    <m/>
    <m/>
    <m/>
    <n v="80008"/>
    <n v="0"/>
    <n v="34908"/>
    <n v="0"/>
    <n v="0"/>
    <n v="92800"/>
    <n v="272987.29599999997"/>
    <n v="0"/>
    <n v="33162.6"/>
    <n v="0"/>
    <n v="0"/>
    <n v="0"/>
    <n v="306149.89599999995"/>
    <n v="2.47987020266658"/>
  </r>
  <r>
    <x v="42"/>
    <x v="31"/>
    <n v="123454"/>
    <n v="3828"/>
    <m/>
    <n v="3870425.7680000002"/>
    <n v="31.351157256954011"/>
    <n v="27677"/>
    <n v="50837"/>
    <m/>
    <m/>
    <n v="111400"/>
    <m/>
    <n v="0"/>
    <m/>
    <m/>
    <m/>
    <m/>
    <m/>
    <m/>
    <m/>
    <m/>
    <m/>
    <m/>
    <m/>
    <m/>
    <m/>
    <m/>
    <m/>
    <m/>
    <m/>
    <n v="78514"/>
    <n v="0"/>
    <n v="3828"/>
    <n v="0"/>
    <n v="0"/>
    <n v="111400"/>
    <n v="267889.76799999998"/>
    <n v="0"/>
    <n v="3636.6"/>
    <n v="0"/>
    <n v="0"/>
    <n v="0"/>
    <n v="271526.36799999996"/>
    <n v="2.1994132875402981"/>
  </r>
  <r>
    <x v="43"/>
    <x v="31"/>
    <n v="123454"/>
    <n v="160443.1724137931"/>
    <m/>
    <n v="146711720.65274879"/>
    <n v="1188.391794941831"/>
    <n v="28296.357142857141"/>
    <n v="52485.21428571429"/>
    <m/>
    <m/>
    <n v="111920.68965517241"/>
    <m/>
    <n v="0"/>
    <m/>
    <m/>
    <m/>
    <m/>
    <m/>
    <m/>
    <m/>
    <m/>
    <m/>
    <m/>
    <m/>
    <m/>
    <m/>
    <m/>
    <m/>
    <m/>
    <m/>
    <n v="80781.571428571435"/>
    <n v="0"/>
    <n v="160443.1724137931"/>
    <n v="0"/>
    <n v="0"/>
    <n v="111920.68965517241"/>
    <n v="275626.72171428573"/>
    <n v="0"/>
    <n v="152421.01379310346"/>
    <n v="0"/>
    <n v="0"/>
    <n v="0"/>
    <n v="428047.73550738918"/>
    <n v="3.4672650177992548"/>
  </r>
  <r>
    <x v="44"/>
    <x v="31"/>
    <n v="123454"/>
    <n v="556332"/>
    <m/>
    <n v="507748819.68400002"/>
    <n v="4112.8583900400135"/>
    <n v="26838"/>
    <n v="48319"/>
    <m/>
    <m/>
    <n v="117600"/>
    <m/>
    <n v="0"/>
    <m/>
    <m/>
    <m/>
    <m/>
    <m/>
    <m/>
    <m/>
    <m/>
    <m/>
    <m/>
    <m/>
    <m/>
    <m/>
    <m/>
    <m/>
    <m/>
    <m/>
    <n v="75157"/>
    <n v="0"/>
    <n v="556332"/>
    <n v="0"/>
    <n v="0"/>
    <n v="117600"/>
    <n v="256435.68400000001"/>
    <n v="0"/>
    <n v="528515.4"/>
    <n v="0"/>
    <n v="0"/>
    <n v="0"/>
    <n v="784951.08400000003"/>
    <n v="6.3582474767929762"/>
  </r>
  <r>
    <x v="45"/>
    <x v="31"/>
    <n v="123454"/>
    <n v="434901.06666666671"/>
    <m/>
    <n v="396963897.7794286"/>
    <n v="3215.4802418668378"/>
    <n v="26118.238095238099"/>
    <n v="49306.238095238099"/>
    <m/>
    <m/>
    <n v="76776.666666666657"/>
    <m/>
    <n v="0"/>
    <m/>
    <m/>
    <m/>
    <m/>
    <m/>
    <m/>
    <m/>
    <m/>
    <m/>
    <m/>
    <m/>
    <m/>
    <m/>
    <m/>
    <m/>
    <m/>
    <m/>
    <n v="75424.476190476198"/>
    <n v="0"/>
    <n v="434901.06666666671"/>
    <n v="0"/>
    <n v="0"/>
    <n v="76776.666666666657"/>
    <n v="257348.31276190479"/>
    <n v="0"/>
    <n v="413156.01333333337"/>
    <n v="0"/>
    <n v="0"/>
    <n v="0"/>
    <n v="670504.3260952381"/>
    <n v="5.4312077866674073"/>
  </r>
  <r>
    <x v="46"/>
    <x v="31"/>
    <n v="123454"/>
    <n v="689427.6"/>
    <m/>
    <n v="629094793.27685714"/>
    <n v="5095.7829902381218"/>
    <n v="26677.71428571429"/>
    <n v="51006.071428571428"/>
    <m/>
    <m/>
    <n v="71765"/>
    <m/>
    <n v="0"/>
    <m/>
    <m/>
    <m/>
    <m/>
    <m/>
    <m/>
    <m/>
    <m/>
    <m/>
    <m/>
    <m/>
    <m/>
    <m/>
    <m/>
    <m/>
    <m/>
    <m/>
    <n v="77683.78571428571"/>
    <n v="0"/>
    <n v="689427.6"/>
    <n v="0"/>
    <n v="0"/>
    <n v="71765"/>
    <n v="265057.07685714285"/>
    <n v="0"/>
    <n v="654956.22"/>
    <n v="0"/>
    <n v="0"/>
    <n v="0"/>
    <n v="920013.29685714282"/>
    <n v="7.4522761259833041"/>
  </r>
  <r>
    <x v="47"/>
    <x v="31"/>
    <n v="123454"/>
    <n v="767816"/>
    <m/>
    <n v="700580129.61199999"/>
    <n v="5674.8273009542017"/>
    <n v="26457"/>
    <n v="43894"/>
    <m/>
    <m/>
    <n v="91900"/>
    <m/>
    <n v="0"/>
    <m/>
    <m/>
    <m/>
    <m/>
    <m/>
    <m/>
    <m/>
    <m/>
    <m/>
    <m/>
    <m/>
    <m/>
    <m/>
    <m/>
    <m/>
    <m/>
    <m/>
    <n v="70351"/>
    <n v="0"/>
    <n v="767816"/>
    <n v="0"/>
    <n v="0"/>
    <n v="91900"/>
    <n v="240037.61199999999"/>
    <n v="0"/>
    <n v="729425.2"/>
    <n v="0"/>
    <n v="0"/>
    <n v="0"/>
    <n v="969462.81199999992"/>
    <n v="7.8528262510732736"/>
  </r>
  <r>
    <x v="48"/>
    <x v="31"/>
    <n v="123454"/>
    <n v="579148.41379310342"/>
    <m/>
    <n v="528538523.90048271"/>
    <n v="4281.2588000427913"/>
    <n v="28334"/>
    <n v="48096.5"/>
    <m/>
    <m/>
    <n v="94389.655172413797"/>
    <m/>
    <n v="0"/>
    <m/>
    <m/>
    <m/>
    <m/>
    <m/>
    <m/>
    <m/>
    <m/>
    <m/>
    <m/>
    <m/>
    <m/>
    <m/>
    <m/>
    <m/>
    <m/>
    <m/>
    <n v="76430.5"/>
    <n v="0"/>
    <n v="579148.41379310342"/>
    <n v="0"/>
    <n v="0"/>
    <n v="94389.655172413797"/>
    <n v="260780.86599999998"/>
    <n v="0"/>
    <n v="550190.9931034483"/>
    <n v="0"/>
    <n v="0"/>
    <n v="0"/>
    <n v="810971.85910344822"/>
    <n v="6.5690205186016506"/>
  </r>
  <r>
    <x v="49"/>
    <x v="31"/>
    <n v="123454"/>
    <n v="500012.30769230757"/>
    <m/>
    <n v="456356391.85384607"/>
    <n v="3696.570316505306"/>
    <n v="27218.076923076918"/>
    <n v="46045.384615384617"/>
    <m/>
    <m/>
    <n v="95192.307692307688"/>
    <m/>
    <n v="0"/>
    <m/>
    <m/>
    <m/>
    <m/>
    <m/>
    <m/>
    <m/>
    <m/>
    <m/>
    <m/>
    <m/>
    <m/>
    <m/>
    <m/>
    <m/>
    <m/>
    <m/>
    <n v="73263.461538461532"/>
    <n v="0"/>
    <n v="500012.30769230757"/>
    <n v="0"/>
    <n v="0"/>
    <n v="95192.307692307688"/>
    <n v="249974.93076923073"/>
    <n v="0"/>
    <n v="475011.6923076922"/>
    <n v="0"/>
    <n v="0"/>
    <n v="0"/>
    <n v="724986.62307692296"/>
    <n v="5.8725243659737467"/>
  </r>
  <r>
    <x v="50"/>
    <x v="31"/>
    <n v="123454"/>
    <n v="134125.24137931029"/>
    <m/>
    <n v="122676953.4971035"/>
    <n v="993.7057810771903"/>
    <n v="27240.448275862069"/>
    <n v="47777.413793103449"/>
    <m/>
    <m/>
    <n v="98772.413793103449"/>
    <m/>
    <n v="0"/>
    <m/>
    <m/>
    <m/>
    <m/>
    <m/>
    <m/>
    <m/>
    <m/>
    <m/>
    <m/>
    <m/>
    <m/>
    <m/>
    <m/>
    <m/>
    <m/>
    <m/>
    <n v="75017.862068965522"/>
    <n v="0"/>
    <n v="134125.24137931029"/>
    <n v="0"/>
    <n v="0"/>
    <n v="98772.413793103449"/>
    <n v="255960.94537931035"/>
    <n v="0"/>
    <n v="127418.97931034477"/>
    <n v="0"/>
    <n v="0"/>
    <n v="0"/>
    <n v="383379.92468965513"/>
    <n v="3.1054475731013587"/>
  </r>
  <r>
    <x v="51"/>
    <x v="31"/>
    <n v="123454"/>
    <n v="728.57142857142856"/>
    <m/>
    <n v="981012.97978021973"/>
    <n v="7.9463847245145542"/>
    <n v="25960.38461538461"/>
    <n v="44615.769230769227"/>
    <m/>
    <m/>
    <n v="75750"/>
    <m/>
    <n v="0"/>
    <m/>
    <m/>
    <m/>
    <m/>
    <m/>
    <m/>
    <m/>
    <m/>
    <m/>
    <m/>
    <m/>
    <m/>
    <m/>
    <m/>
    <m/>
    <m/>
    <m/>
    <n v="70576.153846153844"/>
    <n v="0"/>
    <n v="728.57142857142856"/>
    <n v="0"/>
    <n v="0"/>
    <n v="75750"/>
    <n v="240805.83692307692"/>
    <n v="0"/>
    <n v="692.14285714285711"/>
    <n v="0"/>
    <n v="0"/>
    <n v="0"/>
    <n v="241497.97978021979"/>
    <n v="1.9561778458390962"/>
  </r>
  <r>
    <x v="52"/>
    <x v="31"/>
    <n v="123454"/>
    <n v="909.33333333333326"/>
    <m/>
    <m/>
    <m/>
    <n v="24149"/>
    <n v="46417.333333333328"/>
    <m/>
    <m/>
    <n v="60966.666666666672"/>
    <m/>
    <m/>
    <m/>
    <m/>
    <m/>
    <m/>
    <m/>
    <m/>
    <m/>
    <m/>
    <m/>
    <m/>
    <m/>
    <m/>
    <m/>
    <m/>
    <m/>
    <m/>
    <m/>
    <n v="70566.333333333328"/>
    <n v="0"/>
    <n v="909.33333333333326"/>
    <n v="0"/>
    <n v="0"/>
    <n v="60966.666666666672"/>
    <n v="240772.3293333333"/>
    <n v="0"/>
    <n v="863.86666666666667"/>
    <n v="0"/>
    <n v="0"/>
    <n v="0"/>
    <n v="241636.19599999997"/>
    <n v="1.9572974225217488"/>
  </r>
  <r>
    <x v="0"/>
    <x v="32"/>
    <n v="63711"/>
    <m/>
    <m/>
    <m/>
    <m/>
    <n v="60592.821428571428"/>
    <n v="1957.428571428572"/>
    <m/>
    <m/>
    <m/>
    <m/>
    <m/>
    <m/>
    <m/>
    <m/>
    <m/>
    <m/>
    <m/>
    <m/>
    <m/>
    <m/>
    <m/>
    <m/>
    <m/>
    <m/>
    <m/>
    <m/>
    <m/>
    <m/>
    <n v="62550.25"/>
    <n v="0"/>
    <n v="0"/>
    <n v="0"/>
    <n v="0"/>
    <n v="0"/>
    <n v="213421.45300000001"/>
    <n v="0"/>
    <n v="0"/>
    <n v="0"/>
    <n v="0"/>
    <n v="0"/>
    <n v="213421.45300000001"/>
    <n v="3.3498368099700211"/>
  </r>
  <r>
    <x v="1"/>
    <x v="32"/>
    <n v="63711"/>
    <m/>
    <m/>
    <m/>
    <m/>
    <n v="55384.821428571428"/>
    <n v="1774.75"/>
    <m/>
    <m/>
    <m/>
    <m/>
    <m/>
    <m/>
    <m/>
    <m/>
    <m/>
    <m/>
    <m/>
    <m/>
    <m/>
    <m/>
    <m/>
    <m/>
    <m/>
    <m/>
    <m/>
    <m/>
    <m/>
    <m/>
    <n v="57159.571428571428"/>
    <n v="0"/>
    <n v="0"/>
    <n v="0"/>
    <n v="0"/>
    <n v="0"/>
    <n v="195028.4577142857"/>
    <n v="0"/>
    <n v="0"/>
    <n v="0"/>
    <n v="0"/>
    <n v="0"/>
    <n v="195028.4577142857"/>
    <n v="3.0611426239469748"/>
  </r>
  <r>
    <x v="2"/>
    <x v="32"/>
    <n v="63711"/>
    <n v="0"/>
    <m/>
    <n v="189346.13963259259"/>
    <n v="2.9719536600052199"/>
    <n v="53763.92"/>
    <n v="1730.2592592592589"/>
    <m/>
    <m/>
    <m/>
    <m/>
    <m/>
    <m/>
    <m/>
    <m/>
    <m/>
    <m/>
    <m/>
    <m/>
    <m/>
    <m/>
    <m/>
    <m/>
    <m/>
    <m/>
    <m/>
    <m/>
    <m/>
    <m/>
    <n v="55494.179259259254"/>
    <n v="0"/>
    <n v="0"/>
    <n v="0"/>
    <n v="0"/>
    <n v="0"/>
    <n v="189346.13963259256"/>
    <n v="0"/>
    <n v="0"/>
    <n v="0"/>
    <n v="0"/>
    <n v="0"/>
    <n v="189346.13963259256"/>
    <n v="2.9719536600052199"/>
  </r>
  <r>
    <x v="3"/>
    <x v="32"/>
    <n v="63711"/>
    <n v="0"/>
    <m/>
    <n v="188803.02"/>
    <n v="2.9634289212223952"/>
    <n v="53593.75"/>
    <n v="1741.25"/>
    <m/>
    <m/>
    <m/>
    <m/>
    <m/>
    <m/>
    <m/>
    <m/>
    <m/>
    <m/>
    <m/>
    <m/>
    <m/>
    <m/>
    <m/>
    <m/>
    <m/>
    <m/>
    <m/>
    <m/>
    <m/>
    <m/>
    <n v="55335"/>
    <n v="0"/>
    <n v="0"/>
    <n v="0"/>
    <n v="0"/>
    <n v="0"/>
    <n v="188803.02"/>
    <n v="0"/>
    <n v="0"/>
    <n v="0"/>
    <n v="0"/>
    <n v="0"/>
    <n v="188803.02"/>
    <n v="2.9634289212223948"/>
  </r>
  <r>
    <x v="4"/>
    <x v="32"/>
    <n v="63711"/>
    <n v="0"/>
    <m/>
    <n v="229631.01199999999"/>
    <n v="3.6042600492850529"/>
    <n v="65658"/>
    <n v="1643"/>
    <m/>
    <m/>
    <m/>
    <m/>
    <m/>
    <m/>
    <m/>
    <m/>
    <m/>
    <m/>
    <m/>
    <m/>
    <m/>
    <m/>
    <m/>
    <m/>
    <m/>
    <m/>
    <m/>
    <m/>
    <m/>
    <m/>
    <n v="67301"/>
    <n v="0"/>
    <n v="0"/>
    <n v="0"/>
    <n v="0"/>
    <n v="0"/>
    <n v="229631.01199999999"/>
    <n v="0"/>
    <n v="0"/>
    <n v="0"/>
    <n v="0"/>
    <n v="0"/>
    <n v="229631.01199999999"/>
    <n v="3.6042600492850525"/>
  </r>
  <r>
    <x v="5"/>
    <x v="32"/>
    <n v="63711"/>
    <m/>
    <m/>
    <m/>
    <m/>
    <m/>
    <n v="1643"/>
    <m/>
    <m/>
    <m/>
    <m/>
    <m/>
    <m/>
    <m/>
    <m/>
    <m/>
    <m/>
    <m/>
    <m/>
    <m/>
    <m/>
    <m/>
    <m/>
    <m/>
    <m/>
    <m/>
    <m/>
    <m/>
    <m/>
    <n v="1643"/>
    <n v="0"/>
    <n v="0"/>
    <n v="0"/>
    <n v="0"/>
    <n v="0"/>
    <n v="5605.9160000000002"/>
    <n v="0"/>
    <n v="0"/>
    <n v="0"/>
    <n v="0"/>
    <n v="0"/>
    <n v="5605.9160000000002"/>
    <n v="8.798976628839604E-2"/>
  </r>
  <r>
    <x v="6"/>
    <x v="32"/>
    <n v="63711"/>
    <n v="0"/>
    <m/>
    <m/>
    <m/>
    <m/>
    <n v="1722"/>
    <m/>
    <m/>
    <m/>
    <m/>
    <m/>
    <m/>
    <m/>
    <m/>
    <m/>
    <m/>
    <m/>
    <m/>
    <m/>
    <m/>
    <m/>
    <m/>
    <m/>
    <m/>
    <m/>
    <m/>
    <m/>
    <m/>
    <n v="1722"/>
    <n v="0"/>
    <n v="0"/>
    <n v="0"/>
    <n v="0"/>
    <n v="0"/>
    <n v="5875.4639999999999"/>
    <n v="0"/>
    <n v="0"/>
    <n v="0"/>
    <n v="0"/>
    <n v="0"/>
    <n v="5875.4639999999999"/>
    <n v="9.2220558459292737E-2"/>
  </r>
  <r>
    <x v="7"/>
    <x v="32"/>
    <n v="63711"/>
    <n v="0"/>
    <m/>
    <m/>
    <m/>
    <m/>
    <n v="1829"/>
    <m/>
    <m/>
    <m/>
    <m/>
    <m/>
    <m/>
    <m/>
    <m/>
    <m/>
    <m/>
    <m/>
    <m/>
    <m/>
    <m/>
    <m/>
    <m/>
    <m/>
    <m/>
    <m/>
    <m/>
    <m/>
    <m/>
    <n v="1829"/>
    <n v="0"/>
    <n v="0"/>
    <n v="0"/>
    <n v="0"/>
    <n v="0"/>
    <n v="6240.5479999999998"/>
    <n v="0"/>
    <n v="0"/>
    <n v="0"/>
    <n v="0"/>
    <n v="0"/>
    <n v="6240.5479999999998"/>
    <n v="9.795087190595031E-2"/>
  </r>
  <r>
    <x v="8"/>
    <x v="32"/>
    <n v="63711"/>
    <n v="0"/>
    <m/>
    <m/>
    <m/>
    <m/>
    <n v="1770"/>
    <m/>
    <m/>
    <m/>
    <m/>
    <m/>
    <m/>
    <m/>
    <m/>
    <m/>
    <m/>
    <m/>
    <m/>
    <m/>
    <m/>
    <m/>
    <m/>
    <m/>
    <m/>
    <m/>
    <m/>
    <m/>
    <m/>
    <n v="1770"/>
    <n v="0"/>
    <n v="0"/>
    <n v="0"/>
    <n v="0"/>
    <n v="0"/>
    <n v="6039.24"/>
    <n v="0"/>
    <n v="0"/>
    <n v="0"/>
    <n v="0"/>
    <n v="0"/>
    <n v="6039.24"/>
    <n v="9.4791166360597062E-2"/>
  </r>
  <r>
    <x v="9"/>
    <x v="32"/>
    <n v="63711"/>
    <n v="0"/>
    <m/>
    <m/>
    <m/>
    <m/>
    <n v="1829"/>
    <m/>
    <m/>
    <m/>
    <m/>
    <m/>
    <m/>
    <m/>
    <m/>
    <m/>
    <m/>
    <m/>
    <m/>
    <m/>
    <m/>
    <m/>
    <m/>
    <m/>
    <m/>
    <m/>
    <m/>
    <m/>
    <m/>
    <n v="1829"/>
    <n v="0"/>
    <n v="0"/>
    <n v="0"/>
    <n v="0"/>
    <n v="0"/>
    <n v="6240.5479999999998"/>
    <n v="0"/>
    <n v="0"/>
    <n v="0"/>
    <n v="0"/>
    <n v="0"/>
    <n v="6240.5479999999998"/>
    <n v="9.795087190595031E-2"/>
  </r>
  <r>
    <x v="10"/>
    <x v="32"/>
    <n v="63711"/>
    <n v="0"/>
    <m/>
    <m/>
    <m/>
    <m/>
    <n v="1829"/>
    <m/>
    <m/>
    <m/>
    <m/>
    <m/>
    <m/>
    <m/>
    <m/>
    <m/>
    <m/>
    <m/>
    <m/>
    <m/>
    <m/>
    <m/>
    <m/>
    <m/>
    <m/>
    <m/>
    <m/>
    <m/>
    <m/>
    <n v="1829"/>
    <n v="0"/>
    <n v="0"/>
    <n v="0"/>
    <n v="0"/>
    <n v="0"/>
    <n v="6240.5479999999998"/>
    <n v="0"/>
    <n v="0"/>
    <n v="0"/>
    <n v="0"/>
    <n v="0"/>
    <n v="6240.5479999999998"/>
    <n v="9.795087190595031E-2"/>
  </r>
  <r>
    <x v="11"/>
    <x v="32"/>
    <n v="63711"/>
    <n v="0"/>
    <m/>
    <m/>
    <m/>
    <m/>
    <n v="1652"/>
    <m/>
    <m/>
    <m/>
    <m/>
    <m/>
    <m/>
    <m/>
    <m/>
    <m/>
    <m/>
    <m/>
    <m/>
    <m/>
    <m/>
    <m/>
    <m/>
    <m/>
    <m/>
    <m/>
    <m/>
    <m/>
    <m/>
    <n v="1652"/>
    <n v="0"/>
    <n v="0"/>
    <n v="0"/>
    <n v="0"/>
    <n v="0"/>
    <n v="5636.6239999999998"/>
    <n v="0"/>
    <n v="0"/>
    <n v="0"/>
    <n v="0"/>
    <n v="0"/>
    <n v="5636.6239999999998"/>
    <n v="8.8471755269890595E-2"/>
  </r>
  <r>
    <x v="12"/>
    <x v="32"/>
    <n v="63711"/>
    <m/>
    <m/>
    <m/>
    <m/>
    <m/>
    <n v="1829"/>
    <m/>
    <m/>
    <m/>
    <m/>
    <m/>
    <m/>
    <m/>
    <m/>
    <m/>
    <m/>
    <m/>
    <m/>
    <m/>
    <m/>
    <m/>
    <m/>
    <m/>
    <m/>
    <m/>
    <m/>
    <m/>
    <m/>
    <n v="1829"/>
    <n v="0"/>
    <n v="0"/>
    <n v="0"/>
    <n v="0"/>
    <n v="0"/>
    <n v="6240.5479999999998"/>
    <n v="0"/>
    <n v="0"/>
    <n v="0"/>
    <n v="0"/>
    <n v="0"/>
    <n v="6240.5479999999998"/>
    <n v="9.795087190595031E-2"/>
  </r>
  <r>
    <x v="13"/>
    <x v="32"/>
    <n v="63711"/>
    <n v="0"/>
    <m/>
    <m/>
    <m/>
    <m/>
    <n v="1770"/>
    <m/>
    <m/>
    <m/>
    <m/>
    <m/>
    <m/>
    <m/>
    <m/>
    <m/>
    <m/>
    <m/>
    <m/>
    <m/>
    <m/>
    <m/>
    <m/>
    <m/>
    <m/>
    <m/>
    <m/>
    <m/>
    <m/>
    <n v="1770"/>
    <n v="0"/>
    <n v="0"/>
    <n v="0"/>
    <n v="0"/>
    <n v="0"/>
    <n v="6039.24"/>
    <n v="0"/>
    <n v="0"/>
    <n v="0"/>
    <n v="0"/>
    <n v="0"/>
    <n v="6039.24"/>
    <n v="9.4791166360597062E-2"/>
  </r>
  <r>
    <x v="14"/>
    <x v="32"/>
    <n v="63711"/>
    <n v="0"/>
    <m/>
    <m/>
    <m/>
    <m/>
    <n v="1829"/>
    <m/>
    <m/>
    <m/>
    <m/>
    <m/>
    <m/>
    <m/>
    <m/>
    <m/>
    <m/>
    <m/>
    <m/>
    <m/>
    <m/>
    <m/>
    <m/>
    <m/>
    <m/>
    <m/>
    <m/>
    <m/>
    <m/>
    <n v="1829"/>
    <n v="0"/>
    <n v="0"/>
    <n v="0"/>
    <n v="0"/>
    <n v="0"/>
    <n v="6240.5479999999998"/>
    <n v="0"/>
    <n v="0"/>
    <n v="0"/>
    <n v="0"/>
    <n v="0"/>
    <n v="6240.5479999999998"/>
    <n v="9.795087190595031E-2"/>
  </r>
  <r>
    <x v="15"/>
    <x v="32"/>
    <n v="63711"/>
    <n v="0"/>
    <m/>
    <m/>
    <m/>
    <m/>
    <n v="1770"/>
    <m/>
    <m/>
    <m/>
    <m/>
    <m/>
    <m/>
    <m/>
    <m/>
    <m/>
    <m/>
    <m/>
    <m/>
    <m/>
    <m/>
    <m/>
    <m/>
    <m/>
    <m/>
    <m/>
    <m/>
    <m/>
    <m/>
    <n v="1770"/>
    <n v="0"/>
    <n v="0"/>
    <n v="0"/>
    <n v="0"/>
    <n v="0"/>
    <n v="6039.24"/>
    <n v="0"/>
    <n v="0"/>
    <n v="0"/>
    <n v="0"/>
    <n v="0"/>
    <n v="6039.24"/>
    <n v="9.4791166360597062E-2"/>
  </r>
  <r>
    <x v="16"/>
    <x v="32"/>
    <n v="63711"/>
    <m/>
    <m/>
    <m/>
    <m/>
    <m/>
    <n v="1829"/>
    <m/>
    <m/>
    <m/>
    <m/>
    <m/>
    <m/>
    <m/>
    <m/>
    <m/>
    <m/>
    <m/>
    <m/>
    <m/>
    <m/>
    <m/>
    <m/>
    <m/>
    <m/>
    <m/>
    <m/>
    <m/>
    <m/>
    <n v="1829"/>
    <n v="0"/>
    <n v="0"/>
    <n v="0"/>
    <n v="0"/>
    <n v="0"/>
    <n v="6240.5479999999998"/>
    <n v="0"/>
    <n v="0"/>
    <n v="0"/>
    <n v="0"/>
    <n v="0"/>
    <n v="6240.5479999999998"/>
    <n v="9.795087190595031E-2"/>
  </r>
  <r>
    <x v="17"/>
    <x v="32"/>
    <n v="63711"/>
    <n v="0"/>
    <m/>
    <m/>
    <m/>
    <m/>
    <n v="1829"/>
    <m/>
    <m/>
    <m/>
    <m/>
    <m/>
    <m/>
    <m/>
    <m/>
    <m/>
    <m/>
    <m/>
    <m/>
    <m/>
    <m/>
    <m/>
    <m/>
    <m/>
    <m/>
    <m/>
    <m/>
    <m/>
    <m/>
    <n v="1829"/>
    <n v="0"/>
    <n v="0"/>
    <n v="0"/>
    <n v="0"/>
    <n v="0"/>
    <n v="6240.5479999999998"/>
    <n v="0"/>
    <n v="0"/>
    <n v="0"/>
    <n v="0"/>
    <n v="0"/>
    <n v="6240.5479999999998"/>
    <n v="9.795087190595031E-2"/>
  </r>
  <r>
    <x v="18"/>
    <x v="32"/>
    <n v="63711"/>
    <n v="0"/>
    <m/>
    <m/>
    <m/>
    <m/>
    <n v="1770"/>
    <m/>
    <m/>
    <m/>
    <m/>
    <m/>
    <m/>
    <m/>
    <m/>
    <m/>
    <m/>
    <m/>
    <m/>
    <m/>
    <m/>
    <m/>
    <m/>
    <m/>
    <m/>
    <m/>
    <m/>
    <m/>
    <m/>
    <n v="1770"/>
    <n v="0"/>
    <n v="0"/>
    <n v="0"/>
    <n v="0"/>
    <n v="0"/>
    <n v="6039.24"/>
    <n v="0"/>
    <n v="0"/>
    <n v="0"/>
    <n v="0"/>
    <n v="0"/>
    <n v="6039.24"/>
    <n v="9.4791166360597062E-2"/>
  </r>
  <r>
    <x v="19"/>
    <x v="32"/>
    <n v="63711"/>
    <n v="0"/>
    <m/>
    <m/>
    <m/>
    <m/>
    <n v="1829"/>
    <m/>
    <m/>
    <m/>
    <m/>
    <m/>
    <m/>
    <m/>
    <m/>
    <m/>
    <m/>
    <m/>
    <m/>
    <m/>
    <m/>
    <m/>
    <m/>
    <m/>
    <m/>
    <m/>
    <m/>
    <m/>
    <m/>
    <n v="1829"/>
    <n v="0"/>
    <n v="0"/>
    <n v="0"/>
    <n v="0"/>
    <n v="0"/>
    <n v="6240.5479999999998"/>
    <n v="0"/>
    <n v="0"/>
    <n v="0"/>
    <n v="0"/>
    <n v="0"/>
    <n v="6240.5479999999998"/>
    <n v="9.795087190595031E-2"/>
  </r>
  <r>
    <x v="20"/>
    <x v="32"/>
    <n v="63711"/>
    <n v="0"/>
    <m/>
    <m/>
    <m/>
    <m/>
    <n v="1770"/>
    <m/>
    <m/>
    <m/>
    <m/>
    <m/>
    <m/>
    <m/>
    <m/>
    <m/>
    <m/>
    <m/>
    <m/>
    <m/>
    <m/>
    <m/>
    <m/>
    <m/>
    <m/>
    <m/>
    <m/>
    <m/>
    <m/>
    <n v="1770"/>
    <n v="0"/>
    <n v="0"/>
    <n v="0"/>
    <n v="0"/>
    <n v="0"/>
    <n v="6039.24"/>
    <n v="0"/>
    <n v="0"/>
    <n v="0"/>
    <n v="0"/>
    <n v="0"/>
    <n v="6039.24"/>
    <n v="9.4791166360597062E-2"/>
  </r>
  <r>
    <x v="21"/>
    <x v="32"/>
    <n v="63711"/>
    <n v="0"/>
    <m/>
    <m/>
    <m/>
    <m/>
    <n v="1829"/>
    <m/>
    <m/>
    <m/>
    <m/>
    <m/>
    <m/>
    <m/>
    <m/>
    <m/>
    <m/>
    <m/>
    <m/>
    <m/>
    <m/>
    <m/>
    <m/>
    <m/>
    <m/>
    <m/>
    <m/>
    <m/>
    <m/>
    <n v="1829"/>
    <n v="0"/>
    <n v="0"/>
    <n v="0"/>
    <n v="0"/>
    <n v="0"/>
    <n v="6240.5479999999998"/>
    <n v="0"/>
    <n v="0"/>
    <n v="0"/>
    <n v="0"/>
    <n v="0"/>
    <n v="6240.5479999999998"/>
    <n v="9.795087190595031E-2"/>
  </r>
  <r>
    <x v="22"/>
    <x v="32"/>
    <n v="63711"/>
    <n v="0"/>
    <m/>
    <m/>
    <m/>
    <m/>
    <n v="1829"/>
    <m/>
    <m/>
    <m/>
    <m/>
    <m/>
    <m/>
    <m/>
    <m/>
    <m/>
    <m/>
    <m/>
    <m/>
    <m/>
    <m/>
    <m/>
    <m/>
    <m/>
    <m/>
    <m/>
    <m/>
    <m/>
    <m/>
    <n v="1829"/>
    <n v="0"/>
    <n v="0"/>
    <n v="0"/>
    <n v="0"/>
    <n v="0"/>
    <n v="6240.5479999999998"/>
    <n v="0"/>
    <n v="0"/>
    <n v="0"/>
    <n v="0"/>
    <n v="0"/>
    <n v="6240.5479999999998"/>
    <n v="9.795087190595031E-2"/>
  </r>
  <r>
    <x v="23"/>
    <x v="32"/>
    <n v="63711"/>
    <n v="0"/>
    <m/>
    <m/>
    <m/>
    <m/>
    <n v="1727.76"/>
    <m/>
    <m/>
    <m/>
    <m/>
    <m/>
    <m/>
    <m/>
    <m/>
    <m/>
    <m/>
    <m/>
    <m/>
    <m/>
    <m/>
    <m/>
    <m/>
    <m/>
    <m/>
    <m/>
    <m/>
    <m/>
    <m/>
    <n v="1727.76"/>
    <n v="0"/>
    <n v="0"/>
    <n v="0"/>
    <n v="0"/>
    <n v="0"/>
    <n v="5895.1171199999999"/>
    <n v="0"/>
    <n v="0"/>
    <n v="0"/>
    <n v="0"/>
    <n v="0"/>
    <n v="5895.1171199999999"/>
    <n v="9.2529031407449266E-2"/>
  </r>
  <r>
    <x v="24"/>
    <x v="32"/>
    <n v="63711"/>
    <n v="0"/>
    <m/>
    <m/>
    <m/>
    <m/>
    <n v="2348.56"/>
    <m/>
    <m/>
    <m/>
    <m/>
    <m/>
    <m/>
    <m/>
    <m/>
    <m/>
    <m/>
    <m/>
    <m/>
    <m/>
    <m/>
    <m/>
    <m/>
    <m/>
    <m/>
    <m/>
    <m/>
    <m/>
    <m/>
    <n v="2348.56"/>
    <n v="0"/>
    <n v="0"/>
    <n v="0"/>
    <n v="0"/>
    <n v="0"/>
    <n v="8013.2867200000001"/>
    <n v="0"/>
    <n v="0"/>
    <n v="0"/>
    <n v="0"/>
    <n v="0"/>
    <n v="8013.2867200000001"/>
    <n v="0.12577556026431858"/>
  </r>
  <r>
    <x v="25"/>
    <x v="32"/>
    <n v="63711"/>
    <n v="0"/>
    <m/>
    <m/>
    <m/>
    <m/>
    <n v="2306.5500000000002"/>
    <m/>
    <m/>
    <m/>
    <m/>
    <m/>
    <m/>
    <m/>
    <m/>
    <m/>
    <m/>
    <m/>
    <m/>
    <m/>
    <m/>
    <m/>
    <m/>
    <m/>
    <m/>
    <m/>
    <m/>
    <m/>
    <m/>
    <n v="2306.5500000000002"/>
    <n v="0"/>
    <n v="0"/>
    <n v="0"/>
    <n v="0"/>
    <n v="0"/>
    <n v="7869.9486000000006"/>
    <n v="0"/>
    <n v="0"/>
    <n v="0"/>
    <n v="0"/>
    <n v="0"/>
    <n v="7869.9486000000006"/>
    <n v="0.12352574280736452"/>
  </r>
  <r>
    <x v="26"/>
    <x v="32"/>
    <n v="63711"/>
    <n v="0"/>
    <m/>
    <n v="167093.9580424242"/>
    <n v="2.622686161611405"/>
    <n v="46959.833333333328"/>
    <n v="2012.6045454545449"/>
    <m/>
    <m/>
    <m/>
    <m/>
    <m/>
    <m/>
    <m/>
    <m/>
    <m/>
    <m/>
    <m/>
    <m/>
    <m/>
    <m/>
    <m/>
    <m/>
    <m/>
    <m/>
    <m/>
    <m/>
    <m/>
    <m/>
    <n v="48972.437878787874"/>
    <n v="0"/>
    <n v="0"/>
    <n v="0"/>
    <n v="0"/>
    <n v="0"/>
    <n v="167093.95804242423"/>
    <n v="0"/>
    <n v="0"/>
    <n v="0"/>
    <n v="0"/>
    <n v="0"/>
    <n v="167093.95804242423"/>
    <n v="2.622686161611405"/>
  </r>
  <r>
    <x v="27"/>
    <x v="32"/>
    <n v="63711"/>
    <n v="0"/>
    <m/>
    <n v="168502.83857142861"/>
    <n v="2.644799776670097"/>
    <n v="47818.928571428572"/>
    <n v="1566.428571428572"/>
    <m/>
    <m/>
    <m/>
    <m/>
    <m/>
    <m/>
    <m/>
    <m/>
    <m/>
    <m/>
    <m/>
    <m/>
    <m/>
    <m/>
    <m/>
    <m/>
    <m/>
    <m/>
    <m/>
    <m/>
    <m/>
    <m/>
    <n v="49385.357142857145"/>
    <n v="0"/>
    <n v="0"/>
    <n v="0"/>
    <n v="0"/>
    <n v="0"/>
    <n v="168502.83857142858"/>
    <n v="0"/>
    <n v="0"/>
    <n v="0"/>
    <n v="0"/>
    <n v="0"/>
    <n v="168502.83857142858"/>
    <n v="2.6447997766700975"/>
  </r>
  <r>
    <x v="28"/>
    <x v="32"/>
    <n v="63711"/>
    <n v="0"/>
    <m/>
    <m/>
    <m/>
    <m/>
    <n v="2046"/>
    <m/>
    <m/>
    <m/>
    <m/>
    <m/>
    <m/>
    <m/>
    <m/>
    <m/>
    <m/>
    <m/>
    <m/>
    <m/>
    <m/>
    <m/>
    <m/>
    <m/>
    <m/>
    <m/>
    <m/>
    <m/>
    <m/>
    <n v="2046"/>
    <n v="0"/>
    <n v="0"/>
    <n v="0"/>
    <n v="0"/>
    <n v="0"/>
    <n v="6980.9520000000002"/>
    <n v="0"/>
    <n v="0"/>
    <n v="0"/>
    <n v="0"/>
    <n v="0"/>
    <n v="6980.9520000000002"/>
    <n v="0.10957216179309695"/>
  </r>
  <r>
    <x v="29"/>
    <x v="32"/>
    <n v="63711"/>
    <n v="0"/>
    <m/>
    <n v="201543.3355566503"/>
    <n v="3.1633993432319421"/>
    <n v="57197.21428571429"/>
    <n v="1871.7586206896549"/>
    <m/>
    <m/>
    <m/>
    <m/>
    <m/>
    <m/>
    <m/>
    <m/>
    <m/>
    <m/>
    <m/>
    <m/>
    <m/>
    <m/>
    <m/>
    <m/>
    <m/>
    <m/>
    <m/>
    <m/>
    <m/>
    <m/>
    <n v="59068.972906403942"/>
    <n v="0"/>
    <n v="0"/>
    <n v="0"/>
    <n v="0"/>
    <n v="0"/>
    <n v="201543.33555665024"/>
    <n v="0"/>
    <n v="0"/>
    <n v="0"/>
    <n v="0"/>
    <n v="0"/>
    <n v="201543.33555665024"/>
    <n v="3.1633993432319416"/>
  </r>
  <r>
    <x v="30"/>
    <x v="32"/>
    <n v="63711"/>
    <n v="0"/>
    <m/>
    <n v="167044.696"/>
    <n v="2.62191295066786"/>
    <n v="47140"/>
    <n v="1818"/>
    <m/>
    <m/>
    <m/>
    <m/>
    <m/>
    <m/>
    <m/>
    <m/>
    <m/>
    <m/>
    <m/>
    <m/>
    <m/>
    <m/>
    <m/>
    <m/>
    <m/>
    <m/>
    <m/>
    <m/>
    <m/>
    <m/>
    <n v="48958"/>
    <n v="0"/>
    <n v="0"/>
    <n v="0"/>
    <n v="0"/>
    <n v="0"/>
    <n v="167044.696"/>
    <n v="0"/>
    <n v="0"/>
    <n v="0"/>
    <n v="0"/>
    <n v="0"/>
    <n v="167044.696"/>
    <n v="2.6219129506678596"/>
  </r>
  <r>
    <x v="31"/>
    <x v="32"/>
    <n v="63711"/>
    <n v="0"/>
    <m/>
    <n v="181320.50399999999"/>
    <n v="2.8459842727315539"/>
    <n v="51310"/>
    <n v="1832"/>
    <m/>
    <m/>
    <m/>
    <m/>
    <m/>
    <m/>
    <m/>
    <m/>
    <m/>
    <m/>
    <m/>
    <m/>
    <m/>
    <m/>
    <m/>
    <m/>
    <m/>
    <m/>
    <m/>
    <m/>
    <m/>
    <m/>
    <n v="53142"/>
    <n v="0"/>
    <n v="0"/>
    <n v="0"/>
    <n v="0"/>
    <n v="0"/>
    <n v="181320.50399999999"/>
    <n v="0"/>
    <n v="0"/>
    <n v="0"/>
    <n v="0"/>
    <n v="0"/>
    <n v="181320.50399999999"/>
    <n v="2.8459842727315534"/>
  </r>
  <r>
    <x v="32"/>
    <x v="32"/>
    <n v="63711"/>
    <n v="0"/>
    <m/>
    <n v="172972.23789473681"/>
    <n v="2.7149509173413828"/>
    <n v="48798.947368421053"/>
    <n v="1896.3157894736839"/>
    <m/>
    <m/>
    <m/>
    <m/>
    <m/>
    <m/>
    <m/>
    <m/>
    <m/>
    <m/>
    <m/>
    <m/>
    <m/>
    <m/>
    <m/>
    <m/>
    <m/>
    <m/>
    <m/>
    <m/>
    <m/>
    <m/>
    <n v="50695.26315789474"/>
    <n v="0"/>
    <n v="0"/>
    <n v="0"/>
    <n v="0"/>
    <n v="0"/>
    <n v="172972.23789473684"/>
    <n v="0"/>
    <n v="0"/>
    <n v="0"/>
    <n v="0"/>
    <n v="0"/>
    <n v="172972.23789473684"/>
    <n v="2.7149509173413828"/>
  </r>
  <r>
    <x v="33"/>
    <x v="32"/>
    <n v="63711"/>
    <n v="0"/>
    <m/>
    <n v="189724.70504347829"/>
    <n v="2.9778955760147889"/>
    <n v="53704.130434782608"/>
    <n v="1901"/>
    <m/>
    <m/>
    <m/>
    <m/>
    <m/>
    <m/>
    <m/>
    <m/>
    <m/>
    <m/>
    <m/>
    <m/>
    <m/>
    <m/>
    <m/>
    <m/>
    <m/>
    <m/>
    <m/>
    <m/>
    <m/>
    <m/>
    <n v="55605.130434782608"/>
    <n v="0"/>
    <n v="0"/>
    <n v="0"/>
    <n v="0"/>
    <n v="0"/>
    <n v="189724.70504347826"/>
    <n v="0"/>
    <n v="0"/>
    <n v="0"/>
    <n v="0"/>
    <n v="0"/>
    <n v="189724.70504347826"/>
    <n v="2.9778955760147894"/>
  </r>
  <r>
    <x v="34"/>
    <x v="32"/>
    <n v="63711"/>
    <n v="0"/>
    <m/>
    <n v="239577.845"/>
    <n v="3.760384313540833"/>
    <n v="68254.25"/>
    <n v="1962"/>
    <m/>
    <m/>
    <m/>
    <m/>
    <m/>
    <m/>
    <m/>
    <m/>
    <m/>
    <m/>
    <m/>
    <m/>
    <m/>
    <m/>
    <m/>
    <m/>
    <m/>
    <m/>
    <m/>
    <m/>
    <m/>
    <m/>
    <n v="70216.25"/>
    <n v="0"/>
    <n v="0"/>
    <n v="0"/>
    <n v="0"/>
    <n v="0"/>
    <n v="239577.845"/>
    <n v="0"/>
    <n v="0"/>
    <n v="0"/>
    <n v="0"/>
    <n v="0"/>
    <n v="239577.845"/>
    <n v="3.760384313540833"/>
  </r>
  <r>
    <x v="35"/>
    <x v="32"/>
    <n v="63711"/>
    <n v="0"/>
    <m/>
    <n v="200519.29448727271"/>
    <n v="3.1473261208782271"/>
    <n v="56776.36363636364"/>
    <n v="1992.48"/>
    <m/>
    <m/>
    <m/>
    <m/>
    <m/>
    <m/>
    <m/>
    <m/>
    <m/>
    <m/>
    <m/>
    <m/>
    <m/>
    <m/>
    <m/>
    <m/>
    <m/>
    <m/>
    <m/>
    <m/>
    <m/>
    <m/>
    <n v="58768.843636363643"/>
    <n v="0"/>
    <n v="0"/>
    <n v="0"/>
    <n v="0"/>
    <n v="0"/>
    <n v="200519.29448727274"/>
    <n v="0"/>
    <n v="0"/>
    <n v="0"/>
    <n v="0"/>
    <n v="0"/>
    <n v="200519.29448727274"/>
    <n v="3.1473261208782275"/>
  </r>
  <r>
    <x v="36"/>
    <x v="32"/>
    <n v="63711"/>
    <n v="0"/>
    <m/>
    <n v="197301.25310344831"/>
    <n v="3.096816140124127"/>
    <n v="56081.137931034493"/>
    <n v="1744.5517241379309"/>
    <m/>
    <m/>
    <m/>
    <m/>
    <m/>
    <m/>
    <m/>
    <m/>
    <m/>
    <m/>
    <m/>
    <m/>
    <m/>
    <m/>
    <m/>
    <m/>
    <m/>
    <m/>
    <m/>
    <m/>
    <m/>
    <m/>
    <n v="57825.68965517242"/>
    <n v="0"/>
    <n v="0"/>
    <n v="0"/>
    <n v="0"/>
    <n v="0"/>
    <n v="197301.25310344828"/>
    <n v="0"/>
    <n v="0"/>
    <n v="0"/>
    <n v="0"/>
    <n v="0"/>
    <n v="197301.25310344828"/>
    <n v="3.0968161401241274"/>
  </r>
  <r>
    <x v="37"/>
    <x v="32"/>
    <n v="63711"/>
    <n v="0"/>
    <m/>
    <n v="174673.92800000001"/>
    <n v="2.7416604354036198"/>
    <n v="49563"/>
    <n v="1631"/>
    <m/>
    <m/>
    <m/>
    <m/>
    <m/>
    <m/>
    <m/>
    <m/>
    <m/>
    <m/>
    <m/>
    <m/>
    <m/>
    <m/>
    <m/>
    <m/>
    <m/>
    <m/>
    <m/>
    <m/>
    <m/>
    <m/>
    <n v="51194"/>
    <n v="0"/>
    <n v="0"/>
    <n v="0"/>
    <n v="0"/>
    <n v="0"/>
    <n v="174673.92799999999"/>
    <n v="0"/>
    <n v="0"/>
    <n v="0"/>
    <n v="0"/>
    <n v="0"/>
    <n v="174673.92799999999"/>
    <n v="2.7416604354036194"/>
  </r>
  <r>
    <x v="38"/>
    <x v="32"/>
    <n v="63711"/>
    <n v="0"/>
    <m/>
    <n v="181634.408"/>
    <n v="2.850911271209053"/>
    <n v="51693"/>
    <n v="1541"/>
    <m/>
    <m/>
    <m/>
    <m/>
    <m/>
    <m/>
    <m/>
    <m/>
    <m/>
    <m/>
    <m/>
    <m/>
    <m/>
    <m/>
    <m/>
    <m/>
    <m/>
    <m/>
    <m/>
    <m/>
    <m/>
    <m/>
    <n v="53234"/>
    <n v="0"/>
    <n v="0"/>
    <n v="0"/>
    <n v="0"/>
    <n v="0"/>
    <n v="181634.408"/>
    <n v="0"/>
    <n v="0"/>
    <n v="0"/>
    <n v="0"/>
    <n v="0"/>
    <n v="181634.408"/>
    <n v="2.8509112712090534"/>
  </r>
  <r>
    <x v="39"/>
    <x v="32"/>
    <n v="63711"/>
    <n v="0"/>
    <m/>
    <n v="204358.32800000001"/>
    <n v="3.207583117515028"/>
    <n v="58569"/>
    <n v="1325"/>
    <m/>
    <m/>
    <m/>
    <m/>
    <m/>
    <m/>
    <m/>
    <m/>
    <m/>
    <m/>
    <m/>
    <m/>
    <m/>
    <m/>
    <m/>
    <m/>
    <m/>
    <m/>
    <m/>
    <m/>
    <m/>
    <m/>
    <n v="59894"/>
    <n v="0"/>
    <n v="0"/>
    <n v="0"/>
    <n v="0"/>
    <n v="0"/>
    <n v="204358.32800000001"/>
    <n v="0"/>
    <n v="0"/>
    <n v="0"/>
    <n v="0"/>
    <n v="0"/>
    <n v="204358.32800000001"/>
    <n v="3.2075831175150289"/>
  </r>
  <r>
    <x v="40"/>
    <x v="32"/>
    <n v="63711"/>
    <n v="0"/>
    <m/>
    <n v="215933.538"/>
    <n v="3.3892661863728399"/>
    <n v="61953.5"/>
    <n v="1333"/>
    <m/>
    <m/>
    <m/>
    <m/>
    <m/>
    <m/>
    <m/>
    <m/>
    <m/>
    <m/>
    <m/>
    <m/>
    <m/>
    <m/>
    <m/>
    <m/>
    <m/>
    <m/>
    <m/>
    <m/>
    <m/>
    <m/>
    <n v="63286.5"/>
    <n v="0"/>
    <n v="0"/>
    <n v="0"/>
    <n v="0"/>
    <n v="0"/>
    <n v="215933.538"/>
    <n v="0"/>
    <n v="0"/>
    <n v="0"/>
    <n v="0"/>
    <n v="0"/>
    <n v="215933.538"/>
    <n v="3.3892661863728399"/>
  </r>
  <r>
    <x v="41"/>
    <x v="32"/>
    <n v="63711"/>
    <n v="0"/>
    <m/>
    <n v="236963.29295686269"/>
    <n v="3.7193466270638149"/>
    <n v="68346.733333333323"/>
    <n v="1103.2352941176471"/>
    <m/>
    <m/>
    <m/>
    <m/>
    <m/>
    <m/>
    <m/>
    <m/>
    <m/>
    <m/>
    <m/>
    <m/>
    <m/>
    <m/>
    <m/>
    <m/>
    <m/>
    <m/>
    <m/>
    <m/>
    <m/>
    <m/>
    <n v="69449.968627450973"/>
    <n v="0"/>
    <n v="0"/>
    <n v="0"/>
    <n v="0"/>
    <n v="0"/>
    <n v="236963.29295686272"/>
    <n v="0"/>
    <n v="0"/>
    <n v="0"/>
    <n v="0"/>
    <n v="0"/>
    <n v="236963.29295686272"/>
    <n v="3.7193466270638149"/>
  </r>
  <r>
    <x v="42"/>
    <x v="32"/>
    <n v="63711"/>
    <n v="0"/>
    <m/>
    <m/>
    <m/>
    <n v="53789"/>
    <m/>
    <m/>
    <m/>
    <m/>
    <m/>
    <m/>
    <m/>
    <m/>
    <m/>
    <m/>
    <m/>
    <m/>
    <m/>
    <m/>
    <m/>
    <m/>
    <m/>
    <m/>
    <m/>
    <m/>
    <m/>
    <m/>
    <m/>
    <n v="53789"/>
    <n v="0"/>
    <n v="0"/>
    <n v="0"/>
    <n v="0"/>
    <n v="0"/>
    <n v="183528.068"/>
    <n v="0"/>
    <n v="0"/>
    <n v="0"/>
    <n v="0"/>
    <n v="0"/>
    <n v="183528.068"/>
    <n v="2.8806339250678845"/>
  </r>
  <r>
    <x v="43"/>
    <x v="32"/>
    <n v="63711"/>
    <n v="0"/>
    <m/>
    <m/>
    <m/>
    <n v="49151.607142857138"/>
    <m/>
    <m/>
    <m/>
    <m/>
    <m/>
    <m/>
    <m/>
    <m/>
    <m/>
    <m/>
    <m/>
    <m/>
    <m/>
    <m/>
    <m/>
    <m/>
    <m/>
    <m/>
    <m/>
    <m/>
    <m/>
    <m/>
    <m/>
    <n v="49151.607142857138"/>
    <n v="0"/>
    <n v="0"/>
    <n v="0"/>
    <n v="0"/>
    <n v="0"/>
    <n v="167705.28357142856"/>
    <n v="0"/>
    <n v="0"/>
    <n v="0"/>
    <n v="0"/>
    <n v="0"/>
    <n v="167705.28357142856"/>
    <n v="2.632281451734058"/>
  </r>
  <r>
    <x v="44"/>
    <x v="32"/>
    <n v="63711"/>
    <n v="0"/>
    <m/>
    <m/>
    <m/>
    <n v="49287"/>
    <m/>
    <m/>
    <m/>
    <m/>
    <m/>
    <m/>
    <m/>
    <m/>
    <m/>
    <m/>
    <m/>
    <m/>
    <m/>
    <m/>
    <m/>
    <m/>
    <m/>
    <m/>
    <m/>
    <m/>
    <m/>
    <m/>
    <m/>
    <n v="49287"/>
    <n v="0"/>
    <n v="0"/>
    <n v="0"/>
    <n v="0"/>
    <n v="0"/>
    <n v="168167.24400000001"/>
    <n v="0"/>
    <n v="0"/>
    <n v="0"/>
    <n v="0"/>
    <n v="0"/>
    <n v="168167.24400000001"/>
    <n v="2.6395323256580498"/>
  </r>
  <r>
    <x v="45"/>
    <x v="32"/>
    <n v="63711"/>
    <n v="0"/>
    <m/>
    <m/>
    <m/>
    <n v="49837.666666666672"/>
    <m/>
    <m/>
    <m/>
    <m/>
    <m/>
    <m/>
    <m/>
    <m/>
    <m/>
    <m/>
    <m/>
    <m/>
    <m/>
    <m/>
    <m/>
    <m/>
    <m/>
    <m/>
    <m/>
    <m/>
    <m/>
    <m/>
    <m/>
    <n v="49837.666666666672"/>
    <n v="0"/>
    <n v="0"/>
    <n v="0"/>
    <n v="0"/>
    <n v="0"/>
    <n v="170046.11866666668"/>
    <n v="0"/>
    <n v="0"/>
    <n v="0"/>
    <n v="0"/>
    <n v="0"/>
    <n v="170046.11866666668"/>
    <n v="2.6690229107480135"/>
  </r>
  <r>
    <x v="46"/>
    <x v="32"/>
    <n v="63711"/>
    <n v="0"/>
    <m/>
    <m/>
    <m/>
    <n v="54907.642857142862"/>
    <m/>
    <m/>
    <m/>
    <m/>
    <m/>
    <m/>
    <m/>
    <m/>
    <m/>
    <m/>
    <m/>
    <m/>
    <m/>
    <m/>
    <m/>
    <m/>
    <m/>
    <m/>
    <m/>
    <m/>
    <m/>
    <m/>
    <m/>
    <n v="54907.642857142862"/>
    <n v="0"/>
    <n v="0"/>
    <n v="0"/>
    <n v="0"/>
    <n v="0"/>
    <n v="187344.87742857143"/>
    <n v="0"/>
    <n v="0"/>
    <n v="0"/>
    <n v="0"/>
    <n v="0"/>
    <n v="187344.87742857143"/>
    <n v="2.9405420952201573"/>
  </r>
  <r>
    <x v="47"/>
    <x v="32"/>
    <n v="63711"/>
    <n v="0"/>
    <m/>
    <m/>
    <m/>
    <n v="52204"/>
    <m/>
    <m/>
    <m/>
    <m/>
    <m/>
    <m/>
    <m/>
    <m/>
    <m/>
    <m/>
    <m/>
    <m/>
    <m/>
    <m/>
    <m/>
    <m/>
    <m/>
    <m/>
    <m/>
    <m/>
    <m/>
    <m/>
    <m/>
    <n v="52204"/>
    <n v="0"/>
    <n v="0"/>
    <n v="0"/>
    <n v="0"/>
    <n v="0"/>
    <n v="178120.04800000001"/>
    <n v="0"/>
    <n v="0"/>
    <n v="0"/>
    <n v="0"/>
    <n v="0"/>
    <n v="178120.04800000001"/>
    <n v="2.795750309993565"/>
  </r>
  <r>
    <x v="48"/>
    <x v="32"/>
    <n v="63711"/>
    <n v="0"/>
    <m/>
    <m/>
    <m/>
    <n v="50698.28571428571"/>
    <m/>
    <m/>
    <m/>
    <m/>
    <m/>
    <m/>
    <m/>
    <m/>
    <m/>
    <m/>
    <m/>
    <m/>
    <m/>
    <m/>
    <m/>
    <m/>
    <m/>
    <m/>
    <m/>
    <m/>
    <m/>
    <m/>
    <m/>
    <n v="50698.28571428571"/>
    <n v="0"/>
    <n v="0"/>
    <n v="0"/>
    <n v="0"/>
    <n v="0"/>
    <n v="172982.55085714284"/>
    <n v="0"/>
    <n v="0"/>
    <n v="0"/>
    <n v="0"/>
    <n v="0"/>
    <n v="172982.55085714284"/>
    <n v="2.7151127883276489"/>
  </r>
  <r>
    <x v="49"/>
    <x v="32"/>
    <n v="63711"/>
    <n v="0"/>
    <m/>
    <m/>
    <m/>
    <n v="48803.076923076922"/>
    <m/>
    <m/>
    <m/>
    <m/>
    <m/>
    <m/>
    <m/>
    <m/>
    <m/>
    <m/>
    <m/>
    <m/>
    <m/>
    <m/>
    <m/>
    <m/>
    <m/>
    <m/>
    <m/>
    <m/>
    <m/>
    <m/>
    <m/>
    <n v="48803.076923076922"/>
    <n v="0"/>
    <n v="0"/>
    <n v="0"/>
    <n v="0"/>
    <n v="0"/>
    <n v="166516.09846153847"/>
    <n v="0"/>
    <n v="0"/>
    <n v="0"/>
    <n v="0"/>
    <n v="0"/>
    <n v="166516.09846153847"/>
    <n v="2.6136161488838421"/>
  </r>
  <r>
    <x v="50"/>
    <x v="32"/>
    <n v="63711"/>
    <n v="0"/>
    <m/>
    <m/>
    <m/>
    <n v="50519.310344827587"/>
    <m/>
    <m/>
    <m/>
    <m/>
    <m/>
    <m/>
    <m/>
    <m/>
    <m/>
    <m/>
    <m/>
    <m/>
    <m/>
    <m/>
    <m/>
    <m/>
    <m/>
    <m/>
    <m/>
    <m/>
    <m/>
    <m/>
    <m/>
    <n v="50519.310344827587"/>
    <n v="0"/>
    <n v="0"/>
    <n v="0"/>
    <n v="0"/>
    <n v="0"/>
    <n v="172371.88689655173"/>
    <n v="0"/>
    <n v="0"/>
    <n v="0"/>
    <n v="0"/>
    <n v="0"/>
    <n v="172371.88689655173"/>
    <n v="2.7055278821012343"/>
  </r>
  <r>
    <x v="51"/>
    <x v="32"/>
    <n v="63711"/>
    <n v="0"/>
    <m/>
    <m/>
    <m/>
    <n v="48965.769230769227"/>
    <m/>
    <m/>
    <m/>
    <m/>
    <m/>
    <m/>
    <m/>
    <m/>
    <m/>
    <m/>
    <m/>
    <m/>
    <m/>
    <m/>
    <m/>
    <m/>
    <m/>
    <m/>
    <m/>
    <m/>
    <m/>
    <m/>
    <m/>
    <n v="48965.769230769227"/>
    <n v="0"/>
    <n v="0"/>
    <n v="0"/>
    <n v="0"/>
    <n v="0"/>
    <n v="167071.2046153846"/>
    <n v="0"/>
    <n v="0"/>
    <n v="0"/>
    <n v="0"/>
    <n v="0"/>
    <n v="167071.2046153846"/>
    <n v="2.6223290266262436"/>
  </r>
  <r>
    <x v="52"/>
    <x v="32"/>
    <n v="63711"/>
    <n v="0"/>
    <m/>
    <m/>
    <m/>
    <n v="52813.666666666672"/>
    <m/>
    <m/>
    <m/>
    <m/>
    <m/>
    <m/>
    <m/>
    <m/>
    <m/>
    <m/>
    <m/>
    <m/>
    <m/>
    <m/>
    <m/>
    <m/>
    <m/>
    <m/>
    <m/>
    <m/>
    <m/>
    <m/>
    <m/>
    <n v="52813.666666666672"/>
    <n v="0"/>
    <n v="0"/>
    <n v="0"/>
    <n v="0"/>
    <n v="0"/>
    <n v="180200.23066666667"/>
    <n v="0"/>
    <n v="0"/>
    <n v="0"/>
    <n v="0"/>
    <n v="0"/>
    <n v="180200.23066666667"/>
    <n v="2.8284006006288815"/>
  </r>
  <r>
    <x v="55"/>
    <x v="33"/>
    <n v="0"/>
    <m/>
    <m/>
    <m/>
    <m/>
    <m/>
    <m/>
    <m/>
    <m/>
    <m/>
    <m/>
    <m/>
    <m/>
    <m/>
    <m/>
    <m/>
    <m/>
    <m/>
    <m/>
    <m/>
    <m/>
    <m/>
    <m/>
    <m/>
    <m/>
    <m/>
    <m/>
    <m/>
    <m/>
    <n v="0"/>
    <n v="0"/>
    <n v="0"/>
    <n v="0"/>
    <n v="0"/>
    <n v="0"/>
    <n v="0"/>
    <n v="0"/>
    <n v="0"/>
    <n v="0"/>
    <n v="0"/>
    <n v="0"/>
    <n v="0"/>
    <e v="#DIV/0!"/>
  </r>
  <r>
    <x v="0"/>
    <x v="34"/>
    <n v="15616"/>
    <m/>
    <n v="2578.5357142857142"/>
    <n v="8797.9638571428568"/>
    <n v="0.56339420191744727"/>
    <m/>
    <m/>
    <m/>
    <m/>
    <m/>
    <m/>
    <m/>
    <m/>
    <m/>
    <m/>
    <m/>
    <m/>
    <m/>
    <m/>
    <m/>
    <m/>
    <m/>
    <m/>
    <m/>
    <m/>
    <m/>
    <m/>
    <m/>
    <m/>
    <n v="2578.5357142857142"/>
    <n v="0"/>
    <n v="0"/>
    <n v="0"/>
    <n v="0"/>
    <n v="0"/>
    <n v="8797.9638571428568"/>
    <n v="0"/>
    <n v="0"/>
    <n v="0"/>
    <n v="0"/>
    <n v="0"/>
    <n v="8797.9638571428568"/>
    <n v="0.56339420191744727"/>
  </r>
  <r>
    <x v="54"/>
    <x v="34"/>
    <n v="15616"/>
    <m/>
    <n v="2318"/>
    <n v="7909.0159999999996"/>
    <n v="0.50646875000000002"/>
    <m/>
    <m/>
    <m/>
    <m/>
    <m/>
    <m/>
    <m/>
    <m/>
    <m/>
    <m/>
    <m/>
    <m/>
    <m/>
    <m/>
    <m/>
    <m/>
    <m/>
    <m/>
    <m/>
    <m/>
    <m/>
    <m/>
    <m/>
    <m/>
    <n v="2318"/>
    <n v="0"/>
    <n v="0"/>
    <n v="0"/>
    <n v="0"/>
    <n v="0"/>
    <n v="7909.0159999999996"/>
    <n v="0"/>
    <n v="0"/>
    <n v="0"/>
    <n v="0"/>
    <n v="0"/>
    <n v="7909.0159999999996"/>
    <n v="0.50646875000000002"/>
  </r>
  <r>
    <x v="1"/>
    <x v="34"/>
    <n v="15616"/>
    <m/>
    <n v="2606.2142857142858"/>
    <n v="8892.4031428571434"/>
    <n v="0.56944179961943797"/>
    <m/>
    <m/>
    <m/>
    <m/>
    <m/>
    <m/>
    <m/>
    <m/>
    <m/>
    <m/>
    <m/>
    <m/>
    <m/>
    <m/>
    <m/>
    <m/>
    <m/>
    <m/>
    <m/>
    <m/>
    <m/>
    <m/>
    <m/>
    <m/>
    <n v="2606.2142857142858"/>
    <n v="0"/>
    <n v="0"/>
    <n v="0"/>
    <n v="0"/>
    <n v="0"/>
    <n v="8892.4031428571434"/>
    <n v="0"/>
    <n v="0"/>
    <n v="0"/>
    <n v="0"/>
    <n v="0"/>
    <n v="8892.4031428571434"/>
    <n v="0.56944179961943797"/>
  </r>
  <r>
    <x v="53"/>
    <x v="34"/>
    <n v="15616"/>
    <m/>
    <n v="2155"/>
    <n v="7352.86"/>
    <n v="0.4708542520491803"/>
    <m/>
    <m/>
    <m/>
    <m/>
    <m/>
    <m/>
    <m/>
    <m/>
    <m/>
    <m/>
    <m/>
    <m/>
    <m/>
    <m/>
    <m/>
    <m/>
    <m/>
    <m/>
    <m/>
    <m/>
    <m/>
    <m/>
    <m/>
    <m/>
    <n v="2155"/>
    <n v="0"/>
    <n v="0"/>
    <n v="0"/>
    <n v="0"/>
    <n v="0"/>
    <n v="7352.86"/>
    <n v="0"/>
    <n v="0"/>
    <n v="0"/>
    <n v="0"/>
    <n v="0"/>
    <n v="7352.86"/>
    <n v="0.4708542520491803"/>
  </r>
  <r>
    <x v="2"/>
    <x v="34"/>
    <n v="15616"/>
    <m/>
    <n v="1550"/>
    <n v="5288.5999999999995"/>
    <n v="0.3386654713114754"/>
    <m/>
    <m/>
    <m/>
    <m/>
    <m/>
    <m/>
    <m/>
    <m/>
    <m/>
    <m/>
    <m/>
    <m/>
    <m/>
    <m/>
    <m/>
    <m/>
    <m/>
    <m/>
    <m/>
    <m/>
    <m/>
    <m/>
    <m/>
    <m/>
    <n v="1550"/>
    <n v="0"/>
    <n v="0"/>
    <n v="0"/>
    <n v="0"/>
    <n v="0"/>
    <n v="5288.5999999999995"/>
    <n v="0"/>
    <n v="0"/>
    <n v="0"/>
    <n v="0"/>
    <n v="0"/>
    <n v="5288.5999999999995"/>
    <n v="0.3386654713114754"/>
  </r>
  <r>
    <x v="3"/>
    <x v="34"/>
    <n v="15616"/>
    <m/>
    <n v="1503.75"/>
    <n v="5130.7950000000001"/>
    <n v="0.32856013063524592"/>
    <m/>
    <m/>
    <m/>
    <m/>
    <m/>
    <m/>
    <m/>
    <m/>
    <m/>
    <m/>
    <m/>
    <m/>
    <m/>
    <m/>
    <m/>
    <m/>
    <m/>
    <m/>
    <m/>
    <m/>
    <m/>
    <m/>
    <m/>
    <m/>
    <n v="1503.75"/>
    <n v="0"/>
    <n v="0"/>
    <n v="0"/>
    <n v="0"/>
    <n v="0"/>
    <n v="5130.7950000000001"/>
    <n v="0"/>
    <n v="0"/>
    <n v="0"/>
    <n v="0"/>
    <n v="0"/>
    <n v="5130.7950000000001"/>
    <n v="0.32856013063524592"/>
  </r>
  <r>
    <x v="4"/>
    <x v="34"/>
    <n v="15616"/>
    <m/>
    <n v="1747.1428571429569"/>
    <n v="5961.2514285717689"/>
    <n v="0.38173997365341761"/>
    <m/>
    <m/>
    <m/>
    <m/>
    <m/>
    <m/>
    <m/>
    <m/>
    <m/>
    <m/>
    <m/>
    <m/>
    <m/>
    <m/>
    <m/>
    <m/>
    <m/>
    <m/>
    <m/>
    <m/>
    <m/>
    <m/>
    <m/>
    <m/>
    <n v="1747.1428571429569"/>
    <n v="0"/>
    <n v="0"/>
    <n v="0"/>
    <n v="0"/>
    <n v="0"/>
    <n v="5961.2514285717689"/>
    <n v="0"/>
    <n v="0"/>
    <n v="0"/>
    <n v="0"/>
    <n v="0"/>
    <n v="5961.2514285717689"/>
    <n v="0.38173997365341755"/>
  </r>
  <r>
    <x v="5"/>
    <x v="34"/>
    <n v="15616"/>
    <m/>
    <n v="1874.92857142858"/>
    <n v="6397.2562857143139"/>
    <n v="0.40966036665691052"/>
    <m/>
    <m/>
    <m/>
    <m/>
    <m/>
    <m/>
    <m/>
    <m/>
    <m/>
    <m/>
    <m/>
    <m/>
    <m/>
    <m/>
    <m/>
    <m/>
    <m/>
    <m/>
    <m/>
    <m/>
    <m/>
    <m/>
    <m/>
    <m/>
    <n v="1874.92857142858"/>
    <n v="0"/>
    <n v="0"/>
    <n v="0"/>
    <n v="0"/>
    <n v="0"/>
    <n v="6397.2562857143148"/>
    <n v="0"/>
    <n v="0"/>
    <n v="0"/>
    <n v="0"/>
    <n v="0"/>
    <n v="6397.2562857143148"/>
    <n v="0.40966036665691052"/>
  </r>
  <r>
    <x v="6"/>
    <x v="34"/>
    <n v="15616"/>
    <m/>
    <n v="1720"/>
    <n v="5868.6399999999994"/>
    <n v="0.37580942622950808"/>
    <m/>
    <m/>
    <m/>
    <m/>
    <m/>
    <m/>
    <m/>
    <m/>
    <m/>
    <m/>
    <m/>
    <m/>
    <m/>
    <m/>
    <m/>
    <m/>
    <m/>
    <m/>
    <m/>
    <m/>
    <m/>
    <m/>
    <m/>
    <m/>
    <n v="1720"/>
    <n v="0"/>
    <n v="0"/>
    <n v="0"/>
    <n v="0"/>
    <n v="0"/>
    <n v="5868.6399999999994"/>
    <n v="0"/>
    <n v="0"/>
    <n v="0"/>
    <n v="0"/>
    <n v="0"/>
    <n v="5868.6399999999994"/>
    <n v="0.37580942622950814"/>
  </r>
  <r>
    <x v="7"/>
    <x v="34"/>
    <n v="15616"/>
    <m/>
    <n v="1918.125"/>
    <n v="6544.6424999999999"/>
    <n v="0.41909852074795079"/>
    <m/>
    <m/>
    <m/>
    <m/>
    <m/>
    <m/>
    <m/>
    <m/>
    <m/>
    <m/>
    <m/>
    <m/>
    <m/>
    <m/>
    <m/>
    <m/>
    <m/>
    <m/>
    <m/>
    <m/>
    <m/>
    <m/>
    <m/>
    <m/>
    <n v="1918.125"/>
    <n v="0"/>
    <n v="0"/>
    <n v="0"/>
    <n v="0"/>
    <n v="0"/>
    <n v="6544.6424999999999"/>
    <n v="0"/>
    <n v="0"/>
    <n v="0"/>
    <n v="0"/>
    <n v="0"/>
    <n v="6544.6424999999999"/>
    <n v="0.41909852074795084"/>
  </r>
  <r>
    <x v="8"/>
    <x v="34"/>
    <n v="15616"/>
    <m/>
    <n v="2641.363636363636"/>
    <n v="9012.3327272727274"/>
    <n v="0.57712171665424739"/>
    <m/>
    <m/>
    <m/>
    <m/>
    <m/>
    <m/>
    <m/>
    <m/>
    <m/>
    <m/>
    <m/>
    <m/>
    <m/>
    <m/>
    <m/>
    <m/>
    <m/>
    <m/>
    <m/>
    <m/>
    <m/>
    <m/>
    <m/>
    <m/>
    <n v="2641.363636363636"/>
    <n v="0"/>
    <n v="0"/>
    <n v="0"/>
    <n v="0"/>
    <n v="0"/>
    <n v="9012.3327272727256"/>
    <n v="0"/>
    <n v="0"/>
    <n v="0"/>
    <n v="0"/>
    <n v="0"/>
    <n v="9012.3327272727256"/>
    <n v="0.57712171665424727"/>
  </r>
  <r>
    <x v="9"/>
    <x v="34"/>
    <n v="15616"/>
    <m/>
    <n v="2818.416666666667"/>
    <n v="9616.4376666666667"/>
    <n v="0.61580671533469944"/>
    <m/>
    <m/>
    <m/>
    <m/>
    <m/>
    <m/>
    <m/>
    <m/>
    <m/>
    <m/>
    <m/>
    <m/>
    <m/>
    <m/>
    <m/>
    <m/>
    <m/>
    <m/>
    <m/>
    <m/>
    <m/>
    <m/>
    <m/>
    <m/>
    <n v="2818.416666666667"/>
    <n v="0"/>
    <n v="0"/>
    <n v="0"/>
    <n v="0"/>
    <n v="0"/>
    <n v="9616.4376666666667"/>
    <n v="0"/>
    <n v="0"/>
    <n v="0"/>
    <n v="0"/>
    <n v="0"/>
    <n v="9616.4376666666667"/>
    <n v="0.61580671533469944"/>
  </r>
  <r>
    <x v="10"/>
    <x v="34"/>
    <n v="15616"/>
    <m/>
    <n v="2713.5333333333328"/>
    <n v="9258.5757333333331"/>
    <n v="0.59289035177595628"/>
    <m/>
    <m/>
    <m/>
    <m/>
    <m/>
    <m/>
    <m/>
    <m/>
    <m/>
    <m/>
    <m/>
    <m/>
    <m/>
    <m/>
    <m/>
    <m/>
    <m/>
    <m/>
    <m/>
    <m/>
    <m/>
    <m/>
    <m/>
    <m/>
    <n v="2713.5333333333328"/>
    <n v="0"/>
    <n v="0"/>
    <n v="0"/>
    <n v="0"/>
    <n v="0"/>
    <n v="9258.5757333333313"/>
    <n v="0"/>
    <n v="0"/>
    <n v="0"/>
    <n v="0"/>
    <n v="0"/>
    <n v="9258.5757333333313"/>
    <n v="0.59289035177595617"/>
  </r>
  <r>
    <x v="11"/>
    <x v="34"/>
    <n v="15616"/>
    <m/>
    <n v="2608.3076923076919"/>
    <n v="8899.5458461538456"/>
    <n v="0.56989919609079442"/>
    <m/>
    <m/>
    <m/>
    <m/>
    <m/>
    <m/>
    <m/>
    <m/>
    <m/>
    <m/>
    <m/>
    <m/>
    <m/>
    <m/>
    <m/>
    <m/>
    <m/>
    <m/>
    <m/>
    <m/>
    <m/>
    <m/>
    <m/>
    <m/>
    <n v="2608.3076923076919"/>
    <n v="0"/>
    <n v="0"/>
    <n v="0"/>
    <n v="0"/>
    <n v="0"/>
    <n v="8899.5458461538437"/>
    <n v="0"/>
    <n v="0"/>
    <n v="0"/>
    <n v="0"/>
    <n v="0"/>
    <n v="8899.5458461538437"/>
    <n v="0.56989919609079431"/>
  </r>
  <r>
    <x v="12"/>
    <x v="34"/>
    <n v="15616"/>
    <m/>
    <n v="2364.037037037037"/>
    <n v="8066.0943703703697"/>
    <n v="0.51652755957802055"/>
    <m/>
    <m/>
    <m/>
    <m/>
    <m/>
    <m/>
    <m/>
    <m/>
    <m/>
    <m/>
    <m/>
    <m/>
    <m/>
    <m/>
    <m/>
    <m/>
    <m/>
    <m/>
    <m/>
    <m/>
    <m/>
    <m/>
    <m/>
    <m/>
    <n v="2364.037037037037"/>
    <n v="0"/>
    <n v="0"/>
    <n v="0"/>
    <n v="0"/>
    <n v="0"/>
    <n v="8066.0943703703697"/>
    <n v="0"/>
    <n v="0"/>
    <n v="0"/>
    <n v="0"/>
    <n v="0"/>
    <n v="8066.0943703703697"/>
    <n v="0.51652755957802055"/>
  </r>
  <r>
    <x v="13"/>
    <x v="34"/>
    <n v="15616"/>
    <m/>
    <n v="2173.04347826087"/>
    <n v="7414.4243478260869"/>
    <n v="0.47479664112615821"/>
    <m/>
    <m/>
    <m/>
    <m/>
    <m/>
    <m/>
    <m/>
    <m/>
    <m/>
    <m/>
    <m/>
    <m/>
    <m/>
    <m/>
    <m/>
    <m/>
    <m/>
    <m/>
    <m/>
    <m/>
    <m/>
    <m/>
    <m/>
    <m/>
    <n v="2173.04347826087"/>
    <n v="0"/>
    <n v="0"/>
    <n v="0"/>
    <n v="0"/>
    <n v="0"/>
    <n v="7414.4243478260878"/>
    <n v="0"/>
    <n v="0"/>
    <n v="0"/>
    <n v="0"/>
    <n v="0"/>
    <n v="7414.4243478260878"/>
    <n v="0.47479664112615827"/>
  </r>
  <r>
    <x v="14"/>
    <x v="34"/>
    <n v="15616"/>
    <m/>
    <n v="2152.64"/>
    <n v="7344.807679999999"/>
    <n v="0.47033860655737703"/>
    <m/>
    <m/>
    <m/>
    <m/>
    <m/>
    <m/>
    <m/>
    <m/>
    <m/>
    <m/>
    <m/>
    <m/>
    <m/>
    <m/>
    <m/>
    <m/>
    <m/>
    <m/>
    <m/>
    <m/>
    <m/>
    <m/>
    <m/>
    <m/>
    <n v="2152.64"/>
    <n v="0"/>
    <n v="0"/>
    <n v="0"/>
    <n v="0"/>
    <n v="0"/>
    <n v="7344.807679999999"/>
    <n v="0"/>
    <n v="0"/>
    <n v="0"/>
    <n v="0"/>
    <n v="0"/>
    <n v="7344.807679999999"/>
    <n v="0.47033860655737697"/>
  </r>
  <r>
    <x v="15"/>
    <x v="34"/>
    <n v="15616"/>
    <m/>
    <n v="1867.7777777777781"/>
    <n v="6372.8577777777782"/>
    <n v="0.40809796220400729"/>
    <m/>
    <m/>
    <m/>
    <m/>
    <m/>
    <m/>
    <m/>
    <m/>
    <m/>
    <m/>
    <m/>
    <m/>
    <m/>
    <m/>
    <m/>
    <m/>
    <m/>
    <m/>
    <m/>
    <m/>
    <m/>
    <m/>
    <m/>
    <m/>
    <n v="1867.7777777777781"/>
    <n v="0"/>
    <n v="0"/>
    <n v="0"/>
    <n v="0"/>
    <n v="0"/>
    <n v="6372.8577777777782"/>
    <n v="0"/>
    <n v="0"/>
    <n v="0"/>
    <n v="0"/>
    <n v="0"/>
    <n v="6372.8577777777782"/>
    <n v="0.40809796220400729"/>
  </r>
  <r>
    <x v="16"/>
    <x v="34"/>
    <n v="15616"/>
    <m/>
    <n v="1818"/>
    <n v="6203.0159999999996"/>
    <n v="0.39722182377049181"/>
    <m/>
    <m/>
    <m/>
    <m/>
    <m/>
    <m/>
    <m/>
    <m/>
    <m/>
    <m/>
    <m/>
    <m/>
    <m/>
    <m/>
    <m/>
    <m/>
    <m/>
    <m/>
    <m/>
    <m/>
    <m/>
    <m/>
    <m/>
    <m/>
    <n v="1818"/>
    <n v="0"/>
    <n v="0"/>
    <n v="0"/>
    <n v="0"/>
    <n v="0"/>
    <n v="6203.0159999999996"/>
    <n v="0"/>
    <n v="0"/>
    <n v="0"/>
    <n v="0"/>
    <n v="0"/>
    <n v="6203.0159999999996"/>
    <n v="0.39722182377049176"/>
  </r>
  <r>
    <x v="17"/>
    <x v="34"/>
    <n v="15616"/>
    <m/>
    <n v="1581"/>
    <n v="5394.3720000000003"/>
    <n v="0.34543878073770501"/>
    <m/>
    <m/>
    <m/>
    <m/>
    <m/>
    <m/>
    <m/>
    <m/>
    <m/>
    <m/>
    <m/>
    <m/>
    <m/>
    <m/>
    <m/>
    <m/>
    <m/>
    <m/>
    <m/>
    <m/>
    <m/>
    <m/>
    <m/>
    <m/>
    <n v="1581"/>
    <n v="0"/>
    <n v="0"/>
    <n v="0"/>
    <n v="0"/>
    <n v="0"/>
    <n v="5394.3720000000003"/>
    <n v="0"/>
    <n v="0"/>
    <n v="0"/>
    <n v="0"/>
    <n v="0"/>
    <n v="5394.3720000000003"/>
    <n v="0.34543878073770495"/>
  </r>
  <r>
    <x v="18"/>
    <x v="34"/>
    <n v="15616"/>
    <m/>
    <n v="1611.1111111111111"/>
    <n v="5497.1111111111113"/>
    <n v="0.35201787340619312"/>
    <m/>
    <m/>
    <m/>
    <m/>
    <m/>
    <m/>
    <m/>
    <m/>
    <m/>
    <m/>
    <m/>
    <m/>
    <m/>
    <m/>
    <m/>
    <m/>
    <m/>
    <m/>
    <m/>
    <m/>
    <m/>
    <m/>
    <m/>
    <m/>
    <n v="1611.1111111111111"/>
    <n v="0"/>
    <n v="0"/>
    <n v="0"/>
    <n v="0"/>
    <n v="0"/>
    <n v="5497.1111111111113"/>
    <n v="0"/>
    <n v="0"/>
    <n v="0"/>
    <n v="0"/>
    <n v="0"/>
    <n v="5497.1111111111113"/>
    <n v="0.35201787340619312"/>
  </r>
  <r>
    <x v="19"/>
    <x v="34"/>
    <n v="15616"/>
    <m/>
    <n v="1584.321428571428"/>
    <n v="5405.7047142857136"/>
    <n v="0.34616449246194381"/>
    <m/>
    <m/>
    <m/>
    <m/>
    <m/>
    <m/>
    <m/>
    <m/>
    <m/>
    <m/>
    <m/>
    <m/>
    <m/>
    <m/>
    <m/>
    <m/>
    <m/>
    <m/>
    <m/>
    <m/>
    <m/>
    <m/>
    <m/>
    <m/>
    <n v="1584.321428571428"/>
    <n v="0"/>
    <n v="0"/>
    <n v="0"/>
    <n v="0"/>
    <n v="0"/>
    <n v="5405.7047142857118"/>
    <n v="0"/>
    <n v="0"/>
    <n v="0"/>
    <n v="0"/>
    <n v="0"/>
    <n v="5405.7047142857118"/>
    <n v="0.34616449246194364"/>
  </r>
  <r>
    <x v="20"/>
    <x v="34"/>
    <n v="15616"/>
    <m/>
    <n v="1963.2"/>
    <n v="6698.4383999999991"/>
    <n v="0.42894713114754091"/>
    <m/>
    <m/>
    <m/>
    <m/>
    <m/>
    <m/>
    <m/>
    <m/>
    <m/>
    <m/>
    <m/>
    <m/>
    <m/>
    <m/>
    <m/>
    <m/>
    <m/>
    <m/>
    <m/>
    <m/>
    <m/>
    <m/>
    <m/>
    <m/>
    <n v="1963.2"/>
    <n v="0"/>
    <n v="0"/>
    <n v="0"/>
    <n v="0"/>
    <n v="0"/>
    <n v="6698.4384"/>
    <n v="0"/>
    <n v="0"/>
    <n v="0"/>
    <n v="0"/>
    <n v="0"/>
    <n v="6698.4384"/>
    <n v="0.42894713114754096"/>
  </r>
  <r>
    <x v="21"/>
    <x v="34"/>
    <n v="15616"/>
    <m/>
    <n v="2228.5555555555561"/>
    <n v="7603.8315555555546"/>
    <n v="0.48692568875227688"/>
    <m/>
    <m/>
    <m/>
    <m/>
    <m/>
    <m/>
    <m/>
    <m/>
    <m/>
    <m/>
    <m/>
    <m/>
    <m/>
    <m/>
    <m/>
    <m/>
    <m/>
    <m/>
    <m/>
    <m/>
    <m/>
    <m/>
    <m/>
    <m/>
    <n v="2228.5555555555561"/>
    <n v="0"/>
    <n v="0"/>
    <n v="0"/>
    <n v="0"/>
    <n v="0"/>
    <n v="7603.8315555555573"/>
    <n v="0"/>
    <n v="0"/>
    <n v="0"/>
    <n v="0"/>
    <n v="0"/>
    <n v="7603.8315555555573"/>
    <n v="0.48692568875227699"/>
  </r>
  <r>
    <x v="22"/>
    <x v="34"/>
    <n v="15616"/>
    <m/>
    <n v="2245.7777777777778"/>
    <n v="7662.5937777777781"/>
    <n v="0.49068863843351551"/>
    <m/>
    <m/>
    <m/>
    <m/>
    <m/>
    <m/>
    <m/>
    <m/>
    <m/>
    <m/>
    <m/>
    <m/>
    <m/>
    <m/>
    <m/>
    <m/>
    <m/>
    <m/>
    <m/>
    <m/>
    <m/>
    <m/>
    <m/>
    <m/>
    <n v="2245.7777777777778"/>
    <n v="0"/>
    <n v="0"/>
    <n v="0"/>
    <n v="0"/>
    <n v="0"/>
    <n v="7662.5937777777781"/>
    <n v="0"/>
    <n v="0"/>
    <n v="0"/>
    <n v="0"/>
    <n v="0"/>
    <n v="7662.5937777777781"/>
    <n v="0.49068863843351551"/>
  </r>
  <r>
    <x v="23"/>
    <x v="34"/>
    <n v="15616"/>
    <m/>
    <n v="2304.6470588235288"/>
    <n v="7863.4557647058818"/>
    <n v="0.50355121444069428"/>
    <m/>
    <m/>
    <m/>
    <m/>
    <m/>
    <m/>
    <m/>
    <m/>
    <m/>
    <m/>
    <m/>
    <m/>
    <m/>
    <m/>
    <m/>
    <m/>
    <m/>
    <m/>
    <m/>
    <m/>
    <m/>
    <m/>
    <m/>
    <m/>
    <n v="2304.6470588235288"/>
    <n v="0"/>
    <n v="0"/>
    <n v="0"/>
    <n v="0"/>
    <n v="0"/>
    <n v="7863.45576470588"/>
    <n v="0"/>
    <n v="0"/>
    <n v="0"/>
    <n v="0"/>
    <n v="0"/>
    <n v="7863.45576470588"/>
    <n v="0.50355121444069417"/>
  </r>
  <r>
    <x v="24"/>
    <x v="34"/>
    <n v="15616"/>
    <m/>
    <n v="2472.5172413793098"/>
    <n v="8436.2288275862065"/>
    <n v="0.54022981734030529"/>
    <m/>
    <m/>
    <m/>
    <m/>
    <m/>
    <m/>
    <m/>
    <m/>
    <m/>
    <m/>
    <m/>
    <m/>
    <m/>
    <m/>
    <m/>
    <m/>
    <m/>
    <m/>
    <m/>
    <m/>
    <m/>
    <m/>
    <m/>
    <m/>
    <n v="2472.5172413793098"/>
    <n v="0"/>
    <n v="0"/>
    <n v="0"/>
    <n v="0"/>
    <n v="0"/>
    <n v="8436.2288275862047"/>
    <n v="0"/>
    <n v="0"/>
    <n v="0"/>
    <n v="0"/>
    <n v="0"/>
    <n v="8436.2288275862047"/>
    <n v="0.54022981734030506"/>
  </r>
  <r>
    <x v="25"/>
    <x v="34"/>
    <n v="15616"/>
    <m/>
    <n v="2462.2222222222222"/>
    <n v="8401.1022222222218"/>
    <n v="0.53798041894353366"/>
    <m/>
    <m/>
    <m/>
    <m/>
    <m/>
    <m/>
    <m/>
    <m/>
    <m/>
    <m/>
    <m/>
    <m/>
    <m/>
    <m/>
    <m/>
    <m/>
    <m/>
    <m/>
    <m/>
    <m/>
    <m/>
    <m/>
    <m/>
    <m/>
    <n v="2462.2222222222222"/>
    <n v="0"/>
    <n v="0"/>
    <n v="0"/>
    <n v="0"/>
    <n v="0"/>
    <n v="8401.1022222222218"/>
    <n v="0"/>
    <n v="0"/>
    <n v="0"/>
    <n v="0"/>
    <n v="0"/>
    <n v="8401.1022222222218"/>
    <n v="0.53798041894353366"/>
  </r>
  <r>
    <x v="26"/>
    <x v="34"/>
    <n v="15616"/>
    <m/>
    <n v="2629"/>
    <n v="8970.1479999999992"/>
    <n v="0.57442033811475401"/>
    <m/>
    <m/>
    <m/>
    <m/>
    <m/>
    <m/>
    <m/>
    <m/>
    <m/>
    <m/>
    <m/>
    <m/>
    <m/>
    <m/>
    <m/>
    <m/>
    <m/>
    <m/>
    <m/>
    <m/>
    <m/>
    <m/>
    <m/>
    <m/>
    <n v="2629"/>
    <n v="0"/>
    <n v="0"/>
    <n v="0"/>
    <n v="0"/>
    <n v="0"/>
    <n v="8970.1479999999992"/>
    <n v="0"/>
    <n v="0"/>
    <n v="0"/>
    <n v="0"/>
    <n v="0"/>
    <n v="8970.1479999999992"/>
    <n v="0.57442033811475401"/>
  </r>
  <r>
    <x v="27"/>
    <x v="34"/>
    <n v="15616"/>
    <m/>
    <n v="2496.4285714285711"/>
    <n v="8517.8142857142848"/>
    <n v="0.54545429596018724"/>
    <m/>
    <m/>
    <m/>
    <m/>
    <m/>
    <m/>
    <m/>
    <m/>
    <m/>
    <m/>
    <m/>
    <m/>
    <m/>
    <m/>
    <m/>
    <m/>
    <m/>
    <m/>
    <m/>
    <m/>
    <m/>
    <m/>
    <m/>
    <m/>
    <n v="2496.4285714285711"/>
    <n v="0"/>
    <n v="0"/>
    <n v="0"/>
    <n v="0"/>
    <n v="0"/>
    <n v="8517.8142857142848"/>
    <n v="0"/>
    <n v="0"/>
    <n v="0"/>
    <n v="0"/>
    <n v="0"/>
    <n v="8517.8142857142848"/>
    <n v="0.54545429596018724"/>
  </r>
  <r>
    <x v="29"/>
    <x v="34"/>
    <n v="15616"/>
    <m/>
    <n v="1676.214285714286"/>
    <n v="5719.2431428571417"/>
    <n v="0.3662425168325526"/>
    <m/>
    <m/>
    <m/>
    <m/>
    <m/>
    <m/>
    <m/>
    <m/>
    <m/>
    <m/>
    <m/>
    <m/>
    <m/>
    <m/>
    <m/>
    <m/>
    <m/>
    <m/>
    <m/>
    <m/>
    <m/>
    <m/>
    <m/>
    <m/>
    <n v="1676.214285714286"/>
    <n v="0"/>
    <n v="0"/>
    <n v="0"/>
    <n v="0"/>
    <n v="0"/>
    <n v="5719.2431428571435"/>
    <n v="0"/>
    <n v="0"/>
    <n v="0"/>
    <n v="0"/>
    <n v="0"/>
    <n v="5719.2431428571435"/>
    <n v="0.36624251683255271"/>
  </r>
  <r>
    <x v="30"/>
    <x v="34"/>
    <n v="15616"/>
    <m/>
    <n v="1609"/>
    <n v="5489.9079999999994"/>
    <n v="0.35155660860655741"/>
    <m/>
    <m/>
    <m/>
    <m/>
    <m/>
    <m/>
    <m/>
    <m/>
    <m/>
    <m/>
    <m/>
    <m/>
    <m/>
    <m/>
    <m/>
    <m/>
    <m/>
    <m/>
    <m/>
    <m/>
    <m/>
    <m/>
    <m/>
    <m/>
    <n v="1609"/>
    <n v="0"/>
    <n v="0"/>
    <n v="0"/>
    <n v="0"/>
    <n v="0"/>
    <n v="5489.9079999999994"/>
    <n v="0"/>
    <n v="0"/>
    <n v="0"/>
    <n v="0"/>
    <n v="0"/>
    <n v="5489.9079999999994"/>
    <n v="0.35155660860655735"/>
  </r>
  <r>
    <x v="31"/>
    <x v="34"/>
    <n v="15616"/>
    <m/>
    <n v="1559"/>
    <n v="5319.308"/>
    <n v="0.34063191598360648"/>
    <m/>
    <m/>
    <m/>
    <m/>
    <m/>
    <m/>
    <m/>
    <m/>
    <m/>
    <m/>
    <m/>
    <m/>
    <m/>
    <m/>
    <m/>
    <m/>
    <m/>
    <m/>
    <m/>
    <m/>
    <m/>
    <m/>
    <m/>
    <m/>
    <n v="1559"/>
    <n v="0"/>
    <n v="0"/>
    <n v="0"/>
    <n v="0"/>
    <n v="0"/>
    <n v="5319.308"/>
    <n v="0"/>
    <n v="0"/>
    <n v="0"/>
    <n v="0"/>
    <n v="0"/>
    <n v="5319.308"/>
    <n v="0.34063191598360654"/>
  </r>
  <r>
    <x v="32"/>
    <x v="34"/>
    <n v="15616"/>
    <m/>
    <n v="2205.78947368421"/>
    <n v="7526.1536842105261"/>
    <n v="0.48195143981880928"/>
    <m/>
    <m/>
    <m/>
    <m/>
    <m/>
    <m/>
    <m/>
    <m/>
    <m/>
    <m/>
    <m/>
    <m/>
    <m/>
    <m/>
    <m/>
    <m/>
    <m/>
    <m/>
    <m/>
    <m/>
    <m/>
    <m/>
    <m/>
    <m/>
    <n v="2205.78947368421"/>
    <n v="0"/>
    <n v="0"/>
    <n v="0"/>
    <n v="0"/>
    <n v="0"/>
    <n v="7526.1536842105243"/>
    <n v="0"/>
    <n v="0"/>
    <n v="0"/>
    <n v="0"/>
    <n v="0"/>
    <n v="7526.1536842105243"/>
    <n v="0.48195143981880917"/>
  </r>
  <r>
    <x v="33"/>
    <x v="34"/>
    <n v="15616"/>
    <m/>
    <n v="2438"/>
    <n v="8318.4560000000001"/>
    <n v="0.532688012295082"/>
    <m/>
    <m/>
    <m/>
    <m/>
    <m/>
    <m/>
    <m/>
    <m/>
    <m/>
    <m/>
    <m/>
    <m/>
    <m/>
    <m/>
    <m/>
    <m/>
    <m/>
    <m/>
    <m/>
    <m/>
    <m/>
    <m/>
    <m/>
    <m/>
    <n v="2438"/>
    <n v="0"/>
    <n v="0"/>
    <n v="0"/>
    <n v="0"/>
    <n v="0"/>
    <n v="8318.4560000000001"/>
    <n v="0"/>
    <n v="0"/>
    <n v="0"/>
    <n v="0"/>
    <n v="0"/>
    <n v="8318.4560000000001"/>
    <n v="0.532688012295082"/>
  </r>
  <r>
    <x v="34"/>
    <x v="34"/>
    <n v="15616"/>
    <m/>
    <n v="2415"/>
    <n v="8239.98"/>
    <n v="0.52766265368852461"/>
    <m/>
    <m/>
    <m/>
    <m/>
    <m/>
    <m/>
    <m/>
    <m/>
    <m/>
    <m/>
    <m/>
    <m/>
    <m/>
    <m/>
    <m/>
    <m/>
    <m/>
    <m/>
    <m/>
    <m/>
    <m/>
    <m/>
    <m/>
    <m/>
    <n v="2415"/>
    <n v="0"/>
    <n v="0"/>
    <n v="0"/>
    <n v="0"/>
    <n v="0"/>
    <n v="8239.98"/>
    <n v="0"/>
    <n v="0"/>
    <n v="0"/>
    <n v="0"/>
    <n v="0"/>
    <n v="8239.98"/>
    <n v="0.52766265368852461"/>
  </r>
  <r>
    <x v="35"/>
    <x v="34"/>
    <n v="15616"/>
    <m/>
    <n v="2253.44"/>
    <n v="7688.7372800000003"/>
    <n v="0.49236278688524587"/>
    <m/>
    <m/>
    <m/>
    <m/>
    <m/>
    <m/>
    <m/>
    <m/>
    <m/>
    <m/>
    <m/>
    <m/>
    <m/>
    <m/>
    <m/>
    <m/>
    <m/>
    <m/>
    <m/>
    <m/>
    <m/>
    <m/>
    <m/>
    <m/>
    <n v="2253.44"/>
    <n v="0"/>
    <n v="0"/>
    <n v="0"/>
    <n v="0"/>
    <n v="0"/>
    <n v="7688.7372800000003"/>
    <n v="0"/>
    <n v="0"/>
    <n v="0"/>
    <n v="0"/>
    <n v="0"/>
    <n v="7688.7372800000003"/>
    <n v="0.49236278688524593"/>
  </r>
  <r>
    <x v="36"/>
    <x v="34"/>
    <n v="15616"/>
    <m/>
    <n v="2251.2413793103451"/>
    <n v="7681.2355862068962"/>
    <n v="0.491882401780667"/>
    <m/>
    <m/>
    <m/>
    <m/>
    <m/>
    <m/>
    <m/>
    <m/>
    <m/>
    <m/>
    <m/>
    <m/>
    <m/>
    <m/>
    <m/>
    <m/>
    <m/>
    <m/>
    <m/>
    <m/>
    <m/>
    <m/>
    <m/>
    <m/>
    <n v="2251.2413793103451"/>
    <n v="0"/>
    <n v="0"/>
    <n v="0"/>
    <n v="0"/>
    <n v="0"/>
    <n v="7681.2355862068971"/>
    <n v="0"/>
    <n v="0"/>
    <n v="0"/>
    <n v="0"/>
    <n v="0"/>
    <n v="7681.2355862068971"/>
    <n v="0.49188240178066706"/>
  </r>
  <r>
    <x v="37"/>
    <x v="34"/>
    <n v="15616"/>
    <m/>
    <n v="2186"/>
    <n v="7458.6319999999996"/>
    <n v="0.4776275614754098"/>
    <m/>
    <m/>
    <m/>
    <m/>
    <m/>
    <m/>
    <m/>
    <m/>
    <m/>
    <m/>
    <m/>
    <m/>
    <m/>
    <m/>
    <m/>
    <m/>
    <m/>
    <m/>
    <m/>
    <m/>
    <m/>
    <m/>
    <m/>
    <m/>
    <n v="2186"/>
    <n v="0"/>
    <n v="0"/>
    <n v="0"/>
    <n v="0"/>
    <n v="0"/>
    <n v="7458.6319999999996"/>
    <n v="0"/>
    <n v="0"/>
    <n v="0"/>
    <n v="0"/>
    <n v="0"/>
    <n v="7458.6319999999996"/>
    <n v="0.4776275614754098"/>
  </r>
  <r>
    <x v="38"/>
    <x v="34"/>
    <n v="15616"/>
    <m/>
    <n v="2220"/>
    <n v="7574.6399999999994"/>
    <n v="0.48505635245901629"/>
    <m/>
    <m/>
    <m/>
    <m/>
    <m/>
    <m/>
    <m/>
    <m/>
    <m/>
    <m/>
    <m/>
    <m/>
    <m/>
    <m/>
    <m/>
    <m/>
    <m/>
    <m/>
    <m/>
    <m/>
    <m/>
    <m/>
    <m/>
    <m/>
    <n v="2220"/>
    <n v="0"/>
    <n v="0"/>
    <n v="0"/>
    <n v="0"/>
    <n v="0"/>
    <n v="7574.6399999999994"/>
    <n v="0"/>
    <n v="0"/>
    <n v="0"/>
    <n v="0"/>
    <n v="0"/>
    <n v="7574.6399999999994"/>
    <n v="0.48505635245901635"/>
  </r>
  <r>
    <x v="39"/>
    <x v="34"/>
    <n v="15616"/>
    <m/>
    <n v="1806"/>
    <n v="6162.0720000000001"/>
    <n v="0.39459989754098362"/>
    <m/>
    <m/>
    <m/>
    <m/>
    <m/>
    <m/>
    <m/>
    <m/>
    <m/>
    <m/>
    <m/>
    <m/>
    <m/>
    <m/>
    <m/>
    <m/>
    <m/>
    <m/>
    <m/>
    <m/>
    <m/>
    <m/>
    <m/>
    <m/>
    <n v="1806"/>
    <n v="0"/>
    <n v="0"/>
    <n v="0"/>
    <n v="0"/>
    <n v="0"/>
    <n v="6162.0720000000001"/>
    <n v="0"/>
    <n v="0"/>
    <n v="0"/>
    <n v="0"/>
    <n v="0"/>
    <n v="6162.0720000000001"/>
    <n v="0.39459989754098362"/>
  </r>
  <r>
    <x v="40"/>
    <x v="34"/>
    <n v="15616"/>
    <m/>
    <n v="1525"/>
    <n v="5203.3"/>
    <n v="0.33320312499999999"/>
    <m/>
    <m/>
    <m/>
    <m/>
    <m/>
    <m/>
    <m/>
    <m/>
    <m/>
    <m/>
    <m/>
    <m/>
    <m/>
    <m/>
    <m/>
    <m/>
    <m/>
    <m/>
    <m/>
    <m/>
    <m/>
    <m/>
    <m/>
    <m/>
    <n v="1525"/>
    <n v="0"/>
    <n v="0"/>
    <n v="0"/>
    <n v="0"/>
    <n v="0"/>
    <n v="5203.3"/>
    <n v="0"/>
    <n v="0"/>
    <n v="0"/>
    <n v="0"/>
    <n v="0"/>
    <n v="5203.3"/>
    <n v="0.33320312499999999"/>
  </r>
  <r>
    <x v="41"/>
    <x v="34"/>
    <n v="15616"/>
    <m/>
    <n v="1371"/>
    <n v="4677.8519999999999"/>
    <n v="0.29955507172131152"/>
    <m/>
    <m/>
    <m/>
    <m/>
    <m/>
    <m/>
    <m/>
    <m/>
    <m/>
    <m/>
    <m/>
    <m/>
    <m/>
    <m/>
    <m/>
    <m/>
    <m/>
    <m/>
    <m/>
    <m/>
    <m/>
    <m/>
    <m/>
    <m/>
    <n v="1371"/>
    <n v="0"/>
    <n v="0"/>
    <n v="0"/>
    <n v="0"/>
    <n v="0"/>
    <n v="4677.8519999999999"/>
    <n v="0"/>
    <n v="0"/>
    <n v="0"/>
    <n v="0"/>
    <n v="0"/>
    <n v="4677.8519999999999"/>
    <n v="0.29955507172131146"/>
  </r>
  <r>
    <x v="42"/>
    <x v="34"/>
    <n v="15616"/>
    <m/>
    <n v="1426"/>
    <n v="4865.5119999999997"/>
    <n v="0.31157223360655728"/>
    <m/>
    <m/>
    <m/>
    <m/>
    <m/>
    <m/>
    <m/>
    <m/>
    <m/>
    <m/>
    <m/>
    <m/>
    <m/>
    <m/>
    <m/>
    <m/>
    <m/>
    <m/>
    <m/>
    <m/>
    <m/>
    <m/>
    <m/>
    <m/>
    <n v="1426"/>
    <n v="0"/>
    <n v="0"/>
    <n v="0"/>
    <n v="0"/>
    <n v="0"/>
    <n v="4865.5119999999997"/>
    <n v="0"/>
    <n v="0"/>
    <n v="0"/>
    <n v="0"/>
    <n v="0"/>
    <n v="4865.5119999999997"/>
    <n v="0.31157223360655734"/>
  </r>
  <r>
    <x v="43"/>
    <x v="34"/>
    <n v="15616"/>
    <m/>
    <n v="1420.464285714286"/>
    <n v="4846.624142857142"/>
    <n v="0.31036271406615917"/>
    <m/>
    <m/>
    <m/>
    <m/>
    <m/>
    <m/>
    <m/>
    <m/>
    <m/>
    <m/>
    <m/>
    <m/>
    <m/>
    <m/>
    <m/>
    <m/>
    <m/>
    <m/>
    <m/>
    <m/>
    <m/>
    <m/>
    <m/>
    <m/>
    <n v="1420.464285714286"/>
    <n v="0"/>
    <n v="0"/>
    <n v="0"/>
    <n v="0"/>
    <n v="0"/>
    <n v="4846.6241428571439"/>
    <n v="0"/>
    <n v="0"/>
    <n v="0"/>
    <n v="0"/>
    <n v="0"/>
    <n v="4846.6241428571439"/>
    <n v="0.31036271406615934"/>
  </r>
  <r>
    <x v="44"/>
    <x v="34"/>
    <n v="15616"/>
    <m/>
    <n v="1732"/>
    <n v="5909.5839999999998"/>
    <n v="0.37843135245901638"/>
    <m/>
    <m/>
    <m/>
    <m/>
    <m/>
    <m/>
    <m/>
    <m/>
    <m/>
    <m/>
    <m/>
    <m/>
    <m/>
    <m/>
    <m/>
    <m/>
    <m/>
    <m/>
    <m/>
    <m/>
    <m/>
    <m/>
    <m/>
    <m/>
    <n v="1732"/>
    <n v="0"/>
    <n v="0"/>
    <n v="0"/>
    <n v="0"/>
    <n v="0"/>
    <n v="5909.5839999999998"/>
    <n v="0"/>
    <n v="0"/>
    <n v="0"/>
    <n v="0"/>
    <n v="0"/>
    <n v="5909.5839999999998"/>
    <n v="0.37843135245901638"/>
  </r>
  <r>
    <x v="45"/>
    <x v="34"/>
    <n v="15616"/>
    <m/>
    <n v="1759.619047619047"/>
    <n v="6003.82019047619"/>
    <n v="0.38446594457455108"/>
    <m/>
    <m/>
    <m/>
    <m/>
    <m/>
    <m/>
    <m/>
    <m/>
    <m/>
    <m/>
    <m/>
    <m/>
    <m/>
    <m/>
    <m/>
    <m/>
    <m/>
    <m/>
    <m/>
    <m/>
    <m/>
    <m/>
    <m/>
    <m/>
    <n v="1759.619047619047"/>
    <n v="0"/>
    <n v="0"/>
    <n v="0"/>
    <n v="0"/>
    <n v="0"/>
    <n v="6003.8201904761881"/>
    <n v="0"/>
    <n v="0"/>
    <n v="0"/>
    <n v="0"/>
    <n v="0"/>
    <n v="6003.8201904761881"/>
    <n v="0.38446594457455097"/>
  </r>
  <r>
    <x v="46"/>
    <x v="34"/>
    <n v="15616"/>
    <m/>
    <n v="1738.214285714286"/>
    <n v="5930.7871428571416"/>
    <n v="0.37978913568501171"/>
    <m/>
    <m/>
    <m/>
    <m/>
    <m/>
    <m/>
    <m/>
    <m/>
    <m/>
    <m/>
    <m/>
    <m/>
    <m/>
    <m/>
    <m/>
    <m/>
    <m/>
    <m/>
    <m/>
    <m/>
    <m/>
    <m/>
    <m/>
    <m/>
    <n v="1738.214285714286"/>
    <n v="0"/>
    <n v="0"/>
    <n v="0"/>
    <n v="0"/>
    <n v="0"/>
    <n v="5930.7871428571434"/>
    <n v="0"/>
    <n v="0"/>
    <n v="0"/>
    <n v="0"/>
    <n v="0"/>
    <n v="5930.7871428571434"/>
    <n v="0.37978913568501177"/>
  </r>
  <r>
    <x v="47"/>
    <x v="34"/>
    <n v="15616"/>
    <m/>
    <n v="1656"/>
    <n v="5650.2719999999999"/>
    <n v="0.36182581967213112"/>
    <m/>
    <m/>
    <m/>
    <m/>
    <m/>
    <m/>
    <m/>
    <m/>
    <m/>
    <m/>
    <m/>
    <m/>
    <m/>
    <m/>
    <m/>
    <m/>
    <m/>
    <m/>
    <m/>
    <m/>
    <m/>
    <m/>
    <m/>
    <m/>
    <n v="1656"/>
    <n v="0"/>
    <n v="0"/>
    <n v="0"/>
    <n v="0"/>
    <n v="0"/>
    <n v="5650.2719999999999"/>
    <n v="0"/>
    <n v="0"/>
    <n v="0"/>
    <n v="0"/>
    <n v="0"/>
    <n v="5650.2719999999999"/>
    <n v="0.36182581967213112"/>
  </r>
  <r>
    <x v="48"/>
    <x v="34"/>
    <n v="15616"/>
    <m/>
    <n v="1682.8571428571429"/>
    <n v="5741.9085714285711"/>
    <n v="0.36769394028103042"/>
    <m/>
    <m/>
    <m/>
    <m/>
    <m/>
    <m/>
    <m/>
    <m/>
    <m/>
    <m/>
    <m/>
    <m/>
    <m/>
    <m/>
    <m/>
    <m/>
    <m/>
    <m/>
    <m/>
    <m/>
    <m/>
    <m/>
    <m/>
    <m/>
    <n v="1682.8571428571429"/>
    <n v="0"/>
    <n v="0"/>
    <n v="0"/>
    <n v="0"/>
    <n v="0"/>
    <n v="5741.9085714285711"/>
    <n v="0"/>
    <n v="0"/>
    <n v="0"/>
    <n v="0"/>
    <n v="0"/>
    <n v="5741.9085714285711"/>
    <n v="0.36769394028103042"/>
  </r>
  <r>
    <x v="49"/>
    <x v="34"/>
    <n v="15616"/>
    <m/>
    <n v="1476.9230769230769"/>
    <n v="5039.2615384615383"/>
    <n v="0.32269861286254731"/>
    <m/>
    <m/>
    <m/>
    <m/>
    <m/>
    <m/>
    <m/>
    <m/>
    <m/>
    <m/>
    <m/>
    <m/>
    <m/>
    <m/>
    <m/>
    <m/>
    <m/>
    <m/>
    <m/>
    <m/>
    <m/>
    <m/>
    <m/>
    <m/>
    <n v="1476.9230769230769"/>
    <n v="0"/>
    <n v="0"/>
    <n v="0"/>
    <n v="0"/>
    <n v="0"/>
    <n v="5039.2615384615383"/>
    <n v="0"/>
    <n v="0"/>
    <n v="0"/>
    <n v="0"/>
    <n v="0"/>
    <n v="5039.2615384615383"/>
    <n v="0.32269861286254725"/>
  </r>
  <r>
    <x v="50"/>
    <x v="34"/>
    <n v="15616"/>
    <m/>
    <n v="1452.724137931034"/>
    <n v="4956.6947586206898"/>
    <n v="0.31741129345675517"/>
    <m/>
    <m/>
    <m/>
    <m/>
    <m/>
    <m/>
    <m/>
    <m/>
    <m/>
    <m/>
    <m/>
    <m/>
    <m/>
    <m/>
    <m/>
    <m/>
    <m/>
    <m/>
    <m/>
    <m/>
    <m/>
    <m/>
    <m/>
    <m/>
    <n v="1452.724137931034"/>
    <n v="0"/>
    <n v="0"/>
    <n v="0"/>
    <n v="0"/>
    <n v="0"/>
    <n v="4956.6947586206879"/>
    <n v="0"/>
    <n v="0"/>
    <n v="0"/>
    <n v="0"/>
    <n v="0"/>
    <n v="4956.6947586206879"/>
    <n v="0.31741129345675512"/>
  </r>
  <r>
    <x v="51"/>
    <x v="34"/>
    <n v="15616"/>
    <m/>
    <n v="1280.7692307692309"/>
    <n v="4369.9846153846147"/>
    <n v="0.2798402033417402"/>
    <m/>
    <m/>
    <m/>
    <m/>
    <m/>
    <m/>
    <m/>
    <m/>
    <m/>
    <m/>
    <m/>
    <m/>
    <m/>
    <m/>
    <m/>
    <m/>
    <m/>
    <m/>
    <m/>
    <m/>
    <m/>
    <m/>
    <m/>
    <m/>
    <n v="1280.7692307692309"/>
    <n v="0"/>
    <n v="0"/>
    <n v="0"/>
    <n v="0"/>
    <n v="0"/>
    <n v="4369.9846153846156"/>
    <n v="0"/>
    <n v="0"/>
    <n v="0"/>
    <n v="0"/>
    <n v="0"/>
    <n v="4369.9846153846156"/>
    <n v="0.27984020334174026"/>
  </r>
  <r>
    <x v="52"/>
    <x v="34"/>
    <n v="15616"/>
    <m/>
    <n v="1457"/>
    <n v="4971.2839999999997"/>
    <n v="0.31834554303278678"/>
    <m/>
    <m/>
    <m/>
    <m/>
    <m/>
    <m/>
    <m/>
    <m/>
    <m/>
    <m/>
    <m/>
    <m/>
    <m/>
    <m/>
    <m/>
    <m/>
    <m/>
    <m/>
    <m/>
    <m/>
    <m/>
    <m/>
    <m/>
    <m/>
    <n v="1457"/>
    <n v="0"/>
    <n v="0"/>
    <n v="0"/>
    <n v="0"/>
    <n v="0"/>
    <n v="4971.2839999999997"/>
    <n v="0"/>
    <n v="0"/>
    <n v="0"/>
    <n v="0"/>
    <n v="0"/>
    <n v="4971.2839999999997"/>
    <n v="0.31834554303278684"/>
  </r>
  <r>
    <x v="0"/>
    <x v="35"/>
    <n v="36500"/>
    <n v="1165079.642857143"/>
    <n v="26244.821428571431"/>
    <n v="1063069149.963928"/>
    <n v="29125.182190792559"/>
    <m/>
    <m/>
    <m/>
    <n v="164776.07142857139"/>
    <n v="426803.57142857142"/>
    <m/>
    <n v="0"/>
    <m/>
    <m/>
    <m/>
    <m/>
    <m/>
    <m/>
    <m/>
    <m/>
    <m/>
    <m/>
    <m/>
    <m/>
    <m/>
    <m/>
    <m/>
    <m/>
    <m/>
    <n v="26244.821428571431"/>
    <n v="0"/>
    <n v="1165079.642857143"/>
    <n v="164776.07142857139"/>
    <n v="0"/>
    <n v="426803.57142857142"/>
    <n v="89547.330714285723"/>
    <n v="0"/>
    <n v="1106825.6607142859"/>
    <n v="164776.07142857139"/>
    <n v="0"/>
    <n v="0"/>
    <n v="1361149.0628571431"/>
    <n v="37.291755146771045"/>
  </r>
  <r>
    <x v="54"/>
    <x v="35"/>
    <n v="36500"/>
    <n v="890400"/>
    <n v="25141"/>
    <n v="812574704.972"/>
    <n v="22262.320684164381"/>
    <m/>
    <m/>
    <m/>
    <n v="123870"/>
    <n v="444000"/>
    <m/>
    <n v="10"/>
    <m/>
    <m/>
    <m/>
    <m/>
    <m/>
    <m/>
    <m/>
    <m/>
    <m/>
    <m/>
    <m/>
    <m/>
    <m/>
    <m/>
    <m/>
    <m/>
    <m/>
    <n v="25141"/>
    <n v="0"/>
    <n v="890400"/>
    <n v="123870"/>
    <n v="10"/>
    <n v="444000"/>
    <n v="85781.092000000004"/>
    <n v="0"/>
    <n v="845880"/>
    <n v="123870"/>
    <n v="10"/>
    <n v="0"/>
    <n v="1055541.0919999999"/>
    <n v="28.91893402739726"/>
  </r>
  <r>
    <x v="1"/>
    <x v="35"/>
    <n v="36500"/>
    <n v="726981"/>
    <n v="25479.78571428571"/>
    <n v="663526163.87528563"/>
    <n v="18178.7990102818"/>
    <m/>
    <m/>
    <m/>
    <n v="104846.42857142859"/>
    <n v="432450"/>
    <m/>
    <n v="0"/>
    <m/>
    <m/>
    <m/>
    <m/>
    <m/>
    <m/>
    <m/>
    <m/>
    <m/>
    <m/>
    <m/>
    <m/>
    <m/>
    <m/>
    <m/>
    <m/>
    <m/>
    <n v="25479.78571428571"/>
    <n v="0"/>
    <n v="726981"/>
    <n v="104846.42857142859"/>
    <n v="0"/>
    <n v="432450"/>
    <n v="86937.028857142839"/>
    <n v="0"/>
    <n v="690631.95"/>
    <n v="104846.42857142859"/>
    <n v="0"/>
    <n v="0"/>
    <n v="882415.40742857149"/>
    <n v="24.175764587084149"/>
  </r>
  <r>
    <x v="53"/>
    <x v="35"/>
    <n v="36500"/>
    <n v="569020"/>
    <n v="24742"/>
    <n v="519439640.72399998"/>
    <n v="14231.22303353425"/>
    <m/>
    <m/>
    <m/>
    <n v="81020"/>
    <n v="408900"/>
    <m/>
    <n v="0"/>
    <m/>
    <m/>
    <m/>
    <m/>
    <m/>
    <m/>
    <m/>
    <m/>
    <m/>
    <m/>
    <m/>
    <m/>
    <m/>
    <m/>
    <m/>
    <m/>
    <m/>
    <n v="24742"/>
    <n v="0"/>
    <n v="569020"/>
    <n v="81020"/>
    <n v="0"/>
    <n v="408900"/>
    <n v="84419.703999999998"/>
    <n v="0"/>
    <n v="540569"/>
    <n v="81020"/>
    <n v="0"/>
    <n v="0"/>
    <n v="706008.70400000003"/>
    <n v="19.342704219178081"/>
  </r>
  <r>
    <x v="2"/>
    <x v="35"/>
    <n v="36500"/>
    <n v="1539.3103448275861"/>
    <n v="19608.074074074069"/>
    <n v="1660497.355856729"/>
    <n v="45.493078242650093"/>
    <m/>
    <m/>
    <m/>
    <n v="192.41379310344831"/>
    <n v="189741.37931034481"/>
    <m/>
    <n v="2000.909090909091"/>
    <m/>
    <m/>
    <m/>
    <m/>
    <m/>
    <m/>
    <m/>
    <m/>
    <m/>
    <m/>
    <m/>
    <m/>
    <m/>
    <m/>
    <m/>
    <m/>
    <m/>
    <n v="19608.074074074069"/>
    <n v="0"/>
    <n v="1539.3103448275861"/>
    <n v="192.41379310344831"/>
    <n v="2000.909090909091"/>
    <n v="189741.37931034481"/>
    <n v="66902.748740740717"/>
    <n v="0"/>
    <n v="1462.3448275862067"/>
    <n v="192.41379310344831"/>
    <n v="2000.909090909091"/>
    <n v="0"/>
    <n v="70558.416452339457"/>
    <n v="1.9331073000640948"/>
  </r>
  <r>
    <x v="3"/>
    <x v="35"/>
    <n v="36500"/>
    <n v="8.5714285714285712"/>
    <n v="19621.25"/>
    <n v="174514.84785714289"/>
    <n v="4.781228708414873"/>
    <m/>
    <m/>
    <m/>
    <n v="0"/>
    <n v="99750"/>
    <m/>
    <n v="0"/>
    <m/>
    <m/>
    <m/>
    <m/>
    <m/>
    <m/>
    <m/>
    <m/>
    <m/>
    <m/>
    <m/>
    <m/>
    <m/>
    <m/>
    <m/>
    <m/>
    <m/>
    <n v="19621.25"/>
    <n v="0"/>
    <n v="8.5714285714285712"/>
    <n v="0"/>
    <n v="0"/>
    <n v="99750"/>
    <n v="66947.705000000002"/>
    <n v="0"/>
    <n v="8.1428571428571423"/>
    <n v="0"/>
    <n v="0"/>
    <n v="0"/>
    <n v="66955.847857142857"/>
    <n v="1.8344067906066537"/>
  </r>
  <r>
    <x v="4"/>
    <x v="35"/>
    <n v="36500"/>
    <n v="445.71428570151329"/>
    <n v="21981.857142856341"/>
    <m/>
    <m/>
    <m/>
    <m/>
    <m/>
    <n v="0"/>
    <n v="163342.85714289549"/>
    <m/>
    <m/>
    <m/>
    <m/>
    <m/>
    <m/>
    <m/>
    <m/>
    <m/>
    <m/>
    <m/>
    <m/>
    <m/>
    <m/>
    <m/>
    <m/>
    <m/>
    <m/>
    <m/>
    <n v="21981.857142856341"/>
    <n v="0"/>
    <n v="445.71428570151329"/>
    <n v="0"/>
    <n v="0"/>
    <n v="163342.85714289549"/>
    <n v="75002.096571425835"/>
    <n v="0"/>
    <n v="423.42857141643765"/>
    <n v="0"/>
    <n v="0"/>
    <n v="0"/>
    <n v="75425.525142842278"/>
    <n v="2.0664527436395144"/>
  </r>
  <r>
    <x v="5"/>
    <x v="35"/>
    <n v="36500"/>
    <n v="13997.142857141789"/>
    <n v="25054.071428571358"/>
    <m/>
    <m/>
    <m/>
    <m/>
    <m/>
    <n v="0"/>
    <n v="426978.57142857462"/>
    <m/>
    <m/>
    <m/>
    <m/>
    <m/>
    <m/>
    <m/>
    <m/>
    <m/>
    <m/>
    <m/>
    <m/>
    <m/>
    <m/>
    <m/>
    <m/>
    <m/>
    <m/>
    <m/>
    <n v="25054.071428571358"/>
    <n v="0"/>
    <n v="13997.142857141789"/>
    <n v="0"/>
    <n v="0"/>
    <n v="426978.57142857462"/>
    <n v="85484.491714285468"/>
    <n v="0"/>
    <n v="13297.285714284699"/>
    <n v="0"/>
    <n v="0"/>
    <n v="0"/>
    <n v="98781.777428570174"/>
    <n v="2.7063500665361691"/>
  </r>
  <r>
    <x v="6"/>
    <x v="35"/>
    <n v="36500"/>
    <n v="23112.857142857141"/>
    <n v="24908.888888888891"/>
    <n v="21766165.464603178"/>
    <n v="596.33330040008707"/>
    <m/>
    <m/>
    <m/>
    <n v="21.428571428571431"/>
    <n v="602250"/>
    <m/>
    <n v="600"/>
    <m/>
    <m/>
    <m/>
    <m/>
    <m/>
    <m/>
    <m/>
    <m/>
    <m/>
    <m/>
    <m/>
    <m/>
    <m/>
    <m/>
    <m/>
    <m/>
    <m/>
    <n v="24908.888888888891"/>
    <n v="0"/>
    <n v="23112.857142857141"/>
    <n v="21.428571428571431"/>
    <n v="600"/>
    <n v="602250"/>
    <n v="84989.128888888896"/>
    <n v="0"/>
    <n v="21957.214285714283"/>
    <n v="21.428571428571431"/>
    <n v="600"/>
    <n v="0"/>
    <n v="107567.77174603175"/>
    <n v="2.9470622396173081"/>
  </r>
  <r>
    <x v="7"/>
    <x v="35"/>
    <n v="36500"/>
    <n v="120358.0740740741"/>
    <n v="25069.3125"/>
    <n v="110194609.41684259"/>
    <n v="3019.030394981989"/>
    <m/>
    <m/>
    <m/>
    <n v="16464.444444444449"/>
    <n v="342492.59259259258"/>
    <m/>
    <n v="310"/>
    <m/>
    <m/>
    <m/>
    <m/>
    <m/>
    <m/>
    <m/>
    <m/>
    <m/>
    <m/>
    <m/>
    <m/>
    <m/>
    <m/>
    <m/>
    <m/>
    <m/>
    <n v="25069.3125"/>
    <n v="0"/>
    <n v="120358.0740740741"/>
    <n v="16464.444444444449"/>
    <n v="310"/>
    <n v="342492.59259259258"/>
    <n v="85536.494250000003"/>
    <n v="0"/>
    <n v="114340.1703703704"/>
    <n v="16464.444444444449"/>
    <n v="310"/>
    <n v="0"/>
    <n v="216651.10906481484"/>
    <n v="5.9356468236935571"/>
  </r>
  <r>
    <x v="8"/>
    <x v="35"/>
    <n v="36500"/>
    <n v="592795.7142857142"/>
    <n v="24606.81818181818"/>
    <n v="541118302.20292211"/>
    <n v="14825.158964463621"/>
    <m/>
    <m/>
    <m/>
    <n v="80882.142857142855"/>
    <n v="404571.42857142858"/>
    <m/>
    <n v="0"/>
    <m/>
    <m/>
    <m/>
    <m/>
    <m/>
    <m/>
    <m/>
    <m/>
    <m/>
    <m/>
    <m/>
    <m/>
    <m/>
    <m/>
    <m/>
    <m/>
    <m/>
    <n v="24606.81818181818"/>
    <n v="0"/>
    <n v="592795.7142857142"/>
    <n v="80882.142857142855"/>
    <n v="0"/>
    <n v="404571.42857142858"/>
    <n v="83958.463636363624"/>
    <n v="0"/>
    <n v="563155.92857142852"/>
    <n v="80882.142857142855"/>
    <n v="0"/>
    <n v="0"/>
    <n v="727996.53506493499"/>
    <n v="19.945110549724244"/>
  </r>
  <r>
    <x v="9"/>
    <x v="35"/>
    <n v="36500"/>
    <n v="1022117.5294117481"/>
    <n v="24452.76470588287"/>
    <n v="932536093.32021999"/>
    <n v="25548.934063567671"/>
    <m/>
    <m/>
    <m/>
    <n v="129545.882352937"/>
    <n v="281344.11764699221"/>
    <m/>
    <n v="0"/>
    <m/>
    <m/>
    <m/>
    <m/>
    <m/>
    <m/>
    <m/>
    <m/>
    <m/>
    <m/>
    <m/>
    <m/>
    <m/>
    <m/>
    <m/>
    <m/>
    <m/>
    <n v="24452.76470588287"/>
    <n v="0"/>
    <n v="1022117.5294117481"/>
    <n v="129545.882352937"/>
    <n v="0"/>
    <n v="281344.11764699221"/>
    <n v="83432.833176472355"/>
    <n v="0"/>
    <n v="971011.65294116072"/>
    <n v="129545.882352937"/>
    <n v="0"/>
    <n v="0"/>
    <n v="1183990.3684705701"/>
    <n v="32.438092286864936"/>
  </r>
  <r>
    <x v="10"/>
    <x v="35"/>
    <n v="36500"/>
    <n v="1236444.992941197"/>
    <n v="25466.935294117309"/>
    <n v="1128095568.563236"/>
    <n v="30906.72790584209"/>
    <m/>
    <m/>
    <m/>
    <n v="155935.28823529839"/>
    <n v="370685.88235300779"/>
    <m/>
    <n v="0"/>
    <m/>
    <m/>
    <m/>
    <m/>
    <m/>
    <m/>
    <m/>
    <m/>
    <m/>
    <m/>
    <m/>
    <m/>
    <m/>
    <m/>
    <m/>
    <m/>
    <m/>
    <n v="25466.935294117309"/>
    <n v="0"/>
    <n v="1236444.992941197"/>
    <n v="155935.28823529839"/>
    <n v="0"/>
    <n v="370685.88235300779"/>
    <n v="86893.183223528264"/>
    <n v="0"/>
    <n v="1174622.7432941373"/>
    <n v="155935.28823529839"/>
    <n v="0"/>
    <n v="0"/>
    <n v="1417451.214752964"/>
    <n v="38.834279856245587"/>
  </r>
  <r>
    <x v="11"/>
    <x v="35"/>
    <n v="36500"/>
    <n v="1126201.7846153809"/>
    <n v="25669.615999999791"/>
    <n v="1027741780.1825579"/>
    <n v="28157.309046097489"/>
    <m/>
    <m/>
    <m/>
    <n v="138652.76923076919"/>
    <n v="558029.23076923075"/>
    <m/>
    <n v="0"/>
    <m/>
    <m/>
    <m/>
    <m/>
    <m/>
    <m/>
    <m/>
    <m/>
    <m/>
    <m/>
    <m/>
    <m/>
    <m/>
    <m/>
    <m/>
    <m/>
    <m/>
    <n v="25669.615999999791"/>
    <n v="0"/>
    <n v="1126201.7846153809"/>
    <n v="138652.76923076919"/>
    <n v="0"/>
    <n v="558029.23076923075"/>
    <n v="87584.729791999285"/>
    <n v="0"/>
    <n v="1069891.6953846118"/>
    <n v="138652.76923076919"/>
    <n v="0"/>
    <n v="0"/>
    <n v="1296129.1944073804"/>
    <n v="35.51038888787344"/>
  </r>
  <r>
    <x v="12"/>
    <x v="35"/>
    <n v="36500"/>
    <n v="885600"/>
    <n v="25154"/>
    <n v="808335632.68799996"/>
    <n v="22146.181717479449"/>
    <m/>
    <m/>
    <m/>
    <n v="107240"/>
    <n v="582500"/>
    <m/>
    <n v="0"/>
    <m/>
    <m/>
    <m/>
    <m/>
    <m/>
    <m/>
    <m/>
    <m/>
    <m/>
    <m/>
    <m/>
    <m/>
    <m/>
    <m/>
    <m/>
    <m/>
    <m/>
    <n v="25154"/>
    <n v="0"/>
    <n v="885600"/>
    <n v="107240"/>
    <n v="0"/>
    <n v="582500"/>
    <n v="85825.448000000004"/>
    <n v="0"/>
    <n v="841320"/>
    <n v="107240"/>
    <n v="0"/>
    <n v="0"/>
    <n v="1034385.448"/>
    <n v="28.339327342465754"/>
  </r>
  <r>
    <x v="13"/>
    <x v="35"/>
    <n v="36500"/>
    <n v="356113.84615384619"/>
    <n v="23998.695652173908"/>
    <n v="325334638.90725762"/>
    <n v="8913.2777782810281"/>
    <m/>
    <m/>
    <m/>
    <n v="43050"/>
    <n v="476884.61538461538"/>
    <m/>
    <n v="0"/>
    <m/>
    <m/>
    <m/>
    <m/>
    <m/>
    <m/>
    <m/>
    <m/>
    <m/>
    <m/>
    <m/>
    <m/>
    <m/>
    <m/>
    <m/>
    <m/>
    <m/>
    <n v="23998.695652173908"/>
    <n v="0"/>
    <n v="356113.84615384619"/>
    <n v="43050"/>
    <n v="0"/>
    <n v="476884.61538461538"/>
    <n v="81883.54956521737"/>
    <n v="0"/>
    <n v="338308.15384615387"/>
    <n v="43050"/>
    <n v="0"/>
    <n v="0"/>
    <n v="463241.70341137121"/>
    <n v="12.691553518119759"/>
  </r>
  <r>
    <x v="14"/>
    <x v="35"/>
    <n v="36500"/>
    <n v="167216.29629629629"/>
    <n v="21204"/>
    <n v="152865495.39725921"/>
    <n v="4188.0957643084721"/>
    <m/>
    <m/>
    <m/>
    <n v="25867.777777777781"/>
    <n v="291859.25925925933"/>
    <m/>
    <n v="0"/>
    <m/>
    <m/>
    <m/>
    <m/>
    <m/>
    <m/>
    <m/>
    <m/>
    <m/>
    <m/>
    <m/>
    <m/>
    <m/>
    <m/>
    <m/>
    <m/>
    <m/>
    <n v="21204"/>
    <n v="0"/>
    <n v="167216.29629629629"/>
    <n v="25867.777777777781"/>
    <n v="0"/>
    <n v="291859.25925925933"/>
    <n v="72348.047999999995"/>
    <n v="0"/>
    <n v="158855.48148148146"/>
    <n v="25867.777777777781"/>
    <n v="0"/>
    <n v="0"/>
    <n v="257071.30725925925"/>
    <n v="7.0430495139523082"/>
  </r>
  <r>
    <x v="15"/>
    <x v="35"/>
    <n v="36500"/>
    <n v="1821.428571428572"/>
    <n v="20838.888888888891"/>
    <n v="1984355.4996031751"/>
    <n v="54.365904098717117"/>
    <m/>
    <m/>
    <m/>
    <n v="10.714285714285721"/>
    <n v="252107.1428571429"/>
    <m/>
    <n v="3200"/>
    <m/>
    <m/>
    <m/>
    <m/>
    <m/>
    <m/>
    <m/>
    <m/>
    <m/>
    <m/>
    <m/>
    <m/>
    <m/>
    <m/>
    <m/>
    <m/>
    <m/>
    <n v="20838.888888888891"/>
    <n v="0"/>
    <n v="1821.428571428572"/>
    <n v="10.714285714285721"/>
    <n v="3200"/>
    <n v="252107.1428571429"/>
    <n v="71102.288888888899"/>
    <n v="0"/>
    <n v="1730.3571428571433"/>
    <n v="10.714285714285721"/>
    <n v="3200"/>
    <n v="0"/>
    <n v="76043.360317460334"/>
    <n v="2.0833797347249408"/>
  </r>
  <r>
    <x v="16"/>
    <x v="35"/>
    <n v="36500"/>
    <n v="1720"/>
    <n v="23943"/>
    <m/>
    <m/>
    <m/>
    <m/>
    <m/>
    <n v="0"/>
    <n v="320800"/>
    <m/>
    <m/>
    <m/>
    <m/>
    <m/>
    <m/>
    <m/>
    <m/>
    <m/>
    <m/>
    <m/>
    <m/>
    <m/>
    <m/>
    <m/>
    <m/>
    <m/>
    <m/>
    <m/>
    <n v="23943"/>
    <n v="0"/>
    <n v="1720"/>
    <n v="0"/>
    <n v="0"/>
    <n v="320800"/>
    <n v="81693.516000000003"/>
    <n v="0"/>
    <n v="1634"/>
    <n v="0"/>
    <n v="0"/>
    <n v="0"/>
    <n v="83327.516000000003"/>
    <n v="2.2829456438356166"/>
  </r>
  <r>
    <x v="17"/>
    <x v="35"/>
    <n v="36500"/>
    <n v="2132.8000000000002"/>
    <n v="24673.047619047618"/>
    <n v="2466646.038476191"/>
    <n v="67.57934351989563"/>
    <m/>
    <m/>
    <m/>
    <n v="0"/>
    <n v="437348"/>
    <m/>
    <n v="0"/>
    <m/>
    <m/>
    <m/>
    <m/>
    <m/>
    <m/>
    <m/>
    <m/>
    <m/>
    <m/>
    <m/>
    <m/>
    <m/>
    <m/>
    <m/>
    <m/>
    <m/>
    <n v="24673.047619047618"/>
    <n v="0"/>
    <n v="2132.8000000000002"/>
    <n v="0"/>
    <n v="0"/>
    <n v="437348"/>
    <n v="84184.438476190466"/>
    <n v="0"/>
    <n v="2026.1600000000003"/>
    <n v="0"/>
    <n v="0"/>
    <n v="0"/>
    <n v="86210.598476190469"/>
    <n v="2.3619342048271363"/>
  </r>
  <r>
    <x v="18"/>
    <x v="35"/>
    <n v="36500"/>
    <n v="7705.7142857142853"/>
    <n v="23910"/>
    <n v="7688942.3592857141"/>
    <n v="210.65595504892369"/>
    <m/>
    <m/>
    <m/>
    <n v="10.714285714285721"/>
    <n v="579750"/>
    <m/>
    <n v="0"/>
    <m/>
    <m/>
    <m/>
    <m/>
    <m/>
    <m/>
    <m/>
    <m/>
    <m/>
    <m/>
    <m/>
    <m/>
    <m/>
    <m/>
    <m/>
    <m/>
    <m/>
    <n v="23910"/>
    <n v="0"/>
    <n v="7705.7142857142853"/>
    <n v="10.714285714285721"/>
    <n v="0"/>
    <n v="579750"/>
    <n v="81580.92"/>
    <n v="0"/>
    <n v="7320.4285714285706"/>
    <n v="10.714285714285721"/>
    <n v="0"/>
    <n v="0"/>
    <n v="88912.062857142853"/>
    <n v="2.4359469275929548"/>
  </r>
  <r>
    <x v="19"/>
    <x v="35"/>
    <n v="36500"/>
    <n v="256175.44827586209"/>
    <n v="24428"/>
    <n v="234293482.8558448"/>
    <n v="6418.9995302971183"/>
    <m/>
    <m/>
    <m/>
    <n v="28691.03448275862"/>
    <n v="578096.55172413785"/>
    <m/>
    <n v="449.5"/>
    <m/>
    <m/>
    <m/>
    <m/>
    <m/>
    <m/>
    <m/>
    <m/>
    <m/>
    <m/>
    <m/>
    <m/>
    <m/>
    <m/>
    <m/>
    <m/>
    <m/>
    <n v="24428"/>
    <n v="0"/>
    <n v="256175.44827586209"/>
    <n v="28691.03448275862"/>
    <n v="449.5"/>
    <n v="578096.55172413785"/>
    <n v="83348.335999999996"/>
    <n v="0"/>
    <n v="243366.67586206898"/>
    <n v="28691.03448275862"/>
    <n v="449.5"/>
    <n v="0"/>
    <n v="355855.54634482757"/>
    <n v="9.7494670231459608"/>
  </r>
  <r>
    <x v="20"/>
    <x v="35"/>
    <n v="36500"/>
    <n v="805208.57142857136"/>
    <n v="24238.799999999999"/>
    <n v="734922981.28559983"/>
    <n v="20134.876199605471"/>
    <m/>
    <m/>
    <m/>
    <n v="97071.42857142858"/>
    <n v="489964.28571428568"/>
    <m/>
    <n v="0"/>
    <m/>
    <m/>
    <m/>
    <m/>
    <m/>
    <m/>
    <m/>
    <m/>
    <m/>
    <m/>
    <m/>
    <m/>
    <m/>
    <m/>
    <m/>
    <m/>
    <m/>
    <n v="24238.799999999999"/>
    <n v="0"/>
    <n v="805208.57142857136"/>
    <n v="97071.42857142858"/>
    <n v="0"/>
    <n v="489964.28571428568"/>
    <n v="82702.785600000003"/>
    <n v="0"/>
    <n v="764948.14285714284"/>
    <n v="97071.42857142858"/>
    <n v="0"/>
    <n v="0"/>
    <n v="944722.35702857142"/>
    <n v="25.882804302152643"/>
  </r>
  <r>
    <x v="21"/>
    <x v="35"/>
    <n v="36500"/>
    <n v="342997.77777777781"/>
    <n v="22736.777777777781"/>
    <n v="313000555.50874078"/>
    <n v="8575.3576851709804"/>
    <m/>
    <m/>
    <m/>
    <n v="45030.370370370372"/>
    <n v="108959.2592592593"/>
    <m/>
    <n v="0"/>
    <m/>
    <m/>
    <m/>
    <m/>
    <m/>
    <m/>
    <m/>
    <m/>
    <m/>
    <m/>
    <m/>
    <m/>
    <m/>
    <m/>
    <m/>
    <m/>
    <m/>
    <n v="22736.777777777781"/>
    <n v="0"/>
    <n v="342997.77777777781"/>
    <n v="45030.370370370372"/>
    <n v="0"/>
    <n v="108959.2592592593"/>
    <n v="77577.885777777788"/>
    <n v="0"/>
    <n v="325847.88888888888"/>
    <n v="45030.370370370372"/>
    <n v="0"/>
    <n v="0"/>
    <n v="448456.14503703703"/>
    <n v="12.28646972704211"/>
  </r>
  <r>
    <x v="22"/>
    <x v="35"/>
    <n v="36500"/>
    <n v="971540"/>
    <n v="22850.444444444449"/>
    <n v="886515308.69506514"/>
    <n v="24288.090649179871"/>
    <m/>
    <m/>
    <m/>
    <n v="125047.58620689659"/>
    <n v="392737.93103448272"/>
    <m/>
    <n v="0"/>
    <m/>
    <m/>
    <m/>
    <m/>
    <m/>
    <m/>
    <m/>
    <m/>
    <m/>
    <m/>
    <m/>
    <m/>
    <m/>
    <m/>
    <m/>
    <m/>
    <m/>
    <n v="22850.444444444449"/>
    <n v="0"/>
    <n v="971540"/>
    <n v="125047.58620689659"/>
    <n v="0"/>
    <n v="392737.93103448272"/>
    <n v="77965.716444444464"/>
    <n v="0"/>
    <n v="922963"/>
    <n v="125047.58620689659"/>
    <n v="0"/>
    <n v="0"/>
    <n v="1125976.3026513411"/>
    <n v="30.848665826064138"/>
  </r>
  <r>
    <x v="23"/>
    <x v="35"/>
    <n v="36500"/>
    <n v="750710.24"/>
    <n v="24262.76470588235"/>
    <n v="685128148.04757655"/>
    <n v="18770.63419308429"/>
    <m/>
    <m/>
    <m/>
    <n v="92614.399999999994"/>
    <n v="397532"/>
    <m/>
    <n v="0"/>
    <m/>
    <m/>
    <m/>
    <m/>
    <m/>
    <m/>
    <m/>
    <m/>
    <m/>
    <m/>
    <m/>
    <m/>
    <m/>
    <m/>
    <m/>
    <m/>
    <m/>
    <n v="24262.76470588235"/>
    <n v="0"/>
    <n v="750710.24"/>
    <n v="92614.399999999994"/>
    <n v="0"/>
    <n v="397532"/>
    <n v="82784.553176470581"/>
    <n v="0"/>
    <n v="713174.728"/>
    <n v="92614.399999999994"/>
    <n v="0"/>
    <n v="0"/>
    <n v="888573.68117647059"/>
    <n v="24.344484415793715"/>
  </r>
  <r>
    <x v="24"/>
    <x v="35"/>
    <n v="36500"/>
    <n v="683962.62068965519"/>
    <n v="22774.310344827591"/>
    <n v="624269454.75379312"/>
    <n v="17103.272732980629"/>
    <m/>
    <m/>
    <m/>
    <n v="87013.793103448275"/>
    <n v="417751.72413793107"/>
    <m/>
    <n v="0"/>
    <m/>
    <m/>
    <m/>
    <m/>
    <m/>
    <m/>
    <m/>
    <m/>
    <m/>
    <m/>
    <m/>
    <m/>
    <m/>
    <m/>
    <m/>
    <m/>
    <m/>
    <n v="22774.310344827591"/>
    <n v="0"/>
    <n v="683962.62068965519"/>
    <n v="87013.793103448275"/>
    <n v="0"/>
    <n v="417751.72413793107"/>
    <n v="77705.946896551744"/>
    <n v="0"/>
    <n v="649764.48965517245"/>
    <n v="87013.793103448275"/>
    <n v="0"/>
    <n v="0"/>
    <n v="814484.22965517244"/>
    <n v="22.314636428908834"/>
  </r>
  <r>
    <x v="25"/>
    <x v="35"/>
    <n v="36500"/>
    <n v="378634.28571428568"/>
    <n v="18404.444444444449"/>
    <n v="345533959.97873008"/>
    <n v="9466.6838350337021"/>
    <m/>
    <m/>
    <m/>
    <n v="52575"/>
    <n v="156642.85714285719"/>
    <m/>
    <n v="10.714285714285721"/>
    <m/>
    <m/>
    <m/>
    <m/>
    <m/>
    <m/>
    <m/>
    <m/>
    <m/>
    <m/>
    <m/>
    <m/>
    <m/>
    <m/>
    <m/>
    <m/>
    <m/>
    <n v="18404.444444444449"/>
    <n v="0"/>
    <n v="378634.28571428568"/>
    <n v="52575"/>
    <n v="10.714285714285721"/>
    <n v="156642.85714285719"/>
    <n v="62795.964444444457"/>
    <n v="0"/>
    <n v="359702.57142857142"/>
    <n v="52575"/>
    <n v="10.714285714285721"/>
    <n v="0"/>
    <n v="475084.25015873014"/>
    <n v="13.016006853663839"/>
  </r>
  <r>
    <x v="26"/>
    <x v="35"/>
    <n v="36500"/>
    <n v="118728"/>
    <n v="18148.896551724141"/>
    <n v="108455482.576463"/>
    <n v="2971.3830842866591"/>
    <m/>
    <m/>
    <m/>
    <n v="22320"/>
    <n v="113600"/>
    <m/>
    <n v="221.42857142857139"/>
    <m/>
    <m/>
    <m/>
    <m/>
    <m/>
    <m/>
    <m/>
    <m/>
    <m/>
    <m/>
    <m/>
    <m/>
    <m/>
    <m/>
    <m/>
    <m/>
    <m/>
    <n v="18148.896551724141"/>
    <n v="0"/>
    <n v="118728"/>
    <n v="22320"/>
    <n v="221.42857142857139"/>
    <n v="113600"/>
    <n v="61924.035034482768"/>
    <n v="0"/>
    <n v="112791.6"/>
    <n v="22320"/>
    <n v="221.42857142857139"/>
    <n v="0"/>
    <n v="197257.06360591136"/>
    <n v="5.4043031124907221"/>
  </r>
  <r>
    <x v="27"/>
    <x v="35"/>
    <n v="36500"/>
    <n v="411.42857142857139"/>
    <n v="20015.357142857141"/>
    <n v="684693.82714285713"/>
    <n v="18.75873499021526"/>
    <m/>
    <m/>
    <m/>
    <n v="0"/>
    <n v="241178.57142857139"/>
    <m/>
    <n v="0"/>
    <m/>
    <m/>
    <m/>
    <m/>
    <m/>
    <m/>
    <m/>
    <m/>
    <m/>
    <m/>
    <m/>
    <m/>
    <m/>
    <m/>
    <m/>
    <m/>
    <m/>
    <n v="20015.357142857141"/>
    <n v="0"/>
    <n v="411.42857142857139"/>
    <n v="0"/>
    <n v="0"/>
    <n v="241178.57142857139"/>
    <n v="68292.398571428566"/>
    <n v="0"/>
    <n v="390.85714285714283"/>
    <n v="0"/>
    <n v="0"/>
    <n v="0"/>
    <n v="68683.255714285711"/>
    <n v="1.8817330332681017"/>
  </r>
  <r>
    <x v="28"/>
    <x v="35"/>
    <n v="36500"/>
    <n v="372"/>
    <n v="21514"/>
    <n v="654469.76799999992"/>
    <n v="17.930678575342458"/>
    <m/>
    <m/>
    <m/>
    <n v="0"/>
    <n v="241800"/>
    <m/>
    <n v="0"/>
    <m/>
    <m/>
    <m/>
    <m/>
    <m/>
    <m/>
    <m/>
    <m/>
    <m/>
    <m/>
    <m/>
    <m/>
    <m/>
    <m/>
    <m/>
    <m/>
    <m/>
    <n v="21514"/>
    <n v="0"/>
    <n v="372"/>
    <n v="0"/>
    <n v="0"/>
    <n v="241800"/>
    <n v="73405.767999999996"/>
    <n v="0"/>
    <n v="353.4"/>
    <n v="0"/>
    <n v="0"/>
    <n v="0"/>
    <n v="73759.167999999991"/>
    <n v="2.020799123287671"/>
  </r>
  <r>
    <x v="29"/>
    <x v="35"/>
    <n v="36500"/>
    <n v="549.14285714285722"/>
    <n v="23098.720000000001"/>
    <n v="902150.34912351659"/>
    <n v="24.716447921192231"/>
    <m/>
    <m/>
    <m/>
    <n v="0"/>
    <n v="322519.23076923081"/>
    <m/>
    <n v="0"/>
    <m/>
    <m/>
    <m/>
    <m/>
    <m/>
    <m/>
    <m/>
    <m/>
    <m/>
    <m/>
    <m/>
    <m/>
    <m/>
    <m/>
    <m/>
    <m/>
    <m/>
    <n v="23098.720000000001"/>
    <n v="0"/>
    <n v="549.14285714285722"/>
    <n v="0"/>
    <n v="0"/>
    <n v="322519.23076923081"/>
    <n v="78812.832640000008"/>
    <n v="0"/>
    <n v="521.68571428571443"/>
    <n v="0"/>
    <n v="0"/>
    <n v="0"/>
    <n v="79334.518354285727"/>
    <n v="2.1735484480626228"/>
  </r>
  <r>
    <x v="30"/>
    <x v="35"/>
    <n v="36500"/>
    <n v="2200"/>
    <n v="21994"/>
    <n v="2562543.5279999999"/>
    <n v="70.206671999999998"/>
    <m/>
    <m/>
    <m/>
    <n v="0"/>
    <n v="481100"/>
    <m/>
    <n v="0"/>
    <m/>
    <m/>
    <m/>
    <m/>
    <m/>
    <m/>
    <m/>
    <m/>
    <m/>
    <m/>
    <m/>
    <m/>
    <m/>
    <m/>
    <m/>
    <m/>
    <m/>
    <n v="21994"/>
    <n v="0"/>
    <n v="2200"/>
    <n v="0"/>
    <n v="0"/>
    <n v="481100"/>
    <n v="75043.527999999991"/>
    <n v="0"/>
    <n v="2090"/>
    <n v="0"/>
    <n v="0"/>
    <n v="0"/>
    <n v="77133.527999999991"/>
    <n v="2.113247342465753"/>
  </r>
  <r>
    <x v="31"/>
    <x v="35"/>
    <n v="36500"/>
    <n v="274264"/>
    <n v="23265"/>
    <n v="250672389.2334722"/>
    <n v="6867.7366913280066"/>
    <m/>
    <m/>
    <m/>
    <n v="40472.222222222234"/>
    <n v="464200"/>
    <m/>
    <n v="581.25"/>
    <m/>
    <m/>
    <m/>
    <m/>
    <m/>
    <m/>
    <m/>
    <m/>
    <m/>
    <m/>
    <m/>
    <m/>
    <m/>
    <m/>
    <m/>
    <m/>
    <m/>
    <n v="23265"/>
    <n v="0"/>
    <n v="274264"/>
    <n v="40472.222222222234"/>
    <n v="581.25"/>
    <n v="464200"/>
    <n v="79380.179999999993"/>
    <n v="0"/>
    <n v="260550.8"/>
    <n v="40472.222222222234"/>
    <n v="581.25"/>
    <n v="0"/>
    <n v="380984.45222222223"/>
    <n v="10.437930197869102"/>
  </r>
  <r>
    <x v="32"/>
    <x v="35"/>
    <n v="36500"/>
    <n v="255351.42857142861"/>
    <n v="22665.78947368421"/>
    <n v="233266234.5343985"/>
    <n v="6390.8557406684522"/>
    <m/>
    <m/>
    <m/>
    <n v="38839.28571428571"/>
    <n v="308357.1428571429"/>
    <m/>
    <n v="21.428571428571431"/>
    <m/>
    <m/>
    <m/>
    <m/>
    <m/>
    <m/>
    <m/>
    <m/>
    <m/>
    <m/>
    <m/>
    <m/>
    <m/>
    <m/>
    <m/>
    <m/>
    <m/>
    <n v="22665.78947368421"/>
    <n v="0"/>
    <n v="255351.42857142861"/>
    <n v="38839.28571428571"/>
    <n v="21.428571428571431"/>
    <n v="308357.1428571429"/>
    <n v="77335.673684210517"/>
    <n v="0"/>
    <n v="242583.85714285716"/>
    <n v="38839.28571428571"/>
    <n v="21.428571428571431"/>
    <n v="0"/>
    <n v="358780.24511278194"/>
    <n v="9.8295957565145731"/>
  </r>
  <r>
    <x v="33"/>
    <x v="35"/>
    <n v="36500"/>
    <n v="960648"/>
    <n v="21250"/>
    <n v="876354706.86000001"/>
    <n v="24009.717996164389"/>
    <m/>
    <m/>
    <m/>
    <n v="125860"/>
    <n v="171100"/>
    <m/>
    <n v="0"/>
    <m/>
    <m/>
    <m/>
    <m/>
    <m/>
    <m/>
    <m/>
    <m/>
    <m/>
    <m/>
    <m/>
    <m/>
    <m/>
    <m/>
    <m/>
    <m/>
    <m/>
    <n v="21250"/>
    <n v="0"/>
    <n v="960648"/>
    <n v="125860"/>
    <n v="0"/>
    <n v="171100"/>
    <n v="72505"/>
    <n v="0"/>
    <n v="912615.6"/>
    <n v="125860"/>
    <n v="0"/>
    <n v="0"/>
    <n v="1110980.6000000001"/>
    <n v="30.43782465753425"/>
  </r>
  <r>
    <x v="34"/>
    <x v="35"/>
    <n v="36500"/>
    <n v="1120544"/>
    <n v="22181"/>
    <n v="1022263149.4220001"/>
    <n v="28007.20957320548"/>
    <m/>
    <m/>
    <m/>
    <n v="139850"/>
    <n v="251200"/>
    <m/>
    <n v="0"/>
    <m/>
    <m/>
    <m/>
    <m/>
    <m/>
    <m/>
    <m/>
    <m/>
    <m/>
    <m/>
    <m/>
    <m/>
    <m/>
    <m/>
    <m/>
    <m/>
    <m/>
    <n v="22181"/>
    <n v="0"/>
    <n v="1120544"/>
    <n v="139850"/>
    <n v="0"/>
    <n v="251200"/>
    <n v="75681.572"/>
    <n v="0"/>
    <n v="1064516.8"/>
    <n v="139850"/>
    <n v="0"/>
    <n v="0"/>
    <n v="1280048.372"/>
    <n v="35.069818410958902"/>
  </r>
  <r>
    <x v="35"/>
    <x v="35"/>
    <n v="36500"/>
    <n v="1200291.076923077"/>
    <n v="22389.919999999998"/>
    <n v="1095168791.2131939"/>
    <n v="30004.624416799841"/>
    <m/>
    <m/>
    <m/>
    <n v="150036.92307692309"/>
    <n v="426784.61538461538"/>
    <m/>
    <n v="0"/>
    <m/>
    <m/>
    <m/>
    <m/>
    <m/>
    <m/>
    <m/>
    <m/>
    <m/>
    <m/>
    <m/>
    <m/>
    <m/>
    <m/>
    <m/>
    <m/>
    <m/>
    <n v="22389.919999999998"/>
    <n v="0"/>
    <n v="1200291.076923077"/>
    <n v="150036.92307692309"/>
    <n v="0"/>
    <n v="426784.61538461538"/>
    <n v="76394.407039999991"/>
    <n v="0"/>
    <n v="1140276.5230769231"/>
    <n v="150036.92307692309"/>
    <n v="0"/>
    <n v="0"/>
    <n v="1366707.8531938461"/>
    <n v="37.444050772434139"/>
  </r>
  <r>
    <x v="36"/>
    <x v="35"/>
    <n v="36500"/>
    <n v="510217.24137931038"/>
    <n v="22353.137931034478"/>
    <n v="465838714.45179307"/>
    <n v="12762.70450552858"/>
    <m/>
    <m/>
    <m/>
    <n v="59327.586206896551"/>
    <n v="444262.06896551728"/>
    <m/>
    <n v="10.68965517241379"/>
    <m/>
    <m/>
    <m/>
    <m/>
    <m/>
    <m/>
    <m/>
    <m/>
    <m/>
    <m/>
    <m/>
    <m/>
    <m/>
    <m/>
    <m/>
    <m/>
    <m/>
    <n v="22353.137931034478"/>
    <n v="0"/>
    <n v="510217.24137931038"/>
    <n v="59327.586206896551"/>
    <n v="10.68965517241379"/>
    <n v="444262.06896551728"/>
    <n v="76268.906620689639"/>
    <n v="0"/>
    <n v="484706.37931034487"/>
    <n v="59327.586206896551"/>
    <n v="10.68965517241379"/>
    <n v="0"/>
    <n v="620313.56179310346"/>
    <n v="16.994892103920645"/>
  </r>
  <r>
    <x v="37"/>
    <x v="35"/>
    <n v="36500"/>
    <n v="269140"/>
    <n v="21389"/>
    <n v="246016295.6014483"/>
    <n v="6740.17248223146"/>
    <m/>
    <m/>
    <m/>
    <n v="35930"/>
    <n v="487600"/>
    <m/>
    <n v="403.44827586206901"/>
    <m/>
    <m/>
    <m/>
    <m/>
    <m/>
    <m/>
    <m/>
    <m/>
    <m/>
    <m/>
    <m/>
    <m/>
    <m/>
    <m/>
    <m/>
    <m/>
    <m/>
    <n v="21389"/>
    <n v="0"/>
    <n v="269140"/>
    <n v="35930"/>
    <n v="403.44827586206901"/>
    <n v="487600"/>
    <n v="72979.267999999996"/>
    <n v="0"/>
    <n v="255683"/>
    <n v="35930"/>
    <n v="403.44827586206901"/>
    <n v="0"/>
    <n v="364995.71627586207"/>
    <n v="9.9998826376948511"/>
  </r>
  <r>
    <x v="38"/>
    <x v="35"/>
    <n v="36500"/>
    <n v="136832"/>
    <n v="21343"/>
    <n v="125225425.266625"/>
    <n v="3430.8335689486298"/>
    <m/>
    <m/>
    <m/>
    <n v="16180"/>
    <n v="361800"/>
    <m/>
    <n v="2770.625"/>
    <m/>
    <m/>
    <m/>
    <m/>
    <m/>
    <m/>
    <m/>
    <m/>
    <m/>
    <m/>
    <m/>
    <m/>
    <m/>
    <m/>
    <m/>
    <m/>
    <m/>
    <n v="21343"/>
    <n v="0"/>
    <n v="136832"/>
    <n v="16180"/>
    <n v="2770.625"/>
    <n v="361800"/>
    <n v="72822.315999999992"/>
    <n v="0"/>
    <n v="129990.39999999999"/>
    <n v="16180"/>
    <n v="2770.625"/>
    <n v="0"/>
    <n v="221763.34099999999"/>
    <n v="6.0757079726027392"/>
  </r>
  <r>
    <x v="39"/>
    <x v="35"/>
    <n v="36500"/>
    <n v="3520"/>
    <n v="21519"/>
    <m/>
    <m/>
    <m/>
    <m/>
    <m/>
    <n v="230"/>
    <n v="228804"/>
    <m/>
    <m/>
    <m/>
    <m/>
    <m/>
    <m/>
    <m/>
    <m/>
    <m/>
    <m/>
    <m/>
    <m/>
    <m/>
    <m/>
    <m/>
    <m/>
    <m/>
    <m/>
    <m/>
    <n v="21519"/>
    <n v="0"/>
    <n v="3520"/>
    <n v="230"/>
    <n v="0"/>
    <n v="228804"/>
    <n v="73422.827999999994"/>
    <n v="0"/>
    <n v="3344"/>
    <n v="230"/>
    <n v="0"/>
    <n v="0"/>
    <n v="76996.827999999994"/>
    <n v="2.1095021369863014"/>
  </r>
  <r>
    <x v="40"/>
    <x v="35"/>
    <n v="36500"/>
    <n v="1228"/>
    <n v="23140"/>
    <n v="1382965.5266666671"/>
    <n v="37.889466484018257"/>
    <m/>
    <m/>
    <m/>
    <n v="74761.666666666657"/>
    <n v="184000"/>
    <m/>
    <n v="1085"/>
    <m/>
    <m/>
    <m/>
    <m/>
    <m/>
    <m/>
    <m/>
    <m/>
    <m/>
    <m/>
    <m/>
    <m/>
    <m/>
    <m/>
    <m/>
    <m/>
    <m/>
    <n v="23140"/>
    <n v="0"/>
    <n v="1228"/>
    <n v="74761.666666666657"/>
    <n v="1085"/>
    <n v="184000"/>
    <n v="78953.679999999993"/>
    <n v="0"/>
    <n v="1166.5999999999999"/>
    <n v="74761.666666666657"/>
    <n v="1085"/>
    <n v="0"/>
    <n v="155966.94666666666"/>
    <n v="4.2730670319634703"/>
  </r>
  <r>
    <x v="41"/>
    <x v="35"/>
    <n v="36500"/>
    <n v="1212"/>
    <n v="24468"/>
    <m/>
    <m/>
    <m/>
    <m/>
    <m/>
    <m/>
    <n v="310200"/>
    <m/>
    <n v="0"/>
    <m/>
    <m/>
    <m/>
    <m/>
    <m/>
    <m/>
    <m/>
    <m/>
    <m/>
    <m/>
    <m/>
    <m/>
    <m/>
    <m/>
    <m/>
    <m/>
    <m/>
    <n v="24468"/>
    <n v="0"/>
    <n v="1212"/>
    <n v="0"/>
    <n v="0"/>
    <n v="310200"/>
    <n v="83484.815999999992"/>
    <n v="0"/>
    <n v="1151.4000000000001"/>
    <n v="0"/>
    <n v="0"/>
    <n v="0"/>
    <n v="84636.215999999986"/>
    <n v="2.3188004383561638"/>
  </r>
  <r>
    <x v="42"/>
    <x v="35"/>
    <n v="36500"/>
    <n v="6868"/>
    <n v="25191"/>
    <m/>
    <m/>
    <m/>
    <m/>
    <m/>
    <m/>
    <n v="549600"/>
    <m/>
    <n v="144.82758620689651"/>
    <m/>
    <m/>
    <m/>
    <m/>
    <m/>
    <m/>
    <m/>
    <m/>
    <m/>
    <m/>
    <m/>
    <m/>
    <m/>
    <m/>
    <m/>
    <m/>
    <m/>
    <n v="25191"/>
    <n v="0"/>
    <n v="6868"/>
    <n v="0"/>
    <n v="144.82758620689651"/>
    <n v="549600"/>
    <n v="85951.691999999995"/>
    <n v="0"/>
    <n v="6524.6"/>
    <n v="0"/>
    <n v="144.82758620689651"/>
    <n v="0"/>
    <n v="92621.1195862069"/>
    <n v="2.5375649201700519"/>
  </r>
  <r>
    <x v="43"/>
    <x v="35"/>
    <n v="36500"/>
    <n v="159126.20689655171"/>
    <n v="24652.75"/>
    <n v="145766442.29801479"/>
    <n v="3993.6011588497208"/>
    <m/>
    <m/>
    <m/>
    <n v="45136"/>
    <n v="559180.13793103455"/>
    <m/>
    <n v="1151.428571428572"/>
    <m/>
    <m/>
    <m/>
    <m/>
    <m/>
    <m/>
    <m/>
    <m/>
    <m/>
    <m/>
    <m/>
    <m/>
    <m/>
    <m/>
    <m/>
    <m/>
    <m/>
    <n v="24652.75"/>
    <n v="0"/>
    <n v="159126.20689655171"/>
    <n v="45136"/>
    <n v="1151.428571428572"/>
    <n v="559180.13793103455"/>
    <n v="84115.183000000005"/>
    <n v="0"/>
    <n v="151169.89655172414"/>
    <n v="45136"/>
    <n v="1151.428571428572"/>
    <n v="0"/>
    <n v="281572.50812315271"/>
    <n v="7.7143152910452795"/>
  </r>
  <r>
    <x v="44"/>
    <x v="35"/>
    <n v="36500"/>
    <n v="707400"/>
    <n v="23401"/>
    <n v="645818841.20200002"/>
    <n v="17693.66688224658"/>
    <m/>
    <m/>
    <m/>
    <n v="100980"/>
    <n v="590096"/>
    <m/>
    <n v="10"/>
    <m/>
    <m/>
    <m/>
    <m/>
    <m/>
    <m/>
    <m/>
    <m/>
    <m/>
    <m/>
    <m/>
    <m/>
    <m/>
    <m/>
    <m/>
    <m/>
    <m/>
    <n v="23401"/>
    <n v="0"/>
    <n v="707400"/>
    <n v="100980"/>
    <n v="10"/>
    <n v="590096"/>
    <n v="79844.212"/>
    <n v="0"/>
    <n v="672030"/>
    <n v="100980"/>
    <n v="10"/>
    <n v="0"/>
    <n v="852864.21200000006"/>
    <n v="23.366142794520549"/>
  </r>
  <r>
    <x v="45"/>
    <x v="35"/>
    <n v="36500"/>
    <n v="883472"/>
    <n v="22433"/>
    <n v="806171663.37600005"/>
    <n v="22086.894887013699"/>
    <m/>
    <m/>
    <m/>
    <n v="43960"/>
    <n v="368614"/>
    <m/>
    <n v="20"/>
    <m/>
    <m/>
    <m/>
    <m/>
    <m/>
    <m/>
    <m/>
    <m/>
    <m/>
    <m/>
    <m/>
    <m/>
    <m/>
    <m/>
    <m/>
    <m/>
    <m/>
    <n v="22433"/>
    <n v="0"/>
    <n v="883472"/>
    <n v="43960"/>
    <n v="20"/>
    <n v="368614"/>
    <n v="76541.395999999993"/>
    <n v="0"/>
    <n v="839298.4"/>
    <n v="43960"/>
    <n v="20"/>
    <n v="0"/>
    <n v="959819.79599999997"/>
    <n v="26.296432767123289"/>
  </r>
  <r>
    <x v="46"/>
    <x v="35"/>
    <n v="36500"/>
    <n v="1011113.714285714"/>
    <n v="25074.866666666669"/>
    <n v="922614370.92273331"/>
    <n v="25277.10605267762"/>
    <m/>
    <m/>
    <m/>
    <n v="1.4761904761904761"/>
    <n v="393108.04761904757"/>
    <m/>
    <n v="0"/>
    <m/>
    <m/>
    <m/>
    <m/>
    <m/>
    <m/>
    <m/>
    <m/>
    <m/>
    <m/>
    <m/>
    <m/>
    <m/>
    <m/>
    <m/>
    <m/>
    <m/>
    <n v="25074.866666666669"/>
    <n v="0"/>
    <n v="1011113.714285714"/>
    <n v="1.4761904761904761"/>
    <n v="0"/>
    <n v="393108.04761904757"/>
    <n v="85555.445066666667"/>
    <n v="0"/>
    <n v="960558.02857142827"/>
    <n v="1.4761904761904761"/>
    <n v="0"/>
    <n v="0"/>
    <n v="1046114.9498285712"/>
    <n v="28.660683556947156"/>
  </r>
  <r>
    <x v="47"/>
    <x v="35"/>
    <n v="36500"/>
    <n v="1103848"/>
    <n v="23462"/>
    <n v="1007399124.344"/>
    <n v="27599.976009424659"/>
    <m/>
    <m/>
    <m/>
    <n v="0"/>
    <n v="609696"/>
    <m/>
    <n v="0"/>
    <m/>
    <m/>
    <m/>
    <m/>
    <m/>
    <m/>
    <m/>
    <m/>
    <m/>
    <m/>
    <m/>
    <m/>
    <m/>
    <m/>
    <m/>
    <m/>
    <m/>
    <n v="23462"/>
    <n v="0"/>
    <n v="1103848"/>
    <n v="0"/>
    <n v="0"/>
    <n v="609696"/>
    <n v="80052.343999999997"/>
    <n v="0"/>
    <n v="1048655.6000000001"/>
    <n v="0"/>
    <n v="0"/>
    <n v="0"/>
    <n v="1128707.9440000001"/>
    <n v="30.923505315068496"/>
  </r>
  <r>
    <x v="48"/>
    <x v="35"/>
    <n v="36500"/>
    <n v="741981.79310344823"/>
    <n v="24557.53571428571"/>
    <n v="677359116.65668464"/>
    <n v="18557.784017991358"/>
    <m/>
    <m/>
    <m/>
    <n v="0"/>
    <n v="587931.03448275861"/>
    <m/>
    <n v="0"/>
    <m/>
    <m/>
    <m/>
    <m/>
    <m/>
    <m/>
    <m/>
    <m/>
    <m/>
    <m/>
    <m/>
    <m/>
    <m/>
    <m/>
    <m/>
    <m/>
    <m/>
    <n v="24557.53571428571"/>
    <n v="0"/>
    <n v="741981.79310344823"/>
    <n v="0"/>
    <n v="0"/>
    <n v="587931.03448275861"/>
    <n v="83790.311857142835"/>
    <n v="0"/>
    <n v="704882.7034482758"/>
    <n v="0"/>
    <n v="0"/>
    <n v="0"/>
    <n v="788673.01530541864"/>
    <n v="21.607479871381333"/>
  </r>
  <r>
    <x v="49"/>
    <x v="35"/>
    <n v="36500"/>
    <n v="514190.76923076919"/>
    <n v="23458.846153846149"/>
    <n v="469736595.42923069"/>
    <n v="12869.4957651844"/>
    <m/>
    <m/>
    <m/>
    <n v="0"/>
    <n v="714572.30769230763"/>
    <m/>
    <n v="0"/>
    <m/>
    <m/>
    <m/>
    <m/>
    <m/>
    <m/>
    <m/>
    <m/>
    <m/>
    <m/>
    <m/>
    <m/>
    <m/>
    <m/>
    <m/>
    <m/>
    <m/>
    <n v="23458.846153846149"/>
    <n v="0"/>
    <n v="514190.76923076919"/>
    <n v="0"/>
    <n v="0"/>
    <n v="714572.30769230763"/>
    <n v="80041.583076923052"/>
    <n v="0"/>
    <n v="488481.23076923075"/>
    <n v="0"/>
    <n v="0"/>
    <n v="0"/>
    <n v="568522.81384615379"/>
    <n v="15.57596750263435"/>
  </r>
  <r>
    <x v="50"/>
    <x v="35"/>
    <n v="36500"/>
    <n v="146012.13793103449"/>
    <n v="21850.724137931029"/>
    <n v="133691293.4293793"/>
    <n v="3662.7751624487469"/>
    <m/>
    <m/>
    <m/>
    <n v="0"/>
    <n v="453668.96551724139"/>
    <m/>
    <n v="0"/>
    <m/>
    <m/>
    <m/>
    <m/>
    <m/>
    <m/>
    <m/>
    <m/>
    <m/>
    <m/>
    <m/>
    <m/>
    <m/>
    <m/>
    <m/>
    <m/>
    <m/>
    <n v="21850.724137931029"/>
    <n v="0"/>
    <n v="146012.13793103449"/>
    <n v="0"/>
    <n v="0"/>
    <n v="453668.96551724139"/>
    <n v="74554.670758620676"/>
    <n v="0"/>
    <n v="138711.53103448279"/>
    <n v="0"/>
    <n v="0"/>
    <n v="0"/>
    <n v="213266.20179310348"/>
    <n v="5.8429096381672183"/>
  </r>
  <r>
    <x v="51"/>
    <x v="35"/>
    <n v="36500"/>
    <n v="29232.857142857141"/>
    <n v="22052.307692307691"/>
    <n v="26995853.902417582"/>
    <n v="739.61243568267344"/>
    <m/>
    <m/>
    <m/>
    <n v="0"/>
    <n v="260245.71428571429"/>
    <m/>
    <n v="0"/>
    <m/>
    <m/>
    <m/>
    <m/>
    <m/>
    <m/>
    <m/>
    <m/>
    <m/>
    <m/>
    <m/>
    <m/>
    <m/>
    <m/>
    <m/>
    <m/>
    <m/>
    <n v="22052.307692307691"/>
    <n v="0"/>
    <n v="29232.857142857141"/>
    <n v="0"/>
    <n v="0"/>
    <n v="260245.71428571429"/>
    <n v="75242.473846153836"/>
    <n v="0"/>
    <n v="27771.214285714283"/>
    <n v="0"/>
    <n v="0"/>
    <n v="0"/>
    <n v="103013.68813186811"/>
    <n v="2.8222928255306332"/>
  </r>
  <r>
    <x v="52"/>
    <x v="35"/>
    <n v="36500"/>
    <n v="33686.666666666672"/>
    <n v="22929.666666666661"/>
    <n v="31068068.02266667"/>
    <n v="851.17994582648407"/>
    <m/>
    <m/>
    <m/>
    <n v="0"/>
    <n v="267592"/>
    <m/>
    <n v="0"/>
    <m/>
    <m/>
    <m/>
    <m/>
    <m/>
    <m/>
    <m/>
    <m/>
    <m/>
    <m/>
    <m/>
    <m/>
    <m/>
    <m/>
    <m/>
    <m/>
    <m/>
    <n v="22929.666666666661"/>
    <n v="0"/>
    <n v="33686.666666666672"/>
    <n v="0"/>
    <n v="0"/>
    <n v="267592"/>
    <n v="78236.022666666642"/>
    <n v="0"/>
    <n v="32002.333333333339"/>
    <n v="0"/>
    <n v="0"/>
    <n v="0"/>
    <n v="110238.35599999999"/>
    <n v="3.0202289315068489"/>
  </r>
  <r>
    <x v="0"/>
    <x v="36"/>
    <n v="36500"/>
    <m/>
    <n v="19697.178571428569"/>
    <n v="67387.326142857128"/>
    <n v="1.846228113502935"/>
    <m/>
    <m/>
    <m/>
    <n v="180552.85714285719"/>
    <m/>
    <m/>
    <n v="0"/>
    <m/>
    <m/>
    <m/>
    <m/>
    <m/>
    <m/>
    <m/>
    <m/>
    <m/>
    <m/>
    <m/>
    <m/>
    <m/>
    <m/>
    <m/>
    <m/>
    <m/>
    <n v="19697.178571428569"/>
    <n v="0"/>
    <n v="0"/>
    <n v="180552.85714285719"/>
    <n v="0"/>
    <n v="0"/>
    <n v="67206.773285714269"/>
    <n v="0"/>
    <n v="0"/>
    <n v="180552.85714285719"/>
    <n v="0"/>
    <n v="0"/>
    <n v="247759.63042857146"/>
    <n v="6.7879350802348348"/>
  </r>
  <r>
    <x v="54"/>
    <x v="36"/>
    <n v="36500"/>
    <m/>
    <n v="17119"/>
    <n v="58547.828000000001"/>
    <n v="1.6040500821917809"/>
    <m/>
    <m/>
    <m/>
    <n v="137800"/>
    <m/>
    <m/>
    <n v="0"/>
    <m/>
    <m/>
    <m/>
    <m/>
    <m/>
    <m/>
    <m/>
    <m/>
    <m/>
    <m/>
    <m/>
    <m/>
    <m/>
    <m/>
    <m/>
    <m/>
    <m/>
    <n v="17119"/>
    <n v="0"/>
    <n v="0"/>
    <n v="137800"/>
    <n v="0"/>
    <n v="0"/>
    <n v="58410.027999999998"/>
    <n v="0"/>
    <n v="0"/>
    <n v="137800"/>
    <n v="0"/>
    <n v="0"/>
    <n v="196210.02799999999"/>
    <n v="5.3756172054794522"/>
  </r>
  <r>
    <x v="1"/>
    <x v="36"/>
    <n v="36500"/>
    <m/>
    <n v="17552.642857142859"/>
    <n v="60007.738499999992"/>
    <n v="1.644047630136986"/>
    <m/>
    <m/>
    <m/>
    <n v="118121.07142857141"/>
    <m/>
    <m/>
    <n v="0"/>
    <m/>
    <m/>
    <m/>
    <m/>
    <m/>
    <m/>
    <m/>
    <m/>
    <m/>
    <m/>
    <m/>
    <m/>
    <m/>
    <m/>
    <m/>
    <m/>
    <m/>
    <n v="17552.642857142859"/>
    <n v="0"/>
    <n v="0"/>
    <n v="118121.07142857141"/>
    <n v="0"/>
    <n v="0"/>
    <n v="59889.61742857143"/>
    <n v="0"/>
    <n v="0"/>
    <n v="118121.07142857141"/>
    <n v="0"/>
    <n v="0"/>
    <n v="178010.68885714284"/>
    <n v="4.8770051741682972"/>
  </r>
  <r>
    <x v="53"/>
    <x v="36"/>
    <n v="36500"/>
    <m/>
    <n v="16674"/>
    <n v="56986.338000000003"/>
    <n v="1.561269534246575"/>
    <m/>
    <m/>
    <m/>
    <n v="94650"/>
    <m/>
    <m/>
    <n v="0"/>
    <m/>
    <m/>
    <m/>
    <m/>
    <m/>
    <m/>
    <m/>
    <m/>
    <m/>
    <m/>
    <m/>
    <m/>
    <m/>
    <m/>
    <m/>
    <m/>
    <m/>
    <n v="16674"/>
    <n v="0"/>
    <n v="0"/>
    <n v="94650"/>
    <n v="0"/>
    <n v="0"/>
    <n v="56891.688000000002"/>
    <n v="0"/>
    <n v="0"/>
    <n v="94650"/>
    <n v="0"/>
    <n v="0"/>
    <n v="151541.68799999999"/>
    <n v="4.1518270684931506"/>
  </r>
  <r>
    <x v="2"/>
    <x v="36"/>
    <n v="36500"/>
    <m/>
    <n v="14544.740740740741"/>
    <n v="49654.501959131543"/>
    <n v="1.360397313948809"/>
    <m/>
    <m/>
    <m/>
    <n v="2009.655172413793"/>
    <m/>
    <m/>
    <n v="25836.896551724141"/>
    <m/>
    <m/>
    <m/>
    <m/>
    <m/>
    <m/>
    <m/>
    <m/>
    <m/>
    <m/>
    <m/>
    <m/>
    <m/>
    <m/>
    <m/>
    <m/>
    <m/>
    <n v="14544.740740740741"/>
    <n v="0"/>
    <n v="0"/>
    <n v="2009.655172413793"/>
    <n v="25836.896551724141"/>
    <n v="0"/>
    <n v="49626.655407407408"/>
    <n v="0"/>
    <n v="0"/>
    <n v="2009.655172413793"/>
    <n v="25836.896551724141"/>
    <n v="0"/>
    <n v="77473.207131545336"/>
    <n v="2.1225536200423378"/>
  </r>
  <r>
    <x v="3"/>
    <x v="36"/>
    <n v="36500"/>
    <m/>
    <n v="13062.5"/>
    <n v="44611.432142857142"/>
    <n v="1.222231017612524"/>
    <m/>
    <m/>
    <m/>
    <n v="417.85714285714289"/>
    <m/>
    <m/>
    <n v="41764.28571428571"/>
    <m/>
    <m/>
    <m/>
    <m/>
    <m/>
    <m/>
    <m/>
    <m/>
    <m/>
    <m/>
    <m/>
    <m/>
    <m/>
    <m/>
    <m/>
    <m/>
    <m/>
    <n v="13062.5"/>
    <n v="0"/>
    <n v="0"/>
    <n v="417.85714285714289"/>
    <n v="41764.28571428571"/>
    <n v="0"/>
    <n v="44569.25"/>
    <n v="0"/>
    <n v="0"/>
    <n v="417.85714285714289"/>
    <n v="41764.28571428571"/>
    <n v="0"/>
    <n v="86751.392857142855"/>
    <n v="2.3767504892367906"/>
  </r>
  <r>
    <x v="4"/>
    <x v="36"/>
    <n v="36500"/>
    <m/>
    <n v="17153.571428571831"/>
    <n v="58637.680000001361"/>
    <n v="1.6065117808219549"/>
    <m/>
    <m/>
    <m/>
    <n v="8.5714285746216774"/>
    <m/>
    <m/>
    <n v="109685.7142857127"/>
    <m/>
    <m/>
    <m/>
    <m/>
    <m/>
    <m/>
    <m/>
    <m/>
    <m/>
    <m/>
    <m/>
    <m/>
    <m/>
    <m/>
    <m/>
    <m/>
    <m/>
    <n v="17153.571428571831"/>
    <n v="0"/>
    <n v="0"/>
    <n v="8.5714285746216774"/>
    <n v="109685.7142857127"/>
    <n v="0"/>
    <n v="58527.98571428709"/>
    <n v="0"/>
    <n v="0"/>
    <n v="8.5714285746216774"/>
    <n v="109685.7142857127"/>
    <n v="0"/>
    <n v="168222.2714285744"/>
    <n v="4.6088293542075176"/>
  </r>
  <r>
    <x v="5"/>
    <x v="36"/>
    <n v="36500"/>
    <m/>
    <n v="17693.214285714319"/>
    <n v="60478.445000000109"/>
    <n v="1.65694369863014"/>
    <m/>
    <m/>
    <m/>
    <n v="0.71428571455180645"/>
    <m/>
    <m/>
    <n v="109197.14285714269"/>
    <m/>
    <m/>
    <m/>
    <m/>
    <m/>
    <m/>
    <m/>
    <m/>
    <m/>
    <m/>
    <m/>
    <m/>
    <m/>
    <m/>
    <m/>
    <m/>
    <m/>
    <n v="17693.214285714319"/>
    <n v="0"/>
    <n v="0"/>
    <n v="0.71428571455180645"/>
    <n v="109197.14285714269"/>
    <n v="0"/>
    <n v="60369.247142857253"/>
    <n v="0"/>
    <n v="0"/>
    <n v="0.71428571455180645"/>
    <n v="109197.14285714269"/>
    <n v="0"/>
    <n v="169567.10428571451"/>
    <n v="4.6456740900195754"/>
  </r>
  <r>
    <x v="6"/>
    <x v="36"/>
    <n v="36500"/>
    <m/>
    <n v="18760"/>
    <n v="64075.816428571423"/>
    <n v="1.755501819960861"/>
    <m/>
    <m/>
    <m/>
    <n v="385.71428571428572"/>
    <m/>
    <m/>
    <n v="66310.714285714275"/>
    <m/>
    <m/>
    <m/>
    <m/>
    <m/>
    <m/>
    <m/>
    <m/>
    <m/>
    <m/>
    <m/>
    <m/>
    <m/>
    <m/>
    <m/>
    <m/>
    <m/>
    <n v="18760"/>
    <n v="0"/>
    <n v="0"/>
    <n v="385.71428571428572"/>
    <n v="66310.714285714275"/>
    <n v="0"/>
    <n v="64009.119999999995"/>
    <n v="0"/>
    <n v="0"/>
    <n v="385.71428571428572"/>
    <n v="66310.714285714275"/>
    <n v="0"/>
    <n v="130705.54857142855"/>
    <n v="3.5809739334637958"/>
  </r>
  <r>
    <x v="7"/>
    <x v="36"/>
    <n v="36500"/>
    <m/>
    <n v="19169.625"/>
    <n v="65439.356425925922"/>
    <n v="1.7928590801623541"/>
    <m/>
    <m/>
    <m/>
    <n v="24719.629629629631"/>
    <m/>
    <m/>
    <n v="7876.2962962962974"/>
    <m/>
    <m/>
    <m/>
    <m/>
    <m/>
    <m/>
    <m/>
    <m/>
    <m/>
    <m/>
    <m/>
    <m/>
    <m/>
    <m/>
    <m/>
    <m/>
    <m/>
    <n v="19169.625"/>
    <n v="0"/>
    <n v="0"/>
    <n v="24719.629629629631"/>
    <n v="7876.2962962962974"/>
    <n v="0"/>
    <n v="65406.760499999997"/>
    <n v="0"/>
    <n v="0"/>
    <n v="24719.629629629631"/>
    <n v="7876.2962962962974"/>
    <n v="0"/>
    <n v="98002.686425925916"/>
    <n v="2.685005107559614"/>
  </r>
  <r>
    <x v="8"/>
    <x v="36"/>
    <n v="36500"/>
    <m/>
    <n v="19005"/>
    <n v="64956.745714285709"/>
    <n v="1.7796368688845401"/>
    <m/>
    <m/>
    <m/>
    <n v="111685.7142857143"/>
    <m/>
    <m/>
    <n v="0"/>
    <m/>
    <m/>
    <m/>
    <m/>
    <m/>
    <m/>
    <m/>
    <m/>
    <m/>
    <m/>
    <m/>
    <m/>
    <m/>
    <m/>
    <m/>
    <m/>
    <m/>
    <n v="19005"/>
    <n v="0"/>
    <n v="0"/>
    <n v="111685.7142857143"/>
    <n v="0"/>
    <n v="0"/>
    <n v="64845.06"/>
    <n v="0"/>
    <n v="0"/>
    <n v="111685.7142857143"/>
    <n v="0"/>
    <n v="0"/>
    <n v="176530.77428571432"/>
    <n v="4.836459569471625"/>
  </r>
  <r>
    <x v="9"/>
    <x v="36"/>
    <n v="36500"/>
    <m/>
    <n v="19472.85294117569"/>
    <n v="66609.42482352673"/>
    <n v="1.8249157485897729"/>
    <m/>
    <m/>
    <m/>
    <n v="168050.58823527949"/>
    <m/>
    <m/>
    <n v="0"/>
    <m/>
    <m/>
    <m/>
    <m/>
    <m/>
    <m/>
    <m/>
    <m/>
    <m/>
    <m/>
    <m/>
    <m/>
    <m/>
    <m/>
    <m/>
    <m/>
    <m/>
    <n v="19472.85294117569"/>
    <n v="0"/>
    <n v="0"/>
    <n v="168050.58823527949"/>
    <n v="0"/>
    <n v="0"/>
    <n v="66441.374235291456"/>
    <n v="0"/>
    <n v="0"/>
    <n v="168050.58823527949"/>
    <n v="0"/>
    <n v="0"/>
    <n v="234491.96247057093"/>
    <n v="6.4244373279608471"/>
  </r>
  <r>
    <x v="10"/>
    <x v="36"/>
    <n v="36500"/>
    <m/>
    <n v="20569.44705882436"/>
    <n v="70386.272115215819"/>
    <n v="1.9283910168552281"/>
    <m/>
    <m/>
    <m/>
    <n v="203318.75050711489"/>
    <m/>
    <m/>
    <n v="0"/>
    <m/>
    <m/>
    <m/>
    <m/>
    <m/>
    <m/>
    <m/>
    <m/>
    <m/>
    <m/>
    <m/>
    <m/>
    <m/>
    <m/>
    <m/>
    <m/>
    <m/>
    <n v="20569.44705882436"/>
    <n v="0"/>
    <n v="0"/>
    <n v="203318.75050711489"/>
    <n v="0"/>
    <n v="0"/>
    <n v="70182.953364708723"/>
    <n v="0"/>
    <n v="0"/>
    <n v="203318.75050711489"/>
    <n v="0"/>
    <n v="0"/>
    <n v="273501.70387182361"/>
    <n v="7.4931973663513318"/>
  </r>
  <r>
    <x v="11"/>
    <x v="36"/>
    <n v="36500"/>
    <m/>
    <n v="19738.543999999951"/>
    <n v="67513.73458953829"/>
    <n v="1.849691358617487"/>
    <m/>
    <m/>
    <m/>
    <n v="165822.46153846159"/>
    <m/>
    <m/>
    <n v="0"/>
    <m/>
    <m/>
    <m/>
    <m/>
    <m/>
    <m/>
    <m/>
    <m/>
    <m/>
    <m/>
    <m/>
    <m/>
    <m/>
    <m/>
    <m/>
    <m/>
    <m/>
    <n v="19738.543999999951"/>
    <n v="0"/>
    <n v="0"/>
    <n v="165822.46153846159"/>
    <n v="0"/>
    <n v="0"/>
    <n v="67347.912127999836"/>
    <n v="0"/>
    <n v="0"/>
    <n v="165822.46153846159"/>
    <n v="0"/>
    <n v="0"/>
    <n v="233170.37366646144"/>
    <n v="6.3882294155194916"/>
  </r>
  <r>
    <x v="12"/>
    <x v="36"/>
    <n v="36500"/>
    <m/>
    <n v="19776"/>
    <n v="67608.521999999997"/>
    <n v="1.852288273972603"/>
    <m/>
    <m/>
    <m/>
    <n v="132810"/>
    <m/>
    <m/>
    <n v="0"/>
    <m/>
    <m/>
    <m/>
    <m/>
    <m/>
    <m/>
    <m/>
    <m/>
    <m/>
    <m/>
    <m/>
    <m/>
    <m/>
    <m/>
    <m/>
    <m/>
    <m/>
    <n v="19776"/>
    <n v="0"/>
    <n v="0"/>
    <n v="132810"/>
    <n v="0"/>
    <n v="0"/>
    <n v="67475.712"/>
    <n v="0"/>
    <n v="0"/>
    <n v="132810"/>
    <n v="0"/>
    <n v="0"/>
    <n v="200285.712"/>
    <n v="5.4872797808219174"/>
  </r>
  <r>
    <x v="13"/>
    <x v="36"/>
    <n v="36500"/>
    <m/>
    <n v="18546.52173913044"/>
    <n v="63341.805250836129"/>
    <n v="1.7353919246804419"/>
    <m/>
    <m/>
    <m/>
    <n v="61073.076923076922"/>
    <m/>
    <m/>
    <n v="0"/>
    <m/>
    <m/>
    <m/>
    <m/>
    <m/>
    <m/>
    <m/>
    <m/>
    <m/>
    <m/>
    <m/>
    <m/>
    <m/>
    <m/>
    <m/>
    <m/>
    <m/>
    <n v="18546.52173913044"/>
    <n v="0"/>
    <n v="0"/>
    <n v="61073.076923076922"/>
    <n v="0"/>
    <n v="0"/>
    <n v="63280.732173913057"/>
    <n v="0"/>
    <n v="0"/>
    <n v="61073.076923076922"/>
    <n v="0"/>
    <n v="0"/>
    <n v="124353.80909698998"/>
    <n v="3.4069536738901363"/>
  </r>
  <r>
    <x v="14"/>
    <x v="36"/>
    <n v="36500"/>
    <m/>
    <n v="16488.28"/>
    <n v="56295.222841481482"/>
    <n v="1.542334872369356"/>
    <m/>
    <m/>
    <m/>
    <n v="31930"/>
    <m/>
    <m/>
    <n v="5281.4814814814818"/>
    <m/>
    <m/>
    <m/>
    <m/>
    <m/>
    <m/>
    <m/>
    <m/>
    <m/>
    <m/>
    <m/>
    <m/>
    <m/>
    <m/>
    <m/>
    <m/>
    <m/>
    <n v="16488.28"/>
    <n v="0"/>
    <n v="0"/>
    <n v="31930"/>
    <n v="5281.4814814814818"/>
    <n v="0"/>
    <n v="56258.011359999997"/>
    <n v="0"/>
    <n v="0"/>
    <n v="31930"/>
    <n v="5281.4814814814818"/>
    <n v="0"/>
    <n v="93469.492841481493"/>
    <n v="2.5608080230542876"/>
  </r>
  <r>
    <x v="15"/>
    <x v="36"/>
    <n v="36500"/>
    <m/>
    <n v="12385.555555555549"/>
    <n v="42299.319126984119"/>
    <n v="1.1588854555338119"/>
    <m/>
    <m/>
    <m/>
    <n v="492.85714285714278"/>
    <m/>
    <m/>
    <n v="39310.71428571429"/>
    <m/>
    <m/>
    <m/>
    <m/>
    <m/>
    <m/>
    <m/>
    <m/>
    <m/>
    <m/>
    <m/>
    <m/>
    <m/>
    <m/>
    <m/>
    <m/>
    <m/>
    <n v="12385.555555555549"/>
    <n v="0"/>
    <n v="0"/>
    <n v="492.85714285714278"/>
    <n v="39310.71428571429"/>
    <n v="0"/>
    <n v="42259.515555555532"/>
    <n v="0"/>
    <n v="0"/>
    <n v="492.85714285714278"/>
    <n v="39310.71428571429"/>
    <n v="0"/>
    <n v="82063.086984126974"/>
    <n v="2.2483037529897802"/>
  </r>
  <r>
    <x v="16"/>
    <x v="36"/>
    <n v="36500"/>
    <m/>
    <n v="13866"/>
    <n v="47407.811999999998"/>
    <n v="1.298844164383562"/>
    <m/>
    <m/>
    <m/>
    <n v="0"/>
    <m/>
    <m/>
    <n v="97020"/>
    <m/>
    <m/>
    <m/>
    <m/>
    <m/>
    <m/>
    <m/>
    <m/>
    <m/>
    <m/>
    <m/>
    <m/>
    <m/>
    <m/>
    <m/>
    <m/>
    <m/>
    <n v="13866"/>
    <n v="0"/>
    <n v="0"/>
    <n v="0"/>
    <n v="97020"/>
    <n v="0"/>
    <n v="47310.792000000001"/>
    <n v="0"/>
    <n v="0"/>
    <n v="0"/>
    <n v="97020"/>
    <n v="0"/>
    <n v="144330.79200000002"/>
    <n v="3.9542682739726032"/>
  </r>
  <r>
    <x v="17"/>
    <x v="36"/>
    <n v="36500"/>
    <m/>
    <n v="16325.190476190481"/>
    <n v="55769.762304761898"/>
    <n v="1.5279386932811481"/>
    <m/>
    <m/>
    <m/>
    <n v="0"/>
    <m/>
    <m/>
    <n v="68212.400000000009"/>
    <m/>
    <m/>
    <m/>
    <m/>
    <m/>
    <m/>
    <m/>
    <m/>
    <m/>
    <m/>
    <m/>
    <m/>
    <m/>
    <m/>
    <m/>
    <m/>
    <m/>
    <n v="16325.190476190481"/>
    <n v="0"/>
    <n v="0"/>
    <n v="0"/>
    <n v="68212.400000000009"/>
    <n v="0"/>
    <n v="55701.549904761916"/>
    <n v="0"/>
    <n v="0"/>
    <n v="0"/>
    <n v="68212.400000000009"/>
    <n v="0"/>
    <n v="123913.94990476192"/>
    <n v="3.394902737116765"/>
  </r>
  <r>
    <x v="18"/>
    <x v="36"/>
    <n v="36500"/>
    <m/>
    <n v="17493.333333333328"/>
    <n v="59750.799761904753"/>
    <n v="1.637008212654925"/>
    <m/>
    <m/>
    <m/>
    <n v="53.571428571428577"/>
    <m/>
    <m/>
    <n v="63492.857142857138"/>
    <m/>
    <m/>
    <m/>
    <m/>
    <m/>
    <m/>
    <m/>
    <m/>
    <m/>
    <m/>
    <m/>
    <m/>
    <m/>
    <m/>
    <m/>
    <m/>
    <m/>
    <n v="17493.333333333328"/>
    <n v="0"/>
    <n v="0"/>
    <n v="53.571428571428577"/>
    <n v="63492.857142857138"/>
    <n v="0"/>
    <n v="59687.253333333312"/>
    <n v="0"/>
    <n v="0"/>
    <n v="53.571428571428577"/>
    <n v="63492.857142857138"/>
    <n v="0"/>
    <n v="123233.68190476188"/>
    <n v="3.3762652576647088"/>
  </r>
  <r>
    <x v="19"/>
    <x v="36"/>
    <n v="36500"/>
    <m/>
    <n v="17555.96428571429"/>
    <n v="59952.452901477838"/>
    <n v="1.6425329562048721"/>
    <m/>
    <m/>
    <m/>
    <n v="42053.103448275862"/>
    <m/>
    <m/>
    <n v="9449.6551724137935"/>
    <m/>
    <m/>
    <m/>
    <m/>
    <m/>
    <m/>
    <m/>
    <m/>
    <m/>
    <m/>
    <m/>
    <m/>
    <m/>
    <m/>
    <m/>
    <m/>
    <m/>
    <n v="17555.96428571429"/>
    <n v="0"/>
    <n v="0"/>
    <n v="42053.103448275862"/>
    <n v="9449.6551724137935"/>
    <n v="0"/>
    <n v="59900.950142857153"/>
    <n v="0"/>
    <n v="0"/>
    <n v="42053.103448275862"/>
    <n v="9449.6551724137935"/>
    <n v="0"/>
    <n v="111403.70876354681"/>
    <n v="3.0521564044807343"/>
  </r>
  <r>
    <x v="20"/>
    <x v="36"/>
    <n v="36500"/>
    <m/>
    <n v="17619.599999999999"/>
    <n v="60237.668057142873"/>
    <n v="1.6503470700587091"/>
    <m/>
    <m/>
    <m/>
    <n v="119592.8571428571"/>
    <m/>
    <m/>
    <n v="0"/>
    <m/>
    <m/>
    <m/>
    <m/>
    <m/>
    <m/>
    <m/>
    <m/>
    <m/>
    <m/>
    <m/>
    <m/>
    <m/>
    <m/>
    <m/>
    <m/>
    <m/>
    <n v="17619.599999999999"/>
    <n v="0"/>
    <n v="0"/>
    <n v="119592.8571428571"/>
    <n v="0"/>
    <n v="0"/>
    <n v="60118.075199999992"/>
    <n v="0"/>
    <n v="0"/>
    <n v="119592.8571428571"/>
    <n v="0"/>
    <n v="0"/>
    <n v="179710.93234285709"/>
    <n v="4.9235871874755368"/>
  </r>
  <r>
    <x v="21"/>
    <x v="36"/>
    <n v="36500"/>
    <m/>
    <n v="17528.777777777781"/>
    <n v="59859.76459259259"/>
    <n v="1.6399935504819889"/>
    <m/>
    <m/>
    <m/>
    <n v="51574.814814814818"/>
    <m/>
    <m/>
    <n v="0"/>
    <m/>
    <m/>
    <m/>
    <m/>
    <m/>
    <m/>
    <m/>
    <m/>
    <m/>
    <m/>
    <m/>
    <m/>
    <m/>
    <m/>
    <m/>
    <m/>
    <m/>
    <n v="17528.777777777781"/>
    <n v="0"/>
    <n v="0"/>
    <n v="51574.814814814818"/>
    <n v="0"/>
    <n v="0"/>
    <n v="59808.189777777785"/>
    <n v="0"/>
    <n v="0"/>
    <n v="51574.814814814818"/>
    <n v="0"/>
    <n v="0"/>
    <n v="111383.0045925926"/>
    <n v="3.051589166920345"/>
  </r>
  <r>
    <x v="22"/>
    <x v="36"/>
    <n v="36500"/>
    <m/>
    <n v="17498.925925925931"/>
    <n v="59849.608707535117"/>
    <n v="1.6397153070557571"/>
    <m/>
    <m/>
    <m/>
    <n v="143273.44827586209"/>
    <m/>
    <m/>
    <n v="0"/>
    <m/>
    <m/>
    <m/>
    <m/>
    <m/>
    <m/>
    <m/>
    <m/>
    <m/>
    <m/>
    <m/>
    <m/>
    <m/>
    <m/>
    <m/>
    <m/>
    <m/>
    <n v="17498.925925925931"/>
    <n v="0"/>
    <n v="0"/>
    <n v="143273.44827586209"/>
    <n v="0"/>
    <n v="0"/>
    <n v="59706.335259259271"/>
    <n v="0"/>
    <n v="0"/>
    <n v="143273.44827586209"/>
    <n v="0"/>
    <n v="0"/>
    <n v="202979.78353512136"/>
    <n v="5.5610899598663384"/>
  </r>
  <r>
    <x v="23"/>
    <x v="36"/>
    <n v="36500"/>
    <m/>
    <n v="17195.294117647059"/>
    <n v="58774.488329411768"/>
    <n v="1.610259954230459"/>
    <m/>
    <m/>
    <m/>
    <n v="104144.8"/>
    <m/>
    <m/>
    <n v="0"/>
    <m/>
    <m/>
    <m/>
    <m/>
    <m/>
    <m/>
    <m/>
    <m/>
    <m/>
    <m/>
    <m/>
    <m/>
    <m/>
    <m/>
    <m/>
    <m/>
    <m/>
    <n v="17195.294117647059"/>
    <n v="0"/>
    <n v="0"/>
    <n v="104144.8"/>
    <n v="0"/>
    <n v="0"/>
    <n v="58670.343529411766"/>
    <n v="0"/>
    <n v="0"/>
    <n v="104144.8"/>
    <n v="0"/>
    <n v="0"/>
    <n v="162815.14352941175"/>
    <n v="4.4606888638194997"/>
  </r>
  <r>
    <x v="24"/>
    <x v="36"/>
    <n v="36500"/>
    <m/>
    <n v="16524.068965517239"/>
    <n v="56480.574000000008"/>
    <n v="1.5474129863013699"/>
    <m/>
    <m/>
    <m/>
    <n v="100450.68965517241"/>
    <m/>
    <m/>
    <n v="0"/>
    <m/>
    <m/>
    <m/>
    <m/>
    <m/>
    <m/>
    <m/>
    <m/>
    <m/>
    <m/>
    <m/>
    <m/>
    <m/>
    <m/>
    <m/>
    <m/>
    <m/>
    <n v="16524.068965517239"/>
    <n v="0"/>
    <n v="0"/>
    <n v="100450.68965517241"/>
    <n v="0"/>
    <n v="0"/>
    <n v="56380.123310344818"/>
    <n v="0"/>
    <n v="0"/>
    <n v="100450.68965517241"/>
    <n v="0"/>
    <n v="0"/>
    <n v="156830.81296551722"/>
    <n v="4.2967346017949923"/>
  </r>
  <r>
    <x v="25"/>
    <x v="36"/>
    <n v="36500"/>
    <m/>
    <n v="13780"/>
    <n v="47079.524285714288"/>
    <n v="1.2898499804305279"/>
    <m/>
    <m/>
    <m/>
    <n v="62164.285714285717"/>
    <m/>
    <m/>
    <n v="0"/>
    <m/>
    <m/>
    <m/>
    <m/>
    <m/>
    <m/>
    <m/>
    <m/>
    <m/>
    <m/>
    <m/>
    <m/>
    <m/>
    <m/>
    <m/>
    <m/>
    <m/>
    <n v="13780"/>
    <n v="0"/>
    <n v="0"/>
    <n v="62164.285714285717"/>
    <n v="0"/>
    <n v="0"/>
    <n v="47017.36"/>
    <n v="0"/>
    <n v="0"/>
    <n v="62164.285714285717"/>
    <n v="0"/>
    <n v="0"/>
    <n v="109181.64571428573"/>
    <n v="2.9912779647749512"/>
  </r>
  <r>
    <x v="26"/>
    <x v="36"/>
    <n v="36500"/>
    <m/>
    <n v="13565"/>
    <n v="46326.43"/>
    <n v="1.2692172602739731"/>
    <m/>
    <m/>
    <m/>
    <n v="30350"/>
    <m/>
    <m/>
    <n v="12300"/>
    <m/>
    <m/>
    <m/>
    <m/>
    <m/>
    <m/>
    <m/>
    <m/>
    <m/>
    <m/>
    <m/>
    <m/>
    <m/>
    <m/>
    <m/>
    <m/>
    <m/>
    <n v="13565"/>
    <n v="0"/>
    <n v="0"/>
    <n v="30350"/>
    <n v="12300"/>
    <n v="0"/>
    <n v="46283.78"/>
    <n v="0"/>
    <n v="0"/>
    <n v="30350"/>
    <n v="12300"/>
    <n v="0"/>
    <n v="88933.78"/>
    <n v="2.4365419178082193"/>
  </r>
  <r>
    <x v="27"/>
    <x v="36"/>
    <n v="36500"/>
    <m/>
    <n v="14064.642857142861"/>
    <n v="48053.607857142859"/>
    <n v="1.3165372015655581"/>
    <m/>
    <m/>
    <m/>
    <n v="396.42857142857139"/>
    <m/>
    <m/>
    <n v="64650"/>
    <m/>
    <m/>
    <m/>
    <m/>
    <m/>
    <m/>
    <m/>
    <m/>
    <m/>
    <m/>
    <m/>
    <m/>
    <m/>
    <m/>
    <m/>
    <m/>
    <m/>
    <n v="14064.642857142861"/>
    <n v="0"/>
    <n v="0"/>
    <n v="396.42857142857139"/>
    <n v="64650"/>
    <n v="0"/>
    <n v="47988.56142857144"/>
    <n v="0"/>
    <n v="0"/>
    <n v="396.42857142857139"/>
    <n v="64650"/>
    <n v="0"/>
    <n v="113034.99000000002"/>
    <n v="3.0968490410958909"/>
  </r>
  <r>
    <x v="28"/>
    <x v="36"/>
    <n v="36500"/>
    <m/>
    <n v="15097"/>
    <n v="51599.624000000003"/>
    <n v="1.4136883287671229"/>
    <m/>
    <m/>
    <m/>
    <n v="0"/>
    <m/>
    <m/>
    <n v="88660"/>
    <m/>
    <m/>
    <m/>
    <m/>
    <m/>
    <m/>
    <m/>
    <m/>
    <m/>
    <m/>
    <m/>
    <m/>
    <m/>
    <m/>
    <m/>
    <m/>
    <m/>
    <n v="15097"/>
    <n v="0"/>
    <n v="0"/>
    <n v="0"/>
    <n v="88660"/>
    <n v="0"/>
    <n v="51510.964"/>
    <n v="0"/>
    <n v="0"/>
    <n v="0"/>
    <n v="88660"/>
    <n v="0"/>
    <n v="140170.96400000001"/>
    <n v="3.8403003835616438"/>
  </r>
  <r>
    <x v="29"/>
    <x v="36"/>
    <n v="36500"/>
    <m/>
    <n v="15306.846153846151"/>
    <n v="52326.974262108262"/>
    <n v="1.433615733208446"/>
    <m/>
    <m/>
    <m/>
    <n v="0"/>
    <m/>
    <m/>
    <n v="100015.1851851852"/>
    <m/>
    <m/>
    <m/>
    <m/>
    <m/>
    <m/>
    <m/>
    <m/>
    <m/>
    <m/>
    <m/>
    <m/>
    <m/>
    <m/>
    <m/>
    <m/>
    <m/>
    <n v="15306.846153846151"/>
    <n v="0"/>
    <n v="0"/>
    <n v="0"/>
    <n v="100015.1851851852"/>
    <n v="0"/>
    <n v="52226.959076923064"/>
    <n v="0"/>
    <n v="0"/>
    <n v="0"/>
    <n v="100015.1851851852"/>
    <n v="0"/>
    <n v="152242.14426210825"/>
    <n v="4.1710176510166646"/>
  </r>
  <r>
    <x v="30"/>
    <x v="36"/>
    <n v="36500"/>
    <m/>
    <n v="15867"/>
    <n v="54180.874000000003"/>
    <n v="1.484407506849315"/>
    <m/>
    <m/>
    <m/>
    <n v="570"/>
    <m/>
    <m/>
    <n v="42100"/>
    <m/>
    <m/>
    <m/>
    <m/>
    <m/>
    <m/>
    <m/>
    <m/>
    <m/>
    <m/>
    <m/>
    <m/>
    <m/>
    <m/>
    <m/>
    <m/>
    <m/>
    <n v="15867"/>
    <n v="0"/>
    <n v="0"/>
    <n v="570"/>
    <n v="42100"/>
    <n v="0"/>
    <n v="54138.203999999998"/>
    <n v="0"/>
    <n v="0"/>
    <n v="570"/>
    <n v="42100"/>
    <n v="0"/>
    <n v="96808.203999999998"/>
    <n v="2.6522795616438355"/>
  </r>
  <r>
    <x v="31"/>
    <x v="36"/>
    <n v="36500"/>
    <m/>
    <n v="14796"/>
    <n v="50531.681999999993"/>
    <n v="1.3844296438356161"/>
    <m/>
    <m/>
    <m/>
    <n v="42810"/>
    <m/>
    <m/>
    <n v="4920"/>
    <m/>
    <m/>
    <m/>
    <m/>
    <m/>
    <m/>
    <m/>
    <m/>
    <m/>
    <m/>
    <m/>
    <m/>
    <m/>
    <m/>
    <m/>
    <m/>
    <m/>
    <n v="14796"/>
    <n v="0"/>
    <n v="0"/>
    <n v="42810"/>
    <n v="4920"/>
    <n v="0"/>
    <n v="50483.951999999997"/>
    <n v="0"/>
    <n v="0"/>
    <n v="42810"/>
    <n v="4920"/>
    <n v="0"/>
    <n v="98213.95199999999"/>
    <n v="2.6907932054794519"/>
  </r>
  <r>
    <x v="32"/>
    <x v="36"/>
    <n v="36500"/>
    <m/>
    <n v="13588.42105263158"/>
    <n v="46404.664060150382"/>
    <n v="1.271360659182202"/>
    <m/>
    <m/>
    <m/>
    <n v="40971.428571428572"/>
    <m/>
    <m/>
    <n v="0"/>
    <m/>
    <m/>
    <m/>
    <m/>
    <m/>
    <m/>
    <m/>
    <m/>
    <m/>
    <m/>
    <m/>
    <m/>
    <m/>
    <m/>
    <m/>
    <m/>
    <m/>
    <n v="13588.42105263158"/>
    <n v="0"/>
    <n v="0"/>
    <n v="40971.428571428572"/>
    <n v="0"/>
    <n v="0"/>
    <n v="46363.692631578953"/>
    <n v="0"/>
    <n v="0"/>
    <n v="40971.428571428572"/>
    <n v="0"/>
    <n v="0"/>
    <n v="87335.121203007526"/>
    <n v="2.3927430466577406"/>
  </r>
  <r>
    <x v="33"/>
    <x v="36"/>
    <n v="36500"/>
    <m/>
    <n v="12743"/>
    <n v="43621.165999999997"/>
    <n v="1.195100438356165"/>
    <m/>
    <m/>
    <m/>
    <n v="142050"/>
    <m/>
    <m/>
    <n v="0"/>
    <m/>
    <m/>
    <m/>
    <m/>
    <m/>
    <m/>
    <m/>
    <m/>
    <m/>
    <m/>
    <m/>
    <m/>
    <m/>
    <m/>
    <m/>
    <m/>
    <m/>
    <n v="12743"/>
    <n v="0"/>
    <n v="0"/>
    <n v="142050"/>
    <n v="0"/>
    <n v="0"/>
    <n v="43479.116000000002"/>
    <n v="0"/>
    <n v="0"/>
    <n v="142050"/>
    <n v="0"/>
    <n v="0"/>
    <n v="185529.11600000001"/>
    <n v="5.0829894794520554"/>
  </r>
  <r>
    <x v="34"/>
    <x v="36"/>
    <n v="36500"/>
    <m/>
    <n v="13709"/>
    <n v="46931.097999999998"/>
    <n v="1.2857835068493151"/>
    <m/>
    <m/>
    <m/>
    <n v="155990"/>
    <m/>
    <m/>
    <n v="0"/>
    <m/>
    <m/>
    <m/>
    <m/>
    <m/>
    <m/>
    <m/>
    <m/>
    <m/>
    <m/>
    <m/>
    <m/>
    <m/>
    <m/>
    <m/>
    <m/>
    <m/>
    <n v="13709"/>
    <n v="0"/>
    <n v="0"/>
    <n v="155990"/>
    <n v="0"/>
    <n v="0"/>
    <n v="46775.108"/>
    <n v="0"/>
    <n v="0"/>
    <n v="155990"/>
    <n v="0"/>
    <n v="0"/>
    <n v="202765.10800000001"/>
    <n v="5.5552084383561642"/>
  </r>
  <r>
    <x v="35"/>
    <x v="36"/>
    <n v="36500"/>
    <m/>
    <n v="14402.08"/>
    <n v="49294.036959999998"/>
    <n v="1.350521560547945"/>
    <m/>
    <m/>
    <m/>
    <n v="154140"/>
    <m/>
    <m/>
    <n v="0"/>
    <m/>
    <m/>
    <m/>
    <m/>
    <m/>
    <m/>
    <m/>
    <m/>
    <m/>
    <m/>
    <m/>
    <m/>
    <m/>
    <m/>
    <m/>
    <m/>
    <m/>
    <n v="14402.08"/>
    <n v="0"/>
    <n v="0"/>
    <n v="154140"/>
    <n v="0"/>
    <n v="0"/>
    <n v="49139.896959999998"/>
    <n v="0"/>
    <n v="0"/>
    <n v="154140"/>
    <n v="0"/>
    <n v="0"/>
    <n v="203279.89695999998"/>
    <n v="5.5693122454794519"/>
  </r>
  <r>
    <x v="36"/>
    <x v="36"/>
    <n v="36500"/>
    <m/>
    <n v="14439.586206896551"/>
    <n v="49345.496413793102"/>
    <n v="1.3519314085970711"/>
    <m/>
    <m/>
    <m/>
    <n v="77628.275862068971"/>
    <m/>
    <m/>
    <n v="0"/>
    <m/>
    <m/>
    <m/>
    <m/>
    <m/>
    <m/>
    <m/>
    <m/>
    <m/>
    <m/>
    <m/>
    <m/>
    <m/>
    <m/>
    <m/>
    <m/>
    <m/>
    <n v="14439.586206896551"/>
    <n v="0"/>
    <n v="0"/>
    <n v="77628.275862068971"/>
    <n v="0"/>
    <n v="0"/>
    <n v="49267.868137931029"/>
    <n v="0"/>
    <n v="0"/>
    <n v="77628.275862068971"/>
    <n v="0"/>
    <n v="0"/>
    <n v="126896.144"/>
    <n v="3.4766066849315069"/>
  </r>
  <r>
    <x v="37"/>
    <x v="36"/>
    <n v="36500"/>
    <m/>
    <n v="13121"/>
    <n v="44817.771999999997"/>
    <n v="1.2278841643835621"/>
    <m/>
    <m/>
    <m/>
    <n v="46090"/>
    <m/>
    <m/>
    <n v="2830"/>
    <m/>
    <m/>
    <m/>
    <m/>
    <m/>
    <m/>
    <m/>
    <m/>
    <m/>
    <m/>
    <m/>
    <m/>
    <m/>
    <m/>
    <m/>
    <m/>
    <m/>
    <n v="13121"/>
    <n v="0"/>
    <n v="0"/>
    <n v="46090"/>
    <n v="2830"/>
    <n v="0"/>
    <n v="44768.851999999999"/>
    <n v="0"/>
    <n v="0"/>
    <n v="46090"/>
    <n v="2830"/>
    <n v="0"/>
    <n v="93688.851999999999"/>
    <n v="2.5668178630136986"/>
  </r>
  <r>
    <x v="38"/>
    <x v="36"/>
    <n v="36500"/>
    <m/>
    <n v="12580"/>
    <n v="42978.94"/>
    <n v="1.1775052054794519"/>
    <m/>
    <m/>
    <m/>
    <n v="26890"/>
    <m/>
    <m/>
    <n v="29090"/>
    <m/>
    <m/>
    <m/>
    <m/>
    <m/>
    <m/>
    <m/>
    <m/>
    <m/>
    <m/>
    <m/>
    <m/>
    <m/>
    <m/>
    <m/>
    <m/>
    <m/>
    <n v="12580"/>
    <n v="0"/>
    <n v="0"/>
    <n v="26890"/>
    <n v="29090"/>
    <n v="0"/>
    <n v="42922.96"/>
    <n v="0"/>
    <n v="0"/>
    <n v="26890"/>
    <n v="29090"/>
    <n v="0"/>
    <n v="98902.959999999992"/>
    <n v="2.709670136986301"/>
  </r>
  <r>
    <x v="39"/>
    <x v="36"/>
    <n v="36500"/>
    <m/>
    <n v="9966"/>
    <n v="34087.131999999998"/>
    <n v="0.93389402739726024"/>
    <m/>
    <m/>
    <m/>
    <n v="540"/>
    <m/>
    <m/>
    <n v="82600"/>
    <m/>
    <m/>
    <m/>
    <m/>
    <m/>
    <m/>
    <m/>
    <m/>
    <m/>
    <m/>
    <m/>
    <m/>
    <m/>
    <m/>
    <m/>
    <m/>
    <m/>
    <n v="9966"/>
    <n v="0"/>
    <n v="0"/>
    <n v="540"/>
    <n v="82600"/>
    <n v="0"/>
    <n v="34003.991999999998"/>
    <n v="0"/>
    <n v="0"/>
    <n v="540"/>
    <n v="82600"/>
    <n v="0"/>
    <n v="117143.992"/>
    <n v="3.2094244383561645"/>
  </r>
  <r>
    <x v="40"/>
    <x v="36"/>
    <n v="36500"/>
    <m/>
    <n v="10491"/>
    <n v="35877.372000000003"/>
    <n v="0.98294169863013703"/>
    <m/>
    <m/>
    <m/>
    <n v="10"/>
    <m/>
    <m/>
    <n v="82070"/>
    <m/>
    <m/>
    <m/>
    <m/>
    <m/>
    <m/>
    <m/>
    <m/>
    <m/>
    <m/>
    <m/>
    <m/>
    <m/>
    <m/>
    <m/>
    <m/>
    <m/>
    <n v="10491"/>
    <n v="0"/>
    <n v="0"/>
    <n v="10"/>
    <n v="82070"/>
    <n v="0"/>
    <n v="35795.292000000001"/>
    <n v="0"/>
    <n v="0"/>
    <n v="10"/>
    <n v="82070"/>
    <n v="0"/>
    <n v="117875.292"/>
    <n v="3.2294600547945205"/>
  </r>
  <r>
    <x v="41"/>
    <x v="36"/>
    <n v="36500"/>
    <m/>
    <n v="13739"/>
    <n v="46988.19335714286"/>
    <n v="1.287347763209393"/>
    <m/>
    <m/>
    <m/>
    <n v="0"/>
    <m/>
    <m/>
    <n v="110725.3571428571"/>
    <m/>
    <m/>
    <m/>
    <m/>
    <m/>
    <m/>
    <m/>
    <m/>
    <m/>
    <m/>
    <m/>
    <m/>
    <m/>
    <m/>
    <m/>
    <m/>
    <m/>
    <n v="13739"/>
    <n v="0"/>
    <n v="0"/>
    <n v="0"/>
    <n v="110725.3571428571"/>
    <n v="0"/>
    <n v="46877.468000000001"/>
    <n v="0"/>
    <n v="0"/>
    <n v="0"/>
    <n v="110725.3571428571"/>
    <n v="0"/>
    <n v="157602.82514285709"/>
    <n v="4.3178856203522491"/>
  </r>
  <r>
    <x v="42"/>
    <x v="36"/>
    <n v="36500"/>
    <m/>
    <n v="15447"/>
    <n v="52775.703999999998"/>
    <n v="1.445909698630137"/>
    <m/>
    <m/>
    <m/>
    <n v="630"/>
    <m/>
    <m/>
    <n v="69910"/>
    <m/>
    <m/>
    <m/>
    <m/>
    <m/>
    <m/>
    <m/>
    <m/>
    <m/>
    <m/>
    <m/>
    <m/>
    <m/>
    <m/>
    <m/>
    <m/>
    <m/>
    <n v="15447"/>
    <n v="0"/>
    <n v="0"/>
    <n v="630"/>
    <n v="69910"/>
    <n v="0"/>
    <n v="52705.163999999997"/>
    <n v="0"/>
    <n v="0"/>
    <n v="630"/>
    <n v="69910"/>
    <n v="0"/>
    <n v="123245.16399999999"/>
    <n v="3.3765798356164383"/>
  </r>
  <r>
    <x v="43"/>
    <x v="36"/>
    <n v="36500"/>
    <m/>
    <n v="16050.25"/>
    <n v="54812.454379310337"/>
    <n v="1.501711078885215"/>
    <m/>
    <m/>
    <m/>
    <n v="25409.310344827591"/>
    <m/>
    <m/>
    <n v="23592.068965517239"/>
    <m/>
    <m/>
    <m/>
    <m/>
    <m/>
    <m/>
    <m/>
    <m/>
    <m/>
    <m/>
    <m/>
    <m/>
    <m/>
    <m/>
    <m/>
    <m/>
    <m/>
    <n v="16050.25"/>
    <n v="0"/>
    <n v="0"/>
    <n v="25409.310344827591"/>
    <n v="23592.068965517239"/>
    <n v="0"/>
    <n v="54763.453000000001"/>
    <n v="0"/>
    <n v="0"/>
    <n v="25409.310344827591"/>
    <n v="23592.068965517239"/>
    <n v="0"/>
    <n v="103764.83231034482"/>
    <n v="2.842872118091639"/>
  </r>
  <r>
    <x v="44"/>
    <x v="36"/>
    <n v="36500"/>
    <m/>
    <n v="15791"/>
    <n v="53983.491999999998"/>
    <n v="1.478999780821918"/>
    <m/>
    <m/>
    <m/>
    <n v="104580"/>
    <m/>
    <m/>
    <n v="20"/>
    <m/>
    <m/>
    <m/>
    <m/>
    <m/>
    <m/>
    <m/>
    <m/>
    <m/>
    <m/>
    <m/>
    <m/>
    <m/>
    <m/>
    <m/>
    <m/>
    <m/>
    <n v="15791"/>
    <n v="0"/>
    <n v="0"/>
    <n v="104580"/>
    <n v="20"/>
    <n v="0"/>
    <n v="53878.892"/>
    <n v="0"/>
    <n v="0"/>
    <n v="104580"/>
    <n v="20"/>
    <n v="0"/>
    <n v="158478.89199999999"/>
    <n v="4.3418874520547943"/>
  </r>
  <r>
    <x v="45"/>
    <x v="36"/>
    <n v="36500"/>
    <m/>
    <n v="15103"/>
    <n v="51660.805999999997"/>
    <n v="1.4153645479452051"/>
    <m/>
    <m/>
    <m/>
    <n v="129310"/>
    <m/>
    <m/>
    <n v="60"/>
    <m/>
    <m/>
    <m/>
    <m/>
    <m/>
    <m/>
    <m/>
    <m/>
    <m/>
    <m/>
    <m/>
    <m/>
    <m/>
    <m/>
    <m/>
    <m/>
    <m/>
    <n v="15103"/>
    <n v="0"/>
    <n v="0"/>
    <n v="129310"/>
    <n v="60"/>
    <n v="0"/>
    <n v="51531.436000000002"/>
    <n v="0"/>
    <n v="0"/>
    <n v="129310"/>
    <n v="60"/>
    <n v="0"/>
    <n v="180901.43599999999"/>
    <n v="4.9562037260273968"/>
  </r>
  <r>
    <x v="46"/>
    <x v="36"/>
    <n v="36500"/>
    <m/>
    <n v="16733.8"/>
    <n v="57233.117599999998"/>
    <n v="1.568030619178082"/>
    <m/>
    <m/>
    <m/>
    <n v="137392"/>
    <m/>
    <m/>
    <n v="0"/>
    <m/>
    <m/>
    <m/>
    <m/>
    <m/>
    <m/>
    <m/>
    <m/>
    <m/>
    <m/>
    <m/>
    <m/>
    <m/>
    <m/>
    <m/>
    <m/>
    <m/>
    <n v="16733.8"/>
    <n v="0"/>
    <n v="0"/>
    <n v="137392"/>
    <n v="0"/>
    <n v="0"/>
    <n v="57095.725599999998"/>
    <n v="0"/>
    <n v="0"/>
    <n v="137392"/>
    <n v="0"/>
    <n v="0"/>
    <n v="194487.72560000001"/>
    <n v="5.3284308383561649"/>
  </r>
  <r>
    <x v="47"/>
    <x v="36"/>
    <n v="36500"/>
    <m/>
    <n v="15726"/>
    <n v="53806.021999999997"/>
    <n v="1.4741375890410959"/>
    <m/>
    <m/>
    <m/>
    <n v="148910"/>
    <m/>
    <m/>
    <n v="0"/>
    <m/>
    <m/>
    <m/>
    <m/>
    <m/>
    <m/>
    <m/>
    <m/>
    <m/>
    <m/>
    <m/>
    <m/>
    <m/>
    <m/>
    <m/>
    <m/>
    <m/>
    <n v="15726"/>
    <n v="0"/>
    <n v="0"/>
    <n v="148910"/>
    <n v="0"/>
    <n v="0"/>
    <n v="53657.112000000001"/>
    <n v="0"/>
    <n v="0"/>
    <n v="148910"/>
    <n v="0"/>
    <n v="0"/>
    <n v="202567.11199999999"/>
    <n v="5.5497838904109589"/>
  </r>
  <r>
    <x v="48"/>
    <x v="36"/>
    <n v="36500"/>
    <m/>
    <n v="15432.464285714281"/>
    <n v="52758.306418719207"/>
    <n v="1.44543305256765"/>
    <m/>
    <m/>
    <m/>
    <n v="102738.275862069"/>
    <m/>
    <m/>
    <n v="0"/>
    <m/>
    <m/>
    <m/>
    <m/>
    <m/>
    <m/>
    <m/>
    <m/>
    <m/>
    <m/>
    <m/>
    <m/>
    <m/>
    <m/>
    <m/>
    <m/>
    <m/>
    <n v="15432.464285714281"/>
    <n v="0"/>
    <n v="0"/>
    <n v="102738.275862069"/>
    <n v="0"/>
    <n v="0"/>
    <n v="52655.568142857126"/>
    <n v="0"/>
    <n v="0"/>
    <n v="102738.275862069"/>
    <n v="0"/>
    <n v="0"/>
    <n v="155393.84400492613"/>
    <n v="4.2573655891760582"/>
  </r>
  <r>
    <x v="49"/>
    <x v="36"/>
    <n v="36500"/>
    <m/>
    <n v="14404.615384615379"/>
    <n v="49217.57076923077"/>
    <n v="1.348426596417281"/>
    <m/>
    <m/>
    <m/>
    <n v="69023.076923076922"/>
    <m/>
    <m/>
    <n v="0"/>
    <m/>
    <m/>
    <m/>
    <m/>
    <m/>
    <m/>
    <m/>
    <m/>
    <m/>
    <m/>
    <m/>
    <m/>
    <m/>
    <m/>
    <m/>
    <m/>
    <m/>
    <n v="14404.615384615379"/>
    <n v="0"/>
    <n v="0"/>
    <n v="69023.076923076922"/>
    <n v="0"/>
    <n v="0"/>
    <n v="49148.547692307671"/>
    <n v="0"/>
    <n v="0"/>
    <n v="69023.076923076922"/>
    <n v="0"/>
    <n v="0"/>
    <n v="118171.62461538459"/>
    <n v="3.2375787565858789"/>
  </r>
  <r>
    <x v="50"/>
    <x v="36"/>
    <n v="36500"/>
    <m/>
    <n v="11851.62068965517"/>
    <n v="40489.948758620689"/>
    <n v="1.109313664619745"/>
    <m/>
    <m/>
    <m/>
    <n v="18215.172413793109"/>
    <m/>
    <m/>
    <n v="34003.793103448283"/>
    <m/>
    <m/>
    <m/>
    <m/>
    <m/>
    <m/>
    <m/>
    <m/>
    <m/>
    <m/>
    <m/>
    <m/>
    <m/>
    <m/>
    <m/>
    <m/>
    <m/>
    <n v="11851.62068965517"/>
    <n v="0"/>
    <n v="0"/>
    <n v="18215.172413793109"/>
    <n v="34003.793103448283"/>
    <n v="0"/>
    <n v="40437.729793103441"/>
    <n v="0"/>
    <n v="0"/>
    <n v="18215.172413793109"/>
    <n v="34003.793103448283"/>
    <n v="0"/>
    <n v="92656.695310344832"/>
    <n v="2.5385395975436942"/>
  </r>
  <r>
    <x v="51"/>
    <x v="36"/>
    <n v="36500"/>
    <m/>
    <n v="9353.0769230769238"/>
    <n v="31980.49846153846"/>
    <n v="0.87617804004214972"/>
    <m/>
    <m/>
    <m/>
    <n v="96.428571428571431"/>
    <m/>
    <m/>
    <n v="67703.57142857142"/>
    <m/>
    <m/>
    <m/>
    <m/>
    <m/>
    <m/>
    <m/>
    <m/>
    <m/>
    <m/>
    <m/>
    <m/>
    <m/>
    <m/>
    <m/>
    <m/>
    <m/>
    <n v="9353.0769230769238"/>
    <n v="0"/>
    <n v="0"/>
    <n v="96.428571428571431"/>
    <n v="67703.57142857142"/>
    <n v="0"/>
    <n v="31912.698461538464"/>
    <n v="0"/>
    <n v="0"/>
    <n v="96.428571428571431"/>
    <n v="67703.57142857142"/>
    <n v="0"/>
    <n v="99712.698461538457"/>
    <n v="2.7318547523709165"/>
  </r>
  <r>
    <x v="52"/>
    <x v="36"/>
    <n v="36500"/>
    <m/>
    <n v="10312.66666666667"/>
    <n v="35268.65866666667"/>
    <n v="0.96626462100456634"/>
    <m/>
    <m/>
    <m/>
    <n v="0"/>
    <m/>
    <m/>
    <n v="81840"/>
    <m/>
    <m/>
    <m/>
    <m/>
    <m/>
    <m/>
    <m/>
    <m/>
    <m/>
    <m/>
    <m/>
    <m/>
    <m/>
    <m/>
    <m/>
    <m/>
    <m/>
    <n v="10312.66666666667"/>
    <n v="0"/>
    <n v="0"/>
    <n v="0"/>
    <n v="81840"/>
    <n v="0"/>
    <n v="35186.818666666673"/>
    <n v="0"/>
    <n v="0"/>
    <n v="0"/>
    <n v="81840"/>
    <n v="0"/>
    <n v="117026.81866666667"/>
    <n v="3.2062142100456623"/>
  </r>
  <r>
    <x v="0"/>
    <x v="37"/>
    <n v="36500"/>
    <m/>
    <n v="15655"/>
    <n v="55099.578846153847"/>
    <n v="1.5095775026343521"/>
    <m/>
    <m/>
    <m/>
    <n v="0"/>
    <m/>
    <m/>
    <n v="1684718.846153846"/>
    <m/>
    <m/>
    <m/>
    <m/>
    <m/>
    <m/>
    <m/>
    <m/>
    <m/>
    <m/>
    <m/>
    <m/>
    <m/>
    <m/>
    <m/>
    <m/>
    <m/>
    <n v="15655"/>
    <n v="0"/>
    <n v="0"/>
    <n v="0"/>
    <n v="1684718.846153846"/>
    <n v="0"/>
    <n v="53414.86"/>
    <n v="0"/>
    <n v="0"/>
    <n v="0"/>
    <n v="1684718.846153846"/>
    <n v="0"/>
    <n v="1738133.7061538461"/>
    <n v="47.62010153846154"/>
  </r>
  <r>
    <x v="54"/>
    <x v="37"/>
    <n v="36500"/>
    <m/>
    <n v="15198"/>
    <n v="53276.746000000006"/>
    <n v="1.4596368767123289"/>
    <m/>
    <m/>
    <m/>
    <n v="0"/>
    <m/>
    <m/>
    <n v="1421170"/>
    <m/>
    <m/>
    <m/>
    <m/>
    <m/>
    <m/>
    <m/>
    <m/>
    <m/>
    <m/>
    <m/>
    <m/>
    <m/>
    <m/>
    <m/>
    <m/>
    <m/>
    <n v="15198"/>
    <n v="0"/>
    <n v="0"/>
    <n v="0"/>
    <n v="1421170"/>
    <n v="0"/>
    <n v="51855.576000000001"/>
    <n v="0"/>
    <n v="0"/>
    <n v="0"/>
    <n v="1421170"/>
    <n v="0"/>
    <n v="1473025.5759999999"/>
    <n v="40.356865095890406"/>
  </r>
  <r>
    <x v="1"/>
    <x v="37"/>
    <n v="36500"/>
    <m/>
    <n v="15875.321428571429"/>
    <n v="55645.717428571443"/>
    <n v="1.5245402035225051"/>
    <m/>
    <m/>
    <m/>
    <n v="0"/>
    <m/>
    <m/>
    <n v="1479120.7142857141"/>
    <m/>
    <m/>
    <m/>
    <m/>
    <m/>
    <m/>
    <m/>
    <m/>
    <m/>
    <m/>
    <m/>
    <m/>
    <m/>
    <m/>
    <m/>
    <m/>
    <m/>
    <n v="15875.321428571429"/>
    <n v="0"/>
    <n v="0"/>
    <n v="0"/>
    <n v="1479120.7142857141"/>
    <n v="0"/>
    <n v="54166.596714285719"/>
    <n v="0"/>
    <n v="0"/>
    <n v="0"/>
    <n v="1479120.7142857141"/>
    <n v="0"/>
    <n v="1533287.3109999998"/>
    <n v="42.007871534246569"/>
  </r>
  <r>
    <x v="53"/>
    <x v="37"/>
    <n v="36500"/>
    <m/>
    <n v="15371"/>
    <n v="53871.421999999999"/>
    <n v="1.475929369863014"/>
    <m/>
    <m/>
    <m/>
    <n v="0"/>
    <m/>
    <m/>
    <n v="1425570"/>
    <m/>
    <m/>
    <m/>
    <m/>
    <m/>
    <m/>
    <m/>
    <m/>
    <m/>
    <m/>
    <m/>
    <m/>
    <m/>
    <m/>
    <m/>
    <m/>
    <m/>
    <n v="15371"/>
    <n v="0"/>
    <n v="0"/>
    <n v="0"/>
    <n v="1425570"/>
    <n v="0"/>
    <n v="52445.851999999999"/>
    <n v="0"/>
    <n v="0"/>
    <n v="0"/>
    <n v="1425570"/>
    <n v="0"/>
    <n v="1478015.852"/>
    <n v="40.493584986301371"/>
  </r>
  <r>
    <x v="2"/>
    <x v="37"/>
    <n v="36500"/>
    <m/>
    <n v="12046.6"/>
    <n v="41650.309544827593"/>
    <n v="1.141104371091167"/>
    <m/>
    <m/>
    <m/>
    <n v="0"/>
    <m/>
    <m/>
    <n v="547310.3448275862"/>
    <m/>
    <m/>
    <m/>
    <m/>
    <m/>
    <m/>
    <m/>
    <m/>
    <m/>
    <m/>
    <m/>
    <m/>
    <m/>
    <m/>
    <m/>
    <m/>
    <m/>
    <n v="12046.6"/>
    <n v="0"/>
    <n v="0"/>
    <n v="0"/>
    <n v="547310.3448275862"/>
    <n v="0"/>
    <n v="41102.999199999998"/>
    <n v="0"/>
    <n v="0"/>
    <n v="0"/>
    <n v="547310.3448275862"/>
    <n v="0"/>
    <n v="588413.34402758616"/>
    <n v="16.120913535002362"/>
  </r>
  <r>
    <x v="3"/>
    <x v="37"/>
    <n v="36500"/>
    <m/>
    <n v="13496.25"/>
    <n v="46520.162142857153"/>
    <n v="1.274524990215264"/>
    <m/>
    <m/>
    <m/>
    <n v="0"/>
    <m/>
    <m/>
    <n v="470957.1428571429"/>
    <m/>
    <m/>
    <m/>
    <m/>
    <m/>
    <m/>
    <m/>
    <m/>
    <m/>
    <m/>
    <m/>
    <m/>
    <m/>
    <m/>
    <m/>
    <m/>
    <m/>
    <n v="13496.25"/>
    <n v="0"/>
    <n v="0"/>
    <n v="0"/>
    <n v="470957.1428571429"/>
    <n v="0"/>
    <n v="46049.205000000002"/>
    <n v="0"/>
    <n v="0"/>
    <n v="0"/>
    <n v="470957.1428571429"/>
    <n v="0"/>
    <n v="517006.34785714292"/>
    <n v="14.164557475538162"/>
  </r>
  <r>
    <x v="4"/>
    <x v="37"/>
    <n v="36500"/>
    <m/>
    <n v="15939"/>
    <n v="54979.783714285702"/>
    <n v="1.5062954442270049"/>
    <m/>
    <m/>
    <m/>
    <n v="0"/>
    <m/>
    <m/>
    <n v="595915.71428570151"/>
    <m/>
    <m/>
    <m/>
    <m/>
    <m/>
    <m/>
    <m/>
    <m/>
    <m/>
    <m/>
    <m/>
    <m/>
    <m/>
    <m/>
    <m/>
    <m/>
    <m/>
    <n v="15939"/>
    <n v="0"/>
    <n v="0"/>
    <n v="0"/>
    <n v="595915.71428570151"/>
    <n v="0"/>
    <n v="54383.868000000002"/>
    <n v="0"/>
    <n v="0"/>
    <n v="0"/>
    <n v="595915.71428570151"/>
    <n v="0"/>
    <n v="650299.58228570153"/>
    <n v="17.816426911937029"/>
  </r>
  <r>
    <x v="5"/>
    <x v="37"/>
    <n v="36500"/>
    <m/>
    <n v="15475.5"/>
    <n v="53447.183142857139"/>
    <n v="1.464306387475538"/>
    <m/>
    <m/>
    <m/>
    <n v="0"/>
    <m/>
    <m/>
    <n v="644777.14285714179"/>
    <m/>
    <m/>
    <m/>
    <m/>
    <m/>
    <m/>
    <m/>
    <m/>
    <m/>
    <m/>
    <m/>
    <m/>
    <m/>
    <m/>
    <m/>
    <m/>
    <m/>
    <n v="15475.5"/>
    <n v="0"/>
    <n v="0"/>
    <n v="0"/>
    <n v="644777.14285714179"/>
    <n v="0"/>
    <n v="52802.405999999995"/>
    <n v="0"/>
    <n v="0"/>
    <n v="0"/>
    <n v="644777.14285714179"/>
    <n v="0"/>
    <n v="697579.54885714175"/>
    <n v="19.1117684618395"/>
  </r>
  <r>
    <x v="6"/>
    <x v="37"/>
    <n v="36500"/>
    <m/>
    <n v="15634.444444444451"/>
    <n v="53917.585158730159"/>
    <n v="1.4771941139378131"/>
    <m/>
    <m/>
    <m/>
    <n v="0"/>
    <m/>
    <m/>
    <n v="572860.7142857142"/>
    <m/>
    <m/>
    <m/>
    <m/>
    <m/>
    <m/>
    <m/>
    <m/>
    <m/>
    <m/>
    <m/>
    <m/>
    <m/>
    <m/>
    <m/>
    <m/>
    <m/>
    <n v="15634.444444444451"/>
    <n v="0"/>
    <n v="0"/>
    <n v="0"/>
    <n v="572860.7142857142"/>
    <n v="0"/>
    <n v="53344.724444444466"/>
    <n v="0"/>
    <n v="0"/>
    <n v="0"/>
    <n v="572860.7142857142"/>
    <n v="0"/>
    <n v="626205.43873015861"/>
    <n v="17.156313389867361"/>
  </r>
  <r>
    <x v="7"/>
    <x v="37"/>
    <n v="36500"/>
    <m/>
    <n v="16569.5"/>
    <n v="57137.911777777779"/>
    <n v="1.5654222404870619"/>
    <m/>
    <m/>
    <m/>
    <n v="0"/>
    <m/>
    <m/>
    <n v="602777.77777777775"/>
    <m/>
    <m/>
    <m/>
    <m/>
    <m/>
    <m/>
    <m/>
    <m/>
    <m/>
    <m/>
    <m/>
    <m/>
    <m/>
    <m/>
    <m/>
    <m/>
    <m/>
    <n v="16569.5"/>
    <n v="0"/>
    <n v="0"/>
    <n v="0"/>
    <n v="602777.77777777775"/>
    <n v="0"/>
    <n v="56535.133999999998"/>
    <n v="0"/>
    <n v="0"/>
    <n v="0"/>
    <n v="602777.77777777775"/>
    <n v="0"/>
    <n v="659312.91177777771"/>
    <n v="18.063367445966513"/>
  </r>
  <r>
    <x v="8"/>
    <x v="37"/>
    <n v="36500"/>
    <m/>
    <n v="17890.5"/>
    <n v="62125.471714285712"/>
    <n v="1.702067718199608"/>
    <m/>
    <m/>
    <m/>
    <n v="0"/>
    <m/>
    <m/>
    <n v="1083085.7142857141"/>
    <m/>
    <m/>
    <m/>
    <m/>
    <m/>
    <m/>
    <m/>
    <m/>
    <m/>
    <m/>
    <m/>
    <m/>
    <m/>
    <m/>
    <m/>
    <m/>
    <m/>
    <n v="17890.5"/>
    <n v="0"/>
    <n v="0"/>
    <n v="0"/>
    <n v="1083085.7142857141"/>
    <n v="0"/>
    <n v="61042.385999999999"/>
    <n v="0"/>
    <n v="0"/>
    <n v="0"/>
    <n v="1083085.7142857141"/>
    <n v="0"/>
    <n v="1144128.100285714"/>
    <n v="31.345975350293536"/>
  </r>
  <r>
    <x v="9"/>
    <x v="37"/>
    <n v="36500"/>
    <m/>
    <n v="15141.4029411754"/>
    <n v="53216.548305878699"/>
    <n v="1.457987624818595"/>
    <m/>
    <m/>
    <m/>
    <n v="0"/>
    <m/>
    <m/>
    <n v="1554081.4705882519"/>
    <m/>
    <m/>
    <m/>
    <m/>
    <m/>
    <m/>
    <m/>
    <m/>
    <m/>
    <m/>
    <m/>
    <m/>
    <m/>
    <m/>
    <m/>
    <m/>
    <m/>
    <n v="15141.4029411754"/>
    <n v="0"/>
    <n v="0"/>
    <n v="0"/>
    <n v="1554081.4705882519"/>
    <n v="0"/>
    <n v="51662.466835290463"/>
    <n v="0"/>
    <n v="0"/>
    <n v="0"/>
    <n v="1554081.4705882519"/>
    <n v="0"/>
    <n v="1605743.9374235424"/>
    <n v="43.992984586946363"/>
  </r>
  <r>
    <x v="10"/>
    <x v="37"/>
    <n v="36500"/>
    <m/>
    <n v="15895.029411765739"/>
    <n v="55757.14408235647"/>
    <n v="1.527592988557712"/>
    <m/>
    <m/>
    <m/>
    <n v="0"/>
    <m/>
    <m/>
    <n v="1523303.7294117471"/>
    <m/>
    <m/>
    <m/>
    <m/>
    <m/>
    <m/>
    <m/>
    <m/>
    <m/>
    <m/>
    <m/>
    <m/>
    <m/>
    <m/>
    <m/>
    <m/>
    <m/>
    <n v="15895.029411765739"/>
    <n v="0"/>
    <n v="0"/>
    <n v="0"/>
    <n v="1523303.7294117471"/>
    <n v="0"/>
    <n v="54233.840352944702"/>
    <n v="0"/>
    <n v="0"/>
    <n v="0"/>
    <n v="1523303.7294117471"/>
    <n v="0"/>
    <n v="1577537.5697646919"/>
    <n v="43.220207390813478"/>
  </r>
  <r>
    <x v="11"/>
    <x v="37"/>
    <n v="36500"/>
    <m/>
    <n v="16241.12"/>
    <n v="56737.549378461539"/>
    <n v="1.554453407629083"/>
    <m/>
    <m/>
    <m/>
    <n v="0"/>
    <m/>
    <m/>
    <n v="1322847.9384615391"/>
    <m/>
    <m/>
    <m/>
    <m/>
    <m/>
    <m/>
    <m/>
    <m/>
    <m/>
    <m/>
    <m/>
    <m/>
    <m/>
    <m/>
    <m/>
    <m/>
    <m/>
    <n v="16241.12"/>
    <n v="0"/>
    <n v="0"/>
    <n v="0"/>
    <n v="1322847.9384615391"/>
    <n v="0"/>
    <n v="55414.701440000004"/>
    <n v="0"/>
    <n v="0"/>
    <n v="0"/>
    <n v="1322847.9384615391"/>
    <n v="0"/>
    <n v="1378262.6399015391"/>
    <n v="37.760620271275045"/>
  </r>
  <r>
    <x v="12"/>
    <x v="37"/>
    <n v="36500"/>
    <m/>
    <n v="15496"/>
    <n v="54206.152000000002"/>
    <n v="1.485100054794521"/>
    <m/>
    <m/>
    <m/>
    <n v="0"/>
    <m/>
    <m/>
    <n v="1333800"/>
    <m/>
    <m/>
    <m/>
    <m/>
    <m/>
    <m/>
    <m/>
    <m/>
    <m/>
    <m/>
    <m/>
    <m/>
    <m/>
    <m/>
    <m/>
    <m/>
    <m/>
    <n v="15496"/>
    <n v="0"/>
    <n v="0"/>
    <n v="0"/>
    <n v="1333800"/>
    <n v="0"/>
    <n v="52872.351999999999"/>
    <n v="0"/>
    <n v="0"/>
    <n v="0"/>
    <n v="1333800"/>
    <n v="0"/>
    <n v="1386672.352"/>
    <n v="37.991023342465752"/>
  </r>
  <r>
    <x v="13"/>
    <x v="37"/>
    <n v="36500"/>
    <m/>
    <n v="13269.13043478261"/>
    <n v="46284.285351170562"/>
    <n v="1.2680626123608369"/>
    <m/>
    <m/>
    <m/>
    <n v="0"/>
    <m/>
    <m/>
    <n v="1010012.307692308"/>
    <m/>
    <m/>
    <m/>
    <m/>
    <m/>
    <m/>
    <m/>
    <m/>
    <m/>
    <m/>
    <m/>
    <m/>
    <m/>
    <m/>
    <m/>
    <m/>
    <m/>
    <n v="13269.13043478261"/>
    <n v="0"/>
    <n v="0"/>
    <n v="0"/>
    <n v="1010012.307692308"/>
    <n v="0"/>
    <n v="45274.273043478264"/>
    <n v="0"/>
    <n v="0"/>
    <n v="0"/>
    <n v="1010012.307692308"/>
    <n v="0"/>
    <n v="1055286.5807357864"/>
    <n v="28.911961116048943"/>
  </r>
  <r>
    <x v="14"/>
    <x v="37"/>
    <n v="36500"/>
    <m/>
    <n v="11657.24"/>
    <n v="40664.735620740743"/>
    <n v="1.1141023457737189"/>
    <m/>
    <m/>
    <m/>
    <n v="0"/>
    <m/>
    <m/>
    <n v="890232.74074074079"/>
    <m/>
    <m/>
    <m/>
    <m/>
    <m/>
    <m/>
    <m/>
    <m/>
    <m/>
    <m/>
    <m/>
    <m/>
    <m/>
    <m/>
    <m/>
    <m/>
    <m/>
    <n v="11657.24"/>
    <n v="0"/>
    <n v="0"/>
    <n v="0"/>
    <n v="890232.74074074079"/>
    <n v="0"/>
    <n v="39774.50288"/>
    <n v="0"/>
    <n v="0"/>
    <n v="0"/>
    <n v="890232.74074074079"/>
    <n v="0"/>
    <n v="930007.24362074083"/>
    <n v="25.479650510157285"/>
  </r>
  <r>
    <x v="15"/>
    <x v="37"/>
    <n v="36500"/>
    <m/>
    <n v="11552.222222222221"/>
    <n v="39896.315079365093"/>
    <n v="1.093049728201783"/>
    <m/>
    <m/>
    <m/>
    <n v="0"/>
    <m/>
    <m/>
    <n v="480132.8571428571"/>
    <m/>
    <m/>
    <m/>
    <m/>
    <m/>
    <m/>
    <m/>
    <m/>
    <m/>
    <m/>
    <m/>
    <m/>
    <m/>
    <m/>
    <m/>
    <m/>
    <m/>
    <n v="11552.222222222221"/>
    <n v="0"/>
    <n v="0"/>
    <n v="0"/>
    <n v="480132.8571428571"/>
    <n v="0"/>
    <n v="39416.182222222218"/>
    <n v="0"/>
    <n v="0"/>
    <n v="0"/>
    <n v="480132.8571428571"/>
    <n v="0"/>
    <n v="519549.03936507931"/>
    <n v="14.234220256577515"/>
  </r>
  <r>
    <x v="16"/>
    <x v="37"/>
    <n v="36500"/>
    <m/>
    <n v="14006"/>
    <n v="48343.444000000003"/>
    <n v="1.3244779178082191"/>
    <m/>
    <m/>
    <m/>
    <n v="0"/>
    <m/>
    <m/>
    <n v="554972"/>
    <m/>
    <m/>
    <m/>
    <m/>
    <m/>
    <m/>
    <m/>
    <m/>
    <m/>
    <m/>
    <m/>
    <m/>
    <m/>
    <m/>
    <m/>
    <m/>
    <m/>
    <n v="14006"/>
    <n v="0"/>
    <n v="0"/>
    <n v="0"/>
    <n v="554972"/>
    <n v="0"/>
    <n v="47788.472000000002"/>
    <n v="0"/>
    <n v="0"/>
    <n v="0"/>
    <n v="554972"/>
    <n v="0"/>
    <n v="602760.47199999995"/>
    <n v="16.513985534246572"/>
  </r>
  <r>
    <x v="17"/>
    <x v="37"/>
    <n v="36500"/>
    <m/>
    <n v="13871.761904761899"/>
    <n v="47818.733859047621"/>
    <n v="1.310102297508154"/>
    <m/>
    <m/>
    <m/>
    <n v="0"/>
    <m/>
    <m/>
    <n v="488282.24"/>
    <m/>
    <m/>
    <m/>
    <m/>
    <m/>
    <m/>
    <m/>
    <m/>
    <m/>
    <m/>
    <m/>
    <m/>
    <m/>
    <m/>
    <m/>
    <m/>
    <m/>
    <n v="13871.761904761899"/>
    <n v="0"/>
    <n v="0"/>
    <n v="0"/>
    <n v="488282.24"/>
    <n v="0"/>
    <n v="47330.451619047599"/>
    <n v="0"/>
    <n v="0"/>
    <n v="0"/>
    <n v="488282.24"/>
    <n v="0"/>
    <n v="535612.69161904755"/>
    <n v="14.67432031833007"/>
  </r>
  <r>
    <x v="18"/>
    <x v="37"/>
    <n v="36500"/>
    <m/>
    <n v="13876.66666666667"/>
    <n v="47845.379523809519"/>
    <n v="1.310832315720809"/>
    <m/>
    <m/>
    <m/>
    <n v="0"/>
    <m/>
    <m/>
    <n v="498192.85714285722"/>
    <m/>
    <m/>
    <m/>
    <m/>
    <m/>
    <m/>
    <m/>
    <m/>
    <m/>
    <m/>
    <m/>
    <m/>
    <m/>
    <m/>
    <m/>
    <m/>
    <m/>
    <n v="13876.66666666667"/>
    <n v="0"/>
    <n v="0"/>
    <n v="0"/>
    <n v="498192.85714285722"/>
    <n v="0"/>
    <n v="47347.186666666676"/>
    <n v="0"/>
    <n v="0"/>
    <n v="0"/>
    <n v="498192.85714285722"/>
    <n v="0"/>
    <n v="545540.04380952392"/>
    <n v="14.946302570123944"/>
  </r>
  <r>
    <x v="19"/>
    <x v="37"/>
    <n v="36500"/>
    <m/>
    <n v="13688.714285714281"/>
    <n v="47645.654935960592"/>
    <n v="1.3053604092044"/>
    <m/>
    <m/>
    <m/>
    <n v="0"/>
    <m/>
    <m/>
    <n v="939761.79310344823"/>
    <m/>
    <m/>
    <m/>
    <m/>
    <m/>
    <m/>
    <m/>
    <m/>
    <m/>
    <m/>
    <m/>
    <m/>
    <m/>
    <m/>
    <m/>
    <m/>
    <m/>
    <n v="13688.714285714281"/>
    <n v="0"/>
    <n v="0"/>
    <n v="0"/>
    <n v="939761.79310344823"/>
    <n v="0"/>
    <n v="46705.893142857123"/>
    <n v="0"/>
    <n v="0"/>
    <n v="0"/>
    <n v="939761.79310344823"/>
    <n v="0"/>
    <n v="986467.68624630535"/>
    <n v="27.026511951953573"/>
  </r>
  <r>
    <x v="20"/>
    <x v="37"/>
    <n v="36500"/>
    <m/>
    <n v="13587.6"/>
    <n v="47574.751199999999"/>
    <n v="1.3034178410958901"/>
    <m/>
    <m/>
    <m/>
    <n v="0"/>
    <m/>
    <m/>
    <n v="1213860"/>
    <m/>
    <m/>
    <m/>
    <m/>
    <m/>
    <m/>
    <m/>
    <m/>
    <m/>
    <m/>
    <m/>
    <m/>
    <m/>
    <m/>
    <m/>
    <m/>
    <m/>
    <n v="13587.6"/>
    <n v="0"/>
    <n v="0"/>
    <n v="0"/>
    <n v="1213860"/>
    <n v="0"/>
    <n v="46360.891199999998"/>
    <n v="0"/>
    <n v="0"/>
    <n v="0"/>
    <n v="1213860"/>
    <n v="0"/>
    <n v="1260220.8912"/>
    <n v="34.526599758904105"/>
  </r>
  <r>
    <x v="21"/>
    <x v="37"/>
    <n v="36500"/>
    <m/>
    <n v="13040.66666666667"/>
    <n v="45006.934370370371"/>
    <n v="1.23306669507864"/>
    <m/>
    <m/>
    <m/>
    <n v="0"/>
    <m/>
    <m/>
    <n v="512179.70370370371"/>
    <m/>
    <m/>
    <m/>
    <m/>
    <m/>
    <m/>
    <m/>
    <m/>
    <m/>
    <m/>
    <m/>
    <m/>
    <m/>
    <m/>
    <m/>
    <m/>
    <m/>
    <n v="13040.66666666667"/>
    <n v="0"/>
    <n v="0"/>
    <n v="0"/>
    <n v="512179.70370370371"/>
    <n v="0"/>
    <n v="44494.754666666675"/>
    <n v="0"/>
    <n v="0"/>
    <n v="0"/>
    <n v="512179.70370370371"/>
    <n v="0"/>
    <n v="556674.45837037032"/>
    <n v="15.251355023845763"/>
  </r>
  <r>
    <x v="22"/>
    <x v="37"/>
    <n v="36500"/>
    <m/>
    <n v="13007.37037037037"/>
    <n v="45671.380531289913"/>
    <n v="1.251270699487395"/>
    <m/>
    <m/>
    <m/>
    <n v="0"/>
    <m/>
    <m/>
    <n v="1290232.8275862071"/>
    <m/>
    <m/>
    <m/>
    <m/>
    <m/>
    <m/>
    <m/>
    <m/>
    <m/>
    <m/>
    <m/>
    <m/>
    <m/>
    <m/>
    <m/>
    <m/>
    <m/>
    <n v="13007.37037037037"/>
    <n v="0"/>
    <n v="0"/>
    <n v="0"/>
    <n v="1290232.8275862071"/>
    <n v="0"/>
    <n v="44381.147703703704"/>
    <n v="0"/>
    <n v="0"/>
    <n v="0"/>
    <n v="1290232.8275862071"/>
    <n v="0"/>
    <n v="1334613.9752899108"/>
    <n v="36.564766446298925"/>
  </r>
  <r>
    <x v="23"/>
    <x v="37"/>
    <n v="36500"/>
    <m/>
    <n v="14082.058823529411"/>
    <n v="48947.847745882347"/>
    <n v="1.341036924544722"/>
    <m/>
    <m/>
    <m/>
    <n v="0"/>
    <m/>
    <m/>
    <n v="899863.03999999992"/>
    <m/>
    <m/>
    <m/>
    <m/>
    <m/>
    <m/>
    <m/>
    <m/>
    <m/>
    <m/>
    <m/>
    <m/>
    <m/>
    <m/>
    <m/>
    <m/>
    <m/>
    <n v="14082.058823529411"/>
    <n v="0"/>
    <n v="0"/>
    <n v="0"/>
    <n v="899863.03999999992"/>
    <n v="0"/>
    <n v="48047.984705882351"/>
    <n v="0"/>
    <n v="0"/>
    <n v="0"/>
    <n v="899863.03999999992"/>
    <n v="0"/>
    <n v="947911.0247058823"/>
    <n v="25.970165060435132"/>
  </r>
  <r>
    <x v="24"/>
    <x v="37"/>
    <n v="36500"/>
    <m/>
    <n v="13139.724137931031"/>
    <n v="46137.150344827583"/>
    <n v="1.264031516296646"/>
    <m/>
    <m/>
    <m/>
    <n v="0"/>
    <m/>
    <m/>
    <n v="1304411.586206896"/>
    <m/>
    <m/>
    <m/>
    <m/>
    <m/>
    <m/>
    <m/>
    <m/>
    <m/>
    <m/>
    <m/>
    <m/>
    <m/>
    <m/>
    <m/>
    <m/>
    <m/>
    <n v="13139.724137931031"/>
    <n v="0"/>
    <n v="0"/>
    <n v="0"/>
    <n v="1304411.586206896"/>
    <n v="0"/>
    <n v="44832.738758620675"/>
    <n v="0"/>
    <n v="0"/>
    <n v="0"/>
    <n v="1304411.586206896"/>
    <n v="0"/>
    <n v="1349244.3249655166"/>
    <n v="36.965597944260729"/>
  </r>
  <r>
    <x v="25"/>
    <x v="37"/>
    <n v="36500"/>
    <m/>
    <n v="10542.222222222221"/>
    <n v="37180.536507936507"/>
    <n v="1.0186448358338771"/>
    <m/>
    <m/>
    <m/>
    <n v="0"/>
    <m/>
    <m/>
    <n v="1210474.2857142859"/>
    <m/>
    <m/>
    <m/>
    <m/>
    <m/>
    <m/>
    <m/>
    <m/>
    <m/>
    <m/>
    <m/>
    <m/>
    <m/>
    <m/>
    <m/>
    <m/>
    <m/>
    <n v="10542.222222222221"/>
    <n v="0"/>
    <n v="0"/>
    <n v="0"/>
    <n v="1210474.2857142859"/>
    <n v="0"/>
    <n v="35970.062222222215"/>
    <n v="0"/>
    <n v="0"/>
    <n v="0"/>
    <n v="1210474.2857142859"/>
    <n v="0"/>
    <n v="1246444.3479365082"/>
    <n v="34.149160217438585"/>
  </r>
  <r>
    <x v="26"/>
    <x v="37"/>
    <n v="36500"/>
    <m/>
    <n v="10192.586206896551"/>
    <n v="35821.844137931032"/>
    <n v="0.98142038734057624"/>
    <m/>
    <m/>
    <m/>
    <n v="0"/>
    <m/>
    <m/>
    <n v="1044740"/>
    <m/>
    <m/>
    <m/>
    <m/>
    <m/>
    <m/>
    <m/>
    <m/>
    <m/>
    <m/>
    <m/>
    <m/>
    <m/>
    <m/>
    <m/>
    <m/>
    <m/>
    <n v="10192.586206896551"/>
    <n v="0"/>
    <n v="0"/>
    <n v="0"/>
    <n v="1044740"/>
    <n v="0"/>
    <n v="34777.104137931034"/>
    <n v="0"/>
    <n v="0"/>
    <n v="0"/>
    <n v="1044740"/>
    <n v="0"/>
    <n v="1079517.104137931"/>
    <n v="29.575811072272082"/>
  </r>
  <r>
    <x v="27"/>
    <x v="37"/>
    <n v="36500"/>
    <m/>
    <n v="13162.5"/>
    <n v="45454.847142857143"/>
    <n v="1.245338277886497"/>
    <m/>
    <m/>
    <m/>
    <n v="0"/>
    <m/>
    <m/>
    <n v="544397.14285714284"/>
    <m/>
    <m/>
    <m/>
    <m/>
    <m/>
    <m/>
    <m/>
    <m/>
    <m/>
    <m/>
    <m/>
    <m/>
    <m/>
    <m/>
    <m/>
    <m/>
    <m/>
    <n v="13162.5"/>
    <n v="0"/>
    <n v="0"/>
    <n v="0"/>
    <n v="544397.14285714284"/>
    <n v="0"/>
    <n v="44910.45"/>
    <n v="0"/>
    <n v="0"/>
    <n v="0"/>
    <n v="544397.14285714284"/>
    <n v="0"/>
    <n v="589307.59285714279"/>
    <n v="16.145413502935419"/>
  </r>
  <r>
    <x v="28"/>
    <x v="37"/>
    <n v="36500"/>
    <m/>
    <n v="13485"/>
    <n v="46010.82"/>
    <n v="1.260570410958904"/>
    <m/>
    <m/>
    <m/>
    <n v="0"/>
    <m/>
    <m/>
    <n v="0"/>
    <m/>
    <m/>
    <m/>
    <m/>
    <m/>
    <m/>
    <m/>
    <m/>
    <m/>
    <m/>
    <m/>
    <m/>
    <m/>
    <m/>
    <m/>
    <m/>
    <m/>
    <n v="13485"/>
    <n v="0"/>
    <n v="0"/>
    <n v="0"/>
    <n v="0"/>
    <n v="0"/>
    <n v="46010.82"/>
    <n v="0"/>
    <n v="0"/>
    <n v="0"/>
    <n v="0"/>
    <n v="0"/>
    <n v="46010.82"/>
    <n v="1.2605704109589042"/>
  </r>
  <r>
    <x v="29"/>
    <x v="37"/>
    <n v="36500"/>
    <m/>
    <n v="13240.321428571429"/>
    <n v="45697.140447619036"/>
    <n v="1.2519764506197"/>
    <m/>
    <m/>
    <m/>
    <n v="0"/>
    <m/>
    <m/>
    <n v="521163.73333333328"/>
    <m/>
    <m/>
    <m/>
    <m/>
    <m/>
    <m/>
    <m/>
    <m/>
    <m/>
    <m/>
    <m/>
    <m/>
    <m/>
    <m/>
    <m/>
    <m/>
    <m/>
    <n v="13240.321428571429"/>
    <n v="0"/>
    <n v="0"/>
    <n v="0"/>
    <n v="521163.73333333328"/>
    <n v="0"/>
    <n v="45175.976714285716"/>
    <n v="0"/>
    <n v="0"/>
    <n v="0"/>
    <n v="521163.73333333328"/>
    <n v="0"/>
    <n v="566339.71004761895"/>
    <n v="15.516156439660794"/>
  </r>
  <r>
    <x v="30"/>
    <x v="37"/>
    <n v="36500"/>
    <m/>
    <n v="13223"/>
    <n v="45670.043999999987"/>
    <n v="1.2512340821917809"/>
    <m/>
    <m/>
    <m/>
    <n v="0"/>
    <m/>
    <m/>
    <n v="553168"/>
    <m/>
    <m/>
    <m/>
    <m/>
    <m/>
    <m/>
    <m/>
    <m/>
    <m/>
    <m/>
    <m/>
    <m/>
    <m/>
    <m/>
    <m/>
    <m/>
    <m/>
    <n v="13223"/>
    <n v="0"/>
    <n v="0"/>
    <n v="0"/>
    <n v="553168"/>
    <n v="0"/>
    <n v="45116.875999999997"/>
    <n v="0"/>
    <n v="0"/>
    <n v="0"/>
    <n v="553168"/>
    <n v="0"/>
    <n v="598284.87600000005"/>
    <n v="16.391366465753425"/>
  </r>
  <r>
    <x v="31"/>
    <x v="37"/>
    <n v="36500"/>
    <m/>
    <n v="13608"/>
    <n v="47461.567999999999"/>
    <n v="1.300316931506849"/>
    <m/>
    <m/>
    <m/>
    <n v="0"/>
    <m/>
    <m/>
    <n v="1031072"/>
    <m/>
    <m/>
    <m/>
    <m/>
    <m/>
    <m/>
    <m/>
    <m/>
    <m/>
    <m/>
    <m/>
    <m/>
    <m/>
    <m/>
    <m/>
    <m/>
    <m/>
    <n v="13608"/>
    <n v="0"/>
    <n v="0"/>
    <n v="0"/>
    <n v="1031072"/>
    <n v="0"/>
    <n v="46430.495999999999"/>
    <n v="0"/>
    <n v="0"/>
    <n v="0"/>
    <n v="1031072"/>
    <n v="0"/>
    <n v="1077502.496"/>
    <n v="29.520616328767126"/>
  </r>
  <r>
    <x v="32"/>
    <x v="37"/>
    <n v="36500"/>
    <m/>
    <n v="13102.1052631579"/>
    <n v="45467.128872180452"/>
    <n v="1.2456747636213821"/>
    <m/>
    <m/>
    <m/>
    <n v="0"/>
    <m/>
    <m/>
    <n v="762745.7142857142"/>
    <m/>
    <m/>
    <m/>
    <m/>
    <m/>
    <m/>
    <m/>
    <m/>
    <m/>
    <m/>
    <m/>
    <m/>
    <m/>
    <m/>
    <m/>
    <m/>
    <m/>
    <n v="13102.1052631579"/>
    <n v="0"/>
    <n v="0"/>
    <n v="0"/>
    <n v="762745.7142857142"/>
    <n v="0"/>
    <n v="44704.383157894757"/>
    <n v="0"/>
    <n v="0"/>
    <n v="0"/>
    <n v="762745.7142857142"/>
    <n v="0"/>
    <n v="807450.09744360892"/>
    <n v="22.121920477907093"/>
  </r>
  <r>
    <x v="33"/>
    <x v="37"/>
    <n v="36500"/>
    <m/>
    <n v="12575"/>
    <n v="44341.58"/>
    <n v="1.214837808219178"/>
    <m/>
    <m/>
    <m/>
    <n v="0"/>
    <m/>
    <m/>
    <n v="1435680"/>
    <m/>
    <m/>
    <m/>
    <m/>
    <m/>
    <m/>
    <m/>
    <m/>
    <m/>
    <m/>
    <m/>
    <m/>
    <m/>
    <m/>
    <m/>
    <m/>
    <m/>
    <n v="12575"/>
    <n v="0"/>
    <n v="0"/>
    <n v="0"/>
    <n v="1435680"/>
    <n v="0"/>
    <n v="42905.9"/>
    <n v="0"/>
    <n v="0"/>
    <n v="0"/>
    <n v="1435680"/>
    <n v="0"/>
    <n v="1478585.9"/>
    <n v="40.509202739726028"/>
  </r>
  <r>
    <x v="34"/>
    <x v="37"/>
    <n v="36500"/>
    <m/>
    <n v="13961"/>
    <n v="49216.52"/>
    <n v="1.3483978082191781"/>
    <m/>
    <m/>
    <m/>
    <n v="0"/>
    <m/>
    <m/>
    <n v="1581588"/>
    <m/>
    <m/>
    <m/>
    <m/>
    <m/>
    <m/>
    <m/>
    <m/>
    <m/>
    <m/>
    <m/>
    <m/>
    <m/>
    <m/>
    <m/>
    <m/>
    <m/>
    <n v="13961"/>
    <n v="0"/>
    <n v="0"/>
    <n v="0"/>
    <n v="1581588"/>
    <n v="0"/>
    <n v="47634.932000000001"/>
    <n v="0"/>
    <n v="0"/>
    <n v="0"/>
    <n v="1581588"/>
    <n v="0"/>
    <n v="1629222.932"/>
    <n v="44.636244712328768"/>
  </r>
  <r>
    <x v="35"/>
    <x v="37"/>
    <n v="36500"/>
    <m/>
    <n v="14731.36"/>
    <n v="51638.984320000003"/>
    <n v="1.4147666936986301"/>
    <m/>
    <m/>
    <m/>
    <n v="0"/>
    <m/>
    <m/>
    <n v="1375584"/>
    <m/>
    <m/>
    <m/>
    <m/>
    <m/>
    <m/>
    <m/>
    <m/>
    <m/>
    <m/>
    <m/>
    <m/>
    <m/>
    <m/>
    <m/>
    <m/>
    <m/>
    <n v="14731.36"/>
    <n v="0"/>
    <n v="0"/>
    <n v="0"/>
    <n v="1375584"/>
    <n v="0"/>
    <n v="50263.400320000001"/>
    <n v="0"/>
    <n v="0"/>
    <n v="0"/>
    <n v="1375584"/>
    <n v="0"/>
    <n v="1425847.40032"/>
    <n v="39.064312337534247"/>
  </r>
  <r>
    <x v="36"/>
    <x v="37"/>
    <n v="36500"/>
    <m/>
    <n v="14043"/>
    <n v="49147.01517241379"/>
    <n v="1.3464935663675011"/>
    <m/>
    <m/>
    <m/>
    <n v="0"/>
    <m/>
    <m/>
    <n v="1232299.1724137929"/>
    <m/>
    <m/>
    <m/>
    <m/>
    <m/>
    <m/>
    <m/>
    <m/>
    <m/>
    <m/>
    <m/>
    <m/>
    <m/>
    <m/>
    <m/>
    <m/>
    <m/>
    <n v="14043"/>
    <n v="0"/>
    <n v="0"/>
    <n v="0"/>
    <n v="1232299.1724137929"/>
    <n v="0"/>
    <n v="47914.716"/>
    <n v="0"/>
    <n v="0"/>
    <n v="0"/>
    <n v="1232299.1724137929"/>
    <n v="0"/>
    <n v="1280213.8884137929"/>
    <n v="35.074353107227203"/>
  </r>
  <r>
    <x v="37"/>
    <x v="37"/>
    <n v="36500"/>
    <m/>
    <n v="12626"/>
    <n v="44141.563999999998"/>
    <n v="1.209357917808219"/>
    <m/>
    <m/>
    <m/>
    <n v="0"/>
    <m/>
    <m/>
    <n v="1061652"/>
    <m/>
    <m/>
    <m/>
    <m/>
    <m/>
    <m/>
    <m/>
    <m/>
    <m/>
    <m/>
    <m/>
    <m/>
    <m/>
    <m/>
    <m/>
    <m/>
    <m/>
    <n v="12626"/>
    <n v="0"/>
    <n v="0"/>
    <n v="0"/>
    <n v="1061652"/>
    <n v="0"/>
    <n v="43079.911999999997"/>
    <n v="0"/>
    <n v="0"/>
    <n v="0"/>
    <n v="1061652"/>
    <n v="0"/>
    <n v="1104731.912"/>
    <n v="30.266627726027398"/>
  </r>
  <r>
    <x v="38"/>
    <x v="37"/>
    <n v="36500"/>
    <m/>
    <n v="13101"/>
    <n v="45168.307999999997"/>
    <n v="1.237487890410959"/>
    <m/>
    <m/>
    <m/>
    <n v="0"/>
    <m/>
    <m/>
    <n v="467696"/>
    <m/>
    <m/>
    <m/>
    <m/>
    <m/>
    <m/>
    <m/>
    <m/>
    <m/>
    <m/>
    <m/>
    <m/>
    <m/>
    <m/>
    <m/>
    <m/>
    <m/>
    <n v="13101"/>
    <n v="0"/>
    <n v="0"/>
    <n v="0"/>
    <n v="467696"/>
    <n v="0"/>
    <n v="44700.612000000001"/>
    <n v="0"/>
    <n v="0"/>
    <n v="0"/>
    <n v="467696"/>
    <n v="0"/>
    <n v="512396.61200000002"/>
    <n v="14.038263342465754"/>
  </r>
  <r>
    <x v="39"/>
    <x v="37"/>
    <n v="36500"/>
    <m/>
    <n v="14123"/>
    <n v="48504.476000000002"/>
    <n v="1.328889753424658"/>
    <m/>
    <m/>
    <m/>
    <n v="0"/>
    <m/>
    <m/>
    <n v="316800"/>
    <m/>
    <m/>
    <m/>
    <m/>
    <m/>
    <m/>
    <m/>
    <m/>
    <m/>
    <m/>
    <m/>
    <m/>
    <m/>
    <m/>
    <m/>
    <m/>
    <m/>
    <n v="14123"/>
    <n v="0"/>
    <n v="0"/>
    <n v="0"/>
    <n v="316800"/>
    <n v="0"/>
    <n v="48187.675999999999"/>
    <n v="0"/>
    <n v="0"/>
    <n v="0"/>
    <n v="316800"/>
    <n v="0"/>
    <n v="364987.67599999998"/>
    <n v="9.9996623561643823"/>
  </r>
  <r>
    <x v="40"/>
    <x v="37"/>
    <n v="36500"/>
    <m/>
    <n v="14485"/>
    <n v="49742.491999999998"/>
    <n v="1.362808"/>
    <m/>
    <m/>
    <m/>
    <n v="0"/>
    <m/>
    <m/>
    <n v="319672"/>
    <m/>
    <m/>
    <m/>
    <m/>
    <m/>
    <m/>
    <m/>
    <m/>
    <m/>
    <m/>
    <m/>
    <m/>
    <m/>
    <m/>
    <m/>
    <m/>
    <m/>
    <n v="14485"/>
    <n v="0"/>
    <n v="0"/>
    <n v="0"/>
    <n v="319672"/>
    <n v="0"/>
    <n v="49422.82"/>
    <n v="0"/>
    <n v="0"/>
    <n v="0"/>
    <n v="319672"/>
    <n v="0"/>
    <n v="369094.82"/>
    <n v="10.112186849315069"/>
  </r>
  <r>
    <x v="41"/>
    <x v="37"/>
    <n v="36500"/>
    <m/>
    <n v="15034"/>
    <n v="51596.767999999996"/>
    <n v="1.413610082191781"/>
    <m/>
    <m/>
    <m/>
    <n v="0"/>
    <m/>
    <m/>
    <n v="300760"/>
    <m/>
    <m/>
    <m/>
    <m/>
    <m/>
    <m/>
    <m/>
    <m/>
    <m/>
    <m/>
    <m/>
    <m/>
    <m/>
    <m/>
    <m/>
    <m/>
    <m/>
    <n v="15034"/>
    <n v="0"/>
    <n v="0"/>
    <n v="0"/>
    <n v="300760"/>
    <n v="0"/>
    <n v="51296.008000000002"/>
    <n v="0"/>
    <n v="0"/>
    <n v="0"/>
    <n v="300760"/>
    <n v="0"/>
    <n v="352056.00800000003"/>
    <n v="9.645370082191782"/>
  </r>
  <r>
    <x v="42"/>
    <x v="37"/>
    <n v="36500"/>
    <m/>
    <n v="15171"/>
    <n v="52048.392"/>
    <n v="1.4259833424657531"/>
    <m/>
    <m/>
    <m/>
    <n v="0"/>
    <m/>
    <m/>
    <n v="284940"/>
    <m/>
    <m/>
    <m/>
    <m/>
    <m/>
    <m/>
    <m/>
    <m/>
    <m/>
    <m/>
    <m/>
    <m/>
    <m/>
    <m/>
    <m/>
    <m/>
    <m/>
    <n v="15171"/>
    <n v="0"/>
    <n v="0"/>
    <n v="0"/>
    <n v="284940"/>
    <n v="0"/>
    <n v="51763.451999999997"/>
    <n v="0"/>
    <n v="0"/>
    <n v="0"/>
    <n v="284940"/>
    <n v="0"/>
    <n v="336703.45199999999"/>
    <n v="9.2247521095890406"/>
  </r>
  <r>
    <x v="43"/>
    <x v="37"/>
    <n v="36500"/>
    <m/>
    <n v="15062.678571428571"/>
    <n v="51848.828113300493"/>
    <n v="1.420515838720561"/>
    <m/>
    <m/>
    <m/>
    <n v="0"/>
    <m/>
    <m/>
    <n v="454968.8275862069"/>
    <m/>
    <m/>
    <m/>
    <m/>
    <m/>
    <m/>
    <m/>
    <m/>
    <m/>
    <m/>
    <m/>
    <m/>
    <m/>
    <m/>
    <m/>
    <m/>
    <m/>
    <n v="15062.678571428571"/>
    <n v="0"/>
    <n v="0"/>
    <n v="0"/>
    <n v="454968.8275862069"/>
    <n v="0"/>
    <n v="51393.859285714279"/>
    <n v="0"/>
    <n v="0"/>
    <n v="0"/>
    <n v="454968.8275862069"/>
    <n v="0"/>
    <n v="506362.68687192118"/>
    <n v="13.872950325258115"/>
  </r>
  <r>
    <x v="44"/>
    <x v="37"/>
    <n v="36500"/>
    <m/>
    <n v="15021"/>
    <n v="51920.911999999997"/>
    <n v="1.422490739726028"/>
    <m/>
    <m/>
    <m/>
    <n v="0"/>
    <m/>
    <m/>
    <n v="669260"/>
    <m/>
    <m/>
    <m/>
    <m/>
    <m/>
    <m/>
    <m/>
    <m/>
    <m/>
    <m/>
    <m/>
    <m/>
    <m/>
    <m/>
    <m/>
    <m/>
    <m/>
    <n v="15021"/>
    <n v="0"/>
    <n v="0"/>
    <n v="0"/>
    <n v="669260"/>
    <n v="0"/>
    <n v="51251.652000000002"/>
    <n v="0"/>
    <n v="0"/>
    <n v="0"/>
    <n v="669260"/>
    <n v="0"/>
    <n v="720511.652"/>
    <n v="19.740045260273973"/>
  </r>
  <r>
    <x v="45"/>
    <x v="37"/>
    <n v="36500"/>
    <m/>
    <n v="13254"/>
    <n v="46445.158000000003"/>
    <n v="1.2724700821917809"/>
    <m/>
    <m/>
    <m/>
    <n v="0"/>
    <m/>
    <m/>
    <n v="1222510"/>
    <m/>
    <m/>
    <m/>
    <m/>
    <m/>
    <m/>
    <m/>
    <m/>
    <m/>
    <m/>
    <m/>
    <m/>
    <m/>
    <m/>
    <m/>
    <m/>
    <m/>
    <n v="13254"/>
    <n v="0"/>
    <n v="0"/>
    <n v="0"/>
    <n v="1222510"/>
    <n v="0"/>
    <n v="45222.648000000001"/>
    <n v="0"/>
    <n v="0"/>
    <n v="0"/>
    <n v="1222510"/>
    <n v="0"/>
    <n v="1267732.648"/>
    <n v="34.732401315068493"/>
  </r>
  <r>
    <x v="46"/>
    <x v="37"/>
    <n v="36500"/>
    <m/>
    <n v="14675.4"/>
    <n v="51240.029609523801"/>
    <n v="1.4038364276581861"/>
    <m/>
    <m/>
    <m/>
    <n v="0"/>
    <m/>
    <m/>
    <n v="1167564.809523809"/>
    <m/>
    <m/>
    <m/>
    <m/>
    <m/>
    <m/>
    <m/>
    <m/>
    <m/>
    <m/>
    <m/>
    <m/>
    <m/>
    <m/>
    <m/>
    <m/>
    <m/>
    <n v="14675.4"/>
    <n v="0"/>
    <n v="0"/>
    <n v="0"/>
    <n v="1167564.809523809"/>
    <n v="0"/>
    <n v="50072.464799999994"/>
    <n v="0"/>
    <n v="0"/>
    <n v="0"/>
    <n v="1167564.809523809"/>
    <n v="0"/>
    <n v="1217637.274323809"/>
    <n v="33.359925323939969"/>
  </r>
  <r>
    <x v="47"/>
    <x v="37"/>
    <n v="36500"/>
    <m/>
    <n v="14382"/>
    <n v="50558.303999999996"/>
    <n v="1.38515901369863"/>
    <m/>
    <m/>
    <m/>
    <n v="0"/>
    <m/>
    <m/>
    <n v="1486920"/>
    <m/>
    <m/>
    <m/>
    <m/>
    <m/>
    <m/>
    <m/>
    <m/>
    <m/>
    <m/>
    <m/>
    <m/>
    <m/>
    <m/>
    <m/>
    <m/>
    <m/>
    <n v="14382"/>
    <n v="0"/>
    <n v="0"/>
    <n v="0"/>
    <n v="1486920"/>
    <n v="0"/>
    <n v="49071.383999999998"/>
    <n v="0"/>
    <n v="0"/>
    <n v="0"/>
    <n v="1486920"/>
    <n v="0"/>
    <n v="1535991.3840000001"/>
    <n v="42.081955726027402"/>
  </r>
  <r>
    <x v="48"/>
    <x v="37"/>
    <n v="36500"/>
    <m/>
    <n v="15112.5"/>
    <n v="53028.743241379307"/>
    <n v="1.4528422805857339"/>
    <m/>
    <m/>
    <m/>
    <n v="0"/>
    <m/>
    <m/>
    <n v="1464893.2413793099"/>
    <m/>
    <m/>
    <m/>
    <m/>
    <m/>
    <m/>
    <m/>
    <m/>
    <m/>
    <m/>
    <m/>
    <m/>
    <m/>
    <m/>
    <m/>
    <m/>
    <m/>
    <n v="15112.5"/>
    <n v="0"/>
    <n v="0"/>
    <n v="0"/>
    <n v="1464893.2413793099"/>
    <n v="0"/>
    <n v="51563.85"/>
    <n v="0"/>
    <n v="0"/>
    <n v="0"/>
    <n v="1464893.2413793099"/>
    <n v="0"/>
    <n v="1516457.09137931"/>
    <n v="41.546769626830411"/>
  </r>
  <r>
    <x v="49"/>
    <x v="37"/>
    <n v="36500"/>
    <m/>
    <n v="14987.30769230769"/>
    <n v="52467.207692307689"/>
    <n v="1.437457744994731"/>
    <m/>
    <m/>
    <m/>
    <n v="0"/>
    <m/>
    <m/>
    <n v="1330513.846153846"/>
    <m/>
    <m/>
    <m/>
    <m/>
    <m/>
    <m/>
    <m/>
    <m/>
    <m/>
    <m/>
    <m/>
    <m/>
    <m/>
    <m/>
    <m/>
    <m/>
    <m/>
    <n v="14987.30769230769"/>
    <n v="0"/>
    <n v="0"/>
    <n v="0"/>
    <n v="1330513.846153846"/>
    <n v="0"/>
    <n v="51136.693846153838"/>
    <n v="0"/>
    <n v="0"/>
    <n v="0"/>
    <n v="1330513.846153846"/>
    <n v="0"/>
    <n v="1381650.5399999998"/>
    <n v="37.853439452054786"/>
  </r>
  <r>
    <x v="50"/>
    <x v="37"/>
    <n v="36500"/>
    <m/>
    <n v="13800.34482758621"/>
    <n v="47944.163862068963"/>
    <n v="1.3135387359470949"/>
    <m/>
    <m/>
    <m/>
    <n v="0"/>
    <m/>
    <m/>
    <n v="857387.31034482759"/>
    <m/>
    <m/>
    <m/>
    <m/>
    <m/>
    <m/>
    <m/>
    <m/>
    <m/>
    <m/>
    <m/>
    <m/>
    <m/>
    <m/>
    <m/>
    <m/>
    <m/>
    <n v="13800.34482758621"/>
    <n v="0"/>
    <n v="0"/>
    <n v="0"/>
    <n v="857387.31034482759"/>
    <n v="0"/>
    <n v="47086.77655172415"/>
    <n v="0"/>
    <n v="0"/>
    <n v="0"/>
    <n v="857387.31034482759"/>
    <n v="0"/>
    <n v="904474.08689655177"/>
    <n v="24.780111969768541"/>
  </r>
  <r>
    <x v="51"/>
    <x v="37"/>
    <n v="36500"/>
    <m/>
    <n v="13684.615384615379"/>
    <n v="47281.313406593406"/>
    <n v="1.2953784494957099"/>
    <m/>
    <m/>
    <m/>
    <n v="0"/>
    <m/>
    <m/>
    <n v="589405.7142857142"/>
    <m/>
    <m/>
    <m/>
    <m/>
    <m/>
    <m/>
    <m/>
    <m/>
    <m/>
    <m/>
    <m/>
    <m/>
    <m/>
    <m/>
    <m/>
    <m/>
    <m/>
    <n v="13684.615384615379"/>
    <n v="0"/>
    <n v="0"/>
    <n v="0"/>
    <n v="589405.7142857142"/>
    <n v="0"/>
    <n v="46691.907692307672"/>
    <n v="0"/>
    <n v="0"/>
    <n v="0"/>
    <n v="589405.7142857142"/>
    <n v="0"/>
    <n v="636097.62197802193"/>
    <n v="17.427332108986903"/>
  </r>
  <r>
    <x v="52"/>
    <x v="37"/>
    <n v="36500"/>
    <m/>
    <n v="14332.33333333333"/>
    <n v="49537.049333333322"/>
    <n v="1.3571794337899541"/>
    <m/>
    <m/>
    <m/>
    <n v="0"/>
    <m/>
    <m/>
    <n v="635128"/>
    <m/>
    <m/>
    <m/>
    <m/>
    <m/>
    <m/>
    <m/>
    <m/>
    <m/>
    <m/>
    <m/>
    <m/>
    <m/>
    <m/>
    <m/>
    <m/>
    <m/>
    <n v="14332.33333333333"/>
    <n v="0"/>
    <n v="0"/>
    <n v="0"/>
    <n v="635128"/>
    <n v="0"/>
    <n v="48901.921333333325"/>
    <n v="0"/>
    <n v="0"/>
    <n v="0"/>
    <n v="635128"/>
    <n v="0"/>
    <n v="684029.92133333336"/>
    <n v="18.740545789954339"/>
  </r>
  <r>
    <x v="0"/>
    <x v="38"/>
    <n v="83906"/>
    <n v="0"/>
    <m/>
    <n v="119186.1561428571"/>
    <n v="1.420472387467608"/>
    <n v="24751.28571428571"/>
    <n v="10180.178571428571"/>
    <m/>
    <m/>
    <m/>
    <m/>
    <n v="0"/>
    <m/>
    <m/>
    <m/>
    <m/>
    <m/>
    <m/>
    <m/>
    <m/>
    <m/>
    <m/>
    <m/>
    <m/>
    <m/>
    <m/>
    <m/>
    <m/>
    <m/>
    <n v="34931.464285714283"/>
    <n v="0"/>
    <n v="0"/>
    <n v="0"/>
    <n v="0"/>
    <n v="0"/>
    <n v="119186.15614285713"/>
    <n v="0"/>
    <n v="0"/>
    <n v="0"/>
    <n v="0"/>
    <n v="0"/>
    <n v="119186.15614285713"/>
    <n v="1.4204723874676082"/>
  </r>
  <r>
    <x v="54"/>
    <x v="38"/>
    <n v="83906"/>
    <n v="0"/>
    <m/>
    <n v="109852.75199999999"/>
    <n v="1.309235954520535"/>
    <n v="22518"/>
    <n v="9678"/>
    <m/>
    <m/>
    <m/>
    <m/>
    <n v="0"/>
    <m/>
    <m/>
    <m/>
    <m/>
    <m/>
    <m/>
    <m/>
    <m/>
    <m/>
    <m/>
    <m/>
    <m/>
    <m/>
    <m/>
    <m/>
    <m/>
    <m/>
    <n v="32196"/>
    <n v="0"/>
    <n v="0"/>
    <n v="0"/>
    <n v="0"/>
    <n v="0"/>
    <n v="109852.75199999999"/>
    <n v="0"/>
    <n v="0"/>
    <n v="0"/>
    <n v="0"/>
    <n v="0"/>
    <n v="109852.75199999999"/>
    <n v="1.3092359545205348"/>
  </r>
  <r>
    <x v="1"/>
    <x v="38"/>
    <n v="83906"/>
    <n v="0"/>
    <m/>
    <n v="116772.288"/>
    <n v="1.3917036683908179"/>
    <n v="23589.892857142859"/>
    <n v="10634.107142857139"/>
    <m/>
    <m/>
    <m/>
    <m/>
    <n v="0"/>
    <m/>
    <m/>
    <m/>
    <m/>
    <m/>
    <m/>
    <m/>
    <m/>
    <m/>
    <m/>
    <m/>
    <m/>
    <m/>
    <m/>
    <m/>
    <m/>
    <m/>
    <n v="34224"/>
    <n v="0"/>
    <n v="0"/>
    <n v="0"/>
    <n v="0"/>
    <n v="0"/>
    <n v="116772.288"/>
    <n v="0"/>
    <n v="0"/>
    <n v="0"/>
    <n v="0"/>
    <n v="0"/>
    <n v="116772.288"/>
    <n v="1.3917036683908184"/>
  </r>
  <r>
    <x v="53"/>
    <x v="38"/>
    <n v="83906"/>
    <n v="0"/>
    <m/>
    <n v="109259.064"/>
    <n v="1.3021603222653919"/>
    <n v="22606"/>
    <n v="9416"/>
    <m/>
    <m/>
    <m/>
    <m/>
    <n v="0"/>
    <m/>
    <m/>
    <m/>
    <m/>
    <m/>
    <m/>
    <m/>
    <m/>
    <m/>
    <m/>
    <m/>
    <m/>
    <m/>
    <m/>
    <m/>
    <m/>
    <m/>
    <n v="32022"/>
    <n v="0"/>
    <n v="0"/>
    <n v="0"/>
    <n v="0"/>
    <n v="0"/>
    <n v="109259.064"/>
    <n v="0"/>
    <n v="0"/>
    <n v="0"/>
    <n v="0"/>
    <n v="0"/>
    <n v="109259.064"/>
    <n v="1.3021603222653921"/>
  </r>
  <r>
    <x v="2"/>
    <x v="38"/>
    <n v="83906"/>
    <n v="0"/>
    <m/>
    <n v="98864.805987228596"/>
    <n v="1.1782805280579289"/>
    <n v="20344.03703703704"/>
    <n v="8590.4444444444434"/>
    <m/>
    <m/>
    <m/>
    <m/>
    <n v="140355.1724137931"/>
    <m/>
    <m/>
    <m/>
    <m/>
    <m/>
    <m/>
    <m/>
    <m/>
    <m/>
    <m/>
    <m/>
    <m/>
    <m/>
    <m/>
    <m/>
    <m/>
    <m/>
    <n v="28934.481481481482"/>
    <n v="0"/>
    <n v="0"/>
    <n v="0"/>
    <n v="140355.1724137931"/>
    <n v="0"/>
    <n v="98724.450814814816"/>
    <n v="0"/>
    <n v="0"/>
    <n v="0"/>
    <n v="140355.1724137931"/>
    <n v="0"/>
    <n v="239079.62322860793"/>
    <n v="2.8493745766525391"/>
  </r>
  <r>
    <x v="3"/>
    <x v="38"/>
    <n v="83906"/>
    <n v="0"/>
    <m/>
    <n v="112428.4228571429"/>
    <n v="1.339933054336315"/>
    <n v="23147.5"/>
    <n v="9730"/>
    <m/>
    <m/>
    <m/>
    <m/>
    <n v="250392.8571428571"/>
    <m/>
    <m/>
    <m/>
    <m/>
    <m/>
    <m/>
    <m/>
    <m/>
    <m/>
    <m/>
    <m/>
    <m/>
    <m/>
    <m/>
    <m/>
    <m/>
    <m/>
    <n v="32877.5"/>
    <n v="0"/>
    <n v="0"/>
    <n v="0"/>
    <n v="250392.8571428571"/>
    <n v="0"/>
    <n v="112178.03"/>
    <n v="0"/>
    <n v="0"/>
    <n v="0"/>
    <n v="250392.8571428571"/>
    <n v="0"/>
    <n v="362570.88714285707"/>
    <n v="4.3211556639913367"/>
  </r>
  <r>
    <x v="4"/>
    <x v="38"/>
    <n v="83906"/>
    <n v="0"/>
    <m/>
    <n v="118222.3605714258"/>
    <n v="1.4089857766003131"/>
    <n v="23440.714285712689"/>
    <n v="11088.142857143661"/>
    <m/>
    <m/>
    <m/>
    <m/>
    <n v="409900"/>
    <m/>
    <m/>
    <m/>
    <m/>
    <m/>
    <m/>
    <m/>
    <m/>
    <m/>
    <m/>
    <m/>
    <m/>
    <m/>
    <m/>
    <m/>
    <m/>
    <m/>
    <n v="34528.857142856352"/>
    <n v="0"/>
    <n v="0"/>
    <n v="0"/>
    <n v="409900"/>
    <n v="0"/>
    <n v="117812.46057142587"/>
    <n v="0"/>
    <n v="0"/>
    <n v="0"/>
    <n v="409900"/>
    <n v="0"/>
    <n v="527712.46057142585"/>
    <n v="6.289329256208446"/>
  </r>
  <r>
    <x v="5"/>
    <x v="38"/>
    <n v="83906"/>
    <n v="0"/>
    <m/>
    <n v="104554.0157142855"/>
    <n v="1.246085091820436"/>
    <n v="19622.14285714272"/>
    <n v="10896.42857142864"/>
    <m/>
    <m/>
    <m/>
    <m/>
    <n v="424650"/>
    <m/>
    <m/>
    <m/>
    <m/>
    <m/>
    <m/>
    <m/>
    <m/>
    <m/>
    <m/>
    <m/>
    <m/>
    <m/>
    <m/>
    <m/>
    <m/>
    <m/>
    <n v="30518.571428571362"/>
    <n v="0"/>
    <n v="0"/>
    <n v="0"/>
    <n v="424650"/>
    <n v="0"/>
    <n v="104129.36571428548"/>
    <n v="0"/>
    <n v="0"/>
    <n v="0"/>
    <n v="424650"/>
    <n v="0"/>
    <n v="528779.36571428552"/>
    <n v="6.3020447371378152"/>
  </r>
  <r>
    <x v="6"/>
    <x v="38"/>
    <n v="83906"/>
    <n v="0"/>
    <m/>
    <n v="114563.2641269841"/>
    <n v="1.3653763035657061"/>
    <n v="21848.888888888891"/>
    <n v="11646.66666666667"/>
    <m/>
    <m/>
    <m/>
    <m/>
    <n v="276428.57142857142"/>
    <m/>
    <m/>
    <m/>
    <m/>
    <m/>
    <m/>
    <m/>
    <m/>
    <m/>
    <m/>
    <m/>
    <m/>
    <m/>
    <m/>
    <m/>
    <m/>
    <m/>
    <n v="33495.555555555562"/>
    <n v="0"/>
    <n v="0"/>
    <n v="0"/>
    <n v="276428.57142857142"/>
    <n v="0"/>
    <n v="114286.83555555558"/>
    <n v="0"/>
    <n v="0"/>
    <n v="0"/>
    <n v="276428.57142857142"/>
    <n v="0"/>
    <n v="390715.40698412701"/>
    <n v="4.6565848328382593"/>
  </r>
  <r>
    <x v="7"/>
    <x v="38"/>
    <n v="83906"/>
    <n v="0"/>
    <m/>
    <n v="119740.6909907407"/>
    <n v="1.4270813885865219"/>
    <n v="22676.5"/>
    <n v="12405.8125"/>
    <m/>
    <m/>
    <m/>
    <m/>
    <n v="39840.740740740737"/>
    <m/>
    <m/>
    <m/>
    <m/>
    <m/>
    <m/>
    <m/>
    <m/>
    <m/>
    <m/>
    <m/>
    <m/>
    <m/>
    <m/>
    <m/>
    <m/>
    <m/>
    <n v="35082.3125"/>
    <n v="0"/>
    <n v="0"/>
    <n v="0"/>
    <n v="39840.740740740737"/>
    <n v="0"/>
    <n v="119700.85025"/>
    <n v="0"/>
    <n v="0"/>
    <n v="0"/>
    <n v="39840.740740740737"/>
    <n v="0"/>
    <n v="159541.59099074075"/>
    <n v="1.9014324481055078"/>
  </r>
  <r>
    <x v="8"/>
    <x v="38"/>
    <n v="83906"/>
    <n v="0"/>
    <m/>
    <n v="102490.2763636364"/>
    <n v="1.221489242290615"/>
    <n v="19621.36363636364"/>
    <n v="10416.81818181818"/>
    <m/>
    <m/>
    <m/>
    <m/>
    <n v="0"/>
    <m/>
    <m/>
    <m/>
    <m/>
    <m/>
    <m/>
    <m/>
    <m/>
    <m/>
    <m/>
    <m/>
    <m/>
    <m/>
    <m/>
    <m/>
    <m/>
    <m/>
    <n v="30038.18181818182"/>
    <n v="0"/>
    <n v="0"/>
    <n v="0"/>
    <n v="0"/>
    <n v="0"/>
    <n v="102490.27636363637"/>
    <n v="0"/>
    <n v="0"/>
    <n v="0"/>
    <n v="0"/>
    <n v="0"/>
    <n v="102490.27636363637"/>
    <n v="1.2214892422906154"/>
  </r>
  <r>
    <x v="9"/>
    <x v="38"/>
    <n v="83906"/>
    <n v="0"/>
    <m/>
    <n v="108610.2153333334"/>
    <n v="1.29442727973367"/>
    <n v="21268.583333333339"/>
    <n v="10563.25"/>
    <m/>
    <m/>
    <m/>
    <m/>
    <n v="0"/>
    <m/>
    <m/>
    <m/>
    <m/>
    <m/>
    <m/>
    <m/>
    <m/>
    <m/>
    <m/>
    <m/>
    <m/>
    <m/>
    <m/>
    <m/>
    <m/>
    <m/>
    <n v="31831.833333333339"/>
    <n v="0"/>
    <n v="0"/>
    <n v="0"/>
    <n v="0"/>
    <n v="0"/>
    <n v="108610.21533333336"/>
    <n v="0"/>
    <n v="0"/>
    <n v="0"/>
    <n v="0"/>
    <n v="0"/>
    <n v="108610.21533333336"/>
    <n v="1.2944272797336704"/>
  </r>
  <r>
    <x v="10"/>
    <x v="38"/>
    <n v="83906"/>
    <n v="0"/>
    <m/>
    <n v="111074.7029333333"/>
    <n v="1.32379928650315"/>
    <n v="21640.066666666669"/>
    <n v="10914.066666666669"/>
    <m/>
    <m/>
    <m/>
    <m/>
    <n v="0"/>
    <m/>
    <m/>
    <m/>
    <m/>
    <m/>
    <m/>
    <m/>
    <m/>
    <m/>
    <m/>
    <m/>
    <m/>
    <m/>
    <m/>
    <m/>
    <m/>
    <m/>
    <n v="32554.133333333339"/>
    <n v="0"/>
    <n v="0"/>
    <n v="0"/>
    <n v="0"/>
    <n v="0"/>
    <n v="111074.70293333335"/>
    <n v="0"/>
    <n v="0"/>
    <n v="0"/>
    <n v="0"/>
    <n v="0"/>
    <n v="111074.70293333335"/>
    <n v="1.3237992865031505"/>
  </r>
  <r>
    <x v="11"/>
    <x v="38"/>
    <n v="83906"/>
    <n v="0"/>
    <m/>
    <n v="106755.50900000001"/>
    <n v="1.2723227063618809"/>
    <n v="21127.75"/>
    <n v="10160.5"/>
    <m/>
    <m/>
    <m/>
    <m/>
    <n v="0"/>
    <m/>
    <m/>
    <m/>
    <m/>
    <m/>
    <m/>
    <m/>
    <m/>
    <m/>
    <m/>
    <m/>
    <m/>
    <m/>
    <m/>
    <m/>
    <m/>
    <m/>
    <n v="31288.25"/>
    <n v="0"/>
    <n v="0"/>
    <n v="0"/>
    <n v="0"/>
    <n v="0"/>
    <n v="106755.50899999999"/>
    <n v="0"/>
    <n v="0"/>
    <n v="0"/>
    <n v="0"/>
    <n v="0"/>
    <n v="106755.50899999999"/>
    <n v="1.2723227063618809"/>
  </r>
  <r>
    <x v="12"/>
    <x v="38"/>
    <n v="83906"/>
    <n v="0"/>
    <m/>
    <n v="110524.916"/>
    <n v="1.3172468714990579"/>
    <n v="21374"/>
    <n v="11019"/>
    <m/>
    <m/>
    <m/>
    <m/>
    <n v="0"/>
    <m/>
    <m/>
    <m/>
    <m/>
    <m/>
    <m/>
    <m/>
    <m/>
    <m/>
    <m/>
    <m/>
    <m/>
    <m/>
    <m/>
    <m/>
    <m/>
    <m/>
    <n v="32393"/>
    <n v="0"/>
    <n v="0"/>
    <n v="0"/>
    <n v="0"/>
    <n v="0"/>
    <n v="110524.916"/>
    <n v="0"/>
    <n v="0"/>
    <n v="0"/>
    <n v="0"/>
    <n v="0"/>
    <n v="110524.916"/>
    <n v="1.3172468714990584"/>
  </r>
  <r>
    <x v="13"/>
    <x v="38"/>
    <n v="83906"/>
    <n v="0"/>
    <m/>
    <n v="106143.5535064935"/>
    <n v="1.2650293603138449"/>
    <n v="20663.18181818182"/>
    <n v="10445.71428571429"/>
    <m/>
    <m/>
    <m/>
    <m/>
    <n v="0"/>
    <m/>
    <m/>
    <m/>
    <m/>
    <m/>
    <m/>
    <m/>
    <m/>
    <m/>
    <m/>
    <m/>
    <m/>
    <m/>
    <m/>
    <m/>
    <m/>
    <m/>
    <n v="31108.89610389611"/>
    <n v="0"/>
    <n v="0"/>
    <n v="0"/>
    <n v="0"/>
    <n v="0"/>
    <n v="106143.55350649352"/>
    <n v="0"/>
    <n v="0"/>
    <n v="0"/>
    <n v="0"/>
    <n v="0"/>
    <n v="106143.55350649352"/>
    <n v="1.2650293603138456"/>
  </r>
  <r>
    <x v="14"/>
    <x v="38"/>
    <n v="83906"/>
    <n v="0"/>
    <m/>
    <n v="118613.7541091618"/>
    <n v="1.413650443462467"/>
    <n v="25253.57894736842"/>
    <n v="9494.6111111111113"/>
    <m/>
    <m/>
    <m/>
    <m/>
    <n v="52929.629629629628"/>
    <m/>
    <m/>
    <m/>
    <m/>
    <m/>
    <m/>
    <m/>
    <m/>
    <m/>
    <m/>
    <m/>
    <m/>
    <m/>
    <m/>
    <m/>
    <m/>
    <m/>
    <n v="34748.190058479529"/>
    <n v="0"/>
    <n v="0"/>
    <n v="0"/>
    <n v="52929.629629629628"/>
    <n v="0"/>
    <n v="118560.82447953215"/>
    <n v="0"/>
    <n v="0"/>
    <n v="0"/>
    <n v="52929.629629629628"/>
    <n v="0"/>
    <n v="171490.45410916177"/>
    <n v="2.043840179595759"/>
  </r>
  <r>
    <x v="15"/>
    <x v="38"/>
    <n v="83906"/>
    <n v="0"/>
    <m/>
    <n v="128411.7742857143"/>
    <n v="1.5304242162147439"/>
    <n v="27876.428571428569"/>
    <n v="9700"/>
    <m/>
    <m/>
    <m/>
    <m/>
    <n v="201000"/>
    <m/>
    <m/>
    <m/>
    <m/>
    <m/>
    <m/>
    <m/>
    <m/>
    <m/>
    <m/>
    <m/>
    <m/>
    <m/>
    <m/>
    <m/>
    <m/>
    <m/>
    <n v="37576.428571428565"/>
    <n v="0"/>
    <n v="0"/>
    <n v="0"/>
    <n v="201000"/>
    <n v="0"/>
    <n v="128210.77428571426"/>
    <n v="0"/>
    <n v="0"/>
    <n v="0"/>
    <n v="201000"/>
    <n v="0"/>
    <n v="329210.77428571426"/>
    <n v="3.9235665421509101"/>
  </r>
  <r>
    <x v="16"/>
    <x v="38"/>
    <n v="83906"/>
    <n v="0"/>
    <m/>
    <n v="131556.66833333331"/>
    <n v="1.56790537426803"/>
    <n v="29034.083333333339"/>
    <n v="9398"/>
    <m/>
    <m/>
    <m/>
    <m/>
    <n v="426400"/>
    <m/>
    <m/>
    <m/>
    <m/>
    <m/>
    <m/>
    <m/>
    <m/>
    <m/>
    <m/>
    <m/>
    <m/>
    <m/>
    <m/>
    <m/>
    <m/>
    <m/>
    <n v="38432.083333333343"/>
    <n v="0"/>
    <n v="0"/>
    <n v="0"/>
    <n v="426400"/>
    <n v="0"/>
    <n v="131130.26833333337"/>
    <n v="0"/>
    <n v="0"/>
    <n v="0"/>
    <n v="426400"/>
    <n v="0"/>
    <n v="557530.26833333331"/>
    <n v="6.6447008358559971"/>
  </r>
  <r>
    <x v="17"/>
    <x v="38"/>
    <n v="83906"/>
    <n v="0"/>
    <m/>
    <n v="159122.2569084249"/>
    <n v="1.8964347830718289"/>
    <n v="35831.230769230773"/>
    <n v="10697.95238095238"/>
    <m/>
    <m/>
    <m/>
    <m/>
    <n v="364684"/>
    <m/>
    <m/>
    <m/>
    <m/>
    <m/>
    <m/>
    <m/>
    <m/>
    <m/>
    <m/>
    <m/>
    <m/>
    <m/>
    <m/>
    <m/>
    <m/>
    <m/>
    <n v="46529.183150183155"/>
    <n v="0"/>
    <n v="0"/>
    <n v="0"/>
    <n v="364684"/>
    <n v="0"/>
    <n v="158757.57290842492"/>
    <n v="0"/>
    <n v="0"/>
    <n v="0"/>
    <n v="364684"/>
    <n v="0"/>
    <n v="523441.57290842489"/>
    <n v="6.2384283949708585"/>
  </r>
  <r>
    <x v="18"/>
    <x v="38"/>
    <n v="83906"/>
    <n v="0"/>
    <m/>
    <n v="152639.20800000001"/>
    <n v="1.81916916549472"/>
    <n v="33764"/>
    <n v="10870"/>
    <m/>
    <m/>
    <m/>
    <m/>
    <n v="348000"/>
    <m/>
    <m/>
    <m/>
    <m/>
    <m/>
    <m/>
    <m/>
    <m/>
    <m/>
    <m/>
    <m/>
    <m/>
    <m/>
    <m/>
    <m/>
    <m/>
    <m/>
    <n v="44634"/>
    <n v="0"/>
    <n v="0"/>
    <n v="0"/>
    <n v="348000"/>
    <n v="0"/>
    <n v="152291.20799999998"/>
    <n v="0"/>
    <n v="0"/>
    <n v="0"/>
    <n v="348000"/>
    <n v="0"/>
    <n v="500291.20799999998"/>
    <n v="5.9625200581603224"/>
  </r>
  <r>
    <x v="19"/>
    <x v="38"/>
    <n v="83906"/>
    <n v="0"/>
    <m/>
    <n v="134030.8308651706"/>
    <n v="1.5973926878312701"/>
    <n v="28007.925925925931"/>
    <n v="11261.857142857139"/>
    <m/>
    <m/>
    <m/>
    <m/>
    <n v="42331.034482758623"/>
    <m/>
    <m/>
    <m/>
    <m/>
    <m/>
    <m/>
    <m/>
    <m/>
    <m/>
    <m/>
    <m/>
    <m/>
    <m/>
    <m/>
    <m/>
    <m/>
    <m/>
    <n v="39269.783068783072"/>
    <n v="0"/>
    <n v="0"/>
    <n v="0"/>
    <n v="42331.034482758623"/>
    <n v="0"/>
    <n v="133988.49983068783"/>
    <n v="0"/>
    <n v="0"/>
    <n v="0"/>
    <n v="42331.034482758623"/>
    <n v="0"/>
    <n v="176319.53431344643"/>
    <n v="2.1013936347036735"/>
  </r>
  <r>
    <x v="20"/>
    <x v="38"/>
    <n v="83906"/>
    <n v="0"/>
    <m/>
    <n v="111519.1728"/>
    <n v="1.329096522298763"/>
    <n v="22580.400000000001"/>
    <n v="10104"/>
    <m/>
    <m/>
    <m/>
    <m/>
    <n v="0"/>
    <m/>
    <m/>
    <m/>
    <m/>
    <m/>
    <m/>
    <m/>
    <m/>
    <m/>
    <m/>
    <m/>
    <m/>
    <m/>
    <m/>
    <m/>
    <m/>
    <m/>
    <n v="32684.400000000001"/>
    <n v="0"/>
    <n v="0"/>
    <n v="0"/>
    <n v="0"/>
    <n v="0"/>
    <n v="111519.1728"/>
    <n v="0"/>
    <n v="0"/>
    <n v="0"/>
    <n v="0"/>
    <n v="0"/>
    <n v="111519.1728"/>
    <n v="1.329096522298763"/>
  </r>
  <r>
    <x v="21"/>
    <x v="38"/>
    <n v="83906"/>
    <n v="0"/>
    <m/>
    <n v="126197.7484444444"/>
    <n v="1.504037237437662"/>
    <n v="26567"/>
    <n v="10419.44444444444"/>
    <m/>
    <m/>
    <m/>
    <m/>
    <n v="0"/>
    <m/>
    <m/>
    <m/>
    <m/>
    <m/>
    <m/>
    <m/>
    <m/>
    <m/>
    <m/>
    <m/>
    <m/>
    <m/>
    <m/>
    <m/>
    <m/>
    <m/>
    <n v="36986.444444444438"/>
    <n v="0"/>
    <n v="0"/>
    <n v="0"/>
    <n v="0"/>
    <n v="0"/>
    <n v="126197.74844444441"/>
    <n v="0"/>
    <n v="0"/>
    <n v="0"/>
    <n v="0"/>
    <n v="0"/>
    <n v="126197.74844444441"/>
    <n v="1.5040372374376614"/>
  </r>
  <r>
    <x v="22"/>
    <x v="38"/>
    <n v="83906"/>
    <n v="0"/>
    <m/>
    <n v="116353.1174814815"/>
    <n v="1.3867079527266399"/>
    <n v="23686.296296296299"/>
    <n v="10414.85185185185"/>
    <m/>
    <m/>
    <m/>
    <m/>
    <n v="0"/>
    <m/>
    <m/>
    <m/>
    <m/>
    <m/>
    <m/>
    <m/>
    <m/>
    <m/>
    <m/>
    <m/>
    <m/>
    <m/>
    <m/>
    <m/>
    <m/>
    <m/>
    <n v="34101.148148148146"/>
    <n v="0"/>
    <n v="0"/>
    <n v="0"/>
    <n v="0"/>
    <n v="0"/>
    <n v="116353.11748148147"/>
    <n v="0"/>
    <n v="0"/>
    <n v="0"/>
    <n v="0"/>
    <n v="0"/>
    <n v="116353.11748148147"/>
    <n v="1.3867079527266402"/>
  </r>
  <r>
    <x v="23"/>
    <x v="38"/>
    <n v="83906"/>
    <n v="0"/>
    <m/>
    <n v="118638.652"/>
    <n v="1.4139471789860081"/>
    <n v="25103.76470588235"/>
    <n v="9667.2352941176468"/>
    <m/>
    <m/>
    <m/>
    <m/>
    <n v="0"/>
    <m/>
    <m/>
    <m/>
    <m/>
    <m/>
    <m/>
    <m/>
    <m/>
    <m/>
    <m/>
    <m/>
    <m/>
    <m/>
    <m/>
    <m/>
    <m/>
    <m/>
    <n v="34771"/>
    <n v="0"/>
    <n v="0"/>
    <n v="0"/>
    <n v="0"/>
    <n v="0"/>
    <n v="118638.652"/>
    <n v="0"/>
    <n v="0"/>
    <n v="0"/>
    <n v="0"/>
    <n v="0"/>
    <n v="118638.652"/>
    <n v="1.4139471789860081"/>
  </r>
  <r>
    <x v="24"/>
    <x v="38"/>
    <n v="83906"/>
    <n v="0"/>
    <m/>
    <n v="103525.2568275862"/>
    <n v="1.2338242417417851"/>
    <n v="21352.586206896551"/>
    <n v="8988.9310344827591"/>
    <m/>
    <m/>
    <m/>
    <m/>
    <n v="0"/>
    <m/>
    <m/>
    <m/>
    <m/>
    <m/>
    <m/>
    <m/>
    <m/>
    <m/>
    <m/>
    <m/>
    <m/>
    <m/>
    <m/>
    <m/>
    <m/>
    <m/>
    <n v="30341.517241379312"/>
    <n v="0"/>
    <n v="0"/>
    <n v="0"/>
    <n v="0"/>
    <n v="0"/>
    <n v="103525.25682758621"/>
    <n v="0"/>
    <n v="0"/>
    <n v="0"/>
    <n v="0"/>
    <n v="0"/>
    <n v="103525.25682758621"/>
    <n v="1.2338242417417851"/>
  </r>
  <r>
    <x v="25"/>
    <x v="38"/>
    <n v="83906"/>
    <n v="0"/>
    <m/>
    <n v="61883.823111111109"/>
    <n v="0.73753751949933388"/>
    <n v="10836"/>
    <n v="7301.1111111111113"/>
    <m/>
    <m/>
    <m/>
    <m/>
    <n v="0"/>
    <m/>
    <m/>
    <m/>
    <m/>
    <m/>
    <m/>
    <m/>
    <m/>
    <m/>
    <m/>
    <m/>
    <m/>
    <m/>
    <m/>
    <m/>
    <m/>
    <m/>
    <n v="18137.111111111109"/>
    <n v="0"/>
    <n v="0"/>
    <n v="0"/>
    <n v="0"/>
    <n v="0"/>
    <n v="61883.823111111102"/>
    <n v="0"/>
    <n v="0"/>
    <n v="0"/>
    <n v="0"/>
    <n v="0"/>
    <n v="61883.823111111102"/>
    <n v="0.73753751949933377"/>
  </r>
  <r>
    <x v="26"/>
    <x v="38"/>
    <n v="83906"/>
    <n v="0"/>
    <m/>
    <n v="81225.866588235294"/>
    <n v="0.96805790513473766"/>
    <n v="15645.88235294118"/>
    <n v="8143"/>
    <m/>
    <m/>
    <m/>
    <m/>
    <n v="58200"/>
    <m/>
    <m/>
    <m/>
    <m/>
    <m/>
    <m/>
    <m/>
    <m/>
    <m/>
    <m/>
    <m/>
    <m/>
    <m/>
    <m/>
    <m/>
    <m/>
    <m/>
    <n v="23788.882352941182"/>
    <n v="0"/>
    <n v="0"/>
    <n v="0"/>
    <n v="58200"/>
    <n v="0"/>
    <n v="81167.666588235312"/>
    <n v="0"/>
    <n v="0"/>
    <n v="0"/>
    <n v="58200"/>
    <n v="0"/>
    <n v="139367.6665882353"/>
    <n v="1.6609976233908814"/>
  </r>
  <r>
    <x v="27"/>
    <x v="38"/>
    <n v="83906"/>
    <n v="0"/>
    <m/>
    <n v="110149.2151648352"/>
    <n v="1.3127692318169759"/>
    <n v="25090.38461538461"/>
    <n v="7113.2142857142862"/>
    <m/>
    <m/>
    <m/>
    <m/>
    <n v="270535.71428571432"/>
    <m/>
    <m/>
    <m/>
    <m/>
    <m/>
    <m/>
    <m/>
    <m/>
    <m/>
    <m/>
    <m/>
    <m/>
    <m/>
    <m/>
    <m/>
    <m/>
    <m/>
    <n v="32203.598901098896"/>
    <n v="0"/>
    <n v="0"/>
    <n v="0"/>
    <n v="270535.71428571432"/>
    <n v="0"/>
    <n v="109878.67945054943"/>
    <n v="0"/>
    <n v="0"/>
    <n v="0"/>
    <n v="270535.71428571432"/>
    <n v="0"/>
    <n v="380414.39373626374"/>
    <n v="4.5338163389538737"/>
  </r>
  <r>
    <x v="28"/>
    <x v="38"/>
    <n v="83906"/>
    <n v="0"/>
    <m/>
    <m/>
    <m/>
    <m/>
    <m/>
    <m/>
    <m/>
    <m/>
    <m/>
    <n v="0"/>
    <m/>
    <m/>
    <m/>
    <m/>
    <m/>
    <m/>
    <m/>
    <m/>
    <m/>
    <m/>
    <m/>
    <m/>
    <m/>
    <m/>
    <m/>
    <m/>
    <m/>
    <n v="0"/>
    <n v="0"/>
    <n v="0"/>
    <n v="0"/>
    <n v="0"/>
    <n v="0"/>
    <n v="0"/>
    <n v="0"/>
    <n v="0"/>
    <n v="0"/>
    <n v="0"/>
    <n v="0"/>
    <n v="0"/>
    <n v="0"/>
  </r>
  <r>
    <x v="29"/>
    <x v="38"/>
    <n v="83906"/>
    <n v="0"/>
    <m/>
    <n v="132953.44903174599"/>
    <n v="1.5845523446683909"/>
    <n v="31306.555555555551"/>
    <n v="7527.4642857142862"/>
    <m/>
    <m/>
    <m/>
    <m/>
    <n v="451773.33333333337"/>
    <m/>
    <m/>
    <m/>
    <m/>
    <m/>
    <m/>
    <m/>
    <m/>
    <m/>
    <m/>
    <m/>
    <m/>
    <m/>
    <m/>
    <m/>
    <m/>
    <m/>
    <n v="38834.019841269837"/>
    <n v="0"/>
    <n v="0"/>
    <n v="0"/>
    <n v="451773.33333333337"/>
    <n v="0"/>
    <n v="132501.67569841267"/>
    <n v="0"/>
    <n v="0"/>
    <n v="0"/>
    <n v="451773.33333333337"/>
    <n v="0"/>
    <n v="584275.00903174607"/>
    <n v="6.9634472985453488"/>
  </r>
  <r>
    <x v="30"/>
    <x v="38"/>
    <n v="83906"/>
    <n v="0"/>
    <m/>
    <n v="107133.572"/>
    <n v="1.2768284985579099"/>
    <n v="23961"/>
    <n v="7370"/>
    <m/>
    <m/>
    <m/>
    <m/>
    <n v="232200"/>
    <m/>
    <m/>
    <m/>
    <m/>
    <m/>
    <m/>
    <m/>
    <m/>
    <m/>
    <m/>
    <m/>
    <m/>
    <m/>
    <m/>
    <m/>
    <m/>
    <m/>
    <n v="31331"/>
    <n v="0"/>
    <n v="0"/>
    <n v="0"/>
    <n v="232200"/>
    <n v="0"/>
    <n v="106901.372"/>
    <n v="0"/>
    <n v="0"/>
    <n v="0"/>
    <n v="232200"/>
    <n v="0"/>
    <n v="339101.37199999997"/>
    <n v="4.0414436631468549"/>
  </r>
  <r>
    <x v="31"/>
    <x v="38"/>
    <n v="83906"/>
    <n v="0"/>
    <m/>
    <n v="106874.74400000001"/>
    <n v="1.2737437608752651"/>
    <n v="23595"/>
    <n v="7717"/>
    <m/>
    <m/>
    <m/>
    <m/>
    <n v="38200"/>
    <m/>
    <m/>
    <m/>
    <m/>
    <m/>
    <m/>
    <m/>
    <m/>
    <m/>
    <m/>
    <m/>
    <m/>
    <m/>
    <m/>
    <m/>
    <m/>
    <m/>
    <n v="31312"/>
    <n v="0"/>
    <n v="0"/>
    <n v="0"/>
    <n v="38200"/>
    <n v="0"/>
    <n v="106836.54399999999"/>
    <n v="0"/>
    <n v="0"/>
    <n v="0"/>
    <n v="38200"/>
    <n v="0"/>
    <n v="145036.54399999999"/>
    <n v="1.7285598646103972"/>
  </r>
  <r>
    <x v="32"/>
    <x v="38"/>
    <n v="83906"/>
    <n v="0"/>
    <m/>
    <n v="100722.24000000001"/>
    <n v="1.2004176101828239"/>
    <n v="22117.89473684211"/>
    <n v="7402.1052631578941"/>
    <m/>
    <m/>
    <m/>
    <m/>
    <n v="0"/>
    <m/>
    <m/>
    <m/>
    <m/>
    <m/>
    <m/>
    <m/>
    <m/>
    <m/>
    <m/>
    <m/>
    <m/>
    <m/>
    <m/>
    <m/>
    <m/>
    <m/>
    <n v="29520.000000000004"/>
    <n v="0"/>
    <n v="0"/>
    <n v="0"/>
    <n v="0"/>
    <n v="0"/>
    <n v="100722.24000000001"/>
    <n v="0"/>
    <n v="0"/>
    <n v="0"/>
    <n v="0"/>
    <n v="0"/>
    <n v="100722.24000000001"/>
    <n v="1.2004176101828237"/>
  </r>
  <r>
    <x v="33"/>
    <x v="38"/>
    <n v="83906"/>
    <n v="0"/>
    <m/>
    <n v="99650.872000000003"/>
    <n v="1.187648940481014"/>
    <n v="22354"/>
    <n v="6852"/>
    <m/>
    <m/>
    <m/>
    <m/>
    <n v="0"/>
    <m/>
    <m/>
    <m/>
    <m/>
    <m/>
    <m/>
    <m/>
    <m/>
    <m/>
    <m/>
    <m/>
    <m/>
    <m/>
    <m/>
    <m/>
    <m/>
    <m/>
    <n v="29206"/>
    <n v="0"/>
    <n v="0"/>
    <n v="0"/>
    <n v="0"/>
    <n v="0"/>
    <n v="99650.872000000003"/>
    <n v="0"/>
    <n v="0"/>
    <n v="0"/>
    <n v="0"/>
    <n v="0"/>
    <n v="99650.872000000003"/>
    <n v="1.1876489404810144"/>
  </r>
  <r>
    <x v="34"/>
    <x v="38"/>
    <n v="83906"/>
    <n v="0"/>
    <m/>
    <n v="119170.924"/>
    <n v="1.4202908492837221"/>
    <n v="27813"/>
    <n v="7114"/>
    <m/>
    <m/>
    <m/>
    <m/>
    <n v="0"/>
    <m/>
    <m/>
    <m/>
    <m/>
    <m/>
    <m/>
    <m/>
    <m/>
    <m/>
    <m/>
    <m/>
    <m/>
    <m/>
    <m/>
    <m/>
    <m/>
    <m/>
    <n v="34927"/>
    <n v="0"/>
    <n v="0"/>
    <n v="0"/>
    <n v="0"/>
    <n v="0"/>
    <n v="119170.924"/>
    <n v="0"/>
    <n v="0"/>
    <n v="0"/>
    <n v="0"/>
    <n v="0"/>
    <n v="119170.924"/>
    <n v="1.4202908492837223"/>
  </r>
  <r>
    <x v="35"/>
    <x v="38"/>
    <n v="83906"/>
    <n v="0"/>
    <m/>
    <n v="104329.13344000001"/>
    <n v="1.243404922651538"/>
    <n v="23982.560000000001"/>
    <n v="6594.56"/>
    <m/>
    <m/>
    <m/>
    <m/>
    <n v="0"/>
    <m/>
    <m/>
    <m/>
    <m/>
    <m/>
    <m/>
    <m/>
    <m/>
    <m/>
    <m/>
    <m/>
    <m/>
    <m/>
    <m/>
    <m/>
    <m/>
    <m/>
    <n v="30577.120000000003"/>
    <n v="0"/>
    <n v="0"/>
    <n v="0"/>
    <n v="0"/>
    <n v="0"/>
    <n v="104329.13344000001"/>
    <n v="0"/>
    <n v="0"/>
    <n v="0"/>
    <n v="0"/>
    <n v="0"/>
    <n v="104329.13344000001"/>
    <n v="1.2434049226515387"/>
  </r>
  <r>
    <x v="36"/>
    <x v="38"/>
    <n v="83906"/>
    <n v="0"/>
    <m/>
    <n v="123362.9777931034"/>
    <n v="1.470252160669123"/>
    <n v="28486.862068965522"/>
    <n v="7668.7586206896549"/>
    <m/>
    <m/>
    <m/>
    <m/>
    <n v="0"/>
    <m/>
    <m/>
    <m/>
    <m/>
    <m/>
    <m/>
    <m/>
    <m/>
    <m/>
    <m/>
    <m/>
    <m/>
    <m/>
    <m/>
    <m/>
    <m/>
    <m/>
    <n v="36155.620689655174"/>
    <n v="0"/>
    <n v="0"/>
    <n v="0"/>
    <n v="0"/>
    <n v="0"/>
    <n v="123362.97779310345"/>
    <n v="0"/>
    <n v="0"/>
    <n v="0"/>
    <n v="0"/>
    <n v="0"/>
    <n v="123362.97779310345"/>
    <n v="1.4702521606691232"/>
  </r>
  <r>
    <x v="37"/>
    <x v="38"/>
    <n v="83906"/>
    <n v="0"/>
    <m/>
    <n v="111307.04"/>
    <n v="1.3265683026243651"/>
    <n v="25188"/>
    <n v="7432"/>
    <m/>
    <m/>
    <m/>
    <m/>
    <n v="7600"/>
    <m/>
    <m/>
    <m/>
    <m/>
    <m/>
    <m/>
    <m/>
    <m/>
    <m/>
    <m/>
    <m/>
    <m/>
    <m/>
    <m/>
    <m/>
    <m/>
    <m/>
    <n v="32620"/>
    <n v="0"/>
    <n v="0"/>
    <n v="0"/>
    <n v="7600"/>
    <n v="0"/>
    <n v="111299.44"/>
    <n v="0"/>
    <n v="0"/>
    <n v="0"/>
    <n v="7600"/>
    <n v="0"/>
    <n v="118899.44"/>
    <n v="1.4170552761423498"/>
  </r>
  <r>
    <x v="38"/>
    <x v="38"/>
    <n v="83906"/>
    <n v="0"/>
    <m/>
    <n v="104970.86"/>
    <n v="1.251053083212166"/>
    <n v="23095"/>
    <n v="7635"/>
    <m/>
    <m/>
    <m/>
    <m/>
    <n v="120100"/>
    <m/>
    <m/>
    <m/>
    <m/>
    <m/>
    <m/>
    <m/>
    <m/>
    <m/>
    <m/>
    <m/>
    <m/>
    <m/>
    <m/>
    <m/>
    <m/>
    <m/>
    <n v="30730"/>
    <n v="0"/>
    <n v="0"/>
    <n v="0"/>
    <n v="120100"/>
    <n v="0"/>
    <n v="104850.76"/>
    <n v="0"/>
    <n v="0"/>
    <n v="0"/>
    <n v="120100"/>
    <n v="0"/>
    <n v="224950.76"/>
    <n v="2.680985388410841"/>
  </r>
  <r>
    <x v="39"/>
    <x v="38"/>
    <n v="83906"/>
    <n v="0"/>
    <m/>
    <n v="102314.348"/>
    <n v="1.219392510666699"/>
    <n v="22401"/>
    <n v="7478"/>
    <m/>
    <m/>
    <m/>
    <m/>
    <n v="367200"/>
    <m/>
    <m/>
    <m/>
    <m/>
    <m/>
    <m/>
    <m/>
    <m/>
    <m/>
    <m/>
    <m/>
    <m/>
    <m/>
    <m/>
    <m/>
    <m/>
    <m/>
    <n v="29879"/>
    <n v="0"/>
    <n v="0"/>
    <n v="0"/>
    <n v="367200"/>
    <n v="0"/>
    <n v="101947.148"/>
    <n v="0"/>
    <n v="0"/>
    <n v="0"/>
    <n v="367200"/>
    <n v="0"/>
    <n v="469147.14799999999"/>
    <n v="5.5913420732724717"/>
  </r>
  <r>
    <x v="40"/>
    <x v="38"/>
    <n v="83906"/>
    <n v="0"/>
    <m/>
    <n v="104545.6786666667"/>
    <n v="1.2459857300630071"/>
    <n v="23363.666666666661"/>
    <n v="7154"/>
    <m/>
    <m/>
    <m/>
    <m/>
    <n v="419400"/>
    <m/>
    <m/>
    <m/>
    <m/>
    <m/>
    <m/>
    <m/>
    <m/>
    <m/>
    <m/>
    <m/>
    <m/>
    <m/>
    <m/>
    <m/>
    <m/>
    <m/>
    <n v="30517.666666666661"/>
    <n v="0"/>
    <n v="0"/>
    <n v="0"/>
    <n v="419400"/>
    <n v="0"/>
    <n v="104126.27866666665"/>
    <n v="0"/>
    <n v="0"/>
    <n v="0"/>
    <n v="419400"/>
    <n v="0"/>
    <n v="523526.27866666665"/>
    <n v="6.2394379265686206"/>
  </r>
  <r>
    <x v="41"/>
    <x v="38"/>
    <n v="83906"/>
    <n v="0"/>
    <m/>
    <n v="157306.64000000001"/>
    <n v="1.874796081329106"/>
    <n v="37789"/>
    <n v="8180.9999999999991"/>
    <m/>
    <m/>
    <m/>
    <m/>
    <n v="457000"/>
    <m/>
    <m/>
    <m/>
    <m/>
    <m/>
    <m/>
    <m/>
    <m/>
    <m/>
    <m/>
    <m/>
    <m/>
    <m/>
    <m/>
    <m/>
    <m/>
    <m/>
    <n v="45970"/>
    <n v="0"/>
    <n v="0"/>
    <n v="0"/>
    <n v="457000"/>
    <n v="0"/>
    <n v="156849.63999999998"/>
    <n v="0"/>
    <n v="0"/>
    <n v="0"/>
    <n v="457000"/>
    <n v="0"/>
    <n v="613849.64"/>
    <n v="7.3159206731342215"/>
  </r>
  <r>
    <x v="42"/>
    <x v="38"/>
    <n v="83906"/>
    <n v="0"/>
    <m/>
    <n v="126325.28"/>
    <n v="1.505557171120063"/>
    <n v="27852"/>
    <n v="9088"/>
    <m/>
    <m/>
    <m/>
    <m/>
    <n v="286000"/>
    <m/>
    <m/>
    <m/>
    <m/>
    <m/>
    <m/>
    <m/>
    <m/>
    <m/>
    <m/>
    <m/>
    <m/>
    <m/>
    <m/>
    <m/>
    <m/>
    <m/>
    <n v="36940"/>
    <n v="0"/>
    <n v="0"/>
    <n v="0"/>
    <n v="286000"/>
    <n v="0"/>
    <n v="126039.28"/>
    <n v="0"/>
    <n v="0"/>
    <n v="0"/>
    <n v="286000"/>
    <n v="0"/>
    <n v="412039.28"/>
    <n v="4.9107248587705294"/>
  </r>
  <r>
    <x v="43"/>
    <x v="38"/>
    <n v="83906"/>
    <n v="0"/>
    <m/>
    <n v="114573.9384236453"/>
    <n v="1.3655035208882"/>
    <n v="24472.28571428571"/>
    <n v="9074.1428571428569"/>
    <m/>
    <m/>
    <m/>
    <m/>
    <n v="113524.13793103449"/>
    <m/>
    <m/>
    <m/>
    <m/>
    <m/>
    <m/>
    <m/>
    <m/>
    <m/>
    <m/>
    <m/>
    <m/>
    <m/>
    <m/>
    <m/>
    <m/>
    <m/>
    <n v="33546.428571428565"/>
    <n v="0"/>
    <n v="0"/>
    <n v="0"/>
    <n v="113524.13793103449"/>
    <n v="0"/>
    <n v="114460.41428571426"/>
    <n v="0"/>
    <n v="0"/>
    <n v="0"/>
    <n v="113524.13793103449"/>
    <n v="0"/>
    <n v="227984.55221674877"/>
    <n v="2.7171424238641904"/>
  </r>
  <r>
    <x v="44"/>
    <x v="38"/>
    <n v="83906"/>
    <n v="0"/>
    <m/>
    <n v="105533.16"/>
    <n v="1.257754630181394"/>
    <n v="22414"/>
    <n v="8516"/>
    <m/>
    <m/>
    <m/>
    <m/>
    <n v="0"/>
    <m/>
    <m/>
    <m/>
    <m/>
    <m/>
    <m/>
    <m/>
    <m/>
    <m/>
    <m/>
    <m/>
    <m/>
    <m/>
    <m/>
    <m/>
    <m/>
    <m/>
    <n v="30930"/>
    <n v="0"/>
    <n v="0"/>
    <n v="0"/>
    <n v="0"/>
    <n v="0"/>
    <n v="105533.16"/>
    <n v="0"/>
    <n v="0"/>
    <n v="0"/>
    <n v="0"/>
    <n v="0"/>
    <n v="105533.16"/>
    <n v="1.2577546301813936"/>
  </r>
  <r>
    <x v="45"/>
    <x v="38"/>
    <n v="83906"/>
    <n v="0"/>
    <m/>
    <n v="100055.2752380952"/>
    <n v="1.1924686582377331"/>
    <n v="22077.90476190476"/>
    <n v="7246.6190476190477"/>
    <m/>
    <m/>
    <m/>
    <m/>
    <n v="0"/>
    <m/>
    <m/>
    <m/>
    <m/>
    <m/>
    <m/>
    <m/>
    <m/>
    <m/>
    <m/>
    <m/>
    <m/>
    <m/>
    <m/>
    <m/>
    <m/>
    <m/>
    <n v="29324.523809523809"/>
    <n v="0"/>
    <n v="0"/>
    <n v="0"/>
    <n v="0"/>
    <n v="0"/>
    <n v="100055.27523809523"/>
    <n v="0"/>
    <n v="0"/>
    <n v="0"/>
    <n v="0"/>
    <n v="0"/>
    <n v="100055.27523809523"/>
    <n v="1.1924686582377331"/>
  </r>
  <r>
    <x v="46"/>
    <x v="38"/>
    <n v="83906"/>
    <n v="0"/>
    <m/>
    <n v="106436.85257142851"/>
    <n v="1.268524927554985"/>
    <n v="22745.142857142859"/>
    <n v="8449.7142857142844"/>
    <m/>
    <m/>
    <m/>
    <m/>
    <n v="0"/>
    <m/>
    <m/>
    <m/>
    <m/>
    <m/>
    <m/>
    <m/>
    <m/>
    <m/>
    <m/>
    <m/>
    <m/>
    <m/>
    <m/>
    <m/>
    <m/>
    <m/>
    <n v="31194.857142857145"/>
    <n v="0"/>
    <n v="0"/>
    <n v="0"/>
    <n v="0"/>
    <n v="0"/>
    <n v="106436.85257142858"/>
    <n v="0"/>
    <n v="0"/>
    <n v="0"/>
    <n v="0"/>
    <n v="0"/>
    <n v="106436.85257142858"/>
    <n v="1.268524927554985"/>
  </r>
  <r>
    <x v="47"/>
    <x v="38"/>
    <n v="83906"/>
    <n v="0"/>
    <m/>
    <n v="107239.16"/>
    <n v="1.2780869067766309"/>
    <n v="22829"/>
    <n v="8601"/>
    <m/>
    <m/>
    <m/>
    <m/>
    <n v="0"/>
    <m/>
    <m/>
    <m/>
    <m/>
    <m/>
    <m/>
    <m/>
    <m/>
    <m/>
    <m/>
    <m/>
    <m/>
    <m/>
    <m/>
    <m/>
    <m/>
    <m/>
    <n v="31430"/>
    <n v="0"/>
    <n v="0"/>
    <n v="0"/>
    <n v="0"/>
    <n v="0"/>
    <n v="107239.16"/>
    <n v="0"/>
    <n v="0"/>
    <n v="0"/>
    <n v="0"/>
    <n v="0"/>
    <n v="107239.16"/>
    <n v="1.2780869067766309"/>
  </r>
  <r>
    <x v="48"/>
    <x v="38"/>
    <n v="83906"/>
    <n v="0"/>
    <m/>
    <n v="113168.4848571428"/>
    <n v="1.34875318638885"/>
    <n v="23820.178571428569"/>
    <n v="9347.6071428571431"/>
    <m/>
    <m/>
    <m/>
    <m/>
    <n v="0"/>
    <m/>
    <m/>
    <m/>
    <m/>
    <m/>
    <m/>
    <m/>
    <m/>
    <m/>
    <m/>
    <m/>
    <m/>
    <m/>
    <m/>
    <m/>
    <m/>
    <m/>
    <n v="33167.78571428571"/>
    <n v="0"/>
    <n v="0"/>
    <n v="0"/>
    <n v="0"/>
    <n v="0"/>
    <n v="113168.48485714284"/>
    <n v="0"/>
    <n v="0"/>
    <n v="0"/>
    <n v="0"/>
    <n v="0"/>
    <n v="113168.48485714284"/>
    <n v="1.34875318638885"/>
  </r>
  <r>
    <x v="49"/>
    <x v="38"/>
    <n v="83906"/>
    <n v="0"/>
    <m/>
    <n v="124859.5153846154"/>
    <n v="1.4880880435799031"/>
    <n v="26078.076923076918"/>
    <n v="10516.153846153849"/>
    <m/>
    <m/>
    <m/>
    <m/>
    <n v="0"/>
    <m/>
    <m/>
    <m/>
    <m/>
    <m/>
    <m/>
    <m/>
    <m/>
    <m/>
    <m/>
    <m/>
    <m/>
    <m/>
    <m/>
    <m/>
    <m/>
    <m/>
    <n v="36594.230769230766"/>
    <n v="0"/>
    <n v="0"/>
    <n v="0"/>
    <n v="0"/>
    <n v="0"/>
    <n v="124859.51538461537"/>
    <n v="0"/>
    <n v="0"/>
    <n v="0"/>
    <n v="0"/>
    <n v="0"/>
    <n v="124859.51538461537"/>
    <n v="1.4880880435799033"/>
  </r>
  <r>
    <x v="50"/>
    <x v="38"/>
    <n v="83906"/>
    <n v="0"/>
    <m/>
    <n v="119633.4768275862"/>
    <n v="1.4258035995946201"/>
    <n v="26069.931034482761"/>
    <n v="8937.6206896551721"/>
    <m/>
    <m/>
    <m/>
    <m/>
    <n v="187710.3448275862"/>
    <m/>
    <m/>
    <m/>
    <m/>
    <m/>
    <m/>
    <m/>
    <m/>
    <m/>
    <m/>
    <m/>
    <m/>
    <m/>
    <m/>
    <m/>
    <m/>
    <m/>
    <n v="35007.551724137935"/>
    <n v="0"/>
    <n v="0"/>
    <n v="0"/>
    <n v="187710.3448275862"/>
    <n v="0"/>
    <n v="119445.76648275863"/>
    <n v="0"/>
    <n v="0"/>
    <n v="0"/>
    <n v="187710.3448275862"/>
    <n v="0"/>
    <n v="307156.11131034483"/>
    <n v="3.6607168892611353"/>
  </r>
  <r>
    <x v="51"/>
    <x v="38"/>
    <n v="83906"/>
    <n v="0"/>
    <m/>
    <n v="123424.76274725269"/>
    <n v="1.470988519858565"/>
    <n v="28162.5"/>
    <n v="7928.0769230769229"/>
    <m/>
    <m/>
    <m/>
    <m/>
    <n v="283714.28571428568"/>
    <m/>
    <m/>
    <m/>
    <m/>
    <m/>
    <m/>
    <m/>
    <m/>
    <m/>
    <m/>
    <m/>
    <m/>
    <m/>
    <m/>
    <m/>
    <m/>
    <m/>
    <n v="36090.576923076922"/>
    <n v="0"/>
    <n v="0"/>
    <n v="0"/>
    <n v="283714.28571428568"/>
    <n v="0"/>
    <n v="123141.04846153845"/>
    <n v="0"/>
    <n v="0"/>
    <n v="0"/>
    <n v="283714.28571428568"/>
    <n v="0"/>
    <n v="406855.33417582413"/>
    <n v="4.8489420801352008"/>
  </r>
  <r>
    <x v="52"/>
    <x v="38"/>
    <n v="83906"/>
    <n v="0"/>
    <m/>
    <m/>
    <m/>
    <m/>
    <n v="7987.666666666667"/>
    <m/>
    <m/>
    <m/>
    <m/>
    <n v="347200"/>
    <m/>
    <m/>
    <m/>
    <m/>
    <m/>
    <m/>
    <m/>
    <m/>
    <m/>
    <m/>
    <m/>
    <m/>
    <m/>
    <m/>
    <m/>
    <m/>
    <m/>
    <n v="7987.666666666667"/>
    <n v="0"/>
    <n v="0"/>
    <n v="0"/>
    <n v="347200"/>
    <n v="0"/>
    <n v="27253.918666666668"/>
    <n v="0"/>
    <n v="0"/>
    <n v="0"/>
    <n v="347200"/>
    <n v="0"/>
    <n v="374453.91866666666"/>
    <n v="4.4627788080312092"/>
  </r>
  <r>
    <x v="0"/>
    <x v="39"/>
    <n v="140788"/>
    <n v="2375220"/>
    <n v="265043.3571428571"/>
    <n v="2167105795.0500002"/>
    <n v="15392.688262138819"/>
    <m/>
    <m/>
    <m/>
    <m/>
    <m/>
    <m/>
    <n v="827115.42857142864"/>
    <m/>
    <m/>
    <m/>
    <m/>
    <m/>
    <m/>
    <m/>
    <m/>
    <m/>
    <m/>
    <m/>
    <m/>
    <m/>
    <m/>
    <m/>
    <m/>
    <m/>
    <n v="265043.3571428571"/>
    <n v="0"/>
    <n v="2375220"/>
    <n v="0"/>
    <n v="827115.42857142864"/>
    <n v="0"/>
    <n v="904327.93457142846"/>
    <n v="0"/>
    <n v="2256459"/>
    <n v="0"/>
    <n v="827115.42857142864"/>
    <n v="0"/>
    <n v="3987902.3631428569"/>
    <n v="28.325584305074699"/>
  </r>
  <r>
    <x v="54"/>
    <x v="39"/>
    <n v="140788"/>
    <n v="1934856"/>
    <n v="237976"/>
    <n v="1765401387.1359999"/>
    <n v="12539.43082603631"/>
    <m/>
    <m/>
    <m/>
    <m/>
    <m/>
    <m/>
    <n v="741024"/>
    <m/>
    <m/>
    <m/>
    <m/>
    <m/>
    <m/>
    <m/>
    <m/>
    <m/>
    <m/>
    <m/>
    <m/>
    <m/>
    <m/>
    <m/>
    <m/>
    <m/>
    <n v="237976"/>
    <n v="0"/>
    <n v="1934856"/>
    <n v="0"/>
    <n v="741024"/>
    <n v="0"/>
    <n v="811974.11199999996"/>
    <n v="0"/>
    <n v="1838113.2"/>
    <n v="0"/>
    <n v="741024"/>
    <n v="0"/>
    <n v="3391111.3119999999"/>
    <n v="24.086650225871523"/>
  </r>
  <r>
    <x v="1"/>
    <x v="39"/>
    <n v="140788"/>
    <n v="1865730.5714285721"/>
    <n v="268885.1428571429"/>
    <n v="1702464550.1051431"/>
    <n v="12092.398145475059"/>
    <m/>
    <m/>
    <m/>
    <m/>
    <m/>
    <m/>
    <n v="832854.85714285716"/>
    <m/>
    <m/>
    <m/>
    <m/>
    <m/>
    <m/>
    <m/>
    <m/>
    <m/>
    <m/>
    <m/>
    <m/>
    <m/>
    <m/>
    <m/>
    <m/>
    <m/>
    <n v="268885.1428571429"/>
    <n v="0"/>
    <n v="1865730.5714285721"/>
    <n v="0"/>
    <n v="832854.85714285716"/>
    <n v="0"/>
    <n v="917436.10742857156"/>
    <n v="0"/>
    <n v="1772444.0428571433"/>
    <n v="0"/>
    <n v="832854.85714285716"/>
    <n v="0"/>
    <n v="3522735.007428572"/>
    <n v="25.021557287755861"/>
  </r>
  <r>
    <x v="53"/>
    <x v="39"/>
    <n v="140788"/>
    <n v="1577712"/>
    <n v="257752"/>
    <n v="1439753623.2639999"/>
    <n v="10226.39446020968"/>
    <m/>
    <m/>
    <m/>
    <m/>
    <m/>
    <m/>
    <n v="829440"/>
    <m/>
    <m/>
    <m/>
    <m/>
    <m/>
    <m/>
    <m/>
    <m/>
    <m/>
    <m/>
    <m/>
    <m/>
    <m/>
    <m/>
    <m/>
    <m/>
    <m/>
    <n v="257752"/>
    <n v="0"/>
    <n v="1577712"/>
    <n v="0"/>
    <n v="829440"/>
    <n v="0"/>
    <n v="879449.82400000002"/>
    <n v="0"/>
    <n v="1498826.4"/>
    <n v="0"/>
    <n v="829440"/>
    <n v="0"/>
    <n v="3207716.2239999999"/>
    <n v="22.784017274199506"/>
  </r>
  <r>
    <x v="2"/>
    <x v="39"/>
    <n v="140788"/>
    <n v="746924.68965517241"/>
    <n v="258636.44444444441"/>
    <n v="682079177.58982372"/>
    <n v="4844.7252435564378"/>
    <m/>
    <m/>
    <m/>
    <m/>
    <m/>
    <m/>
    <n v="1393075.862068966"/>
    <m/>
    <m/>
    <m/>
    <m/>
    <m/>
    <m/>
    <m/>
    <m/>
    <m/>
    <m/>
    <m/>
    <m/>
    <m/>
    <m/>
    <m/>
    <m/>
    <m/>
    <n v="258636.44444444441"/>
    <n v="0"/>
    <n v="746924.68965517241"/>
    <n v="0"/>
    <n v="1393075.862068966"/>
    <n v="0"/>
    <n v="882467.54844444431"/>
    <n v="0"/>
    <n v="709578.45517241384"/>
    <n v="0"/>
    <n v="1393075.862068966"/>
    <n v="0"/>
    <n v="2985121.8656858243"/>
    <n v="21.202956684417877"/>
  </r>
  <r>
    <x v="3"/>
    <x v="39"/>
    <n v="140788"/>
    <n v="576762.85714285716"/>
    <n v="252342.5"/>
    <n v="526870291.73000002"/>
    <n v="3742.295449399096"/>
    <m/>
    <m/>
    <m/>
    <m/>
    <m/>
    <m/>
    <n v="1573405.7142857141"/>
    <m/>
    <m/>
    <m/>
    <m/>
    <m/>
    <m/>
    <m/>
    <m/>
    <m/>
    <m/>
    <m/>
    <m/>
    <m/>
    <m/>
    <m/>
    <m/>
    <m/>
    <n v="252342.5"/>
    <n v="0"/>
    <n v="576762.85714285716"/>
    <n v="0"/>
    <n v="1573405.7142857141"/>
    <n v="0"/>
    <n v="860992.61"/>
    <n v="0"/>
    <n v="547924.71428571432"/>
    <n v="0"/>
    <n v="1573405.7142857141"/>
    <n v="0"/>
    <n v="2982323.0385714285"/>
    <n v="21.183076956639972"/>
  </r>
  <r>
    <x v="4"/>
    <x v="39"/>
    <n v="140788"/>
    <n v="709435.42857140303"/>
    <n v="256015.71428570151"/>
    <n v="647880816.46969092"/>
    <n v="4601.8184537722736"/>
    <m/>
    <m/>
    <m/>
    <m/>
    <m/>
    <m/>
    <n v="2179995.428571403"/>
    <m/>
    <m/>
    <m/>
    <m/>
    <m/>
    <m/>
    <m/>
    <m/>
    <m/>
    <m/>
    <m/>
    <m/>
    <m/>
    <m/>
    <m/>
    <m/>
    <m/>
    <n v="256015.71428570151"/>
    <n v="0"/>
    <n v="709435.42857140303"/>
    <n v="0"/>
    <n v="2179995.428571403"/>
    <n v="0"/>
    <n v="873525.61714281351"/>
    <n v="0"/>
    <n v="673963.65714283288"/>
    <n v="0"/>
    <n v="2179995.428571403"/>
    <n v="0"/>
    <n v="3727484.7028570492"/>
    <n v="26.475869412571022"/>
  </r>
  <r>
    <x v="5"/>
    <x v="39"/>
    <n v="140788"/>
    <n v="673522.28571428359"/>
    <n v="251616.14285714179"/>
    <n v="615113071.36514091"/>
    <n v="4369.0731551349609"/>
    <m/>
    <m/>
    <m/>
    <m/>
    <m/>
    <m/>
    <n v="2232514.2857142841"/>
    <m/>
    <m/>
    <m/>
    <m/>
    <m/>
    <m/>
    <m/>
    <m/>
    <m/>
    <m/>
    <m/>
    <m/>
    <m/>
    <m/>
    <m/>
    <m/>
    <m/>
    <n v="251616.14285714179"/>
    <n v="0"/>
    <n v="673522.28571428359"/>
    <n v="0"/>
    <n v="2232514.2857142841"/>
    <n v="0"/>
    <n v="858514.27942856774"/>
    <n v="0"/>
    <n v="639846.17142856948"/>
    <n v="0"/>
    <n v="2232514.2857142841"/>
    <n v="0"/>
    <n v="3730874.7365714214"/>
    <n v="26.499948408752317"/>
  </r>
  <r>
    <x v="6"/>
    <x v="39"/>
    <n v="140788"/>
    <n v="613842.85714285716"/>
    <n v="233083.84615384621"/>
    <n v="560621615.56879127"/>
    <n v="3982.026987873905"/>
    <m/>
    <m/>
    <m/>
    <m/>
    <m/>
    <m/>
    <n v="1647771.4285714279"/>
    <m/>
    <m/>
    <m/>
    <m/>
    <m/>
    <m/>
    <m/>
    <m/>
    <m/>
    <m/>
    <m/>
    <m/>
    <m/>
    <m/>
    <m/>
    <m/>
    <m/>
    <n v="233083.84615384621"/>
    <n v="0"/>
    <n v="613842.85714285716"/>
    <n v="0"/>
    <n v="1647771.4285714279"/>
    <n v="0"/>
    <n v="795282.08307692327"/>
    <n v="0"/>
    <n v="583150.71428571432"/>
    <n v="0"/>
    <n v="1647771.4285714279"/>
    <n v="0"/>
    <n v="3026204.2259340659"/>
    <n v="21.494759680754509"/>
  </r>
  <r>
    <x v="7"/>
    <x v="39"/>
    <n v="140788"/>
    <n v="583231.70370370371"/>
    <n v="246953.75"/>
    <n v="532750631.23677778"/>
    <n v="3784.0627840212078"/>
    <m/>
    <m/>
    <m/>
    <m/>
    <m/>
    <m/>
    <n v="711264"/>
    <m/>
    <m/>
    <m/>
    <m/>
    <m/>
    <m/>
    <m/>
    <m/>
    <m/>
    <m/>
    <m/>
    <m/>
    <m/>
    <m/>
    <m/>
    <m/>
    <m/>
    <n v="246953.75"/>
    <n v="0"/>
    <n v="583231.70370370371"/>
    <n v="0"/>
    <n v="711264"/>
    <n v="0"/>
    <n v="842606.19499999995"/>
    <n v="0"/>
    <n v="554070.11851851852"/>
    <n v="0"/>
    <n v="711264"/>
    <n v="0"/>
    <n v="2107940.3135185186"/>
    <n v="14.972443059909358"/>
  </r>
  <r>
    <x v="8"/>
    <x v="39"/>
    <n v="140788"/>
    <n v="1327354.2857142859"/>
    <n v="235952.72727272729"/>
    <n v="1211352749.208312"/>
    <n v="8604.0908970104829"/>
    <m/>
    <m/>
    <m/>
    <m/>
    <m/>
    <m/>
    <n v="569931.42857142864"/>
    <m/>
    <m/>
    <m/>
    <m/>
    <m/>
    <m/>
    <m/>
    <m/>
    <m/>
    <m/>
    <m/>
    <m/>
    <m/>
    <m/>
    <m/>
    <m/>
    <m/>
    <n v="235952.72727272729"/>
    <n v="0"/>
    <n v="1327354.2857142859"/>
    <n v="0"/>
    <n v="569931.42857142864"/>
    <n v="0"/>
    <n v="805070.70545454556"/>
    <n v="0"/>
    <n v="1260986.5714285716"/>
    <n v="0"/>
    <n v="569931.42857142864"/>
    <n v="0"/>
    <n v="2635988.705454546"/>
    <n v="18.723106411445194"/>
  </r>
  <r>
    <x v="9"/>
    <x v="39"/>
    <n v="140788"/>
    <n v="2081428.9411765039"/>
    <n v="253287.70588237789"/>
    <n v="1899128224.5466189"/>
    <n v="13489.276249017101"/>
    <m/>
    <m/>
    <m/>
    <m/>
    <m/>
    <m/>
    <n v="812541.17647062987"/>
    <m/>
    <m/>
    <m/>
    <m/>
    <m/>
    <m/>
    <m/>
    <m/>
    <m/>
    <m/>
    <m/>
    <m/>
    <m/>
    <m/>
    <m/>
    <m/>
    <m/>
    <n v="253287.70588237789"/>
    <n v="0"/>
    <n v="2081428.9411765039"/>
    <n v="0"/>
    <n v="812541.17647062987"/>
    <n v="0"/>
    <n v="864217.65247067332"/>
    <n v="0"/>
    <n v="1977357.4941176786"/>
    <n v="0"/>
    <n v="812541.17647062987"/>
    <n v="0"/>
    <n v="3654116.3230589819"/>
    <n v="25.954742755483295"/>
  </r>
  <r>
    <x v="10"/>
    <x v="39"/>
    <n v="140788"/>
    <n v="2314814.6624434059"/>
    <n v="259644.09411762279"/>
    <n v="2111997727.8803401"/>
    <n v="15001.262379466571"/>
    <m/>
    <m/>
    <m/>
    <m/>
    <m/>
    <m/>
    <n v="850082.82352937013"/>
    <m/>
    <m/>
    <m/>
    <m/>
    <m/>
    <m/>
    <m/>
    <m/>
    <m/>
    <m/>
    <m/>
    <m/>
    <m/>
    <m/>
    <m/>
    <m/>
    <m/>
    <n v="259644.09411762279"/>
    <n v="0"/>
    <n v="2314814.6624434059"/>
    <n v="0"/>
    <n v="850082.82352937013"/>
    <n v="0"/>
    <n v="885905.6491293289"/>
    <n v="0"/>
    <n v="2199073.9293212355"/>
    <n v="0"/>
    <n v="850082.82352937013"/>
    <n v="0"/>
    <n v="3935062.4019799344"/>
    <n v="27.95026850285489"/>
  </r>
  <r>
    <x v="11"/>
    <x v="39"/>
    <n v="140788"/>
    <n v="2264581.4153846088"/>
    <n v="240558.3039999991"/>
    <n v="2066119790.988626"/>
    <n v="14675.39698687833"/>
    <m/>
    <m/>
    <m/>
    <m/>
    <m/>
    <m/>
    <n v="755224.61538461538"/>
    <m/>
    <m/>
    <m/>
    <m/>
    <m/>
    <m/>
    <m/>
    <m/>
    <m/>
    <m/>
    <m/>
    <m/>
    <m/>
    <m/>
    <m/>
    <m/>
    <m/>
    <n v="240558.3039999991"/>
    <n v="0"/>
    <n v="2264581.4153846088"/>
    <n v="0"/>
    <n v="755224.61538461538"/>
    <n v="0"/>
    <n v="820784.93324799696"/>
    <n v="0"/>
    <n v="2151352.3446153784"/>
    <n v="0"/>
    <n v="755224.61538461538"/>
    <n v="0"/>
    <n v="3727361.8932479909"/>
    <n v="26.474997110890069"/>
  </r>
  <r>
    <x v="12"/>
    <x v="39"/>
    <n v="140788"/>
    <n v="2067752"/>
    <n v="266100"/>
    <n v="1886698611.984"/>
    <n v="13400.990226326099"/>
    <m/>
    <m/>
    <m/>
    <m/>
    <m/>
    <m/>
    <n v="854784"/>
    <m/>
    <m/>
    <m/>
    <m/>
    <m/>
    <m/>
    <m/>
    <m/>
    <m/>
    <m/>
    <m/>
    <m/>
    <m/>
    <m/>
    <m/>
    <m/>
    <m/>
    <n v="266100"/>
    <n v="0"/>
    <n v="2067752"/>
    <n v="0"/>
    <n v="854784"/>
    <n v="0"/>
    <n v="907933.2"/>
    <n v="0"/>
    <n v="1964364.4"/>
    <n v="0"/>
    <n v="854784"/>
    <n v="0"/>
    <n v="3727081.5999999996"/>
    <n v="26.473006222121199"/>
  </r>
  <r>
    <x v="13"/>
    <x v="39"/>
    <n v="140788"/>
    <n v="1270772.307692308"/>
    <n v="259458.26086956519"/>
    <n v="1159830528.718395"/>
    <n v="8238.1348461402595"/>
    <m/>
    <m/>
    <m/>
    <m/>
    <m/>
    <m/>
    <n v="912516.92307692312"/>
    <m/>
    <m/>
    <m/>
    <m/>
    <m/>
    <m/>
    <m/>
    <m/>
    <m/>
    <m/>
    <m/>
    <m/>
    <m/>
    <m/>
    <m/>
    <m/>
    <m/>
    <n v="259458.26086956519"/>
    <n v="0"/>
    <n v="1270772.307692308"/>
    <n v="0"/>
    <n v="912516.92307692312"/>
    <n v="0"/>
    <n v="885271.58608695643"/>
    <n v="0"/>
    <n v="1207233.6923076925"/>
    <n v="0"/>
    <n v="912516.92307692312"/>
    <n v="0"/>
    <n v="3005022.2014715718"/>
    <n v="21.344306343378499"/>
  </r>
  <r>
    <x v="14"/>
    <x v="39"/>
    <n v="140788"/>
    <n v="1053559.111111111"/>
    <n v="262773.36"/>
    <n v="961743757.8296535"/>
    <n v="6831.148662028394"/>
    <m/>
    <m/>
    <m/>
    <m/>
    <m/>
    <m/>
    <n v="1265792"/>
    <m/>
    <m/>
    <m/>
    <m/>
    <m/>
    <m/>
    <m/>
    <m/>
    <m/>
    <m/>
    <m/>
    <m/>
    <m/>
    <m/>
    <m/>
    <m/>
    <m/>
    <n v="262773.36"/>
    <n v="0"/>
    <n v="1053559.111111111"/>
    <n v="0"/>
    <n v="1265792"/>
    <n v="0"/>
    <n v="896582.7043199999"/>
    <n v="0"/>
    <n v="1000881.1555555555"/>
    <n v="0"/>
    <n v="1265792"/>
    <n v="0"/>
    <n v="3163255.8598755552"/>
    <n v="22.46822072815549"/>
  </r>
  <r>
    <x v="15"/>
    <x v="39"/>
    <n v="140788"/>
    <n v="723711.42857142864"/>
    <n v="249828.88888888891"/>
    <n v="660878985.54031754"/>
    <n v="4694.1428640247577"/>
    <m/>
    <m/>
    <m/>
    <m/>
    <m/>
    <m/>
    <n v="1746514.2857142859"/>
    <m/>
    <m/>
    <m/>
    <m/>
    <m/>
    <m/>
    <m/>
    <m/>
    <m/>
    <m/>
    <m/>
    <m/>
    <m/>
    <m/>
    <m/>
    <m/>
    <m/>
    <n v="249828.88888888891"/>
    <n v="0"/>
    <n v="723711.42857142864"/>
    <n v="0"/>
    <n v="1746514.2857142859"/>
    <n v="0"/>
    <n v="852416.1688888889"/>
    <n v="0"/>
    <n v="687525.85714285716"/>
    <n v="0"/>
    <n v="1746514.2857142859"/>
    <n v="0"/>
    <n v="3286456.311746032"/>
    <n v="23.343298517956303"/>
  </r>
  <r>
    <x v="16"/>
    <x v="39"/>
    <n v="140788"/>
    <n v="708016"/>
    <n v="266136"/>
    <n v="646621138.07999992"/>
    <n v="4592.8711117424773"/>
    <m/>
    <m/>
    <m/>
    <m/>
    <m/>
    <m/>
    <n v="2490048"/>
    <m/>
    <m/>
    <m/>
    <m/>
    <m/>
    <m/>
    <m/>
    <m/>
    <m/>
    <m/>
    <m/>
    <m/>
    <m/>
    <m/>
    <m/>
    <m/>
    <m/>
    <n v="266136"/>
    <n v="0"/>
    <n v="708016"/>
    <n v="0"/>
    <n v="2490048"/>
    <n v="0"/>
    <n v="908056.03200000001"/>
    <n v="0"/>
    <n v="672615.2"/>
    <n v="0"/>
    <n v="2490048"/>
    <n v="0"/>
    <n v="4070719.2319999998"/>
    <n v="28.913822428047844"/>
  </r>
  <r>
    <x v="17"/>
    <x v="39"/>
    <n v="140788"/>
    <n v="599316.79999999993"/>
    <n v="258563.61904761911"/>
    <n v="547461003.04899037"/>
    <n v="3888.548761606035"/>
    <m/>
    <m/>
    <m/>
    <m/>
    <m/>
    <m/>
    <n v="1862380.8"/>
    <m/>
    <m/>
    <m/>
    <m/>
    <m/>
    <m/>
    <m/>
    <m/>
    <m/>
    <m/>
    <m/>
    <m/>
    <m/>
    <m/>
    <m/>
    <m/>
    <m/>
    <n v="258563.61904761911"/>
    <n v="0"/>
    <n v="599316.79999999993"/>
    <n v="0"/>
    <n v="1862380.8"/>
    <n v="0"/>
    <n v="882219.06819047639"/>
    <n v="0"/>
    <n v="569350.95999999985"/>
    <n v="0"/>
    <n v="1862380.8"/>
    <n v="0"/>
    <n v="3313950.8281904766"/>
    <n v="23.538588716300229"/>
  </r>
  <r>
    <x v="18"/>
    <x v="39"/>
    <n v="140788"/>
    <n v="669814.2857142858"/>
    <n v="247713.33333333331"/>
    <n v="611717879.69904768"/>
    <n v="4344.9575226514171"/>
    <m/>
    <m/>
    <m/>
    <m/>
    <m/>
    <m/>
    <n v="2053234.2857142859"/>
    <m/>
    <m/>
    <m/>
    <m/>
    <m/>
    <m/>
    <m/>
    <m/>
    <m/>
    <m/>
    <m/>
    <m/>
    <m/>
    <m/>
    <m/>
    <m/>
    <m/>
    <n v="247713.33333333331"/>
    <n v="0"/>
    <n v="669814.2857142858"/>
    <n v="0"/>
    <n v="2053234.2857142859"/>
    <n v="0"/>
    <n v="845197.8933333332"/>
    <n v="0"/>
    <n v="636323.57142857148"/>
    <n v="0"/>
    <n v="2053234.2857142859"/>
    <n v="0"/>
    <n v="3534755.7504761908"/>
    <n v="25.10693916012864"/>
  </r>
  <r>
    <x v="19"/>
    <x v="39"/>
    <n v="140788"/>
    <n v="937756.41379310342"/>
    <n v="255962.57142857139"/>
    <n v="856108432.20212805"/>
    <n v="6080.8338224999861"/>
    <m/>
    <m/>
    <m/>
    <m/>
    <m/>
    <m/>
    <n v="1238529.1034482759"/>
    <m/>
    <m/>
    <m/>
    <m/>
    <m/>
    <m/>
    <m/>
    <m/>
    <m/>
    <m/>
    <m/>
    <m/>
    <m/>
    <m/>
    <m/>
    <m/>
    <m/>
    <n v="255962.57142857139"/>
    <n v="0"/>
    <n v="937756.41379310342"/>
    <n v="0"/>
    <n v="1238529.1034482759"/>
    <n v="0"/>
    <n v="873344.2937142856"/>
    <n v="0"/>
    <n v="890868.59310344828"/>
    <n v="0"/>
    <n v="1238529.1034482759"/>
    <n v="0"/>
    <n v="3002741.9902660097"/>
    <n v="21.328110281174602"/>
  </r>
  <r>
    <x v="20"/>
    <x v="39"/>
    <n v="140788"/>
    <n v="1616811.4285714279"/>
    <n v="250212"/>
    <n v="1475386596.9325709"/>
    <n v="10479.49112802633"/>
    <m/>
    <m/>
    <m/>
    <m/>
    <m/>
    <m/>
    <n v="850731.42857142864"/>
    <m/>
    <m/>
    <m/>
    <m/>
    <m/>
    <m/>
    <m/>
    <m/>
    <m/>
    <m/>
    <m/>
    <m/>
    <m/>
    <m/>
    <m/>
    <m/>
    <m/>
    <n v="250212"/>
    <n v="0"/>
    <n v="1616811.4285714279"/>
    <n v="0"/>
    <n v="850731.42857142864"/>
    <n v="0"/>
    <n v="853723.34399999992"/>
    <n v="0"/>
    <n v="1535970.8571428566"/>
    <n v="0"/>
    <n v="850731.42857142864"/>
    <n v="0"/>
    <n v="3240425.629714285"/>
    <n v="23.016348195260143"/>
  </r>
  <r>
    <x v="21"/>
    <x v="39"/>
    <n v="140788"/>
    <n v="652148.14814814809"/>
    <n v="257837.33333333331"/>
    <n v="595639156.30577779"/>
    <n v="4230.7523106072804"/>
    <m/>
    <m/>
    <m/>
    <m/>
    <m/>
    <m/>
    <n v="304213.33333333337"/>
    <m/>
    <m/>
    <m/>
    <m/>
    <m/>
    <m/>
    <m/>
    <m/>
    <m/>
    <m/>
    <m/>
    <m/>
    <m/>
    <m/>
    <m/>
    <m/>
    <m/>
    <n v="257837.33333333331"/>
    <n v="0"/>
    <n v="652148.14814814809"/>
    <n v="0"/>
    <n v="304213.33333333337"/>
    <n v="0"/>
    <n v="879740.9813333333"/>
    <n v="0"/>
    <n v="619540.74074074067"/>
    <n v="0"/>
    <n v="304213.33333333337"/>
    <n v="0"/>
    <n v="1803495.0554074072"/>
    <n v="12.810005507624281"/>
  </r>
  <r>
    <x v="22"/>
    <x v="39"/>
    <n v="140788"/>
    <n v="2106383.7241379311"/>
    <n v="258767.33333333331"/>
    <n v="1921905678.077333"/>
    <n v="13651.061724559861"/>
    <m/>
    <m/>
    <m/>
    <m/>
    <m/>
    <m/>
    <n v="807522.20689655177"/>
    <m/>
    <m/>
    <m/>
    <m/>
    <m/>
    <m/>
    <m/>
    <m/>
    <m/>
    <m/>
    <m/>
    <m/>
    <m/>
    <m/>
    <m/>
    <m/>
    <m/>
    <n v="258767.33333333331"/>
    <n v="0"/>
    <n v="2106383.7241379311"/>
    <n v="0"/>
    <n v="807522.20689655177"/>
    <n v="0"/>
    <n v="882914.14133333322"/>
    <n v="0"/>
    <n v="2001064.5379310346"/>
    <n v="0"/>
    <n v="807522.20689655177"/>
    <n v="0"/>
    <n v="3691500.8861609194"/>
    <n v="26.220280749502226"/>
  </r>
  <r>
    <x v="23"/>
    <x v="39"/>
    <n v="140788"/>
    <n v="2295390.8148148148"/>
    <n v="242186.51851851851"/>
    <n v="2094223562.8296299"/>
    <n v="14875.01465202737"/>
    <m/>
    <m/>
    <m/>
    <m/>
    <m/>
    <m/>
    <n v="799317.33333333337"/>
    <m/>
    <m/>
    <m/>
    <m/>
    <m/>
    <m/>
    <m/>
    <m/>
    <m/>
    <m/>
    <m/>
    <m/>
    <m/>
    <m/>
    <m/>
    <m/>
    <m/>
    <n v="242186.51851851851"/>
    <n v="0"/>
    <n v="2295390.8148148148"/>
    <n v="0"/>
    <n v="799317.33333333337"/>
    <n v="0"/>
    <n v="826340.40118518518"/>
    <n v="0"/>
    <n v="2180621.2740740743"/>
    <n v="0"/>
    <n v="799317.33333333337"/>
    <n v="0"/>
    <n v="3806279.008592593"/>
    <n v="27.035535760097403"/>
  </r>
  <r>
    <x v="24"/>
    <x v="39"/>
    <n v="140788"/>
    <n v="1934083.586206896"/>
    <n v="261633.58620689649"/>
    <n v="1764777884.6386211"/>
    <n v="12535.002163810979"/>
    <m/>
    <m/>
    <m/>
    <m/>
    <m/>
    <m/>
    <n v="960221.79310344823"/>
    <m/>
    <m/>
    <m/>
    <m/>
    <m/>
    <m/>
    <m/>
    <m/>
    <m/>
    <m/>
    <m/>
    <m/>
    <m/>
    <m/>
    <m/>
    <m/>
    <m/>
    <n v="261633.58620689649"/>
    <n v="0"/>
    <n v="1934083.586206896"/>
    <n v="0"/>
    <n v="960221.79310344823"/>
    <n v="0"/>
    <n v="892693.79613793083"/>
    <n v="0"/>
    <n v="1837379.4068965511"/>
    <n v="0"/>
    <n v="960221.79310344823"/>
    <n v="0"/>
    <n v="3690294.9961379301"/>
    <n v="26.211715459683568"/>
  </r>
  <r>
    <x v="25"/>
    <x v="39"/>
    <n v="140788"/>
    <n v="1341840"/>
    <n v="239420"/>
    <n v="1224575892.5599999"/>
    <n v="8698.0132721538757"/>
    <m/>
    <m/>
    <m/>
    <m/>
    <m/>
    <m/>
    <n v="911520"/>
    <m/>
    <m/>
    <m/>
    <m/>
    <m/>
    <m/>
    <m/>
    <m/>
    <m/>
    <m/>
    <m/>
    <m/>
    <m/>
    <m/>
    <m/>
    <m/>
    <m/>
    <n v="239420"/>
    <n v="0"/>
    <n v="1341840"/>
    <n v="0"/>
    <n v="911520"/>
    <n v="0"/>
    <n v="816901.04"/>
    <n v="0"/>
    <n v="1274748"/>
    <n v="0"/>
    <n v="911520"/>
    <n v="0"/>
    <n v="3003169.04"/>
    <n v="21.331143563371878"/>
  </r>
  <r>
    <x v="26"/>
    <x v="39"/>
    <n v="140788"/>
    <n v="941448"/>
    <n v="244870"/>
    <n v="859437443.60800004"/>
    <n v="6104.4793846634657"/>
    <m/>
    <m/>
    <m/>
    <m/>
    <m/>
    <m/>
    <n v="1371168"/>
    <m/>
    <m/>
    <m/>
    <m/>
    <m/>
    <m/>
    <m/>
    <m/>
    <m/>
    <m/>
    <m/>
    <m/>
    <m/>
    <m/>
    <m/>
    <m/>
    <m/>
    <n v="244870"/>
    <n v="0"/>
    <n v="941448"/>
    <n v="0"/>
    <n v="1371168"/>
    <n v="0"/>
    <n v="835496.44"/>
    <n v="0"/>
    <n v="894375.6"/>
    <n v="0"/>
    <n v="1371168"/>
    <n v="0"/>
    <n v="3101040.04"/>
    <n v="22.026309344546412"/>
  </r>
  <r>
    <x v="27"/>
    <x v="39"/>
    <n v="140788"/>
    <n v="667140"/>
    <n v="240921.42857142861"/>
    <n v="609255569.53714275"/>
    <n v="4327.4680337609934"/>
    <m/>
    <m/>
    <m/>
    <m/>
    <m/>
    <m/>
    <n v="1865622.857142857"/>
    <m/>
    <m/>
    <m/>
    <m/>
    <m/>
    <m/>
    <m/>
    <m/>
    <m/>
    <m/>
    <m/>
    <m/>
    <m/>
    <m/>
    <m/>
    <m/>
    <m/>
    <n v="240921.42857142861"/>
    <n v="0"/>
    <n v="667140"/>
    <n v="0"/>
    <n v="1865622.857142857"/>
    <n v="0"/>
    <n v="822023.91428571439"/>
    <n v="0"/>
    <n v="633783"/>
    <n v="0"/>
    <n v="1865622.857142857"/>
    <n v="0"/>
    <n v="3321429.7714285711"/>
    <n v="23.591710738334026"/>
  </r>
  <r>
    <x v="28"/>
    <x v="39"/>
    <n v="140788"/>
    <n v="500464"/>
    <n v="255626"/>
    <n v="457297399.49599999"/>
    <n v="3248.1276777566268"/>
    <m/>
    <m/>
    <m/>
    <m/>
    <m/>
    <m/>
    <n v="2035584"/>
    <m/>
    <m/>
    <m/>
    <m/>
    <m/>
    <m/>
    <m/>
    <m/>
    <m/>
    <m/>
    <m/>
    <m/>
    <m/>
    <m/>
    <m/>
    <m/>
    <m/>
    <n v="255626"/>
    <n v="0"/>
    <n v="500464"/>
    <n v="0"/>
    <n v="2035584"/>
    <n v="0"/>
    <n v="872195.91200000001"/>
    <n v="0"/>
    <n v="475440.8"/>
    <n v="0"/>
    <n v="2035584"/>
    <n v="0"/>
    <n v="3383220.7120000003"/>
    <n v="24.030604256044551"/>
  </r>
  <r>
    <x v="29"/>
    <x v="39"/>
    <n v="140788"/>
    <n v="322686.15384615387"/>
    <n v="252601.77777777781"/>
    <n v="295153668.89575583"/>
    <n v="2096.44052686135"/>
    <m/>
    <m/>
    <m/>
    <m/>
    <m/>
    <m/>
    <n v="2019322.2857142859"/>
    <m/>
    <m/>
    <m/>
    <m/>
    <m/>
    <m/>
    <m/>
    <m/>
    <m/>
    <m/>
    <m/>
    <m/>
    <m/>
    <m/>
    <m/>
    <m/>
    <m/>
    <n v="252601.77777777781"/>
    <n v="0"/>
    <n v="322686.15384615387"/>
    <n v="0"/>
    <n v="2019322.2857142859"/>
    <n v="0"/>
    <n v="861877.26577777788"/>
    <n v="0"/>
    <n v="306551.84615384619"/>
    <n v="0"/>
    <n v="2019322.2857142859"/>
    <n v="0"/>
    <n v="3187751.3976459103"/>
    <n v="22.642209546594241"/>
  </r>
  <r>
    <x v="30"/>
    <x v="39"/>
    <n v="140788"/>
    <n v="531120"/>
    <n v="241080"/>
    <n v="485205472.03200001"/>
    <n v="3446.3553146006761"/>
    <m/>
    <m/>
    <m/>
    <m/>
    <m/>
    <m/>
    <n v="1467072"/>
    <m/>
    <m/>
    <m/>
    <m/>
    <m/>
    <m/>
    <m/>
    <m/>
    <m/>
    <m/>
    <m/>
    <m/>
    <m/>
    <m/>
    <m/>
    <m/>
    <m/>
    <n v="241080"/>
    <n v="0"/>
    <n v="531120"/>
    <n v="0"/>
    <n v="1467072"/>
    <n v="0"/>
    <n v="822564.96"/>
    <n v="0"/>
    <n v="504564"/>
    <n v="0"/>
    <n v="1467072"/>
    <n v="0"/>
    <n v="2794200.96"/>
    <n v="19.846868767224478"/>
  </r>
  <r>
    <x v="31"/>
    <x v="39"/>
    <n v="140788"/>
    <n v="584872"/>
    <n v="245284"/>
    <n v="534241104.68800002"/>
    <n v="3794.6494352359582"/>
    <m/>
    <m/>
    <m/>
    <m/>
    <m/>
    <m/>
    <n v="931680"/>
    <m/>
    <m/>
    <m/>
    <m/>
    <m/>
    <m/>
    <m/>
    <m/>
    <m/>
    <m/>
    <m/>
    <m/>
    <m/>
    <m/>
    <m/>
    <m/>
    <m/>
    <n v="245284"/>
    <n v="0"/>
    <n v="584872"/>
    <n v="0"/>
    <n v="931680"/>
    <n v="0"/>
    <n v="836909.00800000003"/>
    <n v="0"/>
    <n v="555628.4"/>
    <n v="0"/>
    <n v="931680"/>
    <n v="0"/>
    <n v="2324217.4079999998"/>
    <n v="16.50863289484899"/>
  </r>
  <r>
    <x v="32"/>
    <x v="39"/>
    <n v="140788"/>
    <n v="659091.42857142864"/>
    <n v="241957.89473684211"/>
    <n v="601917593.66255641"/>
    <n v="4275.347285724326"/>
    <m/>
    <m/>
    <m/>
    <m/>
    <m/>
    <m/>
    <n v="650468.57142857136"/>
    <m/>
    <m/>
    <m/>
    <m/>
    <m/>
    <m/>
    <m/>
    <m/>
    <m/>
    <m/>
    <m/>
    <m/>
    <m/>
    <m/>
    <m/>
    <m/>
    <m/>
    <n v="241957.89473684211"/>
    <n v="0"/>
    <n v="659091.42857142864"/>
    <n v="0"/>
    <n v="650468.57142857136"/>
    <n v="0"/>
    <n v="825560.33684210526"/>
    <n v="0"/>
    <n v="626136.85714285716"/>
    <n v="0"/>
    <n v="650468.57142857136"/>
    <n v="0"/>
    <n v="2102165.7654135339"/>
    <n v="14.93142714871675"/>
  </r>
  <r>
    <x v="33"/>
    <x v="39"/>
    <n v="140788"/>
    <n v="1800280"/>
    <n v="253116"/>
    <n v="1642719762.1919999"/>
    <n v="11668.0382006421"/>
    <m/>
    <m/>
    <m/>
    <m/>
    <m/>
    <m/>
    <n v="770400"/>
    <m/>
    <m/>
    <m/>
    <m/>
    <m/>
    <m/>
    <m/>
    <m/>
    <m/>
    <m/>
    <m/>
    <m/>
    <m/>
    <m/>
    <m/>
    <m/>
    <m/>
    <n v="253116"/>
    <n v="0"/>
    <n v="1800280"/>
    <n v="0"/>
    <n v="770400"/>
    <n v="0"/>
    <n v="863631.79200000002"/>
    <n v="0"/>
    <n v="1710266"/>
    <n v="0"/>
    <n v="770400"/>
    <n v="0"/>
    <n v="3344297.7919999999"/>
    <n v="23.754139500525611"/>
  </r>
  <r>
    <x v="34"/>
    <x v="39"/>
    <n v="140788"/>
    <n v="2143280"/>
    <n v="261788"/>
    <n v="1955565367.184"/>
    <n v="13890.14239270392"/>
    <m/>
    <m/>
    <m/>
    <m/>
    <m/>
    <m/>
    <n v="786528"/>
    <m/>
    <m/>
    <m/>
    <m/>
    <m/>
    <m/>
    <m/>
    <m/>
    <m/>
    <m/>
    <m/>
    <m/>
    <m/>
    <m/>
    <m/>
    <m/>
    <m/>
    <n v="261788"/>
    <n v="0"/>
    <n v="2143280"/>
    <n v="0"/>
    <n v="786528"/>
    <n v="0"/>
    <n v="893220.65599999996"/>
    <n v="0"/>
    <n v="2036116"/>
    <n v="0"/>
    <n v="786528"/>
    <n v="0"/>
    <n v="3715864.656"/>
    <n v="26.393333636389464"/>
  </r>
  <r>
    <x v="35"/>
    <x v="39"/>
    <n v="140788"/>
    <n v="2373541.333333333"/>
    <n v="233726.07999999999"/>
    <n v="2165467834.3548059"/>
    <n v="15381.05402701087"/>
    <m/>
    <m/>
    <m/>
    <m/>
    <m/>
    <m/>
    <n v="664969.84615384624"/>
    <m/>
    <m/>
    <m/>
    <m/>
    <m/>
    <m/>
    <m/>
    <m/>
    <m/>
    <m/>
    <m/>
    <m/>
    <m/>
    <m/>
    <m/>
    <m/>
    <m/>
    <n v="233726.07999999999"/>
    <n v="0"/>
    <n v="2373541.333333333"/>
    <n v="0"/>
    <n v="664969.84615384624"/>
    <n v="0"/>
    <n v="797473.38495999994"/>
    <n v="0"/>
    <n v="2254864.2666666666"/>
    <n v="0"/>
    <n v="664969.84615384624"/>
    <n v="0"/>
    <n v="3717307.497780513"/>
    <n v="26.403581965654126"/>
  </r>
  <r>
    <x v="36"/>
    <x v="39"/>
    <n v="140788"/>
    <n v="1327561.1034482759"/>
    <n v="246161.37931034481"/>
    <n v="1211576535.6248269"/>
    <n v="8605.6804246443407"/>
    <m/>
    <m/>
    <m/>
    <m/>
    <m/>
    <m/>
    <n v="906653.79310344823"/>
    <m/>
    <m/>
    <m/>
    <m/>
    <m/>
    <m/>
    <m/>
    <m/>
    <m/>
    <m/>
    <m/>
    <m/>
    <m/>
    <m/>
    <m/>
    <m/>
    <m/>
    <n v="246161.37931034481"/>
    <n v="0"/>
    <n v="1327561.1034482759"/>
    <n v="0"/>
    <n v="906653.79310344823"/>
    <n v="0"/>
    <n v="839902.6262068965"/>
    <n v="0"/>
    <n v="1261183.0482758621"/>
    <n v="0"/>
    <n v="906653.79310344823"/>
    <n v="0"/>
    <n v="3007739.4675862067"/>
    <n v="21.363606753318514"/>
  </r>
  <r>
    <x v="37"/>
    <x v="39"/>
    <n v="140788"/>
    <n v="940888"/>
    <n v="235944"/>
    <n v="858895943.51999998"/>
    <n v="6100.6331755547344"/>
    <m/>
    <m/>
    <m/>
    <m/>
    <m/>
    <m/>
    <n v="1046592"/>
    <m/>
    <m/>
    <m/>
    <m/>
    <m/>
    <m/>
    <m/>
    <m/>
    <m/>
    <m/>
    <m/>
    <m/>
    <m/>
    <m/>
    <m/>
    <m/>
    <m/>
    <n v="235944"/>
    <n v="0"/>
    <n v="940888"/>
    <n v="0"/>
    <n v="1046592"/>
    <n v="0"/>
    <n v="805040.92799999996"/>
    <n v="0"/>
    <n v="893843.6"/>
    <n v="0"/>
    <n v="1046592"/>
    <n v="0"/>
    <n v="2745476.5279999999"/>
    <n v="19.50078506690911"/>
  </r>
  <r>
    <x v="38"/>
    <x v="39"/>
    <n v="140788"/>
    <n v="753616"/>
    <n v="242156"/>
    <n v="688125318.22399998"/>
    <n v="4887.6702433730143"/>
    <m/>
    <m/>
    <m/>
    <m/>
    <m/>
    <m/>
    <n v="1289952"/>
    <m/>
    <m/>
    <m/>
    <m/>
    <m/>
    <m/>
    <m/>
    <m/>
    <m/>
    <m/>
    <m/>
    <m/>
    <m/>
    <m/>
    <m/>
    <m/>
    <m/>
    <n v="242156"/>
    <n v="0"/>
    <n v="753616"/>
    <n v="0"/>
    <n v="1289952"/>
    <n v="0"/>
    <n v="826236.272"/>
    <n v="0"/>
    <n v="715935.2"/>
    <n v="0"/>
    <n v="1289952"/>
    <n v="0"/>
    <n v="2832123.4720000001"/>
    <n v="20.116227746682956"/>
  </r>
  <r>
    <x v="39"/>
    <x v="39"/>
    <n v="140788"/>
    <n v="602512"/>
    <n v="233700"/>
    <n v="550290200.97599995"/>
    <n v="3908.6442095633151"/>
    <m/>
    <m/>
    <m/>
    <m/>
    <m/>
    <m/>
    <n v="1872576"/>
    <m/>
    <m/>
    <m/>
    <m/>
    <m/>
    <m/>
    <m/>
    <m/>
    <m/>
    <m/>
    <m/>
    <m/>
    <m/>
    <m/>
    <m/>
    <m/>
    <m/>
    <n v="233700"/>
    <n v="0"/>
    <n v="602512"/>
    <n v="0"/>
    <n v="1872576"/>
    <n v="0"/>
    <n v="797384.4"/>
    <n v="0"/>
    <n v="572386.4"/>
    <n v="0"/>
    <n v="1872576"/>
    <n v="0"/>
    <n v="3242346.8"/>
    <n v="23.029994033582405"/>
  </r>
  <r>
    <x v="40"/>
    <x v="39"/>
    <n v="140788"/>
    <n v="676152"/>
    <n v="244056"/>
    <n v="617485419.84000003"/>
    <n v="4385.9236571298688"/>
    <m/>
    <m/>
    <m/>
    <m/>
    <m/>
    <m/>
    <n v="2076768"/>
    <m/>
    <m/>
    <m/>
    <m/>
    <m/>
    <m/>
    <m/>
    <m/>
    <m/>
    <m/>
    <m/>
    <m/>
    <m/>
    <m/>
    <m/>
    <m/>
    <m/>
    <n v="244056"/>
    <n v="0"/>
    <n v="676152"/>
    <n v="0"/>
    <n v="2076768"/>
    <n v="0"/>
    <n v="832719.07199999993"/>
    <n v="0"/>
    <n v="642344.4"/>
    <n v="0"/>
    <n v="2076768"/>
    <n v="0"/>
    <n v="3551831.4720000001"/>
    <n v="25.228225928346166"/>
  </r>
  <r>
    <x v="41"/>
    <x v="39"/>
    <n v="140788"/>
    <n v="694832"/>
    <n v="243936"/>
    <n v="634521124.03199995"/>
    <n v="4506.9261871182198"/>
    <m/>
    <m/>
    <m/>
    <m/>
    <m/>
    <m/>
    <n v="2030400"/>
    <m/>
    <m/>
    <m/>
    <m/>
    <m/>
    <m/>
    <m/>
    <m/>
    <m/>
    <m/>
    <m/>
    <m/>
    <m/>
    <m/>
    <m/>
    <m/>
    <m/>
    <n v="243936"/>
    <n v="0"/>
    <n v="694832"/>
    <n v="0"/>
    <n v="2030400"/>
    <n v="0"/>
    <n v="832309.63199999998"/>
    <n v="0"/>
    <n v="660090.4"/>
    <n v="0"/>
    <n v="2030400"/>
    <n v="0"/>
    <n v="3522800.0320000001"/>
    <n v="25.02201914935932"/>
  </r>
  <r>
    <x v="42"/>
    <x v="39"/>
    <n v="140788"/>
    <n v="691240"/>
    <n v="235680"/>
    <n v="631216826.78399992"/>
    <n v="4483.4561666051077"/>
    <m/>
    <m/>
    <m/>
    <m/>
    <m/>
    <m/>
    <n v="1806624"/>
    <m/>
    <m/>
    <m/>
    <m/>
    <m/>
    <m/>
    <m/>
    <m/>
    <m/>
    <m/>
    <m/>
    <m/>
    <m/>
    <m/>
    <m/>
    <m/>
    <m/>
    <n v="235680"/>
    <n v="0"/>
    <n v="691240"/>
    <n v="0"/>
    <n v="1806624"/>
    <n v="0"/>
    <n v="804140.16"/>
    <n v="0"/>
    <n v="656678"/>
    <n v="0"/>
    <n v="1806624"/>
    <n v="0"/>
    <n v="3267442.16"/>
    <n v="23.208243316191723"/>
  </r>
  <r>
    <x v="43"/>
    <x v="39"/>
    <n v="140788"/>
    <n v="841387.03448275861"/>
    <n v="244603.28571428571"/>
    <n v="768180966.32589161"/>
    <n v="5456.2957519525216"/>
    <m/>
    <m/>
    <m/>
    <m/>
    <m/>
    <m/>
    <n v="1404466.7586206901"/>
    <m/>
    <m/>
    <m/>
    <m/>
    <m/>
    <m/>
    <m/>
    <m/>
    <m/>
    <m/>
    <m/>
    <m/>
    <m/>
    <m/>
    <m/>
    <m/>
    <m/>
    <n v="244603.28571428571"/>
    <n v="0"/>
    <n v="841387.03448275861"/>
    <n v="0"/>
    <n v="1404466.7586206901"/>
    <n v="0"/>
    <n v="834586.41085714288"/>
    <n v="0"/>
    <n v="799317.68275862059"/>
    <n v="0"/>
    <n v="1404466.7586206901"/>
    <n v="0"/>
    <n v="3038370.8522364534"/>
    <n v="21.581177744100728"/>
  </r>
  <r>
    <x v="44"/>
    <x v="39"/>
    <n v="140788"/>
    <n v="1442560"/>
    <n v="235696"/>
    <n v="1316419839.52"/>
    <n v="9350.3696303662236"/>
    <m/>
    <m/>
    <m/>
    <m/>
    <m/>
    <m/>
    <n v="924768"/>
    <m/>
    <m/>
    <m/>
    <m/>
    <m/>
    <m/>
    <m/>
    <m/>
    <m/>
    <m/>
    <m/>
    <m/>
    <m/>
    <m/>
    <m/>
    <m/>
    <m/>
    <n v="235696"/>
    <n v="0"/>
    <n v="1442560"/>
    <n v="0"/>
    <n v="924768"/>
    <n v="0"/>
    <n v="804194.75199999998"/>
    <n v="0"/>
    <n v="1370432"/>
    <n v="0"/>
    <n v="924768"/>
    <n v="0"/>
    <n v="3099394.7519999999"/>
    <n v="22.01462306446572"/>
  </r>
  <r>
    <x v="45"/>
    <x v="39"/>
    <n v="140788"/>
    <n v="1451776"/>
    <n v="245960"/>
    <n v="1324859871.928"/>
    <n v="9410.3181516038294"/>
    <m/>
    <m/>
    <m/>
    <m/>
    <m/>
    <m/>
    <n v="944408"/>
    <m/>
    <m/>
    <m/>
    <m/>
    <m/>
    <m/>
    <m/>
    <m/>
    <m/>
    <m/>
    <m/>
    <m/>
    <m/>
    <m/>
    <m/>
    <m/>
    <m/>
    <n v="245960"/>
    <n v="0"/>
    <n v="1451776"/>
    <n v="0"/>
    <n v="944408"/>
    <n v="0"/>
    <n v="839215.52"/>
    <n v="0"/>
    <n v="1379187.2"/>
    <n v="0"/>
    <n v="944408"/>
    <n v="0"/>
    <n v="3162810.7199999997"/>
    <n v="22.465058953888114"/>
  </r>
  <r>
    <x v="46"/>
    <x v="39"/>
    <n v="140788"/>
    <n v="1812582.3999999999"/>
    <n v="252931.06666666671"/>
    <n v="1653938793.1889911"/>
    <n v="11747.725610059029"/>
    <m/>
    <m/>
    <m/>
    <m/>
    <m/>
    <m/>
    <n v="643589.52380952379"/>
    <m/>
    <m/>
    <m/>
    <m/>
    <m/>
    <m/>
    <m/>
    <m/>
    <m/>
    <m/>
    <m/>
    <m/>
    <m/>
    <m/>
    <m/>
    <m/>
    <m/>
    <n v="252931.06666666671"/>
    <n v="0"/>
    <n v="1812582.3999999999"/>
    <n v="0"/>
    <n v="643589.52380952379"/>
    <n v="0"/>
    <n v="863000.79946666677"/>
    <n v="0"/>
    <n v="1721953.28"/>
    <n v="0"/>
    <n v="643589.52380952379"/>
    <n v="0"/>
    <n v="3228543.6032761908"/>
    <n v="22.93195161005335"/>
  </r>
  <r>
    <x v="47"/>
    <x v="39"/>
    <n v="140788"/>
    <n v="2203056"/>
    <n v="224160"/>
    <n v="2009952643.4879999"/>
    <n v="14276.44858573174"/>
    <m/>
    <m/>
    <m/>
    <m/>
    <m/>
    <m/>
    <n v="737568"/>
    <m/>
    <m/>
    <m/>
    <m/>
    <m/>
    <m/>
    <m/>
    <m/>
    <m/>
    <m/>
    <m/>
    <m/>
    <m/>
    <m/>
    <m/>
    <m/>
    <m/>
    <n v="224160"/>
    <n v="0"/>
    <n v="2203056"/>
    <n v="0"/>
    <n v="737568"/>
    <n v="0"/>
    <n v="764833.91999999993"/>
    <n v="0"/>
    <n v="2092903.2"/>
    <n v="0"/>
    <n v="737568"/>
    <n v="0"/>
    <n v="3595305.12"/>
    <n v="25.537013950052561"/>
  </r>
  <r>
    <x v="48"/>
    <x v="39"/>
    <n v="140788"/>
    <n v="1466483.862068966"/>
    <n v="238177.42857142861"/>
    <n v="1338246729.2571819"/>
    <n v="9505.4033671703728"/>
    <m/>
    <m/>
    <m/>
    <m/>
    <m/>
    <m/>
    <n v="785664"/>
    <m/>
    <m/>
    <m/>
    <m/>
    <m/>
    <m/>
    <m/>
    <m/>
    <m/>
    <m/>
    <m/>
    <m/>
    <m/>
    <m/>
    <m/>
    <m/>
    <m/>
    <n v="238177.42857142861"/>
    <n v="0"/>
    <n v="1466483.862068966"/>
    <n v="0"/>
    <n v="785664"/>
    <n v="0"/>
    <n v="812661.38628571434"/>
    <n v="0"/>
    <n v="1393159.6689655178"/>
    <n v="0"/>
    <n v="785664"/>
    <n v="0"/>
    <n v="2991485.0552512323"/>
    <n v="21.248153644140356"/>
  </r>
  <r>
    <x v="49"/>
    <x v="39"/>
    <n v="140788"/>
    <n v="1203378.461538462"/>
    <n v="228904.6153846154"/>
    <n v="1098263074.043077"/>
    <n v="7800.8287215037981"/>
    <m/>
    <m/>
    <m/>
    <m/>
    <m/>
    <m/>
    <n v="894572.30769230763"/>
    <m/>
    <m/>
    <m/>
    <m/>
    <m/>
    <m/>
    <m/>
    <m/>
    <m/>
    <m/>
    <m/>
    <m/>
    <m/>
    <m/>
    <m/>
    <m/>
    <m/>
    <n v="228904.6153846154"/>
    <n v="0"/>
    <n v="1203378.461538462"/>
    <n v="0"/>
    <n v="894572.30769230763"/>
    <n v="0"/>
    <n v="781022.54769230774"/>
    <n v="0"/>
    <n v="1143209.5384615387"/>
    <n v="0"/>
    <n v="894572.30769230763"/>
    <n v="0"/>
    <n v="2818804.3938461542"/>
    <n v="20.021623958335613"/>
  </r>
  <r>
    <x v="50"/>
    <x v="39"/>
    <n v="140788"/>
    <n v="765550.3448275862"/>
    <n v="233752.8275862069"/>
    <n v="698980814.02041388"/>
    <n v="4964.7755065802048"/>
    <m/>
    <m/>
    <m/>
    <m/>
    <m/>
    <m/>
    <n v="1334889.931034483"/>
    <m/>
    <m/>
    <m/>
    <m/>
    <m/>
    <m/>
    <m/>
    <m/>
    <m/>
    <m/>
    <m/>
    <m/>
    <m/>
    <m/>
    <m/>
    <m/>
    <m/>
    <n v="233752.8275862069"/>
    <n v="0"/>
    <n v="765550.3448275862"/>
    <n v="0"/>
    <n v="1334889.931034483"/>
    <n v="0"/>
    <n v="797564.64772413787"/>
    <n v="0"/>
    <n v="727272.82758620696"/>
    <n v="0"/>
    <n v="1334889.931034483"/>
    <n v="0"/>
    <n v="2859727.4063448277"/>
    <n v="20.31229512703375"/>
  </r>
  <r>
    <x v="51"/>
    <x v="39"/>
    <n v="140788"/>
    <n v="541148.57142857136"/>
    <n v="231124.6153846154"/>
    <n v="494317688.41054928"/>
    <n v="3511.078276632592"/>
    <m/>
    <m/>
    <m/>
    <m/>
    <m/>
    <m/>
    <n v="1594080"/>
    <m/>
    <m/>
    <m/>
    <m/>
    <m/>
    <m/>
    <m/>
    <m/>
    <m/>
    <m/>
    <m/>
    <m/>
    <m/>
    <m/>
    <m/>
    <m/>
    <m/>
    <n v="231124.6153846154"/>
    <n v="0"/>
    <n v="541148.57142857136"/>
    <n v="0"/>
    <n v="1594080"/>
    <n v="0"/>
    <n v="788597.18769230775"/>
    <n v="0"/>
    <n v="514091.14285714278"/>
    <n v="0"/>
    <n v="1594080"/>
    <n v="0"/>
    <n v="2896768.3305494506"/>
    <n v="20.57539229585938"/>
  </r>
  <r>
    <x v="52"/>
    <x v="39"/>
    <n v="140788"/>
    <n v="670592"/>
    <n v="223902.66666666669"/>
    <n v="612345410.39466667"/>
    <n v="4349.4147966777473"/>
    <m/>
    <m/>
    <m/>
    <m/>
    <m/>
    <m/>
    <n v="1550496"/>
    <m/>
    <m/>
    <m/>
    <m/>
    <m/>
    <m/>
    <m/>
    <m/>
    <m/>
    <m/>
    <m/>
    <m/>
    <m/>
    <m/>
    <m/>
    <m/>
    <m/>
    <n v="223902.66666666669"/>
    <n v="0"/>
    <n v="670592"/>
    <n v="0"/>
    <n v="1550496"/>
    <n v="0"/>
    <n v="763955.8986666667"/>
    <n v="0"/>
    <n v="637062.40000000002"/>
    <n v="0"/>
    <n v="1550496"/>
    <n v="0"/>
    <n v="2951514.2986666667"/>
    <n v="20.964246233106987"/>
  </r>
  <r>
    <x v="0"/>
    <x v="40"/>
    <n v="80660"/>
    <m/>
    <m/>
    <n v="141715.59214285709"/>
    <n v="1.7569500637596971"/>
    <n v="41032.928571428572"/>
    <n v="501.53571428571422"/>
    <m/>
    <m/>
    <m/>
    <m/>
    <m/>
    <m/>
    <m/>
    <m/>
    <m/>
    <m/>
    <m/>
    <m/>
    <m/>
    <m/>
    <m/>
    <m/>
    <m/>
    <m/>
    <m/>
    <m/>
    <m/>
    <m/>
    <n v="41534.46428571429"/>
    <n v="0"/>
    <n v="0"/>
    <n v="0"/>
    <n v="0"/>
    <n v="0"/>
    <n v="141715.59214285715"/>
    <n v="0"/>
    <n v="0"/>
    <n v="0"/>
    <n v="0"/>
    <n v="0"/>
    <n v="141715.59214285715"/>
    <n v="1.7569500637596969"/>
  </r>
  <r>
    <x v="54"/>
    <x v="40"/>
    <n v="80660"/>
    <m/>
    <m/>
    <n v="137626.432"/>
    <n v="1.7062538060996779"/>
    <n v="39843"/>
    <n v="493"/>
    <m/>
    <m/>
    <m/>
    <m/>
    <m/>
    <m/>
    <m/>
    <m/>
    <m/>
    <m/>
    <m/>
    <m/>
    <m/>
    <m/>
    <m/>
    <m/>
    <m/>
    <m/>
    <m/>
    <m/>
    <m/>
    <m/>
    <n v="40336"/>
    <n v="0"/>
    <n v="0"/>
    <n v="0"/>
    <n v="0"/>
    <n v="0"/>
    <n v="137626.432"/>
    <n v="0"/>
    <n v="0"/>
    <n v="0"/>
    <n v="0"/>
    <n v="0"/>
    <n v="137626.432"/>
    <n v="1.7062538060996777"/>
  </r>
  <r>
    <x v="1"/>
    <x v="40"/>
    <n v="80660"/>
    <m/>
    <m/>
    <n v="151854.59385714281"/>
    <n v="1.8826505561262441"/>
    <n v="43973.5"/>
    <n v="532.53571428571422"/>
    <m/>
    <m/>
    <m/>
    <m/>
    <m/>
    <m/>
    <m/>
    <m/>
    <m/>
    <m/>
    <m/>
    <m/>
    <m/>
    <m/>
    <m/>
    <m/>
    <m/>
    <m/>
    <m/>
    <m/>
    <m/>
    <m/>
    <n v="44506.035714285717"/>
    <n v="0"/>
    <n v="0"/>
    <n v="0"/>
    <n v="0"/>
    <n v="0"/>
    <n v="151854.59385714287"/>
    <n v="0"/>
    <n v="0"/>
    <n v="0"/>
    <n v="0"/>
    <n v="0"/>
    <n v="151854.59385714287"/>
    <n v="1.8826505561262443"/>
  </r>
  <r>
    <x v="53"/>
    <x v="40"/>
    <n v="80660"/>
    <m/>
    <m/>
    <n v="145102.12400000001"/>
    <n v="1.798935333498636"/>
    <n v="42057"/>
    <n v="470"/>
    <m/>
    <m/>
    <m/>
    <m/>
    <m/>
    <m/>
    <m/>
    <m/>
    <m/>
    <m/>
    <m/>
    <m/>
    <m/>
    <m/>
    <m/>
    <m/>
    <m/>
    <m/>
    <m/>
    <m/>
    <m/>
    <m/>
    <n v="42527"/>
    <n v="0"/>
    <n v="0"/>
    <n v="0"/>
    <n v="0"/>
    <n v="0"/>
    <n v="145102.12400000001"/>
    <n v="0"/>
    <n v="0"/>
    <n v="0"/>
    <n v="0"/>
    <n v="0"/>
    <n v="145102.12400000001"/>
    <n v="1.7989353334986364"/>
  </r>
  <r>
    <x v="2"/>
    <x v="40"/>
    <n v="80660"/>
    <m/>
    <m/>
    <n v="144504.67974968071"/>
    <n v="1.7915283876727091"/>
    <n v="41827.037037037036"/>
    <n v="524.86206896551721"/>
    <m/>
    <m/>
    <m/>
    <m/>
    <m/>
    <m/>
    <m/>
    <m/>
    <m/>
    <m/>
    <m/>
    <m/>
    <m/>
    <m/>
    <m/>
    <m/>
    <m/>
    <m/>
    <m/>
    <m/>
    <m/>
    <m/>
    <n v="42351.899106002551"/>
    <n v="0"/>
    <n v="0"/>
    <n v="0"/>
    <n v="0"/>
    <n v="0"/>
    <n v="144504.67974968071"/>
    <n v="0"/>
    <n v="0"/>
    <n v="0"/>
    <n v="0"/>
    <n v="0"/>
    <n v="144504.67974968071"/>
    <n v="1.7915283876727091"/>
  </r>
  <r>
    <x v="3"/>
    <x v="40"/>
    <n v="80660"/>
    <m/>
    <m/>
    <n v="129297.1307142857"/>
    <n v="1.6029894707945169"/>
    <n v="37398.75"/>
    <n v="496.07142857142861"/>
    <m/>
    <m/>
    <m/>
    <m/>
    <m/>
    <m/>
    <m/>
    <m/>
    <m/>
    <m/>
    <m/>
    <m/>
    <m/>
    <m/>
    <m/>
    <m/>
    <m/>
    <m/>
    <m/>
    <m/>
    <m/>
    <m/>
    <n v="37894.821428571428"/>
    <n v="0"/>
    <n v="0"/>
    <n v="0"/>
    <n v="0"/>
    <n v="0"/>
    <n v="129297.13071428571"/>
    <n v="0"/>
    <n v="0"/>
    <n v="0"/>
    <n v="0"/>
    <n v="0"/>
    <n v="129297.13071428571"/>
    <n v="1.6029894707945167"/>
  </r>
  <r>
    <x v="4"/>
    <x v="40"/>
    <n v="80660"/>
    <m/>
    <m/>
    <n v="144224.9962857143"/>
    <n v="1.788060950727923"/>
    <n v="41657.5"/>
    <n v="612.42857142857611"/>
    <m/>
    <m/>
    <m/>
    <m/>
    <m/>
    <m/>
    <m/>
    <m/>
    <m/>
    <m/>
    <m/>
    <m/>
    <m/>
    <m/>
    <m/>
    <m/>
    <m/>
    <m/>
    <m/>
    <m/>
    <m/>
    <m/>
    <n v="42269.92857142858"/>
    <n v="0"/>
    <n v="0"/>
    <n v="0"/>
    <n v="0"/>
    <n v="0"/>
    <n v="144224.9962857143"/>
    <n v="0"/>
    <n v="0"/>
    <n v="0"/>
    <n v="0"/>
    <n v="0"/>
    <n v="144224.9962857143"/>
    <n v="1.7880609507279233"/>
  </r>
  <r>
    <x v="5"/>
    <x v="40"/>
    <n v="80660"/>
    <m/>
    <m/>
    <n v="131682.9717142857"/>
    <n v="1.6325684566611169"/>
    <n v="37976.5"/>
    <n v="617.57142857142389"/>
    <m/>
    <m/>
    <m/>
    <m/>
    <m/>
    <m/>
    <m/>
    <m/>
    <m/>
    <m/>
    <m/>
    <m/>
    <m/>
    <m/>
    <m/>
    <m/>
    <m/>
    <m/>
    <m/>
    <m/>
    <m/>
    <m/>
    <n v="38594.07142857142"/>
    <n v="0"/>
    <n v="0"/>
    <n v="0"/>
    <n v="0"/>
    <n v="0"/>
    <n v="131682.9717142857"/>
    <n v="0"/>
    <n v="0"/>
    <n v="0"/>
    <n v="0"/>
    <n v="0"/>
    <n v="131682.9717142857"/>
    <n v="1.6325684566611169"/>
  </r>
  <r>
    <x v="6"/>
    <x v="40"/>
    <n v="80660"/>
    <m/>
    <m/>
    <n v="122081.2246031746"/>
    <n v="1.5135286957993379"/>
    <n v="35208.888888888891"/>
    <n v="571.07142857142856"/>
    <m/>
    <m/>
    <m/>
    <m/>
    <m/>
    <m/>
    <m/>
    <m/>
    <m/>
    <m/>
    <m/>
    <m/>
    <m/>
    <m/>
    <m/>
    <m/>
    <m/>
    <m/>
    <m/>
    <m/>
    <m/>
    <m/>
    <n v="35779.960317460318"/>
    <n v="0"/>
    <n v="0"/>
    <n v="0"/>
    <n v="0"/>
    <n v="0"/>
    <n v="122081.2246031746"/>
    <n v="0"/>
    <n v="0"/>
    <n v="0"/>
    <n v="0"/>
    <n v="0"/>
    <n v="122081.2246031746"/>
    <n v="1.5135286957993379"/>
  </r>
  <r>
    <x v="7"/>
    <x v="40"/>
    <n v="80660"/>
    <m/>
    <m/>
    <n v="130120.1267777778"/>
    <n v="1.6131927445794421"/>
    <n v="37843.25"/>
    <n v="292.77777777777783"/>
    <m/>
    <m/>
    <m/>
    <m/>
    <m/>
    <m/>
    <m/>
    <m/>
    <m/>
    <m/>
    <m/>
    <m/>
    <m/>
    <m/>
    <m/>
    <m/>
    <m/>
    <m/>
    <m/>
    <m/>
    <m/>
    <m/>
    <n v="38136.027777777781"/>
    <n v="0"/>
    <n v="0"/>
    <n v="0"/>
    <n v="0"/>
    <n v="0"/>
    <n v="130120.12677777778"/>
    <n v="0"/>
    <n v="0"/>
    <n v="0"/>
    <n v="0"/>
    <n v="0"/>
    <n v="130120.12677777778"/>
    <n v="1.6131927445794418"/>
  </r>
  <r>
    <x v="8"/>
    <x v="40"/>
    <n v="80660"/>
    <m/>
    <m/>
    <n v="128102.2106493506"/>
    <n v="1.58817518781739"/>
    <n v="37148.181818181823"/>
    <n v="396.42857142857139"/>
    <m/>
    <m/>
    <m/>
    <m/>
    <m/>
    <m/>
    <m/>
    <m/>
    <m/>
    <m/>
    <m/>
    <m/>
    <m/>
    <m/>
    <m/>
    <m/>
    <m/>
    <m/>
    <m/>
    <m/>
    <m/>
    <m/>
    <n v="37544.610389610396"/>
    <n v="0"/>
    <n v="0"/>
    <n v="0"/>
    <n v="0"/>
    <n v="0"/>
    <n v="128102.21064935067"/>
    <n v="0"/>
    <n v="0"/>
    <n v="0"/>
    <n v="0"/>
    <n v="0"/>
    <n v="128102.21064935067"/>
    <n v="1.58817518781739"/>
  </r>
  <r>
    <x v="9"/>
    <x v="40"/>
    <n v="80660"/>
    <m/>
    <m/>
    <n v="139763.6820392157"/>
    <n v="1.7327508311333459"/>
    <n v="40449.833333333328"/>
    <n v="512.5588235294199"/>
    <m/>
    <m/>
    <m/>
    <m/>
    <m/>
    <m/>
    <m/>
    <m/>
    <m/>
    <m/>
    <m/>
    <m/>
    <m/>
    <m/>
    <m/>
    <m/>
    <m/>
    <m/>
    <m/>
    <m/>
    <m/>
    <m/>
    <n v="40962.392156862748"/>
    <n v="0"/>
    <n v="0"/>
    <n v="0"/>
    <n v="0"/>
    <n v="0"/>
    <n v="139763.6820392157"/>
    <n v="0"/>
    <n v="0"/>
    <n v="0"/>
    <n v="0"/>
    <n v="0"/>
    <n v="139763.6820392157"/>
    <n v="1.7327508311333462"/>
  </r>
  <r>
    <x v="10"/>
    <x v="40"/>
    <n v="80660"/>
    <m/>
    <m/>
    <n v="151786.71369411761"/>
    <n v="1.8818089969516201"/>
    <n v="43995.199999999997"/>
    <n v="490.9411764705801"/>
    <m/>
    <m/>
    <m/>
    <m/>
    <m/>
    <m/>
    <m/>
    <m/>
    <m/>
    <m/>
    <m/>
    <m/>
    <m/>
    <m/>
    <m/>
    <m/>
    <m/>
    <m/>
    <m/>
    <m/>
    <m/>
    <m/>
    <n v="44486.141176470577"/>
    <n v="0"/>
    <n v="0"/>
    <n v="0"/>
    <n v="0"/>
    <n v="0"/>
    <n v="151786.71369411761"/>
    <n v="0"/>
    <n v="0"/>
    <n v="0"/>
    <n v="0"/>
    <n v="0"/>
    <n v="151786.71369411761"/>
    <n v="1.8818089969516194"/>
  </r>
  <r>
    <x v="11"/>
    <x v="40"/>
    <n v="80660"/>
    <m/>
    <m/>
    <n v="121644.4271538461"/>
    <n v="1.508113403841385"/>
    <n v="35187.25"/>
    <n v="464.69230769230768"/>
    <m/>
    <m/>
    <m/>
    <m/>
    <m/>
    <m/>
    <m/>
    <m/>
    <m/>
    <m/>
    <m/>
    <m/>
    <m/>
    <m/>
    <m/>
    <m/>
    <m/>
    <m/>
    <m/>
    <m/>
    <m/>
    <m/>
    <n v="35651.942307692305"/>
    <n v="0"/>
    <n v="0"/>
    <n v="0"/>
    <n v="0"/>
    <n v="0"/>
    <n v="121644.42715384615"/>
    <n v="0"/>
    <n v="0"/>
    <n v="0"/>
    <n v="0"/>
    <n v="0"/>
    <n v="121644.42715384615"/>
    <n v="1.5081134038413855"/>
  </r>
  <r>
    <x v="12"/>
    <x v="40"/>
    <n v="80660"/>
    <m/>
    <m/>
    <n v="129270.444"/>
    <n v="1.60265861641458"/>
    <n v="37435"/>
    <n v="452"/>
    <m/>
    <m/>
    <m/>
    <m/>
    <m/>
    <m/>
    <m/>
    <m/>
    <m/>
    <m/>
    <m/>
    <m/>
    <m/>
    <m/>
    <m/>
    <m/>
    <m/>
    <m/>
    <m/>
    <m/>
    <m/>
    <m/>
    <n v="37887"/>
    <n v="0"/>
    <n v="0"/>
    <n v="0"/>
    <n v="0"/>
    <n v="0"/>
    <n v="129270.444"/>
    <n v="0"/>
    <n v="0"/>
    <n v="0"/>
    <n v="0"/>
    <n v="0"/>
    <n v="129270.444"/>
    <n v="1.6026586164145797"/>
  </r>
  <r>
    <x v="13"/>
    <x v="40"/>
    <n v="80660"/>
    <m/>
    <m/>
    <n v="117134.0741137124"/>
    <n v="1.4521953150720599"/>
    <n v="33916.956521739128"/>
    <n v="413.07692307692309"/>
    <m/>
    <m/>
    <m/>
    <m/>
    <m/>
    <m/>
    <m/>
    <m/>
    <m/>
    <m/>
    <m/>
    <m/>
    <m/>
    <m/>
    <m/>
    <m/>
    <m/>
    <m/>
    <m/>
    <m/>
    <m/>
    <m/>
    <n v="34330.03344481605"/>
    <n v="0"/>
    <n v="0"/>
    <n v="0"/>
    <n v="0"/>
    <n v="0"/>
    <n v="117134.07411371236"/>
    <n v="0"/>
    <n v="0"/>
    <n v="0"/>
    <n v="0"/>
    <n v="0"/>
    <n v="117134.07411371236"/>
    <n v="1.4521953150720599"/>
  </r>
  <r>
    <x v="14"/>
    <x v="40"/>
    <n v="80660"/>
    <m/>
    <m/>
    <n v="112449.4255348148"/>
    <n v="1.394116359221607"/>
    <n v="32542.560000000001"/>
    <n v="414.48148148148152"/>
    <m/>
    <m/>
    <m/>
    <m/>
    <m/>
    <m/>
    <m/>
    <m/>
    <m/>
    <m/>
    <m/>
    <m/>
    <m/>
    <m/>
    <m/>
    <m/>
    <m/>
    <m/>
    <m/>
    <m/>
    <m/>
    <m/>
    <n v="32957.041481481479"/>
    <n v="0"/>
    <n v="0"/>
    <n v="0"/>
    <n v="0"/>
    <n v="0"/>
    <n v="112449.4255348148"/>
    <n v="0"/>
    <n v="0"/>
    <n v="0"/>
    <n v="0"/>
    <n v="0"/>
    <n v="112449.4255348148"/>
    <n v="1.3941163592216068"/>
  </r>
  <r>
    <x v="15"/>
    <x v="40"/>
    <n v="80660"/>
    <m/>
    <m/>
    <n v="133713.84285714291"/>
    <n v="1.6577466260493781"/>
    <n v="38720"/>
    <n v="469.28571428571428"/>
    <m/>
    <m/>
    <m/>
    <m/>
    <m/>
    <m/>
    <m/>
    <m/>
    <m/>
    <m/>
    <m/>
    <m/>
    <m/>
    <m/>
    <m/>
    <m/>
    <m/>
    <m/>
    <m/>
    <m/>
    <m/>
    <m/>
    <n v="39189.285714285717"/>
    <n v="0"/>
    <n v="0"/>
    <n v="0"/>
    <n v="0"/>
    <n v="0"/>
    <n v="133713.84285714285"/>
    <n v="0"/>
    <n v="0"/>
    <n v="0"/>
    <n v="0"/>
    <n v="0"/>
    <n v="133713.84285714285"/>
    <n v="1.6577466260493783"/>
  </r>
  <r>
    <x v="16"/>
    <x v="40"/>
    <n v="80660"/>
    <m/>
    <m/>
    <n v="139165.24400000001"/>
    <n v="1.725331564592115"/>
    <n v="40230"/>
    <n v="557"/>
    <m/>
    <m/>
    <m/>
    <m/>
    <m/>
    <m/>
    <m/>
    <m/>
    <m/>
    <m/>
    <m/>
    <m/>
    <m/>
    <m/>
    <m/>
    <m/>
    <m/>
    <m/>
    <m/>
    <m/>
    <m/>
    <m/>
    <n v="40787"/>
    <n v="0"/>
    <n v="0"/>
    <n v="0"/>
    <n v="0"/>
    <n v="0"/>
    <n v="139165.24400000001"/>
    <n v="0"/>
    <n v="0"/>
    <n v="0"/>
    <n v="0"/>
    <n v="0"/>
    <n v="139165.24400000001"/>
    <n v="1.7253315645921152"/>
  </r>
  <r>
    <x v="17"/>
    <x v="40"/>
    <n v="80660"/>
    <m/>
    <m/>
    <n v="125935.56819809521"/>
    <n v="1.561313763923819"/>
    <n v="36423.523809523809"/>
    <n v="486.08"/>
    <m/>
    <m/>
    <m/>
    <m/>
    <m/>
    <m/>
    <m/>
    <m/>
    <m/>
    <m/>
    <m/>
    <m/>
    <m/>
    <m/>
    <m/>
    <m/>
    <m/>
    <m/>
    <m/>
    <m/>
    <m/>
    <m/>
    <n v="36909.603809523811"/>
    <n v="0"/>
    <n v="0"/>
    <n v="0"/>
    <n v="0"/>
    <n v="0"/>
    <n v="125935.56819809524"/>
    <n v="0"/>
    <n v="0"/>
    <n v="0"/>
    <n v="0"/>
    <n v="0"/>
    <n v="125935.56819809524"/>
    <n v="1.561313763923819"/>
  </r>
  <r>
    <x v="18"/>
    <x v="40"/>
    <n v="80660"/>
    <m/>
    <m/>
    <n v="122477.2603174603"/>
    <n v="1.518438635227626"/>
    <n v="35398.888888888891"/>
    <n v="497.14285714285722"/>
    <m/>
    <m/>
    <m/>
    <m/>
    <m/>
    <m/>
    <m/>
    <m/>
    <m/>
    <m/>
    <m/>
    <m/>
    <m/>
    <m/>
    <m/>
    <m/>
    <m/>
    <m/>
    <m/>
    <m/>
    <m/>
    <m/>
    <n v="35896.031746031746"/>
    <n v="0"/>
    <n v="0"/>
    <n v="0"/>
    <n v="0"/>
    <n v="0"/>
    <n v="122477.26031746031"/>
    <n v="0"/>
    <n v="0"/>
    <n v="0"/>
    <n v="0"/>
    <n v="0"/>
    <n v="122477.26031746031"/>
    <n v="1.518438635227626"/>
  </r>
  <r>
    <x v="19"/>
    <x v="40"/>
    <n v="80660"/>
    <m/>
    <m/>
    <n v="124608.1434926108"/>
    <n v="1.544856725670851"/>
    <n v="36003.178571428572"/>
    <n v="517.37931034482756"/>
    <m/>
    <m/>
    <m/>
    <m/>
    <m/>
    <m/>
    <m/>
    <m/>
    <m/>
    <m/>
    <m/>
    <m/>
    <m/>
    <m/>
    <m/>
    <m/>
    <m/>
    <m/>
    <m/>
    <m/>
    <m/>
    <m/>
    <n v="36520.557881773399"/>
    <n v="0"/>
    <n v="0"/>
    <n v="0"/>
    <n v="0"/>
    <n v="0"/>
    <n v="124608.14349261083"/>
    <n v="0"/>
    <n v="0"/>
    <n v="0"/>
    <n v="0"/>
    <n v="0"/>
    <n v="124608.14349261083"/>
    <n v="1.544856725670851"/>
  </r>
  <r>
    <x v="20"/>
    <x v="40"/>
    <n v="80660"/>
    <m/>
    <m/>
    <n v="118408.00079999999"/>
    <n v="1.467989099925614"/>
    <n v="34238.400000000001"/>
    <n v="465"/>
    <m/>
    <m/>
    <m/>
    <m/>
    <m/>
    <m/>
    <m/>
    <m/>
    <m/>
    <m/>
    <m/>
    <m/>
    <m/>
    <m/>
    <m/>
    <m/>
    <m/>
    <m/>
    <m/>
    <m/>
    <m/>
    <m/>
    <n v="34703.4"/>
    <n v="0"/>
    <n v="0"/>
    <n v="0"/>
    <n v="0"/>
    <n v="0"/>
    <n v="118408.00080000001"/>
    <n v="0"/>
    <n v="0"/>
    <n v="0"/>
    <n v="0"/>
    <n v="0"/>
    <n v="118408.00080000001"/>
    <n v="1.4679890999256138"/>
  </r>
  <r>
    <x v="21"/>
    <x v="40"/>
    <n v="80660"/>
    <m/>
    <m/>
    <n v="121434.090962963"/>
    <n v="1.505505714889201"/>
    <n v="35429.555555555547"/>
    <n v="160.7407407407407"/>
    <m/>
    <m/>
    <m/>
    <m/>
    <m/>
    <m/>
    <m/>
    <m/>
    <m/>
    <m/>
    <m/>
    <m/>
    <m/>
    <m/>
    <m/>
    <m/>
    <m/>
    <m/>
    <m/>
    <m/>
    <m/>
    <m/>
    <n v="35590.296296296285"/>
    <n v="0"/>
    <n v="0"/>
    <n v="0"/>
    <n v="0"/>
    <n v="0"/>
    <n v="121434.09096296292"/>
    <n v="0"/>
    <n v="0"/>
    <n v="0"/>
    <n v="0"/>
    <n v="0"/>
    <n v="121434.09096296292"/>
    <n v="1.5055057148892006"/>
  </r>
  <r>
    <x v="22"/>
    <x v="40"/>
    <n v="80660"/>
    <m/>
    <m/>
    <n v="125669.5638722861"/>
    <n v="1.5580159170876029"/>
    <n v="36415.814814814818"/>
    <n v="415.82758620689663"/>
    <m/>
    <m/>
    <m/>
    <m/>
    <m/>
    <m/>
    <m/>
    <m/>
    <m/>
    <m/>
    <m/>
    <m/>
    <m/>
    <m/>
    <m/>
    <m/>
    <m/>
    <m/>
    <m/>
    <m/>
    <m/>
    <m/>
    <n v="36831.642401021716"/>
    <n v="0"/>
    <n v="0"/>
    <n v="0"/>
    <n v="0"/>
    <n v="0"/>
    <n v="125669.56387228609"/>
    <n v="0"/>
    <n v="0"/>
    <n v="0"/>
    <n v="0"/>
    <n v="0"/>
    <n v="125669.56387228609"/>
    <n v="1.5580159170876033"/>
  </r>
  <r>
    <x v="23"/>
    <x v="40"/>
    <n v="80660"/>
    <m/>
    <m/>
    <n v="121730.25315764709"/>
    <n v="1.509177450503931"/>
    <n v="35402.176470588238"/>
    <n v="274.92"/>
    <m/>
    <m/>
    <m/>
    <m/>
    <m/>
    <m/>
    <m/>
    <m/>
    <m/>
    <m/>
    <m/>
    <m/>
    <m/>
    <m/>
    <m/>
    <m/>
    <m/>
    <m/>
    <m/>
    <m/>
    <m/>
    <m/>
    <n v="35677.096470588236"/>
    <n v="0"/>
    <n v="0"/>
    <n v="0"/>
    <n v="0"/>
    <n v="0"/>
    <n v="121730.25315764706"/>
    <n v="0"/>
    <n v="0"/>
    <n v="0"/>
    <n v="0"/>
    <n v="0"/>
    <n v="121730.25315764706"/>
    <n v="1.5091774505039308"/>
  </r>
  <r>
    <x v="24"/>
    <x v="40"/>
    <n v="80660"/>
    <m/>
    <m/>
    <n v="114992.4005517241"/>
    <n v="1.425643448446865"/>
    <n v="33303.620689655167"/>
    <n v="398.72413793103448"/>
    <m/>
    <m/>
    <m/>
    <m/>
    <m/>
    <m/>
    <m/>
    <m/>
    <m/>
    <m/>
    <m/>
    <m/>
    <m/>
    <m/>
    <m/>
    <m/>
    <m/>
    <m/>
    <m/>
    <m/>
    <m/>
    <m/>
    <n v="33702.344827586203"/>
    <n v="0"/>
    <n v="0"/>
    <n v="0"/>
    <n v="0"/>
    <n v="0"/>
    <n v="114992.40055172412"/>
    <n v="0"/>
    <n v="0"/>
    <n v="0"/>
    <n v="0"/>
    <n v="0"/>
    <n v="114992.40055172412"/>
    <n v="1.4256434484468647"/>
  </r>
  <r>
    <x v="25"/>
    <x v="40"/>
    <n v="80660"/>
    <m/>
    <m/>
    <n v="89776.760634920647"/>
    <n v="1.1130270348985949"/>
    <n v="25887.777777777781"/>
    <n v="424.28571428571428"/>
    <m/>
    <m/>
    <m/>
    <m/>
    <m/>
    <m/>
    <m/>
    <m/>
    <m/>
    <m/>
    <m/>
    <m/>
    <m/>
    <m/>
    <m/>
    <m/>
    <m/>
    <m/>
    <m/>
    <m/>
    <m/>
    <m/>
    <n v="26312.063492063495"/>
    <n v="0"/>
    <n v="0"/>
    <n v="0"/>
    <n v="0"/>
    <n v="0"/>
    <n v="89776.760634920647"/>
    <n v="0"/>
    <n v="0"/>
    <n v="0"/>
    <n v="0"/>
    <n v="0"/>
    <n v="89776.760634920647"/>
    <n v="1.1130270348985947"/>
  </r>
  <r>
    <x v="26"/>
    <x v="40"/>
    <n v="80660"/>
    <m/>
    <m/>
    <n v="92018.228000000003"/>
    <n v="1.1408161170344659"/>
    <n v="26460"/>
    <n v="508.99999999999989"/>
    <m/>
    <m/>
    <m/>
    <m/>
    <m/>
    <m/>
    <m/>
    <m/>
    <m/>
    <m/>
    <m/>
    <m/>
    <m/>
    <m/>
    <m/>
    <m/>
    <m/>
    <m/>
    <m/>
    <m/>
    <m/>
    <m/>
    <n v="26969"/>
    <n v="0"/>
    <n v="0"/>
    <n v="0"/>
    <n v="0"/>
    <n v="0"/>
    <n v="92018.228000000003"/>
    <n v="0"/>
    <n v="0"/>
    <n v="0"/>
    <n v="0"/>
    <n v="0"/>
    <n v="92018.228000000003"/>
    <n v="1.1408161170344657"/>
  </r>
  <r>
    <x v="27"/>
    <x v="40"/>
    <n v="80660"/>
    <m/>
    <m/>
    <n v="104279.25"/>
    <n v="1.292824820233077"/>
    <n v="30092.142857142859"/>
    <n v="470.35714285714289"/>
    <m/>
    <m/>
    <m/>
    <m/>
    <m/>
    <m/>
    <m/>
    <m/>
    <m/>
    <m/>
    <m/>
    <m/>
    <m/>
    <m/>
    <m/>
    <m/>
    <m/>
    <m/>
    <m/>
    <m/>
    <m/>
    <m/>
    <n v="30562.5"/>
    <n v="0"/>
    <n v="0"/>
    <n v="0"/>
    <n v="0"/>
    <n v="0"/>
    <n v="104279.25"/>
    <n v="0"/>
    <n v="0"/>
    <n v="0"/>
    <n v="0"/>
    <n v="0"/>
    <n v="104279.25"/>
    <n v="1.2928248202330772"/>
  </r>
  <r>
    <x v="29"/>
    <x v="40"/>
    <n v="80660"/>
    <m/>
    <m/>
    <n v="104380.0300591133"/>
    <n v="1.2940742630686"/>
    <n v="30174.071428571431"/>
    <n v="417.9655172413793"/>
    <m/>
    <m/>
    <m/>
    <m/>
    <m/>
    <m/>
    <m/>
    <m/>
    <m/>
    <m/>
    <m/>
    <m/>
    <m/>
    <m/>
    <m/>
    <m/>
    <m/>
    <m/>
    <m/>
    <m/>
    <m/>
    <m/>
    <n v="30592.036945812812"/>
    <n v="0"/>
    <n v="0"/>
    <n v="0"/>
    <n v="0"/>
    <n v="0"/>
    <n v="104380.03005911331"/>
    <n v="0"/>
    <n v="0"/>
    <n v="0"/>
    <n v="0"/>
    <n v="0"/>
    <n v="104380.03005911331"/>
    <n v="1.2940742630686004"/>
  </r>
  <r>
    <x v="30"/>
    <x v="40"/>
    <n v="80660"/>
    <m/>
    <m/>
    <n v="111200.492"/>
    <n v="1.3786324324324331"/>
    <n v="32209"/>
    <n v="382"/>
    <m/>
    <m/>
    <m/>
    <m/>
    <m/>
    <m/>
    <m/>
    <m/>
    <m/>
    <m/>
    <m/>
    <m/>
    <m/>
    <m/>
    <m/>
    <m/>
    <m/>
    <m/>
    <m/>
    <m/>
    <m/>
    <m/>
    <n v="32591"/>
    <n v="0"/>
    <n v="0"/>
    <n v="0"/>
    <n v="0"/>
    <n v="0"/>
    <n v="111200.492"/>
    <n v="0"/>
    <n v="0"/>
    <n v="0"/>
    <n v="0"/>
    <n v="0"/>
    <n v="111200.492"/>
    <n v="1.3786324324324324"/>
  </r>
  <r>
    <x v="31"/>
    <x v="40"/>
    <n v="80660"/>
    <m/>
    <m/>
    <n v="113674.192"/>
    <n v="1.409300669476816"/>
    <n v="32874"/>
    <n v="442"/>
    <m/>
    <m/>
    <m/>
    <m/>
    <m/>
    <m/>
    <m/>
    <m/>
    <m/>
    <m/>
    <m/>
    <m/>
    <m/>
    <m/>
    <m/>
    <m/>
    <m/>
    <m/>
    <m/>
    <m/>
    <m/>
    <m/>
    <n v="33316"/>
    <n v="0"/>
    <n v="0"/>
    <n v="0"/>
    <n v="0"/>
    <n v="0"/>
    <n v="113674.192"/>
    <n v="0"/>
    <n v="0"/>
    <n v="0"/>
    <n v="0"/>
    <n v="0"/>
    <n v="113674.192"/>
    <n v="1.4093006694768162"/>
  </r>
  <r>
    <x v="32"/>
    <x v="40"/>
    <n v="80660"/>
    <m/>
    <m/>
    <n v="107873.5867669173"/>
    <n v="1.3373863968127611"/>
    <n v="31337.36842105263"/>
    <n v="278.57142857142861"/>
    <m/>
    <m/>
    <m/>
    <m/>
    <m/>
    <m/>
    <m/>
    <m/>
    <m/>
    <m/>
    <m/>
    <m/>
    <m/>
    <m/>
    <m/>
    <m/>
    <m/>
    <m/>
    <m/>
    <m/>
    <m/>
    <m/>
    <n v="31615.939849624057"/>
    <n v="0"/>
    <n v="0"/>
    <n v="0"/>
    <n v="0"/>
    <n v="0"/>
    <n v="107873.58676691729"/>
    <n v="0"/>
    <n v="0"/>
    <n v="0"/>
    <n v="0"/>
    <n v="0"/>
    <n v="107873.58676691729"/>
    <n v="1.3373863968127608"/>
  </r>
  <r>
    <x v="33"/>
    <x v="40"/>
    <n v="80660"/>
    <m/>
    <m/>
    <n v="106311.09600000001"/>
    <n v="1.3180150756260851"/>
    <n v="30678"/>
    <n v="480"/>
    <m/>
    <m/>
    <m/>
    <m/>
    <m/>
    <m/>
    <m/>
    <m/>
    <m/>
    <m/>
    <m/>
    <m/>
    <m/>
    <m/>
    <m/>
    <m/>
    <m/>
    <m/>
    <m/>
    <m/>
    <m/>
    <m/>
    <n v="31158"/>
    <n v="0"/>
    <n v="0"/>
    <n v="0"/>
    <n v="0"/>
    <n v="0"/>
    <n v="106311.09599999999"/>
    <n v="0"/>
    <n v="0"/>
    <n v="0"/>
    <n v="0"/>
    <n v="0"/>
    <n v="106311.09599999999"/>
    <n v="1.3180150756260847"/>
  </r>
  <r>
    <x v="34"/>
    <x v="40"/>
    <n v="80660"/>
    <m/>
    <m/>
    <n v="105782.236"/>
    <n v="1.311458418051078"/>
    <n v="30510"/>
    <n v="493"/>
    <m/>
    <m/>
    <m/>
    <m/>
    <m/>
    <m/>
    <m/>
    <m/>
    <m/>
    <m/>
    <m/>
    <m/>
    <m/>
    <m/>
    <m/>
    <m/>
    <m/>
    <m/>
    <m/>
    <m/>
    <m/>
    <m/>
    <n v="31003"/>
    <n v="0"/>
    <n v="0"/>
    <n v="0"/>
    <n v="0"/>
    <n v="0"/>
    <n v="105782.236"/>
    <n v="0"/>
    <n v="0"/>
    <n v="0"/>
    <n v="0"/>
    <n v="0"/>
    <n v="105782.236"/>
    <n v="1.3114584180510787"/>
  </r>
  <r>
    <x v="35"/>
    <x v="40"/>
    <n v="80660"/>
    <m/>
    <m/>
    <n v="94503.62328615383"/>
    <n v="1.1716293489481009"/>
    <n v="27357.119999999999"/>
    <n v="340.30769230769232"/>
    <m/>
    <m/>
    <m/>
    <m/>
    <m/>
    <m/>
    <m/>
    <m/>
    <m/>
    <m/>
    <m/>
    <m/>
    <m/>
    <m/>
    <m/>
    <m/>
    <m/>
    <m/>
    <m/>
    <m/>
    <m/>
    <m/>
    <n v="27697.42769230769"/>
    <n v="0"/>
    <n v="0"/>
    <n v="0"/>
    <n v="0"/>
    <n v="0"/>
    <n v="94503.623286153845"/>
    <n v="0"/>
    <n v="0"/>
    <n v="0"/>
    <n v="0"/>
    <n v="0"/>
    <n v="94503.623286153845"/>
    <n v="1.1716293489481011"/>
  </r>
  <r>
    <x v="36"/>
    <x v="40"/>
    <n v="80660"/>
    <m/>
    <m/>
    <n v="107945.79696551721"/>
    <n v="1.33828163855092"/>
    <n v="31220.206896551721"/>
    <n v="416.89655172413802"/>
    <m/>
    <m/>
    <m/>
    <m/>
    <m/>
    <m/>
    <m/>
    <m/>
    <m/>
    <m/>
    <m/>
    <m/>
    <m/>
    <m/>
    <m/>
    <m/>
    <m/>
    <m/>
    <m/>
    <m/>
    <m/>
    <m/>
    <n v="31637.103448275859"/>
    <n v="0"/>
    <n v="0"/>
    <n v="0"/>
    <n v="0"/>
    <n v="0"/>
    <n v="107945.79696551722"/>
    <n v="0"/>
    <n v="0"/>
    <n v="0"/>
    <n v="0"/>
    <n v="0"/>
    <n v="107945.79696551722"/>
    <n v="1.3382816385509202"/>
  </r>
  <r>
    <x v="37"/>
    <x v="40"/>
    <n v="80660"/>
    <m/>
    <m/>
    <n v="104632.39200000001"/>
    <n v="1.2972029754525169"/>
    <n v="30230"/>
    <n v="436"/>
    <m/>
    <m/>
    <m/>
    <m/>
    <m/>
    <m/>
    <m/>
    <m/>
    <m/>
    <m/>
    <m/>
    <m/>
    <m/>
    <m/>
    <m/>
    <m/>
    <m/>
    <m/>
    <m/>
    <m/>
    <m/>
    <m/>
    <n v="30666"/>
    <n v="0"/>
    <n v="0"/>
    <n v="0"/>
    <n v="0"/>
    <n v="0"/>
    <n v="104632.39199999999"/>
    <n v="0"/>
    <n v="0"/>
    <n v="0"/>
    <n v="0"/>
    <n v="0"/>
    <n v="104632.39199999999"/>
    <n v="1.2972029754525167"/>
  </r>
  <r>
    <x v="38"/>
    <x v="40"/>
    <n v="80660"/>
    <m/>
    <m/>
    <n v="102390.708"/>
    <n v="1.269411207537813"/>
    <n v="29621"/>
    <n v="388"/>
    <m/>
    <m/>
    <m/>
    <m/>
    <m/>
    <m/>
    <m/>
    <m/>
    <m/>
    <m/>
    <m/>
    <m/>
    <m/>
    <m/>
    <m/>
    <m/>
    <m/>
    <m/>
    <m/>
    <m/>
    <m/>
    <m/>
    <n v="30009"/>
    <n v="0"/>
    <n v="0"/>
    <n v="0"/>
    <n v="0"/>
    <n v="0"/>
    <n v="102390.708"/>
    <n v="0"/>
    <n v="0"/>
    <n v="0"/>
    <n v="0"/>
    <n v="0"/>
    <n v="102390.708"/>
    <n v="1.269411207537813"/>
  </r>
  <r>
    <x v="39"/>
    <x v="40"/>
    <n v="80660"/>
    <m/>
    <m/>
    <n v="101837.96400000001"/>
    <n v="1.262558442846516"/>
    <n v="29538"/>
    <n v="309"/>
    <m/>
    <m/>
    <m/>
    <m/>
    <m/>
    <m/>
    <m/>
    <m/>
    <m/>
    <m/>
    <m/>
    <m/>
    <m/>
    <m/>
    <m/>
    <m/>
    <m/>
    <m/>
    <m/>
    <m/>
    <m/>
    <m/>
    <n v="29847"/>
    <n v="0"/>
    <n v="0"/>
    <n v="0"/>
    <n v="0"/>
    <n v="0"/>
    <n v="101837.96399999999"/>
    <n v="0"/>
    <n v="0"/>
    <n v="0"/>
    <n v="0"/>
    <n v="0"/>
    <n v="101837.96399999999"/>
    <n v="1.2625584428465162"/>
  </r>
  <r>
    <x v="40"/>
    <x v="40"/>
    <n v="80660"/>
    <m/>
    <m/>
    <n v="117253.38"/>
    <n v="1.4536744359037941"/>
    <n v="34011"/>
    <n v="354"/>
    <m/>
    <m/>
    <m/>
    <m/>
    <m/>
    <m/>
    <m/>
    <m/>
    <m/>
    <m/>
    <m/>
    <m/>
    <m/>
    <m/>
    <m/>
    <m/>
    <m/>
    <m/>
    <m/>
    <m/>
    <m/>
    <m/>
    <n v="34365"/>
    <n v="0"/>
    <n v="0"/>
    <n v="0"/>
    <n v="0"/>
    <n v="0"/>
    <n v="117253.37999999999"/>
    <n v="0"/>
    <n v="0"/>
    <n v="0"/>
    <n v="0"/>
    <n v="0"/>
    <n v="117253.37999999999"/>
    <n v="1.4536744359037936"/>
  </r>
  <r>
    <x v="41"/>
    <x v="40"/>
    <n v="80660"/>
    <m/>
    <m/>
    <n v="111036.716"/>
    <n v="1.376601983635011"/>
    <n v="32333"/>
    <n v="210"/>
    <m/>
    <m/>
    <m/>
    <m/>
    <m/>
    <m/>
    <m/>
    <m/>
    <m/>
    <m/>
    <m/>
    <m/>
    <m/>
    <m/>
    <m/>
    <m/>
    <m/>
    <m/>
    <m/>
    <m/>
    <m/>
    <m/>
    <n v="32543"/>
    <n v="0"/>
    <n v="0"/>
    <n v="0"/>
    <n v="0"/>
    <n v="0"/>
    <n v="111036.716"/>
    <n v="0"/>
    <n v="0"/>
    <n v="0"/>
    <n v="0"/>
    <n v="0"/>
    <n v="111036.716"/>
    <n v="1.3766019836350112"/>
  </r>
  <r>
    <x v="42"/>
    <x v="40"/>
    <n v="80660"/>
    <m/>
    <m/>
    <n v="101298.868"/>
    <n v="1.255874882221671"/>
    <n v="29689"/>
    <n v="0"/>
    <m/>
    <m/>
    <m/>
    <m/>
    <m/>
    <m/>
    <m/>
    <m/>
    <m/>
    <m/>
    <m/>
    <m/>
    <m/>
    <m/>
    <m/>
    <m/>
    <m/>
    <m/>
    <m/>
    <m/>
    <m/>
    <m/>
    <n v="29689"/>
    <n v="0"/>
    <n v="0"/>
    <n v="0"/>
    <n v="0"/>
    <n v="0"/>
    <n v="101298.868"/>
    <n v="0"/>
    <n v="0"/>
    <n v="0"/>
    <n v="0"/>
    <n v="0"/>
    <n v="101298.868"/>
    <n v="1.2558748822216712"/>
  </r>
  <r>
    <x v="43"/>
    <x v="40"/>
    <n v="80660"/>
    <m/>
    <m/>
    <n v="102394.85114285709"/>
    <n v="1.269462573057986"/>
    <n v="30010.21428571429"/>
    <n v="0"/>
    <m/>
    <m/>
    <m/>
    <m/>
    <m/>
    <m/>
    <m/>
    <m/>
    <m/>
    <m/>
    <m/>
    <m/>
    <m/>
    <m/>
    <m/>
    <m/>
    <m/>
    <m/>
    <m/>
    <m/>
    <m/>
    <m/>
    <n v="30010.21428571429"/>
    <n v="0"/>
    <n v="0"/>
    <n v="0"/>
    <n v="0"/>
    <n v="0"/>
    <n v="102394.85114285715"/>
    <n v="0"/>
    <n v="0"/>
    <n v="0"/>
    <n v="0"/>
    <n v="0"/>
    <n v="102394.85114285715"/>
    <n v="1.269462573057986"/>
  </r>
  <r>
    <x v="44"/>
    <x v="40"/>
    <n v="80660"/>
    <m/>
    <m/>
    <n v="104639.216"/>
    <n v="1.2972875774857431"/>
    <n v="30668"/>
    <n v="0"/>
    <m/>
    <m/>
    <m/>
    <m/>
    <m/>
    <m/>
    <m/>
    <m/>
    <m/>
    <m/>
    <m/>
    <m/>
    <m/>
    <m/>
    <m/>
    <m/>
    <m/>
    <m/>
    <m/>
    <m/>
    <m/>
    <m/>
    <n v="30668"/>
    <n v="0"/>
    <n v="0"/>
    <n v="0"/>
    <n v="0"/>
    <n v="0"/>
    <n v="104639.216"/>
    <n v="0"/>
    <n v="0"/>
    <n v="0"/>
    <n v="0"/>
    <n v="0"/>
    <n v="104639.216"/>
    <n v="1.2972875774857426"/>
  </r>
  <r>
    <x v="45"/>
    <x v="40"/>
    <n v="80660"/>
    <m/>
    <m/>
    <n v="116344.16323809521"/>
    <n v="1.442402222143506"/>
    <n v="34098.523809523809"/>
    <n v="0"/>
    <m/>
    <m/>
    <m/>
    <m/>
    <m/>
    <m/>
    <m/>
    <m/>
    <m/>
    <m/>
    <m/>
    <m/>
    <m/>
    <m/>
    <m/>
    <m/>
    <m/>
    <m/>
    <m/>
    <m/>
    <m/>
    <m/>
    <n v="34098.523809523809"/>
    <n v="0"/>
    <n v="0"/>
    <n v="0"/>
    <n v="0"/>
    <n v="0"/>
    <n v="116344.16323809524"/>
    <n v="0"/>
    <n v="0"/>
    <n v="0"/>
    <n v="0"/>
    <n v="0"/>
    <n v="116344.16323809524"/>
    <n v="1.4424022221435064"/>
  </r>
  <r>
    <x v="46"/>
    <x v="40"/>
    <n v="80660"/>
    <m/>
    <m/>
    <n v="125619.3602857143"/>
    <n v="1.557393507137544"/>
    <n v="36816.928571428572"/>
    <n v="0"/>
    <m/>
    <m/>
    <m/>
    <m/>
    <m/>
    <m/>
    <m/>
    <m/>
    <m/>
    <m/>
    <m/>
    <m/>
    <m/>
    <m/>
    <m/>
    <m/>
    <m/>
    <m/>
    <m/>
    <m/>
    <m/>
    <m/>
    <n v="36816.928571428572"/>
    <n v="0"/>
    <n v="0"/>
    <n v="0"/>
    <n v="0"/>
    <n v="0"/>
    <n v="125619.36028571428"/>
    <n v="0"/>
    <n v="0"/>
    <n v="0"/>
    <n v="0"/>
    <n v="0"/>
    <n v="125619.36028571428"/>
    <n v="1.5573935071375438"/>
  </r>
  <r>
    <x v="47"/>
    <x v="40"/>
    <n v="80660"/>
    <m/>
    <m/>
    <n v="106242.856"/>
    <n v="1.317169055293826"/>
    <n v="31138"/>
    <n v="0"/>
    <m/>
    <m/>
    <m/>
    <m/>
    <m/>
    <m/>
    <m/>
    <m/>
    <m/>
    <m/>
    <m/>
    <m/>
    <m/>
    <m/>
    <m/>
    <m/>
    <m/>
    <m/>
    <m/>
    <m/>
    <m/>
    <m/>
    <n v="31138"/>
    <n v="0"/>
    <n v="0"/>
    <n v="0"/>
    <n v="0"/>
    <n v="0"/>
    <n v="106242.856"/>
    <n v="0"/>
    <n v="0"/>
    <n v="0"/>
    <n v="0"/>
    <n v="0"/>
    <n v="106242.856"/>
    <n v="1.317169055293826"/>
  </r>
  <r>
    <x v="48"/>
    <x v="40"/>
    <n v="80660"/>
    <m/>
    <m/>
    <n v="95311.904714285716"/>
    <n v="1.1816501948212961"/>
    <n v="27934.321428571431"/>
    <n v="0"/>
    <m/>
    <m/>
    <m/>
    <m/>
    <m/>
    <m/>
    <m/>
    <m/>
    <m/>
    <m/>
    <m/>
    <m/>
    <m/>
    <m/>
    <m/>
    <m/>
    <m/>
    <m/>
    <m/>
    <m/>
    <m/>
    <m/>
    <n v="27934.321428571431"/>
    <n v="0"/>
    <n v="0"/>
    <n v="0"/>
    <n v="0"/>
    <n v="0"/>
    <n v="95311.904714285716"/>
    <n v="0"/>
    <n v="0"/>
    <n v="0"/>
    <n v="0"/>
    <n v="0"/>
    <n v="95311.904714285716"/>
    <n v="1.1816501948212959"/>
  </r>
  <r>
    <x v="49"/>
    <x v="40"/>
    <n v="80660"/>
    <m/>
    <m/>
    <n v="77868.401538461534"/>
    <n v="0.96539054721623518"/>
    <n v="22821.923076923082"/>
    <n v="0"/>
    <m/>
    <m/>
    <m/>
    <m/>
    <m/>
    <m/>
    <m/>
    <m/>
    <m/>
    <m/>
    <m/>
    <m/>
    <m/>
    <m/>
    <m/>
    <m/>
    <m/>
    <m/>
    <m/>
    <m/>
    <m/>
    <m/>
    <n v="22821.923076923082"/>
    <n v="0"/>
    <n v="0"/>
    <n v="0"/>
    <n v="0"/>
    <n v="0"/>
    <n v="77868.401538461549"/>
    <n v="0"/>
    <n v="0"/>
    <n v="0"/>
    <n v="0"/>
    <n v="0"/>
    <n v="77868.401538461549"/>
    <n v="0.96539054721623541"/>
  </r>
  <r>
    <x v="50"/>
    <x v="40"/>
    <n v="80660"/>
    <m/>
    <m/>
    <n v="79438.419310344834"/>
    <n v="0.98485518609403466"/>
    <n v="23282.068965517239"/>
    <n v="0"/>
    <m/>
    <m/>
    <m/>
    <m/>
    <m/>
    <m/>
    <m/>
    <m/>
    <m/>
    <m/>
    <m/>
    <m/>
    <m/>
    <m/>
    <m/>
    <m/>
    <m/>
    <m/>
    <m/>
    <m/>
    <m/>
    <m/>
    <n v="23282.068965517239"/>
    <n v="0"/>
    <n v="0"/>
    <n v="0"/>
    <n v="0"/>
    <n v="0"/>
    <n v="79438.41931034482"/>
    <n v="0"/>
    <n v="0"/>
    <n v="0"/>
    <n v="0"/>
    <n v="0"/>
    <n v="79438.41931034482"/>
    <n v="0.98485518609403444"/>
  </r>
  <r>
    <x v="51"/>
    <x v="40"/>
    <n v="80660"/>
    <m/>
    <m/>
    <n v="73777.938461538462"/>
    <n v="0.91467813614602611"/>
    <n v="21623.076923076918"/>
    <n v="0"/>
    <m/>
    <m/>
    <m/>
    <m/>
    <m/>
    <m/>
    <m/>
    <m/>
    <m/>
    <m/>
    <m/>
    <m/>
    <m/>
    <m/>
    <m/>
    <m/>
    <m/>
    <m/>
    <m/>
    <m/>
    <m/>
    <m/>
    <n v="21623.076923076918"/>
    <n v="0"/>
    <n v="0"/>
    <n v="0"/>
    <n v="0"/>
    <n v="0"/>
    <n v="73777.938461538448"/>
    <n v="0"/>
    <n v="0"/>
    <n v="0"/>
    <n v="0"/>
    <n v="0"/>
    <n v="73777.938461538448"/>
    <n v="0.91467813614602589"/>
  </r>
  <r>
    <x v="52"/>
    <x v="40"/>
    <n v="80660"/>
    <m/>
    <m/>
    <n v="74357.716"/>
    <n v="0.9218660550458716"/>
    <n v="21793"/>
    <n v="0"/>
    <m/>
    <m/>
    <m/>
    <m/>
    <m/>
    <m/>
    <m/>
    <m/>
    <m/>
    <m/>
    <m/>
    <m/>
    <m/>
    <m/>
    <m/>
    <m/>
    <m/>
    <m/>
    <m/>
    <m/>
    <m/>
    <m/>
    <n v="21793"/>
    <n v="0"/>
    <n v="0"/>
    <n v="0"/>
    <n v="0"/>
    <n v="0"/>
    <n v="74357.716"/>
    <n v="0"/>
    <n v="0"/>
    <n v="0"/>
    <n v="0"/>
    <n v="0"/>
    <n v="74357.716"/>
    <n v="0.9218660550458716"/>
  </r>
  <r>
    <x v="0"/>
    <x v="41"/>
    <n v="41576"/>
    <n v="0"/>
    <n v="20891.78571428571"/>
    <n v="71282.77285714286"/>
    <n v="1.714517338299568"/>
    <m/>
    <m/>
    <m/>
    <m/>
    <m/>
    <m/>
    <m/>
    <m/>
    <m/>
    <m/>
    <m/>
    <m/>
    <m/>
    <m/>
    <m/>
    <m/>
    <m/>
    <m/>
    <m/>
    <m/>
    <m/>
    <m/>
    <m/>
    <m/>
    <n v="20891.78571428571"/>
    <n v="0"/>
    <n v="0"/>
    <n v="0"/>
    <n v="0"/>
    <n v="0"/>
    <n v="71282.772857142845"/>
    <n v="0"/>
    <n v="0"/>
    <n v="0"/>
    <n v="0"/>
    <n v="0"/>
    <n v="71282.772857142845"/>
    <n v="1.7145173382995682"/>
  </r>
  <r>
    <x v="54"/>
    <x v="41"/>
    <n v="41576"/>
    <n v="0"/>
    <n v="17165"/>
    <n v="58566.98"/>
    <n v="1.4086727919953821"/>
    <m/>
    <m/>
    <m/>
    <m/>
    <m/>
    <m/>
    <m/>
    <m/>
    <m/>
    <m/>
    <m/>
    <m/>
    <m/>
    <m/>
    <m/>
    <m/>
    <m/>
    <m/>
    <m/>
    <m/>
    <m/>
    <m/>
    <m/>
    <m/>
    <n v="17165"/>
    <n v="0"/>
    <n v="0"/>
    <n v="0"/>
    <n v="0"/>
    <n v="0"/>
    <n v="58566.979999999996"/>
    <n v="0"/>
    <n v="0"/>
    <n v="0"/>
    <n v="0"/>
    <n v="0"/>
    <n v="58566.979999999996"/>
    <n v="1.4086727919953819"/>
  </r>
  <r>
    <x v="1"/>
    <x v="41"/>
    <n v="41576"/>
    <n v="0"/>
    <n v="19631.857142857141"/>
    <n v="66983.896571428573"/>
    <n v="1.611119313340114"/>
    <m/>
    <m/>
    <m/>
    <m/>
    <m/>
    <m/>
    <m/>
    <m/>
    <m/>
    <m/>
    <m/>
    <m/>
    <m/>
    <m/>
    <m/>
    <m/>
    <m/>
    <m/>
    <m/>
    <m/>
    <m/>
    <m/>
    <m/>
    <m/>
    <n v="19631.857142857141"/>
    <n v="0"/>
    <n v="0"/>
    <n v="0"/>
    <n v="0"/>
    <n v="0"/>
    <n v="66983.896571428559"/>
    <n v="0"/>
    <n v="0"/>
    <n v="0"/>
    <n v="0"/>
    <n v="0"/>
    <n v="66983.896571428559"/>
    <n v="1.6111193133401136"/>
  </r>
  <r>
    <x v="53"/>
    <x v="41"/>
    <n v="41576"/>
    <n v="0"/>
    <n v="18899"/>
    <n v="64483.387999999999"/>
    <n v="1.5509762362901669"/>
    <m/>
    <m/>
    <m/>
    <m/>
    <m/>
    <m/>
    <m/>
    <m/>
    <m/>
    <m/>
    <m/>
    <m/>
    <m/>
    <m/>
    <m/>
    <m/>
    <m/>
    <m/>
    <m/>
    <m/>
    <m/>
    <m/>
    <m/>
    <m/>
    <n v="18899"/>
    <n v="0"/>
    <n v="0"/>
    <n v="0"/>
    <n v="0"/>
    <n v="0"/>
    <n v="64483.387999999999"/>
    <n v="0"/>
    <n v="0"/>
    <n v="0"/>
    <n v="0"/>
    <n v="0"/>
    <n v="64483.387999999999"/>
    <n v="1.5509762362901673"/>
  </r>
  <r>
    <x v="2"/>
    <x v="41"/>
    <n v="41576"/>
    <n v="0"/>
    <n v="16334.70370370371"/>
    <n v="55734.009037037053"/>
    <n v="1.34053321716945"/>
    <m/>
    <m/>
    <m/>
    <m/>
    <m/>
    <m/>
    <m/>
    <m/>
    <m/>
    <m/>
    <m/>
    <m/>
    <m/>
    <m/>
    <m/>
    <m/>
    <m/>
    <m/>
    <m/>
    <m/>
    <m/>
    <m/>
    <m/>
    <m/>
    <n v="16334.70370370371"/>
    <n v="0"/>
    <n v="0"/>
    <n v="0"/>
    <n v="0"/>
    <n v="0"/>
    <n v="55734.00903703706"/>
    <n v="0"/>
    <n v="0"/>
    <n v="0"/>
    <n v="0"/>
    <n v="0"/>
    <n v="55734.00903703706"/>
    <n v="1.3405332171694502"/>
  </r>
  <r>
    <x v="3"/>
    <x v="41"/>
    <n v="41576"/>
    <n v="0"/>
    <n v="14325"/>
    <n v="48876.9"/>
    <n v="1.1756037136809701"/>
    <m/>
    <m/>
    <m/>
    <m/>
    <m/>
    <m/>
    <m/>
    <m/>
    <m/>
    <m/>
    <m/>
    <m/>
    <m/>
    <m/>
    <m/>
    <m/>
    <m/>
    <m/>
    <m/>
    <m/>
    <m/>
    <m/>
    <m/>
    <m/>
    <n v="14325"/>
    <n v="0"/>
    <n v="0"/>
    <n v="0"/>
    <n v="0"/>
    <n v="0"/>
    <n v="48876.9"/>
    <n v="0"/>
    <n v="0"/>
    <n v="0"/>
    <n v="0"/>
    <n v="0"/>
    <n v="48876.9"/>
    <n v="1.1756037136809698"/>
  </r>
  <r>
    <x v="4"/>
    <x v="41"/>
    <n v="41576"/>
    <n v="0"/>
    <n v="21289.428571428522"/>
    <n v="72639.530285714107"/>
    <n v="1.7471505264025911"/>
    <m/>
    <m/>
    <m/>
    <m/>
    <m/>
    <m/>
    <m/>
    <m/>
    <m/>
    <m/>
    <m/>
    <m/>
    <m/>
    <m/>
    <m/>
    <m/>
    <m/>
    <m/>
    <m/>
    <m/>
    <m/>
    <m/>
    <m/>
    <m/>
    <n v="21289.428571428522"/>
    <n v="0"/>
    <n v="0"/>
    <n v="0"/>
    <n v="0"/>
    <n v="0"/>
    <n v="72639.530285714107"/>
    <n v="0"/>
    <n v="0"/>
    <n v="0"/>
    <n v="0"/>
    <n v="0"/>
    <n v="72639.530285714107"/>
    <n v="1.7471505264025906"/>
  </r>
  <r>
    <x v="5"/>
    <x v="41"/>
    <n v="41576"/>
    <n v="0"/>
    <n v="21972.78571428571"/>
    <n v="74971.144857142848"/>
    <n v="1.8032313078974129"/>
    <m/>
    <m/>
    <m/>
    <m/>
    <m/>
    <m/>
    <m/>
    <m/>
    <m/>
    <m/>
    <m/>
    <m/>
    <m/>
    <m/>
    <m/>
    <m/>
    <m/>
    <m/>
    <m/>
    <m/>
    <m/>
    <m/>
    <m/>
    <m/>
    <n v="21972.78571428571"/>
    <n v="0"/>
    <n v="0"/>
    <n v="0"/>
    <n v="0"/>
    <n v="0"/>
    <n v="74971.144857142848"/>
    <n v="0"/>
    <n v="0"/>
    <n v="0"/>
    <n v="0"/>
    <n v="0"/>
    <n v="74971.144857142848"/>
    <n v="1.8032313078974131"/>
  </r>
  <r>
    <x v="6"/>
    <x v="41"/>
    <n v="41576"/>
    <n v="0"/>
    <n v="20410"/>
    <n v="69638.92"/>
    <n v="1.674978833942659"/>
    <m/>
    <m/>
    <m/>
    <m/>
    <m/>
    <m/>
    <m/>
    <m/>
    <m/>
    <m/>
    <m/>
    <m/>
    <m/>
    <m/>
    <m/>
    <m/>
    <m/>
    <m/>
    <m/>
    <m/>
    <m/>
    <m/>
    <m/>
    <m/>
    <n v="20410"/>
    <n v="0"/>
    <n v="0"/>
    <n v="0"/>
    <n v="0"/>
    <n v="0"/>
    <n v="69638.92"/>
    <n v="0"/>
    <n v="0"/>
    <n v="0"/>
    <n v="0"/>
    <n v="0"/>
    <n v="69638.92"/>
    <n v="1.6749788339426592"/>
  </r>
  <r>
    <x v="7"/>
    <x v="41"/>
    <n v="41576"/>
    <n v="0"/>
    <n v="20779.6875"/>
    <n v="70900.293749999997"/>
    <n v="1.705317821579758"/>
    <m/>
    <m/>
    <m/>
    <m/>
    <m/>
    <m/>
    <m/>
    <m/>
    <m/>
    <m/>
    <m/>
    <m/>
    <m/>
    <m/>
    <m/>
    <m/>
    <m/>
    <m/>
    <m/>
    <m/>
    <m/>
    <m/>
    <m/>
    <m/>
    <n v="20779.6875"/>
    <n v="0"/>
    <n v="0"/>
    <n v="0"/>
    <n v="0"/>
    <n v="0"/>
    <n v="70900.293749999997"/>
    <n v="0"/>
    <n v="0"/>
    <n v="0"/>
    <n v="0"/>
    <n v="0"/>
    <n v="70900.293749999997"/>
    <n v="1.7053178215797575"/>
  </r>
  <r>
    <x v="8"/>
    <x v="41"/>
    <n v="41576"/>
    <n v="0"/>
    <n v="22110"/>
    <n v="75439.319999999992"/>
    <n v="1.814492014623821"/>
    <m/>
    <m/>
    <m/>
    <m/>
    <m/>
    <m/>
    <m/>
    <m/>
    <m/>
    <m/>
    <m/>
    <m/>
    <m/>
    <m/>
    <m/>
    <m/>
    <m/>
    <m/>
    <m/>
    <m/>
    <m/>
    <m/>
    <m/>
    <m/>
    <n v="22110"/>
    <n v="0"/>
    <n v="0"/>
    <n v="0"/>
    <n v="0"/>
    <n v="0"/>
    <n v="75439.319999999992"/>
    <n v="0"/>
    <n v="0"/>
    <n v="0"/>
    <n v="0"/>
    <n v="0"/>
    <n v="75439.319999999992"/>
    <n v="1.8144920146238213"/>
  </r>
  <r>
    <x v="9"/>
    <x v="41"/>
    <n v="41576"/>
    <n v="0"/>
    <n v="21834.333333333339"/>
    <n v="74498.74533333334"/>
    <n v="1.791868994932974"/>
    <m/>
    <m/>
    <m/>
    <m/>
    <m/>
    <m/>
    <m/>
    <m/>
    <m/>
    <m/>
    <m/>
    <m/>
    <m/>
    <m/>
    <m/>
    <m/>
    <m/>
    <m/>
    <m/>
    <m/>
    <m/>
    <m/>
    <m/>
    <m/>
    <n v="21834.333333333339"/>
    <n v="0"/>
    <n v="0"/>
    <n v="0"/>
    <n v="0"/>
    <n v="0"/>
    <n v="74498.745333333354"/>
    <n v="0"/>
    <n v="0"/>
    <n v="0"/>
    <n v="0"/>
    <n v="0"/>
    <n v="74498.745333333354"/>
    <n v="1.7918689949329747"/>
  </r>
  <r>
    <x v="10"/>
    <x v="41"/>
    <n v="41576"/>
    <n v="0"/>
    <n v="20798.933333333331"/>
    <n v="70965.960533333317"/>
    <n v="1.7068972612404589"/>
    <m/>
    <m/>
    <m/>
    <m/>
    <m/>
    <m/>
    <m/>
    <m/>
    <m/>
    <m/>
    <m/>
    <m/>
    <m/>
    <m/>
    <m/>
    <m/>
    <m/>
    <m/>
    <m/>
    <m/>
    <m/>
    <m/>
    <m/>
    <m/>
    <n v="20798.933333333331"/>
    <n v="0"/>
    <n v="0"/>
    <n v="0"/>
    <n v="0"/>
    <n v="0"/>
    <n v="70965.960533333317"/>
    <n v="0"/>
    <n v="0"/>
    <n v="0"/>
    <n v="0"/>
    <n v="0"/>
    <n v="70965.960533333317"/>
    <n v="1.7068972612404589"/>
  </r>
  <r>
    <x v="11"/>
    <x v="41"/>
    <n v="41576"/>
    <n v="0"/>
    <n v="19666.5"/>
    <n v="67102.097999999998"/>
    <n v="1.613962334038868"/>
    <m/>
    <m/>
    <m/>
    <m/>
    <m/>
    <m/>
    <m/>
    <m/>
    <m/>
    <m/>
    <m/>
    <m/>
    <m/>
    <m/>
    <m/>
    <m/>
    <m/>
    <m/>
    <m/>
    <m/>
    <m/>
    <m/>
    <m/>
    <m/>
    <n v="19666.5"/>
    <n v="0"/>
    <n v="0"/>
    <n v="0"/>
    <n v="0"/>
    <n v="0"/>
    <n v="67102.097999999998"/>
    <n v="0"/>
    <n v="0"/>
    <n v="0"/>
    <n v="0"/>
    <n v="0"/>
    <n v="67102.097999999998"/>
    <n v="1.6139623340388685"/>
  </r>
  <r>
    <x v="12"/>
    <x v="41"/>
    <n v="41576"/>
    <n v="0"/>
    <n v="20824"/>
    <n v="71051.487999999998"/>
    <n v="1.7089543967673659"/>
    <m/>
    <m/>
    <m/>
    <m/>
    <m/>
    <m/>
    <m/>
    <m/>
    <m/>
    <m/>
    <m/>
    <m/>
    <m/>
    <m/>
    <m/>
    <m/>
    <m/>
    <m/>
    <m/>
    <m/>
    <m/>
    <m/>
    <m/>
    <m/>
    <n v="20824"/>
    <n v="0"/>
    <n v="0"/>
    <n v="0"/>
    <n v="0"/>
    <n v="0"/>
    <n v="71051.487999999998"/>
    <n v="0"/>
    <n v="0"/>
    <n v="0"/>
    <n v="0"/>
    <n v="0"/>
    <n v="71051.487999999998"/>
    <n v="1.7089543967673657"/>
  </r>
  <r>
    <x v="13"/>
    <x v="41"/>
    <n v="41576"/>
    <n v="0"/>
    <n v="20883.91304347826"/>
    <n v="71255.911304347828"/>
    <n v="1.7138712551555659"/>
    <m/>
    <m/>
    <m/>
    <m/>
    <m/>
    <m/>
    <m/>
    <m/>
    <m/>
    <m/>
    <m/>
    <m/>
    <m/>
    <m/>
    <m/>
    <m/>
    <m/>
    <m/>
    <m/>
    <m/>
    <m/>
    <m/>
    <m/>
    <m/>
    <n v="20883.91304347826"/>
    <n v="0"/>
    <n v="0"/>
    <n v="0"/>
    <n v="0"/>
    <n v="0"/>
    <n v="71255.911304347828"/>
    <n v="0"/>
    <n v="0"/>
    <n v="0"/>
    <n v="0"/>
    <n v="0"/>
    <n v="71255.911304347828"/>
    <n v="1.7138712551555664"/>
  </r>
  <r>
    <x v="14"/>
    <x v="41"/>
    <n v="41576"/>
    <n v="0"/>
    <n v="16354.36"/>
    <n v="55801.076319999993"/>
    <n v="1.342146342120454"/>
    <m/>
    <m/>
    <m/>
    <m/>
    <m/>
    <m/>
    <m/>
    <m/>
    <m/>
    <m/>
    <m/>
    <m/>
    <m/>
    <m/>
    <m/>
    <m/>
    <m/>
    <m/>
    <m/>
    <m/>
    <m/>
    <m/>
    <m/>
    <m/>
    <n v="16354.36"/>
    <n v="0"/>
    <n v="0"/>
    <n v="0"/>
    <n v="0"/>
    <n v="0"/>
    <n v="55801.07632"/>
    <n v="0"/>
    <n v="0"/>
    <n v="0"/>
    <n v="0"/>
    <n v="0"/>
    <n v="55801.07632"/>
    <n v="1.342146342120454"/>
  </r>
  <r>
    <x v="15"/>
    <x v="41"/>
    <n v="41576"/>
    <n v="0"/>
    <n v="16895.555555555551"/>
    <n v="57647.635555555549"/>
    <n v="1.3865604087828449"/>
    <m/>
    <m/>
    <m/>
    <m/>
    <m/>
    <m/>
    <m/>
    <m/>
    <m/>
    <m/>
    <m/>
    <m/>
    <m/>
    <m/>
    <m/>
    <m/>
    <m/>
    <m/>
    <m/>
    <m/>
    <m/>
    <m/>
    <m/>
    <m/>
    <n v="16895.555555555551"/>
    <n v="0"/>
    <n v="0"/>
    <n v="0"/>
    <n v="0"/>
    <n v="0"/>
    <n v="57647.635555555542"/>
    <n v="0"/>
    <n v="0"/>
    <n v="0"/>
    <n v="0"/>
    <n v="0"/>
    <n v="57647.635555555542"/>
    <n v="1.3865604087828445"/>
  </r>
  <r>
    <x v="16"/>
    <x v="41"/>
    <n v="41576"/>
    <n v="0"/>
    <n v="22048"/>
    <n v="75227.775999999998"/>
    <n v="1.8094038868578031"/>
    <m/>
    <m/>
    <m/>
    <m/>
    <m/>
    <m/>
    <m/>
    <m/>
    <m/>
    <m/>
    <m/>
    <m/>
    <m/>
    <m/>
    <m/>
    <m/>
    <m/>
    <m/>
    <m/>
    <m/>
    <m/>
    <m/>
    <m/>
    <m/>
    <n v="22048"/>
    <n v="0"/>
    <n v="0"/>
    <n v="0"/>
    <n v="0"/>
    <n v="0"/>
    <n v="75227.775999999998"/>
    <n v="0"/>
    <n v="0"/>
    <n v="0"/>
    <n v="0"/>
    <n v="0"/>
    <n v="75227.775999999998"/>
    <n v="1.8094038868578026"/>
  </r>
  <r>
    <x v="17"/>
    <x v="41"/>
    <n v="41576"/>
    <n v="0"/>
    <n v="20266.61904761905"/>
    <n v="69149.704190476201"/>
    <n v="1.6632120499922121"/>
    <m/>
    <m/>
    <m/>
    <m/>
    <m/>
    <m/>
    <m/>
    <m/>
    <m/>
    <m/>
    <m/>
    <m/>
    <m/>
    <m/>
    <m/>
    <m/>
    <m/>
    <m/>
    <m/>
    <m/>
    <m/>
    <m/>
    <m/>
    <m/>
    <n v="20266.61904761905"/>
    <n v="0"/>
    <n v="0"/>
    <n v="0"/>
    <n v="0"/>
    <n v="0"/>
    <n v="69149.704190476201"/>
    <n v="0"/>
    <n v="0"/>
    <n v="0"/>
    <n v="0"/>
    <n v="0"/>
    <n v="69149.704190476201"/>
    <n v="1.6632120499922118"/>
  </r>
  <r>
    <x v="18"/>
    <x v="41"/>
    <n v="41576"/>
    <n v="0"/>
    <n v="19131.111111111109"/>
    <n v="65275.351111111107"/>
    <n v="1.5700248006328441"/>
    <m/>
    <m/>
    <m/>
    <m/>
    <m/>
    <m/>
    <m/>
    <m/>
    <m/>
    <m/>
    <m/>
    <m/>
    <m/>
    <m/>
    <m/>
    <m/>
    <m/>
    <m/>
    <m/>
    <m/>
    <m/>
    <m/>
    <m/>
    <m/>
    <n v="19131.111111111109"/>
    <n v="0"/>
    <n v="0"/>
    <n v="0"/>
    <n v="0"/>
    <n v="0"/>
    <n v="65275.351111111107"/>
    <n v="0"/>
    <n v="0"/>
    <n v="0"/>
    <n v="0"/>
    <n v="0"/>
    <n v="65275.351111111107"/>
    <n v="1.5700248006328437"/>
  </r>
  <r>
    <x v="19"/>
    <x v="41"/>
    <n v="41576"/>
    <n v="0"/>
    <n v="18841.357142857141"/>
    <n v="64286.710571428579"/>
    <n v="1.5462456843233741"/>
    <m/>
    <m/>
    <m/>
    <m/>
    <m/>
    <m/>
    <m/>
    <m/>
    <m/>
    <m/>
    <m/>
    <m/>
    <m/>
    <m/>
    <m/>
    <m/>
    <m/>
    <m/>
    <m/>
    <m/>
    <m/>
    <m/>
    <m/>
    <m/>
    <n v="18841.357142857141"/>
    <n v="0"/>
    <n v="0"/>
    <n v="0"/>
    <n v="0"/>
    <n v="0"/>
    <n v="64286.710571428564"/>
    <n v="0"/>
    <n v="0"/>
    <n v="0"/>
    <n v="0"/>
    <n v="0"/>
    <n v="64286.710571428564"/>
    <n v="1.5462456843233732"/>
  </r>
  <r>
    <x v="20"/>
    <x v="41"/>
    <n v="41576"/>
    <n v="0"/>
    <n v="23055.599999999999"/>
    <n v="78665.70719999999"/>
    <n v="1.892094169713296"/>
    <m/>
    <m/>
    <m/>
    <m/>
    <m/>
    <m/>
    <m/>
    <m/>
    <m/>
    <m/>
    <m/>
    <m/>
    <m/>
    <m/>
    <m/>
    <m/>
    <m/>
    <m/>
    <m/>
    <m/>
    <m/>
    <m/>
    <m/>
    <m/>
    <n v="23055.599999999999"/>
    <n v="0"/>
    <n v="0"/>
    <n v="0"/>
    <n v="0"/>
    <n v="0"/>
    <n v="78665.70719999999"/>
    <n v="0"/>
    <n v="0"/>
    <n v="0"/>
    <n v="0"/>
    <n v="0"/>
    <n v="78665.70719999999"/>
    <n v="1.8920941697132958"/>
  </r>
  <r>
    <x v="21"/>
    <x v="41"/>
    <n v="41576"/>
    <n v="0"/>
    <n v="25247.777777777781"/>
    <n v="86145.41777777778"/>
    <n v="2.0719986958287899"/>
    <m/>
    <m/>
    <m/>
    <m/>
    <m/>
    <m/>
    <m/>
    <m/>
    <m/>
    <m/>
    <m/>
    <m/>
    <m/>
    <m/>
    <m/>
    <m/>
    <m/>
    <m/>
    <m/>
    <m/>
    <m/>
    <m/>
    <m/>
    <m/>
    <n v="25247.777777777781"/>
    <n v="0"/>
    <n v="0"/>
    <n v="0"/>
    <n v="0"/>
    <n v="0"/>
    <n v="86145.41777777778"/>
    <n v="0"/>
    <n v="0"/>
    <n v="0"/>
    <n v="0"/>
    <n v="0"/>
    <n v="86145.41777777778"/>
    <n v="2.0719986958287904"/>
  </r>
  <r>
    <x v="22"/>
    <x v="41"/>
    <n v="41576"/>
    <n v="0"/>
    <n v="20334.85185185185"/>
    <n v="69382.51451851851"/>
    <n v="1.6688116826659249"/>
    <m/>
    <m/>
    <m/>
    <m/>
    <m/>
    <m/>
    <m/>
    <m/>
    <m/>
    <m/>
    <m/>
    <m/>
    <m/>
    <m/>
    <m/>
    <m/>
    <m/>
    <m/>
    <m/>
    <m/>
    <m/>
    <m/>
    <m/>
    <m/>
    <n v="20334.85185185185"/>
    <n v="0"/>
    <n v="0"/>
    <n v="0"/>
    <n v="0"/>
    <n v="0"/>
    <n v="69382.51451851851"/>
    <n v="0"/>
    <n v="0"/>
    <n v="0"/>
    <n v="0"/>
    <n v="0"/>
    <n v="69382.51451851851"/>
    <n v="1.6688116826659254"/>
  </r>
  <r>
    <x v="23"/>
    <x v="41"/>
    <n v="41576"/>
    <n v="0"/>
    <n v="19847.941176470591"/>
    <n v="67721.175294117638"/>
    <n v="1.6288525902953059"/>
    <m/>
    <m/>
    <m/>
    <m/>
    <m/>
    <m/>
    <m/>
    <m/>
    <m/>
    <m/>
    <m/>
    <m/>
    <m/>
    <m/>
    <m/>
    <m/>
    <m/>
    <m/>
    <m/>
    <m/>
    <m/>
    <m/>
    <m/>
    <m/>
    <n v="19847.941176470591"/>
    <n v="0"/>
    <n v="0"/>
    <n v="0"/>
    <n v="0"/>
    <n v="0"/>
    <n v="67721.175294117653"/>
    <n v="0"/>
    <n v="0"/>
    <n v="0"/>
    <n v="0"/>
    <n v="0"/>
    <n v="67721.175294117653"/>
    <n v="1.6288525902953062"/>
  </r>
  <r>
    <x v="24"/>
    <x v="41"/>
    <n v="41576"/>
    <n v="0"/>
    <n v="17176.137931034478"/>
    <n v="58604.982620689647"/>
    <n v="1.4095868438688099"/>
    <m/>
    <m/>
    <m/>
    <m/>
    <m/>
    <m/>
    <m/>
    <m/>
    <m/>
    <m/>
    <m/>
    <m/>
    <m/>
    <m/>
    <m/>
    <m/>
    <m/>
    <m/>
    <m/>
    <m/>
    <m/>
    <m/>
    <m/>
    <m/>
    <n v="17176.137931034478"/>
    <n v="0"/>
    <n v="0"/>
    <n v="0"/>
    <n v="0"/>
    <n v="0"/>
    <n v="58604.98262068964"/>
    <n v="0"/>
    <n v="0"/>
    <n v="0"/>
    <n v="0"/>
    <n v="0"/>
    <n v="58604.98262068964"/>
    <n v="1.4095868438688099"/>
  </r>
  <r>
    <x v="25"/>
    <x v="41"/>
    <n v="41576"/>
    <n v="0"/>
    <n v="12662.222222222221"/>
    <n v="43203.502222222232"/>
    <n v="1.0391452333611271"/>
    <m/>
    <m/>
    <m/>
    <m/>
    <m/>
    <m/>
    <m/>
    <m/>
    <m/>
    <m/>
    <m/>
    <m/>
    <m/>
    <m/>
    <m/>
    <m/>
    <m/>
    <m/>
    <m/>
    <m/>
    <m/>
    <m/>
    <m/>
    <m/>
    <n v="12662.222222222221"/>
    <n v="0"/>
    <n v="0"/>
    <n v="0"/>
    <n v="0"/>
    <n v="0"/>
    <n v="43203.502222222218"/>
    <n v="0"/>
    <n v="0"/>
    <n v="0"/>
    <n v="0"/>
    <n v="0"/>
    <n v="43203.502222222218"/>
    <n v="1.0391452333611271"/>
  </r>
  <r>
    <x v="26"/>
    <x v="41"/>
    <n v="41576"/>
    <n v="0"/>
    <n v="10246"/>
    <n v="34959.351999999999"/>
    <n v="0.84085414662305169"/>
    <m/>
    <m/>
    <m/>
    <m/>
    <m/>
    <m/>
    <m/>
    <m/>
    <m/>
    <m/>
    <m/>
    <m/>
    <m/>
    <m/>
    <m/>
    <m/>
    <m/>
    <m/>
    <m/>
    <m/>
    <m/>
    <m/>
    <m/>
    <m/>
    <n v="10246"/>
    <n v="0"/>
    <n v="0"/>
    <n v="0"/>
    <n v="0"/>
    <n v="0"/>
    <n v="34959.351999999999"/>
    <n v="0"/>
    <n v="0"/>
    <n v="0"/>
    <n v="0"/>
    <n v="0"/>
    <n v="34959.351999999999"/>
    <n v="0.84085414662305169"/>
  </r>
  <r>
    <x v="27"/>
    <x v="41"/>
    <n v="41576"/>
    <n v="0"/>
    <n v="11422.5"/>
    <n v="38973.57"/>
    <n v="0.93740547431210308"/>
    <m/>
    <m/>
    <m/>
    <m/>
    <m/>
    <m/>
    <m/>
    <m/>
    <m/>
    <m/>
    <m/>
    <m/>
    <m/>
    <m/>
    <m/>
    <m/>
    <m/>
    <m/>
    <m/>
    <m/>
    <m/>
    <m/>
    <m/>
    <m/>
    <n v="11422.5"/>
    <n v="0"/>
    <n v="0"/>
    <n v="0"/>
    <n v="0"/>
    <n v="0"/>
    <n v="38973.57"/>
    <n v="0"/>
    <n v="0"/>
    <n v="0"/>
    <n v="0"/>
    <n v="0"/>
    <n v="38973.57"/>
    <n v="0.93740547431210308"/>
  </r>
  <r>
    <x v="28"/>
    <x v="41"/>
    <n v="41576"/>
    <n v="0"/>
    <m/>
    <m/>
    <m/>
    <m/>
    <m/>
    <m/>
    <m/>
    <m/>
    <m/>
    <m/>
    <m/>
    <m/>
    <m/>
    <m/>
    <m/>
    <m/>
    <m/>
    <m/>
    <m/>
    <m/>
    <m/>
    <m/>
    <m/>
    <m/>
    <m/>
    <m/>
    <m/>
    <n v="0"/>
    <n v="0"/>
    <n v="0"/>
    <n v="0"/>
    <n v="0"/>
    <n v="0"/>
    <n v="0"/>
    <n v="0"/>
    <n v="0"/>
    <n v="0"/>
    <n v="0"/>
    <n v="0"/>
    <n v="0"/>
    <n v="0"/>
  </r>
  <r>
    <x v="29"/>
    <x v="41"/>
    <n v="41576"/>
    <n v="0"/>
    <n v="11177.714285714281"/>
    <n v="38138.361142857138"/>
    <n v="0.91731674867368529"/>
    <m/>
    <m/>
    <m/>
    <m/>
    <m/>
    <m/>
    <m/>
    <m/>
    <m/>
    <m/>
    <m/>
    <m/>
    <m/>
    <m/>
    <m/>
    <m/>
    <m/>
    <m/>
    <m/>
    <m/>
    <m/>
    <m/>
    <m/>
    <m/>
    <n v="11177.714285714281"/>
    <n v="0"/>
    <n v="0"/>
    <n v="0"/>
    <n v="0"/>
    <n v="0"/>
    <n v="38138.361142857124"/>
    <n v="0"/>
    <n v="0"/>
    <n v="0"/>
    <n v="0"/>
    <n v="0"/>
    <n v="38138.361142857124"/>
    <n v="0.91731674867368496"/>
  </r>
  <r>
    <x v="30"/>
    <x v="41"/>
    <n v="41576"/>
    <n v="0"/>
    <n v="13025"/>
    <n v="44441.3"/>
    <n v="1.0689171637483159"/>
    <m/>
    <m/>
    <m/>
    <m/>
    <m/>
    <m/>
    <m/>
    <m/>
    <m/>
    <m/>
    <m/>
    <m/>
    <m/>
    <m/>
    <m/>
    <m/>
    <m/>
    <m/>
    <m/>
    <m/>
    <m/>
    <m/>
    <m/>
    <m/>
    <n v="13025"/>
    <n v="0"/>
    <n v="0"/>
    <n v="0"/>
    <n v="0"/>
    <n v="0"/>
    <n v="44441.299999999996"/>
    <n v="0"/>
    <n v="0"/>
    <n v="0"/>
    <n v="0"/>
    <n v="0"/>
    <n v="44441.299999999996"/>
    <n v="1.0689171637483161"/>
  </r>
  <r>
    <x v="31"/>
    <x v="41"/>
    <n v="41576"/>
    <n v="0"/>
    <n v="16019"/>
    <n v="54656.828000000001"/>
    <n v="1.3146244949009041"/>
    <m/>
    <m/>
    <m/>
    <m/>
    <m/>
    <m/>
    <m/>
    <m/>
    <m/>
    <m/>
    <m/>
    <m/>
    <m/>
    <m/>
    <m/>
    <m/>
    <m/>
    <m/>
    <m/>
    <m/>
    <m/>
    <m/>
    <m/>
    <m/>
    <n v="16019"/>
    <n v="0"/>
    <n v="0"/>
    <n v="0"/>
    <n v="0"/>
    <n v="0"/>
    <n v="54656.828000000001"/>
    <n v="0"/>
    <n v="0"/>
    <n v="0"/>
    <n v="0"/>
    <n v="0"/>
    <n v="54656.828000000001"/>
    <n v="1.3146244949009045"/>
  </r>
  <r>
    <x v="32"/>
    <x v="41"/>
    <n v="41576"/>
    <n v="0"/>
    <n v="16552.10526315789"/>
    <n v="56475.78315789473"/>
    <n v="1.358374618960331"/>
    <m/>
    <m/>
    <m/>
    <m/>
    <m/>
    <m/>
    <m/>
    <m/>
    <m/>
    <m/>
    <m/>
    <m/>
    <m/>
    <m/>
    <m/>
    <m/>
    <m/>
    <m/>
    <m/>
    <m/>
    <m/>
    <m/>
    <m/>
    <m/>
    <n v="16552.10526315789"/>
    <n v="0"/>
    <n v="0"/>
    <n v="0"/>
    <n v="0"/>
    <n v="0"/>
    <n v="56475.783157894715"/>
    <n v="0"/>
    <n v="0"/>
    <n v="0"/>
    <n v="0"/>
    <n v="0"/>
    <n v="56475.783157894715"/>
    <n v="1.3583746189603307"/>
  </r>
  <r>
    <x v="33"/>
    <x v="41"/>
    <n v="41576"/>
    <n v="0"/>
    <n v="17467"/>
    <n v="59597.404000000002"/>
    <n v="1.433456898210506"/>
    <m/>
    <m/>
    <m/>
    <m/>
    <m/>
    <m/>
    <m/>
    <m/>
    <m/>
    <m/>
    <m/>
    <m/>
    <m/>
    <m/>
    <m/>
    <m/>
    <m/>
    <m/>
    <m/>
    <m/>
    <m/>
    <m/>
    <m/>
    <m/>
    <n v="17467"/>
    <n v="0"/>
    <n v="0"/>
    <n v="0"/>
    <n v="0"/>
    <n v="0"/>
    <n v="59597.404000000002"/>
    <n v="0"/>
    <n v="0"/>
    <n v="0"/>
    <n v="0"/>
    <n v="0"/>
    <n v="59597.404000000002"/>
    <n v="1.433456898210506"/>
  </r>
  <r>
    <x v="34"/>
    <x v="41"/>
    <n v="41576"/>
    <n v="0"/>
    <n v="16603"/>
    <n v="56649.436000000002"/>
    <n v="1.3625513757937271"/>
    <m/>
    <m/>
    <m/>
    <m/>
    <m/>
    <m/>
    <m/>
    <m/>
    <m/>
    <m/>
    <m/>
    <m/>
    <m/>
    <m/>
    <m/>
    <m/>
    <m/>
    <m/>
    <m/>
    <m/>
    <m/>
    <m/>
    <m/>
    <m/>
    <n v="16603"/>
    <n v="0"/>
    <n v="0"/>
    <n v="0"/>
    <n v="0"/>
    <n v="0"/>
    <n v="56649.436000000002"/>
    <n v="0"/>
    <n v="0"/>
    <n v="0"/>
    <n v="0"/>
    <n v="0"/>
    <n v="56649.436000000002"/>
    <n v="1.3625513757937271"/>
  </r>
  <r>
    <x v="35"/>
    <x v="41"/>
    <n v="41576"/>
    <n v="0"/>
    <n v="17590.72"/>
    <n v="60019.536640000013"/>
    <n v="1.44361017510102"/>
    <m/>
    <m/>
    <m/>
    <m/>
    <m/>
    <m/>
    <m/>
    <m/>
    <m/>
    <m/>
    <m/>
    <m/>
    <m/>
    <m/>
    <m/>
    <m/>
    <m/>
    <m/>
    <m/>
    <m/>
    <m/>
    <m/>
    <m/>
    <m/>
    <n v="17590.72"/>
    <n v="0"/>
    <n v="0"/>
    <n v="0"/>
    <n v="0"/>
    <n v="0"/>
    <n v="60019.536640000006"/>
    <n v="0"/>
    <n v="0"/>
    <n v="0"/>
    <n v="0"/>
    <n v="0"/>
    <n v="60019.536640000006"/>
    <n v="1.44361017510102"/>
  </r>
  <r>
    <x v="36"/>
    <x v="41"/>
    <n v="41576"/>
    <n v="0"/>
    <n v="15570.551724137929"/>
    <n v="53126.722482758618"/>
    <n v="1.27782187999708"/>
    <m/>
    <m/>
    <m/>
    <m/>
    <m/>
    <m/>
    <m/>
    <m/>
    <m/>
    <m/>
    <m/>
    <m/>
    <m/>
    <m/>
    <m/>
    <m/>
    <m/>
    <m/>
    <m/>
    <m/>
    <m/>
    <m/>
    <m/>
    <m/>
    <n v="15570.551724137929"/>
    <n v="0"/>
    <n v="0"/>
    <n v="0"/>
    <n v="0"/>
    <n v="0"/>
    <n v="53126.722482758611"/>
    <n v="0"/>
    <n v="0"/>
    <n v="0"/>
    <n v="0"/>
    <n v="0"/>
    <n v="53126.722482758611"/>
    <n v="1.2778218799970802"/>
  </r>
  <r>
    <x v="37"/>
    <x v="41"/>
    <n v="41576"/>
    <n v="0"/>
    <n v="14106"/>
    <n v="48129.671999999999"/>
    <n v="1.1576311333461611"/>
    <m/>
    <m/>
    <m/>
    <m/>
    <m/>
    <m/>
    <m/>
    <m/>
    <m/>
    <m/>
    <m/>
    <m/>
    <m/>
    <m/>
    <m/>
    <m/>
    <m/>
    <m/>
    <m/>
    <m/>
    <m/>
    <m/>
    <m/>
    <m/>
    <n v="14106"/>
    <n v="0"/>
    <n v="0"/>
    <n v="0"/>
    <n v="0"/>
    <n v="0"/>
    <n v="48129.671999999999"/>
    <n v="0"/>
    <n v="0"/>
    <n v="0"/>
    <n v="0"/>
    <n v="0"/>
    <n v="48129.671999999999"/>
    <n v="1.1576311333461613"/>
  </r>
  <r>
    <x v="38"/>
    <x v="41"/>
    <n v="41576"/>
    <n v="0"/>
    <n v="12165"/>
    <n v="41506.980000000003"/>
    <n v="0.99833990763902236"/>
    <m/>
    <m/>
    <m/>
    <m/>
    <m/>
    <m/>
    <m/>
    <m/>
    <m/>
    <m/>
    <m/>
    <m/>
    <m/>
    <m/>
    <m/>
    <m/>
    <m/>
    <m/>
    <m/>
    <m/>
    <m/>
    <m/>
    <m/>
    <m/>
    <n v="12165"/>
    <n v="0"/>
    <n v="0"/>
    <n v="0"/>
    <n v="0"/>
    <n v="0"/>
    <n v="41506.979999999996"/>
    <n v="0"/>
    <n v="0"/>
    <n v="0"/>
    <n v="0"/>
    <n v="0"/>
    <n v="41506.979999999996"/>
    <n v="0.99833990763902236"/>
  </r>
  <r>
    <x v="39"/>
    <x v="41"/>
    <n v="41576"/>
    <n v="0"/>
    <n v="13526"/>
    <n v="46150.712"/>
    <n v="1.110032518760824"/>
    <m/>
    <m/>
    <m/>
    <m/>
    <m/>
    <m/>
    <m/>
    <m/>
    <m/>
    <m/>
    <m/>
    <m/>
    <m/>
    <m/>
    <m/>
    <m/>
    <m/>
    <m/>
    <m/>
    <m/>
    <m/>
    <m/>
    <m/>
    <m/>
    <n v="13526"/>
    <n v="0"/>
    <n v="0"/>
    <n v="0"/>
    <n v="0"/>
    <n v="0"/>
    <n v="46150.712"/>
    <n v="0"/>
    <n v="0"/>
    <n v="0"/>
    <n v="0"/>
    <n v="0"/>
    <n v="46150.712"/>
    <n v="1.1100325187608235"/>
  </r>
  <r>
    <x v="40"/>
    <x v="41"/>
    <n v="41576"/>
    <n v="0"/>
    <n v="14408"/>
    <n v="49160.095999999998"/>
    <n v="1.182415239561285"/>
    <m/>
    <m/>
    <m/>
    <m/>
    <m/>
    <m/>
    <m/>
    <m/>
    <m/>
    <m/>
    <m/>
    <m/>
    <m/>
    <m/>
    <m/>
    <m/>
    <m/>
    <m/>
    <m/>
    <m/>
    <m/>
    <m/>
    <m/>
    <m/>
    <n v="14408"/>
    <n v="0"/>
    <n v="0"/>
    <n v="0"/>
    <n v="0"/>
    <n v="0"/>
    <n v="49160.095999999998"/>
    <n v="0"/>
    <n v="0"/>
    <n v="0"/>
    <n v="0"/>
    <n v="0"/>
    <n v="49160.095999999998"/>
    <n v="1.1824152395612852"/>
  </r>
  <r>
    <x v="41"/>
    <x v="41"/>
    <n v="41576"/>
    <n v="0"/>
    <n v="19550"/>
    <n v="66704.599999999991"/>
    <n v="1.6044015778333649"/>
    <m/>
    <m/>
    <m/>
    <m/>
    <m/>
    <m/>
    <m/>
    <m/>
    <m/>
    <m/>
    <m/>
    <m/>
    <m/>
    <m/>
    <m/>
    <m/>
    <m/>
    <m/>
    <m/>
    <m/>
    <m/>
    <m/>
    <m/>
    <m/>
    <n v="19550"/>
    <n v="0"/>
    <n v="0"/>
    <n v="0"/>
    <n v="0"/>
    <n v="0"/>
    <n v="66704.599999999991"/>
    <n v="0"/>
    <n v="0"/>
    <n v="0"/>
    <n v="0"/>
    <n v="0"/>
    <n v="66704.599999999991"/>
    <n v="1.6044015778333651"/>
  </r>
  <r>
    <x v="42"/>
    <x v="41"/>
    <n v="41576"/>
    <n v="0"/>
    <n v="19038"/>
    <n v="64957.656000000003"/>
    <n v="1.562383490475274"/>
    <m/>
    <m/>
    <m/>
    <m/>
    <m/>
    <m/>
    <m/>
    <m/>
    <m/>
    <m/>
    <m/>
    <m/>
    <m/>
    <m/>
    <m/>
    <m/>
    <m/>
    <m/>
    <m/>
    <m/>
    <m/>
    <m/>
    <m/>
    <m/>
    <n v="19038"/>
    <n v="0"/>
    <n v="0"/>
    <n v="0"/>
    <n v="0"/>
    <n v="0"/>
    <n v="64957.655999999995"/>
    <n v="0"/>
    <n v="0"/>
    <n v="0"/>
    <n v="0"/>
    <n v="0"/>
    <n v="64957.655999999995"/>
    <n v="1.562383490475274"/>
  </r>
  <r>
    <x v="43"/>
    <x v="41"/>
    <n v="41576"/>
    <n v="0"/>
    <n v="16270.571428571429"/>
    <n v="55515.189714285712"/>
    <n v="1.3352701008823771"/>
    <m/>
    <m/>
    <m/>
    <m/>
    <m/>
    <m/>
    <m/>
    <m/>
    <m/>
    <m/>
    <m/>
    <m/>
    <m/>
    <m/>
    <m/>
    <m/>
    <m/>
    <m/>
    <m/>
    <m/>
    <m/>
    <m/>
    <m/>
    <m/>
    <n v="16270.571428571429"/>
    <n v="0"/>
    <n v="0"/>
    <n v="0"/>
    <n v="0"/>
    <n v="0"/>
    <n v="55515.189714285712"/>
    <n v="0"/>
    <n v="0"/>
    <n v="0"/>
    <n v="0"/>
    <n v="0"/>
    <n v="55515.189714285712"/>
    <n v="1.3352701008823771"/>
  </r>
  <r>
    <x v="44"/>
    <x v="41"/>
    <n v="41576"/>
    <n v="0"/>
    <n v="18058"/>
    <n v="61613.896000000001"/>
    <n v="1.4819582451414279"/>
    <m/>
    <m/>
    <m/>
    <m/>
    <m/>
    <m/>
    <m/>
    <m/>
    <m/>
    <m/>
    <m/>
    <m/>
    <m/>
    <m/>
    <m/>
    <m/>
    <m/>
    <m/>
    <m/>
    <m/>
    <m/>
    <m/>
    <m/>
    <m/>
    <n v="18058"/>
    <n v="0"/>
    <n v="0"/>
    <n v="0"/>
    <n v="0"/>
    <n v="0"/>
    <n v="61613.896000000001"/>
    <n v="0"/>
    <n v="0"/>
    <n v="0"/>
    <n v="0"/>
    <n v="0"/>
    <n v="61613.896000000001"/>
    <n v="1.4819582451414277"/>
  </r>
  <r>
    <x v="45"/>
    <x v="41"/>
    <n v="41576"/>
    <n v="0"/>
    <n v="18291.476190476191"/>
    <n v="62410.516761904757"/>
    <n v="1.5011188368747539"/>
    <m/>
    <m/>
    <m/>
    <m/>
    <m/>
    <m/>
    <m/>
    <m/>
    <m/>
    <m/>
    <m/>
    <m/>
    <m/>
    <m/>
    <m/>
    <m/>
    <m/>
    <m/>
    <m/>
    <m/>
    <m/>
    <m/>
    <m/>
    <m/>
    <n v="18291.476190476191"/>
    <n v="0"/>
    <n v="0"/>
    <n v="0"/>
    <n v="0"/>
    <n v="0"/>
    <n v="62410.516761904764"/>
    <n v="0"/>
    <n v="0"/>
    <n v="0"/>
    <n v="0"/>
    <n v="0"/>
    <n v="62410.516761904764"/>
    <n v="1.5011188368747539"/>
  </r>
  <r>
    <x v="46"/>
    <x v="41"/>
    <n v="41576"/>
    <n v="0"/>
    <n v="17559.28571428571"/>
    <n v="59912.282857142847"/>
    <n v="1.4410304708760551"/>
    <m/>
    <m/>
    <m/>
    <m/>
    <m/>
    <m/>
    <m/>
    <m/>
    <m/>
    <m/>
    <m/>
    <m/>
    <m/>
    <m/>
    <m/>
    <m/>
    <m/>
    <m/>
    <m/>
    <m/>
    <m/>
    <m/>
    <m/>
    <m/>
    <n v="17559.28571428571"/>
    <n v="0"/>
    <n v="0"/>
    <n v="0"/>
    <n v="0"/>
    <n v="0"/>
    <n v="59912.28285714284"/>
    <n v="0"/>
    <n v="0"/>
    <n v="0"/>
    <n v="0"/>
    <n v="0"/>
    <n v="59912.28285714284"/>
    <n v="1.4410304708760544"/>
  </r>
  <r>
    <x v="47"/>
    <x v="41"/>
    <n v="41576"/>
    <n v="0"/>
    <n v="16621"/>
    <n v="56710.851999999999"/>
    <n v="1.3640285741774101"/>
    <m/>
    <m/>
    <m/>
    <m/>
    <m/>
    <m/>
    <m/>
    <m/>
    <m/>
    <m/>
    <m/>
    <m/>
    <m/>
    <m/>
    <m/>
    <m/>
    <m/>
    <m/>
    <m/>
    <m/>
    <m/>
    <m/>
    <m/>
    <m/>
    <n v="16621"/>
    <n v="0"/>
    <n v="0"/>
    <n v="0"/>
    <n v="0"/>
    <n v="0"/>
    <n v="56710.851999999999"/>
    <n v="0"/>
    <n v="0"/>
    <n v="0"/>
    <n v="0"/>
    <n v="0"/>
    <n v="56710.851999999999"/>
    <n v="1.3640285741774101"/>
  </r>
  <r>
    <x v="48"/>
    <x v="41"/>
    <n v="41576"/>
    <n v="0"/>
    <n v="16901.642857142859"/>
    <n v="57668.405428571423"/>
    <n v="1.3870599727864981"/>
    <m/>
    <m/>
    <m/>
    <m/>
    <m/>
    <m/>
    <m/>
    <m/>
    <m/>
    <m/>
    <m/>
    <m/>
    <m/>
    <m/>
    <m/>
    <m/>
    <m/>
    <m/>
    <m/>
    <m/>
    <m/>
    <m/>
    <m/>
    <m/>
    <n v="16901.642857142859"/>
    <n v="0"/>
    <n v="0"/>
    <n v="0"/>
    <n v="0"/>
    <n v="0"/>
    <n v="57668.40542857143"/>
    <n v="0"/>
    <n v="0"/>
    <n v="0"/>
    <n v="0"/>
    <n v="0"/>
    <n v="57668.40542857143"/>
    <n v="1.3870599727864978"/>
  </r>
  <r>
    <x v="49"/>
    <x v="41"/>
    <n v="41576"/>
    <n v="0"/>
    <n v="20052.692307692309"/>
    <n v="68419.786153846158"/>
    <n v="1.645655814745193"/>
    <m/>
    <m/>
    <m/>
    <m/>
    <m/>
    <m/>
    <m/>
    <m/>
    <m/>
    <m/>
    <m/>
    <m/>
    <m/>
    <m/>
    <m/>
    <m/>
    <m/>
    <m/>
    <m/>
    <m/>
    <m/>
    <m/>
    <m/>
    <m/>
    <n v="20052.692307692309"/>
    <n v="0"/>
    <n v="0"/>
    <n v="0"/>
    <n v="0"/>
    <n v="0"/>
    <n v="68419.786153846158"/>
    <n v="0"/>
    <n v="0"/>
    <n v="0"/>
    <n v="0"/>
    <n v="0"/>
    <n v="68419.786153846158"/>
    <n v="1.6456558147451934"/>
  </r>
  <r>
    <x v="50"/>
    <x v="41"/>
    <n v="41576"/>
    <n v="0"/>
    <n v="17583.413793103449"/>
    <n v="59994.607862068973"/>
    <n v="1.443010579711107"/>
    <m/>
    <m/>
    <m/>
    <m/>
    <m/>
    <m/>
    <m/>
    <m/>
    <m/>
    <m/>
    <m/>
    <m/>
    <m/>
    <m/>
    <m/>
    <m/>
    <m/>
    <m/>
    <m/>
    <m/>
    <m/>
    <m/>
    <m/>
    <m/>
    <n v="17583.413793103449"/>
    <n v="0"/>
    <n v="0"/>
    <n v="0"/>
    <n v="0"/>
    <n v="0"/>
    <n v="59994.607862068966"/>
    <n v="0"/>
    <n v="0"/>
    <n v="0"/>
    <n v="0"/>
    <n v="0"/>
    <n v="59994.607862068966"/>
    <n v="1.4430105797111066"/>
  </r>
  <r>
    <x v="51"/>
    <x v="41"/>
    <n v="41576"/>
    <n v="0"/>
    <n v="19053.461538461539"/>
    <n v="65010.410769230773"/>
    <n v="1.5636523660099759"/>
    <m/>
    <m/>
    <m/>
    <m/>
    <m/>
    <m/>
    <m/>
    <m/>
    <m/>
    <m/>
    <m/>
    <m/>
    <m/>
    <m/>
    <m/>
    <m/>
    <m/>
    <m/>
    <m/>
    <m/>
    <m/>
    <m/>
    <m/>
    <m/>
    <n v="19053.461538461539"/>
    <n v="0"/>
    <n v="0"/>
    <n v="0"/>
    <n v="0"/>
    <n v="0"/>
    <n v="65010.410769230766"/>
    <n v="0"/>
    <n v="0"/>
    <n v="0"/>
    <n v="0"/>
    <n v="0"/>
    <n v="65010.410769230766"/>
    <n v="1.5636523660099761"/>
  </r>
  <r>
    <x v="52"/>
    <x v="41"/>
    <n v="41576"/>
    <n v="0"/>
    <n v="20997.333333333339"/>
    <n v="71642.901333333342"/>
    <n v="1.7231792700917199"/>
    <m/>
    <m/>
    <m/>
    <m/>
    <m/>
    <m/>
    <m/>
    <m/>
    <m/>
    <m/>
    <m/>
    <m/>
    <m/>
    <m/>
    <m/>
    <m/>
    <m/>
    <m/>
    <m/>
    <m/>
    <m/>
    <m/>
    <m/>
    <m/>
    <n v="20997.333333333339"/>
    <n v="0"/>
    <n v="0"/>
    <n v="0"/>
    <n v="0"/>
    <n v="0"/>
    <n v="71642.901333333357"/>
    <n v="0"/>
    <n v="0"/>
    <n v="0"/>
    <n v="0"/>
    <n v="0"/>
    <n v="71642.901333333357"/>
    <n v="1.7231792700917201"/>
  </r>
  <r>
    <x v="0"/>
    <x v="42"/>
    <n v="82554"/>
    <n v="0"/>
    <n v="47023.280000000013"/>
    <n v="160443.43135999999"/>
    <n v="1.943496758000824"/>
    <m/>
    <m/>
    <m/>
    <m/>
    <m/>
    <m/>
    <m/>
    <m/>
    <m/>
    <m/>
    <m/>
    <m/>
    <m/>
    <m/>
    <m/>
    <m/>
    <m/>
    <m/>
    <m/>
    <m/>
    <m/>
    <m/>
    <m/>
    <m/>
    <n v="47023.280000000013"/>
    <n v="0"/>
    <n v="0"/>
    <n v="0"/>
    <n v="0"/>
    <n v="0"/>
    <n v="160443.43136000005"/>
    <n v="0"/>
    <n v="0"/>
    <n v="0"/>
    <n v="0"/>
    <n v="0"/>
    <n v="160443.43136000005"/>
    <n v="1.9434967580008242"/>
  </r>
  <r>
    <x v="54"/>
    <x v="42"/>
    <n v="82554"/>
    <n v="0"/>
    <n v="41944"/>
    <n v="143112.92800000001"/>
    <n v="1.7335674588754031"/>
    <m/>
    <m/>
    <m/>
    <m/>
    <m/>
    <m/>
    <m/>
    <m/>
    <m/>
    <m/>
    <m/>
    <m/>
    <m/>
    <m/>
    <m/>
    <m/>
    <m/>
    <m/>
    <m/>
    <m/>
    <m/>
    <m/>
    <m/>
    <m/>
    <n v="41944"/>
    <n v="0"/>
    <n v="0"/>
    <n v="0"/>
    <n v="0"/>
    <n v="0"/>
    <n v="143112.92799999999"/>
    <n v="0"/>
    <n v="0"/>
    <n v="0"/>
    <n v="0"/>
    <n v="0"/>
    <n v="143112.92799999999"/>
    <n v="1.7335674588754026"/>
  </r>
  <r>
    <x v="1"/>
    <x v="42"/>
    <n v="82554"/>
    <n v="0"/>
    <n v="40064.178571428572"/>
    <n v="136698.9772857143"/>
    <n v="1.6558734559889809"/>
    <m/>
    <m/>
    <m/>
    <m/>
    <m/>
    <m/>
    <m/>
    <m/>
    <m/>
    <m/>
    <m/>
    <m/>
    <m/>
    <m/>
    <m/>
    <m/>
    <m/>
    <m/>
    <m/>
    <m/>
    <m/>
    <m/>
    <m/>
    <m/>
    <n v="40064.178571428572"/>
    <n v="0"/>
    <n v="0"/>
    <n v="0"/>
    <n v="0"/>
    <n v="0"/>
    <n v="136698.9772857143"/>
    <n v="0"/>
    <n v="0"/>
    <n v="0"/>
    <n v="0"/>
    <n v="0"/>
    <n v="136698.9772857143"/>
    <n v="1.6558734559889805"/>
  </r>
  <r>
    <x v="53"/>
    <x v="42"/>
    <n v="82554"/>
    <n v="0"/>
    <n v="39891"/>
    <n v="136108.092"/>
    <n v="1.648715895050513"/>
    <m/>
    <m/>
    <m/>
    <m/>
    <m/>
    <m/>
    <m/>
    <m/>
    <m/>
    <m/>
    <m/>
    <m/>
    <m/>
    <m/>
    <m/>
    <m/>
    <m/>
    <m/>
    <m/>
    <m/>
    <m/>
    <m/>
    <m/>
    <m/>
    <n v="39891"/>
    <n v="0"/>
    <n v="0"/>
    <n v="0"/>
    <n v="0"/>
    <n v="0"/>
    <n v="136108.092"/>
    <n v="0"/>
    <n v="0"/>
    <n v="0"/>
    <n v="0"/>
    <n v="0"/>
    <n v="136108.092"/>
    <n v="1.6487158950505125"/>
  </r>
  <r>
    <x v="2"/>
    <x v="42"/>
    <n v="82554"/>
    <n v="0"/>
    <n v="36075.962962962964"/>
    <n v="123091.1856296296"/>
    <n v="1.4910384188486281"/>
    <m/>
    <m/>
    <m/>
    <m/>
    <m/>
    <m/>
    <m/>
    <m/>
    <m/>
    <m/>
    <m/>
    <m/>
    <m/>
    <m/>
    <m/>
    <m/>
    <m/>
    <m/>
    <m/>
    <m/>
    <m/>
    <m/>
    <m/>
    <m/>
    <n v="36075.962962962964"/>
    <n v="0"/>
    <n v="0"/>
    <n v="0"/>
    <n v="0"/>
    <n v="0"/>
    <n v="123091.18562962963"/>
    <n v="0"/>
    <n v="0"/>
    <n v="0"/>
    <n v="0"/>
    <n v="0"/>
    <n v="123091.18562962963"/>
    <n v="1.4910384188486279"/>
  </r>
  <r>
    <x v="3"/>
    <x v="42"/>
    <n v="82554"/>
    <n v="0"/>
    <n v="31390"/>
    <n v="107102.68"/>
    <n v="1.297365118589044"/>
    <m/>
    <m/>
    <m/>
    <m/>
    <m/>
    <m/>
    <m/>
    <m/>
    <m/>
    <m/>
    <m/>
    <m/>
    <m/>
    <m/>
    <m/>
    <m/>
    <m/>
    <m/>
    <m/>
    <m/>
    <m/>
    <m/>
    <m/>
    <m/>
    <n v="31390"/>
    <n v="0"/>
    <n v="0"/>
    <n v="0"/>
    <n v="0"/>
    <n v="0"/>
    <n v="107102.68"/>
    <n v="0"/>
    <n v="0"/>
    <n v="0"/>
    <n v="0"/>
    <n v="0"/>
    <n v="107102.68"/>
    <n v="1.2973651185890447"/>
  </r>
  <r>
    <x v="4"/>
    <x v="42"/>
    <n v="82554"/>
    <n v="0"/>
    <n v="39617.285714287311"/>
    <n v="135174.1788571483"/>
    <n v="1.637403140455318"/>
    <m/>
    <m/>
    <m/>
    <m/>
    <m/>
    <m/>
    <m/>
    <m/>
    <m/>
    <m/>
    <m/>
    <m/>
    <m/>
    <m/>
    <m/>
    <m/>
    <m/>
    <m/>
    <m/>
    <m/>
    <m/>
    <m/>
    <m/>
    <m/>
    <n v="39617.285714287311"/>
    <n v="0"/>
    <n v="0"/>
    <n v="0"/>
    <n v="0"/>
    <n v="0"/>
    <n v="135174.1788571483"/>
    <n v="0"/>
    <n v="0"/>
    <n v="0"/>
    <n v="0"/>
    <n v="0"/>
    <n v="135174.1788571483"/>
    <n v="1.6374031404553178"/>
  </r>
  <r>
    <x v="5"/>
    <x v="42"/>
    <n v="82554"/>
    <n v="0"/>
    <n v="35830.857142857283"/>
    <n v="122254.88457142899"/>
    <n v="1.480908067100674"/>
    <m/>
    <m/>
    <m/>
    <m/>
    <m/>
    <m/>
    <m/>
    <m/>
    <m/>
    <m/>
    <m/>
    <m/>
    <m/>
    <m/>
    <m/>
    <m/>
    <m/>
    <m/>
    <m/>
    <m/>
    <m/>
    <m/>
    <m/>
    <m/>
    <n v="35830.857142857283"/>
    <n v="0"/>
    <n v="0"/>
    <n v="0"/>
    <n v="0"/>
    <n v="0"/>
    <n v="122254.88457142905"/>
    <n v="0"/>
    <n v="0"/>
    <n v="0"/>
    <n v="0"/>
    <n v="0"/>
    <n v="122254.88457142905"/>
    <n v="1.480908067100674"/>
  </r>
  <r>
    <x v="6"/>
    <x v="42"/>
    <n v="82554"/>
    <n v="0"/>
    <n v="35053.333333333328"/>
    <n v="119601.9733333333"/>
    <n v="1.4487726013679929"/>
    <m/>
    <m/>
    <m/>
    <m/>
    <m/>
    <m/>
    <m/>
    <m/>
    <m/>
    <m/>
    <m/>
    <m/>
    <m/>
    <m/>
    <m/>
    <m/>
    <m/>
    <m/>
    <m/>
    <m/>
    <m/>
    <m/>
    <m/>
    <m/>
    <n v="35053.333333333328"/>
    <n v="0"/>
    <n v="0"/>
    <n v="0"/>
    <n v="0"/>
    <n v="0"/>
    <n v="119601.97333333331"/>
    <n v="0"/>
    <n v="0"/>
    <n v="0"/>
    <n v="0"/>
    <n v="0"/>
    <n v="119601.97333333331"/>
    <n v="1.4487726013679931"/>
  </r>
  <r>
    <x v="7"/>
    <x v="42"/>
    <n v="82554"/>
    <n v="0"/>
    <n v="37982.75"/>
    <n v="129597.143"/>
    <n v="1.5698469244373381"/>
    <m/>
    <m/>
    <m/>
    <m/>
    <m/>
    <m/>
    <m/>
    <m/>
    <m/>
    <m/>
    <m/>
    <m/>
    <m/>
    <m/>
    <m/>
    <m/>
    <m/>
    <m/>
    <m/>
    <m/>
    <m/>
    <m/>
    <m/>
    <m/>
    <n v="37982.75"/>
    <n v="0"/>
    <n v="0"/>
    <n v="0"/>
    <n v="0"/>
    <n v="0"/>
    <n v="129597.143"/>
    <n v="0"/>
    <n v="0"/>
    <n v="0"/>
    <n v="0"/>
    <n v="0"/>
    <n v="129597.143"/>
    <n v="1.5698469244373379"/>
  </r>
  <r>
    <x v="8"/>
    <x v="42"/>
    <n v="82554"/>
    <n v="0"/>
    <n v="36474.545454545463"/>
    <n v="124451.14909090909"/>
    <n v="1.5075120417049339"/>
    <m/>
    <m/>
    <m/>
    <m/>
    <m/>
    <m/>
    <m/>
    <m/>
    <m/>
    <m/>
    <m/>
    <m/>
    <m/>
    <m/>
    <m/>
    <m/>
    <m/>
    <m/>
    <m/>
    <m/>
    <m/>
    <m/>
    <m/>
    <m/>
    <n v="36474.545454545463"/>
    <n v="0"/>
    <n v="0"/>
    <n v="0"/>
    <n v="0"/>
    <n v="0"/>
    <n v="124451.14909090912"/>
    <n v="0"/>
    <n v="0"/>
    <n v="0"/>
    <n v="0"/>
    <n v="0"/>
    <n v="124451.14909090912"/>
    <n v="1.5075120417049339"/>
  </r>
  <r>
    <x v="9"/>
    <x v="42"/>
    <n v="82554"/>
    <n v="0"/>
    <n v="41829.333333333328"/>
    <n v="142721.6853333333"/>
    <n v="1.7288282255654881"/>
    <m/>
    <m/>
    <m/>
    <m/>
    <m/>
    <m/>
    <m/>
    <m/>
    <m/>
    <m/>
    <m/>
    <m/>
    <m/>
    <m/>
    <m/>
    <m/>
    <m/>
    <m/>
    <m/>
    <m/>
    <m/>
    <m/>
    <m/>
    <m/>
    <n v="41829.333333333328"/>
    <n v="0"/>
    <n v="0"/>
    <n v="0"/>
    <n v="0"/>
    <n v="0"/>
    <n v="142721.68533333333"/>
    <n v="0"/>
    <n v="0"/>
    <n v="0"/>
    <n v="0"/>
    <n v="0"/>
    <n v="142721.68533333333"/>
    <n v="1.7288282255654883"/>
  </r>
  <r>
    <x v="10"/>
    <x v="42"/>
    <n v="82554"/>
    <n v="0"/>
    <n v="38969.21428571429"/>
    <n v="132962.95914285709"/>
    <n v="1.610618009337611"/>
    <m/>
    <m/>
    <m/>
    <m/>
    <m/>
    <m/>
    <m/>
    <m/>
    <m/>
    <m/>
    <m/>
    <m/>
    <m/>
    <m/>
    <m/>
    <m/>
    <m/>
    <m/>
    <m/>
    <m/>
    <m/>
    <m/>
    <m/>
    <m/>
    <n v="38969.21428571429"/>
    <n v="0"/>
    <n v="0"/>
    <n v="0"/>
    <n v="0"/>
    <n v="0"/>
    <n v="132962.95914285714"/>
    <n v="0"/>
    <n v="0"/>
    <n v="0"/>
    <n v="0"/>
    <n v="0"/>
    <n v="132962.95914285714"/>
    <n v="1.610618009337611"/>
  </r>
  <r>
    <x v="11"/>
    <x v="42"/>
    <n v="82554"/>
    <n v="0"/>
    <n v="36002.75"/>
    <n v="122841.383"/>
    <n v="1.4880124887952131"/>
    <m/>
    <m/>
    <m/>
    <m/>
    <m/>
    <m/>
    <m/>
    <m/>
    <m/>
    <m/>
    <m/>
    <m/>
    <m/>
    <m/>
    <m/>
    <m/>
    <m/>
    <m/>
    <m/>
    <m/>
    <m/>
    <m/>
    <m/>
    <m/>
    <n v="36002.75"/>
    <n v="0"/>
    <n v="0"/>
    <n v="0"/>
    <n v="0"/>
    <n v="0"/>
    <n v="122841.383"/>
    <n v="0"/>
    <n v="0"/>
    <n v="0"/>
    <n v="0"/>
    <n v="0"/>
    <n v="122841.383"/>
    <n v="1.4880124887952129"/>
  </r>
  <r>
    <x v="12"/>
    <x v="42"/>
    <n v="82554"/>
    <n v="0"/>
    <n v="35298.666666666672"/>
    <n v="120439.05066666671"/>
    <n v="1.458912356356648"/>
    <m/>
    <m/>
    <m/>
    <m/>
    <m/>
    <m/>
    <m/>
    <m/>
    <m/>
    <m/>
    <m/>
    <m/>
    <m/>
    <m/>
    <m/>
    <m/>
    <m/>
    <m/>
    <m/>
    <m/>
    <m/>
    <m/>
    <m/>
    <m/>
    <n v="35298.666666666672"/>
    <n v="0"/>
    <n v="0"/>
    <n v="0"/>
    <n v="0"/>
    <n v="0"/>
    <n v="120439.05066666668"/>
    <n v="0"/>
    <n v="0"/>
    <n v="0"/>
    <n v="0"/>
    <n v="0"/>
    <n v="120439.05066666668"/>
    <n v="1.4589123563566475"/>
  </r>
  <r>
    <x v="13"/>
    <x v="42"/>
    <n v="82554"/>
    <n v="0"/>
    <n v="31810.4347826087"/>
    <n v="108537.2034782609"/>
    <n v="1.3147419080633389"/>
    <m/>
    <m/>
    <m/>
    <m/>
    <m/>
    <m/>
    <m/>
    <m/>
    <m/>
    <m/>
    <m/>
    <m/>
    <m/>
    <m/>
    <m/>
    <m/>
    <m/>
    <m/>
    <m/>
    <m/>
    <m/>
    <m/>
    <m/>
    <m/>
    <n v="31810.4347826087"/>
    <n v="0"/>
    <n v="0"/>
    <n v="0"/>
    <n v="0"/>
    <n v="0"/>
    <n v="108537.20347826088"/>
    <n v="0"/>
    <n v="0"/>
    <n v="0"/>
    <n v="0"/>
    <n v="0"/>
    <n v="108537.20347826088"/>
    <n v="1.3147419080633389"/>
  </r>
  <r>
    <x v="14"/>
    <x v="42"/>
    <n v="82554"/>
    <n v="0"/>
    <n v="28668.799999999999"/>
    <n v="97817.945599999992"/>
    <n v="1.18489649926109"/>
    <m/>
    <m/>
    <m/>
    <m/>
    <m/>
    <m/>
    <m/>
    <m/>
    <m/>
    <m/>
    <m/>
    <m/>
    <m/>
    <m/>
    <m/>
    <m/>
    <m/>
    <m/>
    <m/>
    <m/>
    <m/>
    <m/>
    <m/>
    <m/>
    <n v="28668.799999999999"/>
    <n v="0"/>
    <n v="0"/>
    <n v="0"/>
    <n v="0"/>
    <n v="0"/>
    <n v="97817.945599999992"/>
    <n v="0"/>
    <n v="0"/>
    <n v="0"/>
    <n v="0"/>
    <n v="0"/>
    <n v="97817.945599999992"/>
    <n v="1.1848964992610895"/>
  </r>
  <r>
    <x v="15"/>
    <x v="42"/>
    <n v="82554"/>
    <n v="0"/>
    <n v="30696.666666666661"/>
    <n v="104737.0266666667"/>
    <n v="1.2687092892732841"/>
    <m/>
    <m/>
    <m/>
    <m/>
    <m/>
    <m/>
    <m/>
    <m/>
    <m/>
    <m/>
    <m/>
    <m/>
    <m/>
    <m/>
    <m/>
    <m/>
    <m/>
    <m/>
    <m/>
    <m/>
    <m/>
    <m/>
    <m/>
    <m/>
    <n v="30696.666666666661"/>
    <n v="0"/>
    <n v="0"/>
    <n v="0"/>
    <n v="0"/>
    <n v="0"/>
    <n v="104737.02666666664"/>
    <n v="0"/>
    <n v="0"/>
    <n v="0"/>
    <n v="0"/>
    <n v="0"/>
    <n v="104737.02666666664"/>
    <n v="1.2687092892732834"/>
  </r>
  <r>
    <x v="16"/>
    <x v="42"/>
    <n v="82554"/>
    <n v="0"/>
    <n v="33589"/>
    <n v="114605.66800000001"/>
    <n v="1.388250938779465"/>
    <m/>
    <m/>
    <m/>
    <m/>
    <m/>
    <m/>
    <m/>
    <m/>
    <m/>
    <m/>
    <m/>
    <m/>
    <m/>
    <m/>
    <m/>
    <m/>
    <m/>
    <m/>
    <m/>
    <m/>
    <m/>
    <m/>
    <m/>
    <m/>
    <n v="33589"/>
    <n v="0"/>
    <n v="0"/>
    <n v="0"/>
    <n v="0"/>
    <n v="0"/>
    <n v="114605.66799999999"/>
    <n v="0"/>
    <n v="0"/>
    <n v="0"/>
    <n v="0"/>
    <n v="0"/>
    <n v="114605.66799999999"/>
    <n v="1.3882509387794655"/>
  </r>
  <r>
    <x v="17"/>
    <x v="42"/>
    <n v="82554"/>
    <n v="0"/>
    <n v="32572.142857142859"/>
    <n v="111136.15142857139"/>
    <n v="1.346223701196446"/>
    <m/>
    <m/>
    <m/>
    <m/>
    <m/>
    <m/>
    <m/>
    <m/>
    <m/>
    <m/>
    <m/>
    <m/>
    <m/>
    <m/>
    <m/>
    <m/>
    <m/>
    <m/>
    <m/>
    <m/>
    <m/>
    <m/>
    <m/>
    <m/>
    <n v="32572.142857142859"/>
    <n v="0"/>
    <n v="0"/>
    <n v="0"/>
    <n v="0"/>
    <n v="0"/>
    <n v="111136.15142857144"/>
    <n v="0"/>
    <n v="0"/>
    <n v="0"/>
    <n v="0"/>
    <n v="0"/>
    <n v="111136.15142857144"/>
    <n v="1.3462237011964464"/>
  </r>
  <r>
    <x v="18"/>
    <x v="42"/>
    <n v="82554"/>
    <n v="0"/>
    <n v="31114.444444444442"/>
    <n v="106162.4844444444"/>
    <n v="1.2859762633481651"/>
    <m/>
    <m/>
    <m/>
    <m/>
    <m/>
    <m/>
    <m/>
    <m/>
    <m/>
    <m/>
    <m/>
    <m/>
    <m/>
    <m/>
    <m/>
    <m/>
    <m/>
    <m/>
    <m/>
    <m/>
    <m/>
    <m/>
    <m/>
    <m/>
    <n v="31114.444444444442"/>
    <n v="0"/>
    <n v="0"/>
    <n v="0"/>
    <n v="0"/>
    <n v="0"/>
    <n v="106162.48444444443"/>
    <n v="0"/>
    <n v="0"/>
    <n v="0"/>
    <n v="0"/>
    <n v="0"/>
    <n v="106162.48444444443"/>
    <n v="1.2859762633481653"/>
  </r>
  <r>
    <x v="19"/>
    <x v="42"/>
    <n v="82554"/>
    <n v="0"/>
    <n v="33108"/>
    <n v="112964.496"/>
    <n v="1.368370957191656"/>
    <m/>
    <m/>
    <m/>
    <m/>
    <m/>
    <m/>
    <m/>
    <m/>
    <m/>
    <m/>
    <m/>
    <m/>
    <m/>
    <m/>
    <m/>
    <m/>
    <m/>
    <m/>
    <m/>
    <m/>
    <m/>
    <m/>
    <m/>
    <m/>
    <n v="33108"/>
    <n v="0"/>
    <n v="0"/>
    <n v="0"/>
    <n v="0"/>
    <n v="0"/>
    <n v="112964.496"/>
    <n v="0"/>
    <n v="0"/>
    <n v="0"/>
    <n v="0"/>
    <n v="0"/>
    <n v="112964.496"/>
    <n v="1.3683709571916565"/>
  </r>
  <r>
    <x v="20"/>
    <x v="42"/>
    <n v="82554"/>
    <n v="0"/>
    <n v="35083.199999999997"/>
    <n v="119703.8784"/>
    <n v="1.4500070063231341"/>
    <m/>
    <m/>
    <m/>
    <m/>
    <m/>
    <m/>
    <m/>
    <m/>
    <m/>
    <m/>
    <m/>
    <m/>
    <m/>
    <m/>
    <m/>
    <m/>
    <m/>
    <m/>
    <m/>
    <m/>
    <m/>
    <m/>
    <m/>
    <m/>
    <n v="35083.199999999997"/>
    <n v="0"/>
    <n v="0"/>
    <n v="0"/>
    <n v="0"/>
    <n v="0"/>
    <n v="119703.87839999999"/>
    <n v="0"/>
    <n v="0"/>
    <n v="0"/>
    <n v="0"/>
    <n v="0"/>
    <n v="119703.87839999999"/>
    <n v="1.4500070063231338"/>
  </r>
  <r>
    <x v="21"/>
    <x v="42"/>
    <n v="82554"/>
    <n v="0"/>
    <n v="31527"/>
    <n v="107570.124"/>
    <n v="1.3030274002471109"/>
    <m/>
    <m/>
    <m/>
    <m/>
    <m/>
    <m/>
    <m/>
    <m/>
    <m/>
    <m/>
    <m/>
    <m/>
    <m/>
    <m/>
    <m/>
    <m/>
    <m/>
    <m/>
    <m/>
    <m/>
    <m/>
    <m/>
    <m/>
    <m/>
    <n v="31527"/>
    <n v="0"/>
    <n v="0"/>
    <n v="0"/>
    <n v="0"/>
    <n v="0"/>
    <n v="107570.124"/>
    <n v="0"/>
    <n v="0"/>
    <n v="0"/>
    <n v="0"/>
    <n v="0"/>
    <n v="107570.124"/>
    <n v="1.3030274002471109"/>
  </r>
  <r>
    <x v="22"/>
    <x v="42"/>
    <n v="82554"/>
    <n v="0"/>
    <n v="30309.96296296296"/>
    <n v="103417.5936296296"/>
    <n v="1.252726622933227"/>
    <m/>
    <m/>
    <m/>
    <m/>
    <m/>
    <m/>
    <m/>
    <m/>
    <m/>
    <m/>
    <m/>
    <m/>
    <m/>
    <m/>
    <m/>
    <m/>
    <m/>
    <m/>
    <m/>
    <m/>
    <m/>
    <m/>
    <m/>
    <m/>
    <n v="30309.96296296296"/>
    <n v="0"/>
    <n v="0"/>
    <n v="0"/>
    <n v="0"/>
    <n v="0"/>
    <n v="103417.59362962961"/>
    <n v="0"/>
    <n v="0"/>
    <n v="0"/>
    <n v="0"/>
    <n v="0"/>
    <n v="103417.59362962961"/>
    <n v="1.2527266229332268"/>
  </r>
  <r>
    <x v="23"/>
    <x v="42"/>
    <n v="82554"/>
    <n v="0"/>
    <n v="31935.823529411769"/>
    <n v="108965.0298823529"/>
    <n v="1.319924290553492"/>
    <m/>
    <m/>
    <m/>
    <m/>
    <m/>
    <m/>
    <m/>
    <m/>
    <m/>
    <m/>
    <m/>
    <m/>
    <m/>
    <m/>
    <m/>
    <m/>
    <m/>
    <m/>
    <m/>
    <m/>
    <m/>
    <m/>
    <m/>
    <m/>
    <n v="31935.823529411769"/>
    <n v="0"/>
    <n v="0"/>
    <n v="0"/>
    <n v="0"/>
    <n v="0"/>
    <n v="108965.02988235296"/>
    <n v="0"/>
    <n v="0"/>
    <n v="0"/>
    <n v="0"/>
    <n v="0"/>
    <n v="108965.02988235296"/>
    <n v="1.3199242905534918"/>
  </r>
  <r>
    <x v="24"/>
    <x v="42"/>
    <n v="82554"/>
    <n v="0"/>
    <n v="27277.862068965522"/>
    <n v="93072.065379310341"/>
    <n v="1.1274083070391541"/>
    <m/>
    <m/>
    <m/>
    <m/>
    <m/>
    <m/>
    <m/>
    <m/>
    <m/>
    <m/>
    <m/>
    <m/>
    <m/>
    <m/>
    <m/>
    <m/>
    <m/>
    <m/>
    <m/>
    <m/>
    <m/>
    <m/>
    <m/>
    <m/>
    <n v="27277.862068965522"/>
    <n v="0"/>
    <n v="0"/>
    <n v="0"/>
    <n v="0"/>
    <n v="0"/>
    <n v="93072.065379310356"/>
    <n v="0"/>
    <n v="0"/>
    <n v="0"/>
    <n v="0"/>
    <n v="0"/>
    <n v="93072.065379310356"/>
    <n v="1.1274083070391545"/>
  </r>
  <r>
    <x v="25"/>
    <x v="42"/>
    <n v="82554"/>
    <n v="0"/>
    <n v="21220"/>
    <n v="72402.64"/>
    <n v="0.87703369915449281"/>
    <m/>
    <m/>
    <m/>
    <m/>
    <m/>
    <m/>
    <m/>
    <m/>
    <m/>
    <m/>
    <m/>
    <m/>
    <m/>
    <m/>
    <m/>
    <m/>
    <m/>
    <m/>
    <m/>
    <m/>
    <m/>
    <m/>
    <m/>
    <m/>
    <n v="21220"/>
    <n v="0"/>
    <n v="0"/>
    <n v="0"/>
    <n v="0"/>
    <n v="0"/>
    <n v="72402.64"/>
    <n v="0"/>
    <n v="0"/>
    <n v="0"/>
    <n v="0"/>
    <n v="0"/>
    <n v="72402.64"/>
    <n v="0.87703369915449281"/>
  </r>
  <r>
    <x v="26"/>
    <x v="42"/>
    <n v="82554"/>
    <n v="0"/>
    <n v="21635"/>
    <n v="73818.62"/>
    <n v="0.8941858662208978"/>
    <m/>
    <m/>
    <m/>
    <m/>
    <m/>
    <m/>
    <m/>
    <m/>
    <m/>
    <m/>
    <m/>
    <m/>
    <m/>
    <m/>
    <m/>
    <m/>
    <m/>
    <m/>
    <m/>
    <m/>
    <m/>
    <m/>
    <m/>
    <m/>
    <n v="21635"/>
    <n v="0"/>
    <n v="0"/>
    <n v="0"/>
    <n v="0"/>
    <n v="0"/>
    <n v="73818.62"/>
    <n v="0"/>
    <n v="0"/>
    <n v="0"/>
    <n v="0"/>
    <n v="0"/>
    <n v="73818.62"/>
    <n v="0.8941858662208978"/>
  </r>
  <r>
    <x v="27"/>
    <x v="42"/>
    <n v="82554"/>
    <n v="0"/>
    <n v="20157.857142857141"/>
    <n v="68778.608571428573"/>
    <n v="0.83313477931328073"/>
    <m/>
    <m/>
    <m/>
    <m/>
    <m/>
    <m/>
    <m/>
    <m/>
    <m/>
    <m/>
    <m/>
    <m/>
    <m/>
    <m/>
    <m/>
    <m/>
    <m/>
    <m/>
    <m/>
    <m/>
    <m/>
    <m/>
    <m/>
    <m/>
    <n v="20157.857142857141"/>
    <n v="0"/>
    <n v="0"/>
    <n v="0"/>
    <n v="0"/>
    <n v="0"/>
    <n v="68778.608571428558"/>
    <n v="0"/>
    <n v="0"/>
    <n v="0"/>
    <n v="0"/>
    <n v="0"/>
    <n v="68778.608571428558"/>
    <n v="0.8331347793132805"/>
  </r>
  <r>
    <x v="28"/>
    <x v="42"/>
    <n v="82554"/>
    <n v="0"/>
    <m/>
    <m/>
    <m/>
    <m/>
    <m/>
    <m/>
    <m/>
    <m/>
    <m/>
    <m/>
    <m/>
    <m/>
    <m/>
    <m/>
    <m/>
    <m/>
    <m/>
    <m/>
    <m/>
    <m/>
    <m/>
    <m/>
    <m/>
    <m/>
    <m/>
    <m/>
    <m/>
    <n v="0"/>
    <n v="0"/>
    <n v="0"/>
    <n v="0"/>
    <n v="0"/>
    <n v="0"/>
    <n v="0"/>
    <n v="0"/>
    <n v="0"/>
    <n v="0"/>
    <n v="0"/>
    <n v="0"/>
    <n v="0"/>
    <n v="0"/>
  </r>
  <r>
    <x v="29"/>
    <x v="42"/>
    <n v="82554"/>
    <n v="0"/>
    <n v="23282.107142857141"/>
    <n v="79438.549571428579"/>
    <n v="0.96226166595717444"/>
    <m/>
    <m/>
    <m/>
    <m/>
    <m/>
    <m/>
    <m/>
    <m/>
    <m/>
    <m/>
    <m/>
    <m/>
    <m/>
    <m/>
    <m/>
    <m/>
    <m/>
    <m/>
    <m/>
    <m/>
    <m/>
    <m/>
    <m/>
    <m/>
    <n v="23282.107142857141"/>
    <n v="0"/>
    <n v="0"/>
    <n v="0"/>
    <n v="0"/>
    <n v="0"/>
    <n v="79438.549571428564"/>
    <n v="0"/>
    <n v="0"/>
    <n v="0"/>
    <n v="0"/>
    <n v="0"/>
    <n v="79438.549571428564"/>
    <n v="0.96226166595717422"/>
  </r>
  <r>
    <x v="30"/>
    <x v="42"/>
    <n v="82554"/>
    <n v="0"/>
    <n v="23440"/>
    <n v="79977.279999999999"/>
    <n v="0.96878746032899676"/>
    <m/>
    <m/>
    <m/>
    <m/>
    <m/>
    <m/>
    <m/>
    <m/>
    <m/>
    <m/>
    <m/>
    <m/>
    <m/>
    <m/>
    <m/>
    <m/>
    <m/>
    <m/>
    <m/>
    <m/>
    <m/>
    <m/>
    <m/>
    <m/>
    <n v="23440"/>
    <n v="0"/>
    <n v="0"/>
    <n v="0"/>
    <n v="0"/>
    <n v="0"/>
    <n v="79977.279999999999"/>
    <n v="0"/>
    <n v="0"/>
    <n v="0"/>
    <n v="0"/>
    <n v="0"/>
    <n v="79977.279999999999"/>
    <n v="0.96878746032899676"/>
  </r>
  <r>
    <x v="31"/>
    <x v="42"/>
    <n v="82554"/>
    <n v="0"/>
    <n v="25929"/>
    <n v="88469.747999999992"/>
    <n v="1.0716591322043749"/>
    <m/>
    <m/>
    <m/>
    <m/>
    <m/>
    <m/>
    <m/>
    <m/>
    <m/>
    <m/>
    <m/>
    <m/>
    <m/>
    <m/>
    <m/>
    <m/>
    <m/>
    <m/>
    <m/>
    <m/>
    <m/>
    <m/>
    <m/>
    <m/>
    <n v="25929"/>
    <n v="0"/>
    <n v="0"/>
    <n v="0"/>
    <n v="0"/>
    <n v="0"/>
    <n v="88469.747999999992"/>
    <n v="0"/>
    <n v="0"/>
    <n v="0"/>
    <n v="0"/>
    <n v="0"/>
    <n v="88469.747999999992"/>
    <n v="1.0716591322043751"/>
  </r>
  <r>
    <x v="32"/>
    <x v="42"/>
    <n v="82554"/>
    <n v="0"/>
    <n v="23898.94736842105"/>
    <n v="81543.208421052637"/>
    <n v="0.98775599511898438"/>
    <m/>
    <m/>
    <m/>
    <m/>
    <m/>
    <m/>
    <m/>
    <m/>
    <m/>
    <m/>
    <m/>
    <m/>
    <m/>
    <m/>
    <m/>
    <m/>
    <m/>
    <m/>
    <m/>
    <m/>
    <m/>
    <m/>
    <m/>
    <m/>
    <n v="23898.94736842105"/>
    <n v="0"/>
    <n v="0"/>
    <n v="0"/>
    <n v="0"/>
    <n v="0"/>
    <n v="81543.208421052623"/>
    <n v="0"/>
    <n v="0"/>
    <n v="0"/>
    <n v="0"/>
    <n v="0"/>
    <n v="81543.208421052623"/>
    <n v="0.98775599511898426"/>
  </r>
  <r>
    <x v="33"/>
    <x v="42"/>
    <n v="82554"/>
    <n v="0"/>
    <n v="23192"/>
    <n v="79131.103999999992"/>
    <n v="0.95853749061220528"/>
    <m/>
    <m/>
    <m/>
    <m/>
    <m/>
    <m/>
    <m/>
    <m/>
    <m/>
    <m/>
    <m/>
    <m/>
    <m/>
    <m/>
    <m/>
    <m/>
    <m/>
    <m/>
    <m/>
    <m/>
    <m/>
    <m/>
    <m/>
    <m/>
    <n v="23192"/>
    <n v="0"/>
    <n v="0"/>
    <n v="0"/>
    <n v="0"/>
    <n v="0"/>
    <n v="79131.103999999992"/>
    <n v="0"/>
    <n v="0"/>
    <n v="0"/>
    <n v="0"/>
    <n v="0"/>
    <n v="79131.103999999992"/>
    <n v="0.95853749061220528"/>
  </r>
  <r>
    <x v="34"/>
    <x v="42"/>
    <n v="82554"/>
    <n v="0"/>
    <n v="21908"/>
    <n v="74750.096000000005"/>
    <n v="0.90546909901397876"/>
    <m/>
    <m/>
    <m/>
    <m/>
    <m/>
    <m/>
    <m/>
    <m/>
    <m/>
    <m/>
    <m/>
    <m/>
    <m/>
    <m/>
    <m/>
    <m/>
    <m/>
    <m/>
    <m/>
    <m/>
    <m/>
    <m/>
    <m/>
    <m/>
    <n v="21908"/>
    <n v="0"/>
    <n v="0"/>
    <n v="0"/>
    <n v="0"/>
    <n v="0"/>
    <n v="74750.096000000005"/>
    <n v="0"/>
    <n v="0"/>
    <n v="0"/>
    <n v="0"/>
    <n v="0"/>
    <n v="74750.096000000005"/>
    <n v="0.90546909901397876"/>
  </r>
  <r>
    <x v="35"/>
    <x v="42"/>
    <n v="82554"/>
    <n v="0"/>
    <n v="23819.040000000001"/>
    <n v="81270.564479999986"/>
    <n v="0.98445338178646691"/>
    <m/>
    <m/>
    <m/>
    <m/>
    <m/>
    <m/>
    <m/>
    <m/>
    <m/>
    <m/>
    <m/>
    <m/>
    <m/>
    <m/>
    <m/>
    <m/>
    <m/>
    <m/>
    <m/>
    <m/>
    <m/>
    <m/>
    <m/>
    <m/>
    <n v="23819.040000000001"/>
    <n v="0"/>
    <n v="0"/>
    <n v="0"/>
    <n v="0"/>
    <n v="0"/>
    <n v="81270.564480000001"/>
    <n v="0"/>
    <n v="0"/>
    <n v="0"/>
    <n v="0"/>
    <n v="0"/>
    <n v="81270.564480000001"/>
    <n v="0.98445338178646702"/>
  </r>
  <r>
    <x v="36"/>
    <x v="42"/>
    <n v="82554"/>
    <n v="0"/>
    <n v="28335.068965517239"/>
    <n v="96679.25531034483"/>
    <n v="1.1711032210473731"/>
    <m/>
    <m/>
    <m/>
    <m/>
    <m/>
    <m/>
    <m/>
    <m/>
    <m/>
    <m/>
    <m/>
    <m/>
    <m/>
    <m/>
    <m/>
    <m/>
    <m/>
    <m/>
    <m/>
    <m/>
    <m/>
    <m/>
    <m/>
    <m/>
    <n v="28335.068965517239"/>
    <n v="0"/>
    <n v="0"/>
    <n v="0"/>
    <n v="0"/>
    <n v="0"/>
    <n v="96679.255310344815"/>
    <n v="0"/>
    <n v="0"/>
    <n v="0"/>
    <n v="0"/>
    <n v="0"/>
    <n v="96679.255310344815"/>
    <n v="1.1711032210473729"/>
  </r>
  <r>
    <x v="37"/>
    <x v="42"/>
    <n v="82554"/>
    <n v="0"/>
    <n v="29344"/>
    <n v="100121.728"/>
    <n v="1.212802868425515"/>
    <m/>
    <m/>
    <m/>
    <m/>
    <m/>
    <m/>
    <m/>
    <m/>
    <m/>
    <m/>
    <m/>
    <m/>
    <m/>
    <m/>
    <m/>
    <m/>
    <m/>
    <m/>
    <m/>
    <m/>
    <m/>
    <m/>
    <m/>
    <m/>
    <n v="29344"/>
    <n v="0"/>
    <n v="0"/>
    <n v="0"/>
    <n v="0"/>
    <n v="0"/>
    <n v="100121.728"/>
    <n v="0"/>
    <n v="0"/>
    <n v="0"/>
    <n v="0"/>
    <n v="0"/>
    <n v="100121.728"/>
    <n v="1.2128028684255154"/>
  </r>
  <r>
    <x v="38"/>
    <x v="42"/>
    <n v="82554"/>
    <n v="0"/>
    <n v="29238.166666666661"/>
    <n v="99760.624666666656"/>
    <n v="1.2084287214025571"/>
    <m/>
    <m/>
    <m/>
    <m/>
    <m/>
    <m/>
    <m/>
    <m/>
    <m/>
    <m/>
    <m/>
    <m/>
    <m/>
    <m/>
    <m/>
    <m/>
    <m/>
    <m/>
    <m/>
    <m/>
    <m/>
    <m/>
    <m/>
    <m/>
    <n v="29238.166666666661"/>
    <n v="0"/>
    <n v="0"/>
    <n v="0"/>
    <n v="0"/>
    <n v="0"/>
    <n v="99760.624666666641"/>
    <n v="0"/>
    <n v="0"/>
    <n v="0"/>
    <n v="0"/>
    <n v="0"/>
    <n v="99760.624666666641"/>
    <n v="1.2084287214025564"/>
  </r>
  <r>
    <x v="39"/>
    <x v="42"/>
    <n v="82554"/>
    <m/>
    <m/>
    <m/>
    <m/>
    <m/>
    <m/>
    <m/>
    <m/>
    <m/>
    <m/>
    <m/>
    <m/>
    <m/>
    <m/>
    <m/>
    <m/>
    <m/>
    <m/>
    <m/>
    <m/>
    <m/>
    <m/>
    <m/>
    <m/>
    <m/>
    <m/>
    <m/>
    <m/>
    <n v="0"/>
    <n v="0"/>
    <n v="0"/>
    <n v="0"/>
    <n v="0"/>
    <n v="0"/>
    <n v="0"/>
    <n v="0"/>
    <n v="0"/>
    <n v="0"/>
    <n v="0"/>
    <n v="0"/>
    <n v="0"/>
    <n v="0"/>
  </r>
  <r>
    <x v="40"/>
    <x v="42"/>
    <n v="82554"/>
    <m/>
    <m/>
    <m/>
    <m/>
    <m/>
    <m/>
    <m/>
    <m/>
    <m/>
    <m/>
    <m/>
    <m/>
    <m/>
    <m/>
    <m/>
    <m/>
    <m/>
    <m/>
    <m/>
    <m/>
    <m/>
    <m/>
    <m/>
    <m/>
    <m/>
    <m/>
    <m/>
    <m/>
    <n v="0"/>
    <n v="0"/>
    <n v="0"/>
    <n v="0"/>
    <n v="0"/>
    <n v="0"/>
    <n v="0"/>
    <n v="0"/>
    <n v="0"/>
    <n v="0"/>
    <n v="0"/>
    <n v="0"/>
    <n v="0"/>
    <n v="0"/>
  </r>
  <r>
    <x v="41"/>
    <x v="42"/>
    <n v="82554"/>
    <m/>
    <m/>
    <m/>
    <m/>
    <m/>
    <m/>
    <m/>
    <m/>
    <m/>
    <m/>
    <m/>
    <m/>
    <m/>
    <m/>
    <m/>
    <m/>
    <m/>
    <m/>
    <m/>
    <m/>
    <m/>
    <m/>
    <m/>
    <m/>
    <m/>
    <m/>
    <m/>
    <m/>
    <n v="0"/>
    <n v="0"/>
    <n v="0"/>
    <n v="0"/>
    <n v="0"/>
    <n v="0"/>
    <n v="0"/>
    <n v="0"/>
    <n v="0"/>
    <n v="0"/>
    <n v="0"/>
    <n v="0"/>
    <n v="0"/>
    <n v="0"/>
  </r>
  <r>
    <x v="42"/>
    <x v="42"/>
    <n v="82554"/>
    <m/>
    <m/>
    <m/>
    <m/>
    <m/>
    <m/>
    <m/>
    <m/>
    <m/>
    <m/>
    <m/>
    <m/>
    <m/>
    <m/>
    <m/>
    <m/>
    <m/>
    <m/>
    <m/>
    <m/>
    <m/>
    <m/>
    <m/>
    <m/>
    <m/>
    <m/>
    <m/>
    <m/>
    <n v="0"/>
    <n v="0"/>
    <n v="0"/>
    <n v="0"/>
    <n v="0"/>
    <n v="0"/>
    <n v="0"/>
    <n v="0"/>
    <n v="0"/>
    <n v="0"/>
    <n v="0"/>
    <n v="0"/>
    <n v="0"/>
    <n v="0"/>
  </r>
  <r>
    <x v="43"/>
    <x v="42"/>
    <n v="82554"/>
    <n v="0"/>
    <m/>
    <m/>
    <m/>
    <m/>
    <m/>
    <m/>
    <m/>
    <m/>
    <m/>
    <m/>
    <m/>
    <m/>
    <m/>
    <m/>
    <m/>
    <m/>
    <m/>
    <m/>
    <m/>
    <m/>
    <m/>
    <m/>
    <m/>
    <m/>
    <m/>
    <m/>
    <m/>
    <n v="0"/>
    <n v="0"/>
    <n v="0"/>
    <n v="0"/>
    <n v="0"/>
    <n v="0"/>
    <n v="0"/>
    <n v="0"/>
    <n v="0"/>
    <n v="0"/>
    <n v="0"/>
    <n v="0"/>
    <n v="0"/>
    <n v="0"/>
  </r>
  <r>
    <x v="44"/>
    <x v="42"/>
    <n v="82554"/>
    <n v="0"/>
    <n v="31187.142857142859"/>
    <n v="106410.5314285714"/>
    <n v="1.2889809267700101"/>
    <m/>
    <m/>
    <m/>
    <m/>
    <m/>
    <m/>
    <m/>
    <m/>
    <m/>
    <m/>
    <m/>
    <m/>
    <m/>
    <m/>
    <m/>
    <m/>
    <m/>
    <m/>
    <m/>
    <m/>
    <m/>
    <m/>
    <m/>
    <m/>
    <n v="31187.142857142859"/>
    <n v="0"/>
    <n v="0"/>
    <n v="0"/>
    <n v="0"/>
    <n v="0"/>
    <n v="106410.53142857143"/>
    <n v="0"/>
    <n v="0"/>
    <n v="0"/>
    <n v="0"/>
    <n v="0"/>
    <n v="106410.53142857143"/>
    <n v="1.2889809267700103"/>
  </r>
  <r>
    <x v="45"/>
    <x v="42"/>
    <n v="82554"/>
    <n v="0"/>
    <n v="31315.90476190476"/>
    <n v="106849.867047619"/>
    <n v="1.294302723642937"/>
    <m/>
    <m/>
    <m/>
    <m/>
    <m/>
    <m/>
    <m/>
    <m/>
    <m/>
    <m/>
    <m/>
    <m/>
    <m/>
    <m/>
    <m/>
    <m/>
    <m/>
    <m/>
    <m/>
    <m/>
    <m/>
    <m/>
    <m/>
    <m/>
    <n v="31315.90476190476"/>
    <n v="0"/>
    <n v="0"/>
    <n v="0"/>
    <n v="0"/>
    <n v="0"/>
    <n v="106849.86704761903"/>
    <n v="0"/>
    <n v="0"/>
    <n v="0"/>
    <n v="0"/>
    <n v="0"/>
    <n v="106849.86704761903"/>
    <n v="1.2943027236429372"/>
  </r>
  <r>
    <x v="46"/>
    <x v="42"/>
    <n v="82554"/>
    <n v="0"/>
    <n v="38278.357142857138"/>
    <n v="130605.7545714286"/>
    <n v="1.5820645222694061"/>
    <m/>
    <m/>
    <m/>
    <m/>
    <m/>
    <m/>
    <m/>
    <m/>
    <m/>
    <m/>
    <m/>
    <m/>
    <m/>
    <m/>
    <m/>
    <m/>
    <m/>
    <m/>
    <m/>
    <m/>
    <m/>
    <m/>
    <m/>
    <m/>
    <n v="38278.357142857138"/>
    <n v="0"/>
    <n v="0"/>
    <n v="0"/>
    <n v="0"/>
    <n v="0"/>
    <n v="130605.75457142855"/>
    <n v="0"/>
    <n v="0"/>
    <n v="0"/>
    <n v="0"/>
    <n v="0"/>
    <n v="130605.75457142855"/>
    <n v="1.5820645222694061"/>
  </r>
  <r>
    <x v="47"/>
    <x v="42"/>
    <n v="82554"/>
    <n v="0"/>
    <n v="36028"/>
    <n v="122927.53599999999"/>
    <n v="1.4890560845022649"/>
    <m/>
    <m/>
    <m/>
    <m/>
    <m/>
    <m/>
    <m/>
    <m/>
    <m/>
    <m/>
    <m/>
    <m/>
    <m/>
    <m/>
    <m/>
    <m/>
    <m/>
    <m/>
    <m/>
    <m/>
    <m/>
    <m/>
    <m/>
    <m/>
    <n v="36028"/>
    <n v="0"/>
    <n v="0"/>
    <n v="0"/>
    <n v="0"/>
    <n v="0"/>
    <n v="122927.53599999999"/>
    <n v="0"/>
    <n v="0"/>
    <n v="0"/>
    <n v="0"/>
    <n v="0"/>
    <n v="122927.53599999999"/>
    <n v="1.4890560845022651"/>
  </r>
  <r>
    <x v="48"/>
    <x v="42"/>
    <n v="82554"/>
    <n v="0"/>
    <n v="34580.5"/>
    <n v="117988.666"/>
    <n v="1.429230152385105"/>
    <m/>
    <m/>
    <m/>
    <m/>
    <m/>
    <m/>
    <m/>
    <m/>
    <m/>
    <m/>
    <m/>
    <m/>
    <m/>
    <m/>
    <m/>
    <m/>
    <m/>
    <m/>
    <m/>
    <m/>
    <m/>
    <m/>
    <m/>
    <m/>
    <n v="34580.5"/>
    <n v="0"/>
    <n v="0"/>
    <n v="0"/>
    <n v="0"/>
    <n v="0"/>
    <n v="117988.666"/>
    <n v="0"/>
    <n v="0"/>
    <n v="0"/>
    <n v="0"/>
    <n v="0"/>
    <n v="117988.666"/>
    <n v="1.4292301523851054"/>
  </r>
  <r>
    <x v="49"/>
    <x v="42"/>
    <n v="82554"/>
    <n v="0"/>
    <n v="32060.76923076923"/>
    <n v="109391.3446153846"/>
    <n v="1.325088361743642"/>
    <m/>
    <m/>
    <m/>
    <m/>
    <m/>
    <m/>
    <m/>
    <m/>
    <m/>
    <m/>
    <m/>
    <m/>
    <m/>
    <m/>
    <m/>
    <m/>
    <m/>
    <m/>
    <m/>
    <m/>
    <m/>
    <m/>
    <m/>
    <m/>
    <n v="32060.76923076923"/>
    <n v="0"/>
    <n v="0"/>
    <n v="0"/>
    <n v="0"/>
    <n v="0"/>
    <n v="109391.34461538462"/>
    <n v="0"/>
    <n v="0"/>
    <n v="0"/>
    <n v="0"/>
    <n v="0"/>
    <n v="109391.34461538462"/>
    <n v="1.325088361743642"/>
  </r>
  <r>
    <x v="50"/>
    <x v="42"/>
    <n v="82554"/>
    <n v="0"/>
    <n v="31050.241379310341"/>
    <n v="105943.4235862069"/>
    <n v="1.2833227170846579"/>
    <m/>
    <m/>
    <m/>
    <m/>
    <m/>
    <m/>
    <m/>
    <m/>
    <m/>
    <m/>
    <m/>
    <m/>
    <m/>
    <m/>
    <m/>
    <m/>
    <m/>
    <m/>
    <m/>
    <m/>
    <m/>
    <m/>
    <m/>
    <m/>
    <n v="31050.241379310341"/>
    <n v="0"/>
    <n v="0"/>
    <n v="0"/>
    <n v="0"/>
    <n v="0"/>
    <n v="105943.42358620687"/>
    <n v="0"/>
    <n v="0"/>
    <n v="0"/>
    <n v="0"/>
    <n v="0"/>
    <n v="105943.42358620687"/>
    <n v="1.2833227170846582"/>
  </r>
  <r>
    <x v="51"/>
    <x v="42"/>
    <n v="82554"/>
    <n v="0"/>
    <n v="29248.846153846149"/>
    <n v="99797.063076923063"/>
    <n v="1.208870110193607"/>
    <m/>
    <m/>
    <m/>
    <m/>
    <m/>
    <m/>
    <m/>
    <m/>
    <m/>
    <m/>
    <m/>
    <m/>
    <m/>
    <m/>
    <m/>
    <m/>
    <m/>
    <m/>
    <m/>
    <m/>
    <m/>
    <m/>
    <m/>
    <m/>
    <n v="29248.846153846149"/>
    <n v="0"/>
    <n v="0"/>
    <n v="0"/>
    <n v="0"/>
    <n v="0"/>
    <n v="99797.063076923063"/>
    <n v="0"/>
    <n v="0"/>
    <n v="0"/>
    <n v="0"/>
    <n v="0"/>
    <n v="99797.063076923063"/>
    <n v="1.2088701101936075"/>
  </r>
  <r>
    <x v="52"/>
    <x v="42"/>
    <n v="82554"/>
    <n v="0"/>
    <n v="31031"/>
    <n v="105877.772"/>
    <n v="1.282527460813528"/>
    <m/>
    <m/>
    <m/>
    <m/>
    <m/>
    <m/>
    <m/>
    <m/>
    <m/>
    <m/>
    <m/>
    <m/>
    <m/>
    <m/>
    <m/>
    <m/>
    <m/>
    <m/>
    <m/>
    <m/>
    <m/>
    <m/>
    <m/>
    <m/>
    <n v="31031"/>
    <n v="0"/>
    <n v="0"/>
    <n v="0"/>
    <n v="0"/>
    <n v="0"/>
    <n v="105877.772"/>
    <n v="0"/>
    <n v="0"/>
    <n v="0"/>
    <n v="0"/>
    <n v="0"/>
    <n v="105877.772"/>
    <n v="1.282527460813528"/>
  </r>
  <r>
    <x v="0"/>
    <x v="43"/>
    <n v="33317"/>
    <m/>
    <n v="7451.0714285714284"/>
    <n v="4962173.0557142859"/>
    <n v="148.9381713754025"/>
    <m/>
    <m/>
    <n v="49367.5"/>
    <m/>
    <m/>
    <m/>
    <m/>
    <m/>
    <m/>
    <m/>
    <m/>
    <m/>
    <m/>
    <m/>
    <m/>
    <m/>
    <m/>
    <m/>
    <m/>
    <m/>
    <m/>
    <m/>
    <m/>
    <m/>
    <n v="7451.0714285714284"/>
    <n v="49367.5"/>
    <n v="0"/>
    <n v="0"/>
    <n v="0"/>
    <n v="0"/>
    <n v="25423.055714285714"/>
    <n v="49367.5"/>
    <n v="0"/>
    <n v="0"/>
    <n v="0"/>
    <n v="0"/>
    <n v="74790.555714285714"/>
    <n v="2.2448166315780447"/>
  </r>
  <r>
    <x v="10"/>
    <x v="43"/>
    <n v="33317"/>
    <m/>
    <n v="6027.5588235292817"/>
    <n v="4492589.5601175949"/>
    <n v="134.84376024604839"/>
    <m/>
    <m/>
    <n v="44720.235294117127"/>
    <m/>
    <m/>
    <m/>
    <m/>
    <m/>
    <m/>
    <m/>
    <m/>
    <m/>
    <m/>
    <m/>
    <m/>
    <m/>
    <m/>
    <m/>
    <m/>
    <m/>
    <m/>
    <m/>
    <m/>
    <m/>
    <n v="6027.5588235292817"/>
    <n v="44720.235294117127"/>
    <n v="0"/>
    <n v="0"/>
    <n v="0"/>
    <n v="0"/>
    <n v="20566.030705881909"/>
    <n v="44720.235294117127"/>
    <n v="0"/>
    <n v="0"/>
    <n v="0"/>
    <n v="0"/>
    <n v="65286.265999999036"/>
    <n v="1.9595481585976839"/>
  </r>
  <r>
    <x v="47"/>
    <x v="43"/>
    <n v="33317"/>
    <m/>
    <n v="5533"/>
    <n v="4252878.5959999999"/>
    <n v="127.6489058438635"/>
    <m/>
    <m/>
    <n v="42340"/>
    <m/>
    <m/>
    <m/>
    <m/>
    <m/>
    <m/>
    <m/>
    <m/>
    <m/>
    <m/>
    <m/>
    <m/>
    <m/>
    <m/>
    <m/>
    <m/>
    <m/>
    <m/>
    <m/>
    <m/>
    <m/>
    <n v="5533"/>
    <n v="42340"/>
    <n v="0"/>
    <n v="0"/>
    <n v="0"/>
    <n v="0"/>
    <n v="18878.596000000001"/>
    <n v="42340"/>
    <n v="0"/>
    <n v="0"/>
    <n v="0"/>
    <n v="0"/>
    <n v="61218.596000000005"/>
    <n v="1.8374582345349222"/>
  </r>
  <r>
    <x v="35"/>
    <x v="43"/>
    <n v="33317"/>
    <m/>
    <n v="4908.96"/>
    <n v="4212441.6792123076"/>
    <n v="126.43520362614601"/>
    <m/>
    <m/>
    <n v="41956.923076923078"/>
    <m/>
    <m/>
    <m/>
    <m/>
    <m/>
    <m/>
    <m/>
    <m/>
    <m/>
    <m/>
    <m/>
    <m/>
    <m/>
    <m/>
    <m/>
    <m/>
    <m/>
    <m/>
    <m/>
    <m/>
    <m/>
    <n v="4908.96"/>
    <n v="41956.923076923078"/>
    <n v="0"/>
    <n v="0"/>
    <n v="0"/>
    <n v="0"/>
    <n v="16749.371520000001"/>
    <n v="41956.923076923078"/>
    <n v="0"/>
    <n v="0"/>
    <n v="0"/>
    <n v="0"/>
    <n v="58706.294596923079"/>
    <n v="1.7620522435070107"/>
  </r>
  <r>
    <x v="11"/>
    <x v="43"/>
    <n v="33317"/>
    <m/>
    <n v="6641.5999999999995"/>
    <n v="4163214.9853538461"/>
    <n v="124.95767882323879"/>
    <m/>
    <m/>
    <n v="41405.538461538461"/>
    <m/>
    <m/>
    <m/>
    <m/>
    <m/>
    <m/>
    <m/>
    <m/>
    <m/>
    <m/>
    <m/>
    <m/>
    <m/>
    <m/>
    <m/>
    <m/>
    <m/>
    <m/>
    <m/>
    <m/>
    <m/>
    <n v="6641.5999999999995"/>
    <n v="41405.538461538461"/>
    <n v="0"/>
    <n v="0"/>
    <n v="0"/>
    <n v="0"/>
    <n v="22661.139199999998"/>
    <n v="41405.538461538461"/>
    <n v="0"/>
    <n v="0"/>
    <n v="0"/>
    <n v="0"/>
    <n v="64066.677661538459"/>
    <n v="1.9229425717062898"/>
  </r>
  <r>
    <x v="34"/>
    <x v="43"/>
    <n v="33317"/>
    <m/>
    <n v="5395"/>
    <n v="4142407.74"/>
    <n v="124.3331554461686"/>
    <m/>
    <m/>
    <n v="41240"/>
    <m/>
    <m/>
    <m/>
    <m/>
    <m/>
    <m/>
    <m/>
    <m/>
    <m/>
    <m/>
    <m/>
    <m/>
    <m/>
    <m/>
    <m/>
    <m/>
    <m/>
    <m/>
    <m/>
    <m/>
    <m/>
    <n v="5395"/>
    <n v="41240"/>
    <n v="0"/>
    <n v="0"/>
    <n v="0"/>
    <n v="0"/>
    <n v="18407.739999999998"/>
    <n v="41240"/>
    <n v="0"/>
    <n v="0"/>
    <n v="0"/>
    <n v="0"/>
    <n v="59647.74"/>
    <n v="1.7903094516312992"/>
  </r>
  <r>
    <x v="54"/>
    <x v="43"/>
    <n v="33317"/>
    <m/>
    <n v="6851"/>
    <n v="3995375.6120000002"/>
    <n v="119.92002917429539"/>
    <m/>
    <m/>
    <n v="39720"/>
    <m/>
    <m/>
    <m/>
    <m/>
    <m/>
    <m/>
    <m/>
    <m/>
    <m/>
    <m/>
    <m/>
    <m/>
    <m/>
    <m/>
    <m/>
    <m/>
    <m/>
    <m/>
    <m/>
    <m/>
    <m/>
    <n v="6851"/>
    <n v="39720"/>
    <n v="0"/>
    <n v="0"/>
    <n v="0"/>
    <n v="0"/>
    <n v="23375.612000000001"/>
    <n v="39720"/>
    <n v="0"/>
    <n v="0"/>
    <n v="0"/>
    <n v="0"/>
    <n v="63095.612000000001"/>
    <n v="1.8937963201968966"/>
  </r>
  <r>
    <x v="9"/>
    <x v="43"/>
    <n v="33317"/>
    <m/>
    <n v="5764.4411764707183"/>
    <n v="3889844.743882406"/>
    <n v="116.7525510664947"/>
    <m/>
    <m/>
    <n v="38701.764705882873"/>
    <m/>
    <m/>
    <m/>
    <m/>
    <m/>
    <m/>
    <m/>
    <m/>
    <m/>
    <m/>
    <m/>
    <m/>
    <m/>
    <m/>
    <m/>
    <m/>
    <m/>
    <m/>
    <m/>
    <m/>
    <m/>
    <n v="5764.4411764707183"/>
    <n v="38701.764705882873"/>
    <n v="0"/>
    <n v="0"/>
    <n v="0"/>
    <n v="0"/>
    <n v="19668.273294118091"/>
    <n v="38701.764705882873"/>
    <n v="0"/>
    <n v="0"/>
    <n v="0"/>
    <n v="0"/>
    <n v="58370.038000000961"/>
    <n v="1.7519596002041289"/>
  </r>
  <r>
    <x v="12"/>
    <x v="43"/>
    <n v="33317"/>
    <m/>
    <n v="6673"/>
    <n v="3831768.2760000001"/>
    <n v="115.00940288741479"/>
    <m/>
    <m/>
    <n v="38090"/>
    <m/>
    <m/>
    <m/>
    <m/>
    <m/>
    <m/>
    <m/>
    <m/>
    <m/>
    <m/>
    <m/>
    <m/>
    <m/>
    <m/>
    <m/>
    <m/>
    <m/>
    <m/>
    <m/>
    <m/>
    <m/>
    <n v="6673"/>
    <n v="38090"/>
    <n v="0"/>
    <n v="0"/>
    <n v="0"/>
    <n v="0"/>
    <n v="22768.275999999998"/>
    <n v="38090"/>
    <n v="0"/>
    <n v="0"/>
    <n v="0"/>
    <n v="0"/>
    <n v="60858.275999999998"/>
    <n v="1.8266433352342648"/>
  </r>
  <r>
    <x v="1"/>
    <x v="43"/>
    <n v="33317"/>
    <m/>
    <n v="6576.4285714285716"/>
    <n v="3823260.2028571428"/>
    <n v="114.75403556314021"/>
    <m/>
    <m/>
    <n v="38008.21428571429"/>
    <m/>
    <m/>
    <m/>
    <m/>
    <m/>
    <m/>
    <m/>
    <m/>
    <m/>
    <m/>
    <m/>
    <m/>
    <m/>
    <m/>
    <m/>
    <m/>
    <m/>
    <m/>
    <m/>
    <m/>
    <m/>
    <n v="6576.4285714285716"/>
    <n v="38008.21428571429"/>
    <n v="0"/>
    <n v="0"/>
    <n v="0"/>
    <n v="0"/>
    <n v="22438.774285714284"/>
    <n v="38008.21428571429"/>
    <n v="0"/>
    <n v="0"/>
    <n v="0"/>
    <n v="0"/>
    <n v="60446.988571428577"/>
    <n v="1.8142986634879665"/>
  </r>
  <r>
    <x v="33"/>
    <x v="43"/>
    <n v="33317"/>
    <m/>
    <n v="4748"/>
    <n v="3585200.176"/>
    <n v="107.6087335594441"/>
    <m/>
    <m/>
    <n v="35690"/>
    <m/>
    <m/>
    <m/>
    <m/>
    <m/>
    <m/>
    <m/>
    <m/>
    <m/>
    <m/>
    <m/>
    <m/>
    <m/>
    <m/>
    <m/>
    <m/>
    <m/>
    <m/>
    <m/>
    <m/>
    <m/>
    <n v="4748"/>
    <n v="35690"/>
    <n v="0"/>
    <n v="0"/>
    <n v="0"/>
    <n v="0"/>
    <n v="16200.175999999999"/>
    <n v="35690"/>
    <n v="0"/>
    <n v="0"/>
    <n v="0"/>
    <n v="0"/>
    <n v="51890.175999999999"/>
    <n v="1.5574684395353724"/>
  </r>
  <r>
    <x v="46"/>
    <x v="43"/>
    <n v="33317"/>
    <m/>
    <n v="6683.5999999999995"/>
    <n v="3554737.7765333331"/>
    <n v="106.6944135586437"/>
    <m/>
    <m/>
    <n v="35319.333333333328"/>
    <m/>
    <m/>
    <m/>
    <m/>
    <m/>
    <m/>
    <m/>
    <m/>
    <m/>
    <m/>
    <m/>
    <m/>
    <m/>
    <m/>
    <m/>
    <m/>
    <m/>
    <m/>
    <m/>
    <m/>
    <m/>
    <n v="6683.5999999999995"/>
    <n v="35319.333333333328"/>
    <n v="0"/>
    <n v="0"/>
    <n v="0"/>
    <n v="0"/>
    <n v="22804.443199999998"/>
    <n v="35319.333333333328"/>
    <n v="0"/>
    <n v="0"/>
    <n v="0"/>
    <n v="0"/>
    <n v="58123.776533333323"/>
    <n v="1.7445681343858488"/>
  </r>
  <r>
    <x v="45"/>
    <x v="43"/>
    <n v="33317"/>
    <m/>
    <n v="5191"/>
    <n v="3492711.6919999998"/>
    <n v="104.8327187922082"/>
    <m/>
    <m/>
    <n v="34750"/>
    <m/>
    <m/>
    <m/>
    <m/>
    <m/>
    <m/>
    <m/>
    <m/>
    <m/>
    <m/>
    <m/>
    <m/>
    <m/>
    <m/>
    <m/>
    <m/>
    <m/>
    <m/>
    <m/>
    <m/>
    <m/>
    <n v="5191"/>
    <n v="34750"/>
    <n v="0"/>
    <n v="0"/>
    <n v="0"/>
    <n v="0"/>
    <n v="17711.691999999999"/>
    <n v="34750"/>
    <n v="0"/>
    <n v="0"/>
    <n v="0"/>
    <n v="0"/>
    <n v="52461.691999999995"/>
    <n v="1.5746223249392202"/>
  </r>
  <r>
    <x v="24"/>
    <x v="43"/>
    <n v="33317"/>
    <m/>
    <n v="5349.1034482758623"/>
    <n v="3414354.5892413789"/>
    <n v="102.4808532953561"/>
    <m/>
    <m/>
    <n v="33961.034482758623"/>
    <m/>
    <m/>
    <m/>
    <m/>
    <m/>
    <m/>
    <m/>
    <m/>
    <m/>
    <m/>
    <m/>
    <m/>
    <m/>
    <m/>
    <m/>
    <m/>
    <m/>
    <m/>
    <m/>
    <m/>
    <m/>
    <n v="5349.1034482758623"/>
    <n v="33961.034482758623"/>
    <n v="0"/>
    <n v="0"/>
    <n v="0"/>
    <n v="0"/>
    <n v="18251.140965517243"/>
    <n v="33961.034482758623"/>
    <n v="0"/>
    <n v="0"/>
    <n v="0"/>
    <n v="0"/>
    <n v="52212.17544827587"/>
    <n v="1.5671331586960371"/>
  </r>
  <r>
    <x v="48"/>
    <x v="43"/>
    <n v="33317"/>
    <m/>
    <n v="6572"/>
    <n v="3411044.353655173"/>
    <n v="102.3814975434515"/>
    <m/>
    <m/>
    <n v="33886.206896551717"/>
    <m/>
    <m/>
    <m/>
    <m/>
    <m/>
    <m/>
    <m/>
    <m/>
    <m/>
    <m/>
    <m/>
    <m/>
    <m/>
    <m/>
    <m/>
    <m/>
    <m/>
    <m/>
    <m/>
    <m/>
    <m/>
    <n v="6572"/>
    <n v="33886.206896551717"/>
    <n v="0"/>
    <n v="0"/>
    <n v="0"/>
    <n v="0"/>
    <n v="22423.664000000001"/>
    <n v="33886.206896551717"/>
    <n v="0"/>
    <n v="0"/>
    <n v="0"/>
    <n v="0"/>
    <n v="56309.870896551714"/>
    <n v="1.6901242877975722"/>
  </r>
  <r>
    <x v="44"/>
    <x v="43"/>
    <n v="33317"/>
    <m/>
    <n v="5556"/>
    <n v="3051957.0720000002"/>
    <n v="91.60359792298226"/>
    <m/>
    <m/>
    <n v="30330"/>
    <m/>
    <m/>
    <m/>
    <m/>
    <m/>
    <m/>
    <m/>
    <m/>
    <m/>
    <m/>
    <m/>
    <m/>
    <m/>
    <m/>
    <m/>
    <m/>
    <m/>
    <m/>
    <m/>
    <m/>
    <m/>
    <n v="5556"/>
    <n v="30330"/>
    <n v="0"/>
    <n v="0"/>
    <n v="0"/>
    <n v="0"/>
    <n v="18957.072"/>
    <n v="30330"/>
    <n v="0"/>
    <n v="0"/>
    <n v="0"/>
    <n v="0"/>
    <n v="49287.072"/>
    <n v="1.4793370351472221"/>
  </r>
  <r>
    <x v="53"/>
    <x v="43"/>
    <n v="33317"/>
    <m/>
    <n v="6340"/>
    <n v="2997632.08"/>
    <n v="89.973049194105116"/>
    <m/>
    <m/>
    <n v="29760"/>
    <m/>
    <m/>
    <m/>
    <m/>
    <m/>
    <m/>
    <m/>
    <m/>
    <m/>
    <m/>
    <m/>
    <m/>
    <m/>
    <m/>
    <m/>
    <m/>
    <m/>
    <m/>
    <m/>
    <m/>
    <m/>
    <n v="6340"/>
    <n v="29760"/>
    <n v="0"/>
    <n v="0"/>
    <n v="0"/>
    <n v="0"/>
    <n v="21632.079999999998"/>
    <n v="29760"/>
    <n v="0"/>
    <n v="0"/>
    <n v="0"/>
    <n v="0"/>
    <n v="51392.08"/>
    <n v="1.5425182339346279"/>
  </r>
  <r>
    <x v="49"/>
    <x v="43"/>
    <n v="33317"/>
    <m/>
    <n v="7097.3076923076924"/>
    <n v="2862677.5523076919"/>
    <n v="85.922428559224784"/>
    <m/>
    <m/>
    <n v="28384.61538461539"/>
    <m/>
    <m/>
    <m/>
    <m/>
    <m/>
    <m/>
    <m/>
    <m/>
    <m/>
    <m/>
    <m/>
    <m/>
    <m/>
    <m/>
    <m/>
    <m/>
    <m/>
    <m/>
    <m/>
    <m/>
    <m/>
    <n v="7097.3076923076924"/>
    <n v="28384.61538461539"/>
    <n v="0"/>
    <n v="0"/>
    <n v="0"/>
    <n v="0"/>
    <n v="24216.013846153844"/>
    <n v="28384.61538461539"/>
    <n v="0"/>
    <n v="0"/>
    <n v="0"/>
    <n v="0"/>
    <n v="52600.629230769235"/>
    <n v="1.578792485240845"/>
  </r>
  <r>
    <x v="8"/>
    <x v="43"/>
    <n v="33317"/>
    <m/>
    <n v="6069.545454545454"/>
    <n v="2794637.86051948"/>
    <n v="83.880237131778983"/>
    <m/>
    <m/>
    <n v="27739.28571428571"/>
    <m/>
    <m/>
    <m/>
    <m/>
    <m/>
    <m/>
    <m/>
    <m/>
    <m/>
    <m/>
    <m/>
    <m/>
    <m/>
    <m/>
    <m/>
    <m/>
    <m/>
    <m/>
    <m/>
    <m/>
    <m/>
    <n v="6069.545454545454"/>
    <n v="27739.28571428571"/>
    <n v="0"/>
    <n v="0"/>
    <n v="0"/>
    <n v="0"/>
    <n v="20709.289090909089"/>
    <n v="27739.28571428571"/>
    <n v="0"/>
    <n v="0"/>
    <n v="0"/>
    <n v="0"/>
    <n v="48448.574805194803"/>
    <n v="1.4541697873516464"/>
  </r>
  <r>
    <x v="23"/>
    <x v="43"/>
    <n v="33317"/>
    <m/>
    <n v="6419.4400000000014"/>
    <n v="2683861.462613333"/>
    <n v="80.555315983231779"/>
    <m/>
    <m/>
    <n v="26619.583333333328"/>
    <m/>
    <m/>
    <m/>
    <m/>
    <m/>
    <m/>
    <m/>
    <m/>
    <m/>
    <m/>
    <m/>
    <m/>
    <m/>
    <m/>
    <m/>
    <m/>
    <m/>
    <m/>
    <m/>
    <m/>
    <m/>
    <n v="6419.4400000000014"/>
    <n v="26619.583333333328"/>
    <n v="0"/>
    <n v="0"/>
    <n v="0"/>
    <n v="0"/>
    <n v="21903.129280000005"/>
    <n v="26619.583333333328"/>
    <n v="0"/>
    <n v="0"/>
    <n v="0"/>
    <n v="0"/>
    <n v="48522.712613333337"/>
    <n v="1.4563950119558584"/>
  </r>
  <r>
    <x v="36"/>
    <x v="43"/>
    <n v="33317"/>
    <m/>
    <n v="4403.0689655172418"/>
    <n v="2601919.823034483"/>
    <n v="78.09586166324948"/>
    <m/>
    <m/>
    <n v="25868.96551724138"/>
    <m/>
    <m/>
    <m/>
    <m/>
    <m/>
    <m/>
    <m/>
    <m/>
    <m/>
    <m/>
    <m/>
    <m/>
    <m/>
    <m/>
    <m/>
    <m/>
    <m/>
    <m/>
    <m/>
    <m/>
    <m/>
    <n v="4403.0689655172418"/>
    <n v="25868.96551724138"/>
    <n v="0"/>
    <n v="0"/>
    <n v="0"/>
    <n v="0"/>
    <n v="15023.27131034483"/>
    <n v="25868.96551724138"/>
    <n v="0"/>
    <n v="0"/>
    <n v="0"/>
    <n v="0"/>
    <n v="40892.23682758621"/>
    <n v="1.2273685154001324"/>
  </r>
  <r>
    <x v="13"/>
    <x v="43"/>
    <n v="33317"/>
    <m/>
    <n v="6091.304347826087"/>
    <n v="1955783.5304347831"/>
    <n v="58.702270025355901"/>
    <m/>
    <m/>
    <n v="19350"/>
    <m/>
    <m/>
    <m/>
    <m/>
    <m/>
    <m/>
    <m/>
    <m/>
    <m/>
    <m/>
    <m/>
    <m/>
    <m/>
    <m/>
    <m/>
    <m/>
    <m/>
    <m/>
    <m/>
    <m/>
    <m/>
    <n v="6091.304347826087"/>
    <n v="19350"/>
    <n v="0"/>
    <n v="0"/>
    <n v="0"/>
    <n v="0"/>
    <n v="20783.53043478261"/>
    <n v="19350"/>
    <n v="0"/>
    <n v="0"/>
    <n v="0"/>
    <n v="0"/>
    <n v="40133.53043478261"/>
    <n v="1.2045961651644088"/>
  </r>
  <r>
    <x v="37"/>
    <x v="43"/>
    <n v="33317"/>
    <m/>
    <n v="4523"/>
    <n v="1610432.476"/>
    <n v="48.336659243029082"/>
    <m/>
    <m/>
    <n v="15950"/>
    <m/>
    <m/>
    <m/>
    <m/>
    <m/>
    <m/>
    <m/>
    <m/>
    <m/>
    <m/>
    <m/>
    <m/>
    <m/>
    <m/>
    <m/>
    <m/>
    <m/>
    <m/>
    <m/>
    <m/>
    <m/>
    <n v="4523"/>
    <n v="15950"/>
    <n v="0"/>
    <n v="0"/>
    <n v="0"/>
    <n v="0"/>
    <n v="15432.475999999999"/>
    <n v="15950"/>
    <n v="0"/>
    <n v="0"/>
    <n v="0"/>
    <n v="0"/>
    <n v="31382.475999999999"/>
    <n v="0.94193582855599245"/>
  </r>
  <r>
    <x v="31"/>
    <x v="43"/>
    <n v="33317"/>
    <m/>
    <n v="5322"/>
    <n v="1496158.6640000001"/>
    <n v="44.906764234474899"/>
    <m/>
    <m/>
    <n v="14780"/>
    <m/>
    <m/>
    <m/>
    <m/>
    <m/>
    <m/>
    <m/>
    <m/>
    <m/>
    <m/>
    <m/>
    <m/>
    <m/>
    <m/>
    <m/>
    <m/>
    <m/>
    <m/>
    <m/>
    <m/>
    <m/>
    <n v="5322"/>
    <n v="14780"/>
    <n v="0"/>
    <n v="0"/>
    <n v="0"/>
    <n v="0"/>
    <n v="18158.664000000001"/>
    <n v="14780"/>
    <n v="0"/>
    <n v="0"/>
    <n v="0"/>
    <n v="0"/>
    <n v="32938.664000000004"/>
    <n v="0.98864435573430998"/>
  </r>
  <r>
    <x v="25"/>
    <x v="43"/>
    <n v="33317"/>
    <m/>
    <n v="4362.2222222222226"/>
    <n v="1278098.1879365081"/>
    <n v="38.361742892112368"/>
    <m/>
    <m/>
    <n v="12632.142857142861"/>
    <m/>
    <m/>
    <m/>
    <m/>
    <m/>
    <m/>
    <m/>
    <m/>
    <m/>
    <m/>
    <m/>
    <m/>
    <m/>
    <m/>
    <m/>
    <m/>
    <m/>
    <m/>
    <m/>
    <m/>
    <m/>
    <n v="4362.2222222222226"/>
    <n v="12632.142857142861"/>
    <n v="0"/>
    <n v="0"/>
    <n v="0"/>
    <n v="0"/>
    <n v="14883.902222222223"/>
    <n v="12632.142857142861"/>
    <n v="0"/>
    <n v="0"/>
    <n v="0"/>
    <n v="0"/>
    <n v="27516.045079365082"/>
    <n v="0.82588603653885651"/>
  </r>
  <r>
    <x v="32"/>
    <x v="43"/>
    <n v="33317"/>
    <m/>
    <n v="4872.6315789473683"/>
    <n v="1235911.1332330829"/>
    <n v="37.095510797283147"/>
    <m/>
    <m/>
    <n v="12192.857142857139"/>
    <m/>
    <m/>
    <m/>
    <m/>
    <m/>
    <m/>
    <m/>
    <m/>
    <m/>
    <m/>
    <m/>
    <m/>
    <m/>
    <m/>
    <m/>
    <m/>
    <m/>
    <m/>
    <m/>
    <m/>
    <m/>
    <n v="4872.6315789473683"/>
    <n v="12192.857142857139"/>
    <n v="0"/>
    <n v="0"/>
    <n v="0"/>
    <n v="0"/>
    <n v="16625.41894736842"/>
    <n v="12192.857142857139"/>
    <n v="0"/>
    <n v="0"/>
    <n v="0"/>
    <n v="0"/>
    <n v="28818.276090225561"/>
    <n v="0.86497211904509896"/>
  </r>
  <r>
    <x v="14"/>
    <x v="43"/>
    <n v="33317"/>
    <m/>
    <n v="6223"/>
    <n v="1041132.876"/>
    <n v="31.249298436233751"/>
    <m/>
    <m/>
    <n v="10199"/>
    <m/>
    <m/>
    <m/>
    <m/>
    <m/>
    <m/>
    <m/>
    <m/>
    <m/>
    <m/>
    <m/>
    <m/>
    <m/>
    <m/>
    <m/>
    <m/>
    <m/>
    <m/>
    <m/>
    <m/>
    <m/>
    <n v="6223"/>
    <n v="10199"/>
    <n v="0"/>
    <n v="0"/>
    <n v="0"/>
    <n v="0"/>
    <n v="21232.876"/>
    <n v="10199"/>
    <n v="0"/>
    <n v="0"/>
    <n v="0"/>
    <n v="0"/>
    <n v="31431.876"/>
    <n v="0.94341855509199513"/>
  </r>
  <r>
    <x v="50"/>
    <x v="43"/>
    <n v="33317"/>
    <m/>
    <n v="5907.1034482758623"/>
    <n v="751327.45075862063"/>
    <n v="22.550873450749489"/>
    <m/>
    <m/>
    <n v="7311.7241379310344"/>
    <m/>
    <m/>
    <m/>
    <m/>
    <m/>
    <m/>
    <m/>
    <m/>
    <m/>
    <m/>
    <m/>
    <m/>
    <m/>
    <m/>
    <m/>
    <m/>
    <m/>
    <m/>
    <m/>
    <m/>
    <m/>
    <n v="5907.1034482758623"/>
    <n v="7311.7241379310344"/>
    <n v="0"/>
    <n v="0"/>
    <n v="0"/>
    <n v="0"/>
    <n v="20155.036965517244"/>
    <n v="7311.7241379310344"/>
    <n v="0"/>
    <n v="0"/>
    <n v="0"/>
    <n v="0"/>
    <n v="27466.761103448276"/>
    <n v="0.82440679243173987"/>
  </r>
  <r>
    <x v="38"/>
    <x v="43"/>
    <n v="33317"/>
    <m/>
    <n v="4566"/>
    <n v="710579.19200000004"/>
    <n v="21.327826394933521"/>
    <m/>
    <m/>
    <n v="6950"/>
    <m/>
    <m/>
    <m/>
    <m/>
    <m/>
    <m/>
    <m/>
    <m/>
    <m/>
    <m/>
    <m/>
    <m/>
    <m/>
    <m/>
    <m/>
    <m/>
    <m/>
    <m/>
    <m/>
    <m/>
    <m/>
    <n v="4566"/>
    <n v="6950"/>
    <n v="0"/>
    <n v="0"/>
    <n v="0"/>
    <n v="0"/>
    <n v="15579.191999999999"/>
    <n v="6950"/>
    <n v="0"/>
    <n v="0"/>
    <n v="0"/>
    <n v="0"/>
    <n v="22529.191999999999"/>
    <n v="0.67620710147972507"/>
  </r>
  <r>
    <x v="43"/>
    <x v="43"/>
    <n v="33317"/>
    <m/>
    <n v="5819.1428571428578"/>
    <n v="662303.19129064039"/>
    <n v="19.878836368539801"/>
    <m/>
    <m/>
    <n v="6424.4827586206893"/>
    <m/>
    <m/>
    <m/>
    <m/>
    <m/>
    <m/>
    <m/>
    <m/>
    <m/>
    <m/>
    <m/>
    <m/>
    <m/>
    <m/>
    <m/>
    <m/>
    <m/>
    <m/>
    <m/>
    <m/>
    <m/>
    <n v="5819.1428571428578"/>
    <n v="6424.4827586206893"/>
    <n v="0"/>
    <n v="0"/>
    <n v="0"/>
    <n v="0"/>
    <n v="19854.915428571432"/>
    <n v="6424.4827586206893"/>
    <n v="0"/>
    <n v="0"/>
    <n v="0"/>
    <n v="0"/>
    <n v="26279.398187192121"/>
    <n v="0.78876844215241826"/>
  </r>
  <r>
    <x v="7"/>
    <x v="43"/>
    <n v="33317"/>
    <m/>
    <n v="5789.25"/>
    <n v="534123.29137037031"/>
    <n v="16.031554202670421"/>
    <m/>
    <m/>
    <n v="5143.7037037037026"/>
    <m/>
    <m/>
    <m/>
    <m/>
    <m/>
    <m/>
    <m/>
    <m/>
    <m/>
    <m/>
    <m/>
    <m/>
    <m/>
    <m/>
    <m/>
    <m/>
    <m/>
    <m/>
    <m/>
    <m/>
    <m/>
    <n v="5789.25"/>
    <n v="5143.7037037037026"/>
    <n v="0"/>
    <n v="0"/>
    <n v="0"/>
    <n v="0"/>
    <n v="19752.920999999998"/>
    <n v="5143.7037037037026"/>
    <n v="0"/>
    <n v="0"/>
    <n v="0"/>
    <n v="0"/>
    <n v="24896.624703703703"/>
    <n v="0.74726490091255826"/>
  </r>
  <r>
    <x v="2"/>
    <x v="43"/>
    <n v="33317"/>
    <m/>
    <n v="6212.6296296296296"/>
    <n v="377163.00953767559"/>
    <n v="11.32043730040747"/>
    <m/>
    <m/>
    <n v="3559.655172413793"/>
    <m/>
    <m/>
    <m/>
    <m/>
    <m/>
    <m/>
    <m/>
    <m/>
    <m/>
    <m/>
    <m/>
    <m/>
    <m/>
    <m/>
    <m/>
    <m/>
    <m/>
    <m/>
    <m/>
    <m/>
    <m/>
    <n v="6212.6296296296296"/>
    <n v="3559.655172413793"/>
    <n v="0"/>
    <n v="0"/>
    <n v="0"/>
    <n v="0"/>
    <n v="21197.492296296296"/>
    <n v="3559.655172413793"/>
    <n v="0"/>
    <n v="0"/>
    <n v="0"/>
    <n v="0"/>
    <n v="24757.147468710089"/>
    <n v="0.74307853254224843"/>
  </r>
  <r>
    <x v="6"/>
    <x v="43"/>
    <n v="33317"/>
    <m/>
    <n v="7403.75"/>
    <n v="77761.595000000001"/>
    <n v="2.3339915058378611"/>
    <m/>
    <m/>
    <n v="525"/>
    <m/>
    <m/>
    <m/>
    <m/>
    <m/>
    <m/>
    <m/>
    <m/>
    <m/>
    <m/>
    <m/>
    <m/>
    <m/>
    <m/>
    <m/>
    <m/>
    <m/>
    <m/>
    <m/>
    <m/>
    <m/>
    <n v="7403.75"/>
    <n v="525"/>
    <n v="0"/>
    <n v="0"/>
    <n v="0"/>
    <n v="0"/>
    <n v="25261.595000000001"/>
    <n v="525"/>
    <n v="0"/>
    <n v="0"/>
    <n v="0"/>
    <n v="0"/>
    <n v="25786.595000000001"/>
    <n v="0.77397709877840148"/>
  </r>
  <r>
    <x v="26"/>
    <x v="43"/>
    <n v="33317"/>
    <m/>
    <n v="3536"/>
    <n v="46064.832000000002"/>
    <n v="1.3826224449980491"/>
    <m/>
    <m/>
    <n v="340"/>
    <m/>
    <m/>
    <m/>
    <m/>
    <m/>
    <m/>
    <m/>
    <m/>
    <m/>
    <m/>
    <m/>
    <m/>
    <m/>
    <m/>
    <m/>
    <m/>
    <m/>
    <m/>
    <m/>
    <m/>
    <m/>
    <n v="3536"/>
    <n v="340"/>
    <n v="0"/>
    <n v="0"/>
    <n v="0"/>
    <n v="0"/>
    <n v="12064.832"/>
    <n v="340"/>
    <n v="0"/>
    <n v="0"/>
    <n v="0"/>
    <n v="0"/>
    <n v="12404.832"/>
    <n v="0.37232740042620888"/>
  </r>
  <r>
    <x v="4"/>
    <x v="43"/>
    <n v="33317"/>
    <m/>
    <n v="10596.83333333333"/>
    <n v="59013.538190516098"/>
    <n v="1.771274070009788"/>
    <m/>
    <m/>
    <n v="228.57142857182771"/>
    <m/>
    <m/>
    <m/>
    <m/>
    <m/>
    <m/>
    <m/>
    <m/>
    <m/>
    <m/>
    <m/>
    <m/>
    <m/>
    <m/>
    <m/>
    <m/>
    <m/>
    <m/>
    <m/>
    <m/>
    <m/>
    <n v="10596.83333333333"/>
    <n v="228.57142857182771"/>
    <n v="0"/>
    <n v="0"/>
    <n v="0"/>
    <n v="0"/>
    <n v="36156.395333333319"/>
    <n v="228.57142857182771"/>
    <n v="0"/>
    <n v="0"/>
    <n v="0"/>
    <n v="0"/>
    <n v="36384.966761905147"/>
    <n v="1.0920841240779526"/>
  </r>
  <r>
    <x v="3"/>
    <x v="43"/>
    <n v="33317"/>
    <m/>
    <n v="6797.1428571428578"/>
    <n v="37120.422857142861"/>
    <n v="1.1141586234397709"/>
    <m/>
    <m/>
    <n v="139.28571428571431"/>
    <m/>
    <m/>
    <m/>
    <m/>
    <m/>
    <m/>
    <m/>
    <m/>
    <m/>
    <m/>
    <m/>
    <m/>
    <m/>
    <m/>
    <m/>
    <m/>
    <m/>
    <m/>
    <m/>
    <m/>
    <m/>
    <n v="6797.1428571428578"/>
    <n v="139.28571428571431"/>
    <n v="0"/>
    <n v="0"/>
    <n v="0"/>
    <n v="0"/>
    <n v="23191.85142857143"/>
    <n v="139.28571428571431"/>
    <n v="0"/>
    <n v="0"/>
    <n v="0"/>
    <n v="0"/>
    <n v="23331.137142857144"/>
    <n v="0.70027725013828213"/>
  </r>
  <r>
    <x v="30"/>
    <x v="43"/>
    <n v="33317"/>
    <m/>
    <n v="6611"/>
    <n v="34556.732000000004"/>
    <n v="1.037210192994567"/>
    <m/>
    <m/>
    <n v="120"/>
    <m/>
    <m/>
    <m/>
    <m/>
    <m/>
    <m/>
    <m/>
    <m/>
    <m/>
    <m/>
    <m/>
    <m/>
    <m/>
    <m/>
    <m/>
    <m/>
    <m/>
    <m/>
    <m/>
    <m/>
    <m/>
    <n v="6611"/>
    <n v="120"/>
    <n v="0"/>
    <n v="0"/>
    <n v="0"/>
    <n v="0"/>
    <n v="22556.732"/>
    <n v="120"/>
    <n v="0"/>
    <n v="0"/>
    <n v="0"/>
    <n v="0"/>
    <n v="22676.732"/>
    <n v="0.68063547138097669"/>
  </r>
  <r>
    <x v="5"/>
    <x v="43"/>
    <n v="33317"/>
    <m/>
    <n v="9763.3965517241377"/>
    <n v="43884.137605914657"/>
    <n v="1.317169541252653"/>
    <m/>
    <m/>
    <n v="105.714285714319"/>
    <m/>
    <m/>
    <m/>
    <m/>
    <m/>
    <m/>
    <m/>
    <m/>
    <m/>
    <m/>
    <m/>
    <m/>
    <m/>
    <m/>
    <m/>
    <m/>
    <m/>
    <m/>
    <m/>
    <m/>
    <m/>
    <n v="9763.3965517241377"/>
    <n v="105.714285714319"/>
    <n v="0"/>
    <n v="0"/>
    <n v="0"/>
    <n v="0"/>
    <n v="33312.709034482759"/>
    <n v="105.714285714319"/>
    <n v="0"/>
    <n v="0"/>
    <n v="0"/>
    <n v="0"/>
    <n v="33418.423320197078"/>
    <n v="1.0030441912596295"/>
  </r>
  <r>
    <x v="52"/>
    <x v="43"/>
    <n v="33317"/>
    <m/>
    <n v="8442.3333333333321"/>
    <n v="39138.57466666666"/>
    <n v="1.1747328591009589"/>
    <m/>
    <m/>
    <n v="103.3333333333333"/>
    <m/>
    <m/>
    <m/>
    <m/>
    <m/>
    <m/>
    <m/>
    <m/>
    <m/>
    <m/>
    <m/>
    <m/>
    <m/>
    <m/>
    <m/>
    <m/>
    <m/>
    <m/>
    <m/>
    <m/>
    <m/>
    <n v="8442.3333333333321"/>
    <n v="103.3333333333333"/>
    <n v="0"/>
    <n v="0"/>
    <n v="0"/>
    <n v="0"/>
    <n v="28805.241333333328"/>
    <n v="103.3333333333333"/>
    <n v="0"/>
    <n v="0"/>
    <n v="0"/>
    <n v="0"/>
    <n v="28908.57466666666"/>
    <n v="0.86768240437814514"/>
  </r>
  <r>
    <x v="51"/>
    <x v="43"/>
    <n v="33317"/>
    <m/>
    <n v="6504.545454545454"/>
    <n v="30764.937662337659"/>
    <n v="0.92340059616224934"/>
    <m/>
    <m/>
    <n v="85.714285714285722"/>
    <m/>
    <m/>
    <m/>
    <m/>
    <m/>
    <m/>
    <m/>
    <m/>
    <m/>
    <m/>
    <m/>
    <m/>
    <m/>
    <m/>
    <m/>
    <m/>
    <m/>
    <m/>
    <m/>
    <m/>
    <m/>
    <n v="6504.545454545454"/>
    <n v="85.714285714285722"/>
    <n v="0"/>
    <n v="0"/>
    <n v="0"/>
    <n v="0"/>
    <n v="22193.50909090909"/>
    <n v="85.714285714285722"/>
    <n v="0"/>
    <n v="0"/>
    <n v="0"/>
    <n v="0"/>
    <n v="22279.223376623377"/>
    <n v="0.66870436643825604"/>
  </r>
  <r>
    <x v="15"/>
    <x v="43"/>
    <n v="33317"/>
    <m/>
    <n v="7473.6"/>
    <n v="25499.923200000001"/>
    <n v="0.76537272863703221"/>
    <m/>
    <m/>
    <n v="0"/>
    <m/>
    <m/>
    <m/>
    <m/>
    <m/>
    <m/>
    <m/>
    <m/>
    <m/>
    <m/>
    <m/>
    <m/>
    <m/>
    <m/>
    <m/>
    <m/>
    <m/>
    <m/>
    <m/>
    <m/>
    <m/>
    <n v="7473.6"/>
    <n v="0"/>
    <n v="0"/>
    <n v="0"/>
    <n v="0"/>
    <n v="0"/>
    <n v="25499.923200000001"/>
    <n v="0"/>
    <n v="0"/>
    <n v="0"/>
    <n v="0"/>
    <n v="0"/>
    <n v="25499.923200000001"/>
    <n v="0.76537272863703221"/>
  </r>
  <r>
    <x v="17"/>
    <x v="43"/>
    <n v="33317"/>
    <m/>
    <n v="8788"/>
    <n v="29984.655999999999"/>
    <n v="0.89998067052855901"/>
    <m/>
    <m/>
    <n v="0"/>
    <m/>
    <m/>
    <m/>
    <m/>
    <m/>
    <m/>
    <m/>
    <m/>
    <m/>
    <m/>
    <m/>
    <m/>
    <m/>
    <m/>
    <m/>
    <m/>
    <m/>
    <m/>
    <m/>
    <m/>
    <m/>
    <n v="8788"/>
    <n v="0"/>
    <n v="0"/>
    <n v="0"/>
    <n v="0"/>
    <n v="0"/>
    <n v="29984.655999999999"/>
    <n v="0"/>
    <n v="0"/>
    <n v="0"/>
    <n v="0"/>
    <n v="0"/>
    <n v="29984.655999999999"/>
    <n v="0.89998067052855901"/>
  </r>
  <r>
    <x v="18"/>
    <x v="43"/>
    <n v="33317"/>
    <m/>
    <n v="8130"/>
    <n v="27739.56"/>
    <n v="0.83259477143800453"/>
    <m/>
    <m/>
    <n v="0"/>
    <m/>
    <m/>
    <m/>
    <m/>
    <m/>
    <m/>
    <m/>
    <m/>
    <m/>
    <m/>
    <m/>
    <m/>
    <m/>
    <m/>
    <m/>
    <m/>
    <m/>
    <m/>
    <m/>
    <m/>
    <m/>
    <n v="8130"/>
    <n v="0"/>
    <n v="0"/>
    <n v="0"/>
    <n v="0"/>
    <n v="0"/>
    <n v="27739.559999999998"/>
    <n v="0"/>
    <n v="0"/>
    <n v="0"/>
    <n v="0"/>
    <n v="0"/>
    <n v="27739.559999999998"/>
    <n v="0.83259477143800453"/>
  </r>
  <r>
    <x v="19"/>
    <x v="43"/>
    <n v="33317"/>
    <m/>
    <n v="6053"/>
    <n v="20652.835999999999"/>
    <n v="0.61988882552450697"/>
    <m/>
    <m/>
    <n v="0"/>
    <m/>
    <m/>
    <m/>
    <m/>
    <m/>
    <m/>
    <m/>
    <m/>
    <m/>
    <m/>
    <m/>
    <m/>
    <m/>
    <m/>
    <m/>
    <m/>
    <m/>
    <m/>
    <m/>
    <m/>
    <m/>
    <n v="6053"/>
    <n v="0"/>
    <n v="0"/>
    <n v="0"/>
    <n v="0"/>
    <n v="0"/>
    <n v="20652.835999999999"/>
    <n v="0"/>
    <n v="0"/>
    <n v="0"/>
    <n v="0"/>
    <n v="0"/>
    <n v="20652.835999999999"/>
    <n v="0.61988882552450697"/>
  </r>
  <r>
    <x v="20"/>
    <x v="43"/>
    <n v="33317"/>
    <m/>
    <n v="6060"/>
    <n v="20676.72"/>
    <n v="0.62060569679142785"/>
    <m/>
    <m/>
    <n v="0"/>
    <m/>
    <m/>
    <m/>
    <m/>
    <m/>
    <m/>
    <m/>
    <m/>
    <m/>
    <m/>
    <m/>
    <m/>
    <m/>
    <m/>
    <m/>
    <m/>
    <m/>
    <m/>
    <m/>
    <m/>
    <m/>
    <n v="6060"/>
    <n v="0"/>
    <n v="0"/>
    <n v="0"/>
    <n v="0"/>
    <n v="0"/>
    <n v="20676.72"/>
    <n v="0"/>
    <n v="0"/>
    <n v="0"/>
    <n v="0"/>
    <n v="0"/>
    <n v="20676.72"/>
    <n v="0.62060569679142785"/>
  </r>
  <r>
    <x v="21"/>
    <x v="43"/>
    <n v="33317"/>
    <m/>
    <n v="6304.22"/>
    <n v="21509.998640000002"/>
    <n v="0.64561631119248442"/>
    <m/>
    <m/>
    <n v="0"/>
    <m/>
    <m/>
    <m/>
    <m/>
    <m/>
    <m/>
    <m/>
    <m/>
    <m/>
    <m/>
    <m/>
    <m/>
    <m/>
    <m/>
    <m/>
    <m/>
    <m/>
    <m/>
    <m/>
    <m/>
    <m/>
    <n v="6304.22"/>
    <n v="0"/>
    <n v="0"/>
    <n v="0"/>
    <n v="0"/>
    <n v="0"/>
    <n v="21509.998640000002"/>
    <n v="0"/>
    <n v="0"/>
    <n v="0"/>
    <n v="0"/>
    <n v="0"/>
    <n v="21509.998640000002"/>
    <n v="0.64561631119248442"/>
  </r>
  <r>
    <x v="22"/>
    <x v="43"/>
    <n v="33317"/>
    <m/>
    <n v="7213.0357142857138"/>
    <n v="24610.877857142859"/>
    <n v="0.73868829297784477"/>
    <m/>
    <m/>
    <n v="0"/>
    <m/>
    <m/>
    <m/>
    <m/>
    <m/>
    <m/>
    <m/>
    <m/>
    <m/>
    <m/>
    <m/>
    <m/>
    <m/>
    <m/>
    <m/>
    <m/>
    <m/>
    <m/>
    <m/>
    <m/>
    <m/>
    <n v="7213.0357142857138"/>
    <n v="0"/>
    <n v="0"/>
    <n v="0"/>
    <n v="0"/>
    <n v="0"/>
    <n v="24610.877857142856"/>
    <n v="0"/>
    <n v="0"/>
    <n v="0"/>
    <n v="0"/>
    <n v="0"/>
    <n v="24610.877857142856"/>
    <n v="0.73868829297784477"/>
  </r>
  <r>
    <x v="27"/>
    <x v="43"/>
    <n v="33317"/>
    <m/>
    <n v="4831.0714285714284"/>
    <n v="16483.615714285708"/>
    <n v="0.49475089936926231"/>
    <m/>
    <m/>
    <n v="0"/>
    <m/>
    <m/>
    <m/>
    <m/>
    <m/>
    <m/>
    <m/>
    <m/>
    <m/>
    <m/>
    <m/>
    <m/>
    <m/>
    <m/>
    <m/>
    <m/>
    <m/>
    <m/>
    <m/>
    <m/>
    <m/>
    <n v="4831.0714285714284"/>
    <n v="0"/>
    <n v="0"/>
    <n v="0"/>
    <n v="0"/>
    <n v="0"/>
    <n v="16483.615714285712"/>
    <n v="0"/>
    <n v="0"/>
    <n v="0"/>
    <n v="0"/>
    <n v="0"/>
    <n v="16483.615714285712"/>
    <n v="0.49475089936926231"/>
  </r>
  <r>
    <x v="28"/>
    <x v="43"/>
    <n v="33317"/>
    <m/>
    <n v="7657"/>
    <n v="26125.684000000001"/>
    <n v="0.78415475583035688"/>
    <m/>
    <m/>
    <n v="0"/>
    <m/>
    <m/>
    <m/>
    <m/>
    <m/>
    <m/>
    <m/>
    <m/>
    <m/>
    <m/>
    <m/>
    <m/>
    <m/>
    <m/>
    <m/>
    <m/>
    <m/>
    <m/>
    <m/>
    <m/>
    <m/>
    <n v="7657"/>
    <n v="0"/>
    <n v="0"/>
    <n v="0"/>
    <n v="0"/>
    <n v="0"/>
    <n v="26125.684000000001"/>
    <n v="0"/>
    <n v="0"/>
    <n v="0"/>
    <n v="0"/>
    <n v="0"/>
    <n v="26125.684000000001"/>
    <n v="0.78415475583035688"/>
  </r>
  <r>
    <x v="29"/>
    <x v="43"/>
    <n v="33317"/>
    <m/>
    <n v="8216.1481481481478"/>
    <n v="28033.497481481481"/>
    <n v="0.84141721888169652"/>
    <m/>
    <m/>
    <n v="0"/>
    <m/>
    <m/>
    <m/>
    <m/>
    <m/>
    <m/>
    <m/>
    <m/>
    <m/>
    <m/>
    <m/>
    <m/>
    <m/>
    <m/>
    <m/>
    <m/>
    <m/>
    <m/>
    <m/>
    <m/>
    <m/>
    <n v="8216.1481481481478"/>
    <n v="0"/>
    <n v="0"/>
    <n v="0"/>
    <n v="0"/>
    <n v="0"/>
    <n v="28033.497481481481"/>
    <n v="0"/>
    <n v="0"/>
    <n v="0"/>
    <n v="0"/>
    <n v="0"/>
    <n v="28033.497481481481"/>
    <n v="0.84141721888169652"/>
  </r>
  <r>
    <x v="39"/>
    <x v="43"/>
    <n v="33317"/>
    <m/>
    <n v="6864"/>
    <n v="23419.968000000001"/>
    <n v="0.70294348230633008"/>
    <m/>
    <m/>
    <n v="0"/>
    <m/>
    <m/>
    <m/>
    <m/>
    <m/>
    <m/>
    <m/>
    <m/>
    <m/>
    <m/>
    <m/>
    <m/>
    <m/>
    <m/>
    <m/>
    <m/>
    <m/>
    <m/>
    <m/>
    <m/>
    <m/>
    <n v="6864"/>
    <n v="0"/>
    <n v="0"/>
    <n v="0"/>
    <n v="0"/>
    <n v="0"/>
    <n v="23419.968000000001"/>
    <n v="0"/>
    <n v="0"/>
    <n v="0"/>
    <n v="0"/>
    <n v="0"/>
    <n v="23419.968000000001"/>
    <n v="0.70294348230633008"/>
  </r>
  <r>
    <x v="40"/>
    <x v="43"/>
    <n v="33317"/>
    <m/>
    <n v="8824.217391304348"/>
    <n v="30108.229739130431"/>
    <n v="0.90368970012697525"/>
    <m/>
    <m/>
    <n v="0"/>
    <m/>
    <m/>
    <m/>
    <m/>
    <m/>
    <m/>
    <m/>
    <m/>
    <m/>
    <m/>
    <m/>
    <m/>
    <m/>
    <m/>
    <m/>
    <m/>
    <m/>
    <m/>
    <m/>
    <m/>
    <m/>
    <n v="8824.217391304348"/>
    <n v="0"/>
    <n v="0"/>
    <n v="0"/>
    <n v="0"/>
    <n v="0"/>
    <n v="30108.229739130435"/>
    <n v="0"/>
    <n v="0"/>
    <n v="0"/>
    <n v="0"/>
    <n v="0"/>
    <n v="30108.229739130435"/>
    <n v="0.90368970012697525"/>
  </r>
  <r>
    <x v="41"/>
    <x v="43"/>
    <n v="33317"/>
    <m/>
    <n v="9065.7777777777774"/>
    <n v="30932.43377777778"/>
    <n v="0.92842794302541576"/>
    <m/>
    <m/>
    <n v="0"/>
    <m/>
    <m/>
    <m/>
    <m/>
    <m/>
    <m/>
    <m/>
    <m/>
    <m/>
    <m/>
    <m/>
    <m/>
    <m/>
    <m/>
    <m/>
    <m/>
    <m/>
    <m/>
    <m/>
    <m/>
    <m/>
    <n v="9065.7777777777774"/>
    <n v="0"/>
    <n v="0"/>
    <n v="0"/>
    <n v="0"/>
    <n v="0"/>
    <n v="30932.433777777776"/>
    <n v="0"/>
    <n v="0"/>
    <n v="0"/>
    <n v="0"/>
    <n v="0"/>
    <n v="30932.433777777776"/>
    <n v="0.92842794302541576"/>
  </r>
  <r>
    <x v="42"/>
    <x v="43"/>
    <n v="33317"/>
    <m/>
    <n v="8172.4137931034466"/>
    <n v="27884.27586206896"/>
    <n v="0.83693837566614537"/>
    <m/>
    <m/>
    <n v="0"/>
    <m/>
    <m/>
    <m/>
    <m/>
    <m/>
    <m/>
    <m/>
    <m/>
    <m/>
    <m/>
    <m/>
    <m/>
    <m/>
    <m/>
    <m/>
    <m/>
    <m/>
    <m/>
    <m/>
    <m/>
    <m/>
    <n v="8172.4137931034466"/>
    <n v="0"/>
    <n v="0"/>
    <n v="0"/>
    <n v="0"/>
    <n v="0"/>
    <n v="27884.27586206896"/>
    <n v="0"/>
    <n v="0"/>
    <n v="0"/>
    <n v="0"/>
    <n v="0"/>
    <n v="27884.27586206896"/>
    <n v="0.83693837566614526"/>
  </r>
  <r>
    <x v="47"/>
    <x v="44"/>
    <n v="27319"/>
    <m/>
    <n v="27451"/>
    <n v="4645662.8119999999"/>
    <n v="170.0524474541528"/>
    <m/>
    <m/>
    <n v="45520"/>
    <m/>
    <m/>
    <m/>
    <m/>
    <m/>
    <m/>
    <m/>
    <m/>
    <m/>
    <m/>
    <m/>
    <m/>
    <m/>
    <m/>
    <m/>
    <m/>
    <m/>
    <m/>
    <m/>
    <m/>
    <m/>
    <n v="27451"/>
    <n v="45520"/>
    <n v="0"/>
    <n v="0"/>
    <n v="0"/>
    <n v="0"/>
    <n v="93662.811999999991"/>
    <n v="45520"/>
    <n v="0"/>
    <n v="0"/>
    <n v="0"/>
    <n v="0"/>
    <n v="139182.81199999998"/>
    <n v="5.0947257220249638"/>
  </r>
  <r>
    <x v="10"/>
    <x v="44"/>
    <n v="27319"/>
    <m/>
    <n v="35961.0411764686"/>
    <n v="4636204.7520072674"/>
    <n v="169.7062393208854"/>
    <m/>
    <m/>
    <n v="45135.056795131568"/>
    <m/>
    <m/>
    <m/>
    <m/>
    <m/>
    <m/>
    <m/>
    <m/>
    <m/>
    <m/>
    <m/>
    <m/>
    <m/>
    <m/>
    <m/>
    <m/>
    <m/>
    <m/>
    <m/>
    <m/>
    <m/>
    <n v="35961.0411764686"/>
    <n v="45135.056795131568"/>
    <n v="0"/>
    <n v="0"/>
    <n v="0"/>
    <n v="0"/>
    <n v="122699.07249411086"/>
    <n v="45135.056795131568"/>
    <n v="0"/>
    <n v="0"/>
    <n v="0"/>
    <n v="0"/>
    <n v="167834.12928924244"/>
    <n v="6.1434946114148552"/>
  </r>
  <r>
    <x v="54"/>
    <x v="44"/>
    <n v="27319"/>
    <m/>
    <n v="27910"/>
    <n v="4351228.92"/>
    <n v="159.2748241150847"/>
    <m/>
    <m/>
    <n v="42560"/>
    <m/>
    <m/>
    <m/>
    <m/>
    <m/>
    <m/>
    <m/>
    <m/>
    <m/>
    <m/>
    <m/>
    <m/>
    <m/>
    <m/>
    <m/>
    <m/>
    <m/>
    <m/>
    <m/>
    <m/>
    <m/>
    <n v="27910"/>
    <n v="42560"/>
    <n v="0"/>
    <n v="0"/>
    <n v="0"/>
    <n v="0"/>
    <n v="95228.92"/>
    <n v="42560"/>
    <n v="0"/>
    <n v="0"/>
    <n v="0"/>
    <n v="0"/>
    <n v="137788.91999999998"/>
    <n v="5.0437029173835057"/>
  </r>
  <r>
    <x v="9"/>
    <x v="44"/>
    <n v="27319"/>
    <m/>
    <n v="36172.058823531494"/>
    <n v="4261507.3000000333"/>
    <n v="155.99060360921089"/>
    <m/>
    <m/>
    <n v="41380.882352941437"/>
    <m/>
    <m/>
    <m/>
    <m/>
    <m/>
    <m/>
    <m/>
    <m/>
    <m/>
    <m/>
    <m/>
    <m/>
    <m/>
    <m/>
    <m/>
    <m/>
    <m/>
    <m/>
    <m/>
    <m/>
    <m/>
    <n v="36172.058823531494"/>
    <n v="41380.882352941437"/>
    <n v="0"/>
    <n v="0"/>
    <n v="0"/>
    <n v="0"/>
    <n v="123419.06470588945"/>
    <n v="41380.882352941437"/>
    <n v="0"/>
    <n v="0"/>
    <n v="0"/>
    <n v="0"/>
    <n v="164799.94705883088"/>
    <n v="6.0324297030942153"/>
  </r>
  <r>
    <x v="46"/>
    <x v="44"/>
    <n v="27319"/>
    <m/>
    <n v="14311.66666666667"/>
    <n v="4024655.216190476"/>
    <n v="147.32073707641109"/>
    <m/>
    <m/>
    <n v="39758.238095238099"/>
    <m/>
    <m/>
    <m/>
    <m/>
    <m/>
    <m/>
    <m/>
    <m/>
    <m/>
    <m/>
    <m/>
    <m/>
    <m/>
    <m/>
    <m/>
    <m/>
    <m/>
    <m/>
    <m/>
    <m/>
    <m/>
    <n v="14311.66666666667"/>
    <n v="39758.238095238099"/>
    <n v="0"/>
    <n v="0"/>
    <n v="0"/>
    <n v="0"/>
    <n v="48831.406666666677"/>
    <n v="39758.238095238099"/>
    <n v="0"/>
    <n v="0"/>
    <n v="0"/>
    <n v="0"/>
    <n v="88589.644761904783"/>
    <n v="3.2427850493028583"/>
  </r>
  <r>
    <x v="11"/>
    <x v="44"/>
    <n v="27319"/>
    <m/>
    <n v="41225.617391304237"/>
    <n v="4088231.03730836"/>
    <n v="149.6479020940869"/>
    <m/>
    <m/>
    <n v="39475.692307692298"/>
    <m/>
    <m/>
    <m/>
    <m/>
    <m/>
    <m/>
    <m/>
    <m/>
    <m/>
    <m/>
    <m/>
    <m/>
    <m/>
    <m/>
    <m/>
    <m/>
    <m/>
    <m/>
    <m/>
    <m/>
    <m/>
    <n v="41225.617391304237"/>
    <n v="39475.692307692298"/>
    <n v="0"/>
    <n v="0"/>
    <n v="0"/>
    <n v="0"/>
    <n v="140661.80653913005"/>
    <n v="39475.692307692298"/>
    <n v="0"/>
    <n v="0"/>
    <n v="0"/>
    <n v="0"/>
    <n v="180137.49884682236"/>
    <n v="6.5938540520085782"/>
  </r>
  <r>
    <x v="0"/>
    <x v="44"/>
    <n v="27319"/>
    <m/>
    <n v="46866.833333333328"/>
    <n v="4013094.8205185188"/>
    <n v="146.8975738686818"/>
    <m/>
    <m/>
    <n v="38531.851851851847"/>
    <m/>
    <m/>
    <m/>
    <m/>
    <m/>
    <m/>
    <m/>
    <m/>
    <m/>
    <m/>
    <m/>
    <m/>
    <m/>
    <m/>
    <m/>
    <m/>
    <m/>
    <m/>
    <m/>
    <m/>
    <m/>
    <n v="46866.833333333328"/>
    <n v="38531.851851851847"/>
    <n v="0"/>
    <n v="0"/>
    <n v="0"/>
    <n v="0"/>
    <n v="159909.63533333331"/>
    <n v="38531.851851851847"/>
    <n v="0"/>
    <n v="0"/>
    <n v="0"/>
    <n v="0"/>
    <n v="198441.48718518516"/>
    <n v="7.2638635083709202"/>
  </r>
  <r>
    <x v="35"/>
    <x v="44"/>
    <n v="27319"/>
    <m/>
    <n v="34612.307692307702"/>
    <n v="3832404.886153846"/>
    <n v="140.28349815710109"/>
    <m/>
    <m/>
    <n v="37143.076923076922"/>
    <m/>
    <m/>
    <m/>
    <m/>
    <m/>
    <m/>
    <m/>
    <m/>
    <m/>
    <m/>
    <m/>
    <m/>
    <m/>
    <m/>
    <m/>
    <m/>
    <m/>
    <m/>
    <m/>
    <m/>
    <m/>
    <n v="34612.307692307702"/>
    <n v="37143.076923076922"/>
    <n v="0"/>
    <n v="0"/>
    <n v="0"/>
    <n v="0"/>
    <n v="118097.19384615388"/>
    <n v="37143.076923076922"/>
    <n v="0"/>
    <n v="0"/>
    <n v="0"/>
    <n v="0"/>
    <n v="155240.27076923079"/>
    <n v="5.6825019498968041"/>
  </r>
  <r>
    <x v="1"/>
    <x v="44"/>
    <n v="27319"/>
    <m/>
    <n v="35709.78571428571"/>
    <n v="3535163.217428572"/>
    <n v="129.40309738381981"/>
    <m/>
    <m/>
    <n v="34133.21428571429"/>
    <m/>
    <m/>
    <m/>
    <m/>
    <m/>
    <m/>
    <m/>
    <m/>
    <m/>
    <m/>
    <m/>
    <m/>
    <m/>
    <m/>
    <m/>
    <m/>
    <m/>
    <m/>
    <m/>
    <m/>
    <m/>
    <n v="35709.78571428571"/>
    <n v="34133.21428571429"/>
    <n v="0"/>
    <n v="0"/>
    <n v="0"/>
    <n v="0"/>
    <n v="121841.78885714283"/>
    <n v="34133.21428571429"/>
    <n v="0"/>
    <n v="0"/>
    <n v="0"/>
    <n v="0"/>
    <n v="155975.00314285711"/>
    <n v="5.7093965058331966"/>
  </r>
  <r>
    <x v="20"/>
    <x v="44"/>
    <n v="27319"/>
    <m/>
    <n v="28446.428571428569"/>
    <n v="3506344.9285714282"/>
    <n v="128.34821657349929"/>
    <m/>
    <m/>
    <n v="34092.857142857138"/>
    <m/>
    <m/>
    <m/>
    <m/>
    <m/>
    <m/>
    <m/>
    <m/>
    <m/>
    <m/>
    <m/>
    <m/>
    <m/>
    <m/>
    <m/>
    <m/>
    <m/>
    <m/>
    <m/>
    <m/>
    <m/>
    <n v="28446.428571428569"/>
    <n v="34092.857142857138"/>
    <n v="0"/>
    <n v="0"/>
    <n v="0"/>
    <n v="0"/>
    <n v="97059.214285714275"/>
    <n v="34092.857142857138"/>
    <n v="0"/>
    <n v="0"/>
    <n v="0"/>
    <n v="0"/>
    <n v="131152.07142857142"/>
    <n v="4.8007639894788028"/>
  </r>
  <r>
    <x v="23"/>
    <x v="44"/>
    <n v="27319"/>
    <m/>
    <n v="37749.407407407409"/>
    <n v="3494949.126222223"/>
    <n v="127.93107823208111"/>
    <m/>
    <m/>
    <n v="33661.481481481482"/>
    <m/>
    <m/>
    <m/>
    <m/>
    <m/>
    <m/>
    <m/>
    <m/>
    <m/>
    <m/>
    <m/>
    <m/>
    <m/>
    <m/>
    <m/>
    <m/>
    <m/>
    <m/>
    <m/>
    <m/>
    <m/>
    <n v="37749.407407407409"/>
    <n v="33661.481481481482"/>
    <n v="0"/>
    <n v="0"/>
    <n v="0"/>
    <n v="0"/>
    <n v="128800.97807407408"/>
    <n v="33661.481481481482"/>
    <n v="0"/>
    <n v="0"/>
    <n v="0"/>
    <n v="0"/>
    <n v="162462.45955555557"/>
    <n v="5.946866999361454"/>
  </r>
  <r>
    <x v="45"/>
    <x v="44"/>
    <n v="27319"/>
    <m/>
    <n v="24896"/>
    <n v="3264945.1519999998"/>
    <n v="119.5118837439145"/>
    <m/>
    <m/>
    <n v="31800"/>
    <m/>
    <m/>
    <m/>
    <m/>
    <m/>
    <m/>
    <m/>
    <m/>
    <m/>
    <m/>
    <m/>
    <m/>
    <m/>
    <m/>
    <m/>
    <m/>
    <m/>
    <m/>
    <m/>
    <m/>
    <m/>
    <n v="24896"/>
    <n v="31800"/>
    <n v="0"/>
    <n v="0"/>
    <n v="0"/>
    <n v="0"/>
    <n v="84945.152000000002"/>
    <n v="31800"/>
    <n v="0"/>
    <n v="0"/>
    <n v="0"/>
    <n v="0"/>
    <n v="116745.152"/>
    <n v="4.2734050294666712"/>
  </r>
  <r>
    <x v="8"/>
    <x v="44"/>
    <n v="27319"/>
    <m/>
    <n v="29259.642857142859"/>
    <n v="3028048.1871428569"/>
    <n v="110.8403743600738"/>
    <m/>
    <m/>
    <n v="29282.142857142859"/>
    <m/>
    <m/>
    <m/>
    <m/>
    <m/>
    <m/>
    <m/>
    <m/>
    <m/>
    <m/>
    <m/>
    <m/>
    <m/>
    <m/>
    <m/>
    <m/>
    <m/>
    <m/>
    <m/>
    <m/>
    <m/>
    <n v="29259.642857142859"/>
    <n v="29282.142857142859"/>
    <n v="0"/>
    <n v="0"/>
    <n v="0"/>
    <n v="0"/>
    <n v="99833.901428571437"/>
    <n v="29282.142857142859"/>
    <n v="0"/>
    <n v="0"/>
    <n v="0"/>
    <n v="0"/>
    <n v="129116.04428571429"/>
    <n v="4.7262361098764334"/>
  </r>
  <r>
    <x v="34"/>
    <x v="44"/>
    <n v="27319"/>
    <m/>
    <n v="37965"/>
    <n v="2980536.58"/>
    <n v="109.1012328416121"/>
    <m/>
    <m/>
    <n v="28510"/>
    <m/>
    <m/>
    <m/>
    <m/>
    <m/>
    <m/>
    <m/>
    <m/>
    <m/>
    <m/>
    <m/>
    <m/>
    <m/>
    <m/>
    <m/>
    <m/>
    <m/>
    <m/>
    <m/>
    <m/>
    <m/>
    <n v="37965"/>
    <n v="28510"/>
    <n v="0"/>
    <n v="0"/>
    <n v="0"/>
    <n v="0"/>
    <n v="129536.58"/>
    <n v="28510"/>
    <n v="0"/>
    <n v="0"/>
    <n v="0"/>
    <n v="0"/>
    <n v="158046.58000000002"/>
    <n v="5.7852256671181239"/>
  </r>
  <r>
    <x v="12"/>
    <x v="44"/>
    <n v="27319"/>
    <m/>
    <n v="50789"/>
    <n v="3006292.068"/>
    <n v="110.044001171346"/>
    <m/>
    <m/>
    <n v="28330"/>
    <m/>
    <m/>
    <m/>
    <m/>
    <m/>
    <m/>
    <m/>
    <m/>
    <m/>
    <m/>
    <m/>
    <m/>
    <m/>
    <m/>
    <m/>
    <m/>
    <m/>
    <m/>
    <m/>
    <m/>
    <m/>
    <n v="50789"/>
    <n v="28330"/>
    <n v="0"/>
    <n v="0"/>
    <n v="0"/>
    <n v="0"/>
    <n v="173292.068"/>
    <n v="28330"/>
    <n v="0"/>
    <n v="0"/>
    <n v="0"/>
    <n v="0"/>
    <n v="201622.068"/>
    <n v="7.3802872725941651"/>
  </r>
  <r>
    <x v="44"/>
    <x v="44"/>
    <n v="27319"/>
    <m/>
    <n v="34714"/>
    <n v="2916444.1680000001"/>
    <n v="106.7551582415169"/>
    <m/>
    <m/>
    <n v="27980"/>
    <m/>
    <m/>
    <m/>
    <m/>
    <m/>
    <m/>
    <m/>
    <m/>
    <m/>
    <m/>
    <m/>
    <m/>
    <m/>
    <m/>
    <m/>
    <m/>
    <m/>
    <m/>
    <m/>
    <m/>
    <m/>
    <n v="34714"/>
    <n v="27980"/>
    <n v="0"/>
    <n v="0"/>
    <n v="0"/>
    <n v="0"/>
    <n v="118444.16799999999"/>
    <n v="27980"/>
    <n v="0"/>
    <n v="0"/>
    <n v="0"/>
    <n v="0"/>
    <n v="146424.16800000001"/>
    <n v="5.3597923789304147"/>
  </r>
  <r>
    <x v="48"/>
    <x v="44"/>
    <n v="27319"/>
    <m/>
    <n v="30840.724137931029"/>
    <n v="2701478.5507586212"/>
    <n v="98.886436207716997"/>
    <m/>
    <m/>
    <n v="25962.5"/>
    <m/>
    <m/>
    <m/>
    <m/>
    <m/>
    <m/>
    <m/>
    <m/>
    <m/>
    <m/>
    <m/>
    <m/>
    <m/>
    <m/>
    <m/>
    <m/>
    <m/>
    <m/>
    <m/>
    <m/>
    <m/>
    <n v="30840.724137931029"/>
    <n v="25962.5"/>
    <n v="0"/>
    <n v="0"/>
    <n v="0"/>
    <n v="0"/>
    <n v="105228.55075862067"/>
    <n v="25962.5"/>
    <n v="0"/>
    <n v="0"/>
    <n v="0"/>
    <n v="0"/>
    <n v="131191.05075862067"/>
    <n v="4.8021908107405347"/>
  </r>
  <r>
    <x v="53"/>
    <x v="44"/>
    <n v="27319"/>
    <m/>
    <n v="41578"/>
    <n v="2681864.1359999999"/>
    <n v="98.168459167612284"/>
    <m/>
    <m/>
    <n v="25400"/>
    <m/>
    <m/>
    <m/>
    <m/>
    <m/>
    <m/>
    <m/>
    <m/>
    <m/>
    <m/>
    <m/>
    <m/>
    <m/>
    <m/>
    <m/>
    <m/>
    <m/>
    <m/>
    <m/>
    <m/>
    <m/>
    <n v="41578"/>
    <n v="25400"/>
    <n v="0"/>
    <n v="0"/>
    <n v="0"/>
    <n v="0"/>
    <n v="141864.136"/>
    <n v="25400"/>
    <n v="0"/>
    <n v="0"/>
    <n v="0"/>
    <n v="0"/>
    <n v="167264.136"/>
    <n v="6.1226302573300631"/>
  </r>
  <r>
    <x v="22"/>
    <x v="44"/>
    <n v="27319"/>
    <m/>
    <n v="41887.413793103449"/>
    <n v="2323609.5110344831"/>
    <n v="85.054705920219718"/>
    <m/>
    <m/>
    <n v="21806.896551724141"/>
    <m/>
    <m/>
    <m/>
    <m/>
    <m/>
    <m/>
    <m/>
    <m/>
    <m/>
    <m/>
    <m/>
    <m/>
    <m/>
    <m/>
    <m/>
    <m/>
    <m/>
    <m/>
    <m/>
    <m/>
    <m/>
    <n v="41887.413793103449"/>
    <n v="21806.896551724141"/>
    <n v="0"/>
    <n v="0"/>
    <n v="0"/>
    <n v="0"/>
    <n v="142919.85586206897"/>
    <n v="21806.896551724141"/>
    <n v="0"/>
    <n v="0"/>
    <n v="0"/>
    <n v="0"/>
    <n v="164726.75241379312"/>
    <n v="6.0297504452503059"/>
  </r>
  <r>
    <x v="24"/>
    <x v="44"/>
    <n v="27319"/>
    <m/>
    <n v="39108.103448275862"/>
    <n v="1662057.5386206899"/>
    <n v="60.83888643876751"/>
    <m/>
    <m/>
    <n v="15286.206896551719"/>
    <m/>
    <m/>
    <m/>
    <m/>
    <m/>
    <m/>
    <m/>
    <m/>
    <m/>
    <m/>
    <m/>
    <m/>
    <m/>
    <m/>
    <m/>
    <m/>
    <m/>
    <m/>
    <m/>
    <m/>
    <m/>
    <n v="39108.103448275862"/>
    <n v="15286.206896551719"/>
    <n v="0"/>
    <n v="0"/>
    <n v="0"/>
    <n v="0"/>
    <n v="133436.84896551725"/>
    <n v="15286.206896551719"/>
    <n v="0"/>
    <n v="0"/>
    <n v="0"/>
    <n v="0"/>
    <n v="148723.05586206896"/>
    <n v="5.4439421597448279"/>
  </r>
  <r>
    <x v="21"/>
    <x v="44"/>
    <n v="27319"/>
    <m/>
    <n v="11313.85185185185"/>
    <n v="1541528.7884444441"/>
    <n v="56.426984459330292"/>
    <m/>
    <m/>
    <n v="15029.259259259259"/>
    <m/>
    <m/>
    <m/>
    <m/>
    <m/>
    <m/>
    <m/>
    <m/>
    <m/>
    <m/>
    <m/>
    <m/>
    <m/>
    <m/>
    <m/>
    <m/>
    <m/>
    <m/>
    <m/>
    <m/>
    <m/>
    <n v="11313.85185185185"/>
    <n v="15029.259259259259"/>
    <n v="0"/>
    <n v="0"/>
    <n v="0"/>
    <n v="0"/>
    <n v="38602.862518518516"/>
    <n v="15029.259259259259"/>
    <n v="0"/>
    <n v="0"/>
    <n v="0"/>
    <n v="0"/>
    <n v="53632.121777777778"/>
    <n v="1.963180269328225"/>
  </r>
  <r>
    <x v="49"/>
    <x v="44"/>
    <n v="27319"/>
    <m/>
    <n v="33431.538461538461"/>
    <n v="1580606.8707692311"/>
    <n v="57.857420504748731"/>
    <m/>
    <m/>
    <n v="14665.384615384621"/>
    <m/>
    <m/>
    <m/>
    <m/>
    <m/>
    <m/>
    <m/>
    <m/>
    <m/>
    <m/>
    <m/>
    <m/>
    <m/>
    <m/>
    <m/>
    <m/>
    <m/>
    <m/>
    <m/>
    <m/>
    <m/>
    <n v="33431.538461538461"/>
    <n v="14665.384615384621"/>
    <n v="0"/>
    <n v="0"/>
    <n v="0"/>
    <n v="0"/>
    <n v="114068.40923076922"/>
    <n v="14665.384615384621"/>
    <n v="0"/>
    <n v="0"/>
    <n v="0"/>
    <n v="0"/>
    <n v="128733.79384615384"/>
    <n v="4.712244000371677"/>
  </r>
  <r>
    <x v="13"/>
    <x v="44"/>
    <n v="27319"/>
    <m/>
    <n v="19635"/>
    <n v="1521994.62"/>
    <n v="55.711944800322122"/>
    <m/>
    <m/>
    <n v="14550"/>
    <m/>
    <m/>
    <m/>
    <m/>
    <m/>
    <m/>
    <m/>
    <m/>
    <m/>
    <m/>
    <m/>
    <m/>
    <m/>
    <m/>
    <m/>
    <m/>
    <m/>
    <m/>
    <m/>
    <m/>
    <m/>
    <n v="19635"/>
    <n v="14550"/>
    <n v="0"/>
    <n v="0"/>
    <n v="0"/>
    <n v="0"/>
    <n v="66994.62"/>
    <n v="14550"/>
    <n v="0"/>
    <n v="0"/>
    <n v="0"/>
    <n v="0"/>
    <n v="81544.62"/>
    <n v="2.9849050111643911"/>
  </r>
  <r>
    <x v="36"/>
    <x v="44"/>
    <n v="27319"/>
    <m/>
    <n v="29583.62068965517"/>
    <n v="1262904.8310344829"/>
    <n v="46.228076834235623"/>
    <m/>
    <m/>
    <n v="11619.65517241379"/>
    <m/>
    <m/>
    <m/>
    <m/>
    <m/>
    <m/>
    <m/>
    <m/>
    <m/>
    <m/>
    <m/>
    <m/>
    <m/>
    <m/>
    <m/>
    <m/>
    <m/>
    <m/>
    <m/>
    <m/>
    <m/>
    <n v="29583.62068965517"/>
    <n v="11619.65517241379"/>
    <n v="0"/>
    <n v="0"/>
    <n v="0"/>
    <n v="0"/>
    <n v="100939.31379310344"/>
    <n v="11619.65517241379"/>
    <n v="0"/>
    <n v="0"/>
    <n v="0"/>
    <n v="0"/>
    <n v="112558.96896551724"/>
    <n v="4.1201716375239661"/>
  </r>
  <r>
    <x v="33"/>
    <x v="44"/>
    <n v="27319"/>
    <m/>
    <n v="29087"/>
    <n v="1184244.844"/>
    <n v="43.348762546213258"/>
    <m/>
    <m/>
    <n v="10850"/>
    <m/>
    <m/>
    <m/>
    <m/>
    <m/>
    <m/>
    <m/>
    <m/>
    <m/>
    <m/>
    <m/>
    <m/>
    <m/>
    <m/>
    <m/>
    <m/>
    <m/>
    <m/>
    <m/>
    <m/>
    <m/>
    <n v="29087"/>
    <n v="10850"/>
    <n v="0"/>
    <n v="0"/>
    <n v="0"/>
    <n v="0"/>
    <n v="99244.843999999997"/>
    <n v="10850"/>
    <n v="0"/>
    <n v="0"/>
    <n v="0"/>
    <n v="0"/>
    <n v="110094.844"/>
    <n v="4.029973425088766"/>
  </r>
  <r>
    <x v="19"/>
    <x v="44"/>
    <n v="27319"/>
    <m/>
    <n v="28881.310344827591"/>
    <n v="1030680.961931034"/>
    <n v="37.72762406863481"/>
    <m/>
    <m/>
    <n v="9321.3793103448279"/>
    <m/>
    <m/>
    <m/>
    <m/>
    <m/>
    <m/>
    <m/>
    <m/>
    <m/>
    <m/>
    <m/>
    <m/>
    <m/>
    <m/>
    <m/>
    <m/>
    <m/>
    <m/>
    <m/>
    <m/>
    <m/>
    <n v="28881.310344827591"/>
    <n v="9321.3793103448279"/>
    <n v="0"/>
    <n v="0"/>
    <n v="0"/>
    <n v="0"/>
    <n v="98543.030896551732"/>
    <n v="9321.3793103448279"/>
    <n v="0"/>
    <n v="0"/>
    <n v="0"/>
    <n v="0"/>
    <n v="107864.41020689656"/>
    <n v="3.9483293754125905"/>
  </r>
  <r>
    <x v="14"/>
    <x v="44"/>
    <n v="27319"/>
    <m/>
    <n v="37329.740740740737"/>
    <n v="873665.37170370365"/>
    <n v="31.98013732946681"/>
    <m/>
    <m/>
    <n v="7462.9629629629626"/>
    <m/>
    <m/>
    <m/>
    <m/>
    <m/>
    <m/>
    <m/>
    <m/>
    <m/>
    <m/>
    <m/>
    <m/>
    <m/>
    <m/>
    <m/>
    <m/>
    <m/>
    <m/>
    <m/>
    <m/>
    <m/>
    <n v="37329.740740740737"/>
    <n v="7462.9629629629626"/>
    <n v="0"/>
    <n v="0"/>
    <n v="0"/>
    <n v="0"/>
    <n v="127369.07540740739"/>
    <n v="7462.9629629629626"/>
    <n v="0"/>
    <n v="0"/>
    <n v="0"/>
    <n v="0"/>
    <n v="134832.03837037034"/>
    <n v="4.9354675636139804"/>
  </r>
  <r>
    <x v="25"/>
    <x v="44"/>
    <n v="27319"/>
    <m/>
    <n v="37322.142857142862"/>
    <n v="808771.7228571428"/>
    <n v="29.604733806403701"/>
    <m/>
    <m/>
    <n v="6814.2857142857138"/>
    <m/>
    <m/>
    <m/>
    <m/>
    <m/>
    <m/>
    <m/>
    <m/>
    <m/>
    <m/>
    <m/>
    <m/>
    <m/>
    <m/>
    <m/>
    <m/>
    <m/>
    <m/>
    <m/>
    <m/>
    <m/>
    <n v="37322.142857142862"/>
    <n v="6814.2857142857138"/>
    <n v="0"/>
    <n v="0"/>
    <n v="0"/>
    <n v="0"/>
    <n v="127343.15142857144"/>
    <n v="6814.2857142857138"/>
    <n v="0"/>
    <n v="0"/>
    <n v="0"/>
    <n v="0"/>
    <n v="134157.43714285715"/>
    <n v="4.9107740818791736"/>
  </r>
  <r>
    <x v="43"/>
    <x v="44"/>
    <n v="27319"/>
    <m/>
    <n v="44446.517241379312"/>
    <n v="780203.24096551724"/>
    <n v="28.5589970703729"/>
    <m/>
    <m/>
    <n v="6285.5172413793107"/>
    <m/>
    <m/>
    <m/>
    <m/>
    <m/>
    <m/>
    <m/>
    <m/>
    <m/>
    <m/>
    <m/>
    <m/>
    <m/>
    <m/>
    <m/>
    <m/>
    <m/>
    <m/>
    <m/>
    <m/>
    <m/>
    <n v="44446.517241379312"/>
    <n v="6285.5172413793107"/>
    <n v="0"/>
    <n v="0"/>
    <n v="0"/>
    <n v="0"/>
    <n v="151651.51682758619"/>
    <n v="6285.5172413793107"/>
    <n v="0"/>
    <n v="0"/>
    <n v="0"/>
    <n v="0"/>
    <n v="157937.0340689655"/>
    <n v="5.7812157864111242"/>
  </r>
  <r>
    <x v="28"/>
    <x v="44"/>
    <n v="27319"/>
    <m/>
    <n v="57629"/>
    <n v="785630.14800000004"/>
    <n v="28.757646619568799"/>
    <m/>
    <m/>
    <n v="5890"/>
    <m/>
    <m/>
    <m/>
    <m/>
    <m/>
    <m/>
    <m/>
    <m/>
    <m/>
    <m/>
    <m/>
    <m/>
    <m/>
    <m/>
    <m/>
    <m/>
    <m/>
    <m/>
    <m/>
    <m/>
    <m/>
    <n v="57629"/>
    <n v="5890"/>
    <n v="0"/>
    <n v="0"/>
    <n v="0"/>
    <n v="0"/>
    <n v="196630.14799999999"/>
    <n v="5890"/>
    <n v="0"/>
    <n v="0"/>
    <n v="0"/>
    <n v="0"/>
    <n v="202520.14799999999"/>
    <n v="7.4131610966726447"/>
  </r>
  <r>
    <x v="5"/>
    <x v="44"/>
    <n v="27319"/>
    <m/>
    <n v="44518.785714285681"/>
    <n v="719755.2397142906"/>
    <n v="26.346324525578918"/>
    <m/>
    <m/>
    <n v="5678.5714285714776"/>
    <m/>
    <m/>
    <m/>
    <m/>
    <m/>
    <m/>
    <m/>
    <m/>
    <m/>
    <m/>
    <m/>
    <m/>
    <m/>
    <m/>
    <m/>
    <m/>
    <m/>
    <m/>
    <m/>
    <m/>
    <m/>
    <n v="44518.785714285681"/>
    <n v="5678.5714285714776"/>
    <n v="0"/>
    <n v="0"/>
    <n v="0"/>
    <n v="0"/>
    <n v="151898.09685714275"/>
    <n v="5678.5714285714776"/>
    <n v="0"/>
    <n v="0"/>
    <n v="0"/>
    <n v="0"/>
    <n v="157576.66828571423"/>
    <n v="5.7680247551416315"/>
  </r>
  <r>
    <x v="18"/>
    <x v="44"/>
    <n v="27319"/>
    <m/>
    <n v="21548.571428571431"/>
    <n v="613523.72571428574"/>
    <n v="22.457766598861081"/>
    <m/>
    <m/>
    <n v="5400"/>
    <m/>
    <m/>
    <m/>
    <m/>
    <m/>
    <m/>
    <m/>
    <m/>
    <m/>
    <m/>
    <m/>
    <m/>
    <m/>
    <m/>
    <m/>
    <m/>
    <m/>
    <m/>
    <m/>
    <m/>
    <m/>
    <n v="21548.571428571431"/>
    <n v="5400"/>
    <n v="0"/>
    <n v="0"/>
    <n v="0"/>
    <n v="0"/>
    <n v="73523.725714285727"/>
    <n v="5400"/>
    <n v="0"/>
    <n v="0"/>
    <n v="0"/>
    <n v="0"/>
    <n v="78923.725714285727"/>
    <n v="2.8889683265963515"/>
  </r>
  <r>
    <x v="4"/>
    <x v="44"/>
    <n v="27319"/>
    <m/>
    <n v="42571.428571428172"/>
    <n v="671539.42857148708"/>
    <n v="24.581405928895169"/>
    <m/>
    <m/>
    <n v="5262.8571428577416"/>
    <m/>
    <m/>
    <m/>
    <m/>
    <m/>
    <m/>
    <m/>
    <m/>
    <m/>
    <m/>
    <m/>
    <m/>
    <m/>
    <m/>
    <m/>
    <m/>
    <m/>
    <m/>
    <m/>
    <m/>
    <m/>
    <n v="42571.428571428172"/>
    <n v="5262.8571428577416"/>
    <n v="0"/>
    <n v="0"/>
    <n v="0"/>
    <n v="0"/>
    <n v="145253.71428571292"/>
    <n v="5262.8571428577416"/>
    <n v="0"/>
    <n v="0"/>
    <n v="0"/>
    <n v="0"/>
    <n v="150516.57142857066"/>
    <n v="5.5095930095746795"/>
  </r>
  <r>
    <x v="50"/>
    <x v="44"/>
    <n v="27319"/>
    <m/>
    <n v="18993.37931034483"/>
    <n v="555460.58262068965"/>
    <n v="20.332390739803419"/>
    <m/>
    <m/>
    <n v="4906.5517241379312"/>
    <m/>
    <m/>
    <m/>
    <m/>
    <m/>
    <m/>
    <m/>
    <m/>
    <m/>
    <m/>
    <m/>
    <m/>
    <m/>
    <m/>
    <m/>
    <m/>
    <m/>
    <m/>
    <m/>
    <m/>
    <m/>
    <n v="18993.37931034483"/>
    <n v="4906.5517241379312"/>
    <n v="0"/>
    <n v="0"/>
    <n v="0"/>
    <n v="0"/>
    <n v="64805.410206896559"/>
    <n v="4906.5517241379312"/>
    <n v="0"/>
    <n v="0"/>
    <n v="0"/>
    <n v="0"/>
    <n v="69711.961931034486"/>
    <n v="2.5517757579353009"/>
  </r>
  <r>
    <x v="16"/>
    <x v="44"/>
    <n v="27319"/>
    <m/>
    <n v="40716"/>
    <n v="625922.99199999997"/>
    <n v="22.91163629708262"/>
    <m/>
    <m/>
    <n v="4870"/>
    <m/>
    <m/>
    <m/>
    <m/>
    <m/>
    <m/>
    <m/>
    <m/>
    <m/>
    <m/>
    <m/>
    <m/>
    <m/>
    <m/>
    <m/>
    <m/>
    <m/>
    <m/>
    <m/>
    <m/>
    <m/>
    <n v="40716"/>
    <n v="4870"/>
    <n v="0"/>
    <n v="0"/>
    <n v="0"/>
    <n v="0"/>
    <n v="138922.992"/>
    <n v="4870"/>
    <n v="0"/>
    <n v="0"/>
    <n v="0"/>
    <n v="0"/>
    <n v="143792.992"/>
    <n v="5.2634793367253563"/>
  </r>
  <r>
    <x v="40"/>
    <x v="44"/>
    <n v="27319"/>
    <m/>
    <n v="33523"/>
    <n v="595380.47600000002"/>
    <n v="21.793640909257299"/>
    <m/>
    <m/>
    <n v="4810"/>
    <m/>
    <m/>
    <m/>
    <m/>
    <m/>
    <m/>
    <m/>
    <m/>
    <m/>
    <m/>
    <m/>
    <m/>
    <m/>
    <m/>
    <m/>
    <m/>
    <m/>
    <m/>
    <m/>
    <m/>
    <m/>
    <n v="33523"/>
    <n v="4810"/>
    <n v="0"/>
    <n v="0"/>
    <n v="0"/>
    <n v="0"/>
    <n v="114380.476"/>
    <n v="4810"/>
    <n v="0"/>
    <n v="0"/>
    <n v="0"/>
    <n v="0"/>
    <n v="119190.476"/>
    <n v="4.3629150408140855"/>
  </r>
  <r>
    <x v="29"/>
    <x v="44"/>
    <n v="27319"/>
    <m/>
    <n v="28755.821428571431"/>
    <n v="557579.14842857153"/>
    <n v="20.409939910998631"/>
    <m/>
    <m/>
    <n v="4594.6428571428578"/>
    <m/>
    <m/>
    <m/>
    <m/>
    <m/>
    <m/>
    <m/>
    <m/>
    <m/>
    <m/>
    <m/>
    <m/>
    <m/>
    <m/>
    <m/>
    <m/>
    <m/>
    <m/>
    <m/>
    <m/>
    <m/>
    <n v="28755.821428571431"/>
    <n v="4594.6428571428578"/>
    <n v="0"/>
    <n v="0"/>
    <n v="0"/>
    <n v="0"/>
    <n v="98114.862714285715"/>
    <n v="4594.6428571428578"/>
    <n v="0"/>
    <n v="0"/>
    <n v="0"/>
    <n v="0"/>
    <n v="102709.50557142857"/>
    <n v="3.7596363546040692"/>
  </r>
  <r>
    <x v="37"/>
    <x v="44"/>
    <n v="27319"/>
    <m/>
    <n v="21479"/>
    <n v="530286.348"/>
    <n v="19.410898934807278"/>
    <m/>
    <m/>
    <n v="4570"/>
    <m/>
    <m/>
    <m/>
    <m/>
    <m/>
    <m/>
    <m/>
    <m/>
    <m/>
    <m/>
    <m/>
    <m/>
    <m/>
    <m/>
    <m/>
    <m/>
    <m/>
    <m/>
    <m/>
    <m/>
    <m/>
    <n v="21479"/>
    <n v="4570"/>
    <n v="0"/>
    <n v="0"/>
    <n v="0"/>
    <n v="0"/>
    <n v="73286.347999999998"/>
    <n v="4570"/>
    <n v="0"/>
    <n v="0"/>
    <n v="0"/>
    <n v="0"/>
    <n v="77856.347999999998"/>
    <n v="2.8498974340202787"/>
  </r>
  <r>
    <x v="7"/>
    <x v="44"/>
    <n v="27319"/>
    <m/>
    <n v="9996.9259259259252"/>
    <n v="474998.40014814812"/>
    <n v="17.387107879063951"/>
    <m/>
    <m/>
    <n v="4408.8888888888887"/>
    <m/>
    <m/>
    <m/>
    <m/>
    <m/>
    <m/>
    <m/>
    <m/>
    <m/>
    <m/>
    <m/>
    <m/>
    <m/>
    <m/>
    <m/>
    <m/>
    <m/>
    <m/>
    <m/>
    <m/>
    <m/>
    <n v="9996.9259259259252"/>
    <n v="4408.8888888888887"/>
    <n v="0"/>
    <n v="0"/>
    <n v="0"/>
    <n v="0"/>
    <n v="34109.511259259256"/>
    <n v="4408.8888888888887"/>
    <n v="0"/>
    <n v="0"/>
    <n v="0"/>
    <n v="0"/>
    <n v="38518.400148148146"/>
    <n v="1.4099491250832075"/>
  </r>
  <r>
    <x v="42"/>
    <x v="44"/>
    <n v="27319"/>
    <m/>
    <n v="43692"/>
    <n v="566077.10400000005"/>
    <n v="20.721003843478901"/>
    <m/>
    <m/>
    <n v="4170"/>
    <m/>
    <m/>
    <m/>
    <m/>
    <m/>
    <m/>
    <m/>
    <m/>
    <m/>
    <m/>
    <m/>
    <m/>
    <m/>
    <m/>
    <m/>
    <m/>
    <m/>
    <m/>
    <m/>
    <m/>
    <m/>
    <n v="43692"/>
    <n v="4170"/>
    <n v="0"/>
    <n v="0"/>
    <n v="0"/>
    <n v="0"/>
    <n v="149077.10399999999"/>
    <n v="4170"/>
    <n v="0"/>
    <n v="0"/>
    <n v="0"/>
    <n v="0"/>
    <n v="153247.10399999999"/>
    <n v="5.6095429554522491"/>
  </r>
  <r>
    <x v="15"/>
    <x v="44"/>
    <n v="27319"/>
    <m/>
    <n v="31051.071428571431"/>
    <n v="509874.82714285707"/>
    <n v="18.6637441759529"/>
    <m/>
    <m/>
    <n v="4039.2857142857142"/>
    <m/>
    <m/>
    <m/>
    <m/>
    <m/>
    <m/>
    <m/>
    <m/>
    <m/>
    <m/>
    <m/>
    <m/>
    <m/>
    <m/>
    <m/>
    <m/>
    <m/>
    <m/>
    <m/>
    <m/>
    <m/>
    <n v="31051.071428571431"/>
    <n v="4039.2857142857142"/>
    <n v="0"/>
    <n v="0"/>
    <n v="0"/>
    <n v="0"/>
    <n v="105946.25571428573"/>
    <n v="4039.2857142857142"/>
    <n v="0"/>
    <n v="0"/>
    <n v="0"/>
    <n v="0"/>
    <n v="109985.54142857144"/>
    <n v="4.0259724524532903"/>
  </r>
  <r>
    <x v="3"/>
    <x v="44"/>
    <n v="27319"/>
    <m/>
    <n v="40350"/>
    <n v="531959.91428571427"/>
    <n v="19.47215909388024"/>
    <m/>
    <m/>
    <n v="3942.8571428571431"/>
    <m/>
    <m/>
    <m/>
    <m/>
    <m/>
    <m/>
    <m/>
    <m/>
    <m/>
    <m/>
    <m/>
    <m/>
    <m/>
    <m/>
    <m/>
    <m/>
    <m/>
    <m/>
    <m/>
    <m/>
    <m/>
    <n v="40350"/>
    <n v="3942.8571428571431"/>
    <n v="0"/>
    <n v="0"/>
    <n v="0"/>
    <n v="0"/>
    <n v="137674.19999999998"/>
    <n v="3942.8571428571431"/>
    <n v="0"/>
    <n v="0"/>
    <n v="0"/>
    <n v="0"/>
    <n v="141617.05714285711"/>
    <n v="5.1838301966710754"/>
  </r>
  <r>
    <x v="27"/>
    <x v="44"/>
    <n v="27319"/>
    <m/>
    <n v="45206.78571428571"/>
    <n v="542102.69571428571"/>
    <n v="19.843431154664732"/>
    <m/>
    <m/>
    <n v="3878.571428571428"/>
    <m/>
    <m/>
    <m/>
    <m/>
    <m/>
    <m/>
    <m/>
    <m/>
    <m/>
    <m/>
    <m/>
    <m/>
    <m/>
    <m/>
    <m/>
    <m/>
    <m/>
    <m/>
    <m/>
    <m/>
    <m/>
    <n v="45206.78571428571"/>
    <n v="3878.571428571428"/>
    <n v="0"/>
    <n v="0"/>
    <n v="0"/>
    <n v="0"/>
    <n v="154245.55285714284"/>
    <n v="3878.571428571428"/>
    <n v="0"/>
    <n v="0"/>
    <n v="0"/>
    <n v="0"/>
    <n v="158124.12428571426"/>
    <n v="5.7880641416491914"/>
  </r>
  <r>
    <x v="17"/>
    <x v="44"/>
    <n v="27319"/>
    <m/>
    <n v="32147"/>
    <n v="492845.56400000001"/>
    <n v="18.04039547567627"/>
    <m/>
    <m/>
    <n v="3831.6"/>
    <m/>
    <m/>
    <m/>
    <m/>
    <m/>
    <m/>
    <m/>
    <m/>
    <m/>
    <m/>
    <m/>
    <m/>
    <m/>
    <m/>
    <m/>
    <m/>
    <m/>
    <m/>
    <m/>
    <m/>
    <m/>
    <n v="32147"/>
    <n v="3831.6"/>
    <n v="0"/>
    <n v="0"/>
    <n v="0"/>
    <n v="0"/>
    <n v="109685.564"/>
    <n v="3831.6"/>
    <n v="0"/>
    <n v="0"/>
    <n v="0"/>
    <n v="0"/>
    <n v="113517.164"/>
    <n v="4.155245946044877"/>
  </r>
  <r>
    <x v="2"/>
    <x v="44"/>
    <n v="27319"/>
    <m/>
    <n v="44524.551724137928"/>
    <n v="534607.42565517244"/>
    <n v="19.569070085111921"/>
    <m/>
    <m/>
    <n v="3826.8965517241381"/>
    <m/>
    <m/>
    <m/>
    <m/>
    <m/>
    <m/>
    <m/>
    <m/>
    <m/>
    <m/>
    <m/>
    <m/>
    <m/>
    <m/>
    <m/>
    <m/>
    <m/>
    <m/>
    <m/>
    <m/>
    <m/>
    <n v="44524.551724137928"/>
    <n v="3826.8965517241381"/>
    <n v="0"/>
    <n v="0"/>
    <n v="0"/>
    <n v="0"/>
    <n v="151917.77048275861"/>
    <n v="3826.8965517241381"/>
    <n v="0"/>
    <n v="0"/>
    <n v="0"/>
    <n v="0"/>
    <n v="155744.66703448276"/>
    <n v="5.7009651537202224"/>
  </r>
  <r>
    <x v="39"/>
    <x v="44"/>
    <n v="27319"/>
    <m/>
    <n v="36773"/>
    <n v="497469.47600000002"/>
    <n v="18.209651744207331"/>
    <m/>
    <m/>
    <n v="3720"/>
    <m/>
    <m/>
    <m/>
    <m/>
    <m/>
    <m/>
    <m/>
    <m/>
    <m/>
    <m/>
    <m/>
    <m/>
    <m/>
    <m/>
    <m/>
    <m/>
    <m/>
    <m/>
    <m/>
    <m/>
    <m/>
    <n v="36773"/>
    <n v="3720"/>
    <n v="0"/>
    <n v="0"/>
    <n v="0"/>
    <n v="0"/>
    <n v="125469.476"/>
    <n v="3720"/>
    <n v="0"/>
    <n v="0"/>
    <n v="0"/>
    <n v="0"/>
    <n v="129189.476"/>
    <n v="4.7289240455360737"/>
  </r>
  <r>
    <x v="52"/>
    <x v="44"/>
    <n v="27319"/>
    <m/>
    <n v="33872.666666666672"/>
    <n v="477240.20533333329"/>
    <n v="17.469168173554429"/>
    <m/>
    <m/>
    <n v="3616.666666666667"/>
    <m/>
    <m/>
    <m/>
    <m/>
    <m/>
    <m/>
    <m/>
    <m/>
    <m/>
    <m/>
    <m/>
    <m/>
    <m/>
    <m/>
    <m/>
    <m/>
    <m/>
    <m/>
    <m/>
    <m/>
    <m/>
    <n v="33872.666666666672"/>
    <n v="3616.666666666667"/>
    <n v="0"/>
    <n v="0"/>
    <n v="0"/>
    <n v="0"/>
    <n v="115573.53866666667"/>
    <n v="3616.666666666667"/>
    <n v="0"/>
    <n v="0"/>
    <n v="0"/>
    <n v="0"/>
    <n v="119190.20533333335"/>
    <n v="4.3629051331795949"/>
  </r>
  <r>
    <x v="6"/>
    <x v="44"/>
    <n v="27319"/>
    <m/>
    <n v="42784.28571428571"/>
    <n v="502765.69714285713"/>
    <n v="18.40351759372075"/>
    <m/>
    <m/>
    <n v="3567.8571428571431"/>
    <m/>
    <m/>
    <m/>
    <m/>
    <m/>
    <m/>
    <m/>
    <m/>
    <m/>
    <m/>
    <m/>
    <m/>
    <m/>
    <m/>
    <m/>
    <m/>
    <m/>
    <m/>
    <m/>
    <m/>
    <m/>
    <n v="42784.28571428571"/>
    <n v="3567.8571428571431"/>
    <n v="0"/>
    <n v="0"/>
    <n v="0"/>
    <n v="0"/>
    <n v="145979.98285714284"/>
    <n v="3567.8571428571431"/>
    <n v="0"/>
    <n v="0"/>
    <n v="0"/>
    <n v="0"/>
    <n v="149547.83999999997"/>
    <n v="5.4741330209744126"/>
  </r>
  <r>
    <x v="26"/>
    <x v="44"/>
    <n v="27319"/>
    <m/>
    <n v="19614"/>
    <n v="420922.96799999999"/>
    <n v="15.40770042827336"/>
    <m/>
    <m/>
    <n v="3540"/>
    <m/>
    <m/>
    <m/>
    <m/>
    <m/>
    <m/>
    <m/>
    <m/>
    <m/>
    <m/>
    <m/>
    <m/>
    <m/>
    <m/>
    <m/>
    <m/>
    <m/>
    <m/>
    <m/>
    <m/>
    <m/>
    <n v="19614"/>
    <n v="3540"/>
    <n v="0"/>
    <n v="0"/>
    <n v="0"/>
    <n v="0"/>
    <n v="66922.967999999993"/>
    <n v="3540"/>
    <n v="0"/>
    <n v="0"/>
    <n v="0"/>
    <n v="0"/>
    <n v="70462.967999999993"/>
    <n v="2.5792660053442655"/>
  </r>
  <r>
    <x v="41"/>
    <x v="44"/>
    <n v="27319"/>
    <m/>
    <n v="20461"/>
    <n v="422812.93199999997"/>
    <n v="15.47688173066364"/>
    <m/>
    <m/>
    <n v="3530"/>
    <m/>
    <m/>
    <m/>
    <m/>
    <m/>
    <m/>
    <m/>
    <m/>
    <m/>
    <m/>
    <m/>
    <m/>
    <m/>
    <m/>
    <m/>
    <m/>
    <m/>
    <m/>
    <m/>
    <m/>
    <m/>
    <n v="20461"/>
    <n v="3530"/>
    <n v="0"/>
    <n v="0"/>
    <n v="0"/>
    <n v="0"/>
    <n v="69812.932000000001"/>
    <n v="3530"/>
    <n v="0"/>
    <n v="0"/>
    <n v="0"/>
    <n v="0"/>
    <n v="73342.932000000001"/>
    <n v="2.6846858230535524"/>
  </r>
  <r>
    <x v="31"/>
    <x v="44"/>
    <n v="27319"/>
    <m/>
    <n v="60289"/>
    <n v="538706.06799999997"/>
    <n v="19.719099088546429"/>
    <m/>
    <m/>
    <n v="3330"/>
    <m/>
    <m/>
    <m/>
    <m/>
    <m/>
    <m/>
    <m/>
    <m/>
    <m/>
    <m/>
    <m/>
    <m/>
    <m/>
    <m/>
    <m/>
    <m/>
    <m/>
    <m/>
    <m/>
    <m/>
    <m/>
    <n v="60289"/>
    <n v="3330"/>
    <n v="0"/>
    <n v="0"/>
    <n v="0"/>
    <n v="0"/>
    <n v="205706.068"/>
    <n v="3330"/>
    <n v="0"/>
    <n v="0"/>
    <n v="0"/>
    <n v="0"/>
    <n v="209036.068"/>
    <n v="7.6516734873165193"/>
  </r>
  <r>
    <x v="51"/>
    <x v="44"/>
    <n v="27319"/>
    <m/>
    <n v="19691.78571428571"/>
    <n v="385402.6585714285"/>
    <n v="14.107495097603451"/>
    <m/>
    <m/>
    <n v="3182.1428571428569"/>
    <m/>
    <m/>
    <m/>
    <m/>
    <m/>
    <m/>
    <m/>
    <m/>
    <m/>
    <m/>
    <m/>
    <m/>
    <m/>
    <m/>
    <m/>
    <m/>
    <m/>
    <m/>
    <m/>
    <m/>
    <m/>
    <n v="19691.78571428571"/>
    <n v="3182.1428571428569"/>
    <n v="0"/>
    <n v="0"/>
    <n v="0"/>
    <n v="0"/>
    <n v="67188.372857142836"/>
    <n v="3182.1428571428569"/>
    <n v="0"/>
    <n v="0"/>
    <n v="0"/>
    <n v="0"/>
    <n v="70370.515714285692"/>
    <n v="2.5758818300188766"/>
  </r>
  <r>
    <x v="30"/>
    <x v="44"/>
    <n v="27319"/>
    <m/>
    <n v="52851.923076923078"/>
    <n v="434330.76153846149"/>
    <n v="15.89848682376593"/>
    <m/>
    <m/>
    <n v="2540"/>
    <m/>
    <m/>
    <m/>
    <m/>
    <m/>
    <m/>
    <m/>
    <m/>
    <m/>
    <m/>
    <m/>
    <m/>
    <m/>
    <m/>
    <m/>
    <m/>
    <m/>
    <m/>
    <m/>
    <m/>
    <m/>
    <n v="52851.923076923078"/>
    <n v="2540"/>
    <n v="0"/>
    <n v="0"/>
    <n v="0"/>
    <n v="0"/>
    <n v="180330.76153846155"/>
    <n v="2540"/>
    <n v="0"/>
    <n v="0"/>
    <n v="0"/>
    <n v="0"/>
    <n v="182870.76153846155"/>
    <n v="6.6939039327377117"/>
  </r>
  <r>
    <x v="32"/>
    <x v="44"/>
    <n v="27319"/>
    <m/>
    <n v="38670"/>
    <n v="354799.18285714288"/>
    <n v="12.987268306202379"/>
    <m/>
    <m/>
    <n v="2228.5714285714289"/>
    <m/>
    <m/>
    <m/>
    <m/>
    <m/>
    <m/>
    <m/>
    <m/>
    <m/>
    <m/>
    <m/>
    <m/>
    <m/>
    <m/>
    <m/>
    <m/>
    <m/>
    <m/>
    <m/>
    <m/>
    <m/>
    <n v="38670"/>
    <n v="2228.5714285714289"/>
    <n v="0"/>
    <n v="0"/>
    <n v="0"/>
    <n v="0"/>
    <n v="131942.04"/>
    <n v="2228.5714285714289"/>
    <n v="0"/>
    <n v="0"/>
    <n v="0"/>
    <n v="0"/>
    <n v="134170.61142857143"/>
    <n v="4.9112563208232887"/>
  </r>
  <r>
    <x v="38"/>
    <x v="44"/>
    <n v="27319"/>
    <m/>
    <n v="37387"/>
    <n v="289564.44400000002"/>
    <n v="10.599379333064901"/>
    <m/>
    <m/>
    <n v="1620"/>
    <m/>
    <m/>
    <m/>
    <m/>
    <m/>
    <m/>
    <m/>
    <m/>
    <m/>
    <m/>
    <m/>
    <m/>
    <m/>
    <m/>
    <m/>
    <m/>
    <m/>
    <m/>
    <m/>
    <m/>
    <m/>
    <n v="37387"/>
    <n v="1620"/>
    <n v="0"/>
    <n v="0"/>
    <n v="0"/>
    <n v="0"/>
    <n v="127564.444"/>
    <n v="1620"/>
    <n v="0"/>
    <n v="0"/>
    <n v="0"/>
    <n v="0"/>
    <n v="129184.444"/>
    <n v="4.728739851385483"/>
  </r>
  <r>
    <x v="0"/>
    <x v="45"/>
    <n v="62912.82"/>
    <n v="919017.14285714284"/>
    <n v="55317.28571428571"/>
    <n v="838332376.86457145"/>
    <n v="13325.264680822271"/>
    <m/>
    <m/>
    <m/>
    <m/>
    <m/>
    <m/>
    <n v="0"/>
    <m/>
    <m/>
    <m/>
    <m/>
    <m/>
    <m/>
    <m/>
    <m/>
    <m/>
    <m/>
    <m/>
    <m/>
    <m/>
    <m/>
    <m/>
    <m/>
    <m/>
    <n v="55317.28571428571"/>
    <n v="0"/>
    <n v="919017.14285714284"/>
    <n v="0"/>
    <n v="0"/>
    <n v="0"/>
    <n v="188742.57885714283"/>
    <n v="0"/>
    <n v="873066.28571428568"/>
    <n v="0"/>
    <n v="0"/>
    <n v="0"/>
    <n v="1061808.8645714284"/>
    <n v="16.87746415708958"/>
  </r>
  <r>
    <x v="54"/>
    <x v="45"/>
    <n v="62912.82"/>
    <n v="953669.62962962955"/>
    <n v="56384"/>
    <n v="869939084.43022203"/>
    <n v="13827.65222498088"/>
    <m/>
    <m/>
    <m/>
    <m/>
    <m/>
    <m/>
    <n v="0"/>
    <m/>
    <m/>
    <m/>
    <m/>
    <m/>
    <m/>
    <m/>
    <m/>
    <m/>
    <m/>
    <m/>
    <m/>
    <m/>
    <m/>
    <m/>
    <m/>
    <m/>
    <n v="56384"/>
    <n v="0"/>
    <n v="953669.62962962955"/>
    <n v="0"/>
    <n v="0"/>
    <n v="0"/>
    <n v="192382.20799999998"/>
    <n v="0"/>
    <n v="905986.14814814809"/>
    <n v="0"/>
    <n v="0"/>
    <n v="0"/>
    <n v="1098368.356148148"/>
    <n v="17.458577697648078"/>
  </r>
  <r>
    <x v="1"/>
    <x v="45"/>
    <n v="62912.82"/>
    <n v="735054.2857142858"/>
    <n v="56903.821428571428"/>
    <n v="670563664.4101429"/>
    <n v="10658.58668971664"/>
    <m/>
    <m/>
    <m/>
    <m/>
    <m/>
    <m/>
    <n v="0"/>
    <m/>
    <m/>
    <m/>
    <m/>
    <m/>
    <m/>
    <m/>
    <m/>
    <m/>
    <m/>
    <m/>
    <m/>
    <m/>
    <m/>
    <m/>
    <m/>
    <m/>
    <n v="56903.821428571428"/>
    <n v="0"/>
    <n v="735054.2857142858"/>
    <n v="0"/>
    <n v="0"/>
    <n v="0"/>
    <n v="194155.8387142857"/>
    <n v="0"/>
    <n v="698301.57142857148"/>
    <n v="0"/>
    <n v="0"/>
    <n v="0"/>
    <n v="892457.41014285712"/>
    <n v="14.185620834400002"/>
  </r>
  <r>
    <x v="53"/>
    <x v="45"/>
    <n v="62912.82"/>
    <n v="630380"/>
    <n v="56481"/>
    <n v="575099273.67200005"/>
    <n v="9141.1834385898001"/>
    <m/>
    <m/>
    <m/>
    <m/>
    <m/>
    <m/>
    <n v="500.00000000000011"/>
    <m/>
    <m/>
    <m/>
    <m/>
    <m/>
    <m/>
    <m/>
    <m/>
    <m/>
    <m/>
    <m/>
    <m/>
    <m/>
    <m/>
    <m/>
    <m/>
    <m/>
    <n v="56481"/>
    <n v="0"/>
    <n v="630380"/>
    <n v="0"/>
    <n v="500.00000000000011"/>
    <n v="0"/>
    <n v="192713.17199999999"/>
    <n v="0"/>
    <n v="598861"/>
    <n v="0"/>
    <n v="500.00000000000011"/>
    <n v="0"/>
    <n v="792074.17200000002"/>
    <n v="12.590028105559409"/>
  </r>
  <r>
    <x v="2"/>
    <x v="45"/>
    <n v="62912.82"/>
    <n v="140184.13793103449"/>
    <n v="54964.148148148153"/>
    <n v="128035554.13325161"/>
    <n v="2035.120787965152"/>
    <m/>
    <m/>
    <m/>
    <m/>
    <m/>
    <m/>
    <n v="82666.666666666657"/>
    <m/>
    <m/>
    <m/>
    <m/>
    <m/>
    <m/>
    <m/>
    <m/>
    <m/>
    <m/>
    <m/>
    <m/>
    <m/>
    <m/>
    <m/>
    <m/>
    <m/>
    <n v="54964.148148148153"/>
    <n v="0"/>
    <n v="140184.13793103449"/>
    <n v="0"/>
    <n v="82666.666666666657"/>
    <n v="0"/>
    <n v="187537.6734814815"/>
    <n v="0"/>
    <n v="133174.93103448275"/>
    <n v="0"/>
    <n v="82666.666666666657"/>
    <n v="0"/>
    <n v="403379.27118263091"/>
    <n v="6.4117181709964823"/>
  </r>
  <r>
    <x v="3"/>
    <x v="45"/>
    <n v="62912.82"/>
    <n v="0"/>
    <n v="52835"/>
    <n v="180427.19391304351"/>
    <n v="2.86788412431522"/>
    <m/>
    <m/>
    <m/>
    <m/>
    <m/>
    <m/>
    <n v="154173.9130434783"/>
    <m/>
    <m/>
    <m/>
    <m/>
    <m/>
    <m/>
    <m/>
    <m/>
    <m/>
    <m/>
    <m/>
    <m/>
    <m/>
    <m/>
    <m/>
    <m/>
    <m/>
    <n v="52835"/>
    <n v="0"/>
    <n v="0"/>
    <n v="0"/>
    <n v="154173.9130434783"/>
    <n v="0"/>
    <n v="180273.02"/>
    <n v="0"/>
    <n v="0"/>
    <n v="0"/>
    <n v="154173.9130434783"/>
    <n v="0"/>
    <n v="334446.93304347829"/>
    <n v="5.3160378607011785"/>
  </r>
  <r>
    <x v="4"/>
    <x v="45"/>
    <n v="62912.82"/>
    <n v="6.8571428954601288"/>
    <n v="56387"/>
    <n v="198983.81474923101"/>
    <n v="3.1628409827735289"/>
    <m/>
    <m/>
    <m/>
    <m/>
    <m/>
    <m/>
    <n v="337656.42857141868"/>
    <m/>
    <m/>
    <m/>
    <m/>
    <m/>
    <m/>
    <m/>
    <m/>
    <m/>
    <m/>
    <m/>
    <m/>
    <m/>
    <m/>
    <m/>
    <m/>
    <m/>
    <n v="56387"/>
    <n v="0"/>
    <n v="6.8571428954601288"/>
    <n v="0"/>
    <n v="337656.42857141868"/>
    <n v="0"/>
    <n v="192392.44399999999"/>
    <n v="0"/>
    <n v="6.5142857506871223"/>
    <n v="0"/>
    <n v="337656.42857141868"/>
    <n v="0"/>
    <n v="530055.38685716933"/>
    <n v="8.4252364916589233"/>
  </r>
  <r>
    <x v="5"/>
    <x v="45"/>
    <n v="62912.82"/>
    <n v="0.5714285746216774"/>
    <n v="51132.5"/>
    <n v="175284.42714576921"/>
    <n v="2.7861400210730571"/>
    <m/>
    <m/>
    <m/>
    <m/>
    <m/>
    <m/>
    <n v="299194.28571428492"/>
    <m/>
    <m/>
    <m/>
    <m/>
    <m/>
    <m/>
    <m/>
    <m/>
    <m/>
    <m/>
    <m/>
    <m/>
    <m/>
    <m/>
    <m/>
    <m/>
    <m/>
    <n v="51132.5"/>
    <n v="0"/>
    <n v="0.5714285746216774"/>
    <n v="0"/>
    <n v="299194.28571428492"/>
    <n v="0"/>
    <n v="174464.09"/>
    <n v="0"/>
    <n v="0.54285714589059353"/>
    <n v="0"/>
    <n v="299194.28571428492"/>
    <n v="0"/>
    <n v="473658.91857143084"/>
    <n v="7.528813977364722"/>
  </r>
  <r>
    <x v="6"/>
    <x v="45"/>
    <n v="62912.82"/>
    <n v="0"/>
    <n v="53968.888888888891"/>
    <n v="184293.9738888889"/>
    <n v="2.929346460809195"/>
    <m/>
    <m/>
    <m/>
    <m/>
    <m/>
    <m/>
    <n v="152125"/>
    <m/>
    <m/>
    <m/>
    <m/>
    <m/>
    <m/>
    <m/>
    <m/>
    <m/>
    <m/>
    <m/>
    <m/>
    <m/>
    <m/>
    <m/>
    <m/>
    <m/>
    <n v="53968.888888888891"/>
    <n v="0"/>
    <n v="0"/>
    <n v="0"/>
    <n v="152125"/>
    <n v="0"/>
    <n v="184141.8488888889"/>
    <n v="0"/>
    <n v="0"/>
    <n v="0"/>
    <n v="152125"/>
    <n v="0"/>
    <n v="336266.8488888889"/>
    <n v="5.3449654440682979"/>
  </r>
  <r>
    <x v="7"/>
    <x v="45"/>
    <n v="62912.82"/>
    <n v="90809.333333333343"/>
    <n v="58888.375"/>
    <n v="83019066.805870384"/>
    <n v="1319.5852495648021"/>
    <m/>
    <m/>
    <m/>
    <m/>
    <m/>
    <m/>
    <n v="27670.370370370369"/>
    <m/>
    <m/>
    <m/>
    <m/>
    <m/>
    <m/>
    <m/>
    <m/>
    <m/>
    <m/>
    <m/>
    <m/>
    <m/>
    <m/>
    <m/>
    <m/>
    <m/>
    <n v="58888.375"/>
    <n v="0"/>
    <n v="90809.333333333343"/>
    <n v="0"/>
    <n v="27670.370370370369"/>
    <n v="0"/>
    <n v="200927.1355"/>
    <n v="0"/>
    <n v="86268.866666666669"/>
    <n v="0"/>
    <n v="27670.370370370369"/>
    <n v="0"/>
    <n v="314866.37253703707"/>
    <n v="5.0048046254648426"/>
  </r>
  <r>
    <x v="8"/>
    <x v="45"/>
    <n v="62912.82"/>
    <n v="511152.85714285722"/>
    <n v="56488.636363636368"/>
    <n v="466364144.94155848"/>
    <n v="7412.842257427852"/>
    <m/>
    <m/>
    <m/>
    <m/>
    <m/>
    <m/>
    <n v="0"/>
    <m/>
    <m/>
    <m/>
    <m/>
    <m/>
    <m/>
    <m/>
    <m/>
    <m/>
    <m/>
    <m/>
    <m/>
    <m/>
    <m/>
    <m/>
    <m/>
    <m/>
    <n v="56488.636363636368"/>
    <n v="0"/>
    <n v="511152.85714285722"/>
    <n v="0"/>
    <n v="0"/>
    <n v="0"/>
    <n v="192739.22727272729"/>
    <n v="0"/>
    <n v="485595.21428571432"/>
    <n v="0"/>
    <n v="0"/>
    <n v="0"/>
    <n v="678334.44155844161"/>
    <n v="10.782133777478766"/>
  </r>
  <r>
    <x v="9"/>
    <x v="45"/>
    <n v="62912.82"/>
    <n v="364704.66666666663"/>
    <n v="56321.833333333328"/>
    <n v="332802826.09533328"/>
    <n v="5289.8896268709686"/>
    <m/>
    <m/>
    <m/>
    <m/>
    <m/>
    <m/>
    <n v="0"/>
    <m/>
    <m/>
    <m/>
    <m/>
    <m/>
    <m/>
    <m/>
    <m/>
    <m/>
    <m/>
    <m/>
    <m/>
    <m/>
    <m/>
    <m/>
    <m/>
    <m/>
    <n v="56321.833333333328"/>
    <n v="0"/>
    <n v="364704.66666666663"/>
    <n v="0"/>
    <n v="0"/>
    <n v="0"/>
    <n v="192170.0953333333"/>
    <n v="0"/>
    <n v="346469.43333333329"/>
    <n v="0"/>
    <n v="0"/>
    <n v="0"/>
    <n v="538639.52866666659"/>
    <n v="8.5616815247936202"/>
  </r>
  <r>
    <x v="10"/>
    <x v="45"/>
    <n v="62912.82"/>
    <n v="636034.48275862064"/>
    <n v="55944.666666666672"/>
    <n v="580254331.47852862"/>
    <n v="9223.1229074838047"/>
    <m/>
    <m/>
    <m/>
    <m/>
    <m/>
    <m/>
    <n v="0"/>
    <m/>
    <m/>
    <m/>
    <m/>
    <m/>
    <m/>
    <m/>
    <m/>
    <m/>
    <m/>
    <m/>
    <m/>
    <m/>
    <m/>
    <m/>
    <m/>
    <m/>
    <n v="55944.666666666672"/>
    <n v="0"/>
    <n v="636034.48275862064"/>
    <n v="0"/>
    <n v="0"/>
    <n v="0"/>
    <n v="190883.20266666668"/>
    <n v="0"/>
    <n v="604232.75862068962"/>
    <n v="0"/>
    <n v="0"/>
    <n v="0"/>
    <n v="795115.96128735633"/>
    <n v="12.638377381388345"/>
  </r>
  <r>
    <x v="11"/>
    <x v="45"/>
    <n v="62912.82"/>
    <n v="588434.56000000006"/>
    <n v="52078.25"/>
    <n v="536830009.70900011"/>
    <n v="8532.8947865941864"/>
    <m/>
    <m/>
    <m/>
    <m/>
    <m/>
    <m/>
    <n v="0"/>
    <m/>
    <m/>
    <m/>
    <m/>
    <m/>
    <m/>
    <m/>
    <m/>
    <m/>
    <m/>
    <m/>
    <m/>
    <m/>
    <m/>
    <m/>
    <m/>
    <m/>
    <n v="52078.25"/>
    <n v="0"/>
    <n v="588434.56000000006"/>
    <n v="0"/>
    <n v="0"/>
    <n v="0"/>
    <n v="177690.989"/>
    <n v="0"/>
    <n v="559012.83200000005"/>
    <n v="0"/>
    <n v="0"/>
    <n v="0"/>
    <n v="736703.821"/>
    <n v="11.709915737364817"/>
  </r>
  <r>
    <x v="12"/>
    <x v="45"/>
    <n v="62912.82"/>
    <n v="650572"/>
    <n v="54936"/>
    <n v="593509105.63199997"/>
    <n v="9433.8070928424968"/>
    <m/>
    <m/>
    <m/>
    <m/>
    <m/>
    <m/>
    <n v="0"/>
    <m/>
    <m/>
    <m/>
    <m/>
    <m/>
    <m/>
    <m/>
    <m/>
    <m/>
    <m/>
    <m/>
    <m/>
    <m/>
    <m/>
    <m/>
    <m/>
    <m/>
    <n v="54936"/>
    <n v="0"/>
    <n v="650572"/>
    <n v="0"/>
    <n v="0"/>
    <n v="0"/>
    <n v="187441.63199999998"/>
    <n v="0"/>
    <n v="618043.4"/>
    <n v="0"/>
    <n v="0"/>
    <n v="0"/>
    <n v="805485.03200000001"/>
    <n v="12.803193880039077"/>
  </r>
  <r>
    <x v="13"/>
    <x v="45"/>
    <n v="62912.82"/>
    <n v="244910.76923076919"/>
    <n v="54228.260869565223"/>
    <n v="223543648.3645485"/>
    <n v="3553.2187046325639"/>
    <m/>
    <m/>
    <m/>
    <m/>
    <m/>
    <m/>
    <n v="0"/>
    <m/>
    <m/>
    <m/>
    <m/>
    <m/>
    <m/>
    <m/>
    <m/>
    <m/>
    <m/>
    <m/>
    <m/>
    <m/>
    <m/>
    <m/>
    <m/>
    <m/>
    <n v="54228.260869565223"/>
    <n v="0"/>
    <n v="244910.76923076919"/>
    <n v="0"/>
    <n v="0"/>
    <n v="0"/>
    <n v="185026.82608695654"/>
    <n v="0"/>
    <n v="232665.23076923072"/>
    <n v="0"/>
    <n v="0"/>
    <n v="0"/>
    <n v="417692.05685618729"/>
    <n v="6.6392200644667856"/>
  </r>
  <r>
    <x v="14"/>
    <x v="45"/>
    <n v="62912.82"/>
    <n v="92944.888888888891"/>
    <n v="53093.08"/>
    <n v="84946910.74081187"/>
    <n v="1350.228263487862"/>
    <m/>
    <m/>
    <m/>
    <m/>
    <m/>
    <m/>
    <n v="18485.18518518519"/>
    <m/>
    <m/>
    <m/>
    <m/>
    <m/>
    <m/>
    <m/>
    <m/>
    <m/>
    <m/>
    <m/>
    <m/>
    <m/>
    <m/>
    <m/>
    <m/>
    <m/>
    <n v="53093.08"/>
    <n v="0"/>
    <n v="92944.888888888891"/>
    <n v="0"/>
    <n v="18485.18518518519"/>
    <n v="0"/>
    <n v="181153.58895999999"/>
    <n v="0"/>
    <n v="88297.64444444445"/>
    <n v="0"/>
    <n v="18485.18518518519"/>
    <n v="0"/>
    <n v="287936.41858962958"/>
    <n v="4.5767526966622949"/>
  </r>
  <r>
    <x v="15"/>
    <x v="45"/>
    <n v="62912.82"/>
    <n v="2387.1428571428569"/>
    <n v="52133.333333333343"/>
    <n v="2355104.663492064"/>
    <n v="37.434308703957257"/>
    <m/>
    <m/>
    <m/>
    <m/>
    <m/>
    <m/>
    <n v="151444.44444444441"/>
    <m/>
    <m/>
    <m/>
    <m/>
    <m/>
    <m/>
    <m/>
    <m/>
    <m/>
    <m/>
    <m/>
    <m/>
    <m/>
    <m/>
    <m/>
    <m/>
    <m/>
    <n v="52133.333333333343"/>
    <n v="0"/>
    <n v="2387.1428571428569"/>
    <n v="0"/>
    <n v="151444.44444444441"/>
    <n v="0"/>
    <n v="177878.93333333335"/>
    <n v="0"/>
    <n v="2267.7857142857142"/>
    <n v="0"/>
    <n v="151444.44444444441"/>
    <n v="0"/>
    <n v="331591.16349206347"/>
    <n v="5.2706453707219527"/>
  </r>
  <r>
    <x v="16"/>
    <x v="45"/>
    <n v="62912.82"/>
    <n v="12"/>
    <n v="56678"/>
    <n v="204617.636"/>
    <n v="3.252390380366537"/>
    <m/>
    <m/>
    <m/>
    <m/>
    <m/>
    <m/>
    <n v="288300"/>
    <m/>
    <m/>
    <m/>
    <m/>
    <m/>
    <m/>
    <m/>
    <m/>
    <m/>
    <m/>
    <m/>
    <m/>
    <m/>
    <m/>
    <m/>
    <m/>
    <m/>
    <n v="56678"/>
    <n v="0"/>
    <n v="12"/>
    <n v="0"/>
    <n v="288300"/>
    <n v="0"/>
    <n v="193385.33599999998"/>
    <n v="0"/>
    <n v="11.4"/>
    <n v="0"/>
    <n v="288300"/>
    <n v="0"/>
    <n v="481696.73599999998"/>
    <n v="7.6565751781592368"/>
  </r>
  <r>
    <x v="17"/>
    <x v="45"/>
    <n v="62912.82"/>
    <n v="0"/>
    <n v="55398.476190476191"/>
    <n v="189259.3340952381"/>
    <n v="3.0082706927858811"/>
    <m/>
    <m/>
    <m/>
    <m/>
    <m/>
    <m/>
    <n v="239733.33333333331"/>
    <m/>
    <m/>
    <m/>
    <m/>
    <m/>
    <m/>
    <m/>
    <m/>
    <m/>
    <m/>
    <m/>
    <m/>
    <m/>
    <m/>
    <m/>
    <m/>
    <m/>
    <n v="55398.476190476191"/>
    <n v="0"/>
    <n v="0"/>
    <n v="0"/>
    <n v="239733.33333333331"/>
    <n v="0"/>
    <n v="189019.60076190476"/>
    <n v="0"/>
    <n v="0"/>
    <n v="0"/>
    <n v="239733.33333333331"/>
    <n v="0"/>
    <n v="428752.9340952381"/>
    <n v="6.8150328358391521"/>
  </r>
  <r>
    <x v="18"/>
    <x v="45"/>
    <n v="62912.82"/>
    <n v="0"/>
    <n v="58606.666666666672"/>
    <n v="200196.94666666671"/>
    <n v="3.1821236734326241"/>
    <m/>
    <m/>
    <m/>
    <m/>
    <m/>
    <m/>
    <n v="231000"/>
    <m/>
    <m/>
    <m/>
    <m/>
    <m/>
    <m/>
    <m/>
    <m/>
    <m/>
    <m/>
    <m/>
    <m/>
    <m/>
    <m/>
    <m/>
    <m/>
    <m/>
    <n v="58606.666666666672"/>
    <n v="0"/>
    <n v="0"/>
    <n v="0"/>
    <n v="231000"/>
    <n v="0"/>
    <n v="199965.94666666668"/>
    <n v="0"/>
    <n v="0"/>
    <n v="0"/>
    <n v="231000"/>
    <n v="0"/>
    <n v="430965.94666666666"/>
    <n v="6.8502086962032012"/>
  </r>
  <r>
    <x v="19"/>
    <x v="45"/>
    <n v="62912.82"/>
    <n v="161200"/>
    <n v="64142.32142857142"/>
    <n v="147233270.87214291"/>
    <n v="2340.267844040864"/>
    <m/>
    <m/>
    <m/>
    <m/>
    <m/>
    <m/>
    <n v="17271.428571428569"/>
    <m/>
    <m/>
    <m/>
    <m/>
    <m/>
    <m/>
    <m/>
    <m/>
    <m/>
    <m/>
    <m/>
    <m/>
    <m/>
    <m/>
    <m/>
    <m/>
    <m/>
    <n v="64142.32142857142"/>
    <n v="0"/>
    <n v="161200"/>
    <n v="0"/>
    <n v="17271.428571428569"/>
    <n v="0"/>
    <n v="218853.60071428568"/>
    <n v="0"/>
    <n v="153140"/>
    <n v="0"/>
    <n v="17271.428571428569"/>
    <n v="0"/>
    <n v="389265.02928571426"/>
    <n v="6.1873721331473339"/>
  </r>
  <r>
    <x v="20"/>
    <x v="45"/>
    <n v="62912.82"/>
    <n v="752134.2857142858"/>
    <n v="62474.400000000001"/>
    <n v="686159631.22422862"/>
    <n v="10906.484052965659"/>
    <m/>
    <m/>
    <m/>
    <m/>
    <m/>
    <m/>
    <n v="0"/>
    <m/>
    <m/>
    <m/>
    <m/>
    <m/>
    <m/>
    <m/>
    <m/>
    <m/>
    <m/>
    <m/>
    <m/>
    <m/>
    <m/>
    <m/>
    <m/>
    <m/>
    <n v="62474.400000000001"/>
    <n v="0"/>
    <n v="752134.2857142858"/>
    <n v="0"/>
    <n v="0"/>
    <n v="0"/>
    <n v="213162.65280000001"/>
    <n v="0"/>
    <n v="714527.57142857148"/>
    <n v="0"/>
    <n v="0"/>
    <n v="0"/>
    <n v="927690.22422857152"/>
    <n v="14.7456468209273"/>
  </r>
  <r>
    <x v="21"/>
    <x v="45"/>
    <n v="62912.82"/>
    <n v="331470.37037037039"/>
    <n v="61011.444444444453"/>
    <n v="302509148.82622218"/>
    <n v="4808.3726547171846"/>
    <m/>
    <m/>
    <m/>
    <m/>
    <m/>
    <m/>
    <n v="0"/>
    <m/>
    <m/>
    <m/>
    <m/>
    <m/>
    <m/>
    <m/>
    <m/>
    <m/>
    <m/>
    <m/>
    <m/>
    <m/>
    <m/>
    <m/>
    <m/>
    <m/>
    <n v="61011.444444444453"/>
    <n v="0"/>
    <n v="331470.37037037039"/>
    <n v="0"/>
    <n v="0"/>
    <n v="0"/>
    <n v="208171.04844444446"/>
    <n v="0"/>
    <n v="314896.85185185185"/>
    <n v="0"/>
    <n v="0"/>
    <n v="0"/>
    <n v="523067.90029629634"/>
    <n v="8.3141703121286934"/>
  </r>
  <r>
    <x v="22"/>
    <x v="45"/>
    <n v="62912.82"/>
    <n v="863459.03448275861"/>
    <n v="62757.777777777766"/>
    <n v="787688768.98605359"/>
    <n v="12520.286252222169"/>
    <m/>
    <m/>
    <m/>
    <m/>
    <m/>
    <m/>
    <n v="0"/>
    <m/>
    <m/>
    <m/>
    <m/>
    <m/>
    <m/>
    <m/>
    <m/>
    <m/>
    <m/>
    <m/>
    <m/>
    <m/>
    <m/>
    <m/>
    <m/>
    <m/>
    <n v="62757.777777777766"/>
    <n v="0"/>
    <n v="863459.03448275861"/>
    <n v="0"/>
    <n v="0"/>
    <n v="0"/>
    <n v="214129.53777777773"/>
    <n v="0"/>
    <n v="820286.08275862061"/>
    <n v="0"/>
    <n v="0"/>
    <n v="0"/>
    <n v="1034415.6205363984"/>
    <n v="16.442048226997269"/>
  </r>
  <r>
    <x v="23"/>
    <x v="45"/>
    <n v="62912.82"/>
    <n v="686696.8"/>
    <n v="60531.529411764714"/>
    <n v="626474015.17835295"/>
    <n v="9957.7832113927634"/>
    <m/>
    <m/>
    <m/>
    <m/>
    <m/>
    <m/>
    <n v="0"/>
    <m/>
    <m/>
    <m/>
    <m/>
    <m/>
    <m/>
    <m/>
    <m/>
    <m/>
    <m/>
    <m/>
    <m/>
    <m/>
    <m/>
    <m/>
    <m/>
    <m/>
    <n v="60531.529411764714"/>
    <n v="0"/>
    <n v="686696.8"/>
    <n v="0"/>
    <n v="0"/>
    <n v="0"/>
    <n v="206533.5783529412"/>
    <n v="0"/>
    <n v="652361.96"/>
    <n v="0"/>
    <n v="0"/>
    <n v="0"/>
    <n v="858895.53835294116"/>
    <n v="13.652154494949379"/>
  </r>
  <r>
    <x v="24"/>
    <x v="45"/>
    <n v="62912.82"/>
    <n v="576206.62068965519"/>
    <n v="57339.310344827587"/>
    <n v="525696079.79586208"/>
    <n v="8355.9213484631491"/>
    <m/>
    <m/>
    <m/>
    <m/>
    <m/>
    <m/>
    <n v="0"/>
    <m/>
    <m/>
    <m/>
    <m/>
    <m/>
    <m/>
    <m/>
    <m/>
    <m/>
    <m/>
    <m/>
    <m/>
    <m/>
    <m/>
    <m/>
    <m/>
    <m/>
    <n v="57339.310344827587"/>
    <n v="0"/>
    <n v="576206.62068965519"/>
    <n v="0"/>
    <n v="0"/>
    <n v="0"/>
    <n v="195641.72689655173"/>
    <n v="0"/>
    <n v="547396.2896551725"/>
    <n v="0"/>
    <n v="0"/>
    <n v="0"/>
    <n v="743038.01655172417"/>
    <n v="11.810597848764754"/>
  </r>
  <r>
    <x v="25"/>
    <x v="45"/>
    <n v="62912.82"/>
    <n v="83520"/>
    <n v="36852.222222222219"/>
    <n v="76295979.889365077"/>
    <n v="1212.7220111799641"/>
    <m/>
    <m/>
    <m/>
    <m/>
    <m/>
    <m/>
    <n v="107.1428571428572"/>
    <m/>
    <m/>
    <m/>
    <m/>
    <m/>
    <m/>
    <m/>
    <m/>
    <m/>
    <m/>
    <m/>
    <m/>
    <m/>
    <m/>
    <m/>
    <m/>
    <m/>
    <n v="36852.222222222219"/>
    <n v="0"/>
    <n v="83520"/>
    <n v="0"/>
    <n v="107.1428571428572"/>
    <n v="0"/>
    <n v="125739.7822222222"/>
    <n v="0"/>
    <n v="79344"/>
    <n v="0"/>
    <n v="107.1428571428572"/>
    <n v="0"/>
    <n v="205190.92507936506"/>
    <n v="3.2615121223204597"/>
  </r>
  <r>
    <x v="26"/>
    <x v="45"/>
    <n v="62912.82"/>
    <n v="388"/>
    <n v="38460"/>
    <n v="485110.02"/>
    <n v="7.7108073053264032"/>
    <m/>
    <m/>
    <m/>
    <m/>
    <m/>
    <m/>
    <n v="28500"/>
    <m/>
    <m/>
    <m/>
    <m/>
    <m/>
    <m/>
    <m/>
    <m/>
    <m/>
    <m/>
    <m/>
    <m/>
    <m/>
    <m/>
    <m/>
    <m/>
    <m/>
    <n v="38460"/>
    <n v="0"/>
    <n v="388"/>
    <n v="0"/>
    <n v="28500"/>
    <n v="0"/>
    <n v="131225.51999999999"/>
    <n v="0"/>
    <n v="368.6"/>
    <n v="0"/>
    <n v="28500"/>
    <n v="0"/>
    <n v="160094.12"/>
    <n v="2.5446978851051343"/>
  </r>
  <r>
    <x v="27"/>
    <x v="45"/>
    <n v="62912.82"/>
    <n v="0"/>
    <n v="40128.21428571429"/>
    <n v="137050.46714285709"/>
    <n v="2.1784125243249748"/>
    <m/>
    <m/>
    <m/>
    <m/>
    <m/>
    <m/>
    <n v="133000"/>
    <m/>
    <m/>
    <m/>
    <m/>
    <m/>
    <m/>
    <m/>
    <m/>
    <m/>
    <m/>
    <m/>
    <m/>
    <m/>
    <m/>
    <m/>
    <m/>
    <m/>
    <n v="40128.21428571429"/>
    <n v="0"/>
    <n v="0"/>
    <n v="0"/>
    <n v="133000"/>
    <n v="0"/>
    <n v="136917.46714285715"/>
    <n v="0"/>
    <n v="0"/>
    <n v="0"/>
    <n v="133000"/>
    <n v="0"/>
    <n v="269917.46714285715"/>
    <n v="4.2903412554524998"/>
  </r>
  <r>
    <x v="28"/>
    <x v="45"/>
    <n v="62912.82"/>
    <n v="0"/>
    <m/>
    <m/>
    <m/>
    <m/>
    <m/>
    <m/>
    <m/>
    <m/>
    <m/>
    <n v="0"/>
    <m/>
    <m/>
    <m/>
    <m/>
    <m/>
    <m/>
    <m/>
    <m/>
    <m/>
    <m/>
    <m/>
    <m/>
    <m/>
    <m/>
    <m/>
    <m/>
    <m/>
    <n v="0"/>
    <n v="0"/>
    <n v="0"/>
    <n v="0"/>
    <n v="0"/>
    <n v="0"/>
    <n v="0"/>
    <n v="0"/>
    <n v="0"/>
    <n v="0"/>
    <n v="0"/>
    <n v="0"/>
    <n v="0"/>
    <n v="0"/>
  </r>
  <r>
    <x v="29"/>
    <x v="45"/>
    <n v="62912.82"/>
    <n v="0"/>
    <n v="48839.392857142862"/>
    <n v="166913.512974026"/>
    <n v="2.6530846243864699"/>
    <m/>
    <m/>
    <m/>
    <m/>
    <m/>
    <m/>
    <n v="273504.54545454541"/>
    <m/>
    <m/>
    <m/>
    <m/>
    <m/>
    <m/>
    <m/>
    <m/>
    <m/>
    <m/>
    <m/>
    <m/>
    <m/>
    <m/>
    <m/>
    <m/>
    <m/>
    <n v="48839.392857142862"/>
    <n v="0"/>
    <n v="0"/>
    <n v="0"/>
    <n v="273504.54545454541"/>
    <n v="0"/>
    <n v="166640.00842857145"/>
    <n v="0"/>
    <n v="0"/>
    <n v="0"/>
    <n v="273504.54545454541"/>
    <n v="0"/>
    <n v="440144.55388311687"/>
    <n v="6.9961027638423596"/>
  </r>
  <r>
    <x v="30"/>
    <x v="45"/>
    <n v="62912.82"/>
    <n v="0"/>
    <n v="51746"/>
    <n v="176689.552"/>
    <n v="2.8084744329470861"/>
    <m/>
    <m/>
    <m/>
    <m/>
    <m/>
    <m/>
    <n v="132200"/>
    <m/>
    <m/>
    <m/>
    <m/>
    <m/>
    <m/>
    <m/>
    <m/>
    <m/>
    <m/>
    <m/>
    <m/>
    <m/>
    <m/>
    <m/>
    <m/>
    <m/>
    <n v="51746"/>
    <n v="0"/>
    <n v="0"/>
    <n v="0"/>
    <n v="132200"/>
    <n v="0"/>
    <n v="176557.35199999998"/>
    <n v="0"/>
    <n v="0"/>
    <n v="0"/>
    <n v="132200"/>
    <n v="0"/>
    <n v="308757.35199999996"/>
    <n v="4.9077016735221841"/>
  </r>
  <r>
    <x v="31"/>
    <x v="45"/>
    <n v="62912.82"/>
    <n v="210172"/>
    <n v="54626"/>
    <n v="191863268.21200001"/>
    <n v="3049.6601372053469"/>
    <m/>
    <m/>
    <m/>
    <m/>
    <m/>
    <m/>
    <n v="20300"/>
    <m/>
    <m/>
    <m/>
    <m/>
    <m/>
    <m/>
    <m/>
    <m/>
    <m/>
    <m/>
    <m/>
    <m/>
    <m/>
    <m/>
    <m/>
    <m/>
    <m/>
    <n v="54626"/>
    <n v="0"/>
    <n v="210172"/>
    <n v="0"/>
    <n v="20300"/>
    <n v="0"/>
    <n v="186383.91199999998"/>
    <n v="0"/>
    <n v="199663.4"/>
    <n v="0"/>
    <n v="20300"/>
    <n v="0"/>
    <n v="406347.31199999998"/>
    <n v="6.4588952140438147"/>
  </r>
  <r>
    <x v="32"/>
    <x v="45"/>
    <n v="62912.82"/>
    <n v="134678.57142857139"/>
    <n v="49294.73684210526"/>
    <n v="122995050.7849624"/>
    <n v="1955.00215829737"/>
    <m/>
    <m/>
    <m/>
    <m/>
    <m/>
    <m/>
    <n v="0"/>
    <m/>
    <m/>
    <m/>
    <m/>
    <m/>
    <m/>
    <m/>
    <m/>
    <m/>
    <m/>
    <m/>
    <m/>
    <m/>
    <m/>
    <m/>
    <m/>
    <m/>
    <n v="49294.73684210526"/>
    <n v="0"/>
    <n v="134678.57142857139"/>
    <n v="0"/>
    <n v="0"/>
    <n v="0"/>
    <n v="168193.64210526313"/>
    <n v="0"/>
    <n v="127944.64285714283"/>
    <n v="0"/>
    <n v="0"/>
    <n v="0"/>
    <n v="296138.28496240597"/>
    <n v="4.7071214573183333"/>
  </r>
  <r>
    <x v="33"/>
    <x v="45"/>
    <n v="62912.82"/>
    <n v="679488"/>
    <n v="54325"/>
    <n v="619878412.89999998"/>
    <n v="9852.9463370050707"/>
    <m/>
    <m/>
    <m/>
    <m/>
    <m/>
    <m/>
    <n v="0"/>
    <m/>
    <m/>
    <m/>
    <m/>
    <m/>
    <m/>
    <m/>
    <m/>
    <m/>
    <m/>
    <m/>
    <m/>
    <m/>
    <m/>
    <m/>
    <m/>
    <m/>
    <n v="54325"/>
    <n v="0"/>
    <n v="679488"/>
    <n v="0"/>
    <n v="0"/>
    <n v="0"/>
    <n v="185356.9"/>
    <n v="0"/>
    <n v="645513.6"/>
    <n v="0"/>
    <n v="0"/>
    <n v="0"/>
    <n v="830870.5"/>
    <n v="13.206696186882102"/>
  </r>
  <r>
    <x v="34"/>
    <x v="45"/>
    <n v="62912.82"/>
    <n v="867552"/>
    <n v="55306"/>
    <n v="791396128.07200003"/>
    <n v="12579.21459908127"/>
    <m/>
    <m/>
    <m/>
    <m/>
    <m/>
    <m/>
    <n v="0"/>
    <m/>
    <m/>
    <m/>
    <m/>
    <m/>
    <m/>
    <m/>
    <m/>
    <m/>
    <m/>
    <m/>
    <m/>
    <m/>
    <m/>
    <m/>
    <m/>
    <m/>
    <n v="55306"/>
    <n v="0"/>
    <n v="867552"/>
    <n v="0"/>
    <n v="0"/>
    <n v="0"/>
    <n v="188704.07199999999"/>
    <n v="0"/>
    <n v="824174.4"/>
    <n v="0"/>
    <n v="0"/>
    <n v="0"/>
    <n v="1012878.4720000001"/>
    <n v="16.099715002443066"/>
  </r>
  <r>
    <x v="35"/>
    <x v="45"/>
    <n v="62912.82"/>
    <n v="875616"/>
    <n v="54467.839999999997"/>
    <n v="798747636.27007997"/>
    <n v="12696.066572410789"/>
    <m/>
    <m/>
    <m/>
    <m/>
    <m/>
    <m/>
    <n v="0"/>
    <m/>
    <m/>
    <m/>
    <m/>
    <m/>
    <m/>
    <m/>
    <m/>
    <m/>
    <m/>
    <m/>
    <m/>
    <m/>
    <m/>
    <m/>
    <m/>
    <m/>
    <n v="54467.839999999997"/>
    <n v="0"/>
    <n v="875616"/>
    <n v="0"/>
    <n v="0"/>
    <n v="0"/>
    <n v="185844.27007999999"/>
    <n v="0"/>
    <n v="831835.2"/>
    <n v="0"/>
    <n v="0"/>
    <n v="0"/>
    <n v="1017679.4700799999"/>
    <n v="16.176026922334746"/>
  </r>
  <r>
    <x v="36"/>
    <x v="45"/>
    <n v="62912.82"/>
    <n v="476386.62068965519"/>
    <n v="50500.068965517239"/>
    <n v="434636904.30427587"/>
    <n v="6908.5388441860323"/>
    <m/>
    <m/>
    <m/>
    <m/>
    <m/>
    <m/>
    <n v="0"/>
    <m/>
    <m/>
    <m/>
    <m/>
    <m/>
    <m/>
    <m/>
    <m/>
    <m/>
    <m/>
    <m/>
    <m/>
    <m/>
    <m/>
    <m/>
    <m/>
    <m/>
    <n v="50500.068965517239"/>
    <n v="0"/>
    <n v="476386.62068965519"/>
    <n v="0"/>
    <n v="0"/>
    <n v="0"/>
    <n v="172306.23531034481"/>
    <n v="0"/>
    <n v="452567.28965517238"/>
    <n v="0"/>
    <n v="0"/>
    <n v="0"/>
    <n v="624873.52496551722"/>
    <n v="9.932371891222127"/>
  </r>
  <r>
    <x v="37"/>
    <x v="45"/>
    <n v="62912.82"/>
    <n v="352312"/>
    <n v="50128"/>
    <n v="321479596.13599998"/>
    <n v="5109.9072709296961"/>
    <m/>
    <m/>
    <m/>
    <m/>
    <m/>
    <m/>
    <n v="15400"/>
    <m/>
    <m/>
    <m/>
    <m/>
    <m/>
    <m/>
    <m/>
    <m/>
    <m/>
    <m/>
    <m/>
    <m/>
    <m/>
    <m/>
    <m/>
    <m/>
    <m/>
    <n v="50128"/>
    <n v="0"/>
    <n v="352312"/>
    <n v="0"/>
    <n v="15400"/>
    <n v="0"/>
    <n v="171036.736"/>
    <n v="0"/>
    <n v="334696.40000000002"/>
    <n v="0"/>
    <n v="15400"/>
    <n v="0"/>
    <n v="521133.13600000006"/>
    <n v="8.2834172113092386"/>
  </r>
  <r>
    <x v="38"/>
    <x v="45"/>
    <n v="62912.82"/>
    <n v="253208"/>
    <n v="50885"/>
    <n v="231099410.9966667"/>
    <n v="3673.317295259591"/>
    <m/>
    <m/>
    <m/>
    <m/>
    <m/>
    <m/>
    <n v="95376.666666666657"/>
    <m/>
    <m/>
    <m/>
    <m/>
    <m/>
    <m/>
    <m/>
    <m/>
    <m/>
    <m/>
    <m/>
    <m/>
    <m/>
    <m/>
    <m/>
    <m/>
    <m/>
    <n v="50885"/>
    <n v="0"/>
    <n v="253208"/>
    <n v="0"/>
    <n v="95376.666666666657"/>
    <n v="0"/>
    <n v="173619.62"/>
    <n v="0"/>
    <n v="240547.6"/>
    <n v="0"/>
    <n v="95376.666666666657"/>
    <n v="0"/>
    <n v="509543.8866666666"/>
    <n v="8.0992059594001127"/>
  </r>
  <r>
    <x v="39"/>
    <x v="45"/>
    <n v="62912.82"/>
    <n v="273224"/>
    <n v="52872"/>
    <n v="249360971.96399999"/>
    <n v="3963.5841871155399"/>
    <m/>
    <m/>
    <m/>
    <m/>
    <m/>
    <m/>
    <n v="284700"/>
    <m/>
    <m/>
    <m/>
    <m/>
    <m/>
    <m/>
    <m/>
    <m/>
    <m/>
    <m/>
    <m/>
    <m/>
    <m/>
    <m/>
    <m/>
    <m/>
    <m/>
    <n v="52872"/>
    <n v="0"/>
    <n v="273224"/>
    <n v="0"/>
    <n v="284700"/>
    <n v="0"/>
    <n v="180399.264"/>
    <n v="0"/>
    <n v="259562.8"/>
    <n v="0"/>
    <n v="284700"/>
    <n v="0"/>
    <n v="724662.06400000001"/>
    <n v="11.518511870871469"/>
  </r>
  <r>
    <x v="40"/>
    <x v="45"/>
    <n v="62912.82"/>
    <n v="168148"/>
    <n v="53981"/>
    <n v="153535445.83082351"/>
    <n v="2440.4407011400431"/>
    <m/>
    <m/>
    <m/>
    <m/>
    <m/>
    <m/>
    <n v="286658.82352941181"/>
    <m/>
    <m/>
    <m/>
    <m/>
    <m/>
    <m/>
    <m/>
    <m/>
    <m/>
    <m/>
    <m/>
    <m/>
    <m/>
    <m/>
    <m/>
    <m/>
    <m/>
    <n v="53981"/>
    <n v="0"/>
    <n v="168148"/>
    <n v="0"/>
    <n v="286658.82352941181"/>
    <n v="0"/>
    <n v="184183.17199999999"/>
    <n v="0"/>
    <n v="159740.6"/>
    <n v="0"/>
    <n v="286658.82352941181"/>
    <n v="0"/>
    <n v="630582.5955294118"/>
    <n v="10.023117633725715"/>
  </r>
  <r>
    <x v="41"/>
    <x v="45"/>
    <n v="62912.82"/>
    <n v="268060"/>
    <n v="54135"/>
    <n v="244655686.40947369"/>
    <n v="3888.7938329037511"/>
    <m/>
    <m/>
    <m/>
    <m/>
    <m/>
    <m/>
    <n v="257789.4736842105"/>
    <m/>
    <m/>
    <m/>
    <m/>
    <m/>
    <m/>
    <m/>
    <m/>
    <m/>
    <m/>
    <m/>
    <m/>
    <m/>
    <m/>
    <m/>
    <m/>
    <m/>
    <n v="54135"/>
    <n v="0"/>
    <n v="268060"/>
    <n v="0"/>
    <n v="257789.4736842105"/>
    <n v="0"/>
    <n v="184708.62"/>
    <n v="0"/>
    <n v="254657"/>
    <n v="0"/>
    <n v="257789.4736842105"/>
    <n v="0"/>
    <n v="697155.09368421044"/>
    <n v="11.081288260233931"/>
  </r>
  <r>
    <x v="42"/>
    <x v="45"/>
    <n v="62912.82"/>
    <n v="13940"/>
    <n v="51959"/>
    <n v="12890725.143714281"/>
    <n v="204.8976387028799"/>
    <m/>
    <m/>
    <m/>
    <m/>
    <m/>
    <m/>
    <n v="161035.71428571429"/>
    <m/>
    <m/>
    <m/>
    <m/>
    <m/>
    <m/>
    <m/>
    <m/>
    <m/>
    <m/>
    <m/>
    <m/>
    <m/>
    <m/>
    <m/>
    <m/>
    <m/>
    <n v="51959"/>
    <n v="0"/>
    <n v="13940"/>
    <n v="0"/>
    <n v="161035.71428571429"/>
    <n v="0"/>
    <n v="177284.10800000001"/>
    <n v="0"/>
    <n v="13243"/>
    <n v="0"/>
    <n v="161035.71428571429"/>
    <n v="0"/>
    <n v="351562.82228571433"/>
    <n v="5.5880951177472946"/>
  </r>
  <r>
    <x v="43"/>
    <x v="45"/>
    <n v="62912.82"/>
    <n v="259348.13793103449"/>
    <n v="49635.428571428572"/>
    <n v="236694927.14435461"/>
    <n v="3762.2578345390398"/>
    <m/>
    <m/>
    <m/>
    <m/>
    <m/>
    <m/>
    <n v="69268.965517241377"/>
    <m/>
    <m/>
    <m/>
    <m/>
    <m/>
    <m/>
    <m/>
    <m/>
    <m/>
    <m/>
    <m/>
    <m/>
    <m/>
    <m/>
    <m/>
    <m/>
    <m/>
    <n v="49635.428571428572"/>
    <n v="0"/>
    <n v="259348.13793103449"/>
    <n v="0"/>
    <n v="69268.965517241377"/>
    <n v="0"/>
    <n v="169356.08228571428"/>
    <n v="0"/>
    <n v="246380.73103448277"/>
    <n v="0"/>
    <n v="69268.965517241377"/>
    <n v="0"/>
    <n v="485005.77883743844"/>
    <n v="7.7091724522512015"/>
  </r>
  <r>
    <x v="44"/>
    <x v="45"/>
    <n v="62912.82"/>
    <n v="595904"/>
    <n v="49675.71428571429"/>
    <n v="543633941.53714287"/>
    <n v="8641.0430521059698"/>
    <m/>
    <m/>
    <m/>
    <m/>
    <m/>
    <m/>
    <n v="0"/>
    <m/>
    <m/>
    <m/>
    <m/>
    <m/>
    <m/>
    <m/>
    <m/>
    <m/>
    <m/>
    <m/>
    <m/>
    <m/>
    <m/>
    <m/>
    <m/>
    <m/>
    <n v="49675.71428571429"/>
    <n v="0"/>
    <n v="595904"/>
    <n v="0"/>
    <n v="0"/>
    <n v="0"/>
    <n v="169493.53714285715"/>
    <n v="0"/>
    <n v="566108.80000000005"/>
    <n v="0"/>
    <n v="0"/>
    <n v="0"/>
    <n v="735602.33714285726"/>
    <n v="11.692407638742903"/>
  </r>
  <r>
    <x v="45"/>
    <x v="45"/>
    <n v="62912.82"/>
    <n v="444250.66666666663"/>
    <n v="48151.857142857138"/>
    <n v="405320902.13657129"/>
    <n v="6442.5619845909641"/>
    <m/>
    <m/>
    <m/>
    <m/>
    <m/>
    <m/>
    <n v="0"/>
    <m/>
    <m/>
    <m/>
    <m/>
    <m/>
    <m/>
    <m/>
    <m/>
    <m/>
    <m/>
    <m/>
    <m/>
    <m/>
    <m/>
    <m/>
    <m/>
    <m/>
    <n v="48151.857142857138"/>
    <n v="0"/>
    <n v="444250.66666666663"/>
    <n v="0"/>
    <n v="0"/>
    <n v="0"/>
    <n v="164294.13657142856"/>
    <n v="0"/>
    <n v="422038.1333333333"/>
    <n v="0"/>
    <n v="0"/>
    <n v="0"/>
    <n v="586332.26990476181"/>
    <n v="9.3197581972126162"/>
  </r>
  <r>
    <x v="46"/>
    <x v="45"/>
    <n v="62912.82"/>
    <n v="751371.79999999993"/>
    <n v="58178.142857142862"/>
    <n v="685449585.42342854"/>
    <n v="10895.197899057879"/>
    <m/>
    <m/>
    <m/>
    <m/>
    <m/>
    <m/>
    <n v="0"/>
    <m/>
    <m/>
    <m/>
    <m/>
    <m/>
    <m/>
    <m/>
    <m/>
    <m/>
    <m/>
    <m/>
    <m/>
    <m/>
    <m/>
    <m/>
    <m/>
    <m/>
    <n v="58178.142857142862"/>
    <n v="0"/>
    <n v="751371.79999999993"/>
    <n v="0"/>
    <n v="0"/>
    <n v="0"/>
    <n v="198503.82342857143"/>
    <n v="0"/>
    <n v="713803.20999999985"/>
    <n v="0"/>
    <n v="0"/>
    <n v="0"/>
    <n v="912307.0334285713"/>
    <n v="14.501130825618233"/>
  </r>
  <r>
    <x v="47"/>
    <x v="45"/>
    <n v="62912.82"/>
    <n v="800308"/>
    <n v="49804"/>
    <n v="730050827.24800003"/>
    <n v="11604.13312428274"/>
    <m/>
    <m/>
    <m/>
    <m/>
    <m/>
    <m/>
    <n v="0"/>
    <m/>
    <m/>
    <m/>
    <m/>
    <m/>
    <m/>
    <m/>
    <m/>
    <m/>
    <m/>
    <m/>
    <m/>
    <m/>
    <m/>
    <m/>
    <m/>
    <m/>
    <n v="49804"/>
    <n v="0"/>
    <n v="800308"/>
    <n v="0"/>
    <n v="0"/>
    <n v="0"/>
    <n v="169931.24799999999"/>
    <n v="0"/>
    <n v="760292.6"/>
    <n v="0"/>
    <n v="0"/>
    <n v="0"/>
    <n v="930223.848"/>
    <n v="14.78591880001564"/>
  </r>
  <r>
    <x v="48"/>
    <x v="45"/>
    <n v="62912.82"/>
    <n v="580033.51724137936"/>
    <n v="55629.5"/>
    <n v="529180375.57813787"/>
    <n v="8411.3041116802233"/>
    <m/>
    <m/>
    <m/>
    <m/>
    <m/>
    <m/>
    <n v="0"/>
    <m/>
    <m/>
    <m/>
    <m/>
    <m/>
    <m/>
    <m/>
    <m/>
    <m/>
    <m/>
    <m/>
    <m/>
    <m/>
    <m/>
    <m/>
    <m/>
    <m/>
    <n v="55629.5"/>
    <n v="0"/>
    <n v="580033.51724137936"/>
    <n v="0"/>
    <n v="0"/>
    <n v="0"/>
    <n v="189807.85399999999"/>
    <n v="0"/>
    <n v="551031.84137931035"/>
    <n v="0"/>
    <n v="0"/>
    <n v="0"/>
    <n v="740839.69537931029"/>
    <n v="11.775655508357602"/>
  </r>
  <r>
    <x v="49"/>
    <x v="45"/>
    <n v="62912.82"/>
    <n v="395829.23076923081"/>
    <n v="50458.846153846163"/>
    <n v="361168424.04461533"/>
    <n v="5740.7598436668941"/>
    <m/>
    <m/>
    <m/>
    <m/>
    <m/>
    <m/>
    <n v="0"/>
    <m/>
    <m/>
    <m/>
    <m/>
    <m/>
    <m/>
    <m/>
    <m/>
    <m/>
    <m/>
    <m/>
    <m/>
    <m/>
    <m/>
    <m/>
    <m/>
    <m/>
    <n v="50458.846153846163"/>
    <n v="0"/>
    <n v="395829.23076923081"/>
    <n v="0"/>
    <n v="0"/>
    <n v="0"/>
    <n v="172165.5830769231"/>
    <n v="0"/>
    <n v="376037.76923076925"/>
    <n v="0"/>
    <n v="0"/>
    <n v="0"/>
    <n v="548203.3523076924"/>
    <n v="8.7136986119473328"/>
  </r>
  <r>
    <x v="50"/>
    <x v="45"/>
    <n v="62912.82"/>
    <n v="70667.172413793101"/>
    <n v="49432.172413793101"/>
    <n v="64617212.717226587"/>
    <n v="1027.0884033065761"/>
    <m/>
    <m/>
    <m/>
    <m/>
    <m/>
    <m/>
    <n v="88903.57142857142"/>
    <m/>
    <m/>
    <m/>
    <m/>
    <m/>
    <m/>
    <m/>
    <m/>
    <m/>
    <m/>
    <m/>
    <m/>
    <m/>
    <m/>
    <m/>
    <m/>
    <m/>
    <n v="49432.172413793101"/>
    <n v="0"/>
    <n v="70667.172413793101"/>
    <n v="0"/>
    <n v="88903.57142857142"/>
    <n v="0"/>
    <n v="168662.57227586207"/>
    <n v="0"/>
    <n v="67133.813793103443"/>
    <n v="0"/>
    <n v="88903.57142857142"/>
    <n v="0"/>
    <n v="324699.9574975369"/>
    <n v="5.1611095719050093"/>
  </r>
  <r>
    <x v="51"/>
    <x v="45"/>
    <n v="62912.82"/>
    <n v="16444.28571428571"/>
    <n v="52485"/>
    <n v="15176393.737582421"/>
    <n v="241.22826343653011"/>
    <m/>
    <m/>
    <m/>
    <m/>
    <m/>
    <m/>
    <n v="126346.1538461539"/>
    <m/>
    <m/>
    <m/>
    <m/>
    <m/>
    <m/>
    <m/>
    <m/>
    <m/>
    <m/>
    <m/>
    <m/>
    <m/>
    <m/>
    <m/>
    <m/>
    <m/>
    <n v="52485"/>
    <n v="0"/>
    <n v="16444.28571428571"/>
    <n v="0"/>
    <n v="126346.1538461539"/>
    <n v="0"/>
    <n v="179078.82"/>
    <n v="0"/>
    <n v="15622.071428571426"/>
    <n v="0"/>
    <n v="126346.1538461539"/>
    <n v="0"/>
    <n v="321047.0452747253"/>
    <n v="5.1030464899638153"/>
  </r>
  <r>
    <x v="52"/>
    <x v="45"/>
    <n v="62912.82"/>
    <n v="1001506.666666667"/>
    <n v="53113.333333333328"/>
    <n v="913555577.56000018"/>
    <n v="14520.934903120189"/>
    <m/>
    <m/>
    <m/>
    <m/>
    <m/>
    <m/>
    <n v="274866.66666666663"/>
    <m/>
    <m/>
    <m/>
    <m/>
    <m/>
    <m/>
    <m/>
    <m/>
    <m/>
    <m/>
    <m/>
    <m/>
    <m/>
    <m/>
    <m/>
    <m/>
    <m/>
    <n v="53113.333333333328"/>
    <n v="0"/>
    <n v="1001506.666666667"/>
    <n v="0"/>
    <n v="274866.66666666663"/>
    <n v="0"/>
    <n v="181222.6933333333"/>
    <n v="0"/>
    <n v="951431.3333333336"/>
    <n v="0"/>
    <n v="274866.66666666663"/>
    <n v="0"/>
    <n v="1407520.6933333334"/>
    <n v="22.372557665247456"/>
  </r>
  <r>
    <x v="0"/>
    <x v="46"/>
    <n v="93667"/>
    <m/>
    <m/>
    <n v="847514.18059983279"/>
    <n v="9.048161899066189"/>
    <n v="161008.46428571429"/>
    <n v="14891.42105263158"/>
    <m/>
    <n v="32660.71428571429"/>
    <n v="247311.11111111109"/>
    <m/>
    <m/>
    <m/>
    <m/>
    <m/>
    <m/>
    <m/>
    <m/>
    <m/>
    <m/>
    <m/>
    <m/>
    <m/>
    <m/>
    <m/>
    <m/>
    <m/>
    <m/>
    <m/>
    <n v="175899.88533834586"/>
    <n v="0"/>
    <n v="0"/>
    <n v="32660.71428571429"/>
    <n v="0"/>
    <n v="247311.11111111109"/>
    <n v="600170.4087744361"/>
    <n v="0"/>
    <n v="0"/>
    <n v="32660.71428571429"/>
    <n v="0"/>
    <n v="0"/>
    <n v="632831.12306015042"/>
    <n v="6.7561801174389107"/>
  </r>
  <r>
    <x v="54"/>
    <x v="46"/>
    <n v="93667"/>
    <m/>
    <m/>
    <n v="825934.1146666666"/>
    <n v="8.8177705559766686"/>
    <n v="141470"/>
    <n v="13384"/>
    <m/>
    <n v="25600"/>
    <n v="297546.66666666663"/>
    <m/>
    <m/>
    <m/>
    <m/>
    <m/>
    <m/>
    <m/>
    <m/>
    <m/>
    <m/>
    <m/>
    <m/>
    <m/>
    <m/>
    <m/>
    <m/>
    <m/>
    <m/>
    <m/>
    <n v="154854"/>
    <n v="0"/>
    <n v="0"/>
    <n v="25600"/>
    <n v="0"/>
    <n v="297546.66666666663"/>
    <n v="528361.848"/>
    <n v="0"/>
    <n v="0"/>
    <n v="25600"/>
    <n v="0"/>
    <n v="0"/>
    <n v="553961.848"/>
    <n v="5.9141623837637587"/>
  </r>
  <r>
    <x v="1"/>
    <x v="46"/>
    <n v="93667"/>
    <m/>
    <m/>
    <n v="807778.29146669048"/>
    <n v="8.6239368343887435"/>
    <n v="157786.67857142861"/>
    <n v="15029.1875"/>
    <m/>
    <n v="3283.703703703703"/>
    <n v="218127.27272727271"/>
    <m/>
    <m/>
    <m/>
    <m/>
    <m/>
    <m/>
    <m/>
    <m/>
    <m/>
    <m/>
    <m/>
    <m/>
    <m/>
    <m/>
    <m/>
    <m/>
    <m/>
    <m/>
    <m/>
    <n v="172815.86607142861"/>
    <n v="0"/>
    <n v="0"/>
    <n v="3283.703703703703"/>
    <n v="0"/>
    <n v="218127.27272727271"/>
    <n v="589647.73503571434"/>
    <n v="0"/>
    <n v="0"/>
    <n v="3283.703703703703"/>
    <n v="0"/>
    <n v="0"/>
    <n v="592931.43873941805"/>
    <n v="6.3302063559142283"/>
  </r>
  <r>
    <x v="53"/>
    <x v="46"/>
    <n v="93667"/>
    <m/>
    <m/>
    <n v="867706.19971428567"/>
    <n v="9.2637342897102037"/>
    <n v="150522"/>
    <n v="15158.571428571429"/>
    <m/>
    <n v="4090"/>
    <n v="302400"/>
    <m/>
    <m/>
    <m/>
    <m/>
    <m/>
    <m/>
    <m/>
    <m/>
    <m/>
    <m/>
    <m/>
    <m/>
    <m/>
    <m/>
    <m/>
    <m/>
    <m/>
    <m/>
    <m/>
    <n v="165680.57142857142"/>
    <n v="0"/>
    <n v="0"/>
    <n v="4090"/>
    <n v="0"/>
    <n v="302400"/>
    <n v="565302.1097142857"/>
    <n v="0"/>
    <n v="0"/>
    <n v="4090"/>
    <n v="0"/>
    <n v="0"/>
    <n v="569392.1097142857"/>
    <n v="6.0788976877052292"/>
  </r>
  <r>
    <x v="2"/>
    <x v="46"/>
    <n v="93667"/>
    <m/>
    <m/>
    <n v="780093.78411666665"/>
    <n v="8.3283737508051576"/>
    <n v="140211.70833333331"/>
    <n v="19199.849999999999"/>
    <m/>
    <n v="297.08333333333343"/>
    <n v="236181.25"/>
    <m/>
    <m/>
    <m/>
    <m/>
    <m/>
    <m/>
    <m/>
    <m/>
    <m/>
    <m/>
    <m/>
    <m/>
    <m/>
    <m/>
    <m/>
    <m/>
    <m/>
    <m/>
    <m/>
    <n v="159411.55833333332"/>
    <n v="0"/>
    <n v="0"/>
    <n v="297.08333333333343"/>
    <n v="0"/>
    <n v="236181.25"/>
    <n v="543912.23703333328"/>
    <n v="0"/>
    <n v="0"/>
    <n v="297.08333333333343"/>
    <n v="0"/>
    <n v="0"/>
    <n v="544209.32036666665"/>
    <n v="5.8100432421948671"/>
  </r>
  <r>
    <x v="3"/>
    <x v="46"/>
    <n v="93667"/>
    <m/>
    <m/>
    <n v="653316.23285714281"/>
    <n v="6.9748815789674357"/>
    <n v="130255.7142857143"/>
    <n v="20500"/>
    <m/>
    <n v="235.71428571428569"/>
    <n v="138937.5"/>
    <m/>
    <m/>
    <m/>
    <m/>
    <m/>
    <m/>
    <m/>
    <m/>
    <m/>
    <m/>
    <m/>
    <m/>
    <m/>
    <m/>
    <m/>
    <m/>
    <m/>
    <m/>
    <m/>
    <n v="150755.71428571432"/>
    <n v="0"/>
    <n v="0"/>
    <n v="235.71428571428569"/>
    <n v="0"/>
    <n v="138937.5"/>
    <n v="514378.49714285723"/>
    <n v="0"/>
    <n v="0"/>
    <n v="235.71428571428569"/>
    <n v="0"/>
    <n v="0"/>
    <n v="514614.21142857149"/>
    <n v="5.494082349478167"/>
  </r>
  <r>
    <x v="4"/>
    <x v="46"/>
    <n v="93667"/>
    <m/>
    <m/>
    <n v="1085292.4340853889"/>
    <n v="11.586710731478419"/>
    <n v="160017.21714286509"/>
    <n v="23670.01503759333"/>
    <m/>
    <n v="705.02857142560185"/>
    <n v="458550.89285709342"/>
    <m/>
    <m/>
    <m/>
    <m/>
    <m/>
    <m/>
    <m/>
    <m/>
    <m/>
    <m/>
    <m/>
    <m/>
    <m/>
    <m/>
    <m/>
    <m/>
    <m/>
    <m/>
    <m/>
    <n v="183687.23218045844"/>
    <n v="0"/>
    <n v="0"/>
    <n v="705.02857142560185"/>
    <n v="0"/>
    <n v="458550.89285709342"/>
    <n v="626740.83619972412"/>
    <n v="0"/>
    <n v="0"/>
    <n v="705.02857142560185"/>
    <n v="0"/>
    <n v="0"/>
    <n v="627445.8647711497"/>
    <n v="6.6986864613060062"/>
  </r>
  <r>
    <x v="5"/>
    <x v="46"/>
    <n v="93667"/>
    <m/>
    <m/>
    <n v="1146448.89076923"/>
    <n v="12.23962431559919"/>
    <n v="168808.4285714291"/>
    <n v="22585.03296703293"/>
    <m/>
    <n v="685.71428571408615"/>
    <n v="493413.71428571158"/>
    <m/>
    <m/>
    <m/>
    <m/>
    <m/>
    <m/>
    <m/>
    <m/>
    <m/>
    <m/>
    <m/>
    <m/>
    <m/>
    <m/>
    <m/>
    <m/>
    <m/>
    <m/>
    <m/>
    <n v="191393.46153846203"/>
    <n v="0"/>
    <n v="0"/>
    <n v="685.71428571408615"/>
    <n v="0"/>
    <n v="493413.71428571158"/>
    <n v="653034.49076923239"/>
    <n v="0"/>
    <n v="0"/>
    <n v="685.71428571408615"/>
    <n v="0"/>
    <n v="0"/>
    <n v="653720.20505494648"/>
    <n v="6.9791944340583818"/>
  </r>
  <r>
    <x v="6"/>
    <x v="46"/>
    <n v="93667"/>
    <m/>
    <m/>
    <n v="1178061.386708074"/>
    <n v="12.57712307117848"/>
    <n v="168654.64285714281"/>
    <n v="22670"/>
    <m/>
    <n v="835.71428571428578"/>
    <n v="525260.86956521741"/>
    <m/>
    <m/>
    <m/>
    <m/>
    <m/>
    <m/>
    <m/>
    <m/>
    <m/>
    <m/>
    <m/>
    <m/>
    <m/>
    <m/>
    <m/>
    <m/>
    <m/>
    <m/>
    <m/>
    <n v="191324.64285714281"/>
    <n v="0"/>
    <n v="0"/>
    <n v="835.71428571428578"/>
    <n v="0"/>
    <n v="525260.86956521741"/>
    <n v="652799.68142857123"/>
    <n v="0"/>
    <n v="0"/>
    <n v="835.71428571428578"/>
    <n v="0"/>
    <n v="0"/>
    <n v="653635.39571428555"/>
    <n v="6.9782889994799184"/>
  </r>
  <r>
    <x v="7"/>
    <x v="46"/>
    <n v="93667"/>
    <m/>
    <m/>
    <n v="713728.10618518526"/>
    <n v="7.6198459028813268"/>
    <n v="99038.111111111109"/>
    <n v="15182.25"/>
    <m/>
    <n v="826.66666666666674"/>
    <n v="324007.40740740742"/>
    <m/>
    <m/>
    <m/>
    <m/>
    <m/>
    <m/>
    <m/>
    <m/>
    <m/>
    <m/>
    <m/>
    <m/>
    <m/>
    <m/>
    <m/>
    <m/>
    <m/>
    <m/>
    <m/>
    <n v="114220.36111111111"/>
    <n v="0"/>
    <n v="0"/>
    <n v="826.66666666666674"/>
    <n v="0"/>
    <n v="324007.40740740742"/>
    <n v="389719.87211111112"/>
    <n v="0"/>
    <n v="0"/>
    <n v="826.66666666666674"/>
    <n v="0"/>
    <n v="0"/>
    <n v="390546.53877777781"/>
    <n v="4.169521163032635"/>
  </r>
  <r>
    <x v="8"/>
    <x v="46"/>
    <n v="93667"/>
    <m/>
    <m/>
    <n v="741882.5842857142"/>
    <n v="7.9204264499312904"/>
    <n v="117393.2142857143"/>
    <n v="14375.71428571429"/>
    <m/>
    <n v="1285.714285714286"/>
    <n v="292285.71428571432"/>
    <m/>
    <m/>
    <m/>
    <m/>
    <m/>
    <m/>
    <m/>
    <m/>
    <m/>
    <m/>
    <m/>
    <m/>
    <m/>
    <m/>
    <m/>
    <m/>
    <m/>
    <m/>
    <m/>
    <n v="131768.92857142858"/>
    <n v="0"/>
    <n v="0"/>
    <n v="1285.714285714286"/>
    <n v="0"/>
    <n v="292285.71428571432"/>
    <n v="449595.58428571431"/>
    <n v="0"/>
    <n v="0"/>
    <n v="1285.714285714286"/>
    <n v="0"/>
    <n v="0"/>
    <n v="450881.29857142858"/>
    <n v="4.8136622137084411"/>
  </r>
  <r>
    <x v="9"/>
    <x v="46"/>
    <n v="93667"/>
    <m/>
    <m/>
    <n v="380531.53573724948"/>
    <n v="4.062599802889487"/>
    <n v="61347.966666666667"/>
    <n v="15018.20588235138"/>
    <m/>
    <n v="155"/>
    <n v="119970"/>
    <m/>
    <m/>
    <m/>
    <m/>
    <m/>
    <m/>
    <m/>
    <m/>
    <m/>
    <m/>
    <m/>
    <m/>
    <m/>
    <m/>
    <m/>
    <m/>
    <m/>
    <m/>
    <m/>
    <n v="76366.172549018054"/>
    <n v="0"/>
    <n v="0"/>
    <n v="155"/>
    <n v="0"/>
    <n v="119970"/>
    <n v="260561.38073724959"/>
    <n v="0"/>
    <n v="0"/>
    <n v="155"/>
    <n v="0"/>
    <n v="0"/>
    <n v="260716.38073724959"/>
    <n v="2.7834389991912798"/>
  </r>
  <r>
    <x v="10"/>
    <x v="46"/>
    <n v="93667"/>
    <m/>
    <m/>
    <n v="523439.59608114109"/>
    <n v="5.5883032026342381"/>
    <n v="82159.620689655174"/>
    <n v="14889.79411764862"/>
    <m/>
    <n v="96.206896551724142"/>
    <n v="192306.89655172409"/>
    <m/>
    <m/>
    <m/>
    <m/>
    <m/>
    <m/>
    <m/>
    <m/>
    <m/>
    <m/>
    <m/>
    <m/>
    <m/>
    <m/>
    <m/>
    <m/>
    <m/>
    <m/>
    <m/>
    <n v="97049.414807303794"/>
    <n v="0"/>
    <n v="0"/>
    <n v="96.206896551724142"/>
    <n v="0"/>
    <n v="192306.89655172409"/>
    <n v="331132.60332252056"/>
    <n v="0"/>
    <n v="0"/>
    <n v="96.206896551724142"/>
    <n v="0"/>
    <n v="0"/>
    <n v="331228.81021907227"/>
    <n v="3.5362380584311688"/>
  </r>
  <r>
    <x v="11"/>
    <x v="46"/>
    <n v="93667"/>
    <m/>
    <m/>
    <n v="606666.27839999995"/>
    <n v="6.476841132949704"/>
    <n v="89592.159999999989"/>
    <n v="12910.24"/>
    <m/>
    <n v="89.600000000000009"/>
    <n v="256928"/>
    <m/>
    <m/>
    <m/>
    <m/>
    <m/>
    <m/>
    <m/>
    <m/>
    <m/>
    <m/>
    <m/>
    <m/>
    <m/>
    <m/>
    <m/>
    <m/>
    <m/>
    <m/>
    <m/>
    <n v="102502.39999999999"/>
    <n v="0"/>
    <n v="0"/>
    <n v="89.600000000000009"/>
    <n v="0"/>
    <n v="256928"/>
    <n v="349738.18879999995"/>
    <n v="0"/>
    <n v="0"/>
    <n v="89.600000000000009"/>
    <n v="0"/>
    <n v="0"/>
    <n v="349827.78879999992"/>
    <n v="3.7348029594200725"/>
  </r>
  <r>
    <x v="12"/>
    <x v="46"/>
    <n v="93667"/>
    <m/>
    <m/>
    <n v="939063.74"/>
    <n v="10.025555852114399"/>
    <n v="149173"/>
    <n v="13357"/>
    <m/>
    <n v="11380"/>
    <n v="384500"/>
    <m/>
    <m/>
    <m/>
    <m/>
    <m/>
    <m/>
    <m/>
    <m/>
    <m/>
    <m/>
    <m/>
    <m/>
    <m/>
    <m/>
    <m/>
    <m/>
    <m/>
    <m/>
    <m/>
    <n v="162530"/>
    <n v="0"/>
    <n v="0"/>
    <n v="11380"/>
    <n v="0"/>
    <n v="384500"/>
    <n v="554552.36"/>
    <n v="0"/>
    <n v="0"/>
    <n v="11380"/>
    <n v="0"/>
    <n v="0"/>
    <n v="565932.36"/>
    <n v="6.0419609894626705"/>
  </r>
  <r>
    <x v="13"/>
    <x v="46"/>
    <n v="93667"/>
    <m/>
    <m/>
    <n v="835628.90336359292"/>
    <n v="8.9212732698131987"/>
    <n v="116645.3571428571"/>
    <n v="13721.73913043478"/>
    <m/>
    <n v="8678.5714285714275"/>
    <n v="390807.69230769231"/>
    <m/>
    <m/>
    <m/>
    <m/>
    <m/>
    <m/>
    <m/>
    <m/>
    <m/>
    <m/>
    <m/>
    <m/>
    <m/>
    <m/>
    <m/>
    <m/>
    <m/>
    <m/>
    <m/>
    <n v="130367.09627329189"/>
    <n v="0"/>
    <n v="0"/>
    <n v="8678.5714285714275"/>
    <n v="0"/>
    <n v="390807.69230769231"/>
    <n v="444812.53248447191"/>
    <n v="0"/>
    <n v="0"/>
    <n v="8678.5714285714275"/>
    <n v="0"/>
    <n v="0"/>
    <n v="453491.10391304333"/>
    <n v="4.8415248050331847"/>
  </r>
  <r>
    <x v="14"/>
    <x v="46"/>
    <n v="93667"/>
    <m/>
    <m/>
    <n v="720117.76762962958"/>
    <n v="7.688062686214244"/>
    <n v="117785.0740740741"/>
    <n v="15360.5"/>
    <m/>
    <n v="68.888888888888886"/>
    <n v="265825"/>
    <m/>
    <m/>
    <m/>
    <m/>
    <m/>
    <m/>
    <m/>
    <m/>
    <m/>
    <m/>
    <m/>
    <m/>
    <m/>
    <m/>
    <m/>
    <m/>
    <m/>
    <m/>
    <m/>
    <n v="133145.5740740741"/>
    <n v="0"/>
    <n v="0"/>
    <n v="68.888888888888886"/>
    <n v="0"/>
    <n v="265825"/>
    <n v="454292.69874074083"/>
    <n v="0"/>
    <n v="0"/>
    <n v="68.888888888888886"/>
    <n v="0"/>
    <n v="0"/>
    <n v="454361.58762962971"/>
    <n v="4.8508181924224081"/>
  </r>
  <r>
    <x v="15"/>
    <x v="46"/>
    <n v="93667"/>
    <m/>
    <m/>
    <n v="739836.05093406595"/>
    <n v="7.8985774171700376"/>
    <n v="139765.71428571429"/>
    <n v="17278.846153846149"/>
    <m/>
    <n v="10.714285714285721"/>
    <n v="204000"/>
    <m/>
    <m/>
    <m/>
    <m/>
    <m/>
    <m/>
    <m/>
    <m/>
    <m/>
    <m/>
    <m/>
    <m/>
    <m/>
    <m/>
    <m/>
    <m/>
    <m/>
    <m/>
    <m/>
    <n v="157044.56043956045"/>
    <n v="0"/>
    <n v="0"/>
    <n v="10.714285714285721"/>
    <n v="0"/>
    <n v="204000"/>
    <n v="535836.04021978017"/>
    <n v="0"/>
    <n v="0"/>
    <n v="10.714285714285721"/>
    <n v="0"/>
    <n v="0"/>
    <n v="535846.75450549449"/>
    <n v="5.7207634973415873"/>
  </r>
  <r>
    <x v="16"/>
    <x v="46"/>
    <n v="93667"/>
    <m/>
    <m/>
    <n v="1118484.926910345"/>
    <n v="11.94107772118617"/>
    <n v="156478"/>
    <n v="23956.799999999999"/>
    <m/>
    <n v="10"/>
    <n v="502841.37931034481"/>
    <m/>
    <m/>
    <m/>
    <m/>
    <m/>
    <m/>
    <m/>
    <m/>
    <m/>
    <m/>
    <m/>
    <m/>
    <m/>
    <m/>
    <m/>
    <m/>
    <m/>
    <m/>
    <m/>
    <n v="180434.8"/>
    <n v="0"/>
    <n v="0"/>
    <n v="10"/>
    <n v="0"/>
    <n v="502841.37931034481"/>
    <n v="615643.53759999992"/>
    <n v="0"/>
    <n v="0"/>
    <n v="10"/>
    <n v="0"/>
    <n v="0"/>
    <n v="615653.53759999992"/>
    <n v="6.5727901779708962"/>
  </r>
  <r>
    <x v="17"/>
    <x v="46"/>
    <n v="93667"/>
    <m/>
    <m/>
    <n v="1048617.732466667"/>
    <n v="11.19516726773214"/>
    <n v="133165.66666666669"/>
    <n v="23800.25"/>
    <m/>
    <n v="24.8"/>
    <n v="513050"/>
    <m/>
    <m/>
    <m/>
    <m/>
    <m/>
    <m/>
    <m/>
    <m/>
    <m/>
    <m/>
    <m/>
    <m/>
    <m/>
    <m/>
    <m/>
    <m/>
    <m/>
    <m/>
    <m/>
    <n v="156965.91666666669"/>
    <n v="0"/>
    <n v="0"/>
    <n v="24.8"/>
    <n v="0"/>
    <n v="513050"/>
    <n v="535567.70766666671"/>
    <n v="0"/>
    <n v="0"/>
    <n v="24.8"/>
    <n v="0"/>
    <n v="0"/>
    <n v="535592.50766666676"/>
    <n v="5.7180491279390475"/>
  </r>
  <r>
    <x v="18"/>
    <x v="46"/>
    <n v="93667"/>
    <m/>
    <m/>
    <n v="1255604.7045428569"/>
    <n v="13.4049847282699"/>
    <n v="163232.14285714281"/>
    <n v="20995.200000000001"/>
    <m/>
    <n v="21010.71428571429"/>
    <n v="627000"/>
    <m/>
    <m/>
    <m/>
    <m/>
    <m/>
    <m/>
    <m/>
    <m/>
    <m/>
    <m/>
    <m/>
    <m/>
    <m/>
    <m/>
    <m/>
    <m/>
    <m/>
    <m/>
    <m/>
    <n v="184227.34285714282"/>
    <n v="0"/>
    <n v="0"/>
    <n v="21010.71428571429"/>
    <n v="0"/>
    <n v="627000"/>
    <n v="628583.69382857135"/>
    <n v="0"/>
    <n v="0"/>
    <n v="21010.71428571429"/>
    <n v="0"/>
    <n v="0"/>
    <n v="649594.40811428567"/>
    <n v="6.9351469366402858"/>
  </r>
  <r>
    <x v="19"/>
    <x v="46"/>
    <n v="93667"/>
    <m/>
    <m/>
    <n v="1085499.326903485"/>
    <n v="11.588919543739889"/>
    <n v="155724.75862068971"/>
    <n v="16968.481481481482"/>
    <m/>
    <n v="48563.103448275862"/>
    <n v="496221.42857142858"/>
    <m/>
    <m/>
    <m/>
    <m/>
    <m/>
    <m/>
    <m/>
    <m/>
    <m/>
    <m/>
    <m/>
    <m/>
    <m/>
    <m/>
    <m/>
    <m/>
    <m/>
    <m/>
    <m/>
    <n v="172693.2401021712"/>
    <n v="0"/>
    <n v="0"/>
    <n v="48563.103448275862"/>
    <n v="0"/>
    <n v="496221.42857142858"/>
    <n v="589229.33522860811"/>
    <n v="0"/>
    <n v="0"/>
    <n v="48563.103448275862"/>
    <n v="0"/>
    <n v="0"/>
    <n v="637792.43867688393"/>
    <n v="6.8091477113271903"/>
  </r>
  <r>
    <x v="20"/>
    <x v="46"/>
    <n v="93667"/>
    <m/>
    <m/>
    <n v="768897.7304830919"/>
    <n v="8.2088433544694706"/>
    <n v="95392.5"/>
    <n v="14394.78260869565"/>
    <m/>
    <n v="81300"/>
    <n v="394222.22222222219"/>
    <m/>
    <m/>
    <m/>
    <m/>
    <m/>
    <m/>
    <m/>
    <m/>
    <m/>
    <m/>
    <m/>
    <m/>
    <m/>
    <m/>
    <m/>
    <m/>
    <m/>
    <m/>
    <m/>
    <n v="109787.28260869565"/>
    <n v="0"/>
    <n v="0"/>
    <n v="81300"/>
    <n v="0"/>
    <n v="394222.22222222219"/>
    <n v="374594.20826086955"/>
    <n v="0"/>
    <n v="0"/>
    <n v="81300"/>
    <n v="0"/>
    <n v="0"/>
    <n v="455894.20826086955"/>
    <n v="4.8671806320355042"/>
  </r>
  <r>
    <x v="21"/>
    <x v="46"/>
    <n v="93667"/>
    <m/>
    <m/>
    <n v="130684.5988888889"/>
    <n v="1.3952042756668721"/>
    <n v="0"/>
    <n v="14501.111111111109"/>
    <m/>
    <n v="32733.703703703701"/>
    <n v="81174.074074074073"/>
    <m/>
    <m/>
    <m/>
    <m/>
    <m/>
    <m/>
    <m/>
    <m/>
    <m/>
    <m/>
    <m/>
    <m/>
    <m/>
    <m/>
    <m/>
    <m/>
    <m/>
    <m/>
    <m/>
    <n v="14501.111111111109"/>
    <n v="0"/>
    <n v="0"/>
    <n v="32733.703703703701"/>
    <n v="0"/>
    <n v="81174.074074074073"/>
    <n v="49477.791111111103"/>
    <n v="0"/>
    <n v="0"/>
    <n v="32733.703703703701"/>
    <n v="0"/>
    <n v="0"/>
    <n v="82211.494814814796"/>
    <n v="0.87769966813087641"/>
  </r>
  <r>
    <x v="22"/>
    <x v="46"/>
    <n v="93667"/>
    <m/>
    <m/>
    <n v="374155.66709259257"/>
    <n v="3.994530273122793"/>
    <n v="0"/>
    <n v="14400.79166666667"/>
    <m/>
    <n v="94240"/>
    <n v="324925.92592592601"/>
    <m/>
    <m/>
    <m/>
    <m/>
    <m/>
    <m/>
    <m/>
    <m/>
    <m/>
    <m/>
    <m/>
    <m/>
    <m/>
    <m/>
    <m/>
    <m/>
    <m/>
    <m/>
    <m/>
    <n v="14400.79166666667"/>
    <n v="0"/>
    <n v="0"/>
    <n v="94240"/>
    <n v="0"/>
    <n v="324925.92592592601"/>
    <n v="49135.501166666676"/>
    <n v="0"/>
    <n v="0"/>
    <n v="94240"/>
    <n v="0"/>
    <n v="0"/>
    <n v="143375.50116666668"/>
    <n v="1.5306938534026571"/>
  </r>
  <r>
    <x v="23"/>
    <x v="46"/>
    <n v="93667"/>
    <m/>
    <m/>
    <n v="325902.85516059259"/>
    <n v="3.4793775306200971"/>
    <n v="0"/>
    <n v="14003.973259259261"/>
    <m/>
    <n v="69298.399999999994"/>
    <n v="278052"/>
    <m/>
    <m/>
    <m/>
    <m/>
    <m/>
    <m/>
    <m/>
    <m/>
    <m/>
    <m/>
    <m/>
    <m/>
    <m/>
    <m/>
    <m/>
    <m/>
    <m/>
    <m/>
    <m/>
    <n v="14003.973259259261"/>
    <n v="0"/>
    <n v="0"/>
    <n v="69298.399999999994"/>
    <n v="0"/>
    <n v="278052"/>
    <n v="47781.556760592597"/>
    <n v="0"/>
    <n v="0"/>
    <n v="69298.399999999994"/>
    <n v="0"/>
    <n v="0"/>
    <n v="117079.95676059258"/>
    <n v="1.2499595029262449"/>
  </r>
  <r>
    <x v="24"/>
    <x v="46"/>
    <n v="93667"/>
    <m/>
    <m/>
    <n v="302883.96586479212"/>
    <n v="3.2336251386805608"/>
    <n v="0"/>
    <n v="14082.357386206901"/>
    <m/>
    <n v="81391.034482758623"/>
    <n v="254753.57142857139"/>
    <m/>
    <m/>
    <m/>
    <m/>
    <m/>
    <m/>
    <m/>
    <m/>
    <m/>
    <m/>
    <m/>
    <m/>
    <m/>
    <m/>
    <m/>
    <m/>
    <m/>
    <m/>
    <m/>
    <n v="14082.357386206901"/>
    <n v="0"/>
    <n v="0"/>
    <n v="81391.034482758623"/>
    <n v="0"/>
    <n v="254753.57142857139"/>
    <n v="48049.003401737944"/>
    <n v="0"/>
    <n v="0"/>
    <n v="81391.034482758623"/>
    <n v="0"/>
    <n v="0"/>
    <n v="129440.03788449656"/>
    <n v="1.3819171947910851"/>
  </r>
  <r>
    <x v="25"/>
    <x v="46"/>
    <n v="93667"/>
    <m/>
    <m/>
    <n v="185499.03402857139"/>
    <n v="1.980409685679817"/>
    <n v="0"/>
    <n v="13084.8"/>
    <m/>
    <n v="67982.142857142855"/>
    <n v="140785.71428571429"/>
    <m/>
    <m/>
    <m/>
    <m/>
    <m/>
    <m/>
    <m/>
    <m/>
    <m/>
    <m/>
    <m/>
    <m/>
    <m/>
    <m/>
    <m/>
    <m/>
    <m/>
    <m/>
    <m/>
    <n v="13084.8"/>
    <n v="0"/>
    <n v="0"/>
    <n v="67982.142857142855"/>
    <n v="0"/>
    <n v="140785.71428571429"/>
    <n v="44645.337599999999"/>
    <n v="0"/>
    <n v="0"/>
    <n v="67982.142857142855"/>
    <n v="0"/>
    <n v="0"/>
    <n v="112627.48045714285"/>
    <n v="1.2024243378900024"/>
  </r>
  <r>
    <x v="26"/>
    <x v="46"/>
    <n v="93667"/>
    <m/>
    <m/>
    <n v="119481.524"/>
    <n v="1.2755989195767989"/>
    <n v="0"/>
    <n v="15012"/>
    <m/>
    <n v="60580"/>
    <n v="68200"/>
    <m/>
    <m/>
    <m/>
    <m/>
    <m/>
    <m/>
    <m/>
    <m/>
    <m/>
    <m/>
    <m/>
    <m/>
    <m/>
    <m/>
    <m/>
    <m/>
    <m/>
    <m/>
    <m/>
    <n v="15012"/>
    <n v="0"/>
    <n v="0"/>
    <n v="60580"/>
    <n v="0"/>
    <n v="68200"/>
    <n v="51220.943999999996"/>
    <n v="0"/>
    <n v="0"/>
    <n v="60580"/>
    <n v="0"/>
    <n v="0"/>
    <n v="111800.94399999999"/>
    <n v="1.1936001366543179"/>
  </r>
  <r>
    <x v="27"/>
    <x v="46"/>
    <n v="93667"/>
    <m/>
    <m/>
    <n v="376730.01"/>
    <n v="4.0220142632944356"/>
    <n v="0"/>
    <n v="18206.78571428571"/>
    <m/>
    <n v="37028.571428571428"/>
    <n v="314571.42857142858"/>
    <m/>
    <m/>
    <m/>
    <m/>
    <m/>
    <m/>
    <m/>
    <m/>
    <m/>
    <m/>
    <m/>
    <m/>
    <m/>
    <m/>
    <m/>
    <m/>
    <m/>
    <m/>
    <m/>
    <n v="18206.78571428571"/>
    <n v="0"/>
    <n v="0"/>
    <n v="37028.571428571428"/>
    <n v="0"/>
    <n v="314571.42857142858"/>
    <n v="62121.552857142844"/>
    <n v="0"/>
    <n v="0"/>
    <n v="37028.571428571428"/>
    <n v="0"/>
    <n v="0"/>
    <n v="99150.124285714264"/>
    <n v="1.0585384851197781"/>
  </r>
  <r>
    <x v="28"/>
    <x v="46"/>
    <n v="93667"/>
    <m/>
    <m/>
    <n v="76896.243999999992"/>
    <n v="0.82095342009459027"/>
    <n v="0"/>
    <n v="22537"/>
    <m/>
    <n v="0"/>
    <n v="0"/>
    <m/>
    <m/>
    <m/>
    <m/>
    <m/>
    <m/>
    <m/>
    <m/>
    <m/>
    <m/>
    <m/>
    <m/>
    <m/>
    <m/>
    <m/>
    <m/>
    <m/>
    <m/>
    <m/>
    <n v="22537"/>
    <n v="0"/>
    <n v="0"/>
    <n v="0"/>
    <n v="0"/>
    <n v="0"/>
    <n v="76896.243999999992"/>
    <n v="0"/>
    <n v="0"/>
    <n v="0"/>
    <n v="0"/>
    <n v="0"/>
    <n v="76896.243999999992"/>
    <n v="0.82095342009459027"/>
  </r>
  <r>
    <x v="29"/>
    <x v="46"/>
    <n v="93667"/>
    <m/>
    <m/>
    <n v="618569.66962068959"/>
    <n v="6.603923149248824"/>
    <n v="0"/>
    <n v="19811.137931034478"/>
    <m/>
    <n v="37107"/>
    <n v="550936.96"/>
    <m/>
    <m/>
    <m/>
    <m/>
    <m/>
    <m/>
    <m/>
    <m/>
    <m/>
    <m/>
    <m/>
    <m/>
    <m/>
    <m/>
    <m/>
    <m/>
    <m/>
    <m/>
    <m/>
    <n v="19811.137931034478"/>
    <n v="0"/>
    <n v="0"/>
    <n v="37107"/>
    <n v="0"/>
    <n v="550936.96"/>
    <n v="67595.602620689635"/>
    <n v="0"/>
    <n v="0"/>
    <n v="37107"/>
    <n v="0"/>
    <n v="0"/>
    <n v="104702.60262068963"/>
    <n v="1.1178174022941871"/>
  </r>
  <r>
    <x v="30"/>
    <x v="46"/>
    <n v="93667"/>
    <m/>
    <m/>
    <n v="672852.69945054955"/>
    <n v="7.1834552131545744"/>
    <n v="0"/>
    <n v="18025.71428571429"/>
    <m/>
    <n v="41270"/>
    <n v="611307.69230769237"/>
    <m/>
    <m/>
    <m/>
    <m/>
    <m/>
    <m/>
    <m/>
    <m/>
    <m/>
    <m/>
    <m/>
    <m/>
    <m/>
    <m/>
    <m/>
    <m/>
    <m/>
    <m/>
    <m/>
    <n v="18025.71428571429"/>
    <n v="0"/>
    <n v="0"/>
    <n v="41270"/>
    <n v="0"/>
    <n v="611307.69230769237"/>
    <n v="61503.737142857157"/>
    <n v="0"/>
    <n v="0"/>
    <n v="41270"/>
    <n v="0"/>
    <n v="0"/>
    <n v="102773.73714285716"/>
    <n v="1.0972246057080632"/>
  </r>
  <r>
    <x v="31"/>
    <x v="46"/>
    <n v="93667"/>
    <m/>
    <m/>
    <n v="329699.11200000002"/>
    <n v="3.5199068188369438"/>
    <n v="0"/>
    <n v="16396"/>
    <m/>
    <n v="51960"/>
    <n v="273704"/>
    <m/>
    <m/>
    <m/>
    <m/>
    <m/>
    <m/>
    <m/>
    <m/>
    <m/>
    <m/>
    <m/>
    <m/>
    <m/>
    <m/>
    <m/>
    <m/>
    <m/>
    <m/>
    <m/>
    <n v="16396"/>
    <n v="0"/>
    <n v="0"/>
    <n v="51960"/>
    <n v="0"/>
    <n v="273704"/>
    <n v="55943.152000000002"/>
    <n v="0"/>
    <n v="0"/>
    <n v="51960"/>
    <n v="0"/>
    <n v="0"/>
    <n v="107903.152"/>
    <n v="1.1519868470218968"/>
  </r>
  <r>
    <x v="32"/>
    <x v="46"/>
    <n v="93667"/>
    <m/>
    <m/>
    <n v="217213.21466165411"/>
    <n v="2.3189940391136061"/>
    <n v="0"/>
    <n v="15852.63157894737"/>
    <m/>
    <n v="52607.142857142862"/>
    <n v="163071.42857142861"/>
    <m/>
    <m/>
    <m/>
    <m/>
    <m/>
    <m/>
    <m/>
    <m/>
    <m/>
    <m/>
    <m/>
    <m/>
    <m/>
    <m/>
    <m/>
    <m/>
    <m/>
    <m/>
    <m/>
    <n v="15852.63157894737"/>
    <n v="0"/>
    <n v="0"/>
    <n v="52607.142857142862"/>
    <n v="0"/>
    <n v="163071.42857142861"/>
    <n v="54089.178947368426"/>
    <n v="0"/>
    <n v="0"/>
    <n v="52607.142857142862"/>
    <n v="0"/>
    <n v="0"/>
    <n v="106696.32180451129"/>
    <n v="1.1391025847364737"/>
  </r>
  <r>
    <x v="33"/>
    <x v="46"/>
    <n v="93667"/>
    <m/>
    <m/>
    <n v="161431.11600000001"/>
    <n v="1.72345773858456"/>
    <n v="0"/>
    <n v="13958"/>
    <m/>
    <n v="102420"/>
    <n v="113704"/>
    <m/>
    <m/>
    <m/>
    <m/>
    <m/>
    <m/>
    <m/>
    <m/>
    <m/>
    <m/>
    <m/>
    <m/>
    <m/>
    <m/>
    <m/>
    <m/>
    <m/>
    <m/>
    <m/>
    <n v="13958"/>
    <n v="0"/>
    <n v="0"/>
    <n v="102420"/>
    <n v="0"/>
    <n v="113704"/>
    <n v="47624.695999999996"/>
    <n v="0"/>
    <n v="0"/>
    <n v="102420"/>
    <n v="0"/>
    <n v="0"/>
    <n v="150044.696"/>
    <n v="1.6018949683453083"/>
  </r>
  <r>
    <x v="34"/>
    <x v="46"/>
    <n v="93667"/>
    <m/>
    <m/>
    <n v="225161.454"/>
    <n v="2.4038503848740751"/>
    <n v="0"/>
    <n v="13527"/>
    <m/>
    <n v="111330"/>
    <n v="178896"/>
    <m/>
    <m/>
    <m/>
    <m/>
    <m/>
    <m/>
    <m/>
    <m/>
    <m/>
    <m/>
    <m/>
    <m/>
    <m/>
    <m/>
    <m/>
    <m/>
    <m/>
    <m/>
    <m/>
    <n v="13527"/>
    <n v="0"/>
    <n v="0"/>
    <n v="111330"/>
    <n v="0"/>
    <n v="178896"/>
    <n v="46154.123999999996"/>
    <n v="0"/>
    <n v="0"/>
    <n v="111330"/>
    <n v="0"/>
    <n v="0"/>
    <n v="157484.12400000001"/>
    <n v="1.681319183917495"/>
  </r>
  <r>
    <x v="35"/>
    <x v="46"/>
    <n v="93667"/>
    <m/>
    <m/>
    <n v="257485.72950153839"/>
    <n v="2.7489481834748459"/>
    <n v="0"/>
    <n v="11861.92"/>
    <m/>
    <n v="111935.3846153846"/>
    <n v="216900.92307692309"/>
    <m/>
    <m/>
    <m/>
    <m/>
    <m/>
    <m/>
    <m/>
    <m/>
    <m/>
    <m/>
    <m/>
    <m/>
    <m/>
    <m/>
    <m/>
    <m/>
    <m/>
    <m/>
    <m/>
    <n v="11861.92"/>
    <n v="0"/>
    <n v="0"/>
    <n v="111935.3846153846"/>
    <n v="0"/>
    <n v="216900.92307692309"/>
    <n v="40472.871039999998"/>
    <n v="0"/>
    <n v="0"/>
    <n v="111935.3846153846"/>
    <n v="0"/>
    <n v="0"/>
    <n v="152408.25565538459"/>
    <n v="1.6271286115215027"/>
  </r>
  <r>
    <x v="36"/>
    <x v="46"/>
    <n v="93667"/>
    <m/>
    <m/>
    <n v="312215.46096551721"/>
    <n v="3.333249287000942"/>
    <n v="0"/>
    <n v="13938.24137931035"/>
    <m/>
    <n v="93491.724137931029"/>
    <n v="264564.68965517241"/>
    <m/>
    <m/>
    <m/>
    <m/>
    <m/>
    <m/>
    <m/>
    <m/>
    <m/>
    <m/>
    <m/>
    <m/>
    <m/>
    <m/>
    <m/>
    <m/>
    <m/>
    <m/>
    <m/>
    <n v="13938.24137931035"/>
    <n v="0"/>
    <n v="0"/>
    <n v="93491.724137931029"/>
    <n v="0"/>
    <n v="264564.68965517241"/>
    <n v="47557.279586206911"/>
    <n v="0"/>
    <n v="0"/>
    <n v="93491.724137931029"/>
    <n v="0"/>
    <n v="0"/>
    <n v="141049.00372413793"/>
    <n v="1.5058558908061317"/>
  </r>
  <r>
    <x v="37"/>
    <x v="46"/>
    <n v="93667"/>
    <m/>
    <m/>
    <n v="267600.41399999999"/>
    <n v="2.8569337546841469"/>
    <n v="0"/>
    <n v="9947"/>
    <m/>
    <n v="61250"/>
    <n v="233600"/>
    <m/>
    <m/>
    <m/>
    <m/>
    <m/>
    <m/>
    <m/>
    <m/>
    <m/>
    <m/>
    <m/>
    <m/>
    <m/>
    <m/>
    <m/>
    <m/>
    <m/>
    <m/>
    <m/>
    <n v="9947"/>
    <n v="0"/>
    <n v="0"/>
    <n v="61250"/>
    <n v="0"/>
    <n v="233600"/>
    <n v="33939.163999999997"/>
    <n v="0"/>
    <n v="0"/>
    <n v="61250"/>
    <n v="0"/>
    <n v="0"/>
    <n v="95189.16399999999"/>
    <n v="1.0162508033779238"/>
  </r>
  <r>
    <x v="38"/>
    <x v="46"/>
    <n v="93667"/>
    <m/>
    <m/>
    <n v="251144.35896551731"/>
    <n v="2.68124695960709"/>
    <n v="0"/>
    <n v="9348.1034482758623"/>
    <m/>
    <n v="48630"/>
    <n v="219200"/>
    <m/>
    <m/>
    <m/>
    <m/>
    <m/>
    <m/>
    <m/>
    <m/>
    <m/>
    <m/>
    <m/>
    <m/>
    <m/>
    <m/>
    <m/>
    <m/>
    <m/>
    <m/>
    <m/>
    <n v="9348.1034482758623"/>
    <n v="0"/>
    <n v="0"/>
    <n v="48630"/>
    <n v="0"/>
    <n v="219200"/>
    <n v="31895.728965517243"/>
    <n v="0"/>
    <n v="0"/>
    <n v="48630"/>
    <n v="0"/>
    <n v="0"/>
    <n v="80525.72896551725"/>
    <n v="0.85970223200825535"/>
  </r>
  <r>
    <x v="39"/>
    <x v="46"/>
    <n v="93667"/>
    <m/>
    <m/>
    <n v="281886.71799999999"/>
    <n v="3.0094560304055862"/>
    <n v="0"/>
    <n v="12354"/>
    <m/>
    <n v="38870"/>
    <n v="239696"/>
    <m/>
    <m/>
    <m/>
    <m/>
    <m/>
    <m/>
    <m/>
    <m/>
    <m/>
    <m/>
    <m/>
    <m/>
    <m/>
    <m/>
    <m/>
    <m/>
    <m/>
    <m/>
    <m/>
    <n v="12354"/>
    <n v="0"/>
    <n v="0"/>
    <n v="38870"/>
    <n v="0"/>
    <n v="239696"/>
    <n v="42151.847999999998"/>
    <n v="0"/>
    <n v="0"/>
    <n v="38870"/>
    <n v="0"/>
    <n v="0"/>
    <n v="81021.847999999998"/>
    <n v="0.86499885765531082"/>
  </r>
  <r>
    <x v="40"/>
    <x v="46"/>
    <n v="93667"/>
    <m/>
    <m/>
    <n v="287037.65000000002"/>
    <n v="3.0644479912882869"/>
    <n v="0"/>
    <n v="13450"/>
    <m/>
    <n v="42250"/>
    <n v="241104"/>
    <m/>
    <m/>
    <m/>
    <m/>
    <m/>
    <m/>
    <m/>
    <m/>
    <m/>
    <m/>
    <m/>
    <m/>
    <m/>
    <m/>
    <m/>
    <m/>
    <m/>
    <m/>
    <m/>
    <n v="13450"/>
    <n v="0"/>
    <n v="0"/>
    <n v="42250"/>
    <n v="0"/>
    <n v="241104"/>
    <n v="45891.4"/>
    <n v="0"/>
    <n v="0"/>
    <n v="42250"/>
    <n v="0"/>
    <n v="0"/>
    <n v="88141.4"/>
    <n v="0.94100803911729847"/>
  </r>
  <r>
    <x v="41"/>
    <x v="46"/>
    <n v="93667"/>
    <m/>
    <m/>
    <n v="618531.44400000002"/>
    <n v="6.6035150479891529"/>
    <n v="0"/>
    <n v="13627"/>
    <m/>
    <n v="36120"/>
    <n v="572000"/>
    <m/>
    <m/>
    <m/>
    <m/>
    <m/>
    <m/>
    <m/>
    <m/>
    <m/>
    <m/>
    <m/>
    <m/>
    <m/>
    <m/>
    <m/>
    <m/>
    <m/>
    <m/>
    <m/>
    <n v="13627"/>
    <n v="0"/>
    <n v="0"/>
    <n v="36120"/>
    <n v="0"/>
    <n v="572000"/>
    <n v="46495.324000000001"/>
    <n v="0"/>
    <n v="0"/>
    <n v="36120"/>
    <n v="0"/>
    <n v="0"/>
    <n v="82615.323999999993"/>
    <n v="0.88201099640214797"/>
  </r>
  <r>
    <x v="42"/>
    <x v="46"/>
    <n v="93667"/>
    <m/>
    <m/>
    <n v="850102.73247058818"/>
    <n v="9.0757975858155824"/>
    <n v="0"/>
    <n v="12053"/>
    <m/>
    <n v="36720"/>
    <n v="808941.17647058819"/>
    <m/>
    <m/>
    <m/>
    <m/>
    <m/>
    <m/>
    <m/>
    <m/>
    <m/>
    <m/>
    <m/>
    <m/>
    <m/>
    <m/>
    <m/>
    <m/>
    <m/>
    <m/>
    <m/>
    <n v="12053"/>
    <n v="0"/>
    <n v="0"/>
    <n v="36720"/>
    <n v="0"/>
    <n v="808941.17647058819"/>
    <n v="41124.835999999996"/>
    <n v="0"/>
    <n v="0"/>
    <n v="36720"/>
    <n v="0"/>
    <n v="0"/>
    <n v="77844.835999999996"/>
    <n v="0.83108070078042418"/>
  </r>
  <r>
    <x v="43"/>
    <x v="46"/>
    <n v="93667"/>
    <m/>
    <m/>
    <n v="550627.68965706707"/>
    <n v="5.8785665138956844"/>
    <n v="0"/>
    <n v="10722.678571428571"/>
    <m/>
    <n v="42833.448275862072"/>
    <n v="513999.07692307688"/>
    <m/>
    <m/>
    <m/>
    <m/>
    <m/>
    <m/>
    <m/>
    <m/>
    <m/>
    <m/>
    <m/>
    <m/>
    <m/>
    <m/>
    <m/>
    <m/>
    <m/>
    <m/>
    <m/>
    <n v="10722.678571428571"/>
    <n v="0"/>
    <n v="0"/>
    <n v="42833.448275862072"/>
    <n v="0"/>
    <n v="513999.07692307688"/>
    <n v="36585.779285714285"/>
    <n v="0"/>
    <n v="0"/>
    <n v="42833.448275862072"/>
    <n v="0"/>
    <n v="0"/>
    <n v="79419.22756157635"/>
    <n v="0.84788909179942085"/>
  </r>
  <r>
    <x v="44"/>
    <x v="46"/>
    <n v="93667"/>
    <m/>
    <m/>
    <n v="434866.35399999999"/>
    <n v="4.6426847662463837"/>
    <n v="0"/>
    <n v="8582"/>
    <m/>
    <n v="88570"/>
    <n v="405496"/>
    <m/>
    <m/>
    <m/>
    <m/>
    <m/>
    <m/>
    <m/>
    <m/>
    <m/>
    <m/>
    <m/>
    <m/>
    <m/>
    <m/>
    <m/>
    <m/>
    <m/>
    <m/>
    <m/>
    <n v="8582"/>
    <n v="0"/>
    <n v="0"/>
    <n v="88570"/>
    <n v="0"/>
    <n v="405496"/>
    <n v="29281.784"/>
    <n v="0"/>
    <n v="0"/>
    <n v="88570"/>
    <n v="0"/>
    <n v="0"/>
    <n v="117851.784"/>
    <n v="1.2581996220654019"/>
  </r>
  <r>
    <x v="45"/>
    <x v="46"/>
    <n v="93667"/>
    <m/>
    <m/>
    <n v="208603.56133333329"/>
    <n v="2.2270763591588638"/>
    <n v="0"/>
    <n v="8118.9999999999991"/>
    <m/>
    <n v="68200"/>
    <n v="180833.33333333331"/>
    <m/>
    <m/>
    <m/>
    <m/>
    <m/>
    <m/>
    <m/>
    <m/>
    <m/>
    <m/>
    <m/>
    <m/>
    <m/>
    <m/>
    <m/>
    <m/>
    <m/>
    <m/>
    <m/>
    <n v="8118.9999999999991"/>
    <n v="0"/>
    <n v="0"/>
    <n v="68200"/>
    <n v="0"/>
    <n v="180833.33333333331"/>
    <n v="27702.027999999995"/>
    <n v="0"/>
    <n v="0"/>
    <n v="68200"/>
    <n v="0"/>
    <n v="0"/>
    <n v="95902.027999999991"/>
    <n v="1.0238614239806976"/>
  </r>
  <r>
    <x v="46"/>
    <x v="46"/>
    <n v="93667"/>
    <m/>
    <m/>
    <n v="273500.05722807022"/>
    <n v="2.9199190454276338"/>
    <n v="0"/>
    <n v="8256.3333333333321"/>
    <m/>
    <n v="107047.89473684211"/>
    <n v="245222.39999999999"/>
    <m/>
    <m/>
    <m/>
    <m/>
    <m/>
    <m/>
    <m/>
    <m/>
    <m/>
    <m/>
    <m/>
    <m/>
    <m/>
    <m/>
    <m/>
    <m/>
    <m/>
    <m/>
    <m/>
    <n v="8256.3333333333321"/>
    <n v="0"/>
    <n v="0"/>
    <n v="107047.89473684211"/>
    <n v="0"/>
    <n v="245222.39999999999"/>
    <n v="28170.60933333333"/>
    <n v="0"/>
    <n v="0"/>
    <n v="107047.89473684211"/>
    <n v="0"/>
    <n v="0"/>
    <n v="135218.50407017543"/>
    <n v="1.4436087850595773"/>
  </r>
  <r>
    <x v="47"/>
    <x v="46"/>
    <n v="93667"/>
    <m/>
    <m/>
    <n v="414530.96830769232"/>
    <n v="4.4255817770153021"/>
    <n v="0"/>
    <n v="7238"/>
    <m/>
    <n v="138912.30769230769"/>
    <n v="389696"/>
    <m/>
    <m/>
    <m/>
    <m/>
    <m/>
    <m/>
    <m/>
    <m/>
    <m/>
    <m/>
    <m/>
    <m/>
    <m/>
    <m/>
    <m/>
    <m/>
    <m/>
    <m/>
    <m/>
    <n v="7238"/>
    <n v="0"/>
    <n v="0"/>
    <n v="138912.30769230769"/>
    <n v="0"/>
    <n v="389696"/>
    <n v="24696.056"/>
    <n v="0"/>
    <n v="0"/>
    <n v="138912.30769230769"/>
    <n v="0"/>
    <n v="0"/>
    <n v="163608.3636923077"/>
    <n v="1.7467022931481493"/>
  </r>
  <r>
    <x v="48"/>
    <x v="46"/>
    <n v="93667"/>
    <m/>
    <m/>
    <n v="411111.73976354679"/>
    <n v="4.3890776875905786"/>
    <n v="0"/>
    <n v="8077.7142857142853"/>
    <m/>
    <n v="108371.724137931"/>
    <n v="383442.20689655171"/>
    <m/>
    <m/>
    <m/>
    <m/>
    <m/>
    <m/>
    <m/>
    <m/>
    <m/>
    <m/>
    <m/>
    <m/>
    <m/>
    <m/>
    <m/>
    <m/>
    <m/>
    <m/>
    <m/>
    <n v="8077.7142857142853"/>
    <n v="0"/>
    <n v="0"/>
    <n v="108371.724137931"/>
    <n v="0"/>
    <n v="383442.20689655171"/>
    <n v="27561.161142857141"/>
    <n v="0"/>
    <n v="0"/>
    <n v="108371.724137931"/>
    <n v="0"/>
    <n v="0"/>
    <n v="135932.88528078815"/>
    <n v="1.4512356035827789"/>
  </r>
  <r>
    <x v="49"/>
    <x v="46"/>
    <n v="93667"/>
    <m/>
    <m/>
    <n v="372342.30461538461"/>
    <n v="3.975170600268874"/>
    <n v="0"/>
    <n v="8869.6153846153848"/>
    <m/>
    <n v="79176.923076923078"/>
    <n v="342000"/>
    <m/>
    <m/>
    <m/>
    <m/>
    <m/>
    <m/>
    <m/>
    <m/>
    <m/>
    <m/>
    <m/>
    <m/>
    <m/>
    <m/>
    <m/>
    <m/>
    <m/>
    <m/>
    <m/>
    <n v="8869.6153846153848"/>
    <n v="0"/>
    <n v="0"/>
    <n v="79176.923076923078"/>
    <n v="0"/>
    <n v="342000"/>
    <n v="30263.127692307691"/>
    <n v="0"/>
    <n v="0"/>
    <n v="79176.923076923078"/>
    <n v="0"/>
    <n v="0"/>
    <n v="109440.05076923077"/>
    <n v="1.1683949605435295"/>
  </r>
  <r>
    <x v="50"/>
    <x v="46"/>
    <n v="93667"/>
    <m/>
    <m/>
    <n v="199524.65006896551"/>
    <n v="2.130148825829433"/>
    <n v="0"/>
    <n v="10065.37931034483"/>
    <m/>
    <n v="22127.586206896551"/>
    <n v="165159.44827586209"/>
    <m/>
    <m/>
    <m/>
    <m/>
    <m/>
    <m/>
    <m/>
    <m/>
    <m/>
    <m/>
    <m/>
    <m/>
    <m/>
    <m/>
    <m/>
    <m/>
    <m/>
    <m/>
    <m/>
    <n v="10065.37931034483"/>
    <n v="0"/>
    <n v="0"/>
    <n v="22127.586206896551"/>
    <n v="0"/>
    <n v="165159.44827586209"/>
    <n v="34343.074206896556"/>
    <n v="0"/>
    <n v="0"/>
    <n v="22127.586206896551"/>
    <n v="0"/>
    <n v="0"/>
    <n v="56470.660413793106"/>
    <n v="0.60288746745164368"/>
  </r>
  <r>
    <x v="51"/>
    <x v="46"/>
    <n v="93667"/>
    <m/>
    <m/>
    <n v="586116.89448051946"/>
    <n v="6.2574534732672067"/>
    <n v="0"/>
    <n v="11514.28571428571"/>
    <m/>
    <n v="1060.714285714286"/>
    <n v="546829.09090909094"/>
    <m/>
    <m/>
    <m/>
    <m/>
    <m/>
    <m/>
    <m/>
    <m/>
    <m/>
    <m/>
    <m/>
    <m/>
    <m/>
    <m/>
    <m/>
    <m/>
    <m/>
    <m/>
    <m/>
    <n v="11514.28571428571"/>
    <n v="0"/>
    <n v="0"/>
    <n v="1060.714285714286"/>
    <n v="0"/>
    <n v="546829.09090909094"/>
    <n v="39286.742857142839"/>
    <n v="0"/>
    <n v="0"/>
    <n v="1060.714285714286"/>
    <n v="0"/>
    <n v="0"/>
    <n v="40347.457142857122"/>
    <n v="0.43075423727521028"/>
  </r>
  <r>
    <x v="52"/>
    <x v="46"/>
    <n v="93667"/>
    <m/>
    <m/>
    <n v="973803.74399999995"/>
    <n v="10.396444254646781"/>
    <n v="0"/>
    <n v="13443.66666666667"/>
    <m/>
    <n v="620"/>
    <n v="927933.33333333326"/>
    <m/>
    <m/>
    <m/>
    <m/>
    <m/>
    <m/>
    <m/>
    <m/>
    <m/>
    <m/>
    <m/>
    <m/>
    <m/>
    <m/>
    <m/>
    <m/>
    <m/>
    <m/>
    <m/>
    <n v="13443.66666666667"/>
    <n v="0"/>
    <n v="0"/>
    <n v="620"/>
    <n v="0"/>
    <n v="927933.33333333326"/>
    <n v="45869.790666666675"/>
    <n v="0"/>
    <n v="0"/>
    <n v="620"/>
    <n v="0"/>
    <n v="0"/>
    <n v="46489.790666666675"/>
    <n v="0.49633051839673176"/>
  </r>
  <r>
    <x v="56"/>
    <x v="47"/>
    <m/>
    <m/>
    <m/>
    <m/>
    <m/>
    <m/>
    <m/>
    <m/>
    <m/>
    <m/>
    <m/>
    <m/>
    <m/>
    <m/>
    <m/>
    <m/>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990B6E-361A-42BC-9F22-967C4373A2E3}" name="PivotTable2"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AT10" firstHeaderRow="1" firstDataRow="2" firstDataCol="1"/>
  <pivotFields count="47">
    <pivotField showAll="0">
      <items count="15">
        <item h="1" x="0"/>
        <item x="1"/>
        <item x="2"/>
        <item x="3"/>
        <item x="4"/>
        <item x="5"/>
        <item x="6"/>
        <item x="7"/>
        <item x="8"/>
        <item x="9"/>
        <item x="10"/>
        <item x="11"/>
        <item h="1" x="12"/>
        <item x="13"/>
        <item t="default"/>
      </items>
    </pivotField>
    <pivotField axis="axisCol" showAll="0">
      <items count="49">
        <item x="0"/>
        <item x="1"/>
        <item x="2"/>
        <item x="3"/>
        <item x="4"/>
        <item x="5"/>
        <item h="1" x="6"/>
        <item x="7"/>
        <item x="8"/>
        <item x="9"/>
        <item x="10"/>
        <item h="1" x="11"/>
        <item x="12"/>
        <item x="13"/>
        <item x="14"/>
        <item x="15"/>
        <item x="16"/>
        <item x="17"/>
        <item x="18"/>
        <item x="19"/>
        <item x="20"/>
        <item x="21"/>
        <item x="22"/>
        <item x="23"/>
        <item x="24"/>
        <item x="25"/>
        <item x="26"/>
        <item x="27"/>
        <item x="46"/>
        <item x="28"/>
        <item x="29"/>
        <item x="30"/>
        <item x="31"/>
        <item x="32"/>
        <item h="1" x="33"/>
        <item x="34"/>
        <item x="35"/>
        <item x="36"/>
        <item x="37"/>
        <item x="38"/>
        <item x="39"/>
        <item x="40"/>
        <item x="41"/>
        <item x="42"/>
        <item x="43"/>
        <item x="44"/>
        <item x="45"/>
        <item h="1"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8">
        <item h="1" x="0"/>
        <item h="1" x="1"/>
        <item sd="0" x="2"/>
        <item sd="0" x="3"/>
        <item sd="0" x="4"/>
        <item sd="0" x="5"/>
        <item sd="0" x="6"/>
        <item sd="0" x="7"/>
      </items>
    </pivotField>
  </pivotFields>
  <rowFields count="1">
    <field x="46"/>
  </rowFields>
  <rowItems count="6">
    <i>
      <x v="2"/>
    </i>
    <i>
      <x v="3"/>
    </i>
    <i>
      <x v="4"/>
    </i>
    <i>
      <x v="5"/>
    </i>
    <i>
      <x v="6"/>
    </i>
    <i t="grand">
      <x/>
    </i>
  </rowItems>
  <colFields count="1">
    <field x="1"/>
  </colFields>
  <colItems count="45">
    <i>
      <x/>
    </i>
    <i>
      <x v="1"/>
    </i>
    <i>
      <x v="2"/>
    </i>
    <i>
      <x v="3"/>
    </i>
    <i>
      <x v="4"/>
    </i>
    <i>
      <x v="5"/>
    </i>
    <i>
      <x v="7"/>
    </i>
    <i>
      <x v="8"/>
    </i>
    <i>
      <x v="9"/>
    </i>
    <i>
      <x v="10"/>
    </i>
    <i>
      <x v="12"/>
    </i>
    <i>
      <x v="13"/>
    </i>
    <i>
      <x v="14"/>
    </i>
    <i>
      <x v="15"/>
    </i>
    <i>
      <x v="16"/>
    </i>
    <i>
      <x v="17"/>
    </i>
    <i>
      <x v="18"/>
    </i>
    <i>
      <x v="19"/>
    </i>
    <i>
      <x v="20"/>
    </i>
    <i>
      <x v="21"/>
    </i>
    <i>
      <x v="22"/>
    </i>
    <i>
      <x v="23"/>
    </i>
    <i>
      <x v="24"/>
    </i>
    <i>
      <x v="25"/>
    </i>
    <i>
      <x v="26"/>
    </i>
    <i>
      <x v="27"/>
    </i>
    <i>
      <x v="28"/>
    </i>
    <i>
      <x v="29"/>
    </i>
    <i>
      <x v="30"/>
    </i>
    <i>
      <x v="31"/>
    </i>
    <i>
      <x v="32"/>
    </i>
    <i>
      <x v="33"/>
    </i>
    <i>
      <x v="35"/>
    </i>
    <i>
      <x v="36"/>
    </i>
    <i>
      <x v="37"/>
    </i>
    <i>
      <x v="38"/>
    </i>
    <i>
      <x v="39"/>
    </i>
    <i>
      <x v="40"/>
    </i>
    <i>
      <x v="41"/>
    </i>
    <i>
      <x v="42"/>
    </i>
    <i>
      <x v="43"/>
    </i>
    <i>
      <x v="44"/>
    </i>
    <i>
      <x v="45"/>
    </i>
    <i>
      <x v="46"/>
    </i>
    <i t="grand">
      <x/>
    </i>
  </colItems>
  <dataFields count="1">
    <dataField name="Sum of Building EUI" fld="44" baseField="46" baseItem="2"/>
  </dataFields>
  <formats count="5">
    <format dxfId="29">
      <pivotArea collapsedLevelsAreSubtotals="1" fieldPosition="0">
        <references count="1">
          <reference field="46" count="5">
            <x v="2"/>
            <x v="3"/>
            <x v="4"/>
            <x v="5"/>
            <x v="6"/>
          </reference>
        </references>
      </pivotArea>
    </format>
    <format dxfId="4">
      <pivotArea grandRow="1" outline="0" collapsedLevelsAreSubtotals="1" fieldPosition="0"/>
    </format>
    <format dxfId="2">
      <pivotArea field="46" type="button" dataOnly="0" labelOnly="1" outline="0" axis="axisRow" fieldPosition="0"/>
    </format>
    <format dxfId="1">
      <pivotArea dataOnly="0" labelOnly="1" fieldPosition="0">
        <references count="1">
          <reference field="1" count="0"/>
        </references>
      </pivotArea>
    </format>
    <format dxfId="0">
      <pivotArea dataOnly="0" labelOnly="1" grandCol="1" outline="0" fieldPosition="0"/>
    </format>
  </formats>
  <chartFormats count="85">
    <chartFormat chart="0" format="87" series="1">
      <pivotArea type="data" outline="0" fieldPosition="0">
        <references count="1">
          <reference field="1" count="1" selected="0">
            <x v="0"/>
          </reference>
        </references>
      </pivotArea>
    </chartFormat>
    <chartFormat chart="0" format="88" series="1">
      <pivotArea type="data" outline="0" fieldPosition="0">
        <references count="1">
          <reference field="1" count="1" selected="0">
            <x v="1"/>
          </reference>
        </references>
      </pivotArea>
    </chartFormat>
    <chartFormat chart="0" format="89" series="1">
      <pivotArea type="data" outline="0" fieldPosition="0">
        <references count="1">
          <reference field="1" count="1" selected="0">
            <x v="2"/>
          </reference>
        </references>
      </pivotArea>
    </chartFormat>
    <chartFormat chart="0" format="90" series="1">
      <pivotArea type="data" outline="0" fieldPosition="0">
        <references count="1">
          <reference field="1" count="1" selected="0">
            <x v="4"/>
          </reference>
        </references>
      </pivotArea>
    </chartFormat>
    <chartFormat chart="0" format="91" series="1">
      <pivotArea type="data" outline="0" fieldPosition="0">
        <references count="1">
          <reference field="1" count="1" selected="0">
            <x v="5"/>
          </reference>
        </references>
      </pivotArea>
    </chartFormat>
    <chartFormat chart="0" format="92" series="1">
      <pivotArea type="data" outline="0" fieldPosition="0">
        <references count="1">
          <reference field="1" count="1" selected="0">
            <x v="7"/>
          </reference>
        </references>
      </pivotArea>
    </chartFormat>
    <chartFormat chart="0" format="93" series="1">
      <pivotArea type="data" outline="0" fieldPosition="0">
        <references count="1">
          <reference field="1" count="1" selected="0">
            <x v="8"/>
          </reference>
        </references>
      </pivotArea>
    </chartFormat>
    <chartFormat chart="0" format="94" series="1">
      <pivotArea type="data" outline="0" fieldPosition="0">
        <references count="1">
          <reference field="1" count="1" selected="0">
            <x v="9"/>
          </reference>
        </references>
      </pivotArea>
    </chartFormat>
    <chartFormat chart="0" format="95" series="1">
      <pivotArea type="data" outline="0" fieldPosition="0">
        <references count="1">
          <reference field="1" count="1" selected="0">
            <x v="10"/>
          </reference>
        </references>
      </pivotArea>
    </chartFormat>
    <chartFormat chart="0" format="96" series="1">
      <pivotArea type="data" outline="0" fieldPosition="0">
        <references count="1">
          <reference field="1" count="1" selected="0">
            <x v="12"/>
          </reference>
        </references>
      </pivotArea>
    </chartFormat>
    <chartFormat chart="0" format="97" series="1">
      <pivotArea type="data" outline="0" fieldPosition="0">
        <references count="1">
          <reference field="1" count="1" selected="0">
            <x v="13"/>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7"/>
          </reference>
        </references>
      </pivotArea>
    </chartFormat>
    <chartFormat chart="0" format="101" series="1">
      <pivotArea type="data" outline="0" fieldPosition="0">
        <references count="1">
          <reference field="1" count="1" selected="0">
            <x v="18"/>
          </reference>
        </references>
      </pivotArea>
    </chartFormat>
    <chartFormat chart="0" format="102" series="1">
      <pivotArea type="data" outline="0" fieldPosition="0">
        <references count="1">
          <reference field="1" count="1" selected="0">
            <x v="19"/>
          </reference>
        </references>
      </pivotArea>
    </chartFormat>
    <chartFormat chart="0" format="103" series="1">
      <pivotArea type="data" outline="0" fieldPosition="0">
        <references count="1">
          <reference field="1" count="1" selected="0">
            <x v="20"/>
          </reference>
        </references>
      </pivotArea>
    </chartFormat>
    <chartFormat chart="0" format="104" series="1">
      <pivotArea type="data" outline="0" fieldPosition="0">
        <references count="1">
          <reference field="1" count="1" selected="0">
            <x v="21"/>
          </reference>
        </references>
      </pivotArea>
    </chartFormat>
    <chartFormat chart="0" format="105" series="1">
      <pivotArea type="data" outline="0" fieldPosition="0">
        <references count="1">
          <reference field="1" count="1" selected="0">
            <x v="22"/>
          </reference>
        </references>
      </pivotArea>
    </chartFormat>
    <chartFormat chart="0" format="106" series="1">
      <pivotArea type="data" outline="0" fieldPosition="0">
        <references count="1">
          <reference field="1" count="1" selected="0">
            <x v="23"/>
          </reference>
        </references>
      </pivotArea>
    </chartFormat>
    <chartFormat chart="0" format="107" series="1">
      <pivotArea type="data" outline="0" fieldPosition="0">
        <references count="1">
          <reference field="1" count="1" selected="0">
            <x v="24"/>
          </reference>
        </references>
      </pivotArea>
    </chartFormat>
    <chartFormat chart="0" format="108" series="1">
      <pivotArea type="data" outline="0" fieldPosition="0">
        <references count="1">
          <reference field="1" count="1" selected="0">
            <x v="25"/>
          </reference>
        </references>
      </pivotArea>
    </chartFormat>
    <chartFormat chart="0" format="109" series="1">
      <pivotArea type="data" outline="0" fieldPosition="0">
        <references count="1">
          <reference field="1" count="1" selected="0">
            <x v="26"/>
          </reference>
        </references>
      </pivotArea>
    </chartFormat>
    <chartFormat chart="0" format="110" series="1">
      <pivotArea type="data" outline="0" fieldPosition="0">
        <references count="1">
          <reference field="1" count="1" selected="0">
            <x v="27"/>
          </reference>
        </references>
      </pivotArea>
    </chartFormat>
    <chartFormat chart="0" format="111" series="1">
      <pivotArea type="data" outline="0" fieldPosition="0">
        <references count="1">
          <reference field="1" count="1" selected="0">
            <x v="28"/>
          </reference>
        </references>
      </pivotArea>
    </chartFormat>
    <chartFormat chart="0" format="112" series="1">
      <pivotArea type="data" outline="0" fieldPosition="0">
        <references count="1">
          <reference field="1" count="1" selected="0">
            <x v="29"/>
          </reference>
        </references>
      </pivotArea>
    </chartFormat>
    <chartFormat chart="0" format="113" series="1">
      <pivotArea type="data" outline="0" fieldPosition="0">
        <references count="1">
          <reference field="1" count="1" selected="0">
            <x v="30"/>
          </reference>
        </references>
      </pivotArea>
    </chartFormat>
    <chartFormat chart="0" format="114" series="1">
      <pivotArea type="data" outline="0" fieldPosition="0">
        <references count="1">
          <reference field="1" count="1" selected="0">
            <x v="31"/>
          </reference>
        </references>
      </pivotArea>
    </chartFormat>
    <chartFormat chart="0" format="115" series="1">
      <pivotArea type="data" outline="0" fieldPosition="0">
        <references count="1">
          <reference field="1" count="1" selected="0">
            <x v="32"/>
          </reference>
        </references>
      </pivotArea>
    </chartFormat>
    <chartFormat chart="0" format="116" series="1">
      <pivotArea type="data" outline="0" fieldPosition="0">
        <references count="1">
          <reference field="1" count="1" selected="0">
            <x v="33"/>
          </reference>
        </references>
      </pivotArea>
    </chartFormat>
    <chartFormat chart="0" format="117" series="1">
      <pivotArea type="data" outline="0" fieldPosition="0">
        <references count="1">
          <reference field="1" count="1" selected="0">
            <x v="35"/>
          </reference>
        </references>
      </pivotArea>
    </chartFormat>
    <chartFormat chart="0" format="118" series="1">
      <pivotArea type="data" outline="0" fieldPosition="0">
        <references count="1">
          <reference field="1" count="1" selected="0">
            <x v="36"/>
          </reference>
        </references>
      </pivotArea>
    </chartFormat>
    <chartFormat chart="0" format="119" series="1">
      <pivotArea type="data" outline="0" fieldPosition="0">
        <references count="1">
          <reference field="1" count="1" selected="0">
            <x v="37"/>
          </reference>
        </references>
      </pivotArea>
    </chartFormat>
    <chartFormat chart="0" format="120" series="1">
      <pivotArea type="data" outline="0" fieldPosition="0">
        <references count="1">
          <reference field="1" count="1" selected="0">
            <x v="38"/>
          </reference>
        </references>
      </pivotArea>
    </chartFormat>
    <chartFormat chart="0" format="121" series="1">
      <pivotArea type="data" outline="0" fieldPosition="0">
        <references count="1">
          <reference field="1" count="1" selected="0">
            <x v="39"/>
          </reference>
        </references>
      </pivotArea>
    </chartFormat>
    <chartFormat chart="0" format="122" series="1">
      <pivotArea type="data" outline="0" fieldPosition="0">
        <references count="1">
          <reference field="1" count="1" selected="0">
            <x v="40"/>
          </reference>
        </references>
      </pivotArea>
    </chartFormat>
    <chartFormat chart="0" format="123" series="1">
      <pivotArea type="data" outline="0" fieldPosition="0">
        <references count="1">
          <reference field="1" count="1" selected="0">
            <x v="41"/>
          </reference>
        </references>
      </pivotArea>
    </chartFormat>
    <chartFormat chart="0" format="124" series="1">
      <pivotArea type="data" outline="0" fieldPosition="0">
        <references count="1">
          <reference field="1" count="1" selected="0">
            <x v="42"/>
          </reference>
        </references>
      </pivotArea>
    </chartFormat>
    <chartFormat chart="0" format="125" series="1">
      <pivotArea type="data" outline="0" fieldPosition="0">
        <references count="1">
          <reference field="1" count="1" selected="0">
            <x v="43"/>
          </reference>
        </references>
      </pivotArea>
    </chartFormat>
    <chartFormat chart="0" format="126" series="1">
      <pivotArea type="data" outline="0" fieldPosition="0">
        <references count="1">
          <reference field="1" count="1" selected="0">
            <x v="44"/>
          </reference>
        </references>
      </pivotArea>
    </chartFormat>
    <chartFormat chart="0" format="127" series="1">
      <pivotArea type="data" outline="0" fieldPosition="0">
        <references count="1">
          <reference field="1" count="1" selected="0">
            <x v="45"/>
          </reference>
        </references>
      </pivotArea>
    </chartFormat>
    <chartFormat chart="0" format="128" series="1">
      <pivotArea type="data" outline="0" fieldPosition="0">
        <references count="1">
          <reference field="1" count="1" selected="0">
            <x v="46"/>
          </reference>
        </references>
      </pivotArea>
    </chartFormat>
    <chartFormat chart="0" format="129" series="1">
      <pivotArea type="data" outline="0" fieldPosition="0">
        <references count="2">
          <reference field="4294967294" count="1" selected="0">
            <x v="0"/>
          </reference>
          <reference field="1" count="1" selected="0">
            <x v="46"/>
          </reference>
        </references>
      </pivotArea>
    </chartFormat>
    <chartFormat chart="0" format="130" series="1">
      <pivotArea type="data" outline="0" fieldPosition="0">
        <references count="2">
          <reference field="4294967294" count="1" selected="0">
            <x v="0"/>
          </reference>
          <reference field="1" count="1" selected="0">
            <x v="16"/>
          </reference>
        </references>
      </pivotArea>
    </chartFormat>
    <chartFormat chart="0" format="131" series="1">
      <pivotArea type="data" outline="0" fieldPosition="0">
        <references count="2">
          <reference field="4294967294" count="1" selected="0">
            <x v="0"/>
          </reference>
          <reference field="1" count="1" selected="0">
            <x v="3"/>
          </reference>
        </references>
      </pivotArea>
    </chartFormat>
    <chartFormat chart="0" format="132" series="1">
      <pivotArea type="data" outline="0" fieldPosition="0">
        <references count="2">
          <reference field="4294967294" count="1" selected="0">
            <x v="0"/>
          </reference>
          <reference field="1" count="1" selected="0">
            <x v="1"/>
          </reference>
        </references>
      </pivotArea>
    </chartFormat>
    <chartFormat chart="0" format="133" series="1">
      <pivotArea type="data" outline="0" fieldPosition="0">
        <references count="2">
          <reference field="4294967294" count="1" selected="0">
            <x v="0"/>
          </reference>
          <reference field="1" count="1" selected="0">
            <x v="2"/>
          </reference>
        </references>
      </pivotArea>
    </chartFormat>
    <chartFormat chart="0" format="134" series="1">
      <pivotArea type="data" outline="0" fieldPosition="0">
        <references count="2">
          <reference field="4294967294" count="1" selected="0">
            <x v="0"/>
          </reference>
          <reference field="1" count="1" selected="0">
            <x v="4"/>
          </reference>
        </references>
      </pivotArea>
    </chartFormat>
    <chartFormat chart="0" format="135" series="1">
      <pivotArea type="data" outline="0" fieldPosition="0">
        <references count="2">
          <reference field="4294967294" count="1" selected="0">
            <x v="0"/>
          </reference>
          <reference field="1" count="1" selected="0">
            <x v="5"/>
          </reference>
        </references>
      </pivotArea>
    </chartFormat>
    <chartFormat chart="0" format="136" series="1">
      <pivotArea type="data" outline="0" fieldPosition="0">
        <references count="2">
          <reference field="4294967294" count="1" selected="0">
            <x v="0"/>
          </reference>
          <reference field="1" count="1" selected="0">
            <x v="7"/>
          </reference>
        </references>
      </pivotArea>
    </chartFormat>
    <chartFormat chart="0" format="137" series="1">
      <pivotArea type="data" outline="0" fieldPosition="0">
        <references count="2">
          <reference field="4294967294" count="1" selected="0">
            <x v="0"/>
          </reference>
          <reference field="1" count="1" selected="0">
            <x v="8"/>
          </reference>
        </references>
      </pivotArea>
    </chartFormat>
    <chartFormat chart="0" format="138" series="1">
      <pivotArea type="data" outline="0" fieldPosition="0">
        <references count="2">
          <reference field="4294967294" count="1" selected="0">
            <x v="0"/>
          </reference>
          <reference field="1" count="1" selected="0">
            <x v="9"/>
          </reference>
        </references>
      </pivotArea>
    </chartFormat>
    <chartFormat chart="0" format="139" series="1">
      <pivotArea type="data" outline="0" fieldPosition="0">
        <references count="2">
          <reference field="4294967294" count="1" selected="0">
            <x v="0"/>
          </reference>
          <reference field="1" count="1" selected="0">
            <x v="10"/>
          </reference>
        </references>
      </pivotArea>
    </chartFormat>
    <chartFormat chart="0" format="140" series="1">
      <pivotArea type="data" outline="0" fieldPosition="0">
        <references count="2">
          <reference field="4294967294" count="1" selected="0">
            <x v="0"/>
          </reference>
          <reference field="1" count="1" selected="0">
            <x v="12"/>
          </reference>
        </references>
      </pivotArea>
    </chartFormat>
    <chartFormat chart="0" format="141" series="1">
      <pivotArea type="data" outline="0" fieldPosition="0">
        <references count="2">
          <reference field="4294967294" count="1" selected="0">
            <x v="0"/>
          </reference>
          <reference field="1" count="1" selected="0">
            <x v="13"/>
          </reference>
        </references>
      </pivotArea>
    </chartFormat>
    <chartFormat chart="0" format="142" series="1">
      <pivotArea type="data" outline="0" fieldPosition="0">
        <references count="2">
          <reference field="4294967294" count="1" selected="0">
            <x v="0"/>
          </reference>
          <reference field="1" count="1" selected="0">
            <x v="14"/>
          </reference>
        </references>
      </pivotArea>
    </chartFormat>
    <chartFormat chart="0" format="143" series="1">
      <pivotArea type="data" outline="0" fieldPosition="0">
        <references count="2">
          <reference field="4294967294" count="1" selected="0">
            <x v="0"/>
          </reference>
          <reference field="1" count="1" selected="0">
            <x v="15"/>
          </reference>
        </references>
      </pivotArea>
    </chartFormat>
    <chartFormat chart="0" format="144" series="1">
      <pivotArea type="data" outline="0" fieldPosition="0">
        <references count="2">
          <reference field="4294967294" count="1" selected="0">
            <x v="0"/>
          </reference>
          <reference field="1" count="1" selected="0">
            <x v="17"/>
          </reference>
        </references>
      </pivotArea>
    </chartFormat>
    <chartFormat chart="0" format="145" series="1">
      <pivotArea type="data" outline="0" fieldPosition="0">
        <references count="2">
          <reference field="4294967294" count="1" selected="0">
            <x v="0"/>
          </reference>
          <reference field="1" count="1" selected="0">
            <x v="18"/>
          </reference>
        </references>
      </pivotArea>
    </chartFormat>
    <chartFormat chart="0" format="146" series="1">
      <pivotArea type="data" outline="0" fieldPosition="0">
        <references count="2">
          <reference field="4294967294" count="1" selected="0">
            <x v="0"/>
          </reference>
          <reference field="1" count="1" selected="0">
            <x v="19"/>
          </reference>
        </references>
      </pivotArea>
    </chartFormat>
    <chartFormat chart="0" format="147" series="1">
      <pivotArea type="data" outline="0" fieldPosition="0">
        <references count="2">
          <reference field="4294967294" count="1" selected="0">
            <x v="0"/>
          </reference>
          <reference field="1" count="1" selected="0">
            <x v="20"/>
          </reference>
        </references>
      </pivotArea>
    </chartFormat>
    <chartFormat chart="0" format="148" series="1">
      <pivotArea type="data" outline="0" fieldPosition="0">
        <references count="2">
          <reference field="4294967294" count="1" selected="0">
            <x v="0"/>
          </reference>
          <reference field="1" count="1" selected="0">
            <x v="21"/>
          </reference>
        </references>
      </pivotArea>
    </chartFormat>
    <chartFormat chart="0" format="149" series="1">
      <pivotArea type="data" outline="0" fieldPosition="0">
        <references count="2">
          <reference field="4294967294" count="1" selected="0">
            <x v="0"/>
          </reference>
          <reference field="1" count="1" selected="0">
            <x v="22"/>
          </reference>
        </references>
      </pivotArea>
    </chartFormat>
    <chartFormat chart="0" format="150" series="1">
      <pivotArea type="data" outline="0" fieldPosition="0">
        <references count="2">
          <reference field="4294967294" count="1" selected="0">
            <x v="0"/>
          </reference>
          <reference field="1" count="1" selected="0">
            <x v="23"/>
          </reference>
        </references>
      </pivotArea>
    </chartFormat>
    <chartFormat chart="0" format="151" series="1">
      <pivotArea type="data" outline="0" fieldPosition="0">
        <references count="2">
          <reference field="4294967294" count="1" selected="0">
            <x v="0"/>
          </reference>
          <reference field="1" count="1" selected="0">
            <x v="24"/>
          </reference>
        </references>
      </pivotArea>
    </chartFormat>
    <chartFormat chart="0" format="152" series="1">
      <pivotArea type="data" outline="0" fieldPosition="0">
        <references count="2">
          <reference field="4294967294" count="1" selected="0">
            <x v="0"/>
          </reference>
          <reference field="1" count="1" selected="0">
            <x v="25"/>
          </reference>
        </references>
      </pivotArea>
    </chartFormat>
    <chartFormat chart="0" format="153" series="1">
      <pivotArea type="data" outline="0" fieldPosition="0">
        <references count="2">
          <reference field="4294967294" count="1" selected="0">
            <x v="0"/>
          </reference>
          <reference field="1" count="1" selected="0">
            <x v="26"/>
          </reference>
        </references>
      </pivotArea>
    </chartFormat>
    <chartFormat chart="0" format="154" series="1">
      <pivotArea type="data" outline="0" fieldPosition="0">
        <references count="2">
          <reference field="4294967294" count="1" selected="0">
            <x v="0"/>
          </reference>
          <reference field="1" count="1" selected="0">
            <x v="27"/>
          </reference>
        </references>
      </pivotArea>
    </chartFormat>
    <chartFormat chart="0" format="155" series="1">
      <pivotArea type="data" outline="0" fieldPosition="0">
        <references count="2">
          <reference field="4294967294" count="1" selected="0">
            <x v="0"/>
          </reference>
          <reference field="1" count="1" selected="0">
            <x v="28"/>
          </reference>
        </references>
      </pivotArea>
    </chartFormat>
    <chartFormat chart="0" format="156" series="1">
      <pivotArea type="data" outline="0" fieldPosition="0">
        <references count="2">
          <reference field="4294967294" count="1" selected="0">
            <x v="0"/>
          </reference>
          <reference field="1" count="1" selected="0">
            <x v="29"/>
          </reference>
        </references>
      </pivotArea>
    </chartFormat>
    <chartFormat chart="0" format="157" series="1">
      <pivotArea type="data" outline="0" fieldPosition="0">
        <references count="2">
          <reference field="4294967294" count="1" selected="0">
            <x v="0"/>
          </reference>
          <reference field="1" count="1" selected="0">
            <x v="30"/>
          </reference>
        </references>
      </pivotArea>
    </chartFormat>
    <chartFormat chart="0" format="158" series="1">
      <pivotArea type="data" outline="0" fieldPosition="0">
        <references count="2">
          <reference field="4294967294" count="1" selected="0">
            <x v="0"/>
          </reference>
          <reference field="1" count="1" selected="0">
            <x v="31"/>
          </reference>
        </references>
      </pivotArea>
    </chartFormat>
    <chartFormat chart="0" format="159" series="1">
      <pivotArea type="data" outline="0" fieldPosition="0">
        <references count="2">
          <reference field="4294967294" count="1" selected="0">
            <x v="0"/>
          </reference>
          <reference field="1" count="1" selected="0">
            <x v="32"/>
          </reference>
        </references>
      </pivotArea>
    </chartFormat>
    <chartFormat chart="0" format="160" series="1">
      <pivotArea type="data" outline="0" fieldPosition="0">
        <references count="2">
          <reference field="4294967294" count="1" selected="0">
            <x v="0"/>
          </reference>
          <reference field="1" count="1" selected="0">
            <x v="33"/>
          </reference>
        </references>
      </pivotArea>
    </chartFormat>
    <chartFormat chart="0" format="161" series="1">
      <pivotArea type="data" outline="0" fieldPosition="0">
        <references count="2">
          <reference field="4294967294" count="1" selected="0">
            <x v="0"/>
          </reference>
          <reference field="1" count="1" selected="0">
            <x v="35"/>
          </reference>
        </references>
      </pivotArea>
    </chartFormat>
    <chartFormat chart="0" format="162" series="1">
      <pivotArea type="data" outline="0" fieldPosition="0">
        <references count="2">
          <reference field="4294967294" count="1" selected="0">
            <x v="0"/>
          </reference>
          <reference field="1" count="1" selected="0">
            <x v="36"/>
          </reference>
        </references>
      </pivotArea>
    </chartFormat>
    <chartFormat chart="0" format="163" series="1">
      <pivotArea type="data" outline="0" fieldPosition="0">
        <references count="2">
          <reference field="4294967294" count="1" selected="0">
            <x v="0"/>
          </reference>
          <reference field="1" count="1" selected="0">
            <x v="37"/>
          </reference>
        </references>
      </pivotArea>
    </chartFormat>
    <chartFormat chart="0" format="164" series="1">
      <pivotArea type="data" outline="0" fieldPosition="0">
        <references count="2">
          <reference field="4294967294" count="1" selected="0">
            <x v="0"/>
          </reference>
          <reference field="1" count="1" selected="0">
            <x v="38"/>
          </reference>
        </references>
      </pivotArea>
    </chartFormat>
    <chartFormat chart="0" format="165" series="1">
      <pivotArea type="data" outline="0" fieldPosition="0">
        <references count="2">
          <reference field="4294967294" count="1" selected="0">
            <x v="0"/>
          </reference>
          <reference field="1" count="1" selected="0">
            <x v="39"/>
          </reference>
        </references>
      </pivotArea>
    </chartFormat>
    <chartFormat chart="0" format="166" series="1">
      <pivotArea type="data" outline="0" fieldPosition="0">
        <references count="2">
          <reference field="4294967294" count="1" selected="0">
            <x v="0"/>
          </reference>
          <reference field="1" count="1" selected="0">
            <x v="40"/>
          </reference>
        </references>
      </pivotArea>
    </chartFormat>
    <chartFormat chart="0" format="167" series="1">
      <pivotArea type="data" outline="0" fieldPosition="0">
        <references count="2">
          <reference field="4294967294" count="1" selected="0">
            <x v="0"/>
          </reference>
          <reference field="1" count="1" selected="0">
            <x v="41"/>
          </reference>
        </references>
      </pivotArea>
    </chartFormat>
    <chartFormat chart="0" format="168" series="1">
      <pivotArea type="data" outline="0" fieldPosition="0">
        <references count="2">
          <reference field="4294967294" count="1" selected="0">
            <x v="0"/>
          </reference>
          <reference field="1" count="1" selected="0">
            <x v="42"/>
          </reference>
        </references>
      </pivotArea>
    </chartFormat>
    <chartFormat chart="0" format="169" series="1">
      <pivotArea type="data" outline="0" fieldPosition="0">
        <references count="2">
          <reference field="4294967294" count="1" selected="0">
            <x v="0"/>
          </reference>
          <reference field="1" count="1" selected="0">
            <x v="43"/>
          </reference>
        </references>
      </pivotArea>
    </chartFormat>
    <chartFormat chart="0" format="170" series="1">
      <pivotArea type="data" outline="0" fieldPosition="0">
        <references count="2">
          <reference field="4294967294" count="1" selected="0">
            <x v="0"/>
          </reference>
          <reference field="1" count="1" selected="0">
            <x v="44"/>
          </reference>
        </references>
      </pivotArea>
    </chartFormat>
    <chartFormat chart="0" format="171" series="1">
      <pivotArea type="data" outline="0" fieldPosition="0">
        <references count="2">
          <reference field="4294967294" count="1" selected="0">
            <x v="0"/>
          </reference>
          <reference field="1" count="1" selected="0">
            <x v="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64DAF2-FEFC-41AD-8D6F-6F26CE92DE00}" name="PivotTable1" cacheId="1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60" firstHeaderRow="0" firstDataRow="1" firstDataCol="1"/>
  <pivotFields count="47">
    <pivotField axis="axisRow" showAll="0">
      <items count="15">
        <item h="1" x="0"/>
        <item x="1"/>
        <item x="2"/>
        <item x="3"/>
        <item x="4"/>
        <item x="5"/>
        <item x="6"/>
        <item x="7"/>
        <item x="8"/>
        <item x="9"/>
        <item x="10"/>
        <item x="11"/>
        <item h="1"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9">
        <item x="0"/>
        <item x="1"/>
        <item x="2"/>
        <item x="3"/>
        <item x="4"/>
        <item x="5"/>
        <item x="6"/>
        <item sd="0" x="7"/>
        <item t="default"/>
      </items>
    </pivotField>
  </pivotFields>
  <rowFields count="2">
    <field x="46"/>
    <field x="0"/>
  </rowFields>
  <rowItems count="57">
    <i>
      <x v="2"/>
    </i>
    <i r="1">
      <x v="1"/>
    </i>
    <i r="1">
      <x v="2"/>
    </i>
    <i r="1">
      <x v="3"/>
    </i>
    <i r="1">
      <x v="4"/>
    </i>
    <i r="1">
      <x v="5"/>
    </i>
    <i r="1">
      <x v="6"/>
    </i>
    <i r="1">
      <x v="7"/>
    </i>
    <i r="1">
      <x v="8"/>
    </i>
    <i r="1">
      <x v="9"/>
    </i>
    <i r="1">
      <x v="10"/>
    </i>
    <i r="1">
      <x v="11"/>
    </i>
    <i>
      <x v="3"/>
    </i>
    <i r="1">
      <x v="1"/>
    </i>
    <i r="1">
      <x v="2"/>
    </i>
    <i r="1">
      <x v="3"/>
    </i>
    <i r="1">
      <x v="4"/>
    </i>
    <i r="1">
      <x v="5"/>
    </i>
    <i r="1">
      <x v="6"/>
    </i>
    <i r="1">
      <x v="7"/>
    </i>
    <i r="1">
      <x v="8"/>
    </i>
    <i r="1">
      <x v="9"/>
    </i>
    <i r="1">
      <x v="10"/>
    </i>
    <i r="1">
      <x v="11"/>
    </i>
    <i>
      <x v="4"/>
    </i>
    <i r="1">
      <x v="1"/>
    </i>
    <i r="1">
      <x v="2"/>
    </i>
    <i r="1">
      <x v="3"/>
    </i>
    <i r="1">
      <x v="4"/>
    </i>
    <i r="1">
      <x v="5"/>
    </i>
    <i r="1">
      <x v="6"/>
    </i>
    <i r="1">
      <x v="7"/>
    </i>
    <i r="1">
      <x v="8"/>
    </i>
    <i r="1">
      <x v="9"/>
    </i>
    <i r="1">
      <x v="10"/>
    </i>
    <i r="1">
      <x v="11"/>
    </i>
    <i>
      <x v="5"/>
    </i>
    <i r="1">
      <x v="1"/>
    </i>
    <i r="1">
      <x v="2"/>
    </i>
    <i r="1">
      <x v="3"/>
    </i>
    <i r="1">
      <x v="4"/>
    </i>
    <i r="1">
      <x v="5"/>
    </i>
    <i r="1">
      <x v="6"/>
    </i>
    <i r="1">
      <x v="7"/>
    </i>
    <i r="1">
      <x v="8"/>
    </i>
    <i r="1">
      <x v="9"/>
    </i>
    <i r="1">
      <x v="10"/>
    </i>
    <i r="1">
      <x v="11"/>
    </i>
    <i>
      <x v="6"/>
    </i>
    <i r="1">
      <x v="1"/>
    </i>
    <i r="1">
      <x v="2"/>
    </i>
    <i r="1">
      <x v="3"/>
    </i>
    <i r="1">
      <x v="4"/>
    </i>
    <i r="1">
      <x v="5"/>
    </i>
    <i r="1">
      <x v="6"/>
    </i>
    <i r="1">
      <x v="7"/>
    </i>
    <i t="grand">
      <x/>
    </i>
  </rowItems>
  <colFields count="1">
    <field x="-2"/>
  </colFields>
  <colItems count="5">
    <i>
      <x/>
    </i>
    <i i="1">
      <x v="1"/>
    </i>
    <i i="2">
      <x v="2"/>
    </i>
    <i i="3">
      <x v="3"/>
    </i>
    <i i="4">
      <x v="4"/>
    </i>
  </colItems>
  <dataFields count="5">
    <dataField name="Sum of Total Elec Energy" fld="37" baseField="0" baseItem="0" numFmtId="1"/>
    <dataField name="Sum of Total Gas Energy" fld="38" baseField="0" baseItem="0" numFmtId="1"/>
    <dataField name="Sum of Total Steam Energy" fld="39" baseField="0" baseItem="0" numFmtId="1"/>
    <dataField name="Sum of Total HW Energy" fld="40" baseField="0" baseItem="0" numFmtId="1"/>
    <dataField name="Sum of Total CHW Energy" fld="41" baseField="0" baseItem="0" numFmtId="1"/>
  </dataFields>
  <formats count="4">
    <format dxfId="39">
      <pivotArea field="46" type="button" dataOnly="0" labelOnly="1" outline="0" axis="axisRow" fieldPosition="0"/>
    </format>
    <format dxfId="38">
      <pivotArea dataOnly="0" labelOnly="1" outline="0" fieldPosition="0">
        <references count="1">
          <reference field="4294967294" count="5">
            <x v="0"/>
            <x v="1"/>
            <x v="2"/>
            <x v="3"/>
            <x v="4"/>
          </reference>
        </references>
      </pivotArea>
    </format>
    <format dxfId="22">
      <pivotArea outline="0" collapsedLevelsAreSubtotals="1" fieldPosition="0">
        <references count="1">
          <reference field="4294967294" count="1" selected="0">
            <x v="4"/>
          </reference>
        </references>
      </pivotArea>
    </format>
    <format dxfId="13">
      <pivotArea outline="0" collapsedLevelsAreSubtotals="1" fieldPosition="0">
        <references count="1">
          <reference field="4294967294" count="4" selected="0">
            <x v="0"/>
            <x v="1"/>
            <x v="2"/>
            <x v="3"/>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19FFBE-A87B-4275-A70B-8E25F652B765}"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K21" firstHeaderRow="0" firstDataRow="1" firstDataCol="1"/>
  <pivotFields count="32">
    <pivotField axis="axisRow" numFmtId="17" showAll="0">
      <items count="15">
        <item x="0"/>
        <item x="1"/>
        <item x="2"/>
        <item x="3"/>
        <item x="4"/>
        <item x="5"/>
        <item x="6"/>
        <item x="7"/>
        <item x="8"/>
        <item x="9"/>
        <item x="10"/>
        <item x="11"/>
        <item x="12"/>
        <item x="13"/>
        <item t="default"/>
      </items>
    </pivotField>
    <pivotField multipleItemSelectionAllowed="1" showAll="0">
      <items count="48">
        <item h="1" x="3"/>
        <item h="1" x="4"/>
        <item h="1" x="5"/>
        <item h="1" x="42"/>
        <item h="1" x="6"/>
        <item x="43"/>
        <item h="1" x="44"/>
        <item h="1" x="7"/>
        <item h="1" x="9"/>
        <item h="1" x="10"/>
        <item h="1" x="11"/>
        <item h="1" x="45"/>
        <item h="1" x="12"/>
        <item h="1" x="13"/>
        <item h="1" x="15"/>
        <item h="1" x="14"/>
        <item h="1" x="8"/>
        <item h="1" x="16"/>
        <item h="1" x="17"/>
        <item h="1" x="19"/>
        <item h="1" x="20"/>
        <item h="1" x="21"/>
        <item h="1" x="22"/>
        <item h="1" x="23"/>
        <item h="1" x="24"/>
        <item h="1" x="25"/>
        <item h="1" x="26"/>
        <item h="1" x="27"/>
        <item h="1" x="28"/>
        <item h="1" x="29"/>
        <item h="1" x="30"/>
        <item h="1" x="31"/>
        <item h="1" x="18"/>
        <item h="1" x="32"/>
        <item h="1" x="46"/>
        <item h="1" x="33"/>
        <item h="1" x="35"/>
        <item h="1" x="34"/>
        <item h="1" x="36"/>
        <item h="1" x="37"/>
        <item h="1" x="38"/>
        <item h="1" x="1"/>
        <item h="1" x="0"/>
        <item h="1" x="2"/>
        <item h="1" x="39"/>
        <item h="1" x="40"/>
        <item h="1" x="41"/>
        <item t="default"/>
      </items>
    </pivotField>
    <pivotField showAll="0"/>
    <pivotField showAll="0"/>
    <pivotField showAll="0"/>
    <pivotField showAll="0"/>
    <pivotField dataField="1" showAll="0"/>
    <pivotField dataField="1" showAll="0"/>
    <pivotField showAll="0"/>
    <pivotField showAll="0"/>
    <pivotField showAll="0"/>
    <pivotField dataField="1" showAll="0"/>
    <pivotField showAll="0"/>
    <pivotField dataField="1"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items count="7">
        <item x="0"/>
        <item sd="0" x="1"/>
        <item sd="0" x="2"/>
        <item sd="0" x="3"/>
        <item sd="0" x="4"/>
        <item x="5"/>
        <item t="default"/>
      </items>
    </pivotField>
    <pivotField axis="axisRow" showAll="0">
      <items count="9">
        <item h="1" x="0"/>
        <item h="1" x="1"/>
        <item x="2"/>
        <item x="3"/>
        <item x="4"/>
        <item x="5"/>
        <item x="6"/>
        <item h="1" x="7"/>
        <item t="default"/>
      </items>
    </pivotField>
  </pivotFields>
  <rowFields count="2">
    <field x="31"/>
    <field x="0"/>
  </rowFields>
  <rowItems count="18">
    <i>
      <x v="5"/>
    </i>
    <i r="1">
      <x v="4"/>
    </i>
    <i r="1">
      <x v="5"/>
    </i>
    <i r="1">
      <x v="6"/>
    </i>
    <i r="1">
      <x v="7"/>
    </i>
    <i r="1">
      <x v="8"/>
    </i>
    <i r="1">
      <x v="9"/>
    </i>
    <i r="1">
      <x v="10"/>
    </i>
    <i r="1">
      <x v="11"/>
    </i>
    <i r="1">
      <x v="12"/>
    </i>
    <i>
      <x v="6"/>
    </i>
    <i r="1">
      <x v="1"/>
    </i>
    <i r="1">
      <x v="2"/>
    </i>
    <i r="1">
      <x v="3"/>
    </i>
    <i r="1">
      <x v="4"/>
    </i>
    <i r="1">
      <x v="5"/>
    </i>
    <i r="1">
      <x v="6"/>
    </i>
    <i t="grand">
      <x/>
    </i>
  </rowItems>
  <colFields count="1">
    <field x="-2"/>
  </colFields>
  <colItems count="10">
    <i>
      <x/>
    </i>
    <i i="1">
      <x v="1"/>
    </i>
    <i i="2">
      <x v="2"/>
    </i>
    <i i="3">
      <x v="3"/>
    </i>
    <i i="4">
      <x v="4"/>
    </i>
    <i i="5">
      <x v="5"/>
    </i>
    <i i="6">
      <x v="6"/>
    </i>
    <i i="7">
      <x v="7"/>
    </i>
    <i i="8">
      <x v="8"/>
    </i>
    <i i="9">
      <x v="9"/>
    </i>
  </colItems>
  <dataFields count="10">
    <dataField name="Sum of Elec Consumption_1" fld="6" baseField="0" baseItem="0"/>
    <dataField name="Sum of Elec Consumption_2" fld="7" baseField="0" baseItem="0"/>
    <dataField name="Sum of Elec Consumption_3" fld="11" baseField="0" baseItem="0"/>
    <dataField name="Sum of Elec Consumption_4" fld="13" baseField="0" baseItem="0"/>
    <dataField name="Sum of Elec Consumption_9" fld="22" baseField="0" baseItem="0"/>
    <dataField name="Sum of Elec Consumption_0" fld="23" baseField="0" baseItem="0"/>
    <dataField name="Sum of Elec Consumption_7" fld="20" baseField="0" baseItem="0"/>
    <dataField name="Sum of Elec Consumption_8" fld="21" baseField="0" baseItem="0"/>
    <dataField name="Sum of Elec Consumption_6" fld="19" baseField="0" baseItem="0"/>
    <dataField name="Sum of Elec Consumption_5" fld="18" baseField="0" baseItem="0"/>
  </dataFields>
  <chartFormats count="30">
    <chartFormat chart="1" format="15" series="1">
      <pivotArea type="data" outline="0" fieldPosition="0">
        <references count="1">
          <reference field="4294967294" count="1" selected="0">
            <x v="0"/>
          </reference>
        </references>
      </pivotArea>
    </chartFormat>
    <chartFormat chart="1" format="16" series="1">
      <pivotArea type="data" outline="0" fieldPosition="0">
        <references count="1">
          <reference field="4294967294" count="1" selected="0">
            <x v="1"/>
          </reference>
        </references>
      </pivotArea>
    </chartFormat>
    <chartFormat chart="1" format="17" series="1">
      <pivotArea type="data" outline="0" fieldPosition="0">
        <references count="1">
          <reference field="4294967294" count="1" selected="0">
            <x v="2"/>
          </reference>
        </references>
      </pivotArea>
    </chartFormat>
    <chartFormat chart="1" format="18" series="1">
      <pivotArea type="data" outline="0" fieldPosition="0">
        <references count="1">
          <reference field="4294967294" count="1" selected="0">
            <x v="3"/>
          </reference>
        </references>
      </pivotArea>
    </chartFormat>
    <chartFormat chart="1" format="23" series="1">
      <pivotArea type="data" outline="0" fieldPosition="0">
        <references count="1">
          <reference field="4294967294" count="1" selected="0">
            <x v="4"/>
          </reference>
        </references>
      </pivotArea>
    </chartFormat>
    <chartFormat chart="1" format="24" series="1">
      <pivotArea type="data" outline="0" fieldPosition="0">
        <references count="1">
          <reference field="4294967294" count="1" selected="0">
            <x v="5"/>
          </reference>
        </references>
      </pivotArea>
    </chartFormat>
    <chartFormat chart="2" format="25" series="1">
      <pivotArea type="data" outline="0" fieldPosition="0">
        <references count="1">
          <reference field="4294967294" count="1" selected="0">
            <x v="0"/>
          </reference>
        </references>
      </pivotArea>
    </chartFormat>
    <chartFormat chart="2" format="26" series="1">
      <pivotArea type="data" outline="0" fieldPosition="0">
        <references count="1">
          <reference field="4294967294" count="1" selected="0">
            <x v="1"/>
          </reference>
        </references>
      </pivotArea>
    </chartFormat>
    <chartFormat chart="2" format="27" series="1">
      <pivotArea type="data" outline="0" fieldPosition="0">
        <references count="1">
          <reference field="4294967294" count="1" selected="0">
            <x v="2"/>
          </reference>
        </references>
      </pivotArea>
    </chartFormat>
    <chartFormat chart="2" format="28" series="1">
      <pivotArea type="data" outline="0" fieldPosition="0">
        <references count="1">
          <reference field="4294967294" count="1" selected="0">
            <x v="3"/>
          </reference>
        </references>
      </pivotArea>
    </chartFormat>
    <chartFormat chart="2" format="33" series="1">
      <pivotArea type="data" outline="0" fieldPosition="0">
        <references count="1">
          <reference field="4294967294" count="1" selected="0">
            <x v="4"/>
          </reference>
        </references>
      </pivotArea>
    </chartFormat>
    <chartFormat chart="2" format="34" series="1">
      <pivotArea type="data" outline="0" fieldPosition="0">
        <references count="1">
          <reference field="4294967294" count="1" selected="0">
            <x v="5"/>
          </reference>
        </references>
      </pivotArea>
    </chartFormat>
    <chartFormat chart="2" format="36" series="1">
      <pivotArea type="data" outline="0" fieldPosition="0">
        <references count="1">
          <reference field="4294967294" count="1" selected="0">
            <x v="6"/>
          </reference>
        </references>
      </pivotArea>
    </chartFormat>
    <chartFormat chart="1" format="26" series="1">
      <pivotArea type="data" outline="0" fieldPosition="0">
        <references count="1">
          <reference field="4294967294" count="1" selected="0">
            <x v="6"/>
          </reference>
        </references>
      </pivotArea>
    </chartFormat>
    <chartFormat chart="2" format="37" series="1">
      <pivotArea type="data" outline="0" fieldPosition="0">
        <references count="1">
          <reference field="4294967294" count="1" selected="0">
            <x v="7"/>
          </reference>
        </references>
      </pivotArea>
    </chartFormat>
    <chartFormat chart="1" format="27" series="1">
      <pivotArea type="data" outline="0" fieldPosition="0">
        <references count="1">
          <reference field="4294967294" count="1" selected="0">
            <x v="7"/>
          </reference>
        </references>
      </pivotArea>
    </chartFormat>
    <chartFormat chart="2" format="38" series="1">
      <pivotArea type="data" outline="0" fieldPosition="0">
        <references count="1">
          <reference field="4294967294" count="1" selected="0">
            <x v="8"/>
          </reference>
        </references>
      </pivotArea>
    </chartFormat>
    <chartFormat chart="1" format="28" series="1">
      <pivotArea type="data" outline="0" fieldPosition="0">
        <references count="1">
          <reference field="4294967294" count="1" selected="0">
            <x v="8"/>
          </reference>
        </references>
      </pivotArea>
    </chartFormat>
    <chartFormat chart="2" format="39" series="1">
      <pivotArea type="data" outline="0" fieldPosition="0">
        <references count="1">
          <reference field="4294967294" count="1" selected="0">
            <x v="9"/>
          </reference>
        </references>
      </pivotArea>
    </chartFormat>
    <chartFormat chart="1" format="29" series="1">
      <pivotArea type="data" outline="0" fieldPosition="0">
        <references count="1">
          <reference field="4294967294" count="1" selected="0">
            <x v="9"/>
          </reference>
        </references>
      </pivotArea>
    </chartFormat>
    <chartFormat chart="0" format="55" series="1">
      <pivotArea type="data" outline="0" fieldPosition="0">
        <references count="1">
          <reference field="4294967294" count="1" selected="0">
            <x v="0"/>
          </reference>
        </references>
      </pivotArea>
    </chartFormat>
    <chartFormat chart="0" format="56" series="1">
      <pivotArea type="data" outline="0" fieldPosition="0">
        <references count="1">
          <reference field="4294967294" count="1" selected="0">
            <x v="1"/>
          </reference>
        </references>
      </pivotArea>
    </chartFormat>
    <chartFormat chart="0" format="57" series="1">
      <pivotArea type="data" outline="0" fieldPosition="0">
        <references count="1">
          <reference field="4294967294" count="1" selected="0">
            <x v="2"/>
          </reference>
        </references>
      </pivotArea>
    </chartFormat>
    <chartFormat chart="0" format="58" series="1">
      <pivotArea type="data" outline="0" fieldPosition="0">
        <references count="1">
          <reference field="4294967294" count="1" selected="0">
            <x v="3"/>
          </reference>
        </references>
      </pivotArea>
    </chartFormat>
    <chartFormat chart="0" format="59" series="1">
      <pivotArea type="data" outline="0" fieldPosition="0">
        <references count="1">
          <reference field="4294967294" count="1" selected="0">
            <x v="4"/>
          </reference>
        </references>
      </pivotArea>
    </chartFormat>
    <chartFormat chart="0" format="60" series="1">
      <pivotArea type="data" outline="0" fieldPosition="0">
        <references count="1">
          <reference field="4294967294" count="1" selected="0">
            <x v="5"/>
          </reference>
        </references>
      </pivotArea>
    </chartFormat>
    <chartFormat chart="0" format="61" series="1">
      <pivotArea type="data" outline="0" fieldPosition="0">
        <references count="1">
          <reference field="4294967294" count="1" selected="0">
            <x v="6"/>
          </reference>
        </references>
      </pivotArea>
    </chartFormat>
    <chartFormat chart="0" format="62" series="1">
      <pivotArea type="data" outline="0" fieldPosition="0">
        <references count="1">
          <reference field="4294967294" count="1" selected="0">
            <x v="7"/>
          </reference>
        </references>
      </pivotArea>
    </chartFormat>
    <chartFormat chart="0" format="63" series="1">
      <pivotArea type="data" outline="0" fieldPosition="0">
        <references count="1">
          <reference field="4294967294" count="1" selected="0">
            <x v="8"/>
          </reference>
        </references>
      </pivotArea>
    </chartFormat>
    <chartFormat chart="0" format="64" series="1">
      <pivotArea type="data" outline="0" fieldPosition="0">
        <references count="1">
          <reference field="4294967294"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8EFFF5-B002-4B90-8B39-6667EEB9127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63" firstHeaderRow="1" firstDataRow="1" firstDataCol="1"/>
  <pivotFields count="32">
    <pivotField axis="axisRow" numFmtId="17" showAll="0">
      <items count="15">
        <item x="0"/>
        <item x="1"/>
        <item x="2"/>
        <item x="3"/>
        <item x="4"/>
        <item x="5"/>
        <item x="6"/>
        <item x="7"/>
        <item x="8"/>
        <item x="9"/>
        <item x="10"/>
        <item x="11"/>
        <item x="12"/>
        <item x="13"/>
        <item t="default"/>
      </items>
    </pivotField>
    <pivotField showAll="0">
      <items count="48">
        <item h="1" x="3"/>
        <item h="1" x="4"/>
        <item h="1" x="5"/>
        <item h="1" x="42"/>
        <item h="1" x="6"/>
        <item h="1" x="43"/>
        <item h="1" x="44"/>
        <item h="1" x="7"/>
        <item h="1" x="9"/>
        <item h="1" x="10"/>
        <item h="1" x="11"/>
        <item h="1" x="45"/>
        <item h="1" x="12"/>
        <item h="1" x="13"/>
        <item h="1" x="15"/>
        <item h="1" x="14"/>
        <item h="1" x="8"/>
        <item h="1" x="16"/>
        <item x="17"/>
        <item h="1" x="19"/>
        <item h="1" x="20"/>
        <item h="1" x="21"/>
        <item h="1" x="22"/>
        <item h="1" x="23"/>
        <item h="1" x="24"/>
        <item h="1" x="25"/>
        <item h="1" x="26"/>
        <item h="1" x="27"/>
        <item h="1" x="28"/>
        <item h="1" x="29"/>
        <item h="1" x="30"/>
        <item h="1" x="31"/>
        <item h="1" x="18"/>
        <item h="1" x="32"/>
        <item h="1" x="46"/>
        <item h="1" x="33"/>
        <item h="1" x="35"/>
        <item h="1" x="34"/>
        <item h="1" x="36"/>
        <item h="1" x="37"/>
        <item h="1" x="38"/>
        <item h="1" x="1"/>
        <item h="1" x="0"/>
        <item h="1" x="2"/>
        <item h="1" x="39"/>
        <item h="1" x="40"/>
        <item h="1" x="4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x="1"/>
        <item x="2"/>
        <item x="3"/>
        <item x="4"/>
        <item sd="0" x="5"/>
      </items>
    </pivotField>
    <pivotField axis="axisRow" showAll="0" defaultSubtotal="0">
      <items count="8">
        <item h="1" sd="0" x="0"/>
        <item h="1" sd="0" x="1"/>
        <item x="2"/>
        <item x="3"/>
        <item x="4"/>
        <item x="5"/>
        <item x="6"/>
        <item h="1" sd="0" x="7"/>
      </items>
    </pivotField>
  </pivotFields>
  <rowFields count="2">
    <field x="31"/>
    <field x="0"/>
  </rowFields>
  <rowItems count="60">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t="grand">
      <x/>
    </i>
  </rowItems>
  <colItems count="1">
    <i/>
  </colItems>
  <dataFields count="1">
    <dataField name="Sum of Gas Consumption" fld="8"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C9FEE4-726D-4220-B1D9-C6D8DB116C55}"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22" firstHeaderRow="0" firstDataRow="1" firstDataCol="1"/>
  <pivotFields count="32">
    <pivotField axis="axisRow" numFmtId="17" showAll="0">
      <items count="15">
        <item x="0"/>
        <item x="1"/>
        <item x="2"/>
        <item x="3"/>
        <item x="4"/>
        <item x="5"/>
        <item x="6"/>
        <item x="7"/>
        <item x="8"/>
        <item x="9"/>
        <item x="10"/>
        <item x="11"/>
        <item x="12"/>
        <item x="13"/>
        <item t="default"/>
      </items>
    </pivotField>
    <pivotField showAll="0">
      <items count="48">
        <item h="1" x="3"/>
        <item h="1" x="4"/>
        <item h="1" x="5"/>
        <item h="1" x="42"/>
        <item h="1" x="6"/>
        <item x="43"/>
        <item h="1" x="44"/>
        <item h="1" x="7"/>
        <item h="1" x="9"/>
        <item h="1" x="10"/>
        <item h="1" x="11"/>
        <item h="1" x="45"/>
        <item h="1" x="12"/>
        <item h="1" x="13"/>
        <item h="1" x="15"/>
        <item h="1" x="14"/>
        <item h="1" x="8"/>
        <item h="1" x="16"/>
        <item h="1" x="17"/>
        <item h="1" x="19"/>
        <item h="1" x="20"/>
        <item h="1" x="21"/>
        <item h="1" x="22"/>
        <item h="1" x="23"/>
        <item h="1" x="24"/>
        <item h="1" x="25"/>
        <item h="1" x="26"/>
        <item h="1" x="27"/>
        <item h="1" x="28"/>
        <item h="1" x="29"/>
        <item h="1" x="30"/>
        <item h="1" x="31"/>
        <item h="1" x="18"/>
        <item h="1" x="32"/>
        <item h="1" x="46"/>
        <item h="1" x="33"/>
        <item h="1" x="35"/>
        <item h="1" x="34"/>
        <item h="1" x="36"/>
        <item h="1" x="37"/>
        <item h="1" x="38"/>
        <item h="1" x="1"/>
        <item h="1" x="0"/>
        <item h="1" x="2"/>
        <item h="1" x="39"/>
        <item h="1" x="40"/>
        <item h="1" x="41"/>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x="1"/>
        <item x="2"/>
        <item x="3"/>
        <item x="4"/>
        <item sd="0" x="5"/>
      </items>
    </pivotField>
    <pivotField axis="axisRow" showAll="0" defaultSubtotal="0">
      <items count="8">
        <item sd="0" x="0"/>
        <item sd="0" x="1"/>
        <item x="2"/>
        <item x="3"/>
        <item x="4"/>
        <item x="5"/>
        <item x="6"/>
        <item sd="0" x="7"/>
      </items>
    </pivotField>
  </pivotFields>
  <rowFields count="2">
    <field x="31"/>
    <field x="0"/>
  </rowFields>
  <rowItems count="19">
    <i>
      <x v="1"/>
    </i>
    <i>
      <x v="5"/>
    </i>
    <i r="1">
      <x v="4"/>
    </i>
    <i r="1">
      <x v="5"/>
    </i>
    <i r="1">
      <x v="6"/>
    </i>
    <i r="1">
      <x v="7"/>
    </i>
    <i r="1">
      <x v="8"/>
    </i>
    <i r="1">
      <x v="9"/>
    </i>
    <i r="1">
      <x v="10"/>
    </i>
    <i r="1">
      <x v="11"/>
    </i>
    <i r="1">
      <x v="12"/>
    </i>
    <i>
      <x v="6"/>
    </i>
    <i r="1">
      <x v="1"/>
    </i>
    <i r="1">
      <x v="2"/>
    </i>
    <i r="1">
      <x v="3"/>
    </i>
    <i r="1">
      <x v="4"/>
    </i>
    <i r="1">
      <x v="5"/>
    </i>
    <i r="1">
      <x v="6"/>
    </i>
    <i t="grand">
      <x/>
    </i>
  </rowItems>
  <colFields count="1">
    <field x="-2"/>
  </colFields>
  <colItems count="5">
    <i>
      <x/>
    </i>
    <i i="1">
      <x v="1"/>
    </i>
    <i i="2">
      <x v="2"/>
    </i>
    <i i="3">
      <x v="3"/>
    </i>
    <i i="4">
      <x v="4"/>
    </i>
  </colItems>
  <dataFields count="5">
    <dataField name="Sum of Steam Consumption" fld="2" baseField="0" baseItem="0"/>
    <dataField name="Sum of Steam Consumption_1" fld="14" baseField="0" baseItem="0"/>
    <dataField name="Sum of Steam Consumption_2" fld="15" baseField="0" baseItem="0"/>
    <dataField name="Sum of Steam Consumption_3" fld="16" baseField="0" baseItem="0"/>
    <dataField name="Sum of Steam Consumption_4" fld="17" baseField="0" baseItem="0"/>
  </dataFields>
  <chartFormats count="5">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0A2E97-D9DE-4521-A67A-906AEE626A82}"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63" firstHeaderRow="0" firstDataRow="1" firstDataCol="1"/>
  <pivotFields count="32">
    <pivotField axis="axisRow" numFmtId="17" showAll="0">
      <items count="15">
        <item x="0"/>
        <item x="1"/>
        <item x="2"/>
        <item x="3"/>
        <item x="4"/>
        <item x="5"/>
        <item x="6"/>
        <item x="7"/>
        <item x="8"/>
        <item x="9"/>
        <item x="10"/>
        <item x="11"/>
        <item x="12"/>
        <item x="13"/>
        <item t="default"/>
      </items>
    </pivotField>
    <pivotField showAll="0">
      <items count="48">
        <item h="1" x="3"/>
        <item h="1" x="4"/>
        <item h="1" x="5"/>
        <item h="1" x="42"/>
        <item x="6"/>
        <item h="1" x="43"/>
        <item h="1" x="44"/>
        <item h="1" x="7"/>
        <item h="1" x="9"/>
        <item h="1" x="10"/>
        <item h="1" x="11"/>
        <item h="1" x="45"/>
        <item h="1" x="12"/>
        <item h="1" x="13"/>
        <item h="1" x="15"/>
        <item h="1" x="14"/>
        <item h="1" x="8"/>
        <item h="1" x="16"/>
        <item h="1" x="17"/>
        <item h="1" x="19"/>
        <item h="1" x="20"/>
        <item h="1" x="21"/>
        <item h="1" x="22"/>
        <item h="1" x="23"/>
        <item h="1" x="24"/>
        <item h="1" x="25"/>
        <item h="1" x="26"/>
        <item h="1" x="27"/>
        <item h="1" x="28"/>
        <item h="1" x="29"/>
        <item h="1" x="30"/>
        <item h="1" x="31"/>
        <item h="1" x="18"/>
        <item h="1" x="32"/>
        <item h="1" x="46"/>
        <item h="1" x="33"/>
        <item h="1" x="35"/>
        <item h="1" x="34"/>
        <item h="1" x="36"/>
        <item h="1" x="37"/>
        <item h="1" x="38"/>
        <item h="1" x="1"/>
        <item h="1" x="0"/>
        <item h="1" x="2"/>
        <item h="1" x="39"/>
        <item h="1" x="40"/>
        <item h="1" x="4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defaultSubtotal="0">
      <items count="6">
        <item sd="0" x="0"/>
        <item x="1"/>
        <item x="2"/>
        <item x="3"/>
        <item x="4"/>
        <item sd="0" x="5"/>
      </items>
    </pivotField>
    <pivotField axis="axisRow" showAll="0" defaultSubtotal="0">
      <items count="8">
        <item sd="0" x="0"/>
        <item sd="0" x="1"/>
        <item x="2"/>
        <item x="3"/>
        <item x="4"/>
        <item x="5"/>
        <item x="6"/>
        <item sd="0" x="7"/>
      </items>
    </pivotField>
  </pivotFields>
  <rowFields count="2">
    <field x="31"/>
    <field x="0"/>
  </rowFields>
  <rowItems count="60">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t="grand">
      <x/>
    </i>
  </rowItems>
  <colFields count="1">
    <field x="-2"/>
  </colFields>
  <colItems count="3">
    <i>
      <x/>
    </i>
    <i i="1">
      <x v="1"/>
    </i>
    <i i="2">
      <x v="2"/>
    </i>
  </colItems>
  <dataFields count="3">
    <dataField name="Sum of HW Consumption" fld="9" baseField="0" baseItem="0"/>
    <dataField name="Sum of HW Consumption_1" fld="26" baseField="0" baseItem="0"/>
    <dataField name="Sum of HW Consumption_2" fld="27" baseField="0" baseItem="0"/>
  </dataField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3219EA-342A-4804-8F87-09690E2BD56B}"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64" firstHeaderRow="0" firstDataRow="1" firstDataCol="1"/>
  <pivotFields count="32">
    <pivotField axis="axisRow" numFmtId="17" showAll="0">
      <items count="15">
        <item x="0"/>
        <item x="1"/>
        <item x="2"/>
        <item x="3"/>
        <item x="4"/>
        <item x="5"/>
        <item x="6"/>
        <item x="7"/>
        <item x="8"/>
        <item x="9"/>
        <item x="10"/>
        <item x="11"/>
        <item x="12"/>
        <item x="13"/>
        <item t="default"/>
      </items>
    </pivotField>
    <pivotField showAll="0">
      <items count="48">
        <item h="1" x="3"/>
        <item h="1" x="4"/>
        <item h="1" x="5"/>
        <item h="1" x="42"/>
        <item h="1" x="6"/>
        <item h="1" x="43"/>
        <item h="1" x="44"/>
        <item h="1" x="7"/>
        <item h="1" x="9"/>
        <item h="1" x="10"/>
        <item h="1" x="11"/>
        <item h="1" x="45"/>
        <item h="1" x="12"/>
        <item h="1" x="13"/>
        <item h="1" x="15"/>
        <item h="1" x="14"/>
        <item h="1" x="8"/>
        <item h="1" x="16"/>
        <item h="1" x="17"/>
        <item h="1" x="19"/>
        <item h="1" x="20"/>
        <item h="1" x="21"/>
        <item h="1" x="22"/>
        <item h="1" x="23"/>
        <item h="1" x="24"/>
        <item h="1" x="25"/>
        <item h="1" x="26"/>
        <item h="1" x="27"/>
        <item h="1" x="28"/>
        <item h="1" x="29"/>
        <item h="1" x="30"/>
        <item h="1" x="31"/>
        <item h="1" x="18"/>
        <item h="1" x="32"/>
        <item h="1" x="46"/>
        <item h="1" x="33"/>
        <item h="1" x="35"/>
        <item h="1" x="34"/>
        <item x="36"/>
        <item h="1" x="37"/>
        <item h="1" x="38"/>
        <item h="1" x="1"/>
        <item h="1" x="0"/>
        <item h="1" x="2"/>
        <item h="1" x="39"/>
        <item h="1" x="40"/>
        <item h="1" x="4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defaultSubtotal="0">
      <items count="6">
        <item x="0"/>
        <item x="1"/>
        <item x="2"/>
        <item x="3"/>
        <item x="4"/>
        <item x="5"/>
      </items>
    </pivotField>
    <pivotField axis="axisRow" showAll="0" defaultSubtotal="0">
      <items count="8">
        <item sd="0" x="0"/>
        <item sd="0" x="1"/>
        <item x="2"/>
        <item x="3"/>
        <item x="4"/>
        <item x="5"/>
        <item x="6"/>
        <item sd="0" x="7"/>
      </items>
    </pivotField>
  </pivotFields>
  <rowFields count="2">
    <field x="31"/>
    <field x="0"/>
  </rowFields>
  <rowItems count="61">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t="grand">
      <x/>
    </i>
  </rowItems>
  <colFields count="1">
    <field x="-2"/>
  </colFields>
  <colItems count="3">
    <i>
      <x/>
    </i>
    <i i="1">
      <x v="1"/>
    </i>
    <i i="2">
      <x v="2"/>
    </i>
  </colItems>
  <dataFields count="3">
    <dataField name="Sum of CHW Consumption" fld="12" baseField="0" baseItem="0"/>
    <dataField name="Sum of CHW Consumption_1" fld="28" baseField="0" baseItem="0"/>
    <dataField name="Sum of CHW Consumption_2" fld="29"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F609E6-9A31-415D-8A17-E021E6CECFB0}"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64" firstHeaderRow="0" firstDataRow="1" firstDataCol="1"/>
  <pivotFields count="32">
    <pivotField axis="axisRow" numFmtId="17" showAll="0">
      <items count="15">
        <item x="0"/>
        <item x="1"/>
        <item x="2"/>
        <item x="3"/>
        <item x="4"/>
        <item x="5"/>
        <item x="6"/>
        <item x="7"/>
        <item x="8"/>
        <item x="9"/>
        <item x="10"/>
        <item x="11"/>
        <item x="12"/>
        <item x="13"/>
        <item t="default"/>
      </items>
    </pivotField>
    <pivotField showAll="0">
      <items count="48">
        <item h="1" x="3"/>
        <item h="1" x="4"/>
        <item h="1" x="5"/>
        <item h="1" x="42"/>
        <item h="1" x="6"/>
        <item h="1" x="43"/>
        <item h="1" x="44"/>
        <item h="1" x="7"/>
        <item h="1" x="9"/>
        <item h="1" x="10"/>
        <item h="1" x="11"/>
        <item h="1" x="45"/>
        <item h="1" x="12"/>
        <item h="1" x="13"/>
        <item h="1" x="15"/>
        <item h="1" x="14"/>
        <item h="1" x="8"/>
        <item h="1" x="16"/>
        <item h="1" x="17"/>
        <item h="1" x="19"/>
        <item h="1" x="20"/>
        <item h="1" x="21"/>
        <item h="1" x="22"/>
        <item h="1" x="23"/>
        <item h="1" x="24"/>
        <item h="1" x="25"/>
        <item h="1" x="26"/>
        <item h="1" x="27"/>
        <item x="28"/>
        <item h="1" x="29"/>
        <item h="1" x="30"/>
        <item h="1" x="31"/>
        <item h="1" x="18"/>
        <item h="1" x="32"/>
        <item h="1" x="46"/>
        <item h="1" x="33"/>
        <item h="1" x="35"/>
        <item h="1" x="34"/>
        <item h="1" x="36"/>
        <item h="1" x="37"/>
        <item h="1" x="38"/>
        <item h="1" x="1"/>
        <item h="1" x="0"/>
        <item h="1" x="2"/>
        <item h="1" x="39"/>
        <item h="1" x="40"/>
        <item h="1" x="4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defaultSubtotal="0">
      <items count="6">
        <item sd="0" x="0"/>
        <item sd="0" x="1"/>
        <item sd="0" x="2"/>
        <item sd="0" x="3"/>
        <item sd="0" x="4"/>
        <item sd="0" x="5"/>
      </items>
    </pivotField>
    <pivotField axis="axisRow" showAll="0" defaultSubtotal="0">
      <items count="8">
        <item sd="0" x="0"/>
        <item sd="0" x="1"/>
        <item x="2"/>
        <item x="3"/>
        <item x="4"/>
        <item x="5"/>
        <item x="6"/>
        <item sd="0" x="7"/>
      </items>
    </pivotField>
  </pivotFields>
  <rowFields count="2">
    <field x="31"/>
    <field x="0"/>
  </rowFields>
  <rowItems count="61">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x v="6"/>
    </i>
    <i r="1">
      <x v="1"/>
    </i>
    <i r="1">
      <x v="2"/>
    </i>
    <i r="1">
      <x v="3"/>
    </i>
    <i r="1">
      <x v="4"/>
    </i>
    <i r="1">
      <x v="5"/>
    </i>
    <i r="1">
      <x v="6"/>
    </i>
    <i r="1">
      <x v="7"/>
    </i>
    <i t="grand">
      <x/>
    </i>
  </rowItems>
  <colFields count="1">
    <field x="-2"/>
  </colFields>
  <colItems count="3">
    <i>
      <x/>
    </i>
    <i i="1">
      <x v="1"/>
    </i>
    <i i="2">
      <x v="2"/>
    </i>
  </colItems>
  <dataFields count="3">
    <dataField name="Sum of DW Consumption" fld="10" baseField="0" baseItem="0"/>
    <dataField name="Sum of DW Consumption_1" fld="24" baseField="0" baseItem="0"/>
    <dataField name="Sum of DW Consumption_2" fld="25" baseField="0" baseItem="0"/>
  </dataFields>
  <chartFormats count="3">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 xr10:uid="{8E58039B-D35C-40C4-AFE3-15A80CB45236}" sourceName="Building">
  <pivotTables>
    <pivotTable tabId="51" name="PivotTable3"/>
  </pivotTables>
  <data>
    <tabular pivotCacheId="96702399">
      <items count="47">
        <i x="43" s="1"/>
        <i x="11"/>
        <i x="12"/>
        <i x="15"/>
        <i x="14"/>
        <i x="8"/>
        <i x="19"/>
        <i x="20"/>
        <i x="22"/>
        <i x="25"/>
        <i x="28"/>
        <i x="18"/>
        <i x="32"/>
        <i x="37"/>
        <i x="1"/>
        <i x="3" nd="1"/>
        <i x="4" nd="1"/>
        <i x="5" nd="1"/>
        <i x="42" nd="1"/>
        <i x="6" nd="1"/>
        <i x="44" nd="1"/>
        <i x="7" nd="1"/>
        <i x="9" nd="1"/>
        <i x="10" nd="1"/>
        <i x="45" nd="1"/>
        <i x="13" nd="1"/>
        <i x="16" nd="1"/>
        <i x="17" nd="1"/>
        <i x="21" nd="1"/>
        <i x="23" nd="1"/>
        <i x="24" nd="1"/>
        <i x="26" nd="1"/>
        <i x="27" nd="1"/>
        <i x="29" nd="1"/>
        <i x="30" nd="1"/>
        <i x="31" nd="1"/>
        <i x="46" nd="1"/>
        <i x="33" nd="1"/>
        <i x="35" nd="1"/>
        <i x="34" nd="1"/>
        <i x="36" nd="1"/>
        <i x="38" nd="1"/>
        <i x="0" nd="1"/>
        <i x="2" nd="1"/>
        <i x="39" nd="1"/>
        <i x="40" nd="1"/>
        <i x="4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2F464CF-433F-44BB-BFB5-8B5BE16AA586}" sourceName="Years">
  <pivotTables>
    <pivotTable tabId="51" name="PivotTable3"/>
  </pivotTables>
  <data>
    <tabular pivotCacheId="96702399">
      <items count="8">
        <i x="5" s="1"/>
        <i x="6" s="1"/>
        <i x="0" nd="1"/>
        <i x="7" nd="1"/>
        <i x="1" nd="1"/>
        <i x="2" s="1" nd="1"/>
        <i x="3"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1" xr10:uid="{A3897842-B61A-4990-BB10-0DCF933DAA02}" sourceName="Building">
  <pivotTables>
    <pivotTable tabId="52" name="PivotTable4"/>
  </pivotTables>
  <data>
    <tabular pivotCacheId="96702399">
      <items count="47">
        <i x="4"/>
        <i x="9"/>
        <i x="10"/>
        <i x="12"/>
        <i x="16"/>
        <i x="17" s="1"/>
        <i x="23"/>
        <i x="39"/>
        <i x="40"/>
        <i x="3" nd="1"/>
        <i x="5" nd="1"/>
        <i x="42" nd="1"/>
        <i x="6" nd="1"/>
        <i x="43" nd="1"/>
        <i x="44" nd="1"/>
        <i x="7" nd="1"/>
        <i x="11" nd="1"/>
        <i x="45" nd="1"/>
        <i x="13" nd="1"/>
        <i x="15" nd="1"/>
        <i x="14" nd="1"/>
        <i x="8" nd="1"/>
        <i x="19" nd="1"/>
        <i x="20" nd="1"/>
        <i x="21" nd="1"/>
        <i x="22" nd="1"/>
        <i x="24" nd="1"/>
        <i x="25" nd="1"/>
        <i x="26" nd="1"/>
        <i x="27" nd="1"/>
        <i x="28" nd="1"/>
        <i x="29" nd="1"/>
        <i x="30" nd="1"/>
        <i x="31" nd="1"/>
        <i x="18" nd="1"/>
        <i x="32" nd="1"/>
        <i x="46" nd="1"/>
        <i x="33" nd="1"/>
        <i x="35" nd="1"/>
        <i x="34" nd="1"/>
        <i x="36" nd="1"/>
        <i x="37" nd="1"/>
        <i x="38" nd="1"/>
        <i x="1" nd="1"/>
        <i x="0" nd="1"/>
        <i x="2" nd="1"/>
        <i x="4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47A798EA-E398-48D1-AF7C-15FD0DAFD7AE}" sourceName="Years">
  <pivotTables>
    <pivotTable tabId="52" name="PivotTable4"/>
  </pivotTables>
  <data>
    <tabular pivotCacheId="96702399">
      <items count="8">
        <i x="2" s="1"/>
        <i x="3" s="1"/>
        <i x="4" s="1"/>
        <i x="5" s="1"/>
        <i x="6" s="1"/>
        <i x="0" nd="1"/>
        <i x="7" nd="1"/>
        <i x="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2" xr10:uid="{120FB517-A678-4CAB-A7DF-9035AD6B1FF2}" sourceName="Building">
  <pivotTables>
    <pivotTable tabId="53" name="PivotTable5"/>
  </pivotTables>
  <data>
    <tabular pivotCacheId="96702399">
      <items count="47">
        <i x="3"/>
        <i x="43" s="1"/>
        <i x="11"/>
        <i x="12"/>
        <i x="13"/>
        <i x="15"/>
        <i x="14"/>
        <i x="8"/>
        <i x="19"/>
        <i x="20"/>
        <i x="21"/>
        <i x="22"/>
        <i x="29"/>
        <i x="18"/>
        <i x="32"/>
        <i x="35"/>
        <i x="37"/>
        <i x="38"/>
        <i x="0"/>
        <i x="2"/>
        <i x="41"/>
        <i x="4" nd="1"/>
        <i x="5" nd="1"/>
        <i x="42" nd="1"/>
        <i x="6" nd="1"/>
        <i x="44" nd="1"/>
        <i x="7" nd="1"/>
        <i x="9" nd="1"/>
        <i x="10" nd="1"/>
        <i x="45" nd="1"/>
        <i x="16" nd="1"/>
        <i x="17" nd="1"/>
        <i x="23" nd="1"/>
        <i x="24" nd="1"/>
        <i x="25" nd="1"/>
        <i x="26" nd="1"/>
        <i x="27" nd="1"/>
        <i x="28" nd="1"/>
        <i x="30" nd="1"/>
        <i x="31" nd="1"/>
        <i x="46" nd="1"/>
        <i x="33" nd="1"/>
        <i x="34" nd="1"/>
        <i x="36" nd="1"/>
        <i x="1" nd="1"/>
        <i x="39" nd="1"/>
        <i x="40"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7D2A6D08-C38E-4190-9552-2A713A31C2EC}" sourceName="Years">
  <pivotTables>
    <pivotTable tabId="53" name="PivotTable5"/>
  </pivotTables>
  <data>
    <tabular pivotCacheId="96702399">
      <items count="8">
        <i x="5" s="1"/>
        <i x="6" s="1"/>
        <i x="0" s="1" nd="1"/>
        <i x="7" s="1" nd="1"/>
        <i x="1" s="1" nd="1"/>
        <i x="2" s="1" nd="1"/>
        <i x="3" s="1" nd="1"/>
        <i x="4"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3" xr10:uid="{915B9DFC-1192-4DDA-BCDB-7FFD12B69E3B}" sourceName="Building">
  <pivotTables>
    <pivotTable tabId="54" name="PivotTable6"/>
  </pivotTables>
  <data>
    <tabular pivotCacheId="96702399">
      <items count="47">
        <i x="6" s="1"/>
        <i x="23"/>
        <i x="24"/>
        <i x="26"/>
        <i x="28"/>
        <i x="35"/>
        <i x="34"/>
        <i x="36"/>
        <i x="3" nd="1"/>
        <i x="4" nd="1"/>
        <i x="5" nd="1"/>
        <i x="42" nd="1"/>
        <i x="43" nd="1"/>
        <i x="44" nd="1"/>
        <i x="7" nd="1"/>
        <i x="9" nd="1"/>
        <i x="10" nd="1"/>
        <i x="11" nd="1"/>
        <i x="45" nd="1"/>
        <i x="12" nd="1"/>
        <i x="13" nd="1"/>
        <i x="15" nd="1"/>
        <i x="14" nd="1"/>
        <i x="8" nd="1"/>
        <i x="16" nd="1"/>
        <i x="17" nd="1"/>
        <i x="19" nd="1"/>
        <i x="20" nd="1"/>
        <i x="21" nd="1"/>
        <i x="22" nd="1"/>
        <i x="25" nd="1"/>
        <i x="27" nd="1"/>
        <i x="29" nd="1"/>
        <i x="30" nd="1"/>
        <i x="31" nd="1"/>
        <i x="18" nd="1"/>
        <i x="32" nd="1"/>
        <i x="46" nd="1"/>
        <i x="33" nd="1"/>
        <i x="37" nd="1"/>
        <i x="38" nd="1"/>
        <i x="1" nd="1"/>
        <i x="0" nd="1"/>
        <i x="2" nd="1"/>
        <i x="39" nd="1"/>
        <i x="40" nd="1"/>
        <i x="4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3" xr10:uid="{E105B61C-119B-4674-AE84-E63ECFBCB50E}" sourceName="Years">
  <pivotTables>
    <pivotTable tabId="54" name="PivotTable6"/>
  </pivotTables>
  <data>
    <tabular pivotCacheId="96702399">
      <items count="8">
        <i x="2" s="1"/>
        <i x="3" s="1"/>
        <i x="4" s="1"/>
        <i x="5" s="1"/>
        <i x="6" s="1"/>
        <i x="0" s="1" nd="1"/>
        <i x="7" s="1" nd="1"/>
        <i x="1" s="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4" xr10:uid="{BFB384B7-15C2-4BA3-A826-7687AB569B56}" sourceName="Building">
  <pivotTables>
    <pivotTable tabId="55" name="PivotTable7"/>
  </pivotTables>
  <data>
    <tabular pivotCacheId="96702399">
      <items count="47">
        <i x="13"/>
        <i x="8"/>
        <i x="19"/>
        <i x="23"/>
        <i x="24"/>
        <i x="26"/>
        <i x="18"/>
        <i x="35"/>
        <i x="34"/>
        <i x="36" s="1"/>
        <i x="37"/>
        <i x="38"/>
        <i x="41"/>
        <i x="3" nd="1"/>
        <i x="4" nd="1"/>
        <i x="5" nd="1"/>
        <i x="42" nd="1"/>
        <i x="6" nd="1"/>
        <i x="43" nd="1"/>
        <i x="44" nd="1"/>
        <i x="7" nd="1"/>
        <i x="9" nd="1"/>
        <i x="10" nd="1"/>
        <i x="11" nd="1"/>
        <i x="45" nd="1"/>
        <i x="12" nd="1"/>
        <i x="15" nd="1"/>
        <i x="14" nd="1"/>
        <i x="16" nd="1"/>
        <i x="17" nd="1"/>
        <i x="20" nd="1"/>
        <i x="21" nd="1"/>
        <i x="22" nd="1"/>
        <i x="25" nd="1"/>
        <i x="27" nd="1"/>
        <i x="28" nd="1"/>
        <i x="29" nd="1"/>
        <i x="30" nd="1"/>
        <i x="31" nd="1"/>
        <i x="32" nd="1"/>
        <i x="46" nd="1"/>
        <i x="33" nd="1"/>
        <i x="1" nd="1"/>
        <i x="0" nd="1"/>
        <i x="2" nd="1"/>
        <i x="39" nd="1"/>
        <i x="40"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4" xr10:uid="{E3BADBE1-F292-4F23-A3A9-61A46C85BA8E}" sourceName="Years">
  <pivotTables>
    <pivotTable tabId="55" name="PivotTable7"/>
  </pivotTables>
  <data>
    <tabular pivotCacheId="96702399">
      <items count="8">
        <i x="2" s="1"/>
        <i x="3" s="1"/>
        <i x="4" s="1"/>
        <i x="5" s="1"/>
        <i x="6" s="1"/>
        <i x="0" s="1" nd="1"/>
        <i x="7" s="1" nd="1"/>
        <i x="1" s="1" nd="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5" xr10:uid="{7585ADFB-CD71-477B-9CFD-1301BC772651}" sourceName="Building">
  <pivotTables>
    <pivotTable tabId="56" name="PivotTable8"/>
  </pivotTables>
  <data>
    <tabular pivotCacheId="96702399">
      <items count="47">
        <i x="6"/>
        <i x="11"/>
        <i x="12"/>
        <i x="13"/>
        <i x="15"/>
        <i x="17"/>
        <i x="19"/>
        <i x="23"/>
        <i x="25"/>
        <i x="26"/>
        <i x="28" s="1"/>
        <i x="18"/>
        <i x="35"/>
        <i x="3" nd="1"/>
        <i x="4" nd="1"/>
        <i x="5" nd="1"/>
        <i x="42" nd="1"/>
        <i x="43" nd="1"/>
        <i x="44" nd="1"/>
        <i x="7" nd="1"/>
        <i x="9" nd="1"/>
        <i x="10" nd="1"/>
        <i x="45" nd="1"/>
        <i x="14" nd="1"/>
        <i x="8" nd="1"/>
        <i x="16" nd="1"/>
        <i x="20" nd="1"/>
        <i x="21" nd="1"/>
        <i x="22" nd="1"/>
        <i x="24" nd="1"/>
        <i x="27" nd="1"/>
        <i x="29" nd="1"/>
        <i x="30" nd="1"/>
        <i x="31" nd="1"/>
        <i x="32" nd="1"/>
        <i x="46" nd="1"/>
        <i x="33" nd="1"/>
        <i x="34" nd="1"/>
        <i x="36" nd="1"/>
        <i x="37" nd="1"/>
        <i x="38" nd="1"/>
        <i x="1" nd="1"/>
        <i x="0" nd="1"/>
        <i x="2" nd="1"/>
        <i x="39" nd="1"/>
        <i x="40" nd="1"/>
        <i x="41" nd="1"/>
      </items>
    </tabular>
  </data>
  <extLs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5" xr10:uid="{66BDD45B-878E-4EFF-876D-CAF937A6CBBC}" sourceName="Years">
  <pivotTables>
    <pivotTable tabId="56" name="PivotTable8"/>
  </pivotTables>
  <data>
    <tabular pivotCacheId="96702399">
      <items count="8">
        <i x="2" s="1"/>
        <i x="3" s="1"/>
        <i x="4" s="1"/>
        <i x="5" s="1"/>
        <i x="6" s="1"/>
        <i x="0" s="1" nd="1"/>
        <i x="7" s="1" nd="1"/>
        <i x="1" s="1" nd="1"/>
      </items>
    </tabular>
  </data>
  <extLs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ilding6" xr10:uid="{A4F72CF0-687C-48F4-BAEF-13B49E7EA003}" sourceName="Building">
  <pivotTables>
    <pivotTable tabId="60" name="PivotTable2"/>
  </pivotTables>
  <data>
    <tabular pivotCacheId="89038650">
      <items count="48">
        <i x="0" s="1"/>
        <i x="1" s="1"/>
        <i x="2" s="1"/>
        <i x="3" s="1"/>
        <i x="4" s="1"/>
        <i x="5" s="1"/>
        <i x="7" s="1"/>
        <i x="8" s="1"/>
        <i x="9" s="1"/>
        <i x="10" s="1"/>
        <i x="12" s="1"/>
        <i x="13" s="1"/>
        <i x="14" s="1"/>
        <i x="15" s="1"/>
        <i x="16" s="1"/>
        <i x="17" s="1"/>
        <i x="18" s="1"/>
        <i x="19" s="1"/>
        <i x="20" s="1"/>
        <i x="21" s="1"/>
        <i x="22" s="1"/>
        <i x="23" s="1"/>
        <i x="24" s="1"/>
        <i x="25" s="1"/>
        <i x="26" s="1"/>
        <i x="27" s="1"/>
        <i x="46" s="1"/>
        <i x="28" s="1"/>
        <i x="29" s="1"/>
        <i x="30" s="1"/>
        <i x="31" s="1"/>
        <i x="32" s="1"/>
        <i x="34" s="1"/>
        <i x="35" s="1"/>
        <i x="36" s="1"/>
        <i x="37" s="1"/>
        <i x="38" s="1"/>
        <i x="39" s="1"/>
        <i x="40" s="1"/>
        <i x="41" s="1"/>
        <i x="42" s="1"/>
        <i x="43" s="1"/>
        <i x="44" s="1"/>
        <i x="45" s="1"/>
        <i x="6" nd="1"/>
        <i x="11" nd="1"/>
        <i x="33" nd="1"/>
        <i x="47"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6" xr10:uid="{9F6029BB-CEFD-4755-A099-10237D4A69E2}" cache="Slicer_Building6" caption="Building" startItem="24"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xr10:uid="{9D1C82B4-DFFF-41E1-93EB-A19F2D3AE690}" cache="Slicer_Building" caption="Building" rowHeight="241300"/>
  <slicer name="Years" xr10:uid="{0F446F89-7F44-4CAC-AD24-98633848BFD3}" cache="Slicer_Years" caption="Year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1" xr10:uid="{F4D1331E-2005-44F8-B6F3-102C36C5A7A6}" cache="Slicer_Building1" caption="Building" rowHeight="241300"/>
  <slicer name="Years 1" xr10:uid="{FF2D75F0-9AC8-4755-A3AA-0CDE03654087}" cache="Slicer_Years1" caption="Years"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2" xr10:uid="{38221524-6846-4347-9729-5E8F37D98EDE}" cache="Slicer_Building2" caption="Building" rowHeight="241300"/>
  <slicer name="Years 2" xr10:uid="{6FE9790B-341F-4C18-A1CE-187EC4E9A102}" cache="Slicer_Years2" caption="Years"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3" xr10:uid="{211BFDDF-A578-4444-80A6-5EBCCE99C8E3}" cache="Slicer_Building3" caption="Building" rowHeight="241300"/>
  <slicer name="Years 3" xr10:uid="{5DDBF188-CE5D-4C25-BD8A-4E9D86545814}" cache="Slicer_Years3" caption="Years"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4" xr10:uid="{FC376E7D-F4D9-4B12-BBB5-CB4B63F26D25}" cache="Slicer_Building4" caption="Building" rowHeight="241300"/>
  <slicer name="Years 4" xr10:uid="{01738200-2723-47CF-9D56-C277D0125666}" cache="Slicer_Years4" caption="Years"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ilding 5" xr10:uid="{BE03228E-1E99-4877-86CD-5FFADDC2AD69}" cache="Slicer_Building5" caption="Building" rowHeight="241300"/>
  <slicer name="Years 5" xr10:uid="{7CB9CA7B-D23A-4DA2-BEDA-95511D65BC5C}" cache="Slicer_Years5"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0D2ED2-9FF7-4D83-9170-AF011B060824}" name="Table1" displayName="Table1" ref="A1:AS2313" totalsRowShown="0" headerRowDxfId="46">
  <autoFilter ref="A1:AS2313" xr:uid="{3A0D2ED2-9FF7-4D83-9170-AF011B060824}"/>
  <sortState xmlns:xlrd2="http://schemas.microsoft.com/office/spreadsheetml/2017/richdata2" ref="A2:AS2313">
    <sortCondition descending="1" ref="AS1:AS2313"/>
  </sortState>
  <tableColumns count="45">
    <tableColumn id="1" xr3:uid="{41264E28-52EB-4141-BDFE-21CD10EA0901}" name="DATE"/>
    <tableColumn id="2" xr3:uid="{22722188-3F21-4D29-BD15-FE6B6BABCF2C}" name="Building"/>
    <tableColumn id="45" xr3:uid="{81CEF2A4-DB2D-4E94-A102-29AB47062DBC}" name="Building Area" dataDxfId="41">
      <calculatedColumnFormula>VLOOKUP(Table1[[#This Row],[Building]],Building_Areas,2,FALSE)</calculatedColumnFormula>
    </tableColumn>
    <tableColumn id="3" xr3:uid="{5F4C719B-9601-48B6-8453-7C650216C8B9}" name="Steam Consumption"/>
    <tableColumn id="4" xr3:uid="{FC70BA2B-00CE-4C26-BC87-F4DF006651F3}" name="Elec Consumption"/>
    <tableColumn id="5" xr3:uid="{DA24E655-28C6-4118-98E8-77542EF72357}" name="Total Energy"/>
    <tableColumn id="6" xr3:uid="{2D458A57-1EA4-45F0-8276-E0F338099805}" name="EUI"/>
    <tableColumn id="7" xr3:uid="{33C8E228-028F-45C3-862B-EAC9FF36E8DF}" name="Elec Consumption_1"/>
    <tableColumn id="8" xr3:uid="{7D162819-F3EA-4514-B9BA-B1292F56C34F}" name="Elec Consumption_2"/>
    <tableColumn id="9" xr3:uid="{6212B27F-B333-43F1-9C07-1BC4571BE1A5}" name="Gas Consumption"/>
    <tableColumn id="10" xr3:uid="{AA5254D7-B94B-4F93-8189-377B7B6778ED}" name="HW Consumption"/>
    <tableColumn id="11" xr3:uid="{D40C135B-6B78-4EB1-9560-F218BB497F7D}" name="DW Consumption"/>
    <tableColumn id="12" xr3:uid="{7ACE512B-033D-4876-877B-CFEC6803CF56}" name="Elec Consumption_3"/>
    <tableColumn id="13" xr3:uid="{FE48CD8B-DAB5-47B8-82B6-9CAD69FA524A}" name="CHW Consumption"/>
    <tableColumn id="14" xr3:uid="{E56EA3FD-BAC3-4400-86AD-CBE1DEC86570}" name="Elec Consumption_4"/>
    <tableColumn id="15" xr3:uid="{023F208A-CD0A-4C7B-AFC8-DAA43DCA69ED}" name="Steam Consumption_1"/>
    <tableColumn id="16" xr3:uid="{20F0A079-7378-4E8E-AB02-F419B7F2F6C0}" name="Steam Consumption_2"/>
    <tableColumn id="17" xr3:uid="{E7D4CED6-5367-4A6B-817B-44A4695223F9}" name="Steam Consumption_3"/>
    <tableColumn id="18" xr3:uid="{C14B0FA5-EC60-4E05-9D11-822DABE8C826}" name="Steam Consumption_4"/>
    <tableColumn id="19" xr3:uid="{D5DAAAE2-1B5C-48E4-9A72-2E3AAD33D2E9}" name="Elec Consumption_5"/>
    <tableColumn id="20" xr3:uid="{C2717A01-3D4E-49B4-8CA8-822B3C2A5603}" name="Elec Consumption_6"/>
    <tableColumn id="21" xr3:uid="{B40DD0B4-B3C5-439F-89E1-14BB5CF3A9D6}" name="Elec Consumption_7"/>
    <tableColumn id="22" xr3:uid="{08BE995D-3D1E-4CA6-99DE-F8F63981EE97}" name="Elec Consumption_8"/>
    <tableColumn id="23" xr3:uid="{231AFD41-F6BC-4830-B642-3440D1AAB506}" name="Elec Consumption_9"/>
    <tableColumn id="24" xr3:uid="{BA316ED3-7771-45E8-9ED1-D5FA6827CEFC}" name="Elec Consumption_0"/>
    <tableColumn id="25" xr3:uid="{E7637F2F-C10A-4FF5-8701-15E3DBA08D14}" name="DW Consumption_1"/>
    <tableColumn id="26" xr3:uid="{40DDDAB9-085F-49C9-9422-3FFDFE32CBC7}" name="DW Consumption_2"/>
    <tableColumn id="27" xr3:uid="{1113B297-8335-47C7-AFB7-FD4AFF7036C9}" name="HW Consumption_1"/>
    <tableColumn id="28" xr3:uid="{F8CCA8E6-4CA9-4CC9-8D63-6A6D9A494361}" name="HW Consumption_2"/>
    <tableColumn id="29" xr3:uid="{EADBDACB-E7CA-4F67-80D7-5B57A6C71559}" name="CHW Consumption_1"/>
    <tableColumn id="30" xr3:uid="{89DFB070-23D9-403A-AC98-4CFA6A37BC16}" name="CHW Consumption_2"/>
    <tableColumn id="31" xr3:uid="{CBFA5ECE-132B-46C1-A8CC-A49F9381149B}" name="Total Elec Consumption" dataDxfId="52">
      <calculatedColumnFormula>SUMIF(Table1[[#Headers],[Steam Consumption]:[CHW Consumption_2]], "Elec*",D2:AE2)</calculatedColumnFormula>
    </tableColumn>
    <tableColumn id="32" xr3:uid="{CEA5B555-FF73-42AE-8788-B512F9AEC202}" name="Total Gas Consumption" dataDxfId="51">
      <calculatedColumnFormula>SUMIF(Table1[[#Headers],[Steam Consumption]:[CHW Consumption_2]], "Gas*",D2:AE2)</calculatedColumnFormula>
    </tableColumn>
    <tableColumn id="33" xr3:uid="{F62D40AB-E85D-49A7-A47F-1F72FED06E54}" name="Total Steam Consumption" dataDxfId="50">
      <calculatedColumnFormula>SUMIF(Table1[[#Headers],[Steam Consumption]:[CHW Consumption_2]], "Steam*",D2:AE2)</calculatedColumnFormula>
    </tableColumn>
    <tableColumn id="34" xr3:uid="{C72639EA-B55E-411F-853C-440F5F33CF55}" name="Total HW Consumption" dataDxfId="47">
      <calculatedColumnFormula>SUMIF(Table1[[#Headers],[Steam Consumption]:[CHW Consumption_2]], "HW *",D2:AE2)</calculatedColumnFormula>
    </tableColumn>
    <tableColumn id="35" xr3:uid="{7DE4E4DB-1871-481D-B042-6E4F6E952EE2}" name="Total CHW Consumption" dataDxfId="49">
      <calculatedColumnFormula>SUMIF(Table1[[#Headers],[Steam Consumption]:[CHW Consumption_2]], "CHW*",D2:AE2)</calculatedColumnFormula>
    </tableColumn>
    <tableColumn id="36" xr3:uid="{A0C6692E-F999-442F-9906-797009D81735}" name="Total DW Consumption" dataDxfId="48">
      <calculatedColumnFormula>SUMIF(Table1[[#Headers],[Steam Consumption]:[CHW Consumption_2]], "DW*",D2:AE2)</calculatedColumnFormula>
    </tableColumn>
    <tableColumn id="37" xr3:uid="{671ECBC3-641E-40A9-BE9A-1C535612F5F1}" name="Total Elec Energy" dataDxfId="36">
      <calculatedColumnFormula>Table1[[#This Row],[Total Elec Consumption]]*3.412</calculatedColumnFormula>
    </tableColumn>
    <tableColumn id="38" xr3:uid="{4FE6776F-3C0D-488E-9034-C0AFE71A0185}" name="Total Gas Energy" dataDxfId="45">
      <calculatedColumnFormula>Table1[[#This Row],[Total Gas Consumption]]*1</calculatedColumnFormula>
    </tableColumn>
    <tableColumn id="39" xr3:uid="{88C8E63B-5071-433F-8290-386D180ED19B}" name="Total Steam Energy" dataDxfId="37">
      <calculatedColumnFormula>Table1[[#This Row],[Total Steam Consumption]]*950/1000</calculatedColumnFormula>
    </tableColumn>
    <tableColumn id="40" xr3:uid="{AAC9D425-431B-4152-BB64-55D51279F3B0}" name="Total HW Energy" dataDxfId="43">
      <calculatedColumnFormula>Table1[[#This Row],[Total HW Consumption]]</calculatedColumnFormula>
    </tableColumn>
    <tableColumn id="41" xr3:uid="{C7913D5B-C9D4-4CC5-AFBE-D55F41C40017}" name="Total CHW Energy" dataDxfId="42">
      <calculatedColumnFormula>Table1[[#This Row],[Total CHW Consumption]]</calculatedColumnFormula>
    </tableColumn>
    <tableColumn id="42" xr3:uid="{623A1699-B7A4-400B-88E3-DDBDAB37CCDC}" name="Total DW Energy" dataDxfId="44">
      <calculatedColumnFormula>Table1[[#This Row],[Total DW Consumption]]*0</calculatedColumnFormula>
    </tableColumn>
    <tableColumn id="43" xr3:uid="{611589CF-B85A-4AE7-98E7-8C9955B59070}" name="Total Building Energy (kBTU)" dataDxfId="40">
      <calculatedColumnFormula>SUM(Table1[[#This Row],[Total Elec Energy]:[Total DW Energy]])</calculatedColumnFormula>
    </tableColumn>
    <tableColumn id="44" xr3:uid="{738E79AC-9151-4EA2-A9FD-8BAE08A587FA}" name="Building EUI" dataDxfId="35">
      <calculatedColumnFormula>IFERROR(Table1[[#This Row],[Total Building Energy (kBTU)]]/Table1[[#This Row],[Building Area]],0)</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0911C-DAAF-42B6-A154-2958D0C64740}">
  <dimension ref="A3:AT10"/>
  <sheetViews>
    <sheetView tabSelected="1" topLeftCell="A13" workbookViewId="0">
      <selection activeCell="Q27" sqref="Q27"/>
    </sheetView>
  </sheetViews>
  <sheetFormatPr defaultRowHeight="15" x14ac:dyDescent="0.25"/>
  <cols>
    <col min="1" max="1" width="13.140625" bestFit="1" customWidth="1"/>
    <col min="2" max="2" width="11.28515625" bestFit="1" customWidth="1"/>
    <col min="3" max="3" width="4.5703125" bestFit="1" customWidth="1"/>
    <col min="4" max="4" width="4.42578125" bestFit="1" customWidth="1"/>
    <col min="5" max="5" width="10.28515625" bestFit="1" customWidth="1"/>
    <col min="6" max="6" width="11.5703125" bestFit="1" customWidth="1"/>
    <col min="7" max="7" width="10.5703125" bestFit="1" customWidth="1"/>
    <col min="8" max="8" width="4.5703125" bestFit="1" customWidth="1"/>
    <col min="9" max="9" width="16.7109375" bestFit="1" customWidth="1"/>
    <col min="10" max="10" width="8.28515625" bestFit="1" customWidth="1"/>
    <col min="11" max="11" width="13.28515625" bestFit="1" customWidth="1"/>
    <col min="12" max="12" width="12.85546875" bestFit="1" customWidth="1"/>
    <col min="13" max="13" width="11.85546875" bestFit="1" customWidth="1"/>
    <col min="14" max="14" width="9.140625" bestFit="1" customWidth="1"/>
    <col min="15" max="15" width="9.42578125" bestFit="1" customWidth="1"/>
    <col min="16" max="16" width="18.28515625" bestFit="1" customWidth="1"/>
    <col min="17" max="17" width="6.42578125" bestFit="1" customWidth="1"/>
    <col min="18" max="18" width="11.5703125" bestFit="1" customWidth="1"/>
    <col min="19" max="19" width="20.140625" bestFit="1" customWidth="1"/>
    <col min="20" max="20" width="14.42578125" bestFit="1" customWidth="1"/>
    <col min="21" max="21" width="13.42578125" bestFit="1" customWidth="1"/>
    <col min="22" max="22" width="15" bestFit="1" customWidth="1"/>
    <col min="23" max="23" width="5.140625" bestFit="1" customWidth="1"/>
    <col min="24" max="24" width="13.140625" bestFit="1" customWidth="1"/>
    <col min="25" max="25" width="15.7109375" bestFit="1" customWidth="1"/>
    <col min="26" max="26" width="18" bestFit="1" customWidth="1"/>
    <col min="27" max="27" width="14.5703125" bestFit="1" customWidth="1"/>
    <col min="28" max="28" width="6.140625" bestFit="1" customWidth="1"/>
    <col min="29" max="29" width="12.85546875" bestFit="1" customWidth="1"/>
    <col min="30" max="30" width="4.42578125" bestFit="1" customWidth="1"/>
    <col min="31" max="31" width="4.28515625" bestFit="1" customWidth="1"/>
    <col min="32" max="32" width="21.85546875" bestFit="1" customWidth="1"/>
    <col min="33" max="33" width="10.28515625" bestFit="1" customWidth="1"/>
    <col min="34" max="34" width="7" customWidth="1"/>
    <col min="35" max="35" width="19.140625" bestFit="1" customWidth="1"/>
    <col min="36" max="37" width="17.85546875" bestFit="1" customWidth="1"/>
    <col min="38" max="38" width="14.140625" bestFit="1" customWidth="1"/>
    <col min="39" max="39" width="11.85546875" customWidth="1"/>
    <col min="40" max="40" width="12" bestFit="1" customWidth="1"/>
    <col min="41" max="42" width="10.7109375" bestFit="1" customWidth="1"/>
    <col min="43" max="45" width="13.140625" bestFit="1" customWidth="1"/>
    <col min="46" max="46" width="11.28515625" bestFit="1" customWidth="1"/>
  </cols>
  <sheetData>
    <row r="3" spans="1:46" x14ac:dyDescent="0.25">
      <c r="A3" s="2" t="s">
        <v>205</v>
      </c>
      <c r="B3" s="2" t="s">
        <v>204</v>
      </c>
    </row>
    <row r="4" spans="1:46" s="13" customFormat="1" ht="45" x14ac:dyDescent="0.25">
      <c r="A4" s="24" t="s">
        <v>133</v>
      </c>
      <c r="B4" s="13" t="s">
        <v>66</v>
      </c>
      <c r="C4" s="13" t="s">
        <v>68</v>
      </c>
      <c r="D4" s="13" t="s">
        <v>69</v>
      </c>
      <c r="E4" s="13" t="s">
        <v>128</v>
      </c>
      <c r="F4" s="13" t="s">
        <v>72</v>
      </c>
      <c r="G4" s="13" t="s">
        <v>129</v>
      </c>
      <c r="H4" s="13" t="s">
        <v>73</v>
      </c>
      <c r="I4" s="13" t="s">
        <v>78</v>
      </c>
      <c r="J4" s="13" t="s">
        <v>79</v>
      </c>
      <c r="K4" s="13" t="s">
        <v>80</v>
      </c>
      <c r="L4" s="13" t="s">
        <v>83</v>
      </c>
      <c r="M4" s="13" t="s">
        <v>84</v>
      </c>
      <c r="N4" s="13" t="s">
        <v>96</v>
      </c>
      <c r="O4" s="13" t="s">
        <v>87</v>
      </c>
      <c r="P4" s="13" t="s">
        <v>77</v>
      </c>
      <c r="Q4" s="13" t="s">
        <v>97</v>
      </c>
      <c r="R4" s="13" t="s">
        <v>98</v>
      </c>
      <c r="S4" s="13" t="s">
        <v>100</v>
      </c>
      <c r="T4" s="13" t="s">
        <v>101</v>
      </c>
      <c r="U4" s="13" t="s">
        <v>102</v>
      </c>
      <c r="V4" s="13" t="s">
        <v>103</v>
      </c>
      <c r="W4" s="13" t="s">
        <v>108</v>
      </c>
      <c r="X4" s="13" t="s">
        <v>109</v>
      </c>
      <c r="Y4" s="13" t="s">
        <v>110</v>
      </c>
      <c r="Z4" s="13" t="s">
        <v>111</v>
      </c>
      <c r="AA4" s="13" t="s">
        <v>112</v>
      </c>
      <c r="AB4" s="13" t="s">
        <v>194</v>
      </c>
      <c r="AC4" s="13" t="s">
        <v>114</v>
      </c>
      <c r="AD4" s="13" t="s">
        <v>115</v>
      </c>
      <c r="AE4" s="13" t="s">
        <v>116</v>
      </c>
      <c r="AF4" s="13" t="s">
        <v>99</v>
      </c>
      <c r="AG4" s="13" t="s">
        <v>117</v>
      </c>
      <c r="AH4" s="13" t="s">
        <v>118</v>
      </c>
      <c r="AI4" s="13" t="s">
        <v>120</v>
      </c>
      <c r="AJ4" s="13" t="s">
        <v>119</v>
      </c>
      <c r="AK4" s="13" t="s">
        <v>121</v>
      </c>
      <c r="AL4" s="13" t="s">
        <v>122</v>
      </c>
      <c r="AM4" s="13" t="s">
        <v>123</v>
      </c>
      <c r="AN4" s="13" t="s">
        <v>64</v>
      </c>
      <c r="AO4" s="13" t="s">
        <v>61</v>
      </c>
      <c r="AP4" s="13" t="s">
        <v>65</v>
      </c>
      <c r="AQ4" s="13" t="s">
        <v>124</v>
      </c>
      <c r="AR4" s="13" t="s">
        <v>125</v>
      </c>
      <c r="AS4" s="13" t="s">
        <v>126</v>
      </c>
      <c r="AT4" s="13" t="s">
        <v>134</v>
      </c>
    </row>
    <row r="5" spans="1:46" s="8" customFormat="1" x14ac:dyDescent="0.25">
      <c r="A5" s="3" t="s">
        <v>137</v>
      </c>
      <c r="B5" s="8">
        <v>12.994853128170433</v>
      </c>
      <c r="C5" s="8">
        <v>41.987765380484909</v>
      </c>
      <c r="D5" s="8">
        <v>18.408477178080087</v>
      </c>
      <c r="E5" s="8">
        <v>0</v>
      </c>
      <c r="F5" s="8">
        <v>26.083156516490806</v>
      </c>
      <c r="H5" s="8">
        <v>7.4530115450436227</v>
      </c>
      <c r="I5" s="8">
        <v>35.293512997092414</v>
      </c>
      <c r="J5" s="8">
        <v>72.916743431583583</v>
      </c>
      <c r="K5" s="8">
        <v>13.247531209792292</v>
      </c>
      <c r="L5" s="8">
        <v>152.46928882906118</v>
      </c>
      <c r="M5" s="8">
        <v>194.09796370582481</v>
      </c>
      <c r="N5" s="8">
        <v>117.50849174104899</v>
      </c>
      <c r="O5" s="8">
        <v>178.25117046353688</v>
      </c>
      <c r="P5" s="8">
        <v>39.813218092838795</v>
      </c>
      <c r="Q5" s="8">
        <v>21.028409945360625</v>
      </c>
      <c r="R5" s="8">
        <v>145.12263418245473</v>
      </c>
      <c r="S5" s="8">
        <v>417.95201702108096</v>
      </c>
      <c r="T5" s="8">
        <v>52.453610286952163</v>
      </c>
      <c r="U5" s="8">
        <v>0.32602673339448496</v>
      </c>
      <c r="V5" s="8">
        <v>0.13406583500303995</v>
      </c>
      <c r="W5" s="8">
        <v>39.5640608983852</v>
      </c>
      <c r="X5" s="8">
        <v>5.3780765976057365</v>
      </c>
      <c r="Y5" s="8">
        <v>14.481433094647761</v>
      </c>
      <c r="Z5" s="8">
        <v>0</v>
      </c>
      <c r="AA5" s="8">
        <v>0</v>
      </c>
      <c r="AB5" s="8">
        <v>68.806364407271815</v>
      </c>
      <c r="AC5" s="8">
        <v>52.755566455468895</v>
      </c>
      <c r="AD5" s="8">
        <v>15.048234716663018</v>
      </c>
      <c r="AE5" s="8">
        <v>17.021915608913027</v>
      </c>
      <c r="AF5" s="8">
        <v>61.70709919193299</v>
      </c>
      <c r="AG5" s="8">
        <v>16.421525299349849</v>
      </c>
      <c r="AH5" s="8">
        <v>5.5566213248095195</v>
      </c>
      <c r="AI5" s="8">
        <v>179.53538678117701</v>
      </c>
      <c r="AJ5" s="8">
        <v>52.473068020337834</v>
      </c>
      <c r="AK5" s="8">
        <v>348.25073031229073</v>
      </c>
      <c r="AL5" s="8">
        <v>34.259410369602541</v>
      </c>
      <c r="AM5" s="8">
        <v>276.72471246287512</v>
      </c>
      <c r="AN5" s="8">
        <v>20.407584484670039</v>
      </c>
      <c r="AO5" s="8">
        <v>19.338462110154868</v>
      </c>
      <c r="AP5" s="8">
        <v>19.143328105985141</v>
      </c>
      <c r="AQ5" s="8">
        <v>15.761285334462384</v>
      </c>
      <c r="AR5" s="8">
        <v>63.944754263053575</v>
      </c>
      <c r="AS5" s="8">
        <v>118.48708266722389</v>
      </c>
      <c r="AT5" s="8">
        <v>2992.6086507301766</v>
      </c>
    </row>
    <row r="6" spans="1:46" s="8" customFormat="1" x14ac:dyDescent="0.25">
      <c r="A6" s="3" t="s">
        <v>149</v>
      </c>
      <c r="B6" s="8">
        <v>13.278091939797164</v>
      </c>
      <c r="C6" s="8">
        <v>57.224485134087409</v>
      </c>
      <c r="D6" s="8">
        <v>17.191766917631963</v>
      </c>
      <c r="F6" s="8">
        <v>22.304894405555682</v>
      </c>
      <c r="H6" s="8">
        <v>7.8906550519711685</v>
      </c>
      <c r="I6" s="8">
        <v>12.321167366962804</v>
      </c>
      <c r="J6" s="8">
        <v>61.150261349655878</v>
      </c>
      <c r="K6" s="8">
        <v>11.798508891725637</v>
      </c>
      <c r="L6" s="8">
        <v>137.59296837116889</v>
      </c>
      <c r="M6" s="8">
        <v>192.10529251087712</v>
      </c>
      <c r="N6" s="8">
        <v>109.87748339259845</v>
      </c>
      <c r="O6" s="8">
        <v>154.30004869756937</v>
      </c>
      <c r="P6" s="8">
        <v>48.149013134017046</v>
      </c>
      <c r="Q6" s="8">
        <v>27.061767344531699</v>
      </c>
      <c r="R6" s="8">
        <v>120.11117602584892</v>
      </c>
      <c r="S6" s="8">
        <v>390.93126261317758</v>
      </c>
      <c r="T6" s="8">
        <v>53.190229604491485</v>
      </c>
      <c r="U6" s="8">
        <v>0.25422356525473494</v>
      </c>
      <c r="V6" s="8">
        <v>0.1202395678575906</v>
      </c>
      <c r="W6" s="8">
        <v>48.346114660886641</v>
      </c>
      <c r="X6" s="8">
        <v>0</v>
      </c>
      <c r="Y6" s="8">
        <v>14.896185064350236</v>
      </c>
      <c r="Z6" s="8">
        <v>0</v>
      </c>
      <c r="AA6" s="8">
        <v>0</v>
      </c>
      <c r="AB6" s="8">
        <v>60.506122756154895</v>
      </c>
      <c r="AC6" s="8">
        <v>48.945386639518546</v>
      </c>
      <c r="AD6" s="8">
        <v>12.8221094664832</v>
      </c>
      <c r="AE6" s="8">
        <v>18.067771468023999</v>
      </c>
      <c r="AF6" s="8">
        <v>52.61695988607363</v>
      </c>
      <c r="AG6" s="8">
        <v>1.1532925240539309</v>
      </c>
      <c r="AH6" s="8">
        <v>5.3892661076084654</v>
      </c>
      <c r="AI6" s="8">
        <v>179.50154668197823</v>
      </c>
      <c r="AJ6" s="8">
        <v>49.337541040257626</v>
      </c>
      <c r="AK6" s="8">
        <v>310.5367580447421</v>
      </c>
      <c r="AL6" s="8">
        <v>34.925981629851883</v>
      </c>
      <c r="AM6" s="8">
        <v>282.7679117138922</v>
      </c>
      <c r="AN6" s="8">
        <v>18.820074821779855</v>
      </c>
      <c r="AO6" s="8">
        <v>20.025371285453875</v>
      </c>
      <c r="AP6" s="8">
        <v>16.467746818173161</v>
      </c>
      <c r="AQ6" s="8">
        <v>12.241207789906657</v>
      </c>
      <c r="AR6" s="8">
        <v>55.083948206835458</v>
      </c>
      <c r="AS6" s="8">
        <v>104.20711110704819</v>
      </c>
      <c r="AT6" s="8">
        <v>2783.5119435978531</v>
      </c>
    </row>
    <row r="7" spans="1:46" s="8" customFormat="1" x14ac:dyDescent="0.25">
      <c r="A7" s="3" t="s">
        <v>150</v>
      </c>
      <c r="B7" s="8">
        <v>9.9986360118596007</v>
      </c>
      <c r="C7" s="8">
        <v>51.96242945374059</v>
      </c>
      <c r="D7" s="8">
        <v>17.335921699688051</v>
      </c>
      <c r="F7" s="8">
        <v>19.372740140404979</v>
      </c>
      <c r="H7" s="8">
        <v>9.4062210070604806</v>
      </c>
      <c r="I7" s="8">
        <v>6.9022335336144858</v>
      </c>
      <c r="J7" s="8">
        <v>26.896578313372839</v>
      </c>
      <c r="K7" s="8">
        <v>8.7015952211827443</v>
      </c>
      <c r="L7" s="8">
        <v>136.75889296730978</v>
      </c>
      <c r="M7" s="8">
        <v>156.50255749956708</v>
      </c>
      <c r="N7" s="8">
        <v>105.6194022609159</v>
      </c>
      <c r="O7" s="8">
        <v>113.61262157461046</v>
      </c>
      <c r="P7" s="8">
        <v>33.193728231780298</v>
      </c>
      <c r="Q7" s="8">
        <v>25.274535204473196</v>
      </c>
      <c r="R7" s="8">
        <v>104.30713717465709</v>
      </c>
      <c r="S7" s="8">
        <v>336.91912256820109</v>
      </c>
      <c r="T7" s="8">
        <v>54.135638015094948</v>
      </c>
      <c r="U7" s="8">
        <v>5.1018935316966954E-2</v>
      </c>
      <c r="V7" s="8">
        <v>0.10678132798688714</v>
      </c>
      <c r="W7" s="8">
        <v>40.397610862051692</v>
      </c>
      <c r="X7" s="8">
        <v>6.8423304218585708</v>
      </c>
      <c r="Y7" s="8">
        <v>13.8172106651308</v>
      </c>
      <c r="Z7" s="8">
        <v>0</v>
      </c>
      <c r="AA7" s="8">
        <v>0</v>
      </c>
      <c r="AB7" s="8">
        <v>14.546113338984606</v>
      </c>
      <c r="AC7" s="8">
        <v>44.459827635593875</v>
      </c>
      <c r="AD7" s="8">
        <v>5.6516452075959096</v>
      </c>
      <c r="AE7" s="8">
        <v>18.852726368957633</v>
      </c>
      <c r="AF7" s="8">
        <v>50.863713953407945</v>
      </c>
      <c r="AG7" s="8">
        <v>20.140982366447208</v>
      </c>
      <c r="AH7" s="8">
        <v>5.2653952167695977</v>
      </c>
      <c r="AI7" s="8">
        <v>154.82277519592333</v>
      </c>
      <c r="AJ7" s="8">
        <v>43.673305676971282</v>
      </c>
      <c r="AK7" s="8">
        <v>304.69074710641422</v>
      </c>
      <c r="AL7" s="8">
        <v>26.088348232264963</v>
      </c>
      <c r="AM7" s="8">
        <v>268.13057772949014</v>
      </c>
      <c r="AN7" s="8">
        <v>14.776913625621232</v>
      </c>
      <c r="AO7" s="8">
        <v>13.617345895620069</v>
      </c>
      <c r="AP7" s="8">
        <v>11.253415309436281</v>
      </c>
      <c r="AQ7" s="8">
        <v>11.172473160371879</v>
      </c>
      <c r="AR7" s="8">
        <v>65.158268450472221</v>
      </c>
      <c r="AS7" s="8">
        <v>88.277869129198294</v>
      </c>
      <c r="AT7" s="8">
        <v>2439.5573866894188</v>
      </c>
    </row>
    <row r="8" spans="1:46" s="8" customFormat="1" x14ac:dyDescent="0.25">
      <c r="A8" s="3" t="s">
        <v>151</v>
      </c>
      <c r="B8" s="8">
        <v>15.26470466699951</v>
      </c>
      <c r="C8" s="8">
        <v>53.709646499189454</v>
      </c>
      <c r="D8" s="8">
        <v>20.146079550832553</v>
      </c>
      <c r="F8" s="8">
        <v>9.693775525136898</v>
      </c>
      <c r="G8" s="8">
        <v>399.64976731414998</v>
      </c>
      <c r="H8" s="8">
        <v>9.7834156444329974</v>
      </c>
      <c r="I8" s="8">
        <v>0</v>
      </c>
      <c r="J8" s="8">
        <v>0</v>
      </c>
      <c r="K8" s="8">
        <v>11.008985193916949</v>
      </c>
      <c r="L8" s="8">
        <v>155.34809186138494</v>
      </c>
      <c r="M8" s="8">
        <v>202.61655758639688</v>
      </c>
      <c r="N8" s="8">
        <v>108.87166743715134</v>
      </c>
      <c r="O8" s="8">
        <v>97.037641576667852</v>
      </c>
      <c r="P8" s="8">
        <v>56.528446856596418</v>
      </c>
      <c r="Q8" s="8">
        <v>24.266304557377889</v>
      </c>
      <c r="R8" s="8">
        <v>47.637558061977799</v>
      </c>
      <c r="S8" s="8">
        <v>413.65713029178835</v>
      </c>
      <c r="T8" s="8">
        <v>53.837351729318165</v>
      </c>
      <c r="U8" s="8">
        <v>3.1577159182731131E-3</v>
      </c>
      <c r="V8" s="8">
        <v>0.1324412307848862</v>
      </c>
      <c r="W8" s="8">
        <v>43.527969732312144</v>
      </c>
      <c r="X8" s="8">
        <v>11.499381993713168</v>
      </c>
      <c r="Y8" s="8">
        <v>15.183277892830368</v>
      </c>
      <c r="Z8" s="8">
        <v>0</v>
      </c>
      <c r="AA8" s="8">
        <v>0</v>
      </c>
      <c r="AB8" s="8">
        <v>13.339305453432008</v>
      </c>
      <c r="AC8" s="8">
        <v>53.374821719577973</v>
      </c>
      <c r="AD8" s="8">
        <v>3.7861084162915319</v>
      </c>
      <c r="AE8" s="8">
        <v>21.595285471170733</v>
      </c>
      <c r="AF8" s="8">
        <v>54.968559918625836</v>
      </c>
      <c r="AG8" s="8">
        <v>36.734764825315551</v>
      </c>
      <c r="AH8" s="8">
        <v>4.8867820952574421</v>
      </c>
      <c r="AI8" s="8">
        <v>174.20017727777639</v>
      </c>
      <c r="AJ8" s="8">
        <v>46.151928614060331</v>
      </c>
      <c r="AK8" s="8">
        <v>270.40716952344422</v>
      </c>
      <c r="AL8" s="8">
        <v>37.456779841186737</v>
      </c>
      <c r="AM8" s="8">
        <v>276.3268773588884</v>
      </c>
      <c r="AN8" s="8">
        <v>15.745845705834657</v>
      </c>
      <c r="AO8" s="8">
        <v>16.017534481406315</v>
      </c>
      <c r="AP8" s="8">
        <v>8.0655409420888393</v>
      </c>
      <c r="AQ8" s="8">
        <v>13.612600443937886</v>
      </c>
      <c r="AR8" s="8">
        <v>55.967017599608823</v>
      </c>
      <c r="AS8" s="8">
        <v>125.52308815749443</v>
      </c>
      <c r="AT8" s="8">
        <v>2977.5635407642749</v>
      </c>
    </row>
    <row r="9" spans="1:46" s="8" customFormat="1" x14ac:dyDescent="0.25">
      <c r="A9" s="3" t="s">
        <v>152</v>
      </c>
      <c r="B9" s="8">
        <v>9.1763668401089387</v>
      </c>
      <c r="C9" s="8">
        <v>35.947405615883589</v>
      </c>
      <c r="D9" s="8">
        <v>9.7751791646508632</v>
      </c>
      <c r="F9" s="8">
        <v>0</v>
      </c>
      <c r="G9" s="8">
        <v>284.9069691471401</v>
      </c>
      <c r="H9" s="8">
        <v>5.4205390727201577</v>
      </c>
      <c r="I9" s="8">
        <v>0</v>
      </c>
      <c r="J9" s="8">
        <v>0</v>
      </c>
      <c r="K9" s="8">
        <v>6.48664512402416</v>
      </c>
      <c r="L9" s="8">
        <v>89.245950388338585</v>
      </c>
      <c r="M9" s="8">
        <v>115.70572413873685</v>
      </c>
      <c r="N9" s="8">
        <v>60.939101908753258</v>
      </c>
      <c r="O9" s="8">
        <v>77.830618080102539</v>
      </c>
      <c r="P9" s="8">
        <v>24.835772303529971</v>
      </c>
      <c r="Q9" s="8">
        <v>15.426045056973658</v>
      </c>
      <c r="R9" s="8">
        <v>29.134773765836982</v>
      </c>
      <c r="S9" s="8">
        <v>314.99440257578874</v>
      </c>
      <c r="T9" s="8">
        <v>39.289088682187476</v>
      </c>
      <c r="U9" s="8">
        <v>3.5223547053126948E-2</v>
      </c>
      <c r="V9" s="8">
        <v>7.5377355287810449E-2</v>
      </c>
      <c r="W9" s="8">
        <v>21.204062948932027</v>
      </c>
      <c r="X9" s="8">
        <v>3.5238320780519699</v>
      </c>
      <c r="Y9" s="8">
        <v>7.6677888090875328</v>
      </c>
      <c r="Z9" s="8">
        <v>0</v>
      </c>
      <c r="AA9" s="8">
        <v>0</v>
      </c>
      <c r="AB9" s="8">
        <v>7.3399138654576213</v>
      </c>
      <c r="AC9" s="8">
        <v>38.505609309692694</v>
      </c>
      <c r="AD9" s="8">
        <v>1.2795963794608265</v>
      </c>
      <c r="AE9" s="8">
        <v>12.739947405835338</v>
      </c>
      <c r="AF9" s="8">
        <v>34.765570103094177</v>
      </c>
      <c r="AG9" s="8">
        <v>19.221278851781577</v>
      </c>
      <c r="AH9" s="8">
        <v>2.3476045483320034</v>
      </c>
      <c r="AI9" s="8">
        <v>108.45306764123605</v>
      </c>
      <c r="AJ9" s="8">
        <v>26.849767634489332</v>
      </c>
      <c r="AK9" s="8">
        <v>215.79007999756237</v>
      </c>
      <c r="AL9" s="8">
        <v>18.355890841727913</v>
      </c>
      <c r="AM9" s="8">
        <v>151.59067681858201</v>
      </c>
      <c r="AN9" s="8">
        <v>7.8430026817548342</v>
      </c>
      <c r="AO9" s="8">
        <v>10.567617048397958</v>
      </c>
      <c r="AP9" s="8">
        <v>9.6001594089922122</v>
      </c>
      <c r="AQ9" s="8">
        <v>9.2117367052073291</v>
      </c>
      <c r="AR9" s="8">
        <v>27.342508303573801</v>
      </c>
      <c r="AS9" s="8">
        <v>82.413117473055081</v>
      </c>
      <c r="AT9" s="8">
        <v>1935.8380116214216</v>
      </c>
    </row>
    <row r="10" spans="1:46" s="8" customFormat="1" x14ac:dyDescent="0.25">
      <c r="A10" s="3" t="s">
        <v>134</v>
      </c>
      <c r="B10" s="8">
        <v>60.712652586935647</v>
      </c>
      <c r="C10" s="8">
        <v>240.83173208338596</v>
      </c>
      <c r="D10" s="8">
        <v>82.857424510883519</v>
      </c>
      <c r="E10" s="8">
        <v>0</v>
      </c>
      <c r="F10" s="8">
        <v>77.45456658758836</v>
      </c>
      <c r="G10" s="8">
        <v>684.55673646129003</v>
      </c>
      <c r="H10" s="8">
        <v>39.953842321228429</v>
      </c>
      <c r="I10" s="8">
        <v>54.516913897669703</v>
      </c>
      <c r="J10" s="8">
        <v>160.96358309461229</v>
      </c>
      <c r="K10" s="8">
        <v>51.243265640641781</v>
      </c>
      <c r="L10" s="8">
        <v>671.41519241726337</v>
      </c>
      <c r="M10" s="8">
        <v>861.02809544140268</v>
      </c>
      <c r="N10" s="8">
        <v>502.81614674046796</v>
      </c>
      <c r="O10" s="8">
        <v>621.03210039248711</v>
      </c>
      <c r="P10" s="8">
        <v>202.52017861876251</v>
      </c>
      <c r="Q10" s="8">
        <v>113.05706210871708</v>
      </c>
      <c r="R10" s="8">
        <v>446.31327921077559</v>
      </c>
      <c r="S10" s="8">
        <v>1874.4539350700366</v>
      </c>
      <c r="T10" s="8">
        <v>252.90591831804423</v>
      </c>
      <c r="U10" s="8">
        <v>0.66965049693758694</v>
      </c>
      <c r="V10" s="8">
        <v>0.56890531692021429</v>
      </c>
      <c r="W10" s="8">
        <v>193.03981910256769</v>
      </c>
      <c r="X10" s="8">
        <v>27.243621091229446</v>
      </c>
      <c r="Y10" s="8">
        <v>66.045895526046706</v>
      </c>
      <c r="Z10" s="8">
        <v>0</v>
      </c>
      <c r="AA10" s="8">
        <v>0</v>
      </c>
      <c r="AB10" s="8">
        <v>164.53781982130096</v>
      </c>
      <c r="AC10" s="8">
        <v>238.04121175985196</v>
      </c>
      <c r="AD10" s="8">
        <v>38.587694186494488</v>
      </c>
      <c r="AE10" s="8">
        <v>88.277646322900736</v>
      </c>
      <c r="AF10" s="8">
        <v>254.92190305313457</v>
      </c>
      <c r="AG10" s="8">
        <v>93.671843866948123</v>
      </c>
      <c r="AH10" s="8">
        <v>23.445669292777026</v>
      </c>
      <c r="AI10" s="8">
        <v>796.51295357809101</v>
      </c>
      <c r="AJ10" s="8">
        <v>218.4856109861164</v>
      </c>
      <c r="AK10" s="8">
        <v>1449.6754849844535</v>
      </c>
      <c r="AL10" s="8">
        <v>151.08641091463403</v>
      </c>
      <c r="AM10" s="8">
        <v>1255.540756083728</v>
      </c>
      <c r="AN10" s="8">
        <v>77.593421319660621</v>
      </c>
      <c r="AO10" s="8">
        <v>79.566330821033091</v>
      </c>
      <c r="AP10" s="8">
        <v>64.530190584675637</v>
      </c>
      <c r="AQ10" s="8">
        <v>61.999303433886134</v>
      </c>
      <c r="AR10" s="8">
        <v>267.49649682354391</v>
      </c>
      <c r="AS10" s="8">
        <v>518.90826853401995</v>
      </c>
      <c r="AT10" s="8">
        <v>13129.079533403145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462F0-4E35-41FC-9F3C-04A15F9CA918}">
  <dimension ref="A1:F60"/>
  <sheetViews>
    <sheetView workbookViewId="0">
      <selection activeCell="H56" sqref="H56"/>
    </sheetView>
  </sheetViews>
  <sheetFormatPr defaultRowHeight="15" x14ac:dyDescent="0.25"/>
  <cols>
    <col min="1" max="1" width="13.140625" bestFit="1" customWidth="1"/>
    <col min="2" max="3" width="12" style="9" bestFit="1" customWidth="1"/>
    <col min="4" max="4" width="13.140625" style="9" bestFit="1" customWidth="1"/>
    <col min="5" max="6" width="12" style="9" bestFit="1" customWidth="1"/>
  </cols>
  <sheetData>
    <row r="1" spans="1:6" x14ac:dyDescent="0.25">
      <c r="B1"/>
      <c r="C1"/>
      <c r="D1"/>
      <c r="E1"/>
      <c r="F1"/>
    </row>
    <row r="2" spans="1:6" x14ac:dyDescent="0.25">
      <c r="B2"/>
      <c r="C2"/>
      <c r="D2"/>
      <c r="E2"/>
      <c r="F2"/>
    </row>
    <row r="3" spans="1:6" ht="30" x14ac:dyDescent="0.25">
      <c r="A3" s="24" t="s">
        <v>133</v>
      </c>
      <c r="B3" s="13" t="s">
        <v>199</v>
      </c>
      <c r="C3" s="13" t="s">
        <v>200</v>
      </c>
      <c r="D3" s="13" t="s">
        <v>201</v>
      </c>
      <c r="E3" s="13" t="s">
        <v>202</v>
      </c>
      <c r="F3" s="13" t="s">
        <v>203</v>
      </c>
    </row>
    <row r="4" spans="1:6" x14ac:dyDescent="0.25">
      <c r="A4" s="3" t="s">
        <v>137</v>
      </c>
      <c r="B4" s="9">
        <v>78223570.052039534</v>
      </c>
      <c r="C4" s="9">
        <v>9171092.9463204388</v>
      </c>
      <c r="D4" s="9">
        <v>87020264.442328691</v>
      </c>
      <c r="E4" s="9">
        <v>1765651.2292230842</v>
      </c>
      <c r="F4" s="9">
        <v>52048252.080339134</v>
      </c>
    </row>
    <row r="5" spans="1:6" x14ac:dyDescent="0.25">
      <c r="A5" s="23" t="s">
        <v>138</v>
      </c>
      <c r="B5" s="9">
        <v>7502645.4189925268</v>
      </c>
      <c r="C5" s="9">
        <v>1689366.4375661376</v>
      </c>
      <c r="D5" s="9">
        <v>18963878.443889439</v>
      </c>
      <c r="E5" s="9">
        <v>464293.64285714284</v>
      </c>
      <c r="F5" s="9">
        <v>2941015.9890109892</v>
      </c>
    </row>
    <row r="6" spans="1:6" x14ac:dyDescent="0.25">
      <c r="A6" s="23" t="s">
        <v>139</v>
      </c>
      <c r="B6" s="9">
        <v>6324669.2341732802</v>
      </c>
      <c r="C6" s="9">
        <v>1423244</v>
      </c>
      <c r="D6" s="9">
        <v>15308819.614814812</v>
      </c>
      <c r="E6" s="9">
        <v>355254</v>
      </c>
      <c r="F6" s="9">
        <v>2582108</v>
      </c>
    </row>
    <row r="7" spans="1:6" x14ac:dyDescent="0.25">
      <c r="A7" s="23" t="s">
        <v>140</v>
      </c>
      <c r="B7" s="9">
        <v>7418917.1278144354</v>
      </c>
      <c r="C7" s="9">
        <v>1895756.2857142859</v>
      </c>
      <c r="D7" s="9">
        <v>14198401.872727273</v>
      </c>
      <c r="E7" s="9">
        <v>311966.20370370371</v>
      </c>
      <c r="F7" s="9">
        <v>2840003</v>
      </c>
    </row>
    <row r="8" spans="1:6" x14ac:dyDescent="0.25">
      <c r="A8" s="23" t="s">
        <v>141</v>
      </c>
      <c r="B8" s="9">
        <v>6641718.3601878984</v>
      </c>
      <c r="C8" s="9">
        <v>1552652.7899686522</v>
      </c>
      <c r="D8" s="9">
        <v>12051122.203448277</v>
      </c>
      <c r="E8" s="9">
        <v>290446</v>
      </c>
      <c r="F8" s="9">
        <v>2763474</v>
      </c>
    </row>
    <row r="9" spans="1:6" x14ac:dyDescent="0.25">
      <c r="A9" s="23" t="s">
        <v>142</v>
      </c>
      <c r="B9" s="9">
        <v>7169041.8903296366</v>
      </c>
      <c r="C9" s="9">
        <v>360316.20689655171</v>
      </c>
      <c r="D9" s="9">
        <v>3048343.9513642173</v>
      </c>
      <c r="E9" s="9">
        <v>12963.255747126437</v>
      </c>
      <c r="F9" s="9">
        <v>4937885.4033437837</v>
      </c>
    </row>
    <row r="10" spans="1:6" x14ac:dyDescent="0.25">
      <c r="A10" s="23" t="s">
        <v>143</v>
      </c>
      <c r="B10" s="9">
        <v>7077864.8651208291</v>
      </c>
      <c r="C10" s="9">
        <v>174630</v>
      </c>
      <c r="D10" s="9">
        <v>1920120.3214285709</v>
      </c>
      <c r="E10" s="9">
        <v>7962.8571428571422</v>
      </c>
      <c r="F10" s="9">
        <v>6559767.8416149057</v>
      </c>
    </row>
    <row r="11" spans="1:6" x14ac:dyDescent="0.25">
      <c r="A11" s="23" t="s">
        <v>144</v>
      </c>
      <c r="B11" s="9">
        <v>8401671.0160357542</v>
      </c>
      <c r="C11" s="9">
        <v>154415.14285715902</v>
      </c>
      <c r="D11" s="9">
        <v>2134426.3428574009</v>
      </c>
      <c r="E11" s="9">
        <v>8163.0285714263</v>
      </c>
      <c r="F11" s="9">
        <v>9555378.0109889209</v>
      </c>
    </row>
    <row r="12" spans="1:6" x14ac:dyDescent="0.25">
      <c r="A12" s="23" t="s">
        <v>145</v>
      </c>
      <c r="B12" s="9">
        <v>8312354.083881055</v>
      </c>
      <c r="C12" s="9">
        <v>160340.42857142992</v>
      </c>
      <c r="D12" s="9">
        <v>2157369.9285714505</v>
      </c>
      <c r="E12" s="9">
        <v>6877.2142857141444</v>
      </c>
      <c r="F12" s="9">
        <v>10028067.199523803</v>
      </c>
    </row>
    <row r="13" spans="1:6" x14ac:dyDescent="0.25">
      <c r="A13" s="23" t="s">
        <v>146</v>
      </c>
      <c r="B13" s="9">
        <v>7314499.138068405</v>
      </c>
      <c r="C13" s="9">
        <v>172724.99999999997</v>
      </c>
      <c r="D13" s="9">
        <v>2062364.6357142858</v>
      </c>
      <c r="E13" s="9">
        <v>8116.0714285714284</v>
      </c>
      <c r="F13" s="9">
        <v>6272968.8871794874</v>
      </c>
    </row>
    <row r="14" spans="1:6" x14ac:dyDescent="0.25">
      <c r="A14" s="23" t="s">
        <v>147</v>
      </c>
      <c r="B14" s="9">
        <v>5910245.3810766004</v>
      </c>
      <c r="C14" s="9">
        <v>290076.13526570046</v>
      </c>
      <c r="D14" s="9">
        <v>4289668.1078705406</v>
      </c>
      <c r="E14" s="9">
        <v>61017.884057971023</v>
      </c>
      <c r="F14" s="9">
        <v>1895548.9629629627</v>
      </c>
    </row>
    <row r="15" spans="1:6" x14ac:dyDescent="0.25">
      <c r="A15" s="23" t="s">
        <v>148</v>
      </c>
      <c r="B15" s="9">
        <v>6149943.5363591099</v>
      </c>
      <c r="C15" s="9">
        <v>1297570.5194805197</v>
      </c>
      <c r="D15" s="9">
        <v>10885749.019642431</v>
      </c>
      <c r="E15" s="9">
        <v>238591.07142857142</v>
      </c>
      <c r="F15" s="9">
        <v>1672034.7857142857</v>
      </c>
    </row>
    <row r="16" spans="1:6" x14ac:dyDescent="0.25">
      <c r="A16" s="3" t="s">
        <v>149</v>
      </c>
      <c r="B16" s="9">
        <v>75552739.281227097</v>
      </c>
      <c r="C16" s="9">
        <v>8096649.7714545317</v>
      </c>
      <c r="D16" s="9">
        <v>88033703.045223683</v>
      </c>
      <c r="E16" s="9">
        <v>1817947.650623132</v>
      </c>
      <c r="F16" s="9">
        <v>52101847.929252274</v>
      </c>
    </row>
    <row r="17" spans="1:6" x14ac:dyDescent="0.25">
      <c r="A17" s="23" t="s">
        <v>138</v>
      </c>
      <c r="B17" s="9">
        <v>6608477.5167225162</v>
      </c>
      <c r="C17" s="9">
        <v>584469.82369844406</v>
      </c>
      <c r="D17" s="9">
        <v>16535359.460262079</v>
      </c>
      <c r="E17" s="9">
        <v>395024.31715876062</v>
      </c>
      <c r="F17" s="9">
        <v>2373386.5529411174</v>
      </c>
    </row>
    <row r="18" spans="1:6" x14ac:dyDescent="0.25">
      <c r="A18" s="23" t="s">
        <v>139</v>
      </c>
      <c r="B18" s="9">
        <v>6014299.3109989325</v>
      </c>
      <c r="C18" s="9">
        <v>1077790.5398601398</v>
      </c>
      <c r="D18" s="9">
        <v>15653719.010700848</v>
      </c>
      <c r="E18" s="9">
        <v>338092.0307692308</v>
      </c>
      <c r="F18" s="9">
        <v>2078072.5538461544</v>
      </c>
    </row>
    <row r="19" spans="1:6" x14ac:dyDescent="0.25">
      <c r="A19" s="23" t="s">
        <v>140</v>
      </c>
      <c r="B19" s="9">
        <v>6950677.6951569766</v>
      </c>
      <c r="C19" s="9">
        <v>1633793.5132275133</v>
      </c>
      <c r="D19" s="9">
        <v>15241371.172461485</v>
      </c>
      <c r="E19" s="9">
        <v>298004</v>
      </c>
      <c r="F19" s="9">
        <v>2188594</v>
      </c>
    </row>
    <row r="20" spans="1:6" x14ac:dyDescent="0.25">
      <c r="A20" s="23" t="s">
        <v>141</v>
      </c>
      <c r="B20" s="9">
        <v>6216302.3929328639</v>
      </c>
      <c r="C20" s="9">
        <v>1031532.967032967</v>
      </c>
      <c r="D20" s="9">
        <v>8248511.0448717978</v>
      </c>
      <c r="E20" s="9">
        <v>163570.87912087911</v>
      </c>
      <c r="F20" s="9">
        <v>2414268.8461539955</v>
      </c>
    </row>
    <row r="21" spans="1:6" x14ac:dyDescent="0.25">
      <c r="A21" s="23" t="s">
        <v>142</v>
      </c>
      <c r="B21" s="9">
        <v>6254225.6868971968</v>
      </c>
      <c r="C21" s="9">
        <v>678447.91666666663</v>
      </c>
      <c r="D21" s="9">
        <v>5137405.2500000009</v>
      </c>
      <c r="E21" s="9">
        <v>101161.09746588694</v>
      </c>
      <c r="F21" s="9">
        <v>3809230.9259259859</v>
      </c>
    </row>
    <row r="22" spans="1:6" x14ac:dyDescent="0.25">
      <c r="A22" s="23" t="s">
        <v>143</v>
      </c>
      <c r="B22" s="9">
        <v>6795841.7948713405</v>
      </c>
      <c r="C22" s="9">
        <v>229590.00000000003</v>
      </c>
      <c r="D22" s="9">
        <v>2431845.9642857141</v>
      </c>
      <c r="E22" s="9">
        <v>5409.6428571428569</v>
      </c>
      <c r="F22" s="9">
        <v>6259664.2301587015</v>
      </c>
    </row>
    <row r="23" spans="1:6" x14ac:dyDescent="0.25">
      <c r="A23" s="23" t="s">
        <v>144</v>
      </c>
      <c r="B23" s="9">
        <v>8468599.5542958546</v>
      </c>
      <c r="C23" s="9">
        <v>150034</v>
      </c>
      <c r="D23" s="9">
        <v>2253834.3793103443</v>
      </c>
      <c r="E23" s="9">
        <v>3300</v>
      </c>
      <c r="F23" s="9">
        <v>11021646.180076674</v>
      </c>
    </row>
    <row r="24" spans="1:6" x14ac:dyDescent="0.25">
      <c r="A24" s="23" t="s">
        <v>145</v>
      </c>
      <c r="B24" s="9">
        <v>7586655.4463099437</v>
      </c>
      <c r="C24" s="9">
        <v>134661.51999999999</v>
      </c>
      <c r="D24" s="9">
        <v>1856026.1719999998</v>
      </c>
      <c r="E24" s="9">
        <v>2864.4</v>
      </c>
      <c r="F24" s="9">
        <v>8619088.8943368774</v>
      </c>
    </row>
    <row r="25" spans="1:6" x14ac:dyDescent="0.25">
      <c r="A25" s="23" t="s">
        <v>146</v>
      </c>
      <c r="B25" s="9">
        <v>7494362.3387018843</v>
      </c>
      <c r="C25" s="9">
        <v>172515</v>
      </c>
      <c r="D25" s="9">
        <v>2021055.1071428573</v>
      </c>
      <c r="E25" s="9">
        <v>24409.285714285717</v>
      </c>
      <c r="F25" s="9">
        <v>8320216.9571426492</v>
      </c>
    </row>
    <row r="26" spans="1:6" x14ac:dyDescent="0.25">
      <c r="A26" s="23" t="s">
        <v>147</v>
      </c>
      <c r="B26" s="9">
        <v>6852071.3234802997</v>
      </c>
      <c r="C26" s="9">
        <v>821012.34811165836</v>
      </c>
      <c r="D26" s="9">
        <v>5740018.0982758617</v>
      </c>
      <c r="E26" s="9">
        <v>141113.06896551725</v>
      </c>
      <c r="F26" s="9">
        <v>2933987.3600985399</v>
      </c>
    </row>
    <row r="27" spans="1:6" x14ac:dyDescent="0.25">
      <c r="A27" s="23" t="s">
        <v>148</v>
      </c>
      <c r="B27" s="9">
        <v>6311226.220859305</v>
      </c>
      <c r="C27" s="9">
        <v>1582802.1428571427</v>
      </c>
      <c r="D27" s="9">
        <v>12914557.3859127</v>
      </c>
      <c r="E27" s="9">
        <v>344998.92857142852</v>
      </c>
      <c r="F27" s="9">
        <v>2083691.4285715776</v>
      </c>
    </row>
    <row r="28" spans="1:6" x14ac:dyDescent="0.25">
      <c r="A28" s="3" t="s">
        <v>150</v>
      </c>
      <c r="B28" s="9">
        <v>60831016.729551181</v>
      </c>
      <c r="C28" s="9">
        <v>6893219.7722039782</v>
      </c>
      <c r="D28" s="9">
        <v>71219959.636948764</v>
      </c>
      <c r="E28" s="9">
        <v>1848011.6174622127</v>
      </c>
      <c r="F28" s="9">
        <v>43526252.872892193</v>
      </c>
    </row>
    <row r="29" spans="1:6" x14ac:dyDescent="0.25">
      <c r="A29" s="23" t="s">
        <v>138</v>
      </c>
      <c r="B29" s="9">
        <v>6020835.4346539453</v>
      </c>
      <c r="C29" s="9">
        <v>1798096.2068965519</v>
      </c>
      <c r="D29" s="9">
        <v>15175647.097178683</v>
      </c>
      <c r="E29" s="9">
        <v>411838.20689655177</v>
      </c>
      <c r="F29" s="9">
        <v>2097765.7241379311</v>
      </c>
    </row>
    <row r="30" spans="1:6" x14ac:dyDescent="0.25">
      <c r="A30" s="23" t="s">
        <v>139</v>
      </c>
      <c r="B30" s="9">
        <v>5656813.7071358273</v>
      </c>
      <c r="C30" s="9">
        <v>1334662.8648148149</v>
      </c>
      <c r="D30" s="9">
        <v>12726709.414478835</v>
      </c>
      <c r="E30" s="9">
        <v>305473.09499999997</v>
      </c>
      <c r="F30" s="9">
        <v>1699191.9733333332</v>
      </c>
    </row>
    <row r="31" spans="1:6" x14ac:dyDescent="0.25">
      <c r="A31" s="23" t="s">
        <v>140</v>
      </c>
      <c r="B31" s="9">
        <v>5741659.6087429468</v>
      </c>
      <c r="C31" s="9">
        <v>1439469.5</v>
      </c>
      <c r="D31" s="9">
        <v>12298550.104410484</v>
      </c>
      <c r="E31" s="9">
        <v>312638.20689655171</v>
      </c>
      <c r="F31" s="9">
        <v>2264633.3793103443</v>
      </c>
    </row>
    <row r="32" spans="1:6" x14ac:dyDescent="0.25">
      <c r="A32" s="23" t="s">
        <v>141</v>
      </c>
      <c r="B32" s="9">
        <v>4783194.6811037622</v>
      </c>
      <c r="C32" s="9">
        <v>859956.42857142841</v>
      </c>
      <c r="D32" s="9">
        <v>7972128.9642857155</v>
      </c>
      <c r="E32" s="9">
        <v>233912.14285714287</v>
      </c>
      <c r="F32" s="9">
        <v>2602290.0000428571</v>
      </c>
    </row>
    <row r="33" spans="1:6" x14ac:dyDescent="0.25">
      <c r="A33" s="23" t="s">
        <v>142</v>
      </c>
      <c r="B33" s="9">
        <v>5352846.8894645954</v>
      </c>
      <c r="C33" s="9">
        <v>491393.58620689658</v>
      </c>
      <c r="D33" s="9">
        <v>4493806.5333333332</v>
      </c>
      <c r="E33" s="9">
        <v>144108.84615384616</v>
      </c>
      <c r="F33" s="9">
        <v>4830109.4285714291</v>
      </c>
    </row>
    <row r="34" spans="1:6" x14ac:dyDescent="0.25">
      <c r="A34" s="23" t="s">
        <v>143</v>
      </c>
      <c r="B34" s="9">
        <v>6026586.9919391153</v>
      </c>
      <c r="C34" s="9">
        <v>162728.57142857142</v>
      </c>
      <c r="D34" s="9">
        <v>1882602.1071428568</v>
      </c>
      <c r="E34" s="9">
        <v>39835.71428571429</v>
      </c>
      <c r="F34" s="9">
        <v>8461432.8571428563</v>
      </c>
    </row>
    <row r="35" spans="1:6" x14ac:dyDescent="0.25">
      <c r="A35" s="23" t="s">
        <v>144</v>
      </c>
      <c r="B35" s="9">
        <v>4059899.5619999999</v>
      </c>
      <c r="C35" s="9">
        <v>5890</v>
      </c>
      <c r="D35" s="9">
        <v>1435451.9</v>
      </c>
      <c r="E35" s="9">
        <v>0</v>
      </c>
      <c r="F35" s="9">
        <v>3517012</v>
      </c>
    </row>
    <row r="36" spans="1:6" x14ac:dyDescent="0.25">
      <c r="A36" s="23" t="s">
        <v>145</v>
      </c>
      <c r="B36" s="9">
        <v>6577722.0350387981</v>
      </c>
      <c r="C36" s="9">
        <v>124236.04285714285</v>
      </c>
      <c r="D36" s="9">
        <v>1316815.126961349</v>
      </c>
      <c r="E36" s="9">
        <v>38863.666666666664</v>
      </c>
      <c r="F36" s="9">
        <v>8687606.9032105878</v>
      </c>
    </row>
    <row r="37" spans="1:6" x14ac:dyDescent="0.25">
      <c r="A37" s="23" t="s">
        <v>146</v>
      </c>
      <c r="B37" s="9">
        <v>6134581.2372939298</v>
      </c>
      <c r="C37" s="9">
        <v>106610</v>
      </c>
      <c r="D37" s="9">
        <v>2614829.4</v>
      </c>
      <c r="E37" s="9">
        <v>44559.642857142855</v>
      </c>
      <c r="F37" s="9">
        <v>5487605.6428571427</v>
      </c>
    </row>
    <row r="38" spans="1:6" x14ac:dyDescent="0.25">
      <c r="A38" s="23" t="s">
        <v>147</v>
      </c>
      <c r="B38" s="9">
        <v>5602248.544531242</v>
      </c>
      <c r="C38" s="9">
        <v>318768</v>
      </c>
      <c r="D38" s="9">
        <v>6062887.6402564095</v>
      </c>
      <c r="E38" s="9">
        <v>161348.22222222225</v>
      </c>
      <c r="F38" s="9">
        <v>2465369.25</v>
      </c>
    </row>
    <row r="39" spans="1:6" x14ac:dyDescent="0.25">
      <c r="A39" s="23" t="s">
        <v>148</v>
      </c>
      <c r="B39" s="9">
        <v>4874628.0376470219</v>
      </c>
      <c r="C39" s="9">
        <v>251408.57142857145</v>
      </c>
      <c r="D39" s="9">
        <v>5240531.3489010986</v>
      </c>
      <c r="E39" s="9">
        <v>155433.87362637362</v>
      </c>
      <c r="F39" s="9">
        <v>1413235.7142857141</v>
      </c>
    </row>
    <row r="40" spans="1:6" x14ac:dyDescent="0.25">
      <c r="A40" s="3" t="s">
        <v>151</v>
      </c>
      <c r="B40" s="9">
        <v>82408614.231229305</v>
      </c>
      <c r="C40" s="9">
        <v>3190147.4011671087</v>
      </c>
      <c r="D40" s="9">
        <v>83825429.45596619</v>
      </c>
      <c r="E40" s="9">
        <v>2147597.735632184</v>
      </c>
      <c r="F40" s="9">
        <v>53261227.65469379</v>
      </c>
    </row>
    <row r="41" spans="1:6" x14ac:dyDescent="0.25">
      <c r="A41" s="23" t="s">
        <v>138</v>
      </c>
      <c r="B41" s="9">
        <v>5641946.7570679672</v>
      </c>
      <c r="C41" s="9">
        <v>608970</v>
      </c>
      <c r="D41" s="9">
        <v>17396850.344705883</v>
      </c>
      <c r="E41" s="9">
        <v>468600</v>
      </c>
      <c r="F41" s="9">
        <v>2368116</v>
      </c>
    </row>
    <row r="42" spans="1:6" x14ac:dyDescent="0.25">
      <c r="A42" s="23" t="s">
        <v>139</v>
      </c>
      <c r="B42" s="9">
        <v>5198126.8165265471</v>
      </c>
      <c r="C42" s="9">
        <v>641892.50461538462</v>
      </c>
      <c r="D42" s="9">
        <v>18717391.174358975</v>
      </c>
      <c r="E42" s="9">
        <v>478086</v>
      </c>
      <c r="F42" s="9">
        <v>2040553.8461538462</v>
      </c>
    </row>
    <row r="43" spans="1:6" x14ac:dyDescent="0.25">
      <c r="A43" s="23" t="s">
        <v>140</v>
      </c>
      <c r="B43" s="9">
        <v>5377703.3954325058</v>
      </c>
      <c r="C43" s="9">
        <v>399944.89655172406</v>
      </c>
      <c r="D43" s="9">
        <v>12851259.544919949</v>
      </c>
      <c r="E43" s="9">
        <v>270750.79310344829</v>
      </c>
      <c r="F43" s="9">
        <v>2138963.6551724137</v>
      </c>
    </row>
    <row r="44" spans="1:6" x14ac:dyDescent="0.25">
      <c r="A44" s="23" t="s">
        <v>141</v>
      </c>
      <c r="B44" s="9">
        <v>8005716.3976345723</v>
      </c>
      <c r="C44" s="9">
        <v>323914</v>
      </c>
      <c r="D44" s="9">
        <v>9285105.9285714291</v>
      </c>
      <c r="E44" s="9">
        <v>170058</v>
      </c>
      <c r="F44" s="9">
        <v>2231173.4482758623</v>
      </c>
    </row>
    <row r="45" spans="1:6" x14ac:dyDescent="0.25">
      <c r="A45" s="23" t="s">
        <v>142</v>
      </c>
      <c r="B45" s="9">
        <v>8384962.3873662036</v>
      </c>
      <c r="C45" s="9">
        <v>185060</v>
      </c>
      <c r="D45" s="9">
        <v>3703331.8</v>
      </c>
      <c r="E45" s="9">
        <v>106494</v>
      </c>
      <c r="F45" s="9">
        <v>4632520.291666667</v>
      </c>
    </row>
    <row r="46" spans="1:6" x14ac:dyDescent="0.25">
      <c r="A46" s="23" t="s">
        <v>143</v>
      </c>
      <c r="B46" s="9">
        <v>8476018.082554752</v>
      </c>
      <c r="C46" s="9">
        <v>101654</v>
      </c>
      <c r="D46" s="9">
        <v>2242000</v>
      </c>
      <c r="E46" s="9">
        <v>40557</v>
      </c>
      <c r="F46" s="9">
        <v>8290225</v>
      </c>
    </row>
    <row r="47" spans="1:6" x14ac:dyDescent="0.25">
      <c r="A47" s="23" t="s">
        <v>144</v>
      </c>
      <c r="B47" s="9">
        <v>9236547.3848360404</v>
      </c>
      <c r="C47" s="9">
        <v>104370</v>
      </c>
      <c r="D47" s="9">
        <v>2092557.4</v>
      </c>
      <c r="E47" s="9">
        <v>117600.66666666666</v>
      </c>
      <c r="F47" s="9">
        <v>9483223.1092436984</v>
      </c>
    </row>
    <row r="48" spans="1:6" x14ac:dyDescent="0.25">
      <c r="A48" s="23" t="s">
        <v>145</v>
      </c>
      <c r="B48" s="9">
        <v>10168915.064187475</v>
      </c>
      <c r="C48" s="9">
        <v>105248</v>
      </c>
      <c r="D48" s="9">
        <v>2224369.9</v>
      </c>
      <c r="E48" s="9">
        <v>36120</v>
      </c>
      <c r="F48" s="9">
        <v>9711444.649008885</v>
      </c>
    </row>
    <row r="49" spans="1:6" x14ac:dyDescent="0.25">
      <c r="A49" s="23" t="s">
        <v>146</v>
      </c>
      <c r="B49" s="9">
        <v>9794777.5484031048</v>
      </c>
      <c r="C49" s="9">
        <v>105832</v>
      </c>
      <c r="D49" s="9">
        <v>2086688.3000000003</v>
      </c>
      <c r="E49" s="9">
        <v>37463</v>
      </c>
      <c r="F49" s="9">
        <v>7143363.6059113294</v>
      </c>
    </row>
    <row r="50" spans="1:6" x14ac:dyDescent="0.25">
      <c r="A50" s="23" t="s">
        <v>147</v>
      </c>
      <c r="B50" s="9">
        <v>6228807.6744707301</v>
      </c>
      <c r="C50" s="9">
        <v>191022</v>
      </c>
      <c r="D50" s="9">
        <v>3796191.318965517</v>
      </c>
      <c r="E50" s="9">
        <v>116285.27586206899</v>
      </c>
      <c r="F50" s="9">
        <v>3603361.0492610843</v>
      </c>
    </row>
    <row r="51" spans="1:6" x14ac:dyDescent="0.25">
      <c r="A51" s="23" t="s">
        <v>148</v>
      </c>
      <c r="B51" s="9">
        <v>5895092.7227494121</v>
      </c>
      <c r="C51" s="9">
        <v>422240</v>
      </c>
      <c r="D51" s="9">
        <v>9429683.7444444448</v>
      </c>
      <c r="E51" s="9">
        <v>305583</v>
      </c>
      <c r="F51" s="9">
        <v>1618283</v>
      </c>
    </row>
    <row r="52" spans="1:6" x14ac:dyDescent="0.25">
      <c r="A52" s="3" t="s">
        <v>152</v>
      </c>
      <c r="B52" s="9">
        <v>56834901.200259954</v>
      </c>
      <c r="C52" s="9">
        <v>2231201.5955286091</v>
      </c>
      <c r="D52" s="9">
        <v>59612680.559560746</v>
      </c>
      <c r="E52" s="9">
        <v>976882.95682661177</v>
      </c>
      <c r="F52" s="9">
        <v>37409443.692779936</v>
      </c>
    </row>
    <row r="53" spans="1:6" x14ac:dyDescent="0.25">
      <c r="A53" s="23" t="s">
        <v>138</v>
      </c>
      <c r="B53" s="9">
        <v>9432953.5780135747</v>
      </c>
      <c r="C53" s="9">
        <v>495248.47142857144</v>
      </c>
      <c r="D53" s="9">
        <v>14938158.666536795</v>
      </c>
      <c r="E53" s="9">
        <v>255526.9709273183</v>
      </c>
      <c r="F53" s="9">
        <v>2239992.833333333</v>
      </c>
    </row>
    <row r="54" spans="1:6" x14ac:dyDescent="0.25">
      <c r="A54" s="23" t="s">
        <v>139</v>
      </c>
      <c r="B54" s="9">
        <v>8808978.6557028182</v>
      </c>
      <c r="C54" s="9">
        <v>574025.23076923075</v>
      </c>
      <c r="D54" s="9">
        <v>16081952.669230768</v>
      </c>
      <c r="E54" s="9">
        <v>303655.80090497737</v>
      </c>
      <c r="F54" s="9">
        <v>3623165.777777778</v>
      </c>
    </row>
    <row r="55" spans="1:6" x14ac:dyDescent="0.25">
      <c r="A55" s="23" t="s">
        <v>140</v>
      </c>
      <c r="B55" s="9">
        <v>9214046.2178006861</v>
      </c>
      <c r="C55" s="9">
        <v>426281.53448275861</v>
      </c>
      <c r="D55" s="9">
        <v>10804671.614503043</v>
      </c>
      <c r="E55" s="9">
        <v>221354.11034482758</v>
      </c>
      <c r="F55" s="9">
        <v>5137210.4029038111</v>
      </c>
    </row>
    <row r="56" spans="1:6" x14ac:dyDescent="0.25">
      <c r="A56" s="23" t="s">
        <v>141</v>
      </c>
      <c r="B56" s="9">
        <v>8669572.7938377764</v>
      </c>
      <c r="C56" s="9">
        <v>344049.23076923075</v>
      </c>
      <c r="D56" s="9">
        <v>7780771.8461538469</v>
      </c>
      <c r="E56" s="9">
        <v>153710.76923076925</v>
      </c>
      <c r="F56" s="9">
        <v>2702266.1538461535</v>
      </c>
    </row>
    <row r="57" spans="1:6" x14ac:dyDescent="0.25">
      <c r="A57" s="23" t="s">
        <v>142</v>
      </c>
      <c r="B57" s="9">
        <v>8751372.8581078537</v>
      </c>
      <c r="C57" s="9">
        <v>186812.41379310351</v>
      </c>
      <c r="D57" s="9">
        <v>3911646.7798029562</v>
      </c>
      <c r="E57" s="9">
        <v>40787.448275862072</v>
      </c>
      <c r="F57" s="9">
        <v>5788364.5793861309</v>
      </c>
    </row>
    <row r="58" spans="1:6" x14ac:dyDescent="0.25">
      <c r="A58" s="23" t="s">
        <v>143</v>
      </c>
      <c r="B58" s="9">
        <v>5870299.4282567082</v>
      </c>
      <c r="C58" s="9">
        <v>98950.714285714304</v>
      </c>
      <c r="D58" s="9">
        <v>2851011.7499999986</v>
      </c>
      <c r="E58" s="9">
        <v>1227.8571428571431</v>
      </c>
      <c r="F58" s="9">
        <v>8155427.9455327289</v>
      </c>
    </row>
    <row r="59" spans="1:6" x14ac:dyDescent="0.25">
      <c r="A59" s="23" t="s">
        <v>144</v>
      </c>
      <c r="B59" s="9">
        <v>6087677.6685405374</v>
      </c>
      <c r="C59" s="9">
        <v>105834</v>
      </c>
      <c r="D59" s="9">
        <v>3244467.2333333339</v>
      </c>
      <c r="E59" s="9">
        <v>620</v>
      </c>
      <c r="F59" s="9">
        <v>9763016</v>
      </c>
    </row>
    <row r="60" spans="1:6" x14ac:dyDescent="0.25">
      <c r="A60" s="3" t="s">
        <v>134</v>
      </c>
      <c r="B60" s="9">
        <v>353850841.49430716</v>
      </c>
      <c r="C60" s="9">
        <v>29582311.486674666</v>
      </c>
      <c r="D60" s="9">
        <v>389712037.140028</v>
      </c>
      <c r="E60" s="9">
        <v>8556091.1897672229</v>
      </c>
      <c r="F60" s="9">
        <v>238347024.22995731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C87C8-0D17-4F1D-8456-707146F20047}">
  <dimension ref="A3:K21"/>
  <sheetViews>
    <sheetView topLeftCell="A79" zoomScale="85" zoomScaleNormal="85" workbookViewId="0">
      <selection activeCell="A8" sqref="A8"/>
    </sheetView>
  </sheetViews>
  <sheetFormatPr defaultRowHeight="15" x14ac:dyDescent="0.25"/>
  <cols>
    <col min="1" max="1" width="13.28515625" bestFit="1" customWidth="1"/>
    <col min="2" max="11" width="26" bestFit="1" customWidth="1"/>
    <col min="12" max="15" width="37.85546875" bestFit="1" customWidth="1"/>
  </cols>
  <sheetData>
    <row r="3" spans="1:11" x14ac:dyDescent="0.25">
      <c r="A3" s="2" t="s">
        <v>133</v>
      </c>
      <c r="B3" t="s">
        <v>153</v>
      </c>
      <c r="C3" t="s">
        <v>154</v>
      </c>
      <c r="D3" t="s">
        <v>155</v>
      </c>
      <c r="E3" t="s">
        <v>156</v>
      </c>
      <c r="F3" t="s">
        <v>161</v>
      </c>
      <c r="G3" t="s">
        <v>162</v>
      </c>
      <c r="H3" t="s">
        <v>159</v>
      </c>
      <c r="I3" t="s">
        <v>160</v>
      </c>
      <c r="J3" t="s">
        <v>158</v>
      </c>
      <c r="K3" t="s">
        <v>157</v>
      </c>
    </row>
    <row r="4" spans="1:11" x14ac:dyDescent="0.25">
      <c r="A4" s="3" t="s">
        <v>151</v>
      </c>
      <c r="B4" s="5">
        <v>6311826</v>
      </c>
      <c r="C4" s="5">
        <v>1633</v>
      </c>
      <c r="D4" s="5"/>
      <c r="E4" s="5"/>
      <c r="F4" s="5"/>
      <c r="G4" s="5"/>
      <c r="H4" s="5"/>
      <c r="I4" s="5"/>
      <c r="J4" s="5"/>
      <c r="K4" s="5"/>
    </row>
    <row r="5" spans="1:11" x14ac:dyDescent="0.25">
      <c r="A5" s="6" t="s">
        <v>141</v>
      </c>
      <c r="B5" s="5">
        <v>853680</v>
      </c>
      <c r="C5" s="5">
        <v>0</v>
      </c>
      <c r="D5" s="5"/>
      <c r="E5" s="5"/>
      <c r="F5" s="5"/>
      <c r="G5" s="5"/>
      <c r="H5" s="5"/>
      <c r="I5" s="5"/>
      <c r="J5" s="5"/>
      <c r="K5" s="5"/>
    </row>
    <row r="6" spans="1:11" x14ac:dyDescent="0.25">
      <c r="A6" s="6" t="s">
        <v>142</v>
      </c>
      <c r="B6" s="5">
        <v>811425</v>
      </c>
      <c r="C6" s="5">
        <v>0</v>
      </c>
      <c r="D6" s="5"/>
      <c r="E6" s="5"/>
      <c r="F6" s="5"/>
      <c r="G6" s="5"/>
      <c r="H6" s="5"/>
      <c r="I6" s="5"/>
      <c r="J6" s="5"/>
      <c r="K6" s="5"/>
    </row>
    <row r="7" spans="1:11" x14ac:dyDescent="0.25">
      <c r="A7" s="6" t="s">
        <v>143</v>
      </c>
      <c r="B7" s="5">
        <v>663810</v>
      </c>
      <c r="C7" s="5">
        <v>1230</v>
      </c>
      <c r="D7" s="5"/>
      <c r="E7" s="5"/>
      <c r="F7" s="5"/>
      <c r="G7" s="5"/>
      <c r="H7" s="5"/>
      <c r="I7" s="5"/>
      <c r="J7" s="5"/>
      <c r="K7" s="5"/>
    </row>
    <row r="8" spans="1:11" x14ac:dyDescent="0.25">
      <c r="A8" s="6" t="s">
        <v>144</v>
      </c>
      <c r="B8" s="5">
        <v>825282</v>
      </c>
      <c r="C8" s="5">
        <v>403</v>
      </c>
      <c r="D8" s="5"/>
      <c r="E8" s="5"/>
      <c r="F8" s="5"/>
      <c r="G8" s="5"/>
      <c r="H8" s="5"/>
      <c r="I8" s="5"/>
      <c r="J8" s="5"/>
      <c r="K8" s="5"/>
    </row>
    <row r="9" spans="1:11" x14ac:dyDescent="0.25">
      <c r="A9" s="6" t="s">
        <v>145</v>
      </c>
      <c r="B9" s="5">
        <v>1038593</v>
      </c>
      <c r="C9" s="5"/>
      <c r="D9" s="5"/>
      <c r="E9" s="5"/>
      <c r="F9" s="5"/>
      <c r="G9" s="5"/>
      <c r="H9" s="5"/>
      <c r="I9" s="5"/>
      <c r="J9" s="5"/>
      <c r="K9" s="5"/>
    </row>
    <row r="10" spans="1:11" x14ac:dyDescent="0.25">
      <c r="A10" s="6" t="s">
        <v>146</v>
      </c>
      <c r="B10" s="5">
        <v>1059270</v>
      </c>
      <c r="C10" s="5"/>
      <c r="D10" s="5"/>
      <c r="E10" s="5"/>
      <c r="F10" s="5"/>
      <c r="G10" s="5"/>
      <c r="H10" s="5"/>
      <c r="I10" s="5"/>
      <c r="J10" s="5"/>
      <c r="K10" s="5"/>
    </row>
    <row r="11" spans="1:11" x14ac:dyDescent="0.25">
      <c r="A11" s="6" t="s">
        <v>147</v>
      </c>
      <c r="B11" s="5"/>
      <c r="C11" s="5"/>
      <c r="D11" s="5"/>
      <c r="E11" s="5"/>
      <c r="F11" s="5"/>
      <c r="G11" s="5"/>
      <c r="H11" s="5"/>
      <c r="I11" s="5"/>
      <c r="J11" s="5"/>
      <c r="K11" s="5"/>
    </row>
    <row r="12" spans="1:11" x14ac:dyDescent="0.25">
      <c r="A12" s="6" t="s">
        <v>148</v>
      </c>
      <c r="B12" s="5"/>
      <c r="C12" s="5"/>
      <c r="D12" s="5"/>
      <c r="E12" s="5"/>
      <c r="F12" s="5"/>
      <c r="G12" s="5"/>
      <c r="H12" s="5"/>
      <c r="I12" s="5"/>
      <c r="J12" s="5"/>
      <c r="K12" s="5"/>
    </row>
    <row r="13" spans="1:11" x14ac:dyDescent="0.25">
      <c r="A13" s="6" t="s">
        <v>136</v>
      </c>
      <c r="B13" s="5">
        <v>1059766</v>
      </c>
      <c r="C13" s="5">
        <v>0</v>
      </c>
      <c r="D13" s="5"/>
      <c r="E13" s="5"/>
      <c r="F13" s="5"/>
      <c r="G13" s="5"/>
      <c r="H13" s="5"/>
      <c r="I13" s="5"/>
      <c r="J13" s="5"/>
      <c r="K13" s="5"/>
    </row>
    <row r="14" spans="1:11" x14ac:dyDescent="0.25">
      <c r="A14" s="3" t="s">
        <v>152</v>
      </c>
      <c r="B14" s="5">
        <v>4500812</v>
      </c>
      <c r="C14" s="5">
        <v>0</v>
      </c>
      <c r="D14" s="5"/>
      <c r="E14" s="5"/>
      <c r="F14" s="5"/>
      <c r="G14" s="5"/>
      <c r="H14" s="5"/>
      <c r="I14" s="5"/>
      <c r="J14" s="5"/>
      <c r="K14" s="5"/>
    </row>
    <row r="15" spans="1:11" x14ac:dyDescent="0.25">
      <c r="A15" s="6" t="s">
        <v>138</v>
      </c>
      <c r="B15" s="5">
        <v>1047118</v>
      </c>
      <c r="C15" s="5">
        <v>0</v>
      </c>
      <c r="D15" s="5"/>
      <c r="E15" s="5"/>
      <c r="F15" s="5"/>
      <c r="G15" s="5"/>
      <c r="H15" s="5"/>
      <c r="I15" s="5"/>
      <c r="J15" s="5"/>
      <c r="K15" s="5"/>
    </row>
    <row r="16" spans="1:11" x14ac:dyDescent="0.25">
      <c r="A16" s="6" t="s">
        <v>139</v>
      </c>
      <c r="B16" s="5">
        <v>899584</v>
      </c>
      <c r="C16" s="5">
        <v>0</v>
      </c>
      <c r="D16" s="5"/>
      <c r="E16" s="5"/>
      <c r="F16" s="5"/>
      <c r="G16" s="5"/>
      <c r="H16" s="5"/>
      <c r="I16" s="5"/>
      <c r="J16" s="5"/>
      <c r="K16" s="5"/>
    </row>
    <row r="17" spans="1:11" x14ac:dyDescent="0.25">
      <c r="A17" s="6" t="s">
        <v>140</v>
      </c>
      <c r="B17" s="5">
        <v>952723</v>
      </c>
      <c r="C17" s="5">
        <v>0</v>
      </c>
      <c r="D17" s="5"/>
      <c r="E17" s="5"/>
      <c r="F17" s="5"/>
      <c r="G17" s="5"/>
      <c r="H17" s="5"/>
      <c r="I17" s="5"/>
      <c r="J17" s="5"/>
      <c r="K17" s="5"/>
    </row>
    <row r="18" spans="1:11" x14ac:dyDescent="0.25">
      <c r="A18" s="6" t="s">
        <v>141</v>
      </c>
      <c r="B18" s="5">
        <v>850350</v>
      </c>
      <c r="C18" s="5">
        <v>0</v>
      </c>
      <c r="D18" s="5"/>
      <c r="E18" s="5"/>
      <c r="F18" s="5"/>
      <c r="G18" s="5"/>
      <c r="H18" s="5"/>
      <c r="I18" s="5"/>
      <c r="J18" s="5"/>
      <c r="K18" s="5"/>
    </row>
    <row r="19" spans="1:11" x14ac:dyDescent="0.25">
      <c r="A19" s="6" t="s">
        <v>142</v>
      </c>
      <c r="B19" s="5">
        <v>751037</v>
      </c>
      <c r="C19" s="5">
        <v>0</v>
      </c>
      <c r="D19" s="5"/>
      <c r="E19" s="5"/>
      <c r="F19" s="5"/>
      <c r="G19" s="5"/>
      <c r="H19" s="5"/>
      <c r="I19" s="5"/>
      <c r="J19" s="5"/>
      <c r="K19" s="5"/>
    </row>
    <row r="20" spans="1:11" x14ac:dyDescent="0.25">
      <c r="A20" s="6" t="s">
        <v>143</v>
      </c>
      <c r="B20" s="5"/>
      <c r="C20" s="5"/>
      <c r="D20" s="5"/>
      <c r="E20" s="5"/>
      <c r="F20" s="5"/>
      <c r="G20" s="5"/>
      <c r="H20" s="5"/>
      <c r="I20" s="5"/>
      <c r="J20" s="5"/>
      <c r="K20" s="5"/>
    </row>
    <row r="21" spans="1:11" x14ac:dyDescent="0.25">
      <c r="A21" s="3" t="s">
        <v>134</v>
      </c>
      <c r="B21" s="5">
        <v>10812638</v>
      </c>
      <c r="C21" s="5">
        <v>1633</v>
      </c>
      <c r="D21" s="5"/>
      <c r="E21" s="5"/>
      <c r="F21" s="5"/>
      <c r="G21" s="5"/>
      <c r="H21" s="5"/>
      <c r="I21" s="5"/>
      <c r="J21" s="5"/>
      <c r="K21"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60C1C-BB2A-4F04-AF60-6574CD22598A}">
  <dimension ref="A3:B63"/>
  <sheetViews>
    <sheetView workbookViewId="0">
      <selection activeCell="S29" sqref="S29"/>
    </sheetView>
  </sheetViews>
  <sheetFormatPr defaultRowHeight="15" x14ac:dyDescent="0.25"/>
  <cols>
    <col min="1" max="1" width="13.140625" bestFit="1" customWidth="1"/>
    <col min="2" max="2" width="23.5703125" bestFit="1" customWidth="1"/>
  </cols>
  <sheetData>
    <row r="3" spans="1:2" x14ac:dyDescent="0.25">
      <c r="A3" s="2" t="s">
        <v>133</v>
      </c>
      <c r="B3" t="s">
        <v>167</v>
      </c>
    </row>
    <row r="4" spans="1:2" x14ac:dyDescent="0.25">
      <c r="A4" s="3" t="s">
        <v>137</v>
      </c>
      <c r="B4" s="5"/>
    </row>
    <row r="5" spans="1:2" x14ac:dyDescent="0.25">
      <c r="A5" s="6" t="s">
        <v>138</v>
      </c>
      <c r="B5" s="5">
        <v>1119372.8</v>
      </c>
    </row>
    <row r="6" spans="1:2" x14ac:dyDescent="0.25">
      <c r="A6" s="6" t="s">
        <v>139</v>
      </c>
      <c r="B6" s="5">
        <v>962463.99999999988</v>
      </c>
    </row>
    <row r="7" spans="1:2" x14ac:dyDescent="0.25">
      <c r="A7" s="6" t="s">
        <v>140</v>
      </c>
      <c r="B7" s="5">
        <v>1073264.2857142859</v>
      </c>
    </row>
    <row r="8" spans="1:2" x14ac:dyDescent="0.25">
      <c r="A8" s="6" t="s">
        <v>141</v>
      </c>
      <c r="B8" s="5">
        <v>896325.51724137936</v>
      </c>
    </row>
    <row r="9" spans="1:2" x14ac:dyDescent="0.25">
      <c r="A9" s="6" t="s">
        <v>142</v>
      </c>
      <c r="B9" s="5">
        <v>242561.10344827591</v>
      </c>
    </row>
    <row r="10" spans="1:2" x14ac:dyDescent="0.25">
      <c r="A10" s="6" t="s">
        <v>143</v>
      </c>
      <c r="B10" s="5">
        <v>86901.42857142858</v>
      </c>
    </row>
    <row r="11" spans="1:2" x14ac:dyDescent="0.25">
      <c r="A11" s="6" t="s">
        <v>144</v>
      </c>
      <c r="B11" s="5">
        <v>49242.285714298487</v>
      </c>
    </row>
    <row r="12" spans="1:2" x14ac:dyDescent="0.25">
      <c r="A12" s="6" t="s">
        <v>145</v>
      </c>
      <c r="B12" s="5">
        <v>51626.857142858207</v>
      </c>
    </row>
    <row r="13" spans="1:2" x14ac:dyDescent="0.25">
      <c r="A13" s="6" t="s">
        <v>146</v>
      </c>
      <c r="B13" s="5">
        <v>69775.714285714275</v>
      </c>
    </row>
    <row r="14" spans="1:2" x14ac:dyDescent="0.25">
      <c r="A14" s="6" t="s">
        <v>147</v>
      </c>
      <c r="B14" s="5">
        <v>161025.48148148149</v>
      </c>
    </row>
    <row r="15" spans="1:2" x14ac:dyDescent="0.25">
      <c r="A15" s="6" t="s">
        <v>148</v>
      </c>
      <c r="B15" s="5">
        <v>670609.09090909094</v>
      </c>
    </row>
    <row r="16" spans="1:2" x14ac:dyDescent="0.25">
      <c r="A16" s="6" t="s">
        <v>136</v>
      </c>
      <c r="B16" s="5">
        <v>233052.36363636359</v>
      </c>
    </row>
    <row r="17" spans="1:2" x14ac:dyDescent="0.25">
      <c r="A17" s="3" t="s">
        <v>149</v>
      </c>
      <c r="B17" s="5"/>
    </row>
    <row r="18" spans="1:2" x14ac:dyDescent="0.25">
      <c r="A18" s="6" t="s">
        <v>138</v>
      </c>
      <c r="B18" s="5">
        <v>0</v>
      </c>
    </row>
    <row r="19" spans="1:2" x14ac:dyDescent="0.25">
      <c r="A19" s="6" t="s">
        <v>139</v>
      </c>
      <c r="B19" s="5">
        <v>449520</v>
      </c>
    </row>
    <row r="20" spans="1:2" x14ac:dyDescent="0.25">
      <c r="A20" s="6" t="s">
        <v>140</v>
      </c>
      <c r="B20" s="5">
        <v>815649.03703703708</v>
      </c>
    </row>
    <row r="21" spans="1:2" x14ac:dyDescent="0.25">
      <c r="A21" s="6" t="s">
        <v>141</v>
      </c>
      <c r="B21" s="5">
        <v>590723.07692307688</v>
      </c>
    </row>
    <row r="22" spans="1:2" x14ac:dyDescent="0.25">
      <c r="A22" s="6" t="s">
        <v>142</v>
      </c>
      <c r="B22" s="5">
        <v>387835.25925925933</v>
      </c>
    </row>
    <row r="23" spans="1:2" x14ac:dyDescent="0.25">
      <c r="A23" s="6" t="s">
        <v>143</v>
      </c>
      <c r="B23" s="5">
        <v>131031.42857142859</v>
      </c>
    </row>
    <row r="24" spans="1:2" x14ac:dyDescent="0.25">
      <c r="A24" s="6" t="s">
        <v>144</v>
      </c>
      <c r="B24" s="5">
        <v>45988</v>
      </c>
    </row>
    <row r="25" spans="1:2" x14ac:dyDescent="0.25">
      <c r="A25" s="6" t="s">
        <v>145</v>
      </c>
      <c r="B25" s="5">
        <v>44689.599999999999</v>
      </c>
    </row>
    <row r="26" spans="1:2" x14ac:dyDescent="0.25">
      <c r="A26" s="6" t="s">
        <v>146</v>
      </c>
      <c r="B26" s="5">
        <v>70097.142857142855</v>
      </c>
    </row>
    <row r="27" spans="1:2" x14ac:dyDescent="0.25">
      <c r="A27" s="6" t="s">
        <v>147</v>
      </c>
      <c r="B27" s="5">
        <v>535440.55172413785</v>
      </c>
    </row>
    <row r="28" spans="1:2" x14ac:dyDescent="0.25">
      <c r="A28" s="6" t="s">
        <v>148</v>
      </c>
      <c r="B28" s="5">
        <v>875417.14285714284</v>
      </c>
    </row>
    <row r="29" spans="1:2" x14ac:dyDescent="0.25">
      <c r="A29" s="6" t="s">
        <v>136</v>
      </c>
      <c r="B29" s="5">
        <v>406389.33333333337</v>
      </c>
    </row>
    <row r="30" spans="1:2" x14ac:dyDescent="0.25">
      <c r="A30" s="3" t="s">
        <v>150</v>
      </c>
      <c r="B30" s="5"/>
    </row>
    <row r="31" spans="1:2" x14ac:dyDescent="0.25">
      <c r="A31" s="6" t="s">
        <v>138</v>
      </c>
      <c r="B31" s="5">
        <v>1069872</v>
      </c>
    </row>
    <row r="32" spans="1:2" x14ac:dyDescent="0.25">
      <c r="A32" s="6" t="s">
        <v>139</v>
      </c>
      <c r="B32" s="5">
        <v>738856.2</v>
      </c>
    </row>
    <row r="33" spans="1:2" x14ac:dyDescent="0.25">
      <c r="A33" s="6" t="s">
        <v>140</v>
      </c>
      <c r="B33" s="5">
        <v>896870.62068965519</v>
      </c>
    </row>
    <row r="34" spans="1:2" x14ac:dyDescent="0.25">
      <c r="A34" s="6" t="s">
        <v>141</v>
      </c>
      <c r="B34" s="5">
        <v>582098.57142857136</v>
      </c>
    </row>
    <row r="35" spans="1:2" x14ac:dyDescent="0.25">
      <c r="A35" s="6" t="s">
        <v>142</v>
      </c>
      <c r="B35" s="5">
        <v>312168</v>
      </c>
    </row>
    <row r="36" spans="1:2" x14ac:dyDescent="0.25">
      <c r="A36" s="6" t="s">
        <v>143</v>
      </c>
      <c r="B36" s="5">
        <v>62485.714285714283</v>
      </c>
    </row>
    <row r="37" spans="1:2" x14ac:dyDescent="0.25">
      <c r="A37" s="6" t="s">
        <v>145</v>
      </c>
      <c r="B37" s="5">
        <v>27416.400000000001</v>
      </c>
    </row>
    <row r="38" spans="1:2" x14ac:dyDescent="0.25">
      <c r="A38" s="6" t="s">
        <v>146</v>
      </c>
      <c r="B38" s="5">
        <v>0</v>
      </c>
    </row>
    <row r="39" spans="1:2" x14ac:dyDescent="0.25">
      <c r="A39" s="6" t="s">
        <v>147</v>
      </c>
      <c r="B39" s="5">
        <v>52040</v>
      </c>
    </row>
    <row r="40" spans="1:2" x14ac:dyDescent="0.25">
      <c r="A40" s="6" t="s">
        <v>148</v>
      </c>
      <c r="B40" s="5">
        <v>44215.71428571429</v>
      </c>
    </row>
    <row r="41" spans="1:2" x14ac:dyDescent="0.25">
      <c r="A41" s="6" t="s">
        <v>136</v>
      </c>
      <c r="B41" s="5">
        <v>134220</v>
      </c>
    </row>
    <row r="42" spans="1:2" x14ac:dyDescent="0.25">
      <c r="A42" s="3" t="s">
        <v>151</v>
      </c>
      <c r="B42" s="5"/>
    </row>
    <row r="43" spans="1:2" x14ac:dyDescent="0.25">
      <c r="A43" s="6" t="s">
        <v>138</v>
      </c>
      <c r="B43" s="5">
        <v>140352</v>
      </c>
    </row>
    <row r="44" spans="1:2" x14ac:dyDescent="0.25">
      <c r="A44" s="6" t="s">
        <v>139</v>
      </c>
      <c r="B44" s="5">
        <v>135425.23076923081</v>
      </c>
    </row>
    <row r="45" spans="1:2" x14ac:dyDescent="0.25">
      <c r="A45" s="6" t="s">
        <v>140</v>
      </c>
      <c r="B45" s="5">
        <v>81181.517241379319</v>
      </c>
    </row>
    <row r="46" spans="1:2" x14ac:dyDescent="0.25">
      <c r="A46" s="6" t="s">
        <v>141</v>
      </c>
      <c r="B46" s="5">
        <v>54384</v>
      </c>
    </row>
    <row r="47" spans="1:2" x14ac:dyDescent="0.25">
      <c r="A47" s="6" t="s">
        <v>142</v>
      </c>
      <c r="B47" s="5">
        <v>27056</v>
      </c>
    </row>
    <row r="48" spans="1:2" x14ac:dyDescent="0.25">
      <c r="A48" s="6" t="s">
        <v>143</v>
      </c>
      <c r="B48" s="5">
        <v>4984</v>
      </c>
    </row>
    <row r="49" spans="1:2" x14ac:dyDescent="0.25">
      <c r="A49" s="6" t="s">
        <v>144</v>
      </c>
      <c r="B49" s="5">
        <v>4468</v>
      </c>
    </row>
    <row r="50" spans="1:2" x14ac:dyDescent="0.25">
      <c r="A50" s="6" t="s">
        <v>145</v>
      </c>
      <c r="B50" s="5">
        <v>4508</v>
      </c>
    </row>
    <row r="51" spans="1:2" x14ac:dyDescent="0.25">
      <c r="A51" s="6" t="s">
        <v>146</v>
      </c>
      <c r="B51" s="5">
        <v>6372</v>
      </c>
    </row>
    <row r="52" spans="1:2" x14ac:dyDescent="0.25">
      <c r="A52" s="6" t="s">
        <v>147</v>
      </c>
      <c r="B52" s="5">
        <v>27369.793103448279</v>
      </c>
    </row>
    <row r="53" spans="1:2" x14ac:dyDescent="0.25">
      <c r="A53" s="6" t="s">
        <v>148</v>
      </c>
      <c r="B53" s="5">
        <v>62760</v>
      </c>
    </row>
    <row r="54" spans="1:2" x14ac:dyDescent="0.25">
      <c r="A54" s="6" t="s">
        <v>136</v>
      </c>
      <c r="B54" s="5">
        <v>61140.266666666663</v>
      </c>
    </row>
    <row r="55" spans="1:2" x14ac:dyDescent="0.25">
      <c r="A55" s="3" t="s">
        <v>152</v>
      </c>
      <c r="B55" s="5"/>
    </row>
    <row r="56" spans="1:2" x14ac:dyDescent="0.25">
      <c r="A56" s="6" t="s">
        <v>138</v>
      </c>
      <c r="B56" s="5">
        <v>86955</v>
      </c>
    </row>
    <row r="57" spans="1:2" x14ac:dyDescent="0.25">
      <c r="A57" s="6" t="s">
        <v>139</v>
      </c>
      <c r="B57" s="5">
        <v>106000</v>
      </c>
    </row>
    <row r="58" spans="1:2" x14ac:dyDescent="0.25">
      <c r="A58" s="6" t="s">
        <v>140</v>
      </c>
      <c r="B58" s="5">
        <v>80091.172413793101</v>
      </c>
    </row>
    <row r="59" spans="1:2" x14ac:dyDescent="0.25">
      <c r="A59" s="6" t="s">
        <v>141</v>
      </c>
      <c r="B59" s="5">
        <v>60295.384615384617</v>
      </c>
    </row>
    <row r="60" spans="1:2" x14ac:dyDescent="0.25">
      <c r="A60" s="6" t="s">
        <v>142</v>
      </c>
      <c r="B60" s="5">
        <v>31791.03448275862</v>
      </c>
    </row>
    <row r="61" spans="1:2" x14ac:dyDescent="0.25">
      <c r="A61" s="6" t="s">
        <v>143</v>
      </c>
      <c r="B61" s="5">
        <v>6428.5714285714284</v>
      </c>
    </row>
    <row r="62" spans="1:2" x14ac:dyDescent="0.25">
      <c r="A62" s="6" t="s">
        <v>144</v>
      </c>
      <c r="B62" s="5">
        <v>4670.6666666666661</v>
      </c>
    </row>
    <row r="63" spans="1:2" x14ac:dyDescent="0.25">
      <c r="A63" s="3" t="s">
        <v>134</v>
      </c>
      <c r="B63" s="5">
        <v>14875477.358785288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30638-DB0C-492F-B247-A3B215A8B800}">
  <dimension ref="A3:F22"/>
  <sheetViews>
    <sheetView topLeftCell="D1" zoomScale="70" zoomScaleNormal="70" workbookViewId="0">
      <selection activeCell="G18" sqref="G18"/>
    </sheetView>
  </sheetViews>
  <sheetFormatPr defaultRowHeight="15" x14ac:dyDescent="0.25"/>
  <cols>
    <col min="1" max="1" width="17.85546875" bestFit="1" customWidth="1"/>
    <col min="2" max="2" width="33.42578125" bestFit="1" customWidth="1"/>
    <col min="3" max="3" width="35.85546875" bestFit="1" customWidth="1"/>
    <col min="4" max="6" width="36.28515625" bestFit="1" customWidth="1"/>
  </cols>
  <sheetData>
    <row r="3" spans="1:6" x14ac:dyDescent="0.25">
      <c r="A3" s="2" t="s">
        <v>133</v>
      </c>
      <c r="B3" t="s">
        <v>168</v>
      </c>
      <c r="C3" t="s">
        <v>166</v>
      </c>
      <c r="D3" t="s">
        <v>165</v>
      </c>
      <c r="E3" t="s">
        <v>163</v>
      </c>
      <c r="F3" t="s">
        <v>164</v>
      </c>
    </row>
    <row r="4" spans="1:6" x14ac:dyDescent="0.25">
      <c r="A4" s="3" t="s">
        <v>135</v>
      </c>
      <c r="B4" s="5"/>
      <c r="C4" s="5"/>
      <c r="D4" s="5"/>
      <c r="E4" s="5"/>
      <c r="F4" s="5"/>
    </row>
    <row r="5" spans="1:6" x14ac:dyDescent="0.25">
      <c r="A5" s="3" t="s">
        <v>151</v>
      </c>
      <c r="B5" s="5"/>
      <c r="C5" s="5"/>
      <c r="D5" s="5"/>
      <c r="E5" s="5"/>
      <c r="F5" s="5"/>
    </row>
    <row r="6" spans="1:6" x14ac:dyDescent="0.25">
      <c r="A6" s="6" t="s">
        <v>141</v>
      </c>
      <c r="B6" s="5">
        <v>865528320</v>
      </c>
      <c r="C6" s="5"/>
      <c r="D6" s="5"/>
      <c r="E6" s="5"/>
      <c r="F6" s="5"/>
    </row>
    <row r="7" spans="1:6" x14ac:dyDescent="0.25">
      <c r="A7" s="6" t="s">
        <v>142</v>
      </c>
      <c r="B7" s="5">
        <v>334169088</v>
      </c>
      <c r="C7" s="5"/>
      <c r="D7" s="5"/>
      <c r="E7" s="5"/>
      <c r="F7" s="5"/>
    </row>
    <row r="8" spans="1:6" x14ac:dyDescent="0.25">
      <c r="A8" s="6" t="s">
        <v>143</v>
      </c>
      <c r="B8" s="5">
        <v>0</v>
      </c>
      <c r="C8" s="5"/>
      <c r="D8" s="5"/>
      <c r="E8" s="5"/>
      <c r="F8" s="5"/>
    </row>
    <row r="9" spans="1:6" x14ac:dyDescent="0.25">
      <c r="A9" s="6" t="s">
        <v>144</v>
      </c>
      <c r="B9" s="5">
        <v>0</v>
      </c>
      <c r="C9" s="5"/>
      <c r="D9" s="5"/>
      <c r="E9" s="5"/>
      <c r="F9" s="5"/>
    </row>
    <row r="10" spans="1:6" x14ac:dyDescent="0.25">
      <c r="A10" s="6" t="s">
        <v>145</v>
      </c>
      <c r="B10" s="5">
        <v>0</v>
      </c>
      <c r="C10" s="5"/>
      <c r="D10" s="5"/>
      <c r="E10" s="5"/>
      <c r="F10" s="5"/>
    </row>
    <row r="11" spans="1:6" x14ac:dyDescent="0.25">
      <c r="A11" s="6" t="s">
        <v>146</v>
      </c>
      <c r="B11" s="5">
        <v>107520</v>
      </c>
      <c r="C11" s="5"/>
      <c r="D11" s="5"/>
      <c r="E11" s="5"/>
      <c r="F11" s="5"/>
    </row>
    <row r="12" spans="1:6" x14ac:dyDescent="0.25">
      <c r="A12" s="6" t="s">
        <v>147</v>
      </c>
      <c r="B12" s="5"/>
      <c r="C12" s="5"/>
      <c r="D12" s="5"/>
      <c r="E12" s="5"/>
      <c r="F12" s="5"/>
    </row>
    <row r="13" spans="1:6" x14ac:dyDescent="0.25">
      <c r="A13" s="6" t="s">
        <v>148</v>
      </c>
      <c r="B13" s="5">
        <v>2335027200</v>
      </c>
      <c r="C13" s="5"/>
      <c r="D13" s="5"/>
      <c r="E13" s="5"/>
      <c r="F13" s="5"/>
    </row>
    <row r="14" spans="1:6" x14ac:dyDescent="0.25">
      <c r="A14" s="6" t="s">
        <v>136</v>
      </c>
      <c r="B14" s="5">
        <v>2786694656</v>
      </c>
      <c r="C14" s="5"/>
      <c r="D14" s="5"/>
      <c r="E14" s="5"/>
      <c r="F14" s="5"/>
    </row>
    <row r="15" spans="1:6" x14ac:dyDescent="0.25">
      <c r="A15" s="3" t="s">
        <v>152</v>
      </c>
      <c r="B15" s="5"/>
      <c r="C15" s="5"/>
      <c r="D15" s="5"/>
      <c r="E15" s="5"/>
      <c r="F15" s="5"/>
    </row>
    <row r="16" spans="1:6" x14ac:dyDescent="0.25">
      <c r="A16" s="6" t="s">
        <v>138</v>
      </c>
      <c r="B16" s="5">
        <v>4912439552</v>
      </c>
      <c r="C16" s="5"/>
      <c r="D16" s="5"/>
      <c r="E16" s="5"/>
      <c r="F16" s="5"/>
    </row>
    <row r="17" spans="1:6" x14ac:dyDescent="0.25">
      <c r="A17" s="6" t="s">
        <v>139</v>
      </c>
      <c r="B17" s="5">
        <v>2863336448</v>
      </c>
      <c r="C17" s="5"/>
      <c r="D17" s="5"/>
      <c r="E17" s="5"/>
      <c r="F17" s="5"/>
    </row>
    <row r="18" spans="1:6" x14ac:dyDescent="0.25">
      <c r="A18" s="6" t="s">
        <v>140</v>
      </c>
      <c r="B18" s="5">
        <v>2048059392</v>
      </c>
      <c r="C18" s="5"/>
      <c r="D18" s="5"/>
      <c r="E18" s="5"/>
      <c r="F18" s="5"/>
    </row>
    <row r="19" spans="1:6" x14ac:dyDescent="0.25">
      <c r="A19" s="6" t="s">
        <v>141</v>
      </c>
      <c r="B19" s="5">
        <v>1190453760</v>
      </c>
      <c r="C19" s="5"/>
      <c r="D19" s="5"/>
      <c r="E19" s="5"/>
      <c r="F19" s="5"/>
    </row>
    <row r="20" spans="1:6" x14ac:dyDescent="0.25">
      <c r="A20" s="6" t="s">
        <v>142</v>
      </c>
      <c r="B20" s="5">
        <v>277180672</v>
      </c>
      <c r="C20" s="5"/>
      <c r="D20" s="5"/>
      <c r="E20" s="5"/>
      <c r="F20" s="5"/>
    </row>
    <row r="21" spans="1:6" x14ac:dyDescent="0.25">
      <c r="A21" s="6" t="s">
        <v>143</v>
      </c>
      <c r="B21" s="5"/>
      <c r="C21" s="5"/>
      <c r="D21" s="5"/>
      <c r="E21" s="5"/>
      <c r="F21" s="5"/>
    </row>
    <row r="22" spans="1:6" x14ac:dyDescent="0.25">
      <c r="A22" s="3" t="s">
        <v>134</v>
      </c>
      <c r="B22" s="5">
        <v>17612996608</v>
      </c>
      <c r="C22" s="5"/>
      <c r="D22" s="5"/>
      <c r="E22" s="5"/>
      <c r="F22"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A183F-AE15-4CC5-8584-9B4C8F6A2059}">
  <dimension ref="A3:D63"/>
  <sheetViews>
    <sheetView topLeftCell="D1" workbookViewId="0">
      <selection activeCell="H31" sqref="H31"/>
    </sheetView>
  </sheetViews>
  <sheetFormatPr defaultRowHeight="15" x14ac:dyDescent="0.25"/>
  <cols>
    <col min="1" max="1" width="13.140625" bestFit="1" customWidth="1"/>
    <col min="2" max="2" width="23.5703125" bestFit="1" customWidth="1"/>
    <col min="3" max="4" width="25.7109375" bestFit="1" customWidth="1"/>
  </cols>
  <sheetData>
    <row r="3" spans="1:4" x14ac:dyDescent="0.25">
      <c r="A3" s="2" t="s">
        <v>133</v>
      </c>
      <c r="B3" t="s">
        <v>169</v>
      </c>
      <c r="C3" t="s">
        <v>170</v>
      </c>
      <c r="D3" t="s">
        <v>171</v>
      </c>
    </row>
    <row r="4" spans="1:4" x14ac:dyDescent="0.25">
      <c r="A4" s="3" t="s">
        <v>137</v>
      </c>
      <c r="B4" s="5"/>
      <c r="C4" s="5"/>
      <c r="D4" s="5"/>
    </row>
    <row r="5" spans="1:4" x14ac:dyDescent="0.25">
      <c r="A5" s="6" t="s">
        <v>138</v>
      </c>
      <c r="B5" s="5">
        <v>86304</v>
      </c>
      <c r="C5" s="5"/>
      <c r="D5" s="5"/>
    </row>
    <row r="6" spans="1:4" x14ac:dyDescent="0.25">
      <c r="A6" s="6" t="s">
        <v>139</v>
      </c>
      <c r="B6" s="5">
        <v>67984</v>
      </c>
      <c r="C6" s="5"/>
      <c r="D6" s="5"/>
    </row>
    <row r="7" spans="1:4" x14ac:dyDescent="0.25">
      <c r="A7" s="6" t="s">
        <v>140</v>
      </c>
      <c r="B7" s="5">
        <v>77699.285714285725</v>
      </c>
      <c r="C7" s="5"/>
      <c r="D7" s="5"/>
    </row>
    <row r="8" spans="1:4" x14ac:dyDescent="0.25">
      <c r="A8" s="6" t="s">
        <v>141</v>
      </c>
      <c r="B8" s="5">
        <v>66820</v>
      </c>
      <c r="C8" s="5"/>
      <c r="D8" s="5"/>
    </row>
    <row r="9" spans="1:4" x14ac:dyDescent="0.25">
      <c r="A9" s="6" t="s">
        <v>142</v>
      </c>
      <c r="B9" s="5">
        <v>9973.4482758620688</v>
      </c>
      <c r="C9" s="5"/>
      <c r="D9" s="5"/>
    </row>
    <row r="10" spans="1:4" x14ac:dyDescent="0.25">
      <c r="A10" s="6" t="s">
        <v>143</v>
      </c>
      <c r="B10" s="5">
        <v>7242.8571428571422</v>
      </c>
      <c r="C10" s="5"/>
      <c r="D10" s="5"/>
    </row>
    <row r="11" spans="1:4" x14ac:dyDescent="0.25">
      <c r="A11" s="6" t="s">
        <v>144</v>
      </c>
      <c r="B11" s="5">
        <v>7448.5714285690337</v>
      </c>
      <c r="C11" s="5"/>
      <c r="D11" s="5"/>
    </row>
    <row r="12" spans="1:4" x14ac:dyDescent="0.25">
      <c r="A12" s="6" t="s">
        <v>145</v>
      </c>
      <c r="B12" s="5">
        <v>6180.7142857140861</v>
      </c>
      <c r="C12" s="5"/>
      <c r="D12" s="5"/>
    </row>
    <row r="13" spans="1:4" x14ac:dyDescent="0.25">
      <c r="A13" s="6" t="s">
        <v>146</v>
      </c>
      <c r="B13" s="5">
        <v>6621.4285714285716</v>
      </c>
      <c r="C13" s="5"/>
      <c r="D13" s="5"/>
    </row>
    <row r="14" spans="1:4" x14ac:dyDescent="0.25">
      <c r="A14" s="6" t="s">
        <v>147</v>
      </c>
      <c r="B14" s="5">
        <v>13123.33333333333</v>
      </c>
      <c r="C14" s="5"/>
      <c r="D14" s="5"/>
    </row>
    <row r="15" spans="1:4" x14ac:dyDescent="0.25">
      <c r="A15" s="6" t="s">
        <v>148</v>
      </c>
      <c r="B15" s="5">
        <v>36750</v>
      </c>
      <c r="C15" s="5"/>
      <c r="D15" s="5"/>
    </row>
    <row r="16" spans="1:4" x14ac:dyDescent="0.25">
      <c r="A16" s="6" t="s">
        <v>136</v>
      </c>
      <c r="B16" s="5">
        <v>16347.33333333333</v>
      </c>
      <c r="C16" s="5"/>
      <c r="D16" s="5"/>
    </row>
    <row r="17" spans="1:4" x14ac:dyDescent="0.25">
      <c r="A17" s="3" t="s">
        <v>149</v>
      </c>
      <c r="B17" s="5"/>
      <c r="C17" s="5"/>
      <c r="D17" s="5"/>
    </row>
    <row r="18" spans="1:4" x14ac:dyDescent="0.25">
      <c r="A18" s="6" t="s">
        <v>138</v>
      </c>
      <c r="B18" s="5">
        <v>27108.96551724138</v>
      </c>
      <c r="C18" s="5"/>
      <c r="D18" s="5"/>
    </row>
    <row r="19" spans="1:4" x14ac:dyDescent="0.25">
      <c r="A19" s="6" t="s">
        <v>139</v>
      </c>
      <c r="B19" s="5">
        <v>25513.599999999999</v>
      </c>
      <c r="C19" s="5"/>
      <c r="D19" s="5"/>
    </row>
    <row r="20" spans="1:4" x14ac:dyDescent="0.25">
      <c r="A20" s="6" t="s">
        <v>140</v>
      </c>
      <c r="B20" s="5">
        <v>35680</v>
      </c>
      <c r="C20" s="5"/>
      <c r="D20" s="5"/>
    </row>
    <row r="21" spans="1:4" x14ac:dyDescent="0.25">
      <c r="A21" s="6" t="s">
        <v>141</v>
      </c>
      <c r="B21" s="5">
        <v>22061.538461538461</v>
      </c>
      <c r="C21" s="5"/>
      <c r="D21" s="5"/>
    </row>
    <row r="22" spans="1:4" x14ac:dyDescent="0.25">
      <c r="A22" s="6" t="s">
        <v>142</v>
      </c>
      <c r="B22" s="5">
        <v>17968.518518518518</v>
      </c>
      <c r="C22" s="5"/>
      <c r="D22" s="5"/>
    </row>
    <row r="23" spans="1:4" x14ac:dyDescent="0.25">
      <c r="A23" s="6" t="s">
        <v>143</v>
      </c>
      <c r="B23" s="5">
        <v>4875</v>
      </c>
      <c r="C23" s="5"/>
      <c r="D23" s="5"/>
    </row>
    <row r="24" spans="1:4" x14ac:dyDescent="0.25">
      <c r="A24" s="6" t="s">
        <v>144</v>
      </c>
      <c r="B24" s="5">
        <v>3290</v>
      </c>
      <c r="C24" s="5"/>
      <c r="D24" s="5"/>
    </row>
    <row r="25" spans="1:4" x14ac:dyDescent="0.25">
      <c r="A25" s="6" t="s">
        <v>145</v>
      </c>
      <c r="B25" s="5">
        <v>2839.6</v>
      </c>
      <c r="C25" s="5"/>
      <c r="D25" s="5"/>
    </row>
    <row r="26" spans="1:4" x14ac:dyDescent="0.25">
      <c r="A26" s="6" t="s">
        <v>146</v>
      </c>
      <c r="B26" s="5">
        <v>3321.4285714285711</v>
      </c>
      <c r="C26" s="5"/>
      <c r="D26" s="5"/>
    </row>
    <row r="27" spans="1:4" x14ac:dyDescent="0.25">
      <c r="A27" s="6" t="s">
        <v>147</v>
      </c>
      <c r="B27" s="5">
        <v>17392.068965517239</v>
      </c>
      <c r="C27" s="5"/>
      <c r="D27" s="5"/>
    </row>
    <row r="28" spans="1:4" x14ac:dyDescent="0.25">
      <c r="A28" s="6" t="s">
        <v>148</v>
      </c>
      <c r="B28" s="5">
        <v>35400</v>
      </c>
      <c r="C28" s="5"/>
      <c r="D28" s="5"/>
    </row>
    <row r="29" spans="1:4" x14ac:dyDescent="0.25">
      <c r="A29" s="6" t="s">
        <v>136</v>
      </c>
      <c r="B29" s="5">
        <v>12836.296296296299</v>
      </c>
      <c r="C29" s="5"/>
      <c r="D29" s="5"/>
    </row>
    <row r="30" spans="1:4" x14ac:dyDescent="0.25">
      <c r="A30" s="3" t="s">
        <v>150</v>
      </c>
      <c r="B30" s="5"/>
      <c r="C30" s="5"/>
      <c r="D30" s="5"/>
    </row>
    <row r="31" spans="1:4" x14ac:dyDescent="0.25">
      <c r="A31" s="6" t="s">
        <v>138</v>
      </c>
      <c r="B31" s="5">
        <v>36387.586206896551</v>
      </c>
      <c r="C31" s="5"/>
      <c r="D31" s="5"/>
    </row>
    <row r="32" spans="1:4" x14ac:dyDescent="0.25">
      <c r="A32" s="6" t="s">
        <v>139</v>
      </c>
      <c r="B32" s="5">
        <v>29162.400000000001</v>
      </c>
      <c r="C32" s="5"/>
      <c r="D32" s="5"/>
    </row>
    <row r="33" spans="1:4" x14ac:dyDescent="0.25">
      <c r="A33" s="6" t="s">
        <v>140</v>
      </c>
      <c r="B33" s="5">
        <v>32036.896551724141</v>
      </c>
      <c r="C33" s="5"/>
      <c r="D33" s="5"/>
    </row>
    <row r="34" spans="1:4" x14ac:dyDescent="0.25">
      <c r="A34" s="6" t="s">
        <v>141</v>
      </c>
      <c r="B34" s="5">
        <v>23978.571428571431</v>
      </c>
      <c r="C34" s="5"/>
      <c r="D34" s="5"/>
    </row>
    <row r="35" spans="1:4" x14ac:dyDescent="0.25">
      <c r="A35" s="6" t="s">
        <v>142</v>
      </c>
      <c r="B35" s="5">
        <v>14440</v>
      </c>
      <c r="C35" s="5"/>
      <c r="D35" s="5"/>
    </row>
    <row r="36" spans="1:4" x14ac:dyDescent="0.25">
      <c r="A36" s="6" t="s">
        <v>143</v>
      </c>
      <c r="B36" s="5">
        <v>2217.8571428571431</v>
      </c>
      <c r="C36" s="5"/>
      <c r="D36" s="5"/>
    </row>
    <row r="37" spans="1:4" x14ac:dyDescent="0.25">
      <c r="A37" s="6" t="s">
        <v>145</v>
      </c>
      <c r="B37" s="5">
        <v>1756.666666666667</v>
      </c>
      <c r="C37" s="5"/>
      <c r="D37" s="5"/>
    </row>
    <row r="38" spans="1:4" x14ac:dyDescent="0.25">
      <c r="A38" s="6" t="s">
        <v>146</v>
      </c>
      <c r="B38" s="5">
        <v>2380</v>
      </c>
      <c r="C38" s="5"/>
      <c r="D38" s="5"/>
    </row>
    <row r="39" spans="1:4" x14ac:dyDescent="0.25">
      <c r="A39" s="6" t="s">
        <v>147</v>
      </c>
      <c r="B39" s="5">
        <v>20250</v>
      </c>
      <c r="C39" s="5"/>
      <c r="D39" s="5"/>
    </row>
    <row r="40" spans="1:4" x14ac:dyDescent="0.25">
      <c r="A40" s="6" t="s">
        <v>148</v>
      </c>
      <c r="B40" s="5">
        <v>16178.571428571429</v>
      </c>
      <c r="C40" s="5"/>
      <c r="D40" s="5"/>
    </row>
    <row r="41" spans="1:4" x14ac:dyDescent="0.25">
      <c r="A41" s="6" t="s">
        <v>136</v>
      </c>
      <c r="B41" s="5">
        <v>42510</v>
      </c>
      <c r="C41" s="5"/>
      <c r="D41" s="5"/>
    </row>
    <row r="42" spans="1:4" x14ac:dyDescent="0.25">
      <c r="A42" s="3" t="s">
        <v>151</v>
      </c>
      <c r="B42" s="5"/>
      <c r="C42" s="5"/>
      <c r="D42" s="5"/>
    </row>
    <row r="43" spans="1:4" x14ac:dyDescent="0.25">
      <c r="A43" s="6" t="s">
        <v>138</v>
      </c>
      <c r="B43" s="5">
        <v>47060</v>
      </c>
      <c r="C43" s="5"/>
      <c r="D43" s="5"/>
    </row>
    <row r="44" spans="1:4" x14ac:dyDescent="0.25">
      <c r="A44" s="6" t="s">
        <v>139</v>
      </c>
      <c r="B44" s="5">
        <v>46372.307692307702</v>
      </c>
      <c r="C44" s="5"/>
      <c r="D44" s="5"/>
    </row>
    <row r="45" spans="1:4" x14ac:dyDescent="0.25">
      <c r="A45" s="6" t="s">
        <v>140</v>
      </c>
      <c r="B45" s="5">
        <v>28733.793103448279</v>
      </c>
      <c r="C45" s="5"/>
      <c r="D45" s="5"/>
    </row>
    <row r="46" spans="1:4" x14ac:dyDescent="0.25">
      <c r="A46" s="6" t="s">
        <v>141</v>
      </c>
      <c r="B46" s="5">
        <v>17930</v>
      </c>
      <c r="C46" s="5"/>
      <c r="D46" s="5"/>
    </row>
    <row r="47" spans="1:4" x14ac:dyDescent="0.25">
      <c r="A47" s="6" t="s">
        <v>142</v>
      </c>
      <c r="B47" s="5">
        <v>9580</v>
      </c>
      <c r="C47" s="5"/>
      <c r="D47" s="5"/>
    </row>
    <row r="48" spans="1:4" x14ac:dyDescent="0.25">
      <c r="A48" s="6" t="s">
        <v>143</v>
      </c>
      <c r="B48" s="5">
        <v>900</v>
      </c>
      <c r="C48" s="5"/>
      <c r="D48" s="5"/>
    </row>
    <row r="49" spans="1:4" x14ac:dyDescent="0.25">
      <c r="A49" s="6" t="s">
        <v>144</v>
      </c>
      <c r="B49" s="5"/>
      <c r="C49" s="5"/>
      <c r="D49" s="5"/>
    </row>
    <row r="50" spans="1:4" x14ac:dyDescent="0.25">
      <c r="A50" s="6" t="s">
        <v>145</v>
      </c>
      <c r="B50" s="5"/>
      <c r="C50" s="5"/>
      <c r="D50" s="5"/>
    </row>
    <row r="51" spans="1:4" x14ac:dyDescent="0.25">
      <c r="A51" s="6" t="s">
        <v>146</v>
      </c>
      <c r="B51" s="5"/>
      <c r="C51" s="5"/>
      <c r="D51" s="5"/>
    </row>
    <row r="52" spans="1:4" x14ac:dyDescent="0.25">
      <c r="A52" s="6" t="s">
        <v>147</v>
      </c>
      <c r="B52" s="5">
        <v>0</v>
      </c>
      <c r="C52" s="5"/>
      <c r="D52" s="5"/>
    </row>
    <row r="53" spans="1:4" x14ac:dyDescent="0.25">
      <c r="A53" s="6" t="s">
        <v>148</v>
      </c>
      <c r="B53" s="5"/>
      <c r="C53" s="5"/>
      <c r="D53" s="5"/>
    </row>
    <row r="54" spans="1:4" x14ac:dyDescent="0.25">
      <c r="A54" s="6" t="s">
        <v>136</v>
      </c>
      <c r="B54" s="5">
        <v>0</v>
      </c>
      <c r="C54" s="5"/>
      <c r="D54" s="5"/>
    </row>
    <row r="55" spans="1:4" x14ac:dyDescent="0.25">
      <c r="A55" s="3" t="s">
        <v>152</v>
      </c>
      <c r="B55" s="5"/>
      <c r="C55" s="5"/>
      <c r="D55" s="5"/>
    </row>
    <row r="56" spans="1:4" x14ac:dyDescent="0.25">
      <c r="A56" s="6" t="s">
        <v>138</v>
      </c>
      <c r="B56" s="5">
        <v>0</v>
      </c>
      <c r="C56" s="5"/>
      <c r="D56" s="5"/>
    </row>
    <row r="57" spans="1:4" x14ac:dyDescent="0.25">
      <c r="A57" s="6" t="s">
        <v>139</v>
      </c>
      <c r="B57" s="5">
        <v>0</v>
      </c>
      <c r="C57" s="5"/>
      <c r="D57" s="5"/>
    </row>
    <row r="58" spans="1:4" x14ac:dyDescent="0.25">
      <c r="A58" s="6" t="s">
        <v>140</v>
      </c>
      <c r="B58" s="5">
        <v>0</v>
      </c>
      <c r="C58" s="5"/>
      <c r="D58" s="5"/>
    </row>
    <row r="59" spans="1:4" x14ac:dyDescent="0.25">
      <c r="A59" s="6" t="s">
        <v>141</v>
      </c>
      <c r="B59" s="5"/>
      <c r="C59" s="5"/>
      <c r="D59" s="5"/>
    </row>
    <row r="60" spans="1:4" x14ac:dyDescent="0.25">
      <c r="A60" s="6" t="s">
        <v>142</v>
      </c>
      <c r="B60" s="5"/>
      <c r="C60" s="5"/>
      <c r="D60" s="5"/>
    </row>
    <row r="61" spans="1:4" x14ac:dyDescent="0.25">
      <c r="A61" s="6" t="s">
        <v>143</v>
      </c>
      <c r="B61" s="5">
        <v>0</v>
      </c>
      <c r="C61" s="5"/>
      <c r="D61" s="5"/>
    </row>
    <row r="62" spans="1:4" x14ac:dyDescent="0.25">
      <c r="A62" s="6" t="s">
        <v>144</v>
      </c>
      <c r="B62" s="5"/>
      <c r="C62" s="5"/>
      <c r="D62" s="5"/>
    </row>
    <row r="63" spans="1:4" x14ac:dyDescent="0.25">
      <c r="A63" s="3" t="s">
        <v>134</v>
      </c>
      <c r="B63" s="5">
        <v>982656.63863696717</v>
      </c>
      <c r="C63" s="5"/>
      <c r="D63"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D6119-449A-4473-88A3-EB10A79DC9D2}">
  <dimension ref="A3:D64"/>
  <sheetViews>
    <sheetView topLeftCell="D1" workbookViewId="0">
      <selection activeCell="I37" sqref="I37"/>
    </sheetView>
  </sheetViews>
  <sheetFormatPr defaultRowHeight="15" x14ac:dyDescent="0.25"/>
  <cols>
    <col min="1" max="1" width="13.140625" bestFit="1" customWidth="1"/>
    <col min="2" max="2" width="24.7109375" bestFit="1" customWidth="1"/>
    <col min="3" max="4" width="26.85546875" bestFit="1" customWidth="1"/>
  </cols>
  <sheetData>
    <row r="3" spans="1:4" x14ac:dyDescent="0.25">
      <c r="A3" s="2" t="s">
        <v>133</v>
      </c>
      <c r="B3" t="s">
        <v>172</v>
      </c>
      <c r="C3" t="s">
        <v>173</v>
      </c>
      <c r="D3" t="s">
        <v>174</v>
      </c>
    </row>
    <row r="4" spans="1:4" x14ac:dyDescent="0.25">
      <c r="A4" s="3" t="s">
        <v>137</v>
      </c>
      <c r="B4" s="5"/>
      <c r="C4" s="5"/>
      <c r="D4" s="5"/>
    </row>
    <row r="5" spans="1:4" x14ac:dyDescent="0.25">
      <c r="A5" s="6" t="s">
        <v>138</v>
      </c>
      <c r="B5" s="5">
        <v>1684718.846153846</v>
      </c>
      <c r="C5" s="5"/>
      <c r="D5" s="5"/>
    </row>
    <row r="6" spans="1:4" x14ac:dyDescent="0.25">
      <c r="A6" s="6" t="s">
        <v>139</v>
      </c>
      <c r="B6" s="5">
        <v>1421170</v>
      </c>
      <c r="C6" s="5"/>
      <c r="D6" s="5"/>
    </row>
    <row r="7" spans="1:4" x14ac:dyDescent="0.25">
      <c r="A7" s="6" t="s">
        <v>140</v>
      </c>
      <c r="B7" s="5">
        <v>1479120.7142857141</v>
      </c>
      <c r="C7" s="5"/>
      <c r="D7" s="5"/>
    </row>
    <row r="8" spans="1:4" x14ac:dyDescent="0.25">
      <c r="A8" s="6" t="s">
        <v>141</v>
      </c>
      <c r="B8" s="5">
        <v>1425570</v>
      </c>
      <c r="C8" s="5"/>
      <c r="D8" s="5"/>
    </row>
    <row r="9" spans="1:4" x14ac:dyDescent="0.25">
      <c r="A9" s="6" t="s">
        <v>142</v>
      </c>
      <c r="B9" s="5">
        <v>547310.3448275862</v>
      </c>
      <c r="C9" s="5"/>
      <c r="D9" s="5"/>
    </row>
    <row r="10" spans="1:4" x14ac:dyDescent="0.25">
      <c r="A10" s="6" t="s">
        <v>143</v>
      </c>
      <c r="B10" s="5">
        <v>470957.1428571429</v>
      </c>
      <c r="C10" s="5"/>
      <c r="D10" s="5"/>
    </row>
    <row r="11" spans="1:4" x14ac:dyDescent="0.25">
      <c r="A11" s="6" t="s">
        <v>144</v>
      </c>
      <c r="B11" s="5">
        <v>595915.71428570151</v>
      </c>
      <c r="C11" s="5"/>
      <c r="D11" s="5"/>
    </row>
    <row r="12" spans="1:4" x14ac:dyDescent="0.25">
      <c r="A12" s="6" t="s">
        <v>145</v>
      </c>
      <c r="B12" s="5">
        <v>644777.14285714179</v>
      </c>
      <c r="C12" s="5"/>
      <c r="D12" s="5"/>
    </row>
    <row r="13" spans="1:4" x14ac:dyDescent="0.25">
      <c r="A13" s="6" t="s">
        <v>146</v>
      </c>
      <c r="B13" s="5">
        <v>572860.7142857142</v>
      </c>
      <c r="C13" s="5"/>
      <c r="D13" s="5"/>
    </row>
    <row r="14" spans="1:4" x14ac:dyDescent="0.25">
      <c r="A14" s="6" t="s">
        <v>147</v>
      </c>
      <c r="B14" s="5">
        <v>602777.77777777775</v>
      </c>
      <c r="C14" s="5"/>
      <c r="D14" s="5"/>
    </row>
    <row r="15" spans="1:4" x14ac:dyDescent="0.25">
      <c r="A15" s="6" t="s">
        <v>148</v>
      </c>
      <c r="B15" s="5">
        <v>1083085.7142857141</v>
      </c>
      <c r="C15" s="5"/>
      <c r="D15" s="5"/>
    </row>
    <row r="16" spans="1:4" x14ac:dyDescent="0.25">
      <c r="A16" s="6" t="s">
        <v>136</v>
      </c>
      <c r="B16" s="5">
        <v>1554081.4705882519</v>
      </c>
      <c r="C16" s="5"/>
      <c r="D16" s="5"/>
    </row>
    <row r="17" spans="1:4" x14ac:dyDescent="0.25">
      <c r="A17" s="3" t="s">
        <v>149</v>
      </c>
      <c r="B17" s="5"/>
      <c r="C17" s="5"/>
      <c r="D17" s="5"/>
    </row>
    <row r="18" spans="1:4" x14ac:dyDescent="0.25">
      <c r="A18" s="6" t="s">
        <v>138</v>
      </c>
      <c r="B18" s="5">
        <v>1523303.7294117471</v>
      </c>
      <c r="C18" s="5"/>
      <c r="D18" s="5"/>
    </row>
    <row r="19" spans="1:4" x14ac:dyDescent="0.25">
      <c r="A19" s="6" t="s">
        <v>139</v>
      </c>
      <c r="B19" s="5">
        <v>1322847.9384615391</v>
      </c>
      <c r="C19" s="5"/>
      <c r="D19" s="5"/>
    </row>
    <row r="20" spans="1:4" x14ac:dyDescent="0.25">
      <c r="A20" s="6" t="s">
        <v>140</v>
      </c>
      <c r="B20" s="5">
        <v>1333800</v>
      </c>
      <c r="C20" s="5"/>
      <c r="D20" s="5"/>
    </row>
    <row r="21" spans="1:4" x14ac:dyDescent="0.25">
      <c r="A21" s="6" t="s">
        <v>141</v>
      </c>
      <c r="B21" s="5">
        <v>1010012.307692308</v>
      </c>
      <c r="C21" s="5"/>
      <c r="D21" s="5"/>
    </row>
    <row r="22" spans="1:4" x14ac:dyDescent="0.25">
      <c r="A22" s="6" t="s">
        <v>142</v>
      </c>
      <c r="B22" s="5">
        <v>890232.74074074079</v>
      </c>
      <c r="C22" s="5"/>
      <c r="D22" s="5"/>
    </row>
    <row r="23" spans="1:4" x14ac:dyDescent="0.25">
      <c r="A23" s="6" t="s">
        <v>143</v>
      </c>
      <c r="B23" s="5">
        <v>480132.8571428571</v>
      </c>
      <c r="C23" s="5"/>
      <c r="D23" s="5"/>
    </row>
    <row r="24" spans="1:4" x14ac:dyDescent="0.25">
      <c r="A24" s="6" t="s">
        <v>144</v>
      </c>
      <c r="B24" s="5">
        <v>554972</v>
      </c>
      <c r="C24" s="5"/>
      <c r="D24" s="5"/>
    </row>
    <row r="25" spans="1:4" x14ac:dyDescent="0.25">
      <c r="A25" s="6" t="s">
        <v>145</v>
      </c>
      <c r="B25" s="5">
        <v>488282.24</v>
      </c>
      <c r="C25" s="5"/>
      <c r="D25" s="5"/>
    </row>
    <row r="26" spans="1:4" x14ac:dyDescent="0.25">
      <c r="A26" s="6" t="s">
        <v>146</v>
      </c>
      <c r="B26" s="5">
        <v>498192.85714285722</v>
      </c>
      <c r="C26" s="5"/>
      <c r="D26" s="5"/>
    </row>
    <row r="27" spans="1:4" x14ac:dyDescent="0.25">
      <c r="A27" s="6" t="s">
        <v>147</v>
      </c>
      <c r="B27" s="5">
        <v>939761.79310344823</v>
      </c>
      <c r="C27" s="5"/>
      <c r="D27" s="5"/>
    </row>
    <row r="28" spans="1:4" x14ac:dyDescent="0.25">
      <c r="A28" s="6" t="s">
        <v>148</v>
      </c>
      <c r="B28" s="5">
        <v>1213860</v>
      </c>
      <c r="C28" s="5"/>
      <c r="D28" s="5"/>
    </row>
    <row r="29" spans="1:4" x14ac:dyDescent="0.25">
      <c r="A29" s="6" t="s">
        <v>136</v>
      </c>
      <c r="B29" s="5">
        <v>512179.70370370371</v>
      </c>
      <c r="C29" s="5"/>
      <c r="D29" s="5"/>
    </row>
    <row r="30" spans="1:4" x14ac:dyDescent="0.25">
      <c r="A30" s="3" t="s">
        <v>150</v>
      </c>
      <c r="B30" s="5"/>
      <c r="C30" s="5"/>
      <c r="D30" s="5"/>
    </row>
    <row r="31" spans="1:4" x14ac:dyDescent="0.25">
      <c r="A31" s="6" t="s">
        <v>138</v>
      </c>
      <c r="B31" s="5">
        <v>1290232.8275862071</v>
      </c>
      <c r="C31" s="5"/>
      <c r="D31" s="5"/>
    </row>
    <row r="32" spans="1:4" x14ac:dyDescent="0.25">
      <c r="A32" s="6" t="s">
        <v>139</v>
      </c>
      <c r="B32" s="5">
        <v>899863.03999999992</v>
      </c>
      <c r="C32" s="5"/>
      <c r="D32" s="5"/>
    </row>
    <row r="33" spans="1:4" x14ac:dyDescent="0.25">
      <c r="A33" s="6" t="s">
        <v>140</v>
      </c>
      <c r="B33" s="5">
        <v>1304411.586206896</v>
      </c>
      <c r="C33" s="5"/>
      <c r="D33" s="5"/>
    </row>
    <row r="34" spans="1:4" x14ac:dyDescent="0.25">
      <c r="A34" s="6" t="s">
        <v>141</v>
      </c>
      <c r="B34" s="5">
        <v>1210474.2857142859</v>
      </c>
      <c r="C34" s="5"/>
      <c r="D34" s="5"/>
    </row>
    <row r="35" spans="1:4" x14ac:dyDescent="0.25">
      <c r="A35" s="6" t="s">
        <v>142</v>
      </c>
      <c r="B35" s="5">
        <v>1044740</v>
      </c>
      <c r="C35" s="5"/>
      <c r="D35" s="5"/>
    </row>
    <row r="36" spans="1:4" x14ac:dyDescent="0.25">
      <c r="A36" s="6" t="s">
        <v>143</v>
      </c>
      <c r="B36" s="5">
        <v>544397.14285714284</v>
      </c>
      <c r="C36" s="5"/>
      <c r="D36" s="5"/>
    </row>
    <row r="37" spans="1:4" x14ac:dyDescent="0.25">
      <c r="A37" s="6" t="s">
        <v>144</v>
      </c>
      <c r="B37" s="5">
        <v>0</v>
      </c>
      <c r="C37" s="5"/>
      <c r="D37" s="5"/>
    </row>
    <row r="38" spans="1:4" x14ac:dyDescent="0.25">
      <c r="A38" s="6" t="s">
        <v>145</v>
      </c>
      <c r="B38" s="5">
        <v>521163.73333333328</v>
      </c>
      <c r="C38" s="5"/>
      <c r="D38" s="5"/>
    </row>
    <row r="39" spans="1:4" x14ac:dyDescent="0.25">
      <c r="A39" s="6" t="s">
        <v>146</v>
      </c>
      <c r="B39" s="5">
        <v>553168</v>
      </c>
      <c r="C39" s="5"/>
      <c r="D39" s="5"/>
    </row>
    <row r="40" spans="1:4" x14ac:dyDescent="0.25">
      <c r="A40" s="6" t="s">
        <v>147</v>
      </c>
      <c r="B40" s="5">
        <v>1031072</v>
      </c>
      <c r="C40" s="5"/>
      <c r="D40" s="5"/>
    </row>
    <row r="41" spans="1:4" x14ac:dyDescent="0.25">
      <c r="A41" s="6" t="s">
        <v>148</v>
      </c>
      <c r="B41" s="5">
        <v>762745.7142857142</v>
      </c>
      <c r="C41" s="5"/>
      <c r="D41" s="5"/>
    </row>
    <row r="42" spans="1:4" x14ac:dyDescent="0.25">
      <c r="A42" s="6" t="s">
        <v>136</v>
      </c>
      <c r="B42" s="5">
        <v>1435680</v>
      </c>
      <c r="C42" s="5"/>
      <c r="D42" s="5"/>
    </row>
    <row r="43" spans="1:4" x14ac:dyDescent="0.25">
      <c r="A43" s="3" t="s">
        <v>151</v>
      </c>
      <c r="B43" s="5"/>
      <c r="C43" s="5"/>
      <c r="D43" s="5"/>
    </row>
    <row r="44" spans="1:4" x14ac:dyDescent="0.25">
      <c r="A44" s="6" t="s">
        <v>138</v>
      </c>
      <c r="B44" s="5">
        <v>1581588</v>
      </c>
      <c r="C44" s="5"/>
      <c r="D44" s="5"/>
    </row>
    <row r="45" spans="1:4" x14ac:dyDescent="0.25">
      <c r="A45" s="6" t="s">
        <v>139</v>
      </c>
      <c r="B45" s="5">
        <v>1375584</v>
      </c>
      <c r="C45" s="5"/>
      <c r="D45" s="5"/>
    </row>
    <row r="46" spans="1:4" x14ac:dyDescent="0.25">
      <c r="A46" s="6" t="s">
        <v>140</v>
      </c>
      <c r="B46" s="5">
        <v>1232299.1724137929</v>
      </c>
      <c r="C46" s="5"/>
      <c r="D46" s="5"/>
    </row>
    <row r="47" spans="1:4" x14ac:dyDescent="0.25">
      <c r="A47" s="6" t="s">
        <v>141</v>
      </c>
      <c r="B47" s="5">
        <v>1061652</v>
      </c>
      <c r="C47" s="5"/>
      <c r="D47" s="5"/>
    </row>
    <row r="48" spans="1:4" x14ac:dyDescent="0.25">
      <c r="A48" s="6" t="s">
        <v>142</v>
      </c>
      <c r="B48" s="5">
        <v>467696</v>
      </c>
      <c r="C48" s="5"/>
      <c r="D48" s="5"/>
    </row>
    <row r="49" spans="1:4" x14ac:dyDescent="0.25">
      <c r="A49" s="6" t="s">
        <v>143</v>
      </c>
      <c r="B49" s="5">
        <v>316800</v>
      </c>
      <c r="C49" s="5"/>
      <c r="D49" s="5"/>
    </row>
    <row r="50" spans="1:4" x14ac:dyDescent="0.25">
      <c r="A50" s="6" t="s">
        <v>144</v>
      </c>
      <c r="B50" s="5">
        <v>319672</v>
      </c>
      <c r="C50" s="5"/>
      <c r="D50" s="5"/>
    </row>
    <row r="51" spans="1:4" x14ac:dyDescent="0.25">
      <c r="A51" s="6" t="s">
        <v>145</v>
      </c>
      <c r="B51" s="5">
        <v>300760</v>
      </c>
      <c r="C51" s="5"/>
      <c r="D51" s="5"/>
    </row>
    <row r="52" spans="1:4" x14ac:dyDescent="0.25">
      <c r="A52" s="6" t="s">
        <v>146</v>
      </c>
      <c r="B52" s="5">
        <v>284940</v>
      </c>
      <c r="C52" s="5"/>
      <c r="D52" s="5"/>
    </row>
    <row r="53" spans="1:4" x14ac:dyDescent="0.25">
      <c r="A53" s="6" t="s">
        <v>147</v>
      </c>
      <c r="B53" s="5">
        <v>454968.8275862069</v>
      </c>
      <c r="C53" s="5"/>
      <c r="D53" s="5"/>
    </row>
    <row r="54" spans="1:4" x14ac:dyDescent="0.25">
      <c r="A54" s="6" t="s">
        <v>148</v>
      </c>
      <c r="B54" s="5">
        <v>669260</v>
      </c>
      <c r="C54" s="5"/>
      <c r="D54" s="5"/>
    </row>
    <row r="55" spans="1:4" x14ac:dyDescent="0.25">
      <c r="A55" s="6" t="s">
        <v>136</v>
      </c>
      <c r="B55" s="5">
        <v>1222510</v>
      </c>
      <c r="C55" s="5"/>
      <c r="D55" s="5"/>
    </row>
    <row r="56" spans="1:4" x14ac:dyDescent="0.25">
      <c r="A56" s="3" t="s">
        <v>152</v>
      </c>
      <c r="B56" s="5"/>
      <c r="C56" s="5"/>
      <c r="D56" s="5"/>
    </row>
    <row r="57" spans="1:4" x14ac:dyDescent="0.25">
      <c r="A57" s="6" t="s">
        <v>138</v>
      </c>
      <c r="B57" s="5">
        <v>1167564.809523809</v>
      </c>
      <c r="C57" s="5"/>
      <c r="D57" s="5"/>
    </row>
    <row r="58" spans="1:4" x14ac:dyDescent="0.25">
      <c r="A58" s="6" t="s">
        <v>139</v>
      </c>
      <c r="B58" s="5">
        <v>1486920</v>
      </c>
      <c r="C58" s="5"/>
      <c r="D58" s="5"/>
    </row>
    <row r="59" spans="1:4" x14ac:dyDescent="0.25">
      <c r="A59" s="6" t="s">
        <v>140</v>
      </c>
      <c r="B59" s="5">
        <v>1464893.2413793099</v>
      </c>
      <c r="C59" s="5"/>
      <c r="D59" s="5"/>
    </row>
    <row r="60" spans="1:4" x14ac:dyDescent="0.25">
      <c r="A60" s="6" t="s">
        <v>141</v>
      </c>
      <c r="B60" s="5">
        <v>1330513.846153846</v>
      </c>
      <c r="C60" s="5"/>
      <c r="D60" s="5"/>
    </row>
    <row r="61" spans="1:4" x14ac:dyDescent="0.25">
      <c r="A61" s="6" t="s">
        <v>142</v>
      </c>
      <c r="B61" s="5">
        <v>857387.31034482759</v>
      </c>
      <c r="C61" s="5"/>
      <c r="D61" s="5"/>
    </row>
    <row r="62" spans="1:4" x14ac:dyDescent="0.25">
      <c r="A62" s="6" t="s">
        <v>143</v>
      </c>
      <c r="B62" s="5">
        <v>589405.7142857142</v>
      </c>
      <c r="C62" s="5"/>
      <c r="D62" s="5"/>
    </row>
    <row r="63" spans="1:4" x14ac:dyDescent="0.25">
      <c r="A63" s="6" t="s">
        <v>144</v>
      </c>
      <c r="B63" s="5">
        <v>635128</v>
      </c>
      <c r="C63" s="5"/>
      <c r="D63" s="5"/>
    </row>
    <row r="64" spans="1:4" x14ac:dyDescent="0.25">
      <c r="A64" s="3" t="s">
        <v>134</v>
      </c>
      <c r="B64" s="5">
        <v>50267415.001274884</v>
      </c>
      <c r="C64" s="5"/>
      <c r="D64"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05F7A-D5EE-49CF-AA7F-2D82F480EAD6}">
  <dimension ref="A3:D64"/>
  <sheetViews>
    <sheetView topLeftCell="D1" workbookViewId="0">
      <selection activeCell="J35" sqref="J35"/>
    </sheetView>
  </sheetViews>
  <sheetFormatPr defaultRowHeight="15" x14ac:dyDescent="0.25"/>
  <cols>
    <col min="1" max="1" width="13.140625" bestFit="1" customWidth="1"/>
    <col min="2" max="2" width="23.5703125" bestFit="1" customWidth="1"/>
    <col min="3" max="4" width="25.7109375" bestFit="1" customWidth="1"/>
  </cols>
  <sheetData>
    <row r="3" spans="1:4" x14ac:dyDescent="0.25">
      <c r="A3" s="2" t="s">
        <v>133</v>
      </c>
      <c r="B3" t="s">
        <v>175</v>
      </c>
      <c r="C3" t="s">
        <v>176</v>
      </c>
      <c r="D3" t="s">
        <v>177</v>
      </c>
    </row>
    <row r="4" spans="1:4" x14ac:dyDescent="0.25">
      <c r="A4" s="3" t="s">
        <v>137</v>
      </c>
      <c r="B4" s="5"/>
      <c r="C4" s="5"/>
      <c r="D4" s="5"/>
    </row>
    <row r="5" spans="1:4" x14ac:dyDescent="0.25">
      <c r="A5" s="6" t="s">
        <v>138</v>
      </c>
      <c r="B5" s="5">
        <v>247311.11111111109</v>
      </c>
      <c r="C5" s="5"/>
      <c r="D5" s="5"/>
    </row>
    <row r="6" spans="1:4" x14ac:dyDescent="0.25">
      <c r="A6" s="6" t="s">
        <v>139</v>
      </c>
      <c r="B6" s="5">
        <v>297546.66666666663</v>
      </c>
      <c r="C6" s="5"/>
      <c r="D6" s="5"/>
    </row>
    <row r="7" spans="1:4" x14ac:dyDescent="0.25">
      <c r="A7" s="6" t="s">
        <v>140</v>
      </c>
      <c r="B7" s="5">
        <v>218127.27272727271</v>
      </c>
      <c r="C7" s="5"/>
      <c r="D7" s="5"/>
    </row>
    <row r="8" spans="1:4" x14ac:dyDescent="0.25">
      <c r="A8" s="6" t="s">
        <v>141</v>
      </c>
      <c r="B8" s="5">
        <v>302400</v>
      </c>
      <c r="C8" s="5"/>
      <c r="D8" s="5"/>
    </row>
    <row r="9" spans="1:4" x14ac:dyDescent="0.25">
      <c r="A9" s="6" t="s">
        <v>142</v>
      </c>
      <c r="B9" s="5">
        <v>236181.25</v>
      </c>
      <c r="C9" s="5"/>
      <c r="D9" s="5"/>
    </row>
    <row r="10" spans="1:4" x14ac:dyDescent="0.25">
      <c r="A10" s="6" t="s">
        <v>143</v>
      </c>
      <c r="B10" s="5">
        <v>138937.5</v>
      </c>
      <c r="C10" s="5"/>
      <c r="D10" s="5"/>
    </row>
    <row r="11" spans="1:4" x14ac:dyDescent="0.25">
      <c r="A11" s="6" t="s">
        <v>144</v>
      </c>
      <c r="B11" s="5">
        <v>458550.89285709342</v>
      </c>
      <c r="C11" s="5"/>
      <c r="D11" s="5"/>
    </row>
    <row r="12" spans="1:4" x14ac:dyDescent="0.25">
      <c r="A12" s="6" t="s">
        <v>145</v>
      </c>
      <c r="B12" s="5">
        <v>493413.71428571158</v>
      </c>
      <c r="C12" s="5"/>
      <c r="D12" s="5"/>
    </row>
    <row r="13" spans="1:4" x14ac:dyDescent="0.25">
      <c r="A13" s="6" t="s">
        <v>146</v>
      </c>
      <c r="B13" s="5">
        <v>525260.86956521741</v>
      </c>
      <c r="C13" s="5"/>
      <c r="D13" s="5"/>
    </row>
    <row r="14" spans="1:4" x14ac:dyDescent="0.25">
      <c r="A14" s="6" t="s">
        <v>147</v>
      </c>
      <c r="B14" s="5">
        <v>324007.40740740742</v>
      </c>
      <c r="C14" s="5"/>
      <c r="D14" s="5"/>
    </row>
    <row r="15" spans="1:4" x14ac:dyDescent="0.25">
      <c r="A15" s="6" t="s">
        <v>148</v>
      </c>
      <c r="B15" s="5">
        <v>292285.71428571432</v>
      </c>
      <c r="C15" s="5"/>
      <c r="D15" s="5"/>
    </row>
    <row r="16" spans="1:4" x14ac:dyDescent="0.25">
      <c r="A16" s="6" t="s">
        <v>136</v>
      </c>
      <c r="B16" s="5">
        <v>119970</v>
      </c>
      <c r="C16" s="5"/>
      <c r="D16" s="5"/>
    </row>
    <row r="17" spans="1:4" x14ac:dyDescent="0.25">
      <c r="A17" s="3" t="s">
        <v>149</v>
      </c>
      <c r="B17" s="5"/>
      <c r="C17" s="5"/>
      <c r="D17" s="5"/>
    </row>
    <row r="18" spans="1:4" x14ac:dyDescent="0.25">
      <c r="A18" s="6" t="s">
        <v>138</v>
      </c>
      <c r="B18" s="5">
        <v>192306.89655172409</v>
      </c>
      <c r="C18" s="5"/>
      <c r="D18" s="5"/>
    </row>
    <row r="19" spans="1:4" x14ac:dyDescent="0.25">
      <c r="A19" s="6" t="s">
        <v>139</v>
      </c>
      <c r="B19" s="5">
        <v>256928</v>
      </c>
      <c r="C19" s="5"/>
      <c r="D19" s="5"/>
    </row>
    <row r="20" spans="1:4" x14ac:dyDescent="0.25">
      <c r="A20" s="6" t="s">
        <v>140</v>
      </c>
      <c r="B20" s="5">
        <v>384500</v>
      </c>
      <c r="C20" s="5"/>
      <c r="D20" s="5"/>
    </row>
    <row r="21" spans="1:4" x14ac:dyDescent="0.25">
      <c r="A21" s="6" t="s">
        <v>141</v>
      </c>
      <c r="B21" s="5">
        <v>390807.69230769231</v>
      </c>
      <c r="C21" s="5"/>
      <c r="D21" s="5"/>
    </row>
    <row r="22" spans="1:4" x14ac:dyDescent="0.25">
      <c r="A22" s="6" t="s">
        <v>142</v>
      </c>
      <c r="B22" s="5">
        <v>265825</v>
      </c>
      <c r="C22" s="5"/>
      <c r="D22" s="5"/>
    </row>
    <row r="23" spans="1:4" x14ac:dyDescent="0.25">
      <c r="A23" s="6" t="s">
        <v>143</v>
      </c>
      <c r="B23" s="5">
        <v>204000</v>
      </c>
      <c r="C23" s="5"/>
      <c r="D23" s="5"/>
    </row>
    <row r="24" spans="1:4" x14ac:dyDescent="0.25">
      <c r="A24" s="6" t="s">
        <v>144</v>
      </c>
      <c r="B24" s="5">
        <v>502841.37931034481</v>
      </c>
      <c r="C24" s="5"/>
      <c r="D24" s="5"/>
    </row>
    <row r="25" spans="1:4" x14ac:dyDescent="0.25">
      <c r="A25" s="6" t="s">
        <v>145</v>
      </c>
      <c r="B25" s="5">
        <v>513050</v>
      </c>
      <c r="C25" s="5"/>
      <c r="D25" s="5"/>
    </row>
    <row r="26" spans="1:4" x14ac:dyDescent="0.25">
      <c r="A26" s="6" t="s">
        <v>146</v>
      </c>
      <c r="B26" s="5">
        <v>627000</v>
      </c>
      <c r="C26" s="5"/>
      <c r="D26" s="5"/>
    </row>
    <row r="27" spans="1:4" x14ac:dyDescent="0.25">
      <c r="A27" s="6" t="s">
        <v>147</v>
      </c>
      <c r="B27" s="5">
        <v>496221.42857142858</v>
      </c>
      <c r="C27" s="5"/>
      <c r="D27" s="5"/>
    </row>
    <row r="28" spans="1:4" x14ac:dyDescent="0.25">
      <c r="A28" s="6" t="s">
        <v>148</v>
      </c>
      <c r="B28" s="5">
        <v>394222.22222222219</v>
      </c>
      <c r="C28" s="5"/>
      <c r="D28" s="5"/>
    </row>
    <row r="29" spans="1:4" x14ac:dyDescent="0.25">
      <c r="A29" s="6" t="s">
        <v>136</v>
      </c>
      <c r="B29" s="5">
        <v>81174.074074074073</v>
      </c>
      <c r="C29" s="5"/>
      <c r="D29" s="5"/>
    </row>
    <row r="30" spans="1:4" x14ac:dyDescent="0.25">
      <c r="A30" s="3" t="s">
        <v>150</v>
      </c>
      <c r="B30" s="5"/>
      <c r="C30" s="5"/>
      <c r="D30" s="5"/>
    </row>
    <row r="31" spans="1:4" x14ac:dyDescent="0.25">
      <c r="A31" s="6" t="s">
        <v>138</v>
      </c>
      <c r="B31" s="5">
        <v>324925.92592592601</v>
      </c>
      <c r="C31" s="5"/>
      <c r="D31" s="5"/>
    </row>
    <row r="32" spans="1:4" x14ac:dyDescent="0.25">
      <c r="A32" s="6" t="s">
        <v>139</v>
      </c>
      <c r="B32" s="5">
        <v>278052</v>
      </c>
      <c r="C32" s="5"/>
      <c r="D32" s="5"/>
    </row>
    <row r="33" spans="1:4" x14ac:dyDescent="0.25">
      <c r="A33" s="6" t="s">
        <v>140</v>
      </c>
      <c r="B33" s="5">
        <v>254753.57142857139</v>
      </c>
      <c r="C33" s="5"/>
      <c r="D33" s="5"/>
    </row>
    <row r="34" spans="1:4" x14ac:dyDescent="0.25">
      <c r="A34" s="6" t="s">
        <v>141</v>
      </c>
      <c r="B34" s="5">
        <v>140785.71428571429</v>
      </c>
      <c r="C34" s="5"/>
      <c r="D34" s="5"/>
    </row>
    <row r="35" spans="1:4" x14ac:dyDescent="0.25">
      <c r="A35" s="6" t="s">
        <v>142</v>
      </c>
      <c r="B35" s="5">
        <v>68200</v>
      </c>
      <c r="C35" s="5"/>
      <c r="D35" s="5"/>
    </row>
    <row r="36" spans="1:4" x14ac:dyDescent="0.25">
      <c r="A36" s="6" t="s">
        <v>143</v>
      </c>
      <c r="B36" s="5">
        <v>314571.42857142858</v>
      </c>
      <c r="C36" s="5"/>
      <c r="D36" s="5"/>
    </row>
    <row r="37" spans="1:4" x14ac:dyDescent="0.25">
      <c r="A37" s="6" t="s">
        <v>144</v>
      </c>
      <c r="B37" s="5">
        <v>0</v>
      </c>
      <c r="C37" s="5"/>
      <c r="D37" s="5"/>
    </row>
    <row r="38" spans="1:4" x14ac:dyDescent="0.25">
      <c r="A38" s="6" t="s">
        <v>145</v>
      </c>
      <c r="B38" s="5">
        <v>550936.96</v>
      </c>
      <c r="C38" s="5"/>
      <c r="D38" s="5"/>
    </row>
    <row r="39" spans="1:4" x14ac:dyDescent="0.25">
      <c r="A39" s="6" t="s">
        <v>146</v>
      </c>
      <c r="B39" s="5">
        <v>611307.69230769237</v>
      </c>
      <c r="C39" s="5"/>
      <c r="D39" s="5"/>
    </row>
    <row r="40" spans="1:4" x14ac:dyDescent="0.25">
      <c r="A40" s="6" t="s">
        <v>147</v>
      </c>
      <c r="B40" s="5">
        <v>273704</v>
      </c>
      <c r="C40" s="5"/>
      <c r="D40" s="5"/>
    </row>
    <row r="41" spans="1:4" x14ac:dyDescent="0.25">
      <c r="A41" s="6" t="s">
        <v>148</v>
      </c>
      <c r="B41" s="5">
        <v>163071.42857142861</v>
      </c>
      <c r="C41" s="5"/>
      <c r="D41" s="5"/>
    </row>
    <row r="42" spans="1:4" x14ac:dyDescent="0.25">
      <c r="A42" s="6" t="s">
        <v>136</v>
      </c>
      <c r="B42" s="5">
        <v>113704</v>
      </c>
      <c r="C42" s="5"/>
      <c r="D42" s="5"/>
    </row>
    <row r="43" spans="1:4" x14ac:dyDescent="0.25">
      <c r="A43" s="3" t="s">
        <v>151</v>
      </c>
      <c r="B43" s="5"/>
      <c r="C43" s="5"/>
      <c r="D43" s="5"/>
    </row>
    <row r="44" spans="1:4" x14ac:dyDescent="0.25">
      <c r="A44" s="6" t="s">
        <v>138</v>
      </c>
      <c r="B44" s="5">
        <v>178896</v>
      </c>
      <c r="C44" s="5"/>
      <c r="D44" s="5"/>
    </row>
    <row r="45" spans="1:4" x14ac:dyDescent="0.25">
      <c r="A45" s="6" t="s">
        <v>139</v>
      </c>
      <c r="B45" s="5">
        <v>216900.92307692309</v>
      </c>
      <c r="C45" s="5"/>
      <c r="D45" s="5"/>
    </row>
    <row r="46" spans="1:4" x14ac:dyDescent="0.25">
      <c r="A46" s="6" t="s">
        <v>140</v>
      </c>
      <c r="B46" s="5">
        <v>264564.68965517241</v>
      </c>
      <c r="C46" s="5"/>
      <c r="D46" s="5"/>
    </row>
    <row r="47" spans="1:4" x14ac:dyDescent="0.25">
      <c r="A47" s="6" t="s">
        <v>141</v>
      </c>
      <c r="B47" s="5">
        <v>233600</v>
      </c>
      <c r="C47" s="5"/>
      <c r="D47" s="5"/>
    </row>
    <row r="48" spans="1:4" x14ac:dyDescent="0.25">
      <c r="A48" s="6" t="s">
        <v>142</v>
      </c>
      <c r="B48" s="5">
        <v>219200</v>
      </c>
      <c r="C48" s="5"/>
      <c r="D48" s="5"/>
    </row>
    <row r="49" spans="1:4" x14ac:dyDescent="0.25">
      <c r="A49" s="6" t="s">
        <v>143</v>
      </c>
      <c r="B49" s="5">
        <v>239696</v>
      </c>
      <c r="C49" s="5"/>
      <c r="D49" s="5"/>
    </row>
    <row r="50" spans="1:4" x14ac:dyDescent="0.25">
      <c r="A50" s="6" t="s">
        <v>144</v>
      </c>
      <c r="B50" s="5">
        <v>241104</v>
      </c>
      <c r="C50" s="5"/>
      <c r="D50" s="5"/>
    </row>
    <row r="51" spans="1:4" x14ac:dyDescent="0.25">
      <c r="A51" s="6" t="s">
        <v>145</v>
      </c>
      <c r="B51" s="5">
        <v>572000</v>
      </c>
      <c r="C51" s="5"/>
      <c r="D51" s="5"/>
    </row>
    <row r="52" spans="1:4" x14ac:dyDescent="0.25">
      <c r="A52" s="6" t="s">
        <v>146</v>
      </c>
      <c r="B52" s="5">
        <v>808941.17647058819</v>
      </c>
      <c r="C52" s="5"/>
      <c r="D52" s="5"/>
    </row>
    <row r="53" spans="1:4" x14ac:dyDescent="0.25">
      <c r="A53" s="6" t="s">
        <v>147</v>
      </c>
      <c r="B53" s="5">
        <v>513999.07692307688</v>
      </c>
      <c r="C53" s="5"/>
      <c r="D53" s="5"/>
    </row>
    <row r="54" spans="1:4" x14ac:dyDescent="0.25">
      <c r="A54" s="6" t="s">
        <v>148</v>
      </c>
      <c r="B54" s="5">
        <v>405496</v>
      </c>
      <c r="C54" s="5"/>
      <c r="D54" s="5"/>
    </row>
    <row r="55" spans="1:4" x14ac:dyDescent="0.25">
      <c r="A55" s="6" t="s">
        <v>136</v>
      </c>
      <c r="B55" s="5">
        <v>180833.33333333331</v>
      </c>
      <c r="C55" s="5"/>
      <c r="D55" s="5"/>
    </row>
    <row r="56" spans="1:4" x14ac:dyDescent="0.25">
      <c r="A56" s="3" t="s">
        <v>152</v>
      </c>
      <c r="B56" s="5"/>
      <c r="C56" s="5"/>
      <c r="D56" s="5"/>
    </row>
    <row r="57" spans="1:4" x14ac:dyDescent="0.25">
      <c r="A57" s="6" t="s">
        <v>138</v>
      </c>
      <c r="B57" s="5">
        <v>245222.39999999999</v>
      </c>
      <c r="C57" s="5"/>
      <c r="D57" s="5"/>
    </row>
    <row r="58" spans="1:4" x14ac:dyDescent="0.25">
      <c r="A58" s="6" t="s">
        <v>139</v>
      </c>
      <c r="B58" s="5">
        <v>389696</v>
      </c>
      <c r="C58" s="5"/>
      <c r="D58" s="5"/>
    </row>
    <row r="59" spans="1:4" x14ac:dyDescent="0.25">
      <c r="A59" s="6" t="s">
        <v>140</v>
      </c>
      <c r="B59" s="5">
        <v>383442.20689655171</v>
      </c>
      <c r="C59" s="5"/>
      <c r="D59" s="5"/>
    </row>
    <row r="60" spans="1:4" x14ac:dyDescent="0.25">
      <c r="A60" s="6" t="s">
        <v>141</v>
      </c>
      <c r="B60" s="5">
        <v>342000</v>
      </c>
      <c r="C60" s="5"/>
      <c r="D60" s="5"/>
    </row>
    <row r="61" spans="1:4" x14ac:dyDescent="0.25">
      <c r="A61" s="6" t="s">
        <v>142</v>
      </c>
      <c r="B61" s="5">
        <v>165159.44827586209</v>
      </c>
      <c r="C61" s="5"/>
      <c r="D61" s="5"/>
    </row>
    <row r="62" spans="1:4" x14ac:dyDescent="0.25">
      <c r="A62" s="6" t="s">
        <v>143</v>
      </c>
      <c r="B62" s="5">
        <v>546829.09090909094</v>
      </c>
      <c r="C62" s="5"/>
      <c r="D62" s="5"/>
    </row>
    <row r="63" spans="1:4" x14ac:dyDescent="0.25">
      <c r="A63" s="6" t="s">
        <v>144</v>
      </c>
      <c r="B63" s="5">
        <v>927933.33333333326</v>
      </c>
      <c r="C63" s="5"/>
      <c r="D63" s="5"/>
    </row>
    <row r="64" spans="1:4" x14ac:dyDescent="0.25">
      <c r="A64" s="3" t="s">
        <v>134</v>
      </c>
      <c r="B64" s="5">
        <v>18132395.491908371</v>
      </c>
      <c r="C64" s="5"/>
      <c r="D64"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S2313"/>
  <sheetViews>
    <sheetView topLeftCell="B1" workbookViewId="0">
      <selection activeCell="AS3" sqref="AS3"/>
    </sheetView>
  </sheetViews>
  <sheetFormatPr defaultRowHeight="15" x14ac:dyDescent="0.25"/>
  <cols>
    <col min="1" max="1" width="7.7109375" bestFit="1" customWidth="1"/>
    <col min="2" max="2" width="17.5703125" customWidth="1"/>
    <col min="3" max="3" width="11.5703125" customWidth="1"/>
    <col min="4" max="4" width="21" hidden="1" customWidth="1"/>
    <col min="5" max="5" width="19" hidden="1" customWidth="1"/>
    <col min="6" max="6" width="14" hidden="1" customWidth="1"/>
    <col min="7" max="7" width="12" hidden="1" customWidth="1"/>
    <col min="8" max="9" width="21" hidden="1" customWidth="1"/>
    <col min="10" max="12" width="18.7109375" hidden="1" customWidth="1"/>
    <col min="13" max="13" width="21" hidden="1" customWidth="1"/>
    <col min="14" max="14" width="19.85546875" hidden="1" customWidth="1"/>
    <col min="15" max="15" width="21" hidden="1" customWidth="1"/>
    <col min="16" max="19" width="23" hidden="1" customWidth="1"/>
    <col min="20" max="25" width="21" hidden="1" customWidth="1"/>
    <col min="26" max="29" width="20.7109375" hidden="1" customWidth="1"/>
    <col min="30" max="31" width="21.85546875" hidden="1" customWidth="1"/>
    <col min="32" max="32" width="14.42578125" customWidth="1"/>
    <col min="33" max="33" width="13.5703125" customWidth="1"/>
    <col min="34" max="35" width="14" customWidth="1"/>
    <col min="36" max="37" width="14.7109375" customWidth="1"/>
    <col min="38" max="38" width="12.7109375" customWidth="1"/>
    <col min="39" max="39" width="14.5703125" customWidth="1"/>
    <col min="40" max="40" width="13.42578125" customWidth="1"/>
    <col min="42" max="42" width="11.42578125" customWidth="1"/>
    <col min="43" max="43" width="12" customWidth="1"/>
    <col min="44" max="44" width="14.140625" customWidth="1"/>
    <col min="45" max="45" width="11.28515625" style="7" customWidth="1"/>
  </cols>
  <sheetData>
    <row r="1" spans="1:45" s="13" customFormat="1" ht="34.5" customHeight="1" x14ac:dyDescent="0.25">
      <c r="A1" s="10" t="s">
        <v>0</v>
      </c>
      <c r="B1" s="10" t="s">
        <v>1</v>
      </c>
      <c r="C1" s="10" t="s">
        <v>191</v>
      </c>
      <c r="D1" s="10" t="s">
        <v>2</v>
      </c>
      <c r="E1" s="10" t="s">
        <v>3</v>
      </c>
      <c r="F1" s="10" t="s">
        <v>4</v>
      </c>
      <c r="G1" s="10" t="s">
        <v>5</v>
      </c>
      <c r="H1" s="10" t="s">
        <v>62</v>
      </c>
      <c r="I1" s="10" t="s">
        <v>63</v>
      </c>
      <c r="J1" s="10" t="s">
        <v>67</v>
      </c>
      <c r="K1" s="10" t="s">
        <v>70</v>
      </c>
      <c r="L1" s="10" t="s">
        <v>71</v>
      </c>
      <c r="M1" s="10" t="s">
        <v>74</v>
      </c>
      <c r="N1" s="10" t="s">
        <v>75</v>
      </c>
      <c r="O1" s="10" t="s">
        <v>76</v>
      </c>
      <c r="P1" s="10" t="s">
        <v>81</v>
      </c>
      <c r="Q1" s="10" t="s">
        <v>82</v>
      </c>
      <c r="R1" s="10" t="s">
        <v>85</v>
      </c>
      <c r="S1" s="10" t="s">
        <v>86</v>
      </c>
      <c r="T1" s="10" t="s">
        <v>88</v>
      </c>
      <c r="U1" s="10" t="s">
        <v>89</v>
      </c>
      <c r="V1" s="10" t="s">
        <v>90</v>
      </c>
      <c r="W1" s="10" t="s">
        <v>91</v>
      </c>
      <c r="X1" s="10" t="s">
        <v>92</v>
      </c>
      <c r="Y1" s="10" t="s">
        <v>93</v>
      </c>
      <c r="Z1" s="10" t="s">
        <v>94</v>
      </c>
      <c r="AA1" s="10" t="s">
        <v>95</v>
      </c>
      <c r="AB1" s="10" t="s">
        <v>104</v>
      </c>
      <c r="AC1" s="10" t="s">
        <v>105</v>
      </c>
      <c r="AD1" s="10" t="s">
        <v>106</v>
      </c>
      <c r="AE1" s="10" t="s">
        <v>107</v>
      </c>
      <c r="AF1" s="11" t="s">
        <v>178</v>
      </c>
      <c r="AG1" s="12" t="s">
        <v>179</v>
      </c>
      <c r="AH1" s="12" t="s">
        <v>180</v>
      </c>
      <c r="AI1" s="12" t="s">
        <v>181</v>
      </c>
      <c r="AJ1" s="12" t="s">
        <v>182</v>
      </c>
      <c r="AK1" s="12" t="s">
        <v>183</v>
      </c>
      <c r="AL1" s="12" t="s">
        <v>184</v>
      </c>
      <c r="AM1" s="12" t="s">
        <v>185</v>
      </c>
      <c r="AN1" s="12" t="s">
        <v>186</v>
      </c>
      <c r="AO1" s="12" t="s">
        <v>187</v>
      </c>
      <c r="AP1" s="12" t="s">
        <v>188</v>
      </c>
      <c r="AQ1" s="12" t="s">
        <v>189</v>
      </c>
      <c r="AR1" s="12" t="s">
        <v>198</v>
      </c>
      <c r="AS1" s="12" t="s">
        <v>190</v>
      </c>
    </row>
    <row r="2" spans="1:45" x14ac:dyDescent="0.25">
      <c r="A2" s="4">
        <v>43070</v>
      </c>
      <c r="B2" t="s">
        <v>132</v>
      </c>
      <c r="C2">
        <f>VLOOKUP(Table1[[#This Row],[Building]],Building_Areas,2,FALSE)</f>
        <v>0</v>
      </c>
      <c r="AF2" s="9">
        <f>SUMIF(Table1[[#Headers],[Steam Consumption]:[CHW Consumption_2]], "Elec*",D2:AE2)</f>
        <v>0</v>
      </c>
      <c r="AG2" s="9">
        <f>SUMIF(Table1[[#Headers],[Steam Consumption]:[CHW Consumption_2]], "Gas*",D2:AE2)</f>
        <v>0</v>
      </c>
      <c r="AH2" s="9">
        <f>SUMIF(Table1[[#Headers],[Steam Consumption]:[CHW Consumption_2]], "Steam*",D2:AE2)</f>
        <v>0</v>
      </c>
      <c r="AI2" s="9">
        <f>SUMIF(Table1[[#Headers],[Steam Consumption]:[CHW Consumption_2]], "HW *",D2:AE2)</f>
        <v>0</v>
      </c>
      <c r="AJ2" s="9">
        <f>SUMIF(Table1[[#Headers],[Steam Consumption]:[CHW Consumption_2]], "CHW*",D2:AE2)</f>
        <v>0</v>
      </c>
      <c r="AK2" s="9">
        <f>SUMIF(Table1[[#Headers],[Steam Consumption]:[CHW Consumption_2]], "DW*",D2:AE2)</f>
        <v>0</v>
      </c>
      <c r="AL2" s="9">
        <f>Table1[[#This Row],[Total Elec Consumption]]*3.412</f>
        <v>0</v>
      </c>
      <c r="AM2" s="9">
        <f>Table1[[#This Row],[Total Gas Consumption]]*1</f>
        <v>0</v>
      </c>
      <c r="AN2" s="9">
        <f>Table1[[#This Row],[Total Steam Consumption]]*950/1000</f>
        <v>0</v>
      </c>
      <c r="AO2" s="9">
        <f>Table1[[#This Row],[Total HW Consumption]]</f>
        <v>0</v>
      </c>
      <c r="AP2" s="9">
        <f>Table1[[#This Row],[Total CHW Consumption]]</f>
        <v>0</v>
      </c>
      <c r="AQ2" s="9">
        <f>Table1[[#This Row],[Total DW Consumption]]*0</f>
        <v>0</v>
      </c>
      <c r="AR2" s="9">
        <f>SUM(Table1[[#This Row],[Total Elec Energy]:[Total DW Energy]])</f>
        <v>0</v>
      </c>
      <c r="AS2" s="7">
        <f>IFERROR(Table1[[#This Row],[Total Building Energy (kBTU)]]/Table1[[#This Row],[Building Area]],0)</f>
        <v>0</v>
      </c>
    </row>
    <row r="3" spans="1:45" x14ac:dyDescent="0.25">
      <c r="A3" s="4">
        <v>44531</v>
      </c>
      <c r="B3" t="s">
        <v>129</v>
      </c>
      <c r="C3">
        <f>VLOOKUP(Table1[[#This Row],[Building]],Building_Areas,2,FALSE)</f>
        <v>53901</v>
      </c>
      <c r="D3">
        <v>2786694656</v>
      </c>
      <c r="F3">
        <v>2541469142193.5918</v>
      </c>
      <c r="G3">
        <v>47150686.298836596</v>
      </c>
      <c r="H3">
        <v>1059766</v>
      </c>
      <c r="I3">
        <v>0</v>
      </c>
      <c r="AF3" s="9">
        <f>SUMIF(Table1[[#Headers],[Steam Consumption]:[CHW Consumption_2]], "Elec*",D3:AE3)</f>
        <v>1059766</v>
      </c>
      <c r="AG3" s="9">
        <f>SUMIF(Table1[[#Headers],[Steam Consumption]:[CHW Consumption_2]], "Gas*",D3:AE3)</f>
        <v>0</v>
      </c>
      <c r="AH3" s="9">
        <f>SUMIF(Table1[[#Headers],[Steam Consumption]:[CHW Consumption_2]], "Steam*",D3:AE3)</f>
        <v>2786694656</v>
      </c>
      <c r="AI3" s="9">
        <f>SUMIF(Table1[[#Headers],[Steam Consumption]:[CHW Consumption_2]], "HW *",D3:AE3)</f>
        <v>0</v>
      </c>
      <c r="AJ3" s="9">
        <f>SUMIF(Table1[[#Headers],[Steam Consumption]:[CHW Consumption_2]], "CHW*",D3:AE3)</f>
        <v>0</v>
      </c>
      <c r="AK3" s="9">
        <f>SUMIF(Table1[[#Headers],[Steam Consumption]:[CHW Consumption_2]], "DW*",D3:AE3)</f>
        <v>0</v>
      </c>
      <c r="AL3" s="9">
        <f>Table1[[#This Row],[Total Elec Consumption]]*3.412</f>
        <v>3615921.5919999997</v>
      </c>
      <c r="AM3" s="9">
        <f>Table1[[#This Row],[Total Gas Consumption]]*1</f>
        <v>0</v>
      </c>
      <c r="AN3" s="9"/>
      <c r="AO3" s="9">
        <f>Table1[[#This Row],[Total HW Consumption]]</f>
        <v>0</v>
      </c>
      <c r="AP3" s="9">
        <f>Table1[[#This Row],[Total CHW Consumption]]</f>
        <v>0</v>
      </c>
      <c r="AQ3" s="9">
        <f>Table1[[#This Row],[Total DW Consumption]]*0</f>
        <v>0</v>
      </c>
      <c r="AR3" s="9">
        <f>SUM(Table1[[#This Row],[Total Elec Energy]:[Total DW Energy]])</f>
        <v>3615921.5919999997</v>
      </c>
      <c r="AS3" s="7">
        <f>IFERROR(Table1[[#This Row],[Total Building Energy (kBTU)]]/Table1[[#This Row],[Building Area]],0)</f>
        <v>67.084499211517411</v>
      </c>
    </row>
    <row r="4" spans="1:45" x14ac:dyDescent="0.25">
      <c r="A4" s="4">
        <v>44440</v>
      </c>
      <c r="B4" t="s">
        <v>129</v>
      </c>
      <c r="C4">
        <f>VLOOKUP(Table1[[#This Row],[Building]],Building_Areas,2,FALSE)</f>
        <v>53901</v>
      </c>
      <c r="D4">
        <v>107520</v>
      </c>
      <c r="H4">
        <v>1059270</v>
      </c>
      <c r="AF4" s="9">
        <f>SUMIF(Table1[[#Headers],[Steam Consumption]:[CHW Consumption_2]], "Elec*",D4:AE4)</f>
        <v>1059270</v>
      </c>
      <c r="AG4" s="9">
        <f>SUMIF(Table1[[#Headers],[Steam Consumption]:[CHW Consumption_2]], "Gas*",D4:AE4)</f>
        <v>0</v>
      </c>
      <c r="AH4" s="9">
        <f>SUMIF(Table1[[#Headers],[Steam Consumption]:[CHW Consumption_2]], "Steam*",D4:AE4)</f>
        <v>107520</v>
      </c>
      <c r="AI4" s="9">
        <f>SUMIF(Table1[[#Headers],[Steam Consumption]:[CHW Consumption_2]], "HW *",D4:AE4)</f>
        <v>0</v>
      </c>
      <c r="AJ4" s="9">
        <f>SUMIF(Table1[[#Headers],[Steam Consumption]:[CHW Consumption_2]], "CHW*",D4:AE4)</f>
        <v>0</v>
      </c>
      <c r="AK4" s="9">
        <f>SUMIF(Table1[[#Headers],[Steam Consumption]:[CHW Consumption_2]], "DW*",D4:AE4)</f>
        <v>0</v>
      </c>
      <c r="AL4" s="9">
        <f>Table1[[#This Row],[Total Elec Consumption]]*3.412</f>
        <v>3614229.2399999998</v>
      </c>
      <c r="AM4" s="9">
        <f>Table1[[#This Row],[Total Gas Consumption]]*1</f>
        <v>0</v>
      </c>
      <c r="AN4" s="9"/>
      <c r="AO4" s="9">
        <f>Table1[[#This Row],[Total HW Consumption]]</f>
        <v>0</v>
      </c>
      <c r="AP4" s="9">
        <f>Table1[[#This Row],[Total CHW Consumption]]</f>
        <v>0</v>
      </c>
      <c r="AQ4" s="9">
        <f>Table1[[#This Row],[Total DW Consumption]]*0</f>
        <v>0</v>
      </c>
      <c r="AR4" s="9">
        <f>SUM(Table1[[#This Row],[Total Elec Energy]:[Total DW Energy]])</f>
        <v>3614229.2399999998</v>
      </c>
      <c r="AS4" s="7">
        <f>IFERROR(Table1[[#This Row],[Total Building Energy (kBTU)]]/Table1[[#This Row],[Building Area]],0)</f>
        <v>67.053101797740297</v>
      </c>
    </row>
    <row r="5" spans="1:45" x14ac:dyDescent="0.25">
      <c r="A5" s="4">
        <v>44562</v>
      </c>
      <c r="B5" t="s">
        <v>129</v>
      </c>
      <c r="C5">
        <f>VLOOKUP(Table1[[#This Row],[Building]],Building_Areas,2,FALSE)</f>
        <v>53901</v>
      </c>
      <c r="D5">
        <v>4912439552</v>
      </c>
      <c r="F5">
        <v>4480148444190.6162</v>
      </c>
      <c r="G5">
        <v>83118095.103812844</v>
      </c>
      <c r="H5">
        <v>1047118</v>
      </c>
      <c r="I5">
        <v>0</v>
      </c>
      <c r="AF5" s="9">
        <f>SUMIF(Table1[[#Headers],[Steam Consumption]:[CHW Consumption_2]], "Elec*",D5:AE5)</f>
        <v>1047118</v>
      </c>
      <c r="AG5" s="9">
        <f>SUMIF(Table1[[#Headers],[Steam Consumption]:[CHW Consumption_2]], "Gas*",D5:AE5)</f>
        <v>0</v>
      </c>
      <c r="AH5" s="9">
        <f>SUMIF(Table1[[#Headers],[Steam Consumption]:[CHW Consumption_2]], "Steam*",D5:AE5)</f>
        <v>4912439552</v>
      </c>
      <c r="AI5" s="9">
        <f>SUMIF(Table1[[#Headers],[Steam Consumption]:[CHW Consumption_2]], "HW *",D5:AE5)</f>
        <v>0</v>
      </c>
      <c r="AJ5" s="9">
        <f>SUMIF(Table1[[#Headers],[Steam Consumption]:[CHW Consumption_2]], "CHW*",D5:AE5)</f>
        <v>0</v>
      </c>
      <c r="AK5" s="9">
        <f>SUMIF(Table1[[#Headers],[Steam Consumption]:[CHW Consumption_2]], "DW*",D5:AE5)</f>
        <v>0</v>
      </c>
      <c r="AL5" s="9">
        <f>Table1[[#This Row],[Total Elec Consumption]]*3.412</f>
        <v>3572766.6159999999</v>
      </c>
      <c r="AM5" s="9">
        <f>Table1[[#This Row],[Total Gas Consumption]]*1</f>
        <v>0</v>
      </c>
      <c r="AN5" s="9"/>
      <c r="AO5" s="9">
        <f>Table1[[#This Row],[Total HW Consumption]]</f>
        <v>0</v>
      </c>
      <c r="AP5" s="9">
        <f>Table1[[#This Row],[Total CHW Consumption]]</f>
        <v>0</v>
      </c>
      <c r="AQ5" s="9">
        <f>Table1[[#This Row],[Total DW Consumption]]*0</f>
        <v>0</v>
      </c>
      <c r="AR5" s="9">
        <f>SUM(Table1[[#This Row],[Total Elec Energy]:[Total DW Energy]])</f>
        <v>3572766.6159999999</v>
      </c>
      <c r="AS5" s="7">
        <f>IFERROR(Table1[[#This Row],[Total Building Energy (kBTU)]]/Table1[[#This Row],[Building Area]],0)</f>
        <v>66.283865160201103</v>
      </c>
    </row>
    <row r="6" spans="1:45" x14ac:dyDescent="0.25">
      <c r="A6" s="4">
        <v>44409</v>
      </c>
      <c r="B6" t="s">
        <v>129</v>
      </c>
      <c r="C6">
        <f>VLOOKUP(Table1[[#This Row],[Building]],Building_Areas,2,FALSE)</f>
        <v>53901</v>
      </c>
      <c r="D6">
        <v>0</v>
      </c>
      <c r="H6">
        <v>1038593</v>
      </c>
      <c r="AF6" s="9">
        <f>SUMIF(Table1[[#Headers],[Steam Consumption]:[CHW Consumption_2]], "Elec*",D6:AE6)</f>
        <v>1038593</v>
      </c>
      <c r="AG6" s="9">
        <f>SUMIF(Table1[[#Headers],[Steam Consumption]:[CHW Consumption_2]], "Gas*",D6:AE6)</f>
        <v>0</v>
      </c>
      <c r="AH6" s="9">
        <f>SUMIF(Table1[[#Headers],[Steam Consumption]:[CHW Consumption_2]], "Steam*",D6:AE6)</f>
        <v>0</v>
      </c>
      <c r="AI6" s="9">
        <f>SUMIF(Table1[[#Headers],[Steam Consumption]:[CHW Consumption_2]], "HW *",D6:AE6)</f>
        <v>0</v>
      </c>
      <c r="AJ6" s="9">
        <f>SUMIF(Table1[[#Headers],[Steam Consumption]:[CHW Consumption_2]], "CHW*",D6:AE6)</f>
        <v>0</v>
      </c>
      <c r="AK6" s="9">
        <f>SUMIF(Table1[[#Headers],[Steam Consumption]:[CHW Consumption_2]], "DW*",D6:AE6)</f>
        <v>0</v>
      </c>
      <c r="AL6" s="9">
        <f>Table1[[#This Row],[Total Elec Consumption]]*3.412</f>
        <v>3543679.3160000001</v>
      </c>
      <c r="AM6" s="9">
        <f>Table1[[#This Row],[Total Gas Consumption]]*1</f>
        <v>0</v>
      </c>
      <c r="AN6" s="9"/>
      <c r="AO6" s="9">
        <f>Table1[[#This Row],[Total HW Consumption]]</f>
        <v>0</v>
      </c>
      <c r="AP6" s="9">
        <f>Table1[[#This Row],[Total CHW Consumption]]</f>
        <v>0</v>
      </c>
      <c r="AQ6" s="9">
        <f>Table1[[#This Row],[Total DW Consumption]]*0</f>
        <v>0</v>
      </c>
      <c r="AR6" s="9">
        <f>SUM(Table1[[#This Row],[Total Elec Energy]:[Total DW Energy]])</f>
        <v>3543679.3160000001</v>
      </c>
      <c r="AS6" s="7">
        <f>IFERROR(Table1[[#This Row],[Total Building Energy (kBTU)]]/Table1[[#This Row],[Building Area]],0)</f>
        <v>65.744222110907032</v>
      </c>
    </row>
    <row r="7" spans="1:45" x14ac:dyDescent="0.25">
      <c r="A7" s="4">
        <v>44621</v>
      </c>
      <c r="B7" t="s">
        <v>100</v>
      </c>
      <c r="C7">
        <f>VLOOKUP(Table1[[#This Row],[Building]],Building_Areas,2,FALSE)</f>
        <v>106758</v>
      </c>
      <c r="D7">
        <v>3194209</v>
      </c>
      <c r="E7">
        <v>766.44827586206895</v>
      </c>
      <c r="F7">
        <v>2914287871.1086679</v>
      </c>
      <c r="G7">
        <v>27298.07481508335</v>
      </c>
      <c r="H7">
        <v>61411</v>
      </c>
      <c r="I7">
        <v>135594</v>
      </c>
      <c r="M7">
        <v>0</v>
      </c>
      <c r="N7">
        <v>2886563.368421053</v>
      </c>
      <c r="O7">
        <v>3950.7777777777778</v>
      </c>
      <c r="T7">
        <v>846.96428571428578</v>
      </c>
      <c r="U7">
        <v>7316</v>
      </c>
      <c r="Z7">
        <v>330417.24137931032</v>
      </c>
      <c r="AA7">
        <v>119831.03448275859</v>
      </c>
      <c r="AF7" s="9">
        <f>SUMIF(Table1[[#Headers],[Steam Consumption]:[CHW Consumption_2]], "Elec*",D7:AE7)</f>
        <v>209885.19033935416</v>
      </c>
      <c r="AG7" s="9">
        <f>SUMIF(Table1[[#Headers],[Steam Consumption]:[CHW Consumption_2]], "Gas*",D7:AE7)</f>
        <v>0</v>
      </c>
      <c r="AH7" s="9">
        <f>SUMIF(Table1[[#Headers],[Steam Consumption]:[CHW Consumption_2]], "Steam*",D7:AE7)</f>
        <v>3194209</v>
      </c>
      <c r="AI7" s="9">
        <f>SUMIF(Table1[[#Headers],[Steam Consumption]:[CHW Consumption_2]], "HW *",D7:AE7)</f>
        <v>0</v>
      </c>
      <c r="AJ7" s="9">
        <f>SUMIF(Table1[[#Headers],[Steam Consumption]:[CHW Consumption_2]], "CHW*",D7:AE7)</f>
        <v>2886563.368421053</v>
      </c>
      <c r="AK7" s="9">
        <f>SUMIF(Table1[[#Headers],[Steam Consumption]:[CHW Consumption_2]], "DW*",D7:AE7)</f>
        <v>450248.27586206893</v>
      </c>
      <c r="AL7" s="9">
        <f>Table1[[#This Row],[Total Elec Consumption]]*3.412</f>
        <v>716128.26943787641</v>
      </c>
      <c r="AM7" s="9">
        <f>Table1[[#This Row],[Total Gas Consumption]]*1</f>
        <v>0</v>
      </c>
      <c r="AN7" s="9">
        <f>Table1[[#This Row],[Total Steam Consumption]]*950/1000</f>
        <v>3034498.55</v>
      </c>
      <c r="AO7" s="9">
        <f>Table1[[#This Row],[Total HW Consumption]]</f>
        <v>0</v>
      </c>
      <c r="AP7" s="9">
        <f>Table1[[#This Row],[Total CHW Consumption]]</f>
        <v>2886563.368421053</v>
      </c>
      <c r="AQ7" s="9">
        <f>Table1[[#This Row],[Total DW Consumption]]*0</f>
        <v>0</v>
      </c>
      <c r="AR7" s="9">
        <f>SUM(Table1[[#This Row],[Total Elec Energy]:[Total DW Energy]])</f>
        <v>6637190.1878589299</v>
      </c>
      <c r="AS7" s="7">
        <f>IFERROR(Table1[[#This Row],[Total Building Energy (kBTU)]]/Table1[[#This Row],[Building Area]],0)</f>
        <v>62.170424585126455</v>
      </c>
    </row>
    <row r="8" spans="1:45" x14ac:dyDescent="0.25">
      <c r="A8" s="4">
        <v>44621</v>
      </c>
      <c r="B8" t="s">
        <v>129</v>
      </c>
      <c r="C8">
        <f>VLOOKUP(Table1[[#This Row],[Building]],Building_Areas,2,FALSE)</f>
        <v>53901</v>
      </c>
      <c r="D8">
        <v>2048059392</v>
      </c>
      <c r="F8">
        <v>1867833416194.876</v>
      </c>
      <c r="G8">
        <v>34653038.277487911</v>
      </c>
      <c r="H8">
        <v>952723</v>
      </c>
      <c r="I8">
        <v>0</v>
      </c>
      <c r="AF8" s="9">
        <f>SUMIF(Table1[[#Headers],[Steam Consumption]:[CHW Consumption_2]], "Elec*",D8:AE8)</f>
        <v>952723</v>
      </c>
      <c r="AG8" s="9">
        <f>SUMIF(Table1[[#Headers],[Steam Consumption]:[CHW Consumption_2]], "Gas*",D8:AE8)</f>
        <v>0</v>
      </c>
      <c r="AH8" s="9">
        <f>SUMIF(Table1[[#Headers],[Steam Consumption]:[CHW Consumption_2]], "Steam*",D8:AE8)</f>
        <v>2048059392</v>
      </c>
      <c r="AI8" s="9">
        <f>SUMIF(Table1[[#Headers],[Steam Consumption]:[CHW Consumption_2]], "HW *",D8:AE8)</f>
        <v>0</v>
      </c>
      <c r="AJ8" s="9">
        <f>SUMIF(Table1[[#Headers],[Steam Consumption]:[CHW Consumption_2]], "CHW*",D8:AE8)</f>
        <v>0</v>
      </c>
      <c r="AK8" s="9">
        <f>SUMIF(Table1[[#Headers],[Steam Consumption]:[CHW Consumption_2]], "DW*",D8:AE8)</f>
        <v>0</v>
      </c>
      <c r="AL8" s="9">
        <f>Table1[[#This Row],[Total Elec Consumption]]*3.412</f>
        <v>3250690.8759999997</v>
      </c>
      <c r="AM8" s="9">
        <f>Table1[[#This Row],[Total Gas Consumption]]*1</f>
        <v>0</v>
      </c>
      <c r="AN8" s="9"/>
      <c r="AO8" s="9">
        <f>Table1[[#This Row],[Total HW Consumption]]</f>
        <v>0</v>
      </c>
      <c r="AP8" s="9">
        <f>Table1[[#This Row],[Total CHW Consumption]]</f>
        <v>0</v>
      </c>
      <c r="AQ8" s="9">
        <f>Table1[[#This Row],[Total DW Consumption]]*0</f>
        <v>0</v>
      </c>
      <c r="AR8" s="9">
        <f>SUM(Table1[[#This Row],[Total Elec Energy]:[Total DW Energy]])</f>
        <v>3250690.8759999997</v>
      </c>
      <c r="AS8" s="7">
        <f>IFERROR(Table1[[#This Row],[Total Building Energy (kBTU)]]/Table1[[#This Row],[Building Area]],0)</f>
        <v>60.30854485074488</v>
      </c>
    </row>
    <row r="9" spans="1:45" x14ac:dyDescent="0.25">
      <c r="A9" s="4">
        <v>44593</v>
      </c>
      <c r="B9" t="s">
        <v>129</v>
      </c>
      <c r="C9">
        <f>VLOOKUP(Table1[[#This Row],[Building]],Building_Areas,2,FALSE)</f>
        <v>53901</v>
      </c>
      <c r="D9">
        <v>2863336448</v>
      </c>
      <c r="F9">
        <v>2611365909956.6079</v>
      </c>
      <c r="G9">
        <v>48447448.284013428</v>
      </c>
      <c r="H9">
        <v>899584</v>
      </c>
      <c r="I9">
        <v>0</v>
      </c>
      <c r="AF9" s="9">
        <f>SUMIF(Table1[[#Headers],[Steam Consumption]:[CHW Consumption_2]], "Elec*",D9:AE9)</f>
        <v>899584</v>
      </c>
      <c r="AG9" s="9">
        <f>SUMIF(Table1[[#Headers],[Steam Consumption]:[CHW Consumption_2]], "Gas*",D9:AE9)</f>
        <v>0</v>
      </c>
      <c r="AH9" s="9">
        <f>SUMIF(Table1[[#Headers],[Steam Consumption]:[CHW Consumption_2]], "Steam*",D9:AE9)</f>
        <v>2863336448</v>
      </c>
      <c r="AI9" s="9">
        <f>SUMIF(Table1[[#Headers],[Steam Consumption]:[CHW Consumption_2]], "HW *",D9:AE9)</f>
        <v>0</v>
      </c>
      <c r="AJ9" s="9">
        <f>SUMIF(Table1[[#Headers],[Steam Consumption]:[CHW Consumption_2]], "CHW*",D9:AE9)</f>
        <v>0</v>
      </c>
      <c r="AK9" s="9">
        <f>SUMIF(Table1[[#Headers],[Steam Consumption]:[CHW Consumption_2]], "DW*",D9:AE9)</f>
        <v>0</v>
      </c>
      <c r="AL9" s="9">
        <f>Table1[[#This Row],[Total Elec Consumption]]*3.412</f>
        <v>3069380.608</v>
      </c>
      <c r="AM9" s="9">
        <f>Table1[[#This Row],[Total Gas Consumption]]*1</f>
        <v>0</v>
      </c>
      <c r="AN9" s="9"/>
      <c r="AO9" s="9">
        <f>Table1[[#This Row],[Total HW Consumption]]</f>
        <v>0</v>
      </c>
      <c r="AP9" s="9">
        <f>Table1[[#This Row],[Total CHW Consumption]]</f>
        <v>0</v>
      </c>
      <c r="AQ9" s="9">
        <f>Table1[[#This Row],[Total DW Consumption]]*0</f>
        <v>0</v>
      </c>
      <c r="AR9" s="9">
        <f>SUM(Table1[[#This Row],[Total Elec Energy]:[Total DW Energy]])</f>
        <v>3069380.608</v>
      </c>
      <c r="AS9" s="7">
        <f>IFERROR(Table1[[#This Row],[Total Building Energy (kBTU)]]/Table1[[#This Row],[Building Area]],0)</f>
        <v>56.944780393684717</v>
      </c>
    </row>
    <row r="10" spans="1:45" x14ac:dyDescent="0.25">
      <c r="A10" s="4">
        <v>44287</v>
      </c>
      <c r="B10" t="s">
        <v>129</v>
      </c>
      <c r="C10">
        <f>VLOOKUP(Table1[[#This Row],[Building]],Building_Areas,2,FALSE)</f>
        <v>53901</v>
      </c>
      <c r="D10">
        <v>865528320</v>
      </c>
      <c r="F10">
        <v>789364740596.16003</v>
      </c>
      <c r="G10">
        <v>14644714.209312631</v>
      </c>
      <c r="H10">
        <v>853680</v>
      </c>
      <c r="I10">
        <v>0</v>
      </c>
      <c r="AF10" s="9">
        <f>SUMIF(Table1[[#Headers],[Steam Consumption]:[CHW Consumption_2]], "Elec*",D10:AE10)</f>
        <v>853680</v>
      </c>
      <c r="AG10" s="9">
        <f>SUMIF(Table1[[#Headers],[Steam Consumption]:[CHW Consumption_2]], "Gas*",D10:AE10)</f>
        <v>0</v>
      </c>
      <c r="AH10" s="9">
        <f>SUMIF(Table1[[#Headers],[Steam Consumption]:[CHW Consumption_2]], "Steam*",D10:AE10)</f>
        <v>865528320</v>
      </c>
      <c r="AI10" s="9">
        <f>SUMIF(Table1[[#Headers],[Steam Consumption]:[CHW Consumption_2]], "HW *",D10:AE10)</f>
        <v>0</v>
      </c>
      <c r="AJ10" s="9">
        <f>SUMIF(Table1[[#Headers],[Steam Consumption]:[CHW Consumption_2]], "CHW*",D10:AE10)</f>
        <v>0</v>
      </c>
      <c r="AK10" s="9">
        <f>SUMIF(Table1[[#Headers],[Steam Consumption]:[CHW Consumption_2]], "DW*",D10:AE10)</f>
        <v>0</v>
      </c>
      <c r="AL10" s="9">
        <f>Table1[[#This Row],[Total Elec Consumption]]*3.412</f>
        <v>2912756.16</v>
      </c>
      <c r="AM10" s="9">
        <f>Table1[[#This Row],[Total Gas Consumption]]*1</f>
        <v>0</v>
      </c>
      <c r="AN10" s="9"/>
      <c r="AO10" s="9">
        <f>Table1[[#This Row],[Total HW Consumption]]</f>
        <v>0</v>
      </c>
      <c r="AP10" s="9">
        <f>Table1[[#This Row],[Total CHW Consumption]]</f>
        <v>0</v>
      </c>
      <c r="AQ10" s="9">
        <f>Table1[[#This Row],[Total DW Consumption]]*0</f>
        <v>0</v>
      </c>
      <c r="AR10" s="9">
        <f>SUM(Table1[[#This Row],[Total Elec Energy]:[Total DW Energy]])</f>
        <v>2912756.16</v>
      </c>
      <c r="AS10" s="7">
        <f>IFERROR(Table1[[#This Row],[Total Building Energy (kBTU)]]/Table1[[#This Row],[Building Area]],0)</f>
        <v>54.039000389603167</v>
      </c>
    </row>
    <row r="11" spans="1:45" x14ac:dyDescent="0.25">
      <c r="A11" s="4">
        <v>44652</v>
      </c>
      <c r="B11" t="s">
        <v>129</v>
      </c>
      <c r="C11">
        <f>VLOOKUP(Table1[[#This Row],[Building]],Building_Areas,2,FALSE)</f>
        <v>53901</v>
      </c>
      <c r="D11">
        <v>1190453760</v>
      </c>
      <c r="F11">
        <v>1085696730514.2</v>
      </c>
      <c r="G11">
        <v>20142422.784627371</v>
      </c>
      <c r="H11">
        <v>850350</v>
      </c>
      <c r="I11">
        <v>0</v>
      </c>
      <c r="AF11" s="9">
        <f>SUMIF(Table1[[#Headers],[Steam Consumption]:[CHW Consumption_2]], "Elec*",D11:AE11)</f>
        <v>850350</v>
      </c>
      <c r="AG11" s="9">
        <f>SUMIF(Table1[[#Headers],[Steam Consumption]:[CHW Consumption_2]], "Gas*",D11:AE11)</f>
        <v>0</v>
      </c>
      <c r="AH11" s="9">
        <f>SUMIF(Table1[[#Headers],[Steam Consumption]:[CHW Consumption_2]], "Steam*",D11:AE11)</f>
        <v>1190453760</v>
      </c>
      <c r="AI11" s="9">
        <f>SUMIF(Table1[[#Headers],[Steam Consumption]:[CHW Consumption_2]], "HW *",D11:AE11)</f>
        <v>0</v>
      </c>
      <c r="AJ11" s="9">
        <f>SUMIF(Table1[[#Headers],[Steam Consumption]:[CHW Consumption_2]], "CHW*",D11:AE11)</f>
        <v>0</v>
      </c>
      <c r="AK11" s="9">
        <f>SUMIF(Table1[[#Headers],[Steam Consumption]:[CHW Consumption_2]], "DW*",D11:AE11)</f>
        <v>0</v>
      </c>
      <c r="AL11" s="9">
        <f>Table1[[#This Row],[Total Elec Consumption]]*3.412</f>
        <v>2901394.1999999997</v>
      </c>
      <c r="AM11" s="9">
        <f>Table1[[#This Row],[Total Gas Consumption]]*1</f>
        <v>0</v>
      </c>
      <c r="AN11" s="9"/>
      <c r="AO11" s="9">
        <f>Table1[[#This Row],[Total HW Consumption]]</f>
        <v>0</v>
      </c>
      <c r="AP11" s="9">
        <f>Table1[[#This Row],[Total CHW Consumption]]</f>
        <v>0</v>
      </c>
      <c r="AQ11" s="9">
        <f>Table1[[#This Row],[Total DW Consumption]]*0</f>
        <v>0</v>
      </c>
      <c r="AR11" s="9">
        <f>SUM(Table1[[#This Row],[Total Elec Energy]:[Total DW Energy]])</f>
        <v>2901394.1999999997</v>
      </c>
      <c r="AS11" s="7">
        <f>IFERROR(Table1[[#This Row],[Total Building Energy (kBTU)]]/Table1[[#This Row],[Building Area]],0)</f>
        <v>53.828207268881833</v>
      </c>
    </row>
    <row r="12" spans="1:45" x14ac:dyDescent="0.25">
      <c r="A12" s="4">
        <v>44531</v>
      </c>
      <c r="B12" t="s">
        <v>100</v>
      </c>
      <c r="C12">
        <f>VLOOKUP(Table1[[#This Row],[Building]],Building_Areas,2,FALSE)</f>
        <v>106758</v>
      </c>
      <c r="D12">
        <v>3455942</v>
      </c>
      <c r="E12">
        <v>752.26666666666665</v>
      </c>
      <c r="F12">
        <v>3152888725.0218658</v>
      </c>
      <c r="G12">
        <v>29533.044128045349</v>
      </c>
      <c r="H12">
        <v>52390</v>
      </c>
      <c r="I12">
        <v>136834</v>
      </c>
      <c r="M12">
        <v>0</v>
      </c>
      <c r="N12">
        <v>1626048</v>
      </c>
      <c r="O12">
        <v>4419</v>
      </c>
      <c r="T12">
        <v>1045</v>
      </c>
      <c r="U12">
        <v>7832</v>
      </c>
      <c r="Z12">
        <v>209050</v>
      </c>
      <c r="AA12">
        <v>165380</v>
      </c>
      <c r="AF12" s="9">
        <f>SUMIF(Table1[[#Headers],[Steam Consumption]:[CHW Consumption_2]], "Elec*",D12:AE12)</f>
        <v>203272.26666666666</v>
      </c>
      <c r="AG12" s="9">
        <f>SUMIF(Table1[[#Headers],[Steam Consumption]:[CHW Consumption_2]], "Gas*",D12:AE12)</f>
        <v>0</v>
      </c>
      <c r="AH12" s="9">
        <f>SUMIF(Table1[[#Headers],[Steam Consumption]:[CHW Consumption_2]], "Steam*",D12:AE12)</f>
        <v>3455942</v>
      </c>
      <c r="AI12" s="9">
        <f>SUMIF(Table1[[#Headers],[Steam Consumption]:[CHW Consumption_2]], "HW *",D12:AE12)</f>
        <v>0</v>
      </c>
      <c r="AJ12" s="9">
        <f>SUMIF(Table1[[#Headers],[Steam Consumption]:[CHW Consumption_2]], "CHW*",D12:AE12)</f>
        <v>1626048</v>
      </c>
      <c r="AK12" s="9">
        <f>SUMIF(Table1[[#Headers],[Steam Consumption]:[CHW Consumption_2]], "DW*",D12:AE12)</f>
        <v>374430</v>
      </c>
      <c r="AL12" s="9">
        <f>Table1[[#This Row],[Total Elec Consumption]]*3.412</f>
        <v>693564.97386666667</v>
      </c>
      <c r="AM12" s="9">
        <f>Table1[[#This Row],[Total Gas Consumption]]*1</f>
        <v>0</v>
      </c>
      <c r="AN12" s="9">
        <f>Table1[[#This Row],[Total Steam Consumption]]*950/1000</f>
        <v>3283144.9</v>
      </c>
      <c r="AO12" s="9">
        <f>Table1[[#This Row],[Total HW Consumption]]</f>
        <v>0</v>
      </c>
      <c r="AP12" s="9">
        <f>Table1[[#This Row],[Total CHW Consumption]]</f>
        <v>1626048</v>
      </c>
      <c r="AQ12" s="9">
        <f>Table1[[#This Row],[Total DW Consumption]]*0</f>
        <v>0</v>
      </c>
      <c r="AR12" s="9">
        <f>SUM(Table1[[#This Row],[Total Elec Energy]:[Total DW Energy]])</f>
        <v>5602757.8738666661</v>
      </c>
      <c r="AS12" s="7">
        <f>IFERROR(Table1[[#This Row],[Total Building Energy (kBTU)]]/Table1[[#This Row],[Building Area]],0)</f>
        <v>52.480918281221697</v>
      </c>
    </row>
    <row r="13" spans="1:45" x14ac:dyDescent="0.25">
      <c r="A13" s="4">
        <v>44378</v>
      </c>
      <c r="B13" t="s">
        <v>129</v>
      </c>
      <c r="C13">
        <f>VLOOKUP(Table1[[#This Row],[Building]],Building_Areas,2,FALSE)</f>
        <v>53901</v>
      </c>
      <c r="D13">
        <v>0</v>
      </c>
      <c r="F13">
        <v>2817237.22</v>
      </c>
      <c r="G13">
        <v>52.266882247082613</v>
      </c>
      <c r="H13">
        <v>825282</v>
      </c>
      <c r="I13">
        <v>403</v>
      </c>
      <c r="AF13" s="9">
        <f>SUMIF(Table1[[#Headers],[Steam Consumption]:[CHW Consumption_2]], "Elec*",D13:AE13)</f>
        <v>825685</v>
      </c>
      <c r="AG13" s="9">
        <f>SUMIF(Table1[[#Headers],[Steam Consumption]:[CHW Consumption_2]], "Gas*",D13:AE13)</f>
        <v>0</v>
      </c>
      <c r="AH13" s="9">
        <f>SUMIF(Table1[[#Headers],[Steam Consumption]:[CHW Consumption_2]], "Steam*",D13:AE13)</f>
        <v>0</v>
      </c>
      <c r="AI13" s="9">
        <f>SUMIF(Table1[[#Headers],[Steam Consumption]:[CHW Consumption_2]], "HW *",D13:AE13)</f>
        <v>0</v>
      </c>
      <c r="AJ13" s="9">
        <f>SUMIF(Table1[[#Headers],[Steam Consumption]:[CHW Consumption_2]], "CHW*",D13:AE13)</f>
        <v>0</v>
      </c>
      <c r="AK13" s="9">
        <f>SUMIF(Table1[[#Headers],[Steam Consumption]:[CHW Consumption_2]], "DW*",D13:AE13)</f>
        <v>0</v>
      </c>
      <c r="AL13" s="9">
        <f>Table1[[#This Row],[Total Elec Consumption]]*3.412</f>
        <v>2817237.2199999997</v>
      </c>
      <c r="AM13" s="9">
        <f>Table1[[#This Row],[Total Gas Consumption]]*1</f>
        <v>0</v>
      </c>
      <c r="AN13" s="9"/>
      <c r="AO13" s="9">
        <f>Table1[[#This Row],[Total HW Consumption]]</f>
        <v>0</v>
      </c>
      <c r="AP13" s="9">
        <f>Table1[[#This Row],[Total CHW Consumption]]</f>
        <v>0</v>
      </c>
      <c r="AQ13" s="9">
        <f>Table1[[#This Row],[Total DW Consumption]]*0</f>
        <v>0</v>
      </c>
      <c r="AR13" s="9">
        <f>SUM(Table1[[#This Row],[Total Elec Energy]:[Total DW Energy]])</f>
        <v>2817237.2199999997</v>
      </c>
      <c r="AS13" s="7">
        <f>IFERROR(Table1[[#This Row],[Total Building Energy (kBTU)]]/Table1[[#This Row],[Building Area]],0)</f>
        <v>52.266882247082613</v>
      </c>
    </row>
    <row r="14" spans="1:45" x14ac:dyDescent="0.25">
      <c r="A14" s="4">
        <v>44593</v>
      </c>
      <c r="B14" t="s">
        <v>100</v>
      </c>
      <c r="C14">
        <f>VLOOKUP(Table1[[#This Row],[Building]],Building_Areas,2,FALSE)</f>
        <v>106758</v>
      </c>
      <c r="D14">
        <v>3619784</v>
      </c>
      <c r="E14">
        <v>876.61538461538453</v>
      </c>
      <c r="F14">
        <v>3302166666.8751001</v>
      </c>
      <c r="G14">
        <v>30931.327552737032</v>
      </c>
      <c r="H14">
        <v>54320</v>
      </c>
      <c r="I14">
        <v>126196</v>
      </c>
      <c r="M14">
        <v>0</v>
      </c>
      <c r="N14">
        <v>1398677.777777778</v>
      </c>
      <c r="O14">
        <v>3823</v>
      </c>
      <c r="T14">
        <v>986</v>
      </c>
      <c r="U14">
        <v>7250.9629629629644</v>
      </c>
      <c r="Z14">
        <v>143100</v>
      </c>
      <c r="AA14">
        <v>119100</v>
      </c>
      <c r="AF14" s="9">
        <f>SUMIF(Table1[[#Headers],[Steam Consumption]:[CHW Consumption_2]], "Elec*",D14:AE14)</f>
        <v>193452.57834757835</v>
      </c>
      <c r="AG14" s="9">
        <f>SUMIF(Table1[[#Headers],[Steam Consumption]:[CHW Consumption_2]], "Gas*",D14:AE14)</f>
        <v>0</v>
      </c>
      <c r="AH14" s="9">
        <f>SUMIF(Table1[[#Headers],[Steam Consumption]:[CHW Consumption_2]], "Steam*",D14:AE14)</f>
        <v>3619784</v>
      </c>
      <c r="AI14" s="9">
        <f>SUMIF(Table1[[#Headers],[Steam Consumption]:[CHW Consumption_2]], "HW *",D14:AE14)</f>
        <v>0</v>
      </c>
      <c r="AJ14" s="9">
        <f>SUMIF(Table1[[#Headers],[Steam Consumption]:[CHW Consumption_2]], "CHW*",D14:AE14)</f>
        <v>1398677.777777778</v>
      </c>
      <c r="AK14" s="9">
        <f>SUMIF(Table1[[#Headers],[Steam Consumption]:[CHW Consumption_2]], "DW*",D14:AE14)</f>
        <v>262200</v>
      </c>
      <c r="AL14" s="9">
        <f>Table1[[#This Row],[Total Elec Consumption]]*3.412</f>
        <v>660060.1973219373</v>
      </c>
      <c r="AM14" s="9">
        <f>Table1[[#This Row],[Total Gas Consumption]]*1</f>
        <v>0</v>
      </c>
      <c r="AN14" s="9">
        <f>Table1[[#This Row],[Total Steam Consumption]]*950/1000</f>
        <v>3438794.8</v>
      </c>
      <c r="AO14" s="9">
        <f>Table1[[#This Row],[Total HW Consumption]]</f>
        <v>0</v>
      </c>
      <c r="AP14" s="9">
        <f>Table1[[#This Row],[Total CHW Consumption]]</f>
        <v>1398677.777777778</v>
      </c>
      <c r="AQ14" s="9">
        <f>Table1[[#This Row],[Total DW Consumption]]*0</f>
        <v>0</v>
      </c>
      <c r="AR14" s="9">
        <f>SUM(Table1[[#This Row],[Total Elec Energy]:[Total DW Energy]])</f>
        <v>5497532.7750997152</v>
      </c>
      <c r="AS14" s="7">
        <f>IFERROR(Table1[[#This Row],[Total Building Energy (kBTU)]]/Table1[[#This Row],[Building Area]],0)</f>
        <v>51.495276935683648</v>
      </c>
    </row>
    <row r="15" spans="1:45" x14ac:dyDescent="0.25">
      <c r="A15" s="4">
        <v>44317</v>
      </c>
      <c r="B15" t="s">
        <v>129</v>
      </c>
      <c r="C15">
        <f>VLOOKUP(Table1[[#This Row],[Building]],Building_Areas,2,FALSE)</f>
        <v>53901</v>
      </c>
      <c r="D15">
        <v>334169088</v>
      </c>
      <c r="F15">
        <v>304764976838.09998</v>
      </c>
      <c r="G15">
        <v>5654161.8307285579</v>
      </c>
      <c r="H15">
        <v>811425</v>
      </c>
      <c r="I15">
        <v>0</v>
      </c>
      <c r="AF15" s="9">
        <f>SUMIF(Table1[[#Headers],[Steam Consumption]:[CHW Consumption_2]], "Elec*",D15:AE15)</f>
        <v>811425</v>
      </c>
      <c r="AG15" s="9">
        <f>SUMIF(Table1[[#Headers],[Steam Consumption]:[CHW Consumption_2]], "Gas*",D15:AE15)</f>
        <v>0</v>
      </c>
      <c r="AH15" s="9">
        <f>SUMIF(Table1[[#Headers],[Steam Consumption]:[CHW Consumption_2]], "Steam*",D15:AE15)</f>
        <v>334169088</v>
      </c>
      <c r="AI15" s="9">
        <f>SUMIF(Table1[[#Headers],[Steam Consumption]:[CHW Consumption_2]], "HW *",D15:AE15)</f>
        <v>0</v>
      </c>
      <c r="AJ15" s="9">
        <f>SUMIF(Table1[[#Headers],[Steam Consumption]:[CHW Consumption_2]], "CHW*",D15:AE15)</f>
        <v>0</v>
      </c>
      <c r="AK15" s="9">
        <f>SUMIF(Table1[[#Headers],[Steam Consumption]:[CHW Consumption_2]], "DW*",D15:AE15)</f>
        <v>0</v>
      </c>
      <c r="AL15" s="9">
        <f>Table1[[#This Row],[Total Elec Consumption]]*3.412</f>
        <v>2768582.1</v>
      </c>
      <c r="AM15" s="9">
        <f>Table1[[#This Row],[Total Gas Consumption]]*1</f>
        <v>0</v>
      </c>
      <c r="AN15" s="9"/>
      <c r="AO15" s="9">
        <f>Table1[[#This Row],[Total HW Consumption]]</f>
        <v>0</v>
      </c>
      <c r="AP15" s="9">
        <f>Table1[[#This Row],[Total CHW Consumption]]</f>
        <v>0</v>
      </c>
      <c r="AQ15" s="9">
        <f>Table1[[#This Row],[Total DW Consumption]]*0</f>
        <v>0</v>
      </c>
      <c r="AR15" s="9">
        <f>SUM(Table1[[#This Row],[Total Elec Energy]:[Total DW Energy]])</f>
        <v>2768582.1</v>
      </c>
      <c r="AS15" s="7">
        <f>IFERROR(Table1[[#This Row],[Total Building Energy (kBTU)]]/Table1[[#This Row],[Building Area]],0)</f>
        <v>51.364206600990705</v>
      </c>
    </row>
    <row r="16" spans="1:45" x14ac:dyDescent="0.25">
      <c r="A16" s="4">
        <v>43101</v>
      </c>
      <c r="B16" t="s">
        <v>121</v>
      </c>
      <c r="C16">
        <f>VLOOKUP(Table1[[#This Row],[Building]],Building_Areas,2,FALSE)</f>
        <v>36500</v>
      </c>
      <c r="E16">
        <v>15655</v>
      </c>
      <c r="F16">
        <v>55099.578846153847</v>
      </c>
      <c r="G16">
        <v>1.5095775026343521</v>
      </c>
      <c r="K16">
        <v>0</v>
      </c>
      <c r="N16">
        <v>1684718.846153846</v>
      </c>
      <c r="AF16" s="9">
        <f>SUMIF(Table1[[#Headers],[Steam Consumption]:[CHW Consumption_2]], "Elec*",D16:AE16)</f>
        <v>15655</v>
      </c>
      <c r="AG16" s="9">
        <f>SUMIF(Table1[[#Headers],[Steam Consumption]:[CHW Consumption_2]], "Gas*",D16:AE16)</f>
        <v>0</v>
      </c>
      <c r="AH16" s="9">
        <f>SUMIF(Table1[[#Headers],[Steam Consumption]:[CHW Consumption_2]], "Steam*",D16:AE16)</f>
        <v>0</v>
      </c>
      <c r="AI16" s="9">
        <f>SUMIF(Table1[[#Headers],[Steam Consumption]:[CHW Consumption_2]], "HW *",D16:AE16)</f>
        <v>0</v>
      </c>
      <c r="AJ16" s="9">
        <f>SUMIF(Table1[[#Headers],[Steam Consumption]:[CHW Consumption_2]], "CHW*",D16:AE16)</f>
        <v>1684718.846153846</v>
      </c>
      <c r="AK16" s="9">
        <f>SUMIF(Table1[[#Headers],[Steam Consumption]:[CHW Consumption_2]], "DW*",D16:AE16)</f>
        <v>0</v>
      </c>
      <c r="AL16" s="9">
        <f>Table1[[#This Row],[Total Elec Consumption]]*3.412</f>
        <v>53414.86</v>
      </c>
      <c r="AM16" s="9">
        <f>Table1[[#This Row],[Total Gas Consumption]]*1</f>
        <v>0</v>
      </c>
      <c r="AN16" s="9">
        <f>Table1[[#This Row],[Total Steam Consumption]]*950/1000</f>
        <v>0</v>
      </c>
      <c r="AO16" s="9">
        <f>Table1[[#This Row],[Total HW Consumption]]</f>
        <v>0</v>
      </c>
      <c r="AP16" s="9">
        <f>Table1[[#This Row],[Total CHW Consumption]]</f>
        <v>1684718.846153846</v>
      </c>
      <c r="AQ16" s="9">
        <f>Table1[[#This Row],[Total DW Consumption]]*0</f>
        <v>0</v>
      </c>
      <c r="AR16" s="9">
        <f>SUM(Table1[[#This Row],[Total Elec Energy]:[Total DW Energy]])</f>
        <v>1738133.7061538461</v>
      </c>
      <c r="AS16" s="7">
        <f>IFERROR(Table1[[#This Row],[Total Building Energy (kBTU)]]/Table1[[#This Row],[Building Area]],0)</f>
        <v>47.62010153846154</v>
      </c>
    </row>
    <row r="17" spans="1:45" x14ac:dyDescent="0.25">
      <c r="A17" s="4">
        <v>44682</v>
      </c>
      <c r="B17" t="s">
        <v>129</v>
      </c>
      <c r="C17">
        <f>VLOOKUP(Table1[[#This Row],[Building]],Building_Areas,2,FALSE)</f>
        <v>53901</v>
      </c>
      <c r="D17">
        <v>277180672</v>
      </c>
      <c r="F17">
        <v>252791335402.24399</v>
      </c>
      <c r="G17">
        <v>4689919.2111879922</v>
      </c>
      <c r="H17">
        <v>751037</v>
      </c>
      <c r="I17">
        <v>0</v>
      </c>
      <c r="AF17" s="9">
        <f>SUMIF(Table1[[#Headers],[Steam Consumption]:[CHW Consumption_2]], "Elec*",D17:AE17)</f>
        <v>751037</v>
      </c>
      <c r="AG17" s="9">
        <f>SUMIF(Table1[[#Headers],[Steam Consumption]:[CHW Consumption_2]], "Gas*",D17:AE17)</f>
        <v>0</v>
      </c>
      <c r="AH17" s="9">
        <f>SUMIF(Table1[[#Headers],[Steam Consumption]:[CHW Consumption_2]], "Steam*",D17:AE17)</f>
        <v>277180672</v>
      </c>
      <c r="AI17" s="9">
        <f>SUMIF(Table1[[#Headers],[Steam Consumption]:[CHW Consumption_2]], "HW *",D17:AE17)</f>
        <v>0</v>
      </c>
      <c r="AJ17" s="9">
        <f>SUMIF(Table1[[#Headers],[Steam Consumption]:[CHW Consumption_2]], "CHW*",D17:AE17)</f>
        <v>0</v>
      </c>
      <c r="AK17" s="9">
        <f>SUMIF(Table1[[#Headers],[Steam Consumption]:[CHW Consumption_2]], "DW*",D17:AE17)</f>
        <v>0</v>
      </c>
      <c r="AL17" s="9">
        <f>Table1[[#This Row],[Total Elec Consumption]]*3.412</f>
        <v>2562538.2439999999</v>
      </c>
      <c r="AM17" s="9">
        <f>Table1[[#This Row],[Total Gas Consumption]]*1</f>
        <v>0</v>
      </c>
      <c r="AN17" s="9"/>
      <c r="AO17" s="9">
        <f>Table1[[#This Row],[Total HW Consumption]]</f>
        <v>0</v>
      </c>
      <c r="AP17" s="9">
        <f>Table1[[#This Row],[Total CHW Consumption]]</f>
        <v>0</v>
      </c>
      <c r="AQ17" s="9">
        <f>Table1[[#This Row],[Total DW Consumption]]*0</f>
        <v>0</v>
      </c>
      <c r="AR17" s="9">
        <f>SUM(Table1[[#This Row],[Total Elec Energy]:[Total DW Energy]])</f>
        <v>2562538.2439999999</v>
      </c>
      <c r="AS17" s="7">
        <f>IFERROR(Table1[[#This Row],[Total Building Energy (kBTU)]]/Table1[[#This Row],[Building Area]],0)</f>
        <v>47.541571473627577</v>
      </c>
    </row>
    <row r="18" spans="1:45" x14ac:dyDescent="0.25">
      <c r="A18" s="4">
        <v>43101</v>
      </c>
      <c r="B18" t="s">
        <v>100</v>
      </c>
      <c r="C18">
        <f>VLOOKUP(Table1[[#This Row],[Building]],Building_Areas,2,FALSE)</f>
        <v>106758</v>
      </c>
      <c r="D18">
        <v>4048828.923076923</v>
      </c>
      <c r="E18">
        <v>679.78571428571422</v>
      </c>
      <c r="F18">
        <v>3693521615.0605979</v>
      </c>
      <c r="G18">
        <v>34597.141338921661</v>
      </c>
      <c r="H18">
        <v>62420.71428571429</v>
      </c>
      <c r="I18">
        <v>143929.55555555559</v>
      </c>
      <c r="M18">
        <v>0</v>
      </c>
      <c r="N18">
        <v>429181.71428571432</v>
      </c>
      <c r="O18">
        <v>4270.25</v>
      </c>
      <c r="T18">
        <v>1299.7037037037039</v>
      </c>
      <c r="U18">
        <v>6659.4642857142862</v>
      </c>
      <c r="Z18">
        <v>183342.85714285719</v>
      </c>
      <c r="AA18">
        <v>57751.851851851847</v>
      </c>
      <c r="AF18" s="9">
        <f>SUMIF(Table1[[#Headers],[Steam Consumption]:[CHW Consumption_2]], "Elec*",D18:AE18)</f>
        <v>219259.47354497359</v>
      </c>
      <c r="AG18" s="9">
        <f>SUMIF(Table1[[#Headers],[Steam Consumption]:[CHW Consumption_2]], "Gas*",D18:AE18)</f>
        <v>0</v>
      </c>
      <c r="AH18" s="9">
        <f>SUMIF(Table1[[#Headers],[Steam Consumption]:[CHW Consumption_2]], "Steam*",D18:AE18)</f>
        <v>4048828.923076923</v>
      </c>
      <c r="AI18" s="9">
        <f>SUMIF(Table1[[#Headers],[Steam Consumption]:[CHW Consumption_2]], "HW *",D18:AE18)</f>
        <v>0</v>
      </c>
      <c r="AJ18" s="9">
        <f>SUMIF(Table1[[#Headers],[Steam Consumption]:[CHW Consumption_2]], "CHW*",D18:AE18)</f>
        <v>429181.71428571432</v>
      </c>
      <c r="AK18" s="9">
        <f>SUMIF(Table1[[#Headers],[Steam Consumption]:[CHW Consumption_2]], "DW*",D18:AE18)</f>
        <v>241094.70899470904</v>
      </c>
      <c r="AL18" s="9">
        <f>Table1[[#This Row],[Total Elec Consumption]]*3.412</f>
        <v>748113.32373544981</v>
      </c>
      <c r="AM18" s="9">
        <f>Table1[[#This Row],[Total Gas Consumption]]*1</f>
        <v>0</v>
      </c>
      <c r="AN18" s="9">
        <f>Table1[[#This Row],[Total Steam Consumption]]*950/1000</f>
        <v>3846387.4769230764</v>
      </c>
      <c r="AO18" s="9">
        <f>Table1[[#This Row],[Total HW Consumption]]</f>
        <v>0</v>
      </c>
      <c r="AP18" s="9">
        <f>Table1[[#This Row],[Total CHW Consumption]]</f>
        <v>429181.71428571432</v>
      </c>
      <c r="AQ18" s="9">
        <f>Table1[[#This Row],[Total DW Consumption]]*0</f>
        <v>0</v>
      </c>
      <c r="AR18" s="9">
        <f>SUM(Table1[[#This Row],[Total Elec Energy]:[Total DW Energy]])</f>
        <v>5023682.5149442405</v>
      </c>
      <c r="AS18" s="7">
        <f>IFERROR(Table1[[#This Row],[Total Building Energy (kBTU)]]/Table1[[#This Row],[Building Area]],0)</f>
        <v>47.056731251468186</v>
      </c>
    </row>
    <row r="19" spans="1:45" x14ac:dyDescent="0.25">
      <c r="A19" s="4">
        <v>44562</v>
      </c>
      <c r="B19" t="s">
        <v>100</v>
      </c>
      <c r="C19">
        <f>VLOOKUP(Table1[[#This Row],[Building]],Building_Areas,2,FALSE)</f>
        <v>106758</v>
      </c>
      <c r="D19">
        <v>3908542</v>
      </c>
      <c r="E19">
        <v>598.30000000000007</v>
      </c>
      <c r="F19">
        <v>3565506758.1263332</v>
      </c>
      <c r="G19">
        <v>33398.02879527842</v>
      </c>
      <c r="H19">
        <v>56482</v>
      </c>
      <c r="I19">
        <v>139779</v>
      </c>
      <c r="M19">
        <v>0</v>
      </c>
      <c r="N19">
        <v>428823</v>
      </c>
      <c r="O19">
        <v>4271.8</v>
      </c>
      <c r="T19">
        <v>1049.866666666667</v>
      </c>
      <c r="U19">
        <v>8024.8666666666668</v>
      </c>
      <c r="Z19">
        <v>168219.28571428571</v>
      </c>
      <c r="AA19">
        <v>30583.71428571429</v>
      </c>
      <c r="AF19" s="9">
        <f>SUMIF(Table1[[#Headers],[Steam Consumption]:[CHW Consumption_2]], "Elec*",D19:AE19)</f>
        <v>210205.83333333331</v>
      </c>
      <c r="AG19" s="9">
        <f>SUMIF(Table1[[#Headers],[Steam Consumption]:[CHW Consumption_2]], "Gas*",D19:AE19)</f>
        <v>0</v>
      </c>
      <c r="AH19" s="9">
        <f>SUMIF(Table1[[#Headers],[Steam Consumption]:[CHW Consumption_2]], "Steam*",D19:AE19)</f>
        <v>3908542</v>
      </c>
      <c r="AI19" s="9">
        <f>SUMIF(Table1[[#Headers],[Steam Consumption]:[CHW Consumption_2]], "HW *",D19:AE19)</f>
        <v>0</v>
      </c>
      <c r="AJ19" s="9">
        <f>SUMIF(Table1[[#Headers],[Steam Consumption]:[CHW Consumption_2]], "CHW*",D19:AE19)</f>
        <v>428823</v>
      </c>
      <c r="AK19" s="9">
        <f>SUMIF(Table1[[#Headers],[Steam Consumption]:[CHW Consumption_2]], "DW*",D19:AE19)</f>
        <v>198803</v>
      </c>
      <c r="AL19" s="9">
        <f>Table1[[#This Row],[Total Elec Consumption]]*3.412</f>
        <v>717222.30333333323</v>
      </c>
      <c r="AM19" s="9">
        <f>Table1[[#This Row],[Total Gas Consumption]]*1</f>
        <v>0</v>
      </c>
      <c r="AN19" s="9">
        <f>Table1[[#This Row],[Total Steam Consumption]]*950/1000</f>
        <v>3713114.9</v>
      </c>
      <c r="AO19" s="9">
        <f>Table1[[#This Row],[Total HW Consumption]]</f>
        <v>0</v>
      </c>
      <c r="AP19" s="9">
        <f>Table1[[#This Row],[Total CHW Consumption]]</f>
        <v>428823</v>
      </c>
      <c r="AQ19" s="9">
        <f>Table1[[#This Row],[Total DW Consumption]]*0</f>
        <v>0</v>
      </c>
      <c r="AR19" s="9">
        <f>SUM(Table1[[#This Row],[Total Elec Energy]:[Total DW Energy]])</f>
        <v>4859160.2033333331</v>
      </c>
      <c r="AS19" s="7">
        <f>IFERROR(Table1[[#This Row],[Total Building Energy (kBTU)]]/Table1[[#This Row],[Building Area]],0)</f>
        <v>45.515654127403408</v>
      </c>
    </row>
    <row r="20" spans="1:45" x14ac:dyDescent="0.25">
      <c r="A20" s="4">
        <v>44743</v>
      </c>
      <c r="B20" t="s">
        <v>100</v>
      </c>
      <c r="C20">
        <f>VLOOKUP(Table1[[#This Row],[Building]],Building_Areas,2,FALSE)</f>
        <v>106758</v>
      </c>
      <c r="D20">
        <v>1353646</v>
      </c>
      <c r="E20">
        <v>299.66666666666657</v>
      </c>
      <c r="F20">
        <v>1236766043.502667</v>
      </c>
      <c r="G20">
        <v>11584.7622051993</v>
      </c>
      <c r="H20">
        <v>102920</v>
      </c>
      <c r="I20">
        <v>123628</v>
      </c>
      <c r="M20">
        <v>0</v>
      </c>
      <c r="N20">
        <v>2717088</v>
      </c>
      <c r="O20">
        <v>4185</v>
      </c>
      <c r="T20">
        <v>816.33333333333326</v>
      </c>
      <c r="U20">
        <v>5580</v>
      </c>
      <c r="Z20">
        <v>1043666.666666667</v>
      </c>
      <c r="AA20">
        <v>384400</v>
      </c>
      <c r="AF20" s="9">
        <f>SUMIF(Table1[[#Headers],[Steam Consumption]:[CHW Consumption_2]], "Elec*",D20:AE20)</f>
        <v>237429.00000000003</v>
      </c>
      <c r="AG20" s="9">
        <f>SUMIF(Table1[[#Headers],[Steam Consumption]:[CHW Consumption_2]], "Gas*",D20:AE20)</f>
        <v>0</v>
      </c>
      <c r="AH20" s="9">
        <f>SUMIF(Table1[[#Headers],[Steam Consumption]:[CHW Consumption_2]], "Steam*",D20:AE20)</f>
        <v>1353646</v>
      </c>
      <c r="AI20" s="9">
        <f>SUMIF(Table1[[#Headers],[Steam Consumption]:[CHW Consumption_2]], "HW *",D20:AE20)</f>
        <v>0</v>
      </c>
      <c r="AJ20" s="9">
        <f>SUMIF(Table1[[#Headers],[Steam Consumption]:[CHW Consumption_2]], "CHW*",D20:AE20)</f>
        <v>2717088</v>
      </c>
      <c r="AK20" s="9">
        <f>SUMIF(Table1[[#Headers],[Steam Consumption]:[CHW Consumption_2]], "DW*",D20:AE20)</f>
        <v>1428066.666666667</v>
      </c>
      <c r="AL20" s="9">
        <f>Table1[[#This Row],[Total Elec Consumption]]*3.412</f>
        <v>810107.74800000014</v>
      </c>
      <c r="AM20" s="9">
        <f>Table1[[#This Row],[Total Gas Consumption]]*1</f>
        <v>0</v>
      </c>
      <c r="AN20" s="9">
        <f>Table1[[#This Row],[Total Steam Consumption]]*950/1000</f>
        <v>1285963.7</v>
      </c>
      <c r="AO20" s="9">
        <f>Table1[[#This Row],[Total HW Consumption]]</f>
        <v>0</v>
      </c>
      <c r="AP20" s="9">
        <f>Table1[[#This Row],[Total CHW Consumption]]</f>
        <v>2717088</v>
      </c>
      <c r="AQ20" s="9">
        <f>Table1[[#This Row],[Total DW Consumption]]*0</f>
        <v>0</v>
      </c>
      <c r="AR20" s="9">
        <f>SUM(Table1[[#This Row],[Total Elec Energy]:[Total DW Energy]])</f>
        <v>4813159.4479999999</v>
      </c>
      <c r="AS20" s="7">
        <f>IFERROR(Table1[[#This Row],[Total Building Energy (kBTU)]]/Table1[[#This Row],[Building Area]],0)</f>
        <v>45.084765994117532</v>
      </c>
    </row>
    <row r="21" spans="1:45" x14ac:dyDescent="0.25">
      <c r="A21" s="4">
        <v>44197</v>
      </c>
      <c r="B21" t="s">
        <v>121</v>
      </c>
      <c r="C21">
        <f>VLOOKUP(Table1[[#This Row],[Building]],Building_Areas,2,FALSE)</f>
        <v>36500</v>
      </c>
      <c r="E21">
        <v>13961</v>
      </c>
      <c r="F21">
        <v>49216.52</v>
      </c>
      <c r="G21">
        <v>1.3483978082191781</v>
      </c>
      <c r="K21">
        <v>0</v>
      </c>
      <c r="N21">
        <v>1581588</v>
      </c>
      <c r="AF21" s="9">
        <f>SUMIF(Table1[[#Headers],[Steam Consumption]:[CHW Consumption_2]], "Elec*",D21:AE21)</f>
        <v>13961</v>
      </c>
      <c r="AG21" s="9">
        <f>SUMIF(Table1[[#Headers],[Steam Consumption]:[CHW Consumption_2]], "Gas*",D21:AE21)</f>
        <v>0</v>
      </c>
      <c r="AH21" s="9">
        <f>SUMIF(Table1[[#Headers],[Steam Consumption]:[CHW Consumption_2]], "Steam*",D21:AE21)</f>
        <v>0</v>
      </c>
      <c r="AI21" s="9">
        <f>SUMIF(Table1[[#Headers],[Steam Consumption]:[CHW Consumption_2]], "HW *",D21:AE21)</f>
        <v>0</v>
      </c>
      <c r="AJ21" s="9">
        <f>SUMIF(Table1[[#Headers],[Steam Consumption]:[CHW Consumption_2]], "CHW*",D21:AE21)</f>
        <v>1581588</v>
      </c>
      <c r="AK21" s="9">
        <f>SUMIF(Table1[[#Headers],[Steam Consumption]:[CHW Consumption_2]], "DW*",D21:AE21)</f>
        <v>0</v>
      </c>
      <c r="AL21" s="9">
        <f>Table1[[#This Row],[Total Elec Consumption]]*3.412</f>
        <v>47634.932000000001</v>
      </c>
      <c r="AM21" s="9">
        <f>Table1[[#This Row],[Total Gas Consumption]]*1</f>
        <v>0</v>
      </c>
      <c r="AN21" s="9">
        <f>Table1[[#This Row],[Total Steam Consumption]]*950/1000</f>
        <v>0</v>
      </c>
      <c r="AO21" s="9">
        <f>Table1[[#This Row],[Total HW Consumption]]</f>
        <v>0</v>
      </c>
      <c r="AP21" s="9">
        <f>Table1[[#This Row],[Total CHW Consumption]]</f>
        <v>1581588</v>
      </c>
      <c r="AQ21" s="9">
        <f>Table1[[#This Row],[Total DW Consumption]]*0</f>
        <v>0</v>
      </c>
      <c r="AR21" s="9">
        <f>SUM(Table1[[#This Row],[Total Elec Energy]:[Total DW Energy]])</f>
        <v>1629222.932</v>
      </c>
      <c r="AS21" s="7">
        <f>IFERROR(Table1[[#This Row],[Total Building Energy (kBTU)]]/Table1[[#This Row],[Building Area]],0)</f>
        <v>44.636244712328768</v>
      </c>
    </row>
    <row r="22" spans="1:45" x14ac:dyDescent="0.25">
      <c r="A22" s="4">
        <v>43435</v>
      </c>
      <c r="B22" t="s">
        <v>121</v>
      </c>
      <c r="C22">
        <f>VLOOKUP(Table1[[#This Row],[Building]],Building_Areas,2,FALSE)</f>
        <v>36500</v>
      </c>
      <c r="E22">
        <v>15141.4029411754</v>
      </c>
      <c r="F22">
        <v>53216.548305878699</v>
      </c>
      <c r="G22">
        <v>1.457987624818595</v>
      </c>
      <c r="K22">
        <v>0</v>
      </c>
      <c r="N22">
        <v>1554081.4705882519</v>
      </c>
      <c r="AF22" s="9">
        <f>SUMIF(Table1[[#Headers],[Steam Consumption]:[CHW Consumption_2]], "Elec*",D22:AE22)</f>
        <v>15141.4029411754</v>
      </c>
      <c r="AG22" s="9">
        <f>SUMIF(Table1[[#Headers],[Steam Consumption]:[CHW Consumption_2]], "Gas*",D22:AE22)</f>
        <v>0</v>
      </c>
      <c r="AH22" s="9">
        <f>SUMIF(Table1[[#Headers],[Steam Consumption]:[CHW Consumption_2]], "Steam*",D22:AE22)</f>
        <v>0</v>
      </c>
      <c r="AI22" s="9">
        <f>SUMIF(Table1[[#Headers],[Steam Consumption]:[CHW Consumption_2]], "HW *",D22:AE22)</f>
        <v>0</v>
      </c>
      <c r="AJ22" s="9">
        <f>SUMIF(Table1[[#Headers],[Steam Consumption]:[CHW Consumption_2]], "CHW*",D22:AE22)</f>
        <v>1554081.4705882519</v>
      </c>
      <c r="AK22" s="9">
        <f>SUMIF(Table1[[#Headers],[Steam Consumption]:[CHW Consumption_2]], "DW*",D22:AE22)</f>
        <v>0</v>
      </c>
      <c r="AL22" s="9">
        <f>Table1[[#This Row],[Total Elec Consumption]]*3.412</f>
        <v>51662.466835290463</v>
      </c>
      <c r="AM22" s="9">
        <f>Table1[[#This Row],[Total Gas Consumption]]*1</f>
        <v>0</v>
      </c>
      <c r="AN22" s="9">
        <f>Table1[[#This Row],[Total Steam Consumption]]*950/1000</f>
        <v>0</v>
      </c>
      <c r="AO22" s="9">
        <f>Table1[[#This Row],[Total HW Consumption]]</f>
        <v>0</v>
      </c>
      <c r="AP22" s="9">
        <f>Table1[[#This Row],[Total CHW Consumption]]</f>
        <v>1554081.4705882519</v>
      </c>
      <c r="AQ22" s="9">
        <f>Table1[[#This Row],[Total DW Consumption]]*0</f>
        <v>0</v>
      </c>
      <c r="AR22" s="9">
        <f>SUM(Table1[[#This Row],[Total Elec Energy]:[Total DW Energy]])</f>
        <v>1605743.9374235424</v>
      </c>
      <c r="AS22" s="7">
        <f>IFERROR(Table1[[#This Row],[Total Building Energy (kBTU)]]/Table1[[#This Row],[Building Area]],0)</f>
        <v>43.992984586946363</v>
      </c>
    </row>
    <row r="23" spans="1:45" x14ac:dyDescent="0.25">
      <c r="A23" s="4">
        <v>43466</v>
      </c>
      <c r="B23" t="s">
        <v>121</v>
      </c>
      <c r="C23">
        <f>VLOOKUP(Table1[[#This Row],[Building]],Building_Areas,2,FALSE)</f>
        <v>36500</v>
      </c>
      <c r="E23">
        <v>15895.029411765739</v>
      </c>
      <c r="F23">
        <v>55757.14408235647</v>
      </c>
      <c r="G23">
        <v>1.527592988557712</v>
      </c>
      <c r="K23">
        <v>0</v>
      </c>
      <c r="N23">
        <v>1523303.7294117471</v>
      </c>
      <c r="AF23" s="9">
        <f>SUMIF(Table1[[#Headers],[Steam Consumption]:[CHW Consumption_2]], "Elec*",D23:AE23)</f>
        <v>15895.029411765739</v>
      </c>
      <c r="AG23" s="9">
        <f>SUMIF(Table1[[#Headers],[Steam Consumption]:[CHW Consumption_2]], "Gas*",D23:AE23)</f>
        <v>0</v>
      </c>
      <c r="AH23" s="9">
        <f>SUMIF(Table1[[#Headers],[Steam Consumption]:[CHW Consumption_2]], "Steam*",D23:AE23)</f>
        <v>0</v>
      </c>
      <c r="AI23" s="9">
        <f>SUMIF(Table1[[#Headers],[Steam Consumption]:[CHW Consumption_2]], "HW *",D23:AE23)</f>
        <v>0</v>
      </c>
      <c r="AJ23" s="9">
        <f>SUMIF(Table1[[#Headers],[Steam Consumption]:[CHW Consumption_2]], "CHW*",D23:AE23)</f>
        <v>1523303.7294117471</v>
      </c>
      <c r="AK23" s="9">
        <f>SUMIF(Table1[[#Headers],[Steam Consumption]:[CHW Consumption_2]], "DW*",D23:AE23)</f>
        <v>0</v>
      </c>
      <c r="AL23" s="9">
        <f>Table1[[#This Row],[Total Elec Consumption]]*3.412</f>
        <v>54233.840352944702</v>
      </c>
      <c r="AM23" s="9">
        <f>Table1[[#This Row],[Total Gas Consumption]]*1</f>
        <v>0</v>
      </c>
      <c r="AN23" s="9">
        <f>Table1[[#This Row],[Total Steam Consumption]]*950/1000</f>
        <v>0</v>
      </c>
      <c r="AO23" s="9">
        <f>Table1[[#This Row],[Total HW Consumption]]</f>
        <v>0</v>
      </c>
      <c r="AP23" s="9">
        <f>Table1[[#This Row],[Total CHW Consumption]]</f>
        <v>1523303.7294117471</v>
      </c>
      <c r="AQ23" s="9">
        <f>Table1[[#This Row],[Total DW Consumption]]*0</f>
        <v>0</v>
      </c>
      <c r="AR23" s="9">
        <f>SUM(Table1[[#This Row],[Total Elec Energy]:[Total DW Energy]])</f>
        <v>1577537.5697646919</v>
      </c>
      <c r="AS23" s="7">
        <f>IFERROR(Table1[[#This Row],[Total Building Energy (kBTU)]]/Table1[[#This Row],[Building Area]],0)</f>
        <v>43.220207390813478</v>
      </c>
    </row>
    <row r="24" spans="1:45" x14ac:dyDescent="0.25">
      <c r="A24" s="4">
        <v>43466</v>
      </c>
      <c r="B24" t="s">
        <v>100</v>
      </c>
      <c r="C24">
        <f>VLOOKUP(Table1[[#This Row],[Building]],Building_Areas,2,FALSE)</f>
        <v>106758</v>
      </c>
      <c r="D24">
        <v>4111317.115966307</v>
      </c>
      <c r="E24">
        <v>618.8694117647135</v>
      </c>
      <c r="F24">
        <v>3750586931.6041698</v>
      </c>
      <c r="G24">
        <v>35131.670990503473</v>
      </c>
      <c r="H24">
        <v>50716.563380375497</v>
      </c>
      <c r="I24">
        <v>138877.43529412901</v>
      </c>
      <c r="M24">
        <v>0</v>
      </c>
      <c r="N24">
        <v>0</v>
      </c>
      <c r="O24">
        <v>4041.4588235293049</v>
      </c>
      <c r="T24">
        <v>1200.0764705881161</v>
      </c>
      <c r="U24">
        <v>6831.8411764707416</v>
      </c>
      <c r="Z24">
        <v>167016.47058825189</v>
      </c>
      <c r="AA24">
        <v>208504.70588237789</v>
      </c>
      <c r="AF24" s="9">
        <f>SUMIF(Table1[[#Headers],[Steam Consumption]:[CHW Consumption_2]], "Elec*",D24:AE24)</f>
        <v>202286.24455685739</v>
      </c>
      <c r="AG24" s="9">
        <f>SUMIF(Table1[[#Headers],[Steam Consumption]:[CHW Consumption_2]], "Gas*",D24:AE24)</f>
        <v>0</v>
      </c>
      <c r="AH24" s="9">
        <f>SUMIF(Table1[[#Headers],[Steam Consumption]:[CHW Consumption_2]], "Steam*",D24:AE24)</f>
        <v>4111317.115966307</v>
      </c>
      <c r="AI24" s="9">
        <f>SUMIF(Table1[[#Headers],[Steam Consumption]:[CHW Consumption_2]], "HW *",D24:AE24)</f>
        <v>0</v>
      </c>
      <c r="AJ24" s="9">
        <f>SUMIF(Table1[[#Headers],[Steam Consumption]:[CHW Consumption_2]], "CHW*",D24:AE24)</f>
        <v>0</v>
      </c>
      <c r="AK24" s="9">
        <f>SUMIF(Table1[[#Headers],[Steam Consumption]:[CHW Consumption_2]], "DW*",D24:AE24)</f>
        <v>375521.17647062975</v>
      </c>
      <c r="AL24" s="9">
        <f>Table1[[#This Row],[Total Elec Consumption]]*3.412</f>
        <v>690200.66642799741</v>
      </c>
      <c r="AM24" s="9">
        <f>Table1[[#This Row],[Total Gas Consumption]]*1</f>
        <v>0</v>
      </c>
      <c r="AN24" s="9">
        <f>Table1[[#This Row],[Total Steam Consumption]]*950/1000</f>
        <v>3905751.2601679917</v>
      </c>
      <c r="AO24" s="9">
        <f>Table1[[#This Row],[Total HW Consumption]]</f>
        <v>0</v>
      </c>
      <c r="AP24" s="9">
        <f>Table1[[#This Row],[Total CHW Consumption]]</f>
        <v>0</v>
      </c>
      <c r="AQ24" s="9">
        <f>Table1[[#This Row],[Total DW Consumption]]*0</f>
        <v>0</v>
      </c>
      <c r="AR24" s="9">
        <f>SUM(Table1[[#This Row],[Total Elec Energy]:[Total DW Energy]])</f>
        <v>4595951.9265959896</v>
      </c>
      <c r="AS24" s="7">
        <f>IFERROR(Table1[[#This Row],[Total Building Energy (kBTU)]]/Table1[[#This Row],[Building Area]],0)</f>
        <v>43.050187588714564</v>
      </c>
    </row>
    <row r="25" spans="1:45" x14ac:dyDescent="0.25">
      <c r="A25" s="4">
        <v>44348</v>
      </c>
      <c r="B25" t="s">
        <v>129</v>
      </c>
      <c r="C25">
        <f>VLOOKUP(Table1[[#This Row],[Building]],Building_Areas,2,FALSE)</f>
        <v>53901</v>
      </c>
      <c r="D25">
        <v>0</v>
      </c>
      <c r="F25">
        <v>2269116.48</v>
      </c>
      <c r="G25">
        <v>42.09785495630878</v>
      </c>
      <c r="H25">
        <v>663810</v>
      </c>
      <c r="I25">
        <v>1230</v>
      </c>
      <c r="AF25" s="9">
        <f>SUMIF(Table1[[#Headers],[Steam Consumption]:[CHW Consumption_2]], "Elec*",D25:AE25)</f>
        <v>665040</v>
      </c>
      <c r="AG25" s="9">
        <f>SUMIF(Table1[[#Headers],[Steam Consumption]:[CHW Consumption_2]], "Gas*",D25:AE25)</f>
        <v>0</v>
      </c>
      <c r="AH25" s="9">
        <f>SUMIF(Table1[[#Headers],[Steam Consumption]:[CHW Consumption_2]], "Steam*",D25:AE25)</f>
        <v>0</v>
      </c>
      <c r="AI25" s="9">
        <f>SUMIF(Table1[[#Headers],[Steam Consumption]:[CHW Consumption_2]], "HW *",D25:AE25)</f>
        <v>0</v>
      </c>
      <c r="AJ25" s="9">
        <f>SUMIF(Table1[[#Headers],[Steam Consumption]:[CHW Consumption_2]], "CHW*",D25:AE25)</f>
        <v>0</v>
      </c>
      <c r="AK25" s="9">
        <f>SUMIF(Table1[[#Headers],[Steam Consumption]:[CHW Consumption_2]], "DW*",D25:AE25)</f>
        <v>0</v>
      </c>
      <c r="AL25" s="9">
        <f>Table1[[#This Row],[Total Elec Consumption]]*3.412</f>
        <v>2269116.48</v>
      </c>
      <c r="AM25" s="9">
        <f>Table1[[#This Row],[Total Gas Consumption]]*1</f>
        <v>0</v>
      </c>
      <c r="AN25" s="9"/>
      <c r="AO25" s="9">
        <f>Table1[[#This Row],[Total HW Consumption]]</f>
        <v>0</v>
      </c>
      <c r="AP25" s="9">
        <f>Table1[[#This Row],[Total CHW Consumption]]</f>
        <v>0</v>
      </c>
      <c r="AQ25" s="9">
        <f>Table1[[#This Row],[Total DW Consumption]]*0</f>
        <v>0</v>
      </c>
      <c r="AR25" s="9">
        <f>SUM(Table1[[#This Row],[Total Elec Energy]:[Total DW Energy]])</f>
        <v>2269116.48</v>
      </c>
      <c r="AS25" s="7">
        <f>IFERROR(Table1[[#This Row],[Total Building Energy (kBTU)]]/Table1[[#This Row],[Building Area]],0)</f>
        <v>42.097854956308787</v>
      </c>
    </row>
    <row r="26" spans="1:45" x14ac:dyDescent="0.25">
      <c r="A26" s="4">
        <v>44593</v>
      </c>
      <c r="B26" t="s">
        <v>121</v>
      </c>
      <c r="C26">
        <f>VLOOKUP(Table1[[#This Row],[Building]],Building_Areas,2,FALSE)</f>
        <v>36500</v>
      </c>
      <c r="E26">
        <v>14382</v>
      </c>
      <c r="F26">
        <v>50558.303999999996</v>
      </c>
      <c r="G26">
        <v>1.38515901369863</v>
      </c>
      <c r="K26">
        <v>0</v>
      </c>
      <c r="N26">
        <v>1486920</v>
      </c>
      <c r="AF26" s="9">
        <f>SUMIF(Table1[[#Headers],[Steam Consumption]:[CHW Consumption_2]], "Elec*",D26:AE26)</f>
        <v>14382</v>
      </c>
      <c r="AG26" s="9">
        <f>SUMIF(Table1[[#Headers],[Steam Consumption]:[CHW Consumption_2]], "Gas*",D26:AE26)</f>
        <v>0</v>
      </c>
      <c r="AH26" s="9">
        <f>SUMIF(Table1[[#Headers],[Steam Consumption]:[CHW Consumption_2]], "Steam*",D26:AE26)</f>
        <v>0</v>
      </c>
      <c r="AI26" s="9">
        <f>SUMIF(Table1[[#Headers],[Steam Consumption]:[CHW Consumption_2]], "HW *",D26:AE26)</f>
        <v>0</v>
      </c>
      <c r="AJ26" s="9">
        <f>SUMIF(Table1[[#Headers],[Steam Consumption]:[CHW Consumption_2]], "CHW*",D26:AE26)</f>
        <v>1486920</v>
      </c>
      <c r="AK26" s="9">
        <f>SUMIF(Table1[[#Headers],[Steam Consumption]:[CHW Consumption_2]], "DW*",D26:AE26)</f>
        <v>0</v>
      </c>
      <c r="AL26" s="9">
        <f>Table1[[#This Row],[Total Elec Consumption]]*3.412</f>
        <v>49071.383999999998</v>
      </c>
      <c r="AM26" s="9">
        <f>Table1[[#This Row],[Total Gas Consumption]]*1</f>
        <v>0</v>
      </c>
      <c r="AN26" s="9">
        <f>Table1[[#This Row],[Total Steam Consumption]]*950/1000</f>
        <v>0</v>
      </c>
      <c r="AO26" s="9">
        <f>Table1[[#This Row],[Total HW Consumption]]</f>
        <v>0</v>
      </c>
      <c r="AP26" s="9">
        <f>Table1[[#This Row],[Total CHW Consumption]]</f>
        <v>1486920</v>
      </c>
      <c r="AQ26" s="9">
        <f>Table1[[#This Row],[Total DW Consumption]]*0</f>
        <v>0</v>
      </c>
      <c r="AR26" s="9">
        <f>SUM(Table1[[#This Row],[Total Elec Energy]:[Total DW Energy]])</f>
        <v>1535991.3840000001</v>
      </c>
      <c r="AS26" s="7">
        <f>IFERROR(Table1[[#This Row],[Total Building Energy (kBTU)]]/Table1[[#This Row],[Building Area]],0)</f>
        <v>42.081955726027402</v>
      </c>
    </row>
    <row r="27" spans="1:45" x14ac:dyDescent="0.25">
      <c r="A27" s="4">
        <v>43160</v>
      </c>
      <c r="B27" t="s">
        <v>121</v>
      </c>
      <c r="C27">
        <f>VLOOKUP(Table1[[#This Row],[Building]],Building_Areas,2,FALSE)</f>
        <v>36500</v>
      </c>
      <c r="E27">
        <v>15875.321428571429</v>
      </c>
      <c r="F27">
        <v>55645.717428571443</v>
      </c>
      <c r="G27">
        <v>1.5245402035225051</v>
      </c>
      <c r="K27">
        <v>0</v>
      </c>
      <c r="N27">
        <v>1479120.7142857141</v>
      </c>
      <c r="AF27" s="9">
        <f>SUMIF(Table1[[#Headers],[Steam Consumption]:[CHW Consumption_2]], "Elec*",D27:AE27)</f>
        <v>15875.321428571429</v>
      </c>
      <c r="AG27" s="9">
        <f>SUMIF(Table1[[#Headers],[Steam Consumption]:[CHW Consumption_2]], "Gas*",D27:AE27)</f>
        <v>0</v>
      </c>
      <c r="AH27" s="9">
        <f>SUMIF(Table1[[#Headers],[Steam Consumption]:[CHW Consumption_2]], "Steam*",D27:AE27)</f>
        <v>0</v>
      </c>
      <c r="AI27" s="9">
        <f>SUMIF(Table1[[#Headers],[Steam Consumption]:[CHW Consumption_2]], "HW *",D27:AE27)</f>
        <v>0</v>
      </c>
      <c r="AJ27" s="9">
        <f>SUMIF(Table1[[#Headers],[Steam Consumption]:[CHW Consumption_2]], "CHW*",D27:AE27)</f>
        <v>1479120.7142857141</v>
      </c>
      <c r="AK27" s="9">
        <f>SUMIF(Table1[[#Headers],[Steam Consumption]:[CHW Consumption_2]], "DW*",D27:AE27)</f>
        <v>0</v>
      </c>
      <c r="AL27" s="9">
        <f>Table1[[#This Row],[Total Elec Consumption]]*3.412</f>
        <v>54166.596714285719</v>
      </c>
      <c r="AM27" s="9">
        <f>Table1[[#This Row],[Total Gas Consumption]]*1</f>
        <v>0</v>
      </c>
      <c r="AN27" s="9">
        <f>Table1[[#This Row],[Total Steam Consumption]]*950/1000</f>
        <v>0</v>
      </c>
      <c r="AO27" s="9">
        <f>Table1[[#This Row],[Total HW Consumption]]</f>
        <v>0</v>
      </c>
      <c r="AP27" s="9">
        <f>Table1[[#This Row],[Total CHW Consumption]]</f>
        <v>1479120.7142857141</v>
      </c>
      <c r="AQ27" s="9">
        <f>Table1[[#This Row],[Total DW Consumption]]*0</f>
        <v>0</v>
      </c>
      <c r="AR27" s="9">
        <f>SUM(Table1[[#This Row],[Total Elec Energy]:[Total DW Energy]])</f>
        <v>1533287.3109999998</v>
      </c>
      <c r="AS27" s="7">
        <f>IFERROR(Table1[[#This Row],[Total Building Energy (kBTU)]]/Table1[[#This Row],[Building Area]],0)</f>
        <v>42.007871534246569</v>
      </c>
    </row>
    <row r="28" spans="1:45" x14ac:dyDescent="0.25">
      <c r="A28" s="4">
        <v>44621</v>
      </c>
      <c r="B28" t="s">
        <v>121</v>
      </c>
      <c r="C28">
        <f>VLOOKUP(Table1[[#This Row],[Building]],Building_Areas,2,FALSE)</f>
        <v>36500</v>
      </c>
      <c r="E28">
        <v>15112.5</v>
      </c>
      <c r="F28">
        <v>53028.743241379307</v>
      </c>
      <c r="G28">
        <v>1.4528422805857339</v>
      </c>
      <c r="K28">
        <v>0</v>
      </c>
      <c r="N28">
        <v>1464893.2413793099</v>
      </c>
      <c r="AF28" s="9">
        <f>SUMIF(Table1[[#Headers],[Steam Consumption]:[CHW Consumption_2]], "Elec*",D28:AE28)</f>
        <v>15112.5</v>
      </c>
      <c r="AG28" s="9">
        <f>SUMIF(Table1[[#Headers],[Steam Consumption]:[CHW Consumption_2]], "Gas*",D28:AE28)</f>
        <v>0</v>
      </c>
      <c r="AH28" s="9">
        <f>SUMIF(Table1[[#Headers],[Steam Consumption]:[CHW Consumption_2]], "Steam*",D28:AE28)</f>
        <v>0</v>
      </c>
      <c r="AI28" s="9">
        <f>SUMIF(Table1[[#Headers],[Steam Consumption]:[CHW Consumption_2]], "HW *",D28:AE28)</f>
        <v>0</v>
      </c>
      <c r="AJ28" s="9">
        <f>SUMIF(Table1[[#Headers],[Steam Consumption]:[CHW Consumption_2]], "CHW*",D28:AE28)</f>
        <v>1464893.2413793099</v>
      </c>
      <c r="AK28" s="9">
        <f>SUMIF(Table1[[#Headers],[Steam Consumption]:[CHW Consumption_2]], "DW*",D28:AE28)</f>
        <v>0</v>
      </c>
      <c r="AL28" s="9">
        <f>Table1[[#This Row],[Total Elec Consumption]]*3.412</f>
        <v>51563.85</v>
      </c>
      <c r="AM28" s="9">
        <f>Table1[[#This Row],[Total Gas Consumption]]*1</f>
        <v>0</v>
      </c>
      <c r="AN28" s="9">
        <f>Table1[[#This Row],[Total Steam Consumption]]*950/1000</f>
        <v>0</v>
      </c>
      <c r="AO28" s="9">
        <f>Table1[[#This Row],[Total HW Consumption]]</f>
        <v>0</v>
      </c>
      <c r="AP28" s="9">
        <f>Table1[[#This Row],[Total CHW Consumption]]</f>
        <v>1464893.2413793099</v>
      </c>
      <c r="AQ28" s="9">
        <f>Table1[[#This Row],[Total DW Consumption]]*0</f>
        <v>0</v>
      </c>
      <c r="AR28" s="9">
        <f>SUM(Table1[[#This Row],[Total Elec Energy]:[Total DW Energy]])</f>
        <v>1516457.09137931</v>
      </c>
      <c r="AS28" s="7">
        <f>IFERROR(Table1[[#This Row],[Total Building Energy (kBTU)]]/Table1[[#This Row],[Building Area]],0)</f>
        <v>41.546769626830411</v>
      </c>
    </row>
    <row r="29" spans="1:45" x14ac:dyDescent="0.25">
      <c r="A29" s="4">
        <v>44713</v>
      </c>
      <c r="B29" t="s">
        <v>100</v>
      </c>
      <c r="C29">
        <f>VLOOKUP(Table1[[#This Row],[Building]],Building_Areas,2,FALSE)</f>
        <v>106758</v>
      </c>
      <c r="D29">
        <v>1309980</v>
      </c>
      <c r="E29">
        <v>294.64285714285711</v>
      </c>
      <c r="F29">
        <v>1196530867.4445269</v>
      </c>
      <c r="G29">
        <v>11207.880134926911</v>
      </c>
      <c r="H29">
        <v>99600</v>
      </c>
      <c r="I29">
        <v>119640</v>
      </c>
      <c r="M29">
        <v>0</v>
      </c>
      <c r="N29">
        <v>2342566.9565217388</v>
      </c>
      <c r="O29">
        <v>3778.8461538461538</v>
      </c>
      <c r="T29">
        <v>695.76923076923083</v>
      </c>
      <c r="U29">
        <v>5522.3076923076924</v>
      </c>
      <c r="Z29">
        <v>915888.88888888899</v>
      </c>
      <c r="AA29">
        <v>127714.2857142857</v>
      </c>
      <c r="AF29" s="9">
        <f>SUMIF(Table1[[#Headers],[Steam Consumption]:[CHW Consumption_2]], "Elec*",D29:AE29)</f>
        <v>229531.5659340659</v>
      </c>
      <c r="AG29" s="9">
        <f>SUMIF(Table1[[#Headers],[Steam Consumption]:[CHW Consumption_2]], "Gas*",D29:AE29)</f>
        <v>0</v>
      </c>
      <c r="AH29" s="9">
        <f>SUMIF(Table1[[#Headers],[Steam Consumption]:[CHW Consumption_2]], "Steam*",D29:AE29)</f>
        <v>1309980</v>
      </c>
      <c r="AI29" s="9">
        <f>SUMIF(Table1[[#Headers],[Steam Consumption]:[CHW Consumption_2]], "HW *",D29:AE29)</f>
        <v>0</v>
      </c>
      <c r="AJ29" s="9">
        <f>SUMIF(Table1[[#Headers],[Steam Consumption]:[CHW Consumption_2]], "CHW*",D29:AE29)</f>
        <v>2342566.9565217388</v>
      </c>
      <c r="AK29" s="9">
        <f>SUMIF(Table1[[#Headers],[Steam Consumption]:[CHW Consumption_2]], "DW*",D29:AE29)</f>
        <v>1043603.1746031747</v>
      </c>
      <c r="AL29" s="9">
        <f>Table1[[#This Row],[Total Elec Consumption]]*3.412</f>
        <v>783161.70296703279</v>
      </c>
      <c r="AM29" s="9">
        <f>Table1[[#This Row],[Total Gas Consumption]]*1</f>
        <v>0</v>
      </c>
      <c r="AN29" s="9">
        <f>Table1[[#This Row],[Total Steam Consumption]]*950/1000</f>
        <v>1244481</v>
      </c>
      <c r="AO29" s="9">
        <f>Table1[[#This Row],[Total HW Consumption]]</f>
        <v>0</v>
      </c>
      <c r="AP29" s="9">
        <f>Table1[[#This Row],[Total CHW Consumption]]</f>
        <v>2342566.9565217388</v>
      </c>
      <c r="AQ29" s="9">
        <f>Table1[[#This Row],[Total DW Consumption]]*0</f>
        <v>0</v>
      </c>
      <c r="AR29" s="9">
        <f>SUM(Table1[[#This Row],[Total Elec Energy]:[Total DW Energy]])</f>
        <v>4370209.6594887711</v>
      </c>
      <c r="AS29" s="7">
        <f>IFERROR(Table1[[#This Row],[Total Building Energy (kBTU)]]/Table1[[#This Row],[Building Area]],0)</f>
        <v>40.935664395068954</v>
      </c>
    </row>
    <row r="30" spans="1:45" x14ac:dyDescent="0.25">
      <c r="A30" s="4">
        <v>44166</v>
      </c>
      <c r="B30" t="s">
        <v>121</v>
      </c>
      <c r="C30">
        <f>VLOOKUP(Table1[[#This Row],[Building]],Building_Areas,2,FALSE)</f>
        <v>36500</v>
      </c>
      <c r="E30">
        <v>12575</v>
      </c>
      <c r="F30">
        <v>44341.58</v>
      </c>
      <c r="G30">
        <v>1.214837808219178</v>
      </c>
      <c r="K30">
        <v>0</v>
      </c>
      <c r="N30">
        <v>1435680</v>
      </c>
      <c r="AF30" s="9">
        <f>SUMIF(Table1[[#Headers],[Steam Consumption]:[CHW Consumption_2]], "Elec*",D30:AE30)</f>
        <v>12575</v>
      </c>
      <c r="AG30" s="9">
        <f>SUMIF(Table1[[#Headers],[Steam Consumption]:[CHW Consumption_2]], "Gas*",D30:AE30)</f>
        <v>0</v>
      </c>
      <c r="AH30" s="9">
        <f>SUMIF(Table1[[#Headers],[Steam Consumption]:[CHW Consumption_2]], "Steam*",D30:AE30)</f>
        <v>0</v>
      </c>
      <c r="AI30" s="9">
        <f>SUMIF(Table1[[#Headers],[Steam Consumption]:[CHW Consumption_2]], "HW *",D30:AE30)</f>
        <v>0</v>
      </c>
      <c r="AJ30" s="9">
        <f>SUMIF(Table1[[#Headers],[Steam Consumption]:[CHW Consumption_2]], "CHW*",D30:AE30)</f>
        <v>1435680</v>
      </c>
      <c r="AK30" s="9">
        <f>SUMIF(Table1[[#Headers],[Steam Consumption]:[CHW Consumption_2]], "DW*",D30:AE30)</f>
        <v>0</v>
      </c>
      <c r="AL30" s="9">
        <f>Table1[[#This Row],[Total Elec Consumption]]*3.412</f>
        <v>42905.9</v>
      </c>
      <c r="AM30" s="9">
        <f>Table1[[#This Row],[Total Gas Consumption]]*1</f>
        <v>0</v>
      </c>
      <c r="AN30" s="9">
        <f>Table1[[#This Row],[Total Steam Consumption]]*950/1000</f>
        <v>0</v>
      </c>
      <c r="AO30" s="9">
        <f>Table1[[#This Row],[Total HW Consumption]]</f>
        <v>0</v>
      </c>
      <c r="AP30" s="9">
        <f>Table1[[#This Row],[Total CHW Consumption]]</f>
        <v>1435680</v>
      </c>
      <c r="AQ30" s="9">
        <f>Table1[[#This Row],[Total DW Consumption]]*0</f>
        <v>0</v>
      </c>
      <c r="AR30" s="9">
        <f>SUM(Table1[[#This Row],[Total Elec Energy]:[Total DW Energy]])</f>
        <v>1478585.9</v>
      </c>
      <c r="AS30" s="7">
        <f>IFERROR(Table1[[#This Row],[Total Building Energy (kBTU)]]/Table1[[#This Row],[Building Area]],0)</f>
        <v>40.509202739726028</v>
      </c>
    </row>
    <row r="31" spans="1:45" x14ac:dyDescent="0.25">
      <c r="A31" s="4">
        <v>43191</v>
      </c>
      <c r="B31" t="s">
        <v>121</v>
      </c>
      <c r="C31">
        <f>VLOOKUP(Table1[[#This Row],[Building]],Building_Areas,2,FALSE)</f>
        <v>36500</v>
      </c>
      <c r="E31">
        <v>15371</v>
      </c>
      <c r="F31">
        <v>53871.421999999999</v>
      </c>
      <c r="G31">
        <v>1.475929369863014</v>
      </c>
      <c r="K31">
        <v>0</v>
      </c>
      <c r="N31">
        <v>1425570</v>
      </c>
      <c r="AF31" s="9">
        <f>SUMIF(Table1[[#Headers],[Steam Consumption]:[CHW Consumption_2]], "Elec*",D31:AE31)</f>
        <v>15371</v>
      </c>
      <c r="AG31" s="9">
        <f>SUMIF(Table1[[#Headers],[Steam Consumption]:[CHW Consumption_2]], "Gas*",D31:AE31)</f>
        <v>0</v>
      </c>
      <c r="AH31" s="9">
        <f>SUMIF(Table1[[#Headers],[Steam Consumption]:[CHW Consumption_2]], "Steam*",D31:AE31)</f>
        <v>0</v>
      </c>
      <c r="AI31" s="9">
        <f>SUMIF(Table1[[#Headers],[Steam Consumption]:[CHW Consumption_2]], "HW *",D31:AE31)</f>
        <v>0</v>
      </c>
      <c r="AJ31" s="9">
        <f>SUMIF(Table1[[#Headers],[Steam Consumption]:[CHW Consumption_2]], "CHW*",D31:AE31)</f>
        <v>1425570</v>
      </c>
      <c r="AK31" s="9">
        <f>SUMIF(Table1[[#Headers],[Steam Consumption]:[CHW Consumption_2]], "DW*",D31:AE31)</f>
        <v>0</v>
      </c>
      <c r="AL31" s="9">
        <f>Table1[[#This Row],[Total Elec Consumption]]*3.412</f>
        <v>52445.851999999999</v>
      </c>
      <c r="AM31" s="9">
        <f>Table1[[#This Row],[Total Gas Consumption]]*1</f>
        <v>0</v>
      </c>
      <c r="AN31" s="9">
        <f>Table1[[#This Row],[Total Steam Consumption]]*950/1000</f>
        <v>0</v>
      </c>
      <c r="AO31" s="9">
        <f>Table1[[#This Row],[Total HW Consumption]]</f>
        <v>0</v>
      </c>
      <c r="AP31" s="9">
        <f>Table1[[#This Row],[Total CHW Consumption]]</f>
        <v>1425570</v>
      </c>
      <c r="AQ31" s="9">
        <f>Table1[[#This Row],[Total DW Consumption]]*0</f>
        <v>0</v>
      </c>
      <c r="AR31" s="9">
        <f>SUM(Table1[[#This Row],[Total Elec Energy]:[Total DW Energy]])</f>
        <v>1478015.852</v>
      </c>
      <c r="AS31" s="7">
        <f>IFERROR(Table1[[#This Row],[Total Building Energy (kBTU)]]/Table1[[#This Row],[Building Area]],0)</f>
        <v>40.493584986301371</v>
      </c>
    </row>
    <row r="32" spans="1:45" x14ac:dyDescent="0.25">
      <c r="A32" s="4">
        <v>43132</v>
      </c>
      <c r="B32" t="s">
        <v>121</v>
      </c>
      <c r="C32">
        <f>VLOOKUP(Table1[[#This Row],[Building]],Building_Areas,2,FALSE)</f>
        <v>36500</v>
      </c>
      <c r="E32">
        <v>15198</v>
      </c>
      <c r="F32">
        <v>53276.746000000006</v>
      </c>
      <c r="G32">
        <v>1.4596368767123289</v>
      </c>
      <c r="K32">
        <v>0</v>
      </c>
      <c r="N32">
        <v>1421170</v>
      </c>
      <c r="AF32" s="9">
        <f>SUMIF(Table1[[#Headers],[Steam Consumption]:[CHW Consumption_2]], "Elec*",D32:AE32)</f>
        <v>15198</v>
      </c>
      <c r="AG32" s="9">
        <f>SUMIF(Table1[[#Headers],[Steam Consumption]:[CHW Consumption_2]], "Gas*",D32:AE32)</f>
        <v>0</v>
      </c>
      <c r="AH32" s="9">
        <f>SUMIF(Table1[[#Headers],[Steam Consumption]:[CHW Consumption_2]], "Steam*",D32:AE32)</f>
        <v>0</v>
      </c>
      <c r="AI32" s="9">
        <f>SUMIF(Table1[[#Headers],[Steam Consumption]:[CHW Consumption_2]], "HW *",D32:AE32)</f>
        <v>0</v>
      </c>
      <c r="AJ32" s="9">
        <f>SUMIF(Table1[[#Headers],[Steam Consumption]:[CHW Consumption_2]], "CHW*",D32:AE32)</f>
        <v>1421170</v>
      </c>
      <c r="AK32" s="9">
        <f>SUMIF(Table1[[#Headers],[Steam Consumption]:[CHW Consumption_2]], "DW*",D32:AE32)</f>
        <v>0</v>
      </c>
      <c r="AL32" s="9">
        <f>Table1[[#This Row],[Total Elec Consumption]]*3.412</f>
        <v>51855.576000000001</v>
      </c>
      <c r="AM32" s="9">
        <f>Table1[[#This Row],[Total Gas Consumption]]*1</f>
        <v>0</v>
      </c>
      <c r="AN32" s="9">
        <f>Table1[[#This Row],[Total Steam Consumption]]*950/1000</f>
        <v>0</v>
      </c>
      <c r="AO32" s="9">
        <f>Table1[[#This Row],[Total HW Consumption]]</f>
        <v>0</v>
      </c>
      <c r="AP32" s="9">
        <f>Table1[[#This Row],[Total CHW Consumption]]</f>
        <v>1421170</v>
      </c>
      <c r="AQ32" s="9">
        <f>Table1[[#This Row],[Total DW Consumption]]*0</f>
        <v>0</v>
      </c>
      <c r="AR32" s="9">
        <f>SUM(Table1[[#This Row],[Total Elec Energy]:[Total DW Energy]])</f>
        <v>1473025.5759999999</v>
      </c>
      <c r="AS32" s="7">
        <f>IFERROR(Table1[[#This Row],[Total Building Energy (kBTU)]]/Table1[[#This Row],[Building Area]],0)</f>
        <v>40.356865095890406</v>
      </c>
    </row>
    <row r="33" spans="1:45" x14ac:dyDescent="0.25">
      <c r="A33" s="4">
        <v>43497</v>
      </c>
      <c r="B33" t="s">
        <v>100</v>
      </c>
      <c r="C33">
        <f>VLOOKUP(Table1[[#This Row],[Building]],Building_Areas,2,FALSE)</f>
        <v>106758</v>
      </c>
      <c r="D33">
        <v>3821067.8153846222</v>
      </c>
      <c r="E33">
        <v>537.70769230769542</v>
      </c>
      <c r="F33">
        <v>3485765799.5383639</v>
      </c>
      <c r="G33">
        <v>32651.0968689781</v>
      </c>
      <c r="H33">
        <v>50921.406912794482</v>
      </c>
      <c r="I33">
        <v>126406.33599999671</v>
      </c>
      <c r="M33">
        <v>0</v>
      </c>
      <c r="N33">
        <v>0</v>
      </c>
      <c r="O33">
        <v>3491.7119999999741</v>
      </c>
      <c r="T33">
        <v>1032.752000000007</v>
      </c>
      <c r="U33">
        <v>6003.8719999999739</v>
      </c>
      <c r="Z33">
        <v>135056.92307692309</v>
      </c>
      <c r="AA33">
        <v>174095.3846153846</v>
      </c>
      <c r="AF33" s="9">
        <f>SUMIF(Table1[[#Headers],[Steam Consumption]:[CHW Consumption_2]], "Elec*",D33:AE33)</f>
        <v>188393.78660509884</v>
      </c>
      <c r="AG33" s="9">
        <f>SUMIF(Table1[[#Headers],[Steam Consumption]:[CHW Consumption_2]], "Gas*",D33:AE33)</f>
        <v>0</v>
      </c>
      <c r="AH33" s="9">
        <f>SUMIF(Table1[[#Headers],[Steam Consumption]:[CHW Consumption_2]], "Steam*",D33:AE33)</f>
        <v>3821067.8153846222</v>
      </c>
      <c r="AI33" s="9">
        <f>SUMIF(Table1[[#Headers],[Steam Consumption]:[CHW Consumption_2]], "HW *",D33:AE33)</f>
        <v>0</v>
      </c>
      <c r="AJ33" s="9">
        <f>SUMIF(Table1[[#Headers],[Steam Consumption]:[CHW Consumption_2]], "CHW*",D33:AE33)</f>
        <v>0</v>
      </c>
      <c r="AK33" s="9">
        <f>SUMIF(Table1[[#Headers],[Steam Consumption]:[CHW Consumption_2]], "DW*",D33:AE33)</f>
        <v>309152.30769230769</v>
      </c>
      <c r="AL33" s="9">
        <f>Table1[[#This Row],[Total Elec Consumption]]*3.412</f>
        <v>642799.59989659721</v>
      </c>
      <c r="AM33" s="9">
        <f>Table1[[#This Row],[Total Gas Consumption]]*1</f>
        <v>0</v>
      </c>
      <c r="AN33" s="9">
        <f>Table1[[#This Row],[Total Steam Consumption]]*950/1000</f>
        <v>3630014.4246153911</v>
      </c>
      <c r="AO33" s="9">
        <f>Table1[[#This Row],[Total HW Consumption]]</f>
        <v>0</v>
      </c>
      <c r="AP33" s="9">
        <f>Table1[[#This Row],[Total CHW Consumption]]</f>
        <v>0</v>
      </c>
      <c r="AQ33" s="9">
        <f>Table1[[#This Row],[Total DW Consumption]]*0</f>
        <v>0</v>
      </c>
      <c r="AR33" s="9">
        <f>SUM(Table1[[#This Row],[Total Elec Energy]:[Total DW Energy]])</f>
        <v>4272814.0245119883</v>
      </c>
      <c r="AS33" s="7">
        <f>IFERROR(Table1[[#This Row],[Total Building Energy (kBTU)]]/Table1[[#This Row],[Building Area]],0)</f>
        <v>40.023361476535605</v>
      </c>
    </row>
    <row r="34" spans="1:45" x14ac:dyDescent="0.25">
      <c r="A34" s="4">
        <v>43160</v>
      </c>
      <c r="B34" t="s">
        <v>100</v>
      </c>
      <c r="C34">
        <f>VLOOKUP(Table1[[#This Row],[Building]],Building_Areas,2,FALSE)</f>
        <v>106758</v>
      </c>
      <c r="D34">
        <v>3176118.285714285</v>
      </c>
      <c r="E34">
        <v>691.96428571428578</v>
      </c>
      <c r="F34">
        <v>2897760960.4251428</v>
      </c>
      <c r="G34">
        <v>27143.26758111938</v>
      </c>
      <c r="H34">
        <v>58846.857142857138</v>
      </c>
      <c r="I34">
        <v>135470</v>
      </c>
      <c r="M34">
        <v>0</v>
      </c>
      <c r="N34">
        <v>528027.42857142864</v>
      </c>
      <c r="O34">
        <v>3937</v>
      </c>
      <c r="T34">
        <v>1309.75</v>
      </c>
      <c r="U34">
        <v>6434.7142857142862</v>
      </c>
      <c r="Z34">
        <v>239475</v>
      </c>
      <c r="AA34">
        <v>195853.57142857139</v>
      </c>
      <c r="AF34" s="9">
        <f>SUMIF(Table1[[#Headers],[Steam Consumption]:[CHW Consumption_2]], "Elec*",D34:AE34)</f>
        <v>206690.28571428571</v>
      </c>
      <c r="AG34" s="9">
        <f>SUMIF(Table1[[#Headers],[Steam Consumption]:[CHW Consumption_2]], "Gas*",D34:AE34)</f>
        <v>0</v>
      </c>
      <c r="AH34" s="9">
        <f>SUMIF(Table1[[#Headers],[Steam Consumption]:[CHW Consumption_2]], "Steam*",D34:AE34)</f>
        <v>3176118.285714285</v>
      </c>
      <c r="AI34" s="9">
        <f>SUMIF(Table1[[#Headers],[Steam Consumption]:[CHW Consumption_2]], "HW *",D34:AE34)</f>
        <v>0</v>
      </c>
      <c r="AJ34" s="9">
        <f>SUMIF(Table1[[#Headers],[Steam Consumption]:[CHW Consumption_2]], "CHW*",D34:AE34)</f>
        <v>528027.42857142864</v>
      </c>
      <c r="AK34" s="9">
        <f>SUMIF(Table1[[#Headers],[Steam Consumption]:[CHW Consumption_2]], "DW*",D34:AE34)</f>
        <v>435328.57142857136</v>
      </c>
      <c r="AL34" s="9">
        <f>Table1[[#This Row],[Total Elec Consumption]]*3.412</f>
        <v>705227.25485714281</v>
      </c>
      <c r="AM34" s="9">
        <f>Table1[[#This Row],[Total Gas Consumption]]*1</f>
        <v>0</v>
      </c>
      <c r="AN34" s="9">
        <f>Table1[[#This Row],[Total Steam Consumption]]*950/1000</f>
        <v>3017312.3714285707</v>
      </c>
      <c r="AO34" s="9">
        <f>Table1[[#This Row],[Total HW Consumption]]</f>
        <v>0</v>
      </c>
      <c r="AP34" s="9">
        <f>Table1[[#This Row],[Total CHW Consumption]]</f>
        <v>528027.42857142864</v>
      </c>
      <c r="AQ34" s="9">
        <f>Table1[[#This Row],[Total DW Consumption]]*0</f>
        <v>0</v>
      </c>
      <c r="AR34" s="9">
        <f>SUM(Table1[[#This Row],[Total Elec Energy]:[Total DW Energy]])</f>
        <v>4250567.0548571423</v>
      </c>
      <c r="AS34" s="7">
        <f>IFERROR(Table1[[#This Row],[Total Building Energy (kBTU)]]/Table1[[#This Row],[Building Area]],0)</f>
        <v>39.814974567312447</v>
      </c>
    </row>
    <row r="35" spans="1:45" x14ac:dyDescent="0.25">
      <c r="A35" s="4">
        <v>43132</v>
      </c>
      <c r="B35" t="s">
        <v>100</v>
      </c>
      <c r="C35">
        <f>VLOOKUP(Table1[[#This Row],[Building]],Building_Areas,2,FALSE)</f>
        <v>106758</v>
      </c>
      <c r="D35">
        <v>3316608</v>
      </c>
      <c r="E35">
        <v>523</v>
      </c>
      <c r="F35">
        <v>3025873434.6164441</v>
      </c>
      <c r="G35">
        <v>28343.29450361045</v>
      </c>
      <c r="H35">
        <v>55132</v>
      </c>
      <c r="I35">
        <v>127772</v>
      </c>
      <c r="M35">
        <v>0</v>
      </c>
      <c r="N35">
        <v>419904</v>
      </c>
      <c r="O35">
        <v>3875</v>
      </c>
      <c r="T35">
        <v>1216.4444444444439</v>
      </c>
      <c r="U35">
        <v>6065</v>
      </c>
      <c r="Z35">
        <v>224400</v>
      </c>
      <c r="AA35">
        <v>238200</v>
      </c>
      <c r="AF35" s="9">
        <f>SUMIF(Table1[[#Headers],[Steam Consumption]:[CHW Consumption_2]], "Elec*",D35:AE35)</f>
        <v>194583.44444444444</v>
      </c>
      <c r="AG35" s="9">
        <f>SUMIF(Table1[[#Headers],[Steam Consumption]:[CHW Consumption_2]], "Gas*",D35:AE35)</f>
        <v>0</v>
      </c>
      <c r="AH35" s="9">
        <f>SUMIF(Table1[[#Headers],[Steam Consumption]:[CHW Consumption_2]], "Steam*",D35:AE35)</f>
        <v>3316608</v>
      </c>
      <c r="AI35" s="9">
        <f>SUMIF(Table1[[#Headers],[Steam Consumption]:[CHW Consumption_2]], "HW *",D35:AE35)</f>
        <v>0</v>
      </c>
      <c r="AJ35" s="9">
        <f>SUMIF(Table1[[#Headers],[Steam Consumption]:[CHW Consumption_2]], "CHW*",D35:AE35)</f>
        <v>419904</v>
      </c>
      <c r="AK35" s="9">
        <f>SUMIF(Table1[[#Headers],[Steam Consumption]:[CHW Consumption_2]], "DW*",D35:AE35)</f>
        <v>462600</v>
      </c>
      <c r="AL35" s="9">
        <f>Table1[[#This Row],[Total Elec Consumption]]*3.412</f>
        <v>663918.71244444442</v>
      </c>
      <c r="AM35" s="9">
        <f>Table1[[#This Row],[Total Gas Consumption]]*1</f>
        <v>0</v>
      </c>
      <c r="AN35" s="9">
        <f>Table1[[#This Row],[Total Steam Consumption]]*950/1000</f>
        <v>3150777.6</v>
      </c>
      <c r="AO35" s="9">
        <f>Table1[[#This Row],[Total HW Consumption]]</f>
        <v>0</v>
      </c>
      <c r="AP35" s="9">
        <f>Table1[[#This Row],[Total CHW Consumption]]</f>
        <v>419904</v>
      </c>
      <c r="AQ35" s="9">
        <f>Table1[[#This Row],[Total DW Consumption]]*0</f>
        <v>0</v>
      </c>
      <c r="AR35" s="9">
        <f>SUM(Table1[[#This Row],[Total Elec Energy]:[Total DW Energy]])</f>
        <v>4234600.3124444447</v>
      </c>
      <c r="AS35" s="7">
        <f>IFERROR(Table1[[#This Row],[Total Building Energy (kBTU)]]/Table1[[#This Row],[Building Area]],0)</f>
        <v>39.665414418071194</v>
      </c>
    </row>
    <row r="36" spans="1:45" x14ac:dyDescent="0.25">
      <c r="A36" s="4">
        <v>43647</v>
      </c>
      <c r="B36" t="s">
        <v>100</v>
      </c>
      <c r="C36">
        <f>VLOOKUP(Table1[[#This Row],[Building]],Building_Areas,2,FALSE)</f>
        <v>106758</v>
      </c>
      <c r="D36">
        <v>1244320</v>
      </c>
      <c r="E36">
        <v>352</v>
      </c>
      <c r="F36">
        <v>1137725916.513154</v>
      </c>
      <c r="G36">
        <v>10657.055363655691</v>
      </c>
      <c r="H36">
        <v>127724</v>
      </c>
      <c r="I36">
        <v>130496</v>
      </c>
      <c r="M36">
        <v>0</v>
      </c>
      <c r="N36">
        <v>2075247.0000000449</v>
      </c>
      <c r="O36">
        <v>4206</v>
      </c>
      <c r="T36">
        <v>880</v>
      </c>
      <c r="U36">
        <v>5377</v>
      </c>
      <c r="Z36">
        <v>1473600</v>
      </c>
      <c r="AA36">
        <v>512453.84615384613</v>
      </c>
      <c r="AF36" s="9">
        <f>SUMIF(Table1[[#Headers],[Steam Consumption]:[CHW Consumption_2]], "Elec*",D36:AE36)</f>
        <v>269035</v>
      </c>
      <c r="AG36" s="9">
        <f>SUMIF(Table1[[#Headers],[Steam Consumption]:[CHW Consumption_2]], "Gas*",D36:AE36)</f>
        <v>0</v>
      </c>
      <c r="AH36" s="9">
        <f>SUMIF(Table1[[#Headers],[Steam Consumption]:[CHW Consumption_2]], "Steam*",D36:AE36)</f>
        <v>1244320</v>
      </c>
      <c r="AI36" s="9">
        <f>SUMIF(Table1[[#Headers],[Steam Consumption]:[CHW Consumption_2]], "HW *",D36:AE36)</f>
        <v>0</v>
      </c>
      <c r="AJ36" s="9">
        <f>SUMIF(Table1[[#Headers],[Steam Consumption]:[CHW Consumption_2]], "CHW*",D36:AE36)</f>
        <v>2075247.0000000449</v>
      </c>
      <c r="AK36" s="9">
        <f>SUMIF(Table1[[#Headers],[Steam Consumption]:[CHW Consumption_2]], "DW*",D36:AE36)</f>
        <v>1986053.846153846</v>
      </c>
      <c r="AL36" s="9">
        <f>Table1[[#This Row],[Total Elec Consumption]]*3.412</f>
        <v>917947.41999999993</v>
      </c>
      <c r="AM36" s="9">
        <f>Table1[[#This Row],[Total Gas Consumption]]*1</f>
        <v>0</v>
      </c>
      <c r="AN36" s="9">
        <f>Table1[[#This Row],[Total Steam Consumption]]*950/1000</f>
        <v>1182104</v>
      </c>
      <c r="AO36" s="9">
        <f>Table1[[#This Row],[Total HW Consumption]]</f>
        <v>0</v>
      </c>
      <c r="AP36" s="9">
        <f>Table1[[#This Row],[Total CHW Consumption]]</f>
        <v>2075247.0000000449</v>
      </c>
      <c r="AQ36" s="9">
        <f>Table1[[#This Row],[Total DW Consumption]]*0</f>
        <v>0</v>
      </c>
      <c r="AR36" s="9">
        <f>SUM(Table1[[#This Row],[Total Elec Energy]:[Total DW Energy]])</f>
        <v>4175298.4200000446</v>
      </c>
      <c r="AS36" s="7">
        <f>IFERROR(Table1[[#This Row],[Total Building Energy (kBTU)]]/Table1[[#This Row],[Building Area]],0)</f>
        <v>39.109934805822931</v>
      </c>
    </row>
    <row r="37" spans="1:45" x14ac:dyDescent="0.25">
      <c r="A37" s="4">
        <v>44228</v>
      </c>
      <c r="B37" t="s">
        <v>121</v>
      </c>
      <c r="C37">
        <f>VLOOKUP(Table1[[#This Row],[Building]],Building_Areas,2,FALSE)</f>
        <v>36500</v>
      </c>
      <c r="E37">
        <v>14731.36</v>
      </c>
      <c r="F37">
        <v>51638.984320000003</v>
      </c>
      <c r="G37">
        <v>1.4147666936986301</v>
      </c>
      <c r="K37">
        <v>0</v>
      </c>
      <c r="N37">
        <v>1375584</v>
      </c>
      <c r="AF37" s="9">
        <f>SUMIF(Table1[[#Headers],[Steam Consumption]:[CHW Consumption_2]], "Elec*",D37:AE37)</f>
        <v>14731.36</v>
      </c>
      <c r="AG37" s="9">
        <f>SUMIF(Table1[[#Headers],[Steam Consumption]:[CHW Consumption_2]], "Gas*",D37:AE37)</f>
        <v>0</v>
      </c>
      <c r="AH37" s="9">
        <f>SUMIF(Table1[[#Headers],[Steam Consumption]:[CHW Consumption_2]], "Steam*",D37:AE37)</f>
        <v>0</v>
      </c>
      <c r="AI37" s="9">
        <f>SUMIF(Table1[[#Headers],[Steam Consumption]:[CHW Consumption_2]], "HW *",D37:AE37)</f>
        <v>0</v>
      </c>
      <c r="AJ37" s="9">
        <f>SUMIF(Table1[[#Headers],[Steam Consumption]:[CHW Consumption_2]], "CHW*",D37:AE37)</f>
        <v>1375584</v>
      </c>
      <c r="AK37" s="9">
        <f>SUMIF(Table1[[#Headers],[Steam Consumption]:[CHW Consumption_2]], "DW*",D37:AE37)</f>
        <v>0</v>
      </c>
      <c r="AL37" s="9">
        <f>Table1[[#This Row],[Total Elec Consumption]]*3.412</f>
        <v>50263.400320000001</v>
      </c>
      <c r="AM37" s="9">
        <f>Table1[[#This Row],[Total Gas Consumption]]*1</f>
        <v>0</v>
      </c>
      <c r="AN37" s="9">
        <f>Table1[[#This Row],[Total Steam Consumption]]*950/1000</f>
        <v>0</v>
      </c>
      <c r="AO37" s="9">
        <f>Table1[[#This Row],[Total HW Consumption]]</f>
        <v>0</v>
      </c>
      <c r="AP37" s="9">
        <f>Table1[[#This Row],[Total CHW Consumption]]</f>
        <v>1375584</v>
      </c>
      <c r="AQ37" s="9">
        <f>Table1[[#This Row],[Total DW Consumption]]*0</f>
        <v>0</v>
      </c>
      <c r="AR37" s="9">
        <f>SUM(Table1[[#This Row],[Total Elec Energy]:[Total DW Energy]])</f>
        <v>1425847.40032</v>
      </c>
      <c r="AS37" s="7">
        <f>IFERROR(Table1[[#This Row],[Total Building Energy (kBTU)]]/Table1[[#This Row],[Building Area]],0)</f>
        <v>39.064312337534247</v>
      </c>
    </row>
    <row r="38" spans="1:45" x14ac:dyDescent="0.25">
      <c r="A38" s="4">
        <v>43466</v>
      </c>
      <c r="B38" t="s">
        <v>120</v>
      </c>
      <c r="C38">
        <f>VLOOKUP(Table1[[#This Row],[Building]],Building_Areas,2,FALSE)</f>
        <v>36500</v>
      </c>
      <c r="D38">
        <v>1236444.992941197</v>
      </c>
      <c r="E38">
        <v>25466.935294117309</v>
      </c>
      <c r="F38">
        <v>1128095568.563236</v>
      </c>
      <c r="G38">
        <v>30906.72790584209</v>
      </c>
      <c r="K38">
        <v>155935.28823529839</v>
      </c>
      <c r="L38">
        <v>370685.88235300779</v>
      </c>
      <c r="N38">
        <v>0</v>
      </c>
      <c r="AF38" s="9">
        <f>SUMIF(Table1[[#Headers],[Steam Consumption]:[CHW Consumption_2]], "Elec*",D38:AE38)</f>
        <v>25466.935294117309</v>
      </c>
      <c r="AG38" s="9">
        <f>SUMIF(Table1[[#Headers],[Steam Consumption]:[CHW Consumption_2]], "Gas*",D38:AE38)</f>
        <v>0</v>
      </c>
      <c r="AH38" s="9">
        <f>SUMIF(Table1[[#Headers],[Steam Consumption]:[CHW Consumption_2]], "Steam*",D38:AE38)</f>
        <v>1236444.992941197</v>
      </c>
      <c r="AI38" s="9">
        <f>SUMIF(Table1[[#Headers],[Steam Consumption]:[CHW Consumption_2]], "HW *",D38:AE38)</f>
        <v>155935.28823529839</v>
      </c>
      <c r="AJ38" s="9">
        <f>SUMIF(Table1[[#Headers],[Steam Consumption]:[CHW Consumption_2]], "CHW*",D38:AE38)</f>
        <v>0</v>
      </c>
      <c r="AK38" s="9">
        <f>SUMIF(Table1[[#Headers],[Steam Consumption]:[CHW Consumption_2]], "DW*",D38:AE38)</f>
        <v>370685.88235300779</v>
      </c>
      <c r="AL38" s="9">
        <f>Table1[[#This Row],[Total Elec Consumption]]*3.412</f>
        <v>86893.183223528264</v>
      </c>
      <c r="AM38" s="9">
        <f>Table1[[#This Row],[Total Gas Consumption]]*1</f>
        <v>0</v>
      </c>
      <c r="AN38" s="9">
        <f>Table1[[#This Row],[Total Steam Consumption]]*950/1000</f>
        <v>1174622.7432941373</v>
      </c>
      <c r="AO38" s="9">
        <f>Table1[[#This Row],[Total HW Consumption]]</f>
        <v>155935.28823529839</v>
      </c>
      <c r="AP38" s="9">
        <f>Table1[[#This Row],[Total CHW Consumption]]</f>
        <v>0</v>
      </c>
      <c r="AQ38" s="9">
        <f>Table1[[#This Row],[Total DW Consumption]]*0</f>
        <v>0</v>
      </c>
      <c r="AR38" s="9">
        <f>SUM(Table1[[#This Row],[Total Elec Energy]:[Total DW Energy]])</f>
        <v>1417451.214752964</v>
      </c>
      <c r="AS38" s="7">
        <f>IFERROR(Table1[[#This Row],[Total Building Energy (kBTU)]]/Table1[[#This Row],[Building Area]],0)</f>
        <v>38.834279856245587</v>
      </c>
    </row>
    <row r="39" spans="1:45" x14ac:dyDescent="0.25">
      <c r="A39" s="4">
        <v>43435</v>
      </c>
      <c r="B39" t="s">
        <v>100</v>
      </c>
      <c r="C39">
        <f>VLOOKUP(Table1[[#This Row],[Building]],Building_Areas,2,FALSE)</f>
        <v>106758</v>
      </c>
      <c r="D39">
        <v>3604513.8823530078</v>
      </c>
      <c r="E39">
        <v>558.79411764704855</v>
      </c>
      <c r="F39">
        <v>3288393529.226315</v>
      </c>
      <c r="G39">
        <v>30802.314854402619</v>
      </c>
      <c r="H39">
        <v>50716.563380375497</v>
      </c>
      <c r="I39">
        <v>137911.764705874</v>
      </c>
      <c r="M39">
        <v>0</v>
      </c>
      <c r="N39">
        <v>0</v>
      </c>
      <c r="O39">
        <v>4083.9411764707179</v>
      </c>
      <c r="T39">
        <v>1214.823529411879</v>
      </c>
      <c r="U39">
        <v>6762.5588235292817</v>
      </c>
      <c r="Z39">
        <v>182873.52941174811</v>
      </c>
      <c r="AA39">
        <v>207335.29411762211</v>
      </c>
      <c r="AF39" s="9">
        <f>SUMIF(Table1[[#Headers],[Steam Consumption]:[CHW Consumption_2]], "Elec*",D39:AE39)</f>
        <v>201248.44573330844</v>
      </c>
      <c r="AG39" s="9">
        <f>SUMIF(Table1[[#Headers],[Steam Consumption]:[CHW Consumption_2]], "Gas*",D39:AE39)</f>
        <v>0</v>
      </c>
      <c r="AH39" s="9">
        <f>SUMIF(Table1[[#Headers],[Steam Consumption]:[CHW Consumption_2]], "Steam*",D39:AE39)</f>
        <v>3604513.8823530078</v>
      </c>
      <c r="AI39" s="9">
        <f>SUMIF(Table1[[#Headers],[Steam Consumption]:[CHW Consumption_2]], "HW *",D39:AE39)</f>
        <v>0</v>
      </c>
      <c r="AJ39" s="9">
        <f>SUMIF(Table1[[#Headers],[Steam Consumption]:[CHW Consumption_2]], "CHW*",D39:AE39)</f>
        <v>0</v>
      </c>
      <c r="AK39" s="9">
        <f>SUMIF(Table1[[#Headers],[Steam Consumption]:[CHW Consumption_2]], "DW*",D39:AE39)</f>
        <v>390208.82352937025</v>
      </c>
      <c r="AL39" s="9">
        <f>Table1[[#This Row],[Total Elec Consumption]]*3.412</f>
        <v>686659.69684204843</v>
      </c>
      <c r="AM39" s="9">
        <f>Table1[[#This Row],[Total Gas Consumption]]*1</f>
        <v>0</v>
      </c>
      <c r="AN39" s="9">
        <f>Table1[[#This Row],[Total Steam Consumption]]*950/1000</f>
        <v>3424288.1882353574</v>
      </c>
      <c r="AO39" s="9">
        <f>Table1[[#This Row],[Total HW Consumption]]</f>
        <v>0</v>
      </c>
      <c r="AP39" s="9">
        <f>Table1[[#This Row],[Total CHW Consumption]]</f>
        <v>0</v>
      </c>
      <c r="AQ39" s="9">
        <f>Table1[[#This Row],[Total DW Consumption]]*0</f>
        <v>0</v>
      </c>
      <c r="AR39" s="9">
        <f>SUM(Table1[[#This Row],[Total Elec Energy]:[Total DW Energy]])</f>
        <v>4110947.8850774057</v>
      </c>
      <c r="AS39" s="7">
        <f>IFERROR(Table1[[#This Row],[Total Building Energy (kBTU)]]/Table1[[#This Row],[Building Area]],0)</f>
        <v>38.507164662858109</v>
      </c>
    </row>
    <row r="40" spans="1:45" x14ac:dyDescent="0.25">
      <c r="A40" s="4">
        <v>43647</v>
      </c>
      <c r="B40" t="s">
        <v>84</v>
      </c>
      <c r="C40">
        <f>VLOOKUP(Table1[[#This Row],[Building]],Building_Areas,2,FALSE)</f>
        <v>111135</v>
      </c>
      <c r="D40">
        <v>81960</v>
      </c>
      <c r="E40">
        <v>79404</v>
      </c>
      <c r="F40">
        <v>75341643.348000005</v>
      </c>
      <c r="G40">
        <v>677.92903538939129</v>
      </c>
      <c r="L40">
        <v>319300</v>
      </c>
      <c r="N40">
        <v>3896900</v>
      </c>
      <c r="AF40" s="9">
        <f>SUMIF(Table1[[#Headers],[Steam Consumption]:[CHW Consumption_2]], "Elec*",D40:AE40)</f>
        <v>79404</v>
      </c>
      <c r="AG40" s="9">
        <f>SUMIF(Table1[[#Headers],[Steam Consumption]:[CHW Consumption_2]], "Gas*",D40:AE40)</f>
        <v>0</v>
      </c>
      <c r="AH40" s="9">
        <f>SUMIF(Table1[[#Headers],[Steam Consumption]:[CHW Consumption_2]], "Steam*",D40:AE40)</f>
        <v>81960</v>
      </c>
      <c r="AI40" s="9">
        <f>SUMIF(Table1[[#Headers],[Steam Consumption]:[CHW Consumption_2]], "HW *",D40:AE40)</f>
        <v>0</v>
      </c>
      <c r="AJ40" s="9">
        <f>SUMIF(Table1[[#Headers],[Steam Consumption]:[CHW Consumption_2]], "CHW*",D40:AE40)</f>
        <v>3896900</v>
      </c>
      <c r="AK40" s="9">
        <f>SUMIF(Table1[[#Headers],[Steam Consumption]:[CHW Consumption_2]], "DW*",D40:AE40)</f>
        <v>319300</v>
      </c>
      <c r="AL40" s="9">
        <f>Table1[[#This Row],[Total Elec Consumption]]*3.412</f>
        <v>270926.44799999997</v>
      </c>
      <c r="AM40" s="9">
        <f>Table1[[#This Row],[Total Gas Consumption]]*1</f>
        <v>0</v>
      </c>
      <c r="AN40" s="9">
        <f>Table1[[#This Row],[Total Steam Consumption]]*950/1000</f>
        <v>77862</v>
      </c>
      <c r="AO40" s="9">
        <f>Table1[[#This Row],[Total HW Consumption]]</f>
        <v>0</v>
      </c>
      <c r="AP40" s="9">
        <f>Table1[[#This Row],[Total CHW Consumption]]</f>
        <v>3896900</v>
      </c>
      <c r="AQ40" s="9">
        <f>Table1[[#This Row],[Total DW Consumption]]*0</f>
        <v>0</v>
      </c>
      <c r="AR40" s="9">
        <f>SUM(Table1[[#This Row],[Total Elec Energy]:[Total DW Energy]])</f>
        <v>4245688.4479999999</v>
      </c>
      <c r="AS40" s="7">
        <f>IFERROR(Table1[[#This Row],[Total Building Energy (kBTU)]]/Table1[[#This Row],[Building Area]],0)</f>
        <v>38.202982390785976</v>
      </c>
    </row>
    <row r="41" spans="1:45" x14ac:dyDescent="0.25">
      <c r="A41" s="4">
        <v>43525</v>
      </c>
      <c r="B41" t="s">
        <v>100</v>
      </c>
      <c r="C41">
        <f>VLOOKUP(Table1[[#This Row],[Building]],Building_Areas,2,FALSE)</f>
        <v>106758</v>
      </c>
      <c r="D41">
        <v>3517616</v>
      </c>
      <c r="E41">
        <v>638.6</v>
      </c>
      <c r="F41">
        <v>3209198071.0591998</v>
      </c>
      <c r="G41">
        <v>30060.492619374661</v>
      </c>
      <c r="H41">
        <v>64120</v>
      </c>
      <c r="I41">
        <v>136200</v>
      </c>
      <c r="M41">
        <v>0</v>
      </c>
      <c r="N41">
        <v>0</v>
      </c>
      <c r="O41">
        <v>4180</v>
      </c>
      <c r="T41">
        <v>1138</v>
      </c>
      <c r="U41">
        <v>6525</v>
      </c>
      <c r="Z41">
        <v>177700</v>
      </c>
      <c r="AA41">
        <v>228500</v>
      </c>
      <c r="AF41" s="9">
        <f>SUMIF(Table1[[#Headers],[Steam Consumption]:[CHW Consumption_2]], "Elec*",D41:AE41)</f>
        <v>212801.6</v>
      </c>
      <c r="AG41" s="9">
        <f>SUMIF(Table1[[#Headers],[Steam Consumption]:[CHW Consumption_2]], "Gas*",D41:AE41)</f>
        <v>0</v>
      </c>
      <c r="AH41" s="9">
        <f>SUMIF(Table1[[#Headers],[Steam Consumption]:[CHW Consumption_2]], "Steam*",D41:AE41)</f>
        <v>3517616</v>
      </c>
      <c r="AI41" s="9">
        <f>SUMIF(Table1[[#Headers],[Steam Consumption]:[CHW Consumption_2]], "HW *",D41:AE41)</f>
        <v>0</v>
      </c>
      <c r="AJ41" s="9">
        <f>SUMIF(Table1[[#Headers],[Steam Consumption]:[CHW Consumption_2]], "CHW*",D41:AE41)</f>
        <v>0</v>
      </c>
      <c r="AK41" s="9">
        <f>SUMIF(Table1[[#Headers],[Steam Consumption]:[CHW Consumption_2]], "DW*",D41:AE41)</f>
        <v>406200</v>
      </c>
      <c r="AL41" s="9">
        <f>Table1[[#This Row],[Total Elec Consumption]]*3.412</f>
        <v>726079.05920000002</v>
      </c>
      <c r="AM41" s="9">
        <f>Table1[[#This Row],[Total Gas Consumption]]*1</f>
        <v>0</v>
      </c>
      <c r="AN41" s="9">
        <f>Table1[[#This Row],[Total Steam Consumption]]*950/1000</f>
        <v>3341735.2</v>
      </c>
      <c r="AO41" s="9">
        <f>Table1[[#This Row],[Total HW Consumption]]</f>
        <v>0</v>
      </c>
      <c r="AP41" s="9">
        <f>Table1[[#This Row],[Total CHW Consumption]]</f>
        <v>0</v>
      </c>
      <c r="AQ41" s="9">
        <f>Table1[[#This Row],[Total DW Consumption]]*0</f>
        <v>0</v>
      </c>
      <c r="AR41" s="9">
        <f>SUM(Table1[[#This Row],[Total Elec Energy]:[Total DW Energy]])</f>
        <v>4067814.2592000002</v>
      </c>
      <c r="AS41" s="7">
        <f>IFERROR(Table1[[#This Row],[Total Building Energy (kBTU)]]/Table1[[#This Row],[Building Area]],0)</f>
        <v>38.103132872477943</v>
      </c>
    </row>
    <row r="42" spans="1:45" x14ac:dyDescent="0.25">
      <c r="A42" s="4">
        <v>43525</v>
      </c>
      <c r="B42" t="s">
        <v>121</v>
      </c>
      <c r="C42">
        <f>VLOOKUP(Table1[[#This Row],[Building]],Building_Areas,2,FALSE)</f>
        <v>36500</v>
      </c>
      <c r="E42">
        <v>15496</v>
      </c>
      <c r="F42">
        <v>54206.152000000002</v>
      </c>
      <c r="G42">
        <v>1.485100054794521</v>
      </c>
      <c r="K42">
        <v>0</v>
      </c>
      <c r="N42">
        <v>1333800</v>
      </c>
      <c r="AF42" s="9">
        <f>SUMIF(Table1[[#Headers],[Steam Consumption]:[CHW Consumption_2]], "Elec*",D42:AE42)</f>
        <v>15496</v>
      </c>
      <c r="AG42" s="9">
        <f>SUMIF(Table1[[#Headers],[Steam Consumption]:[CHW Consumption_2]], "Gas*",D42:AE42)</f>
        <v>0</v>
      </c>
      <c r="AH42" s="9">
        <f>SUMIF(Table1[[#Headers],[Steam Consumption]:[CHW Consumption_2]], "Steam*",D42:AE42)</f>
        <v>0</v>
      </c>
      <c r="AI42" s="9">
        <f>SUMIF(Table1[[#Headers],[Steam Consumption]:[CHW Consumption_2]], "HW *",D42:AE42)</f>
        <v>0</v>
      </c>
      <c r="AJ42" s="9">
        <f>SUMIF(Table1[[#Headers],[Steam Consumption]:[CHW Consumption_2]], "CHW*",D42:AE42)</f>
        <v>1333800</v>
      </c>
      <c r="AK42" s="9">
        <f>SUMIF(Table1[[#Headers],[Steam Consumption]:[CHW Consumption_2]], "DW*",D42:AE42)</f>
        <v>0</v>
      </c>
      <c r="AL42" s="9">
        <f>Table1[[#This Row],[Total Elec Consumption]]*3.412</f>
        <v>52872.351999999999</v>
      </c>
      <c r="AM42" s="9">
        <f>Table1[[#This Row],[Total Gas Consumption]]*1</f>
        <v>0</v>
      </c>
      <c r="AN42" s="9">
        <f>Table1[[#This Row],[Total Steam Consumption]]*950/1000</f>
        <v>0</v>
      </c>
      <c r="AO42" s="9">
        <f>Table1[[#This Row],[Total HW Consumption]]</f>
        <v>0</v>
      </c>
      <c r="AP42" s="9">
        <f>Table1[[#This Row],[Total CHW Consumption]]</f>
        <v>1333800</v>
      </c>
      <c r="AQ42" s="9">
        <f>Table1[[#This Row],[Total DW Consumption]]*0</f>
        <v>0</v>
      </c>
      <c r="AR42" s="9">
        <f>SUM(Table1[[#This Row],[Total Elec Energy]:[Total DW Energy]])</f>
        <v>1386672.352</v>
      </c>
      <c r="AS42" s="7">
        <f>IFERROR(Table1[[#This Row],[Total Building Energy (kBTU)]]/Table1[[#This Row],[Building Area]],0)</f>
        <v>37.991023342465752</v>
      </c>
    </row>
    <row r="43" spans="1:45" x14ac:dyDescent="0.25">
      <c r="A43" s="4">
        <v>44652</v>
      </c>
      <c r="B43" t="s">
        <v>121</v>
      </c>
      <c r="C43">
        <f>VLOOKUP(Table1[[#This Row],[Building]],Building_Areas,2,FALSE)</f>
        <v>36500</v>
      </c>
      <c r="E43">
        <v>14987.30769230769</v>
      </c>
      <c r="F43">
        <v>52467.207692307689</v>
      </c>
      <c r="G43">
        <v>1.437457744994731</v>
      </c>
      <c r="K43">
        <v>0</v>
      </c>
      <c r="N43">
        <v>1330513.846153846</v>
      </c>
      <c r="AF43" s="9">
        <f>SUMIF(Table1[[#Headers],[Steam Consumption]:[CHW Consumption_2]], "Elec*",D43:AE43)</f>
        <v>14987.30769230769</v>
      </c>
      <c r="AG43" s="9">
        <f>SUMIF(Table1[[#Headers],[Steam Consumption]:[CHW Consumption_2]], "Gas*",D43:AE43)</f>
        <v>0</v>
      </c>
      <c r="AH43" s="9">
        <f>SUMIF(Table1[[#Headers],[Steam Consumption]:[CHW Consumption_2]], "Steam*",D43:AE43)</f>
        <v>0</v>
      </c>
      <c r="AI43" s="9">
        <f>SUMIF(Table1[[#Headers],[Steam Consumption]:[CHW Consumption_2]], "HW *",D43:AE43)</f>
        <v>0</v>
      </c>
      <c r="AJ43" s="9">
        <f>SUMIF(Table1[[#Headers],[Steam Consumption]:[CHW Consumption_2]], "CHW*",D43:AE43)</f>
        <v>1330513.846153846</v>
      </c>
      <c r="AK43" s="9">
        <f>SUMIF(Table1[[#Headers],[Steam Consumption]:[CHW Consumption_2]], "DW*",D43:AE43)</f>
        <v>0</v>
      </c>
      <c r="AL43" s="9">
        <f>Table1[[#This Row],[Total Elec Consumption]]*3.412</f>
        <v>51136.693846153838</v>
      </c>
      <c r="AM43" s="9">
        <f>Table1[[#This Row],[Total Gas Consumption]]*1</f>
        <v>0</v>
      </c>
      <c r="AN43" s="9">
        <f>Table1[[#This Row],[Total Steam Consumption]]*950/1000</f>
        <v>0</v>
      </c>
      <c r="AO43" s="9">
        <f>Table1[[#This Row],[Total HW Consumption]]</f>
        <v>0</v>
      </c>
      <c r="AP43" s="9">
        <f>Table1[[#This Row],[Total CHW Consumption]]</f>
        <v>1330513.846153846</v>
      </c>
      <c r="AQ43" s="9">
        <f>Table1[[#This Row],[Total DW Consumption]]*0</f>
        <v>0</v>
      </c>
      <c r="AR43" s="9">
        <f>SUM(Table1[[#This Row],[Total Elec Energy]:[Total DW Energy]])</f>
        <v>1381650.5399999998</v>
      </c>
      <c r="AS43" s="7">
        <f>IFERROR(Table1[[#This Row],[Total Building Energy (kBTU)]]/Table1[[#This Row],[Building Area]],0)</f>
        <v>37.853439452054786</v>
      </c>
    </row>
    <row r="44" spans="1:45" x14ac:dyDescent="0.25">
      <c r="A44" s="4">
        <v>43497</v>
      </c>
      <c r="B44" t="s">
        <v>121</v>
      </c>
      <c r="C44">
        <f>VLOOKUP(Table1[[#This Row],[Building]],Building_Areas,2,FALSE)</f>
        <v>36500</v>
      </c>
      <c r="E44">
        <v>16241.12</v>
      </c>
      <c r="F44">
        <v>56737.549378461539</v>
      </c>
      <c r="G44">
        <v>1.554453407629083</v>
      </c>
      <c r="K44">
        <v>0</v>
      </c>
      <c r="N44">
        <v>1322847.9384615391</v>
      </c>
      <c r="AF44" s="9">
        <f>SUMIF(Table1[[#Headers],[Steam Consumption]:[CHW Consumption_2]], "Elec*",D44:AE44)</f>
        <v>16241.12</v>
      </c>
      <c r="AG44" s="9">
        <f>SUMIF(Table1[[#Headers],[Steam Consumption]:[CHW Consumption_2]], "Gas*",D44:AE44)</f>
        <v>0</v>
      </c>
      <c r="AH44" s="9">
        <f>SUMIF(Table1[[#Headers],[Steam Consumption]:[CHW Consumption_2]], "Steam*",D44:AE44)</f>
        <v>0</v>
      </c>
      <c r="AI44" s="9">
        <f>SUMIF(Table1[[#Headers],[Steam Consumption]:[CHW Consumption_2]], "HW *",D44:AE44)</f>
        <v>0</v>
      </c>
      <c r="AJ44" s="9">
        <f>SUMIF(Table1[[#Headers],[Steam Consumption]:[CHW Consumption_2]], "CHW*",D44:AE44)</f>
        <v>1322847.9384615391</v>
      </c>
      <c r="AK44" s="9">
        <f>SUMIF(Table1[[#Headers],[Steam Consumption]:[CHW Consumption_2]], "DW*",D44:AE44)</f>
        <v>0</v>
      </c>
      <c r="AL44" s="9">
        <f>Table1[[#This Row],[Total Elec Consumption]]*3.412</f>
        <v>55414.701440000004</v>
      </c>
      <c r="AM44" s="9">
        <f>Table1[[#This Row],[Total Gas Consumption]]*1</f>
        <v>0</v>
      </c>
      <c r="AN44" s="9">
        <f>Table1[[#This Row],[Total Steam Consumption]]*950/1000</f>
        <v>0</v>
      </c>
      <c r="AO44" s="9">
        <f>Table1[[#This Row],[Total HW Consumption]]</f>
        <v>0</v>
      </c>
      <c r="AP44" s="9">
        <f>Table1[[#This Row],[Total CHW Consumption]]</f>
        <v>1322847.9384615391</v>
      </c>
      <c r="AQ44" s="9">
        <f>Table1[[#This Row],[Total DW Consumption]]*0</f>
        <v>0</v>
      </c>
      <c r="AR44" s="9">
        <f>SUM(Table1[[#This Row],[Total Elec Energy]:[Total DW Energy]])</f>
        <v>1378262.6399015391</v>
      </c>
      <c r="AS44" s="7">
        <f>IFERROR(Table1[[#This Row],[Total Building Energy (kBTU)]]/Table1[[#This Row],[Building Area]],0)</f>
        <v>37.760620271275045</v>
      </c>
    </row>
    <row r="45" spans="1:45" x14ac:dyDescent="0.25">
      <c r="A45" s="4">
        <v>44228</v>
      </c>
      <c r="B45" t="s">
        <v>120</v>
      </c>
      <c r="C45">
        <f>VLOOKUP(Table1[[#This Row],[Building]],Building_Areas,2,FALSE)</f>
        <v>36500</v>
      </c>
      <c r="D45">
        <v>1200291.076923077</v>
      </c>
      <c r="E45">
        <v>22389.919999999998</v>
      </c>
      <c r="F45">
        <v>1095168791.2131939</v>
      </c>
      <c r="G45">
        <v>30004.624416799841</v>
      </c>
      <c r="K45">
        <v>150036.92307692309</v>
      </c>
      <c r="L45">
        <v>426784.61538461538</v>
      </c>
      <c r="N45">
        <v>0</v>
      </c>
      <c r="AF45" s="9">
        <f>SUMIF(Table1[[#Headers],[Steam Consumption]:[CHW Consumption_2]], "Elec*",D45:AE45)</f>
        <v>22389.919999999998</v>
      </c>
      <c r="AG45" s="9">
        <f>SUMIF(Table1[[#Headers],[Steam Consumption]:[CHW Consumption_2]], "Gas*",D45:AE45)</f>
        <v>0</v>
      </c>
      <c r="AH45" s="9">
        <f>SUMIF(Table1[[#Headers],[Steam Consumption]:[CHW Consumption_2]], "Steam*",D45:AE45)</f>
        <v>1200291.076923077</v>
      </c>
      <c r="AI45" s="9">
        <f>SUMIF(Table1[[#Headers],[Steam Consumption]:[CHW Consumption_2]], "HW *",D45:AE45)</f>
        <v>150036.92307692309</v>
      </c>
      <c r="AJ45" s="9">
        <f>SUMIF(Table1[[#Headers],[Steam Consumption]:[CHW Consumption_2]], "CHW*",D45:AE45)</f>
        <v>0</v>
      </c>
      <c r="AK45" s="9">
        <f>SUMIF(Table1[[#Headers],[Steam Consumption]:[CHW Consumption_2]], "DW*",D45:AE45)</f>
        <v>426784.61538461538</v>
      </c>
      <c r="AL45" s="9">
        <f>Table1[[#This Row],[Total Elec Consumption]]*3.412</f>
        <v>76394.407039999991</v>
      </c>
      <c r="AM45" s="9">
        <f>Table1[[#This Row],[Total Gas Consumption]]*1</f>
        <v>0</v>
      </c>
      <c r="AN45" s="9">
        <f>Table1[[#This Row],[Total Steam Consumption]]*950/1000</f>
        <v>1140276.5230769231</v>
      </c>
      <c r="AO45" s="9">
        <f>Table1[[#This Row],[Total HW Consumption]]</f>
        <v>150036.92307692309</v>
      </c>
      <c r="AP45" s="9">
        <f>Table1[[#This Row],[Total CHW Consumption]]</f>
        <v>0</v>
      </c>
      <c r="AQ45" s="9">
        <f>Table1[[#This Row],[Total DW Consumption]]*0</f>
        <v>0</v>
      </c>
      <c r="AR45" s="9">
        <f>SUM(Table1[[#This Row],[Total Elec Energy]:[Total DW Energy]])</f>
        <v>1366707.8531938461</v>
      </c>
      <c r="AS45" s="7">
        <f>IFERROR(Table1[[#This Row],[Total Building Energy (kBTU)]]/Table1[[#This Row],[Building Area]],0)</f>
        <v>37.444050772434139</v>
      </c>
    </row>
    <row r="46" spans="1:45" x14ac:dyDescent="0.25">
      <c r="A46" s="4">
        <v>43101</v>
      </c>
      <c r="B46" t="s">
        <v>120</v>
      </c>
      <c r="C46">
        <f>VLOOKUP(Table1[[#This Row],[Building]],Building_Areas,2,FALSE)</f>
        <v>36500</v>
      </c>
      <c r="D46">
        <v>1165079.642857143</v>
      </c>
      <c r="E46">
        <v>26244.821428571431</v>
      </c>
      <c r="F46">
        <v>1063069149.963928</v>
      </c>
      <c r="G46">
        <v>29125.182190792559</v>
      </c>
      <c r="K46">
        <v>164776.07142857139</v>
      </c>
      <c r="L46">
        <v>426803.57142857142</v>
      </c>
      <c r="N46">
        <v>0</v>
      </c>
      <c r="AF46" s="9">
        <f>SUMIF(Table1[[#Headers],[Steam Consumption]:[CHW Consumption_2]], "Elec*",D46:AE46)</f>
        <v>26244.821428571431</v>
      </c>
      <c r="AG46" s="9">
        <f>SUMIF(Table1[[#Headers],[Steam Consumption]:[CHW Consumption_2]], "Gas*",D46:AE46)</f>
        <v>0</v>
      </c>
      <c r="AH46" s="9">
        <f>SUMIF(Table1[[#Headers],[Steam Consumption]:[CHW Consumption_2]], "Steam*",D46:AE46)</f>
        <v>1165079.642857143</v>
      </c>
      <c r="AI46" s="9">
        <f>SUMIF(Table1[[#Headers],[Steam Consumption]:[CHW Consumption_2]], "HW *",D46:AE46)</f>
        <v>164776.07142857139</v>
      </c>
      <c r="AJ46" s="9">
        <f>SUMIF(Table1[[#Headers],[Steam Consumption]:[CHW Consumption_2]], "CHW*",D46:AE46)</f>
        <v>0</v>
      </c>
      <c r="AK46" s="9">
        <f>SUMIF(Table1[[#Headers],[Steam Consumption]:[CHW Consumption_2]], "DW*",D46:AE46)</f>
        <v>426803.57142857142</v>
      </c>
      <c r="AL46" s="9">
        <f>Table1[[#This Row],[Total Elec Consumption]]*3.412</f>
        <v>89547.330714285723</v>
      </c>
      <c r="AM46" s="9">
        <f>Table1[[#This Row],[Total Gas Consumption]]*1</f>
        <v>0</v>
      </c>
      <c r="AN46" s="9">
        <f>Table1[[#This Row],[Total Steam Consumption]]*950/1000</f>
        <v>1106825.6607142859</v>
      </c>
      <c r="AO46" s="9">
        <f>Table1[[#This Row],[Total HW Consumption]]</f>
        <v>164776.07142857139</v>
      </c>
      <c r="AP46" s="9">
        <f>Table1[[#This Row],[Total CHW Consumption]]</f>
        <v>0</v>
      </c>
      <c r="AQ46" s="9">
        <f>Table1[[#This Row],[Total DW Consumption]]*0</f>
        <v>0</v>
      </c>
      <c r="AR46" s="9">
        <f>SUM(Table1[[#This Row],[Total Elec Energy]:[Total DW Energy]])</f>
        <v>1361149.0628571431</v>
      </c>
      <c r="AS46" s="7">
        <f>IFERROR(Table1[[#This Row],[Total Building Energy (kBTU)]]/Table1[[#This Row],[Building Area]],0)</f>
        <v>37.291755146771045</v>
      </c>
    </row>
    <row r="47" spans="1:45" x14ac:dyDescent="0.25">
      <c r="A47" s="4">
        <v>44682</v>
      </c>
      <c r="B47" t="s">
        <v>100</v>
      </c>
      <c r="C47">
        <f>VLOOKUP(Table1[[#This Row],[Building]],Building_Areas,2,FALSE)</f>
        <v>106758</v>
      </c>
      <c r="D47">
        <v>1731474</v>
      </c>
      <c r="E47">
        <v>468.20689655172413</v>
      </c>
      <c r="F47">
        <v>1580736441.480552</v>
      </c>
      <c r="G47">
        <v>14806.72587984556</v>
      </c>
      <c r="H47">
        <v>82491</v>
      </c>
      <c r="I47">
        <v>125240</v>
      </c>
      <c r="M47">
        <v>0</v>
      </c>
      <c r="N47">
        <v>1558308</v>
      </c>
      <c r="O47">
        <v>3845.0689655172409</v>
      </c>
      <c r="T47">
        <v>738.65517241379314</v>
      </c>
      <c r="U47">
        <v>5614.2068965517237</v>
      </c>
      <c r="Z47">
        <v>814444.82758620696</v>
      </c>
      <c r="AA47">
        <v>70979.31034482758</v>
      </c>
      <c r="AF47" s="9">
        <f>SUMIF(Table1[[#Headers],[Steam Consumption]:[CHW Consumption_2]], "Elec*",D47:AE47)</f>
        <v>218397.13793103446</v>
      </c>
      <c r="AG47" s="9">
        <f>SUMIF(Table1[[#Headers],[Steam Consumption]:[CHW Consumption_2]], "Gas*",D47:AE47)</f>
        <v>0</v>
      </c>
      <c r="AH47" s="9">
        <f>SUMIF(Table1[[#Headers],[Steam Consumption]:[CHW Consumption_2]], "Steam*",D47:AE47)</f>
        <v>1731474</v>
      </c>
      <c r="AI47" s="9">
        <f>SUMIF(Table1[[#Headers],[Steam Consumption]:[CHW Consumption_2]], "HW *",D47:AE47)</f>
        <v>0</v>
      </c>
      <c r="AJ47" s="9">
        <f>SUMIF(Table1[[#Headers],[Steam Consumption]:[CHW Consumption_2]], "CHW*",D47:AE47)</f>
        <v>1558308</v>
      </c>
      <c r="AK47" s="9">
        <f>SUMIF(Table1[[#Headers],[Steam Consumption]:[CHW Consumption_2]], "DW*",D47:AE47)</f>
        <v>885424.13793103455</v>
      </c>
      <c r="AL47" s="9">
        <f>Table1[[#This Row],[Total Elec Consumption]]*3.412</f>
        <v>745171.03462068958</v>
      </c>
      <c r="AM47" s="9">
        <f>Table1[[#This Row],[Total Gas Consumption]]*1</f>
        <v>0</v>
      </c>
      <c r="AN47" s="9">
        <f>Table1[[#This Row],[Total Steam Consumption]]*950/1000</f>
        <v>1644900.3</v>
      </c>
      <c r="AO47" s="9">
        <f>Table1[[#This Row],[Total HW Consumption]]</f>
        <v>0</v>
      </c>
      <c r="AP47" s="9">
        <f>Table1[[#This Row],[Total CHW Consumption]]</f>
        <v>1558308</v>
      </c>
      <c r="AQ47" s="9">
        <f>Table1[[#This Row],[Total DW Consumption]]*0</f>
        <v>0</v>
      </c>
      <c r="AR47" s="9">
        <f>SUM(Table1[[#This Row],[Total Elec Energy]:[Total DW Energy]])</f>
        <v>3948379.3346206895</v>
      </c>
      <c r="AS47" s="7">
        <f>IFERROR(Table1[[#This Row],[Total Building Energy (kBTU)]]/Table1[[#This Row],[Building Area]],0)</f>
        <v>36.984388379519004</v>
      </c>
    </row>
    <row r="48" spans="1:45" x14ac:dyDescent="0.25">
      <c r="A48" s="4">
        <v>43891</v>
      </c>
      <c r="B48" t="s">
        <v>121</v>
      </c>
      <c r="C48">
        <f>VLOOKUP(Table1[[#This Row],[Building]],Building_Areas,2,FALSE)</f>
        <v>36500</v>
      </c>
      <c r="E48">
        <v>13139.724137931031</v>
      </c>
      <c r="F48">
        <v>46137.150344827583</v>
      </c>
      <c r="G48">
        <v>1.264031516296646</v>
      </c>
      <c r="K48">
        <v>0</v>
      </c>
      <c r="N48">
        <v>1304411.586206896</v>
      </c>
      <c r="AF48" s="9">
        <f>SUMIF(Table1[[#Headers],[Steam Consumption]:[CHW Consumption_2]], "Elec*",D48:AE48)</f>
        <v>13139.724137931031</v>
      </c>
      <c r="AG48" s="9">
        <f>SUMIF(Table1[[#Headers],[Steam Consumption]:[CHW Consumption_2]], "Gas*",D48:AE48)</f>
        <v>0</v>
      </c>
      <c r="AH48" s="9">
        <f>SUMIF(Table1[[#Headers],[Steam Consumption]:[CHW Consumption_2]], "Steam*",D48:AE48)</f>
        <v>0</v>
      </c>
      <c r="AI48" s="9">
        <f>SUMIF(Table1[[#Headers],[Steam Consumption]:[CHW Consumption_2]], "HW *",D48:AE48)</f>
        <v>0</v>
      </c>
      <c r="AJ48" s="9">
        <f>SUMIF(Table1[[#Headers],[Steam Consumption]:[CHW Consumption_2]], "CHW*",D48:AE48)</f>
        <v>1304411.586206896</v>
      </c>
      <c r="AK48" s="9">
        <f>SUMIF(Table1[[#Headers],[Steam Consumption]:[CHW Consumption_2]], "DW*",D48:AE48)</f>
        <v>0</v>
      </c>
      <c r="AL48" s="9">
        <f>Table1[[#This Row],[Total Elec Consumption]]*3.412</f>
        <v>44832.738758620675</v>
      </c>
      <c r="AM48" s="9">
        <f>Table1[[#This Row],[Total Gas Consumption]]*1</f>
        <v>0</v>
      </c>
      <c r="AN48" s="9">
        <f>Table1[[#This Row],[Total Steam Consumption]]*950/1000</f>
        <v>0</v>
      </c>
      <c r="AO48" s="9">
        <f>Table1[[#This Row],[Total HW Consumption]]</f>
        <v>0</v>
      </c>
      <c r="AP48" s="9">
        <f>Table1[[#This Row],[Total CHW Consumption]]</f>
        <v>1304411.586206896</v>
      </c>
      <c r="AQ48" s="9">
        <f>Table1[[#This Row],[Total DW Consumption]]*0</f>
        <v>0</v>
      </c>
      <c r="AR48" s="9">
        <f>SUM(Table1[[#This Row],[Total Elec Energy]:[Total DW Energy]])</f>
        <v>1349244.3249655166</v>
      </c>
      <c r="AS48" s="7">
        <f>IFERROR(Table1[[#This Row],[Total Building Energy (kBTU)]]/Table1[[#This Row],[Building Area]],0)</f>
        <v>36.965597944260729</v>
      </c>
    </row>
    <row r="49" spans="1:45" x14ac:dyDescent="0.25">
      <c r="A49" s="4">
        <v>44228</v>
      </c>
      <c r="B49" t="s">
        <v>100</v>
      </c>
      <c r="C49">
        <f>VLOOKUP(Table1[[#This Row],[Building]],Building_Areas,2,FALSE)</f>
        <v>106758</v>
      </c>
      <c r="D49">
        <v>3645254</v>
      </c>
      <c r="E49">
        <v>623.53846153846155</v>
      </c>
      <c r="F49">
        <v>3325138695.7429419</v>
      </c>
      <c r="G49">
        <v>31146.506076761849</v>
      </c>
      <c r="H49">
        <v>0</v>
      </c>
      <c r="I49">
        <v>126572</v>
      </c>
      <c r="M49">
        <v>0</v>
      </c>
      <c r="N49">
        <v>0</v>
      </c>
      <c r="O49">
        <v>3784.48</v>
      </c>
      <c r="T49">
        <v>1066.24</v>
      </c>
      <c r="U49">
        <v>6704.32</v>
      </c>
      <c r="Z49">
        <v>96600</v>
      </c>
      <c r="AA49">
        <v>97030.76923076922</v>
      </c>
      <c r="AF49" s="9">
        <f>SUMIF(Table1[[#Headers],[Steam Consumption]:[CHW Consumption_2]], "Elec*",D49:AE49)</f>
        <v>138750.57846153848</v>
      </c>
      <c r="AG49" s="9">
        <f>SUMIF(Table1[[#Headers],[Steam Consumption]:[CHW Consumption_2]], "Gas*",D49:AE49)</f>
        <v>0</v>
      </c>
      <c r="AH49" s="9">
        <f>SUMIF(Table1[[#Headers],[Steam Consumption]:[CHW Consumption_2]], "Steam*",D49:AE49)</f>
        <v>3645254</v>
      </c>
      <c r="AI49" s="9">
        <f>SUMIF(Table1[[#Headers],[Steam Consumption]:[CHW Consumption_2]], "HW *",D49:AE49)</f>
        <v>0</v>
      </c>
      <c r="AJ49" s="9">
        <f>SUMIF(Table1[[#Headers],[Steam Consumption]:[CHW Consumption_2]], "CHW*",D49:AE49)</f>
        <v>0</v>
      </c>
      <c r="AK49" s="9">
        <f>SUMIF(Table1[[#Headers],[Steam Consumption]:[CHW Consumption_2]], "DW*",D49:AE49)</f>
        <v>193630.76923076922</v>
      </c>
      <c r="AL49" s="9">
        <f>Table1[[#This Row],[Total Elec Consumption]]*3.412</f>
        <v>473416.97371076926</v>
      </c>
      <c r="AM49" s="9">
        <f>Table1[[#This Row],[Total Gas Consumption]]*1</f>
        <v>0</v>
      </c>
      <c r="AN49" s="9">
        <f>Table1[[#This Row],[Total Steam Consumption]]*950/1000</f>
        <v>3462991.3</v>
      </c>
      <c r="AO49" s="9">
        <f>Table1[[#This Row],[Total HW Consumption]]</f>
        <v>0</v>
      </c>
      <c r="AP49" s="9">
        <f>Table1[[#This Row],[Total CHW Consumption]]</f>
        <v>0</v>
      </c>
      <c r="AQ49" s="9">
        <f>Table1[[#This Row],[Total DW Consumption]]*0</f>
        <v>0</v>
      </c>
      <c r="AR49" s="9">
        <f>SUM(Table1[[#This Row],[Total Elec Energy]:[Total DW Energy]])</f>
        <v>3936408.2737107691</v>
      </c>
      <c r="AS49" s="7">
        <f>IFERROR(Table1[[#This Row],[Total Building Energy (kBTU)]]/Table1[[#This Row],[Building Area]],0)</f>
        <v>36.87225569709782</v>
      </c>
    </row>
    <row r="50" spans="1:45" x14ac:dyDescent="0.25">
      <c r="A50" s="4">
        <v>44197</v>
      </c>
      <c r="B50" t="s">
        <v>100</v>
      </c>
      <c r="C50">
        <f>VLOOKUP(Table1[[#This Row],[Building]],Building_Areas,2,FALSE)</f>
        <v>106758</v>
      </c>
      <c r="D50">
        <v>3575450</v>
      </c>
      <c r="E50">
        <v>543</v>
      </c>
      <c r="F50">
        <v>3261563176.8839998</v>
      </c>
      <c r="G50">
        <v>30550.99549339628</v>
      </c>
      <c r="H50">
        <v>0</v>
      </c>
      <c r="I50">
        <v>136874</v>
      </c>
      <c r="M50">
        <v>0</v>
      </c>
      <c r="N50">
        <v>0</v>
      </c>
      <c r="O50">
        <v>4337</v>
      </c>
      <c r="T50">
        <v>1047</v>
      </c>
      <c r="U50">
        <v>7456</v>
      </c>
      <c r="Z50">
        <v>121900</v>
      </c>
      <c r="AA50">
        <v>118200</v>
      </c>
      <c r="AF50" s="9">
        <f>SUMIF(Table1[[#Headers],[Steam Consumption]:[CHW Consumption_2]], "Elec*",D50:AE50)</f>
        <v>150257</v>
      </c>
      <c r="AG50" s="9">
        <f>SUMIF(Table1[[#Headers],[Steam Consumption]:[CHW Consumption_2]], "Gas*",D50:AE50)</f>
        <v>0</v>
      </c>
      <c r="AH50" s="9">
        <f>SUMIF(Table1[[#Headers],[Steam Consumption]:[CHW Consumption_2]], "Steam*",D50:AE50)</f>
        <v>3575450</v>
      </c>
      <c r="AI50" s="9">
        <f>SUMIF(Table1[[#Headers],[Steam Consumption]:[CHW Consumption_2]], "HW *",D50:AE50)</f>
        <v>0</v>
      </c>
      <c r="AJ50" s="9">
        <f>SUMIF(Table1[[#Headers],[Steam Consumption]:[CHW Consumption_2]], "CHW*",D50:AE50)</f>
        <v>0</v>
      </c>
      <c r="AK50" s="9">
        <f>SUMIF(Table1[[#Headers],[Steam Consumption]:[CHW Consumption_2]], "DW*",D50:AE50)</f>
        <v>240100</v>
      </c>
      <c r="AL50" s="9">
        <f>Table1[[#This Row],[Total Elec Consumption]]*3.412</f>
        <v>512676.88399999996</v>
      </c>
      <c r="AM50" s="9">
        <f>Table1[[#This Row],[Total Gas Consumption]]*1</f>
        <v>0</v>
      </c>
      <c r="AN50" s="9">
        <f>Table1[[#This Row],[Total Steam Consumption]]*950/1000</f>
        <v>3396677.5</v>
      </c>
      <c r="AO50" s="9">
        <f>Table1[[#This Row],[Total HW Consumption]]</f>
        <v>0</v>
      </c>
      <c r="AP50" s="9">
        <f>Table1[[#This Row],[Total CHW Consumption]]</f>
        <v>0</v>
      </c>
      <c r="AQ50" s="9">
        <f>Table1[[#This Row],[Total DW Consumption]]*0</f>
        <v>0</v>
      </c>
      <c r="AR50" s="9">
        <f>SUM(Table1[[#This Row],[Total Elec Energy]:[Total DW Energy]])</f>
        <v>3909354.3840000001</v>
      </c>
      <c r="AS50" s="7">
        <f>IFERROR(Table1[[#This Row],[Total Building Energy (kBTU)]]/Table1[[#This Row],[Building Area]],0)</f>
        <v>36.618842466138368</v>
      </c>
    </row>
    <row r="51" spans="1:45" x14ac:dyDescent="0.25">
      <c r="A51" s="4">
        <v>43831</v>
      </c>
      <c r="B51" t="s">
        <v>121</v>
      </c>
      <c r="C51">
        <f>VLOOKUP(Table1[[#This Row],[Building]],Building_Areas,2,FALSE)</f>
        <v>36500</v>
      </c>
      <c r="E51">
        <v>13007.37037037037</v>
      </c>
      <c r="F51">
        <v>45671.380531289913</v>
      </c>
      <c r="G51">
        <v>1.251270699487395</v>
      </c>
      <c r="K51">
        <v>0</v>
      </c>
      <c r="N51">
        <v>1290232.8275862071</v>
      </c>
      <c r="AF51" s="9">
        <f>SUMIF(Table1[[#Headers],[Steam Consumption]:[CHW Consumption_2]], "Elec*",D51:AE51)</f>
        <v>13007.37037037037</v>
      </c>
      <c r="AG51" s="9">
        <f>SUMIF(Table1[[#Headers],[Steam Consumption]:[CHW Consumption_2]], "Gas*",D51:AE51)</f>
        <v>0</v>
      </c>
      <c r="AH51" s="9">
        <f>SUMIF(Table1[[#Headers],[Steam Consumption]:[CHW Consumption_2]], "Steam*",D51:AE51)</f>
        <v>0</v>
      </c>
      <c r="AI51" s="9">
        <f>SUMIF(Table1[[#Headers],[Steam Consumption]:[CHW Consumption_2]], "HW *",D51:AE51)</f>
        <v>0</v>
      </c>
      <c r="AJ51" s="9">
        <f>SUMIF(Table1[[#Headers],[Steam Consumption]:[CHW Consumption_2]], "CHW*",D51:AE51)</f>
        <v>1290232.8275862071</v>
      </c>
      <c r="AK51" s="9">
        <f>SUMIF(Table1[[#Headers],[Steam Consumption]:[CHW Consumption_2]], "DW*",D51:AE51)</f>
        <v>0</v>
      </c>
      <c r="AL51" s="9">
        <f>Table1[[#This Row],[Total Elec Consumption]]*3.412</f>
        <v>44381.147703703704</v>
      </c>
      <c r="AM51" s="9">
        <f>Table1[[#This Row],[Total Gas Consumption]]*1</f>
        <v>0</v>
      </c>
      <c r="AN51" s="9">
        <f>Table1[[#This Row],[Total Steam Consumption]]*950/1000</f>
        <v>0</v>
      </c>
      <c r="AO51" s="9">
        <f>Table1[[#This Row],[Total HW Consumption]]</f>
        <v>0</v>
      </c>
      <c r="AP51" s="9">
        <f>Table1[[#This Row],[Total CHW Consumption]]</f>
        <v>1290232.8275862071</v>
      </c>
      <c r="AQ51" s="9">
        <f>Table1[[#This Row],[Total DW Consumption]]*0</f>
        <v>0</v>
      </c>
      <c r="AR51" s="9">
        <f>SUM(Table1[[#This Row],[Total Elec Energy]:[Total DW Energy]])</f>
        <v>1334613.9752899108</v>
      </c>
      <c r="AS51" s="7">
        <f>IFERROR(Table1[[#This Row],[Total Building Energy (kBTU)]]/Table1[[#This Row],[Building Area]],0)</f>
        <v>36.564766446298925</v>
      </c>
    </row>
    <row r="52" spans="1:45" x14ac:dyDescent="0.25">
      <c r="A52" s="4">
        <v>44378</v>
      </c>
      <c r="B52" t="s">
        <v>100</v>
      </c>
      <c r="C52">
        <f>VLOOKUP(Table1[[#This Row],[Building]],Building_Areas,2,FALSE)</f>
        <v>106758</v>
      </c>
      <c r="D52">
        <v>1213216</v>
      </c>
      <c r="E52">
        <v>337</v>
      </c>
      <c r="F52">
        <v>1108491842.194</v>
      </c>
      <c r="G52">
        <v>10383.220388111429</v>
      </c>
      <c r="H52">
        <v>146382</v>
      </c>
      <c r="I52">
        <v>125643</v>
      </c>
      <c r="M52">
        <v>0</v>
      </c>
      <c r="N52">
        <v>1757886</v>
      </c>
      <c r="O52">
        <v>4036</v>
      </c>
      <c r="T52">
        <v>796</v>
      </c>
      <c r="U52">
        <v>6490</v>
      </c>
      <c r="Z52">
        <v>686700</v>
      </c>
      <c r="AA52">
        <v>382462.5</v>
      </c>
      <c r="AF52" s="9">
        <f>SUMIF(Table1[[#Headers],[Steam Consumption]:[CHW Consumption_2]], "Elec*",D52:AE52)</f>
        <v>283684</v>
      </c>
      <c r="AG52" s="9">
        <f>SUMIF(Table1[[#Headers],[Steam Consumption]:[CHW Consumption_2]], "Gas*",D52:AE52)</f>
        <v>0</v>
      </c>
      <c r="AH52" s="9">
        <f>SUMIF(Table1[[#Headers],[Steam Consumption]:[CHW Consumption_2]], "Steam*",D52:AE52)</f>
        <v>1213216</v>
      </c>
      <c r="AI52" s="9">
        <f>SUMIF(Table1[[#Headers],[Steam Consumption]:[CHW Consumption_2]], "HW *",D52:AE52)</f>
        <v>0</v>
      </c>
      <c r="AJ52" s="9">
        <f>SUMIF(Table1[[#Headers],[Steam Consumption]:[CHW Consumption_2]], "CHW*",D52:AE52)</f>
        <v>1757886</v>
      </c>
      <c r="AK52" s="9">
        <f>SUMIF(Table1[[#Headers],[Steam Consumption]:[CHW Consumption_2]], "DW*",D52:AE52)</f>
        <v>1069162.5</v>
      </c>
      <c r="AL52" s="9">
        <f>Table1[[#This Row],[Total Elec Consumption]]*3.412</f>
        <v>967929.80799999996</v>
      </c>
      <c r="AM52" s="9">
        <f>Table1[[#This Row],[Total Gas Consumption]]*1</f>
        <v>0</v>
      </c>
      <c r="AN52" s="9">
        <f>Table1[[#This Row],[Total Steam Consumption]]*950/1000</f>
        <v>1152555.2</v>
      </c>
      <c r="AO52" s="9">
        <f>Table1[[#This Row],[Total HW Consumption]]</f>
        <v>0</v>
      </c>
      <c r="AP52" s="9">
        <f>Table1[[#This Row],[Total CHW Consumption]]</f>
        <v>1757886</v>
      </c>
      <c r="AQ52" s="9">
        <f>Table1[[#This Row],[Total DW Consumption]]*0</f>
        <v>0</v>
      </c>
      <c r="AR52" s="9">
        <f>SUM(Table1[[#This Row],[Total Elec Energy]:[Total DW Energy]])</f>
        <v>3878371.0079999999</v>
      </c>
      <c r="AS52" s="7">
        <f>IFERROR(Table1[[#This Row],[Total Building Energy (kBTU)]]/Table1[[#This Row],[Building Area]],0)</f>
        <v>36.328621817568703</v>
      </c>
    </row>
    <row r="53" spans="1:45" x14ac:dyDescent="0.25">
      <c r="A53" s="4">
        <v>44166</v>
      </c>
      <c r="B53" t="s">
        <v>100</v>
      </c>
      <c r="C53">
        <f>VLOOKUP(Table1[[#This Row],[Building]],Building_Areas,2,FALSE)</f>
        <v>106758</v>
      </c>
      <c r="D53">
        <v>3454176</v>
      </c>
      <c r="E53">
        <v>564</v>
      </c>
      <c r="F53">
        <v>3150986148.224</v>
      </c>
      <c r="G53">
        <v>29515.22273013732</v>
      </c>
      <c r="H53">
        <v>0</v>
      </c>
      <c r="I53">
        <v>136976</v>
      </c>
      <c r="M53">
        <v>0</v>
      </c>
      <c r="N53">
        <v>0</v>
      </c>
      <c r="O53">
        <v>4239</v>
      </c>
      <c r="T53">
        <v>1030</v>
      </c>
      <c r="U53">
        <v>7143</v>
      </c>
      <c r="Z53">
        <v>137200</v>
      </c>
      <c r="AA53">
        <v>128800</v>
      </c>
      <c r="AF53" s="9">
        <f>SUMIF(Table1[[#Headers],[Steam Consumption]:[CHW Consumption_2]], "Elec*",D53:AE53)</f>
        <v>149952</v>
      </c>
      <c r="AG53" s="9">
        <f>SUMIF(Table1[[#Headers],[Steam Consumption]:[CHW Consumption_2]], "Gas*",D53:AE53)</f>
        <v>0</v>
      </c>
      <c r="AH53" s="9">
        <f>SUMIF(Table1[[#Headers],[Steam Consumption]:[CHW Consumption_2]], "Steam*",D53:AE53)</f>
        <v>3454176</v>
      </c>
      <c r="AI53" s="9">
        <f>SUMIF(Table1[[#Headers],[Steam Consumption]:[CHW Consumption_2]], "HW *",D53:AE53)</f>
        <v>0</v>
      </c>
      <c r="AJ53" s="9">
        <f>SUMIF(Table1[[#Headers],[Steam Consumption]:[CHW Consumption_2]], "CHW*",D53:AE53)</f>
        <v>0</v>
      </c>
      <c r="AK53" s="9">
        <f>SUMIF(Table1[[#Headers],[Steam Consumption]:[CHW Consumption_2]], "DW*",D53:AE53)</f>
        <v>266000</v>
      </c>
      <c r="AL53" s="9">
        <f>Table1[[#This Row],[Total Elec Consumption]]*3.412</f>
        <v>511636.22399999999</v>
      </c>
      <c r="AM53" s="9">
        <f>Table1[[#This Row],[Total Gas Consumption]]*1</f>
        <v>0</v>
      </c>
      <c r="AN53" s="9">
        <f>Table1[[#This Row],[Total Steam Consumption]]*950/1000</f>
        <v>3281467.2</v>
      </c>
      <c r="AO53" s="9">
        <f>Table1[[#This Row],[Total HW Consumption]]</f>
        <v>0</v>
      </c>
      <c r="AP53" s="9">
        <f>Table1[[#This Row],[Total CHW Consumption]]</f>
        <v>0</v>
      </c>
      <c r="AQ53" s="9">
        <f>Table1[[#This Row],[Total DW Consumption]]*0</f>
        <v>0</v>
      </c>
      <c r="AR53" s="9">
        <f>SUM(Table1[[#This Row],[Total Elec Energy]:[Total DW Energy]])</f>
        <v>3793103.4240000001</v>
      </c>
      <c r="AS53" s="7">
        <f>IFERROR(Table1[[#This Row],[Total Building Energy (kBTU)]]/Table1[[#This Row],[Building Area]],0)</f>
        <v>35.529922104198285</v>
      </c>
    </row>
    <row r="54" spans="1:45" x14ac:dyDescent="0.25">
      <c r="A54" s="4">
        <v>43497</v>
      </c>
      <c r="B54" t="s">
        <v>120</v>
      </c>
      <c r="C54">
        <f>VLOOKUP(Table1[[#This Row],[Building]],Building_Areas,2,FALSE)</f>
        <v>36500</v>
      </c>
      <c r="D54">
        <v>1126201.7846153809</v>
      </c>
      <c r="E54">
        <v>25669.615999999791</v>
      </c>
      <c r="F54">
        <v>1027741780.1825579</v>
      </c>
      <c r="G54">
        <v>28157.309046097489</v>
      </c>
      <c r="K54">
        <v>138652.76923076919</v>
      </c>
      <c r="L54">
        <v>558029.23076923075</v>
      </c>
      <c r="N54">
        <v>0</v>
      </c>
      <c r="AF54" s="9">
        <f>SUMIF(Table1[[#Headers],[Steam Consumption]:[CHW Consumption_2]], "Elec*",D54:AE54)</f>
        <v>25669.615999999791</v>
      </c>
      <c r="AG54" s="9">
        <f>SUMIF(Table1[[#Headers],[Steam Consumption]:[CHW Consumption_2]], "Gas*",D54:AE54)</f>
        <v>0</v>
      </c>
      <c r="AH54" s="9">
        <f>SUMIF(Table1[[#Headers],[Steam Consumption]:[CHW Consumption_2]], "Steam*",D54:AE54)</f>
        <v>1126201.7846153809</v>
      </c>
      <c r="AI54" s="9">
        <f>SUMIF(Table1[[#Headers],[Steam Consumption]:[CHW Consumption_2]], "HW *",D54:AE54)</f>
        <v>138652.76923076919</v>
      </c>
      <c r="AJ54" s="9">
        <f>SUMIF(Table1[[#Headers],[Steam Consumption]:[CHW Consumption_2]], "CHW*",D54:AE54)</f>
        <v>0</v>
      </c>
      <c r="AK54" s="9">
        <f>SUMIF(Table1[[#Headers],[Steam Consumption]:[CHW Consumption_2]], "DW*",D54:AE54)</f>
        <v>558029.23076923075</v>
      </c>
      <c r="AL54" s="9">
        <f>Table1[[#This Row],[Total Elec Consumption]]*3.412</f>
        <v>87584.729791999285</v>
      </c>
      <c r="AM54" s="9">
        <f>Table1[[#This Row],[Total Gas Consumption]]*1</f>
        <v>0</v>
      </c>
      <c r="AN54" s="9">
        <f>Table1[[#This Row],[Total Steam Consumption]]*950/1000</f>
        <v>1069891.6953846118</v>
      </c>
      <c r="AO54" s="9">
        <f>Table1[[#This Row],[Total HW Consumption]]</f>
        <v>138652.76923076919</v>
      </c>
      <c r="AP54" s="9">
        <f>Table1[[#This Row],[Total CHW Consumption]]</f>
        <v>0</v>
      </c>
      <c r="AQ54" s="9">
        <f>Table1[[#This Row],[Total DW Consumption]]*0</f>
        <v>0</v>
      </c>
      <c r="AR54" s="9">
        <f>SUM(Table1[[#This Row],[Total Elec Energy]:[Total DW Energy]])</f>
        <v>1296129.1944073804</v>
      </c>
      <c r="AS54" s="7">
        <f>IFERROR(Table1[[#This Row],[Total Building Energy (kBTU)]]/Table1[[#This Row],[Building Area]],0)</f>
        <v>35.51038888787344</v>
      </c>
    </row>
    <row r="55" spans="1:45" x14ac:dyDescent="0.25">
      <c r="A55" s="4">
        <v>44317</v>
      </c>
      <c r="B55" t="s">
        <v>100</v>
      </c>
      <c r="C55">
        <f>VLOOKUP(Table1[[#This Row],[Building]],Building_Areas,2,FALSE)</f>
        <v>106758</v>
      </c>
      <c r="D55">
        <v>1753980</v>
      </c>
      <c r="E55">
        <v>598</v>
      </c>
      <c r="F55">
        <v>1601233635.4260001</v>
      </c>
      <c r="G55">
        <v>14998.72267582757</v>
      </c>
      <c r="H55">
        <v>82460</v>
      </c>
      <c r="I55">
        <v>125333</v>
      </c>
      <c r="M55">
        <v>0</v>
      </c>
      <c r="N55">
        <v>1339634</v>
      </c>
      <c r="O55">
        <v>3927</v>
      </c>
      <c r="T55">
        <v>960</v>
      </c>
      <c r="U55">
        <v>6838</v>
      </c>
      <c r="Z55">
        <v>624100</v>
      </c>
      <c r="AA55">
        <v>227400</v>
      </c>
      <c r="AF55" s="9">
        <f>SUMIF(Table1[[#Headers],[Steam Consumption]:[CHW Consumption_2]], "Elec*",D55:AE55)</f>
        <v>220116</v>
      </c>
      <c r="AG55" s="9">
        <f>SUMIF(Table1[[#Headers],[Steam Consumption]:[CHW Consumption_2]], "Gas*",D55:AE55)</f>
        <v>0</v>
      </c>
      <c r="AH55" s="9">
        <f>SUMIF(Table1[[#Headers],[Steam Consumption]:[CHW Consumption_2]], "Steam*",D55:AE55)</f>
        <v>1753980</v>
      </c>
      <c r="AI55" s="9">
        <f>SUMIF(Table1[[#Headers],[Steam Consumption]:[CHW Consumption_2]], "HW *",D55:AE55)</f>
        <v>0</v>
      </c>
      <c r="AJ55" s="9">
        <f>SUMIF(Table1[[#Headers],[Steam Consumption]:[CHW Consumption_2]], "CHW*",D55:AE55)</f>
        <v>1339634</v>
      </c>
      <c r="AK55" s="9">
        <f>SUMIF(Table1[[#Headers],[Steam Consumption]:[CHW Consumption_2]], "DW*",D55:AE55)</f>
        <v>851500</v>
      </c>
      <c r="AL55" s="9">
        <f>Table1[[#This Row],[Total Elec Consumption]]*3.412</f>
        <v>751035.79200000002</v>
      </c>
      <c r="AM55" s="9">
        <f>Table1[[#This Row],[Total Gas Consumption]]*1</f>
        <v>0</v>
      </c>
      <c r="AN55" s="9">
        <f>Table1[[#This Row],[Total Steam Consumption]]*950/1000</f>
        <v>1666281</v>
      </c>
      <c r="AO55" s="9">
        <f>Table1[[#This Row],[Total HW Consumption]]</f>
        <v>0</v>
      </c>
      <c r="AP55" s="9">
        <f>Table1[[#This Row],[Total CHW Consumption]]</f>
        <v>1339634</v>
      </c>
      <c r="AQ55" s="9">
        <f>Table1[[#This Row],[Total DW Consumption]]*0</f>
        <v>0</v>
      </c>
      <c r="AR55" s="9">
        <f>SUM(Table1[[#This Row],[Total Elec Energy]:[Total DW Energy]])</f>
        <v>3756950.7919999999</v>
      </c>
      <c r="AS55" s="7">
        <f>IFERROR(Table1[[#This Row],[Total Building Energy (kBTU)]]/Table1[[#This Row],[Building Area]],0)</f>
        <v>35.191281140523429</v>
      </c>
    </row>
    <row r="56" spans="1:45" x14ac:dyDescent="0.25">
      <c r="A56" s="4">
        <v>44256</v>
      </c>
      <c r="B56" t="s">
        <v>121</v>
      </c>
      <c r="C56">
        <f>VLOOKUP(Table1[[#This Row],[Building]],Building_Areas,2,FALSE)</f>
        <v>36500</v>
      </c>
      <c r="E56">
        <v>14043</v>
      </c>
      <c r="F56">
        <v>49147.01517241379</v>
      </c>
      <c r="G56">
        <v>1.3464935663675011</v>
      </c>
      <c r="K56">
        <v>0</v>
      </c>
      <c r="N56">
        <v>1232299.1724137929</v>
      </c>
      <c r="AF56" s="9">
        <f>SUMIF(Table1[[#Headers],[Steam Consumption]:[CHW Consumption_2]], "Elec*",D56:AE56)</f>
        <v>14043</v>
      </c>
      <c r="AG56" s="9">
        <f>SUMIF(Table1[[#Headers],[Steam Consumption]:[CHW Consumption_2]], "Gas*",D56:AE56)</f>
        <v>0</v>
      </c>
      <c r="AH56" s="9">
        <f>SUMIF(Table1[[#Headers],[Steam Consumption]:[CHW Consumption_2]], "Steam*",D56:AE56)</f>
        <v>0</v>
      </c>
      <c r="AI56" s="9">
        <f>SUMIF(Table1[[#Headers],[Steam Consumption]:[CHW Consumption_2]], "HW *",D56:AE56)</f>
        <v>0</v>
      </c>
      <c r="AJ56" s="9">
        <f>SUMIF(Table1[[#Headers],[Steam Consumption]:[CHW Consumption_2]], "CHW*",D56:AE56)</f>
        <v>1232299.1724137929</v>
      </c>
      <c r="AK56" s="9">
        <f>SUMIF(Table1[[#Headers],[Steam Consumption]:[CHW Consumption_2]], "DW*",D56:AE56)</f>
        <v>0</v>
      </c>
      <c r="AL56" s="9">
        <f>Table1[[#This Row],[Total Elec Consumption]]*3.412</f>
        <v>47914.716</v>
      </c>
      <c r="AM56" s="9">
        <f>Table1[[#This Row],[Total Gas Consumption]]*1</f>
        <v>0</v>
      </c>
      <c r="AN56" s="9">
        <f>Table1[[#This Row],[Total Steam Consumption]]*950/1000</f>
        <v>0</v>
      </c>
      <c r="AO56" s="9">
        <f>Table1[[#This Row],[Total HW Consumption]]</f>
        <v>0</v>
      </c>
      <c r="AP56" s="9">
        <f>Table1[[#This Row],[Total CHW Consumption]]</f>
        <v>1232299.1724137929</v>
      </c>
      <c r="AQ56" s="9">
        <f>Table1[[#This Row],[Total DW Consumption]]*0</f>
        <v>0</v>
      </c>
      <c r="AR56" s="9">
        <f>SUM(Table1[[#This Row],[Total Elec Energy]:[Total DW Energy]])</f>
        <v>1280213.8884137929</v>
      </c>
      <c r="AS56" s="7">
        <f>IFERROR(Table1[[#This Row],[Total Building Energy (kBTU)]]/Table1[[#This Row],[Building Area]],0)</f>
        <v>35.074353107227203</v>
      </c>
    </row>
    <row r="57" spans="1:45" x14ac:dyDescent="0.25">
      <c r="A57" s="4">
        <v>44197</v>
      </c>
      <c r="B57" t="s">
        <v>120</v>
      </c>
      <c r="C57">
        <f>VLOOKUP(Table1[[#This Row],[Building]],Building_Areas,2,FALSE)</f>
        <v>36500</v>
      </c>
      <c r="D57">
        <v>1120544</v>
      </c>
      <c r="E57">
        <v>22181</v>
      </c>
      <c r="F57">
        <v>1022263149.4220001</v>
      </c>
      <c r="G57">
        <v>28007.20957320548</v>
      </c>
      <c r="K57">
        <v>139850</v>
      </c>
      <c r="L57">
        <v>251200</v>
      </c>
      <c r="N57">
        <v>0</v>
      </c>
      <c r="AF57" s="9">
        <f>SUMIF(Table1[[#Headers],[Steam Consumption]:[CHW Consumption_2]], "Elec*",D57:AE57)</f>
        <v>22181</v>
      </c>
      <c r="AG57" s="9">
        <f>SUMIF(Table1[[#Headers],[Steam Consumption]:[CHW Consumption_2]], "Gas*",D57:AE57)</f>
        <v>0</v>
      </c>
      <c r="AH57" s="9">
        <f>SUMIF(Table1[[#Headers],[Steam Consumption]:[CHW Consumption_2]], "Steam*",D57:AE57)</f>
        <v>1120544</v>
      </c>
      <c r="AI57" s="9">
        <f>SUMIF(Table1[[#Headers],[Steam Consumption]:[CHW Consumption_2]], "HW *",D57:AE57)</f>
        <v>139850</v>
      </c>
      <c r="AJ57" s="9">
        <f>SUMIF(Table1[[#Headers],[Steam Consumption]:[CHW Consumption_2]], "CHW*",D57:AE57)</f>
        <v>0</v>
      </c>
      <c r="AK57" s="9">
        <f>SUMIF(Table1[[#Headers],[Steam Consumption]:[CHW Consumption_2]], "DW*",D57:AE57)</f>
        <v>251200</v>
      </c>
      <c r="AL57" s="9">
        <f>Table1[[#This Row],[Total Elec Consumption]]*3.412</f>
        <v>75681.572</v>
      </c>
      <c r="AM57" s="9">
        <f>Table1[[#This Row],[Total Gas Consumption]]*1</f>
        <v>0</v>
      </c>
      <c r="AN57" s="9">
        <f>Table1[[#This Row],[Total Steam Consumption]]*950/1000</f>
        <v>1064516.8</v>
      </c>
      <c r="AO57" s="9">
        <f>Table1[[#This Row],[Total HW Consumption]]</f>
        <v>139850</v>
      </c>
      <c r="AP57" s="9">
        <f>Table1[[#This Row],[Total CHW Consumption]]</f>
        <v>0</v>
      </c>
      <c r="AQ57" s="9">
        <f>Table1[[#This Row],[Total DW Consumption]]*0</f>
        <v>0</v>
      </c>
      <c r="AR57" s="9">
        <f>SUM(Table1[[#This Row],[Total Elec Energy]:[Total DW Energy]])</f>
        <v>1280048.372</v>
      </c>
      <c r="AS57" s="7">
        <f>IFERROR(Table1[[#This Row],[Total Building Energy (kBTU)]]/Table1[[#This Row],[Building Area]],0)</f>
        <v>35.069818410958902</v>
      </c>
    </row>
    <row r="58" spans="1:45" x14ac:dyDescent="0.25">
      <c r="A58" s="4">
        <v>43313</v>
      </c>
      <c r="B58" t="s">
        <v>100</v>
      </c>
      <c r="C58">
        <f>VLOOKUP(Table1[[#This Row],[Building]],Building_Areas,2,FALSE)</f>
        <v>106758</v>
      </c>
      <c r="D58">
        <v>1238251.4285714331</v>
      </c>
      <c r="E58">
        <v>333.21428571428618</v>
      </c>
      <c r="F58">
        <v>1132157371.1480041</v>
      </c>
      <c r="G58">
        <v>10604.89491324307</v>
      </c>
      <c r="H58">
        <v>54949.714285711649</v>
      </c>
      <c r="I58">
        <v>130786</v>
      </c>
      <c r="M58">
        <v>0</v>
      </c>
      <c r="N58">
        <v>1891686.857142851</v>
      </c>
      <c r="O58">
        <v>3951.5714285714198</v>
      </c>
      <c r="T58">
        <v>940</v>
      </c>
      <c r="U58">
        <v>5249.3571428571586</v>
      </c>
      <c r="Z58">
        <v>1374292.8571428561</v>
      </c>
      <c r="AA58">
        <v>826415.71428572095</v>
      </c>
      <c r="AF58" s="9">
        <f>SUMIF(Table1[[#Headers],[Steam Consumption]:[CHW Consumption_2]], "Elec*",D58:AE58)</f>
        <v>196209.85714285451</v>
      </c>
      <c r="AG58" s="9">
        <f>SUMIF(Table1[[#Headers],[Steam Consumption]:[CHW Consumption_2]], "Gas*",D58:AE58)</f>
        <v>0</v>
      </c>
      <c r="AH58" s="9">
        <f>SUMIF(Table1[[#Headers],[Steam Consumption]:[CHW Consumption_2]], "Steam*",D58:AE58)</f>
        <v>1238251.4285714331</v>
      </c>
      <c r="AI58" s="9">
        <f>SUMIF(Table1[[#Headers],[Steam Consumption]:[CHW Consumption_2]], "HW *",D58:AE58)</f>
        <v>0</v>
      </c>
      <c r="AJ58" s="9">
        <f>SUMIF(Table1[[#Headers],[Steam Consumption]:[CHW Consumption_2]], "CHW*",D58:AE58)</f>
        <v>1891686.857142851</v>
      </c>
      <c r="AK58" s="9">
        <f>SUMIF(Table1[[#Headers],[Steam Consumption]:[CHW Consumption_2]], "DW*",D58:AE58)</f>
        <v>2200708.5714285769</v>
      </c>
      <c r="AL58" s="9">
        <f>Table1[[#This Row],[Total Elec Consumption]]*3.412</f>
        <v>669468.03257141961</v>
      </c>
      <c r="AM58" s="9">
        <f>Table1[[#This Row],[Total Gas Consumption]]*1</f>
        <v>0</v>
      </c>
      <c r="AN58" s="9">
        <f>Table1[[#This Row],[Total Steam Consumption]]*950/1000</f>
        <v>1176338.8571428615</v>
      </c>
      <c r="AO58" s="9">
        <f>Table1[[#This Row],[Total HW Consumption]]</f>
        <v>0</v>
      </c>
      <c r="AP58" s="9">
        <f>Table1[[#This Row],[Total CHW Consumption]]</f>
        <v>1891686.857142851</v>
      </c>
      <c r="AQ58" s="9">
        <f>Table1[[#This Row],[Total DW Consumption]]*0</f>
        <v>0</v>
      </c>
      <c r="AR58" s="9">
        <f>SUM(Table1[[#This Row],[Total Elec Energy]:[Total DW Energy]])</f>
        <v>3737493.7468571318</v>
      </c>
      <c r="AS58" s="7">
        <f>IFERROR(Table1[[#This Row],[Total Building Energy (kBTU)]]/Table1[[#This Row],[Building Area]],0)</f>
        <v>35.009027397076864</v>
      </c>
    </row>
    <row r="59" spans="1:45" x14ac:dyDescent="0.25">
      <c r="A59" s="4">
        <v>43191</v>
      </c>
      <c r="B59" t="s">
        <v>100</v>
      </c>
      <c r="C59">
        <f>VLOOKUP(Table1[[#This Row],[Building]],Building_Areas,2,FALSE)</f>
        <v>106758</v>
      </c>
      <c r="D59">
        <v>2754176</v>
      </c>
      <c r="E59">
        <v>598</v>
      </c>
      <c r="F59">
        <v>2512762284.0731421</v>
      </c>
      <c r="G59">
        <v>23536.992863046718</v>
      </c>
      <c r="H59">
        <v>33685.71428571429</v>
      </c>
      <c r="I59">
        <v>126228</v>
      </c>
      <c r="M59">
        <v>0</v>
      </c>
      <c r="N59">
        <v>507456</v>
      </c>
      <c r="O59">
        <v>3735</v>
      </c>
      <c r="T59">
        <v>1294</v>
      </c>
      <c r="U59">
        <v>6225</v>
      </c>
      <c r="Z59">
        <v>226400</v>
      </c>
      <c r="AA59">
        <v>140800</v>
      </c>
      <c r="AF59" s="9">
        <f>SUMIF(Table1[[#Headers],[Steam Consumption]:[CHW Consumption_2]], "Elec*",D59:AE59)</f>
        <v>171765.71428571429</v>
      </c>
      <c r="AG59" s="9">
        <f>SUMIF(Table1[[#Headers],[Steam Consumption]:[CHW Consumption_2]], "Gas*",D59:AE59)</f>
        <v>0</v>
      </c>
      <c r="AH59" s="9">
        <f>SUMIF(Table1[[#Headers],[Steam Consumption]:[CHW Consumption_2]], "Steam*",D59:AE59)</f>
        <v>2754176</v>
      </c>
      <c r="AI59" s="9">
        <f>SUMIF(Table1[[#Headers],[Steam Consumption]:[CHW Consumption_2]], "HW *",D59:AE59)</f>
        <v>0</v>
      </c>
      <c r="AJ59" s="9">
        <f>SUMIF(Table1[[#Headers],[Steam Consumption]:[CHW Consumption_2]], "CHW*",D59:AE59)</f>
        <v>507456</v>
      </c>
      <c r="AK59" s="9">
        <f>SUMIF(Table1[[#Headers],[Steam Consumption]:[CHW Consumption_2]], "DW*",D59:AE59)</f>
        <v>367200</v>
      </c>
      <c r="AL59" s="9">
        <f>Table1[[#This Row],[Total Elec Consumption]]*3.412</f>
        <v>586064.61714285717</v>
      </c>
      <c r="AM59" s="9">
        <f>Table1[[#This Row],[Total Gas Consumption]]*1</f>
        <v>0</v>
      </c>
      <c r="AN59" s="9">
        <f>Table1[[#This Row],[Total Steam Consumption]]*950/1000</f>
        <v>2616467.2000000002</v>
      </c>
      <c r="AO59" s="9">
        <f>Table1[[#This Row],[Total HW Consumption]]</f>
        <v>0</v>
      </c>
      <c r="AP59" s="9">
        <f>Table1[[#This Row],[Total CHW Consumption]]</f>
        <v>507456</v>
      </c>
      <c r="AQ59" s="9">
        <f>Table1[[#This Row],[Total DW Consumption]]*0</f>
        <v>0</v>
      </c>
      <c r="AR59" s="9">
        <f>SUM(Table1[[#This Row],[Total Elec Energy]:[Total DW Energy]])</f>
        <v>3709987.8171428572</v>
      </c>
      <c r="AS59" s="7">
        <f>IFERROR(Table1[[#This Row],[Total Building Energy (kBTU)]]/Table1[[#This Row],[Building Area]],0)</f>
        <v>34.751379916660646</v>
      </c>
    </row>
    <row r="60" spans="1:45" x14ac:dyDescent="0.25">
      <c r="A60" s="4">
        <v>44531</v>
      </c>
      <c r="B60" t="s">
        <v>121</v>
      </c>
      <c r="C60">
        <f>VLOOKUP(Table1[[#This Row],[Building]],Building_Areas,2,FALSE)</f>
        <v>36500</v>
      </c>
      <c r="E60">
        <v>13254</v>
      </c>
      <c r="F60">
        <v>46445.158000000003</v>
      </c>
      <c r="G60">
        <v>1.2724700821917809</v>
      </c>
      <c r="K60">
        <v>0</v>
      </c>
      <c r="N60">
        <v>1222510</v>
      </c>
      <c r="AF60" s="9">
        <f>SUMIF(Table1[[#Headers],[Steam Consumption]:[CHW Consumption_2]], "Elec*",D60:AE60)</f>
        <v>13254</v>
      </c>
      <c r="AG60" s="9">
        <f>SUMIF(Table1[[#Headers],[Steam Consumption]:[CHW Consumption_2]], "Gas*",D60:AE60)</f>
        <v>0</v>
      </c>
      <c r="AH60" s="9">
        <f>SUMIF(Table1[[#Headers],[Steam Consumption]:[CHW Consumption_2]], "Steam*",D60:AE60)</f>
        <v>0</v>
      </c>
      <c r="AI60" s="9">
        <f>SUMIF(Table1[[#Headers],[Steam Consumption]:[CHW Consumption_2]], "HW *",D60:AE60)</f>
        <v>0</v>
      </c>
      <c r="AJ60" s="9">
        <f>SUMIF(Table1[[#Headers],[Steam Consumption]:[CHW Consumption_2]], "CHW*",D60:AE60)</f>
        <v>1222510</v>
      </c>
      <c r="AK60" s="9">
        <f>SUMIF(Table1[[#Headers],[Steam Consumption]:[CHW Consumption_2]], "DW*",D60:AE60)</f>
        <v>0</v>
      </c>
      <c r="AL60" s="9">
        <f>Table1[[#This Row],[Total Elec Consumption]]*3.412</f>
        <v>45222.648000000001</v>
      </c>
      <c r="AM60" s="9">
        <f>Table1[[#This Row],[Total Gas Consumption]]*1</f>
        <v>0</v>
      </c>
      <c r="AN60" s="9">
        <f>Table1[[#This Row],[Total Steam Consumption]]*950/1000</f>
        <v>0</v>
      </c>
      <c r="AO60" s="9">
        <f>Table1[[#This Row],[Total HW Consumption]]</f>
        <v>0</v>
      </c>
      <c r="AP60" s="9">
        <f>Table1[[#This Row],[Total CHW Consumption]]</f>
        <v>1222510</v>
      </c>
      <c r="AQ60" s="9">
        <f>Table1[[#This Row],[Total DW Consumption]]*0</f>
        <v>0</v>
      </c>
      <c r="AR60" s="9">
        <f>SUM(Table1[[#This Row],[Total Elec Energy]:[Total DW Energy]])</f>
        <v>1267732.648</v>
      </c>
      <c r="AS60" s="7">
        <f>IFERROR(Table1[[#This Row],[Total Building Energy (kBTU)]]/Table1[[#This Row],[Building Area]],0)</f>
        <v>34.732401315068493</v>
      </c>
    </row>
    <row r="61" spans="1:45" x14ac:dyDescent="0.25">
      <c r="A61" s="4">
        <v>44409</v>
      </c>
      <c r="B61" t="s">
        <v>84</v>
      </c>
      <c r="C61">
        <f>VLOOKUP(Table1[[#This Row],[Building]],Building_Areas,2,FALSE)</f>
        <v>111135</v>
      </c>
      <c r="D61">
        <v>480</v>
      </c>
      <c r="E61">
        <v>60900</v>
      </c>
      <c r="F61">
        <v>979900</v>
      </c>
      <c r="G61">
        <v>8.8172043010752681</v>
      </c>
      <c r="L61">
        <v>330708</v>
      </c>
      <c r="N61">
        <v>3641200</v>
      </c>
      <c r="AF61" s="9">
        <f>SUMIF(Table1[[#Headers],[Steam Consumption]:[CHW Consumption_2]], "Elec*",D61:AE61)</f>
        <v>60900</v>
      </c>
      <c r="AG61" s="9">
        <f>SUMIF(Table1[[#Headers],[Steam Consumption]:[CHW Consumption_2]], "Gas*",D61:AE61)</f>
        <v>0</v>
      </c>
      <c r="AH61" s="9">
        <f>SUMIF(Table1[[#Headers],[Steam Consumption]:[CHW Consumption_2]], "Steam*",D61:AE61)</f>
        <v>480</v>
      </c>
      <c r="AI61" s="9">
        <f>SUMIF(Table1[[#Headers],[Steam Consumption]:[CHW Consumption_2]], "HW *",D61:AE61)</f>
        <v>0</v>
      </c>
      <c r="AJ61" s="9">
        <f>SUMIF(Table1[[#Headers],[Steam Consumption]:[CHW Consumption_2]], "CHW*",D61:AE61)</f>
        <v>3641200</v>
      </c>
      <c r="AK61" s="9">
        <f>SUMIF(Table1[[#Headers],[Steam Consumption]:[CHW Consumption_2]], "DW*",D61:AE61)</f>
        <v>330708</v>
      </c>
      <c r="AL61" s="9">
        <f>Table1[[#This Row],[Total Elec Consumption]]*3.412</f>
        <v>207790.8</v>
      </c>
      <c r="AM61" s="9">
        <f>Table1[[#This Row],[Total Gas Consumption]]*1</f>
        <v>0</v>
      </c>
      <c r="AN61" s="9">
        <f>Table1[[#This Row],[Total Steam Consumption]]*950/1000</f>
        <v>456</v>
      </c>
      <c r="AO61" s="9">
        <f>Table1[[#This Row],[Total HW Consumption]]</f>
        <v>0</v>
      </c>
      <c r="AP61" s="9">
        <f>Table1[[#This Row],[Total CHW Consumption]]</f>
        <v>3641200</v>
      </c>
      <c r="AQ61" s="9">
        <f>Table1[[#This Row],[Total DW Consumption]]*0</f>
        <v>0</v>
      </c>
      <c r="AR61" s="9">
        <f>SUM(Table1[[#This Row],[Total Elec Energy]:[Total DW Energy]])</f>
        <v>3849446.8</v>
      </c>
      <c r="AS61" s="7">
        <f>IFERROR(Table1[[#This Row],[Total Building Energy (kBTU)]]/Table1[[#This Row],[Building Area]],0)</f>
        <v>34.637574121563866</v>
      </c>
    </row>
    <row r="62" spans="1:45" x14ac:dyDescent="0.25">
      <c r="A62" s="4">
        <v>43770</v>
      </c>
      <c r="B62" t="s">
        <v>121</v>
      </c>
      <c r="C62">
        <f>VLOOKUP(Table1[[#This Row],[Building]],Building_Areas,2,FALSE)</f>
        <v>36500</v>
      </c>
      <c r="E62">
        <v>13587.6</v>
      </c>
      <c r="F62">
        <v>47574.751199999999</v>
      </c>
      <c r="G62">
        <v>1.3034178410958901</v>
      </c>
      <c r="K62">
        <v>0</v>
      </c>
      <c r="N62">
        <v>1213860</v>
      </c>
      <c r="AF62" s="9">
        <f>SUMIF(Table1[[#Headers],[Steam Consumption]:[CHW Consumption_2]], "Elec*",D62:AE62)</f>
        <v>13587.6</v>
      </c>
      <c r="AG62" s="9">
        <f>SUMIF(Table1[[#Headers],[Steam Consumption]:[CHW Consumption_2]], "Gas*",D62:AE62)</f>
        <v>0</v>
      </c>
      <c r="AH62" s="9">
        <f>SUMIF(Table1[[#Headers],[Steam Consumption]:[CHW Consumption_2]], "Steam*",D62:AE62)</f>
        <v>0</v>
      </c>
      <c r="AI62" s="9">
        <f>SUMIF(Table1[[#Headers],[Steam Consumption]:[CHW Consumption_2]], "HW *",D62:AE62)</f>
        <v>0</v>
      </c>
      <c r="AJ62" s="9">
        <f>SUMIF(Table1[[#Headers],[Steam Consumption]:[CHW Consumption_2]], "CHW*",D62:AE62)</f>
        <v>1213860</v>
      </c>
      <c r="AK62" s="9">
        <f>SUMIF(Table1[[#Headers],[Steam Consumption]:[CHW Consumption_2]], "DW*",D62:AE62)</f>
        <v>0</v>
      </c>
      <c r="AL62" s="9">
        <f>Table1[[#This Row],[Total Elec Consumption]]*3.412</f>
        <v>46360.891199999998</v>
      </c>
      <c r="AM62" s="9">
        <f>Table1[[#This Row],[Total Gas Consumption]]*1</f>
        <v>0</v>
      </c>
      <c r="AN62" s="9">
        <f>Table1[[#This Row],[Total Steam Consumption]]*950/1000</f>
        <v>0</v>
      </c>
      <c r="AO62" s="9">
        <f>Table1[[#This Row],[Total HW Consumption]]</f>
        <v>0</v>
      </c>
      <c r="AP62" s="9">
        <f>Table1[[#This Row],[Total CHW Consumption]]</f>
        <v>1213860</v>
      </c>
      <c r="AQ62" s="9">
        <f>Table1[[#This Row],[Total DW Consumption]]*0</f>
        <v>0</v>
      </c>
      <c r="AR62" s="9">
        <f>SUM(Table1[[#This Row],[Total Elec Energy]:[Total DW Energy]])</f>
        <v>1260220.8912</v>
      </c>
      <c r="AS62" s="7">
        <f>IFERROR(Table1[[#This Row],[Total Building Energy (kBTU)]]/Table1[[#This Row],[Building Area]],0)</f>
        <v>34.526599758904105</v>
      </c>
    </row>
    <row r="63" spans="1:45" x14ac:dyDescent="0.25">
      <c r="A63" s="4">
        <v>43952</v>
      </c>
      <c r="B63" t="s">
        <v>100</v>
      </c>
      <c r="C63">
        <f>VLOOKUP(Table1[[#This Row],[Building]],Building_Areas,2,FALSE)</f>
        <v>106758</v>
      </c>
      <c r="D63">
        <v>1685760</v>
      </c>
      <c r="E63">
        <v>522</v>
      </c>
      <c r="F63">
        <v>1538650965.540117</v>
      </c>
      <c r="G63">
        <v>14412.51208846285</v>
      </c>
      <c r="H63">
        <v>21166.799999999999</v>
      </c>
      <c r="I63">
        <v>117380.96551724141</v>
      </c>
      <c r="M63">
        <v>0</v>
      </c>
      <c r="N63">
        <v>1537065</v>
      </c>
      <c r="O63">
        <v>4335</v>
      </c>
      <c r="T63">
        <v>932</v>
      </c>
      <c r="U63">
        <v>6548</v>
      </c>
      <c r="Z63">
        <v>457089.6551724138</v>
      </c>
      <c r="AA63">
        <v>264400</v>
      </c>
      <c r="AF63" s="9">
        <f>SUMIF(Table1[[#Headers],[Steam Consumption]:[CHW Consumption_2]], "Elec*",D63:AE63)</f>
        <v>150884.76551724141</v>
      </c>
      <c r="AG63" s="9">
        <f>SUMIF(Table1[[#Headers],[Steam Consumption]:[CHW Consumption_2]], "Gas*",D63:AE63)</f>
        <v>0</v>
      </c>
      <c r="AH63" s="9">
        <f>SUMIF(Table1[[#Headers],[Steam Consumption]:[CHW Consumption_2]], "Steam*",D63:AE63)</f>
        <v>1685760</v>
      </c>
      <c r="AI63" s="9">
        <f>SUMIF(Table1[[#Headers],[Steam Consumption]:[CHW Consumption_2]], "HW *",D63:AE63)</f>
        <v>0</v>
      </c>
      <c r="AJ63" s="9">
        <f>SUMIF(Table1[[#Headers],[Steam Consumption]:[CHW Consumption_2]], "CHW*",D63:AE63)</f>
        <v>1537065</v>
      </c>
      <c r="AK63" s="9">
        <f>SUMIF(Table1[[#Headers],[Steam Consumption]:[CHW Consumption_2]], "DW*",D63:AE63)</f>
        <v>721489.6551724138</v>
      </c>
      <c r="AL63" s="9">
        <f>Table1[[#This Row],[Total Elec Consumption]]*3.412</f>
        <v>514818.8199448277</v>
      </c>
      <c r="AM63" s="9">
        <f>Table1[[#This Row],[Total Gas Consumption]]*1</f>
        <v>0</v>
      </c>
      <c r="AN63" s="9">
        <f>Table1[[#This Row],[Total Steam Consumption]]*950/1000</f>
        <v>1601472</v>
      </c>
      <c r="AO63" s="9">
        <f>Table1[[#This Row],[Total HW Consumption]]</f>
        <v>0</v>
      </c>
      <c r="AP63" s="9">
        <f>Table1[[#This Row],[Total CHW Consumption]]</f>
        <v>1537065</v>
      </c>
      <c r="AQ63" s="9">
        <f>Table1[[#This Row],[Total DW Consumption]]*0</f>
        <v>0</v>
      </c>
      <c r="AR63" s="9">
        <f>SUM(Table1[[#This Row],[Total Elec Energy]:[Total DW Energy]])</f>
        <v>3653355.8199448278</v>
      </c>
      <c r="AS63" s="7">
        <f>IFERROR(Table1[[#This Row],[Total Building Energy (kBTU)]]/Table1[[#This Row],[Building Area]],0)</f>
        <v>34.220909158515781</v>
      </c>
    </row>
    <row r="64" spans="1:45" x14ac:dyDescent="0.25">
      <c r="A64" s="4">
        <v>43922</v>
      </c>
      <c r="B64" t="s">
        <v>121</v>
      </c>
      <c r="C64">
        <f>VLOOKUP(Table1[[#This Row],[Building]],Building_Areas,2,FALSE)</f>
        <v>36500</v>
      </c>
      <c r="E64">
        <v>10542.222222222221</v>
      </c>
      <c r="F64">
        <v>37180.536507936507</v>
      </c>
      <c r="G64">
        <v>1.0186448358338771</v>
      </c>
      <c r="K64">
        <v>0</v>
      </c>
      <c r="N64">
        <v>1210474.2857142859</v>
      </c>
      <c r="AF64" s="9">
        <f>SUMIF(Table1[[#Headers],[Steam Consumption]:[CHW Consumption_2]], "Elec*",D64:AE64)</f>
        <v>10542.222222222221</v>
      </c>
      <c r="AG64" s="9">
        <f>SUMIF(Table1[[#Headers],[Steam Consumption]:[CHW Consumption_2]], "Gas*",D64:AE64)</f>
        <v>0</v>
      </c>
      <c r="AH64" s="9">
        <f>SUMIF(Table1[[#Headers],[Steam Consumption]:[CHW Consumption_2]], "Steam*",D64:AE64)</f>
        <v>0</v>
      </c>
      <c r="AI64" s="9">
        <f>SUMIF(Table1[[#Headers],[Steam Consumption]:[CHW Consumption_2]], "HW *",D64:AE64)</f>
        <v>0</v>
      </c>
      <c r="AJ64" s="9">
        <f>SUMIF(Table1[[#Headers],[Steam Consumption]:[CHW Consumption_2]], "CHW*",D64:AE64)</f>
        <v>1210474.2857142859</v>
      </c>
      <c r="AK64" s="9">
        <f>SUMIF(Table1[[#Headers],[Steam Consumption]:[CHW Consumption_2]], "DW*",D64:AE64)</f>
        <v>0</v>
      </c>
      <c r="AL64" s="9">
        <f>Table1[[#This Row],[Total Elec Consumption]]*3.412</f>
        <v>35970.062222222215</v>
      </c>
      <c r="AM64" s="9">
        <f>Table1[[#This Row],[Total Gas Consumption]]*1</f>
        <v>0</v>
      </c>
      <c r="AN64" s="9">
        <f>Table1[[#This Row],[Total Steam Consumption]]*950/1000</f>
        <v>0</v>
      </c>
      <c r="AO64" s="9">
        <f>Table1[[#This Row],[Total HW Consumption]]</f>
        <v>0</v>
      </c>
      <c r="AP64" s="9">
        <f>Table1[[#This Row],[Total CHW Consumption]]</f>
        <v>1210474.2857142859</v>
      </c>
      <c r="AQ64" s="9">
        <f>Table1[[#This Row],[Total DW Consumption]]*0</f>
        <v>0</v>
      </c>
      <c r="AR64" s="9">
        <f>SUM(Table1[[#This Row],[Total Elec Energy]:[Total DW Energy]])</f>
        <v>1246444.3479365082</v>
      </c>
      <c r="AS64" s="7">
        <f>IFERROR(Table1[[#This Row],[Total Building Energy (kBTU)]]/Table1[[#This Row],[Building Area]],0)</f>
        <v>34.149160217438585</v>
      </c>
    </row>
    <row r="65" spans="1:45" x14ac:dyDescent="0.25">
      <c r="A65" s="4">
        <v>44348</v>
      </c>
      <c r="B65" t="s">
        <v>100</v>
      </c>
      <c r="C65">
        <f>VLOOKUP(Table1[[#This Row],[Building]],Building_Areas,2,FALSE)</f>
        <v>106758</v>
      </c>
      <c r="D65">
        <v>1309950</v>
      </c>
      <c r="E65">
        <v>394</v>
      </c>
      <c r="F65">
        <v>1196501226.1734481</v>
      </c>
      <c r="G65">
        <v>11207.60248574766</v>
      </c>
      <c r="H65">
        <v>99570</v>
      </c>
      <c r="I65">
        <v>118980</v>
      </c>
      <c r="M65">
        <v>0</v>
      </c>
      <c r="N65">
        <v>1577790</v>
      </c>
      <c r="O65">
        <v>3948</v>
      </c>
      <c r="T65">
        <v>859</v>
      </c>
      <c r="U65">
        <v>6189</v>
      </c>
      <c r="Z65">
        <v>911900</v>
      </c>
      <c r="AA65">
        <v>128793.1034482759</v>
      </c>
      <c r="AF65" s="9">
        <f>SUMIF(Table1[[#Headers],[Steam Consumption]:[CHW Consumption_2]], "Elec*",D65:AE65)</f>
        <v>229940</v>
      </c>
      <c r="AG65" s="9">
        <f>SUMIF(Table1[[#Headers],[Steam Consumption]:[CHW Consumption_2]], "Gas*",D65:AE65)</f>
        <v>0</v>
      </c>
      <c r="AH65" s="9">
        <f>SUMIF(Table1[[#Headers],[Steam Consumption]:[CHW Consumption_2]], "Steam*",D65:AE65)</f>
        <v>1309950</v>
      </c>
      <c r="AI65" s="9">
        <f>SUMIF(Table1[[#Headers],[Steam Consumption]:[CHW Consumption_2]], "HW *",D65:AE65)</f>
        <v>0</v>
      </c>
      <c r="AJ65" s="9">
        <f>SUMIF(Table1[[#Headers],[Steam Consumption]:[CHW Consumption_2]], "CHW*",D65:AE65)</f>
        <v>1577790</v>
      </c>
      <c r="AK65" s="9">
        <f>SUMIF(Table1[[#Headers],[Steam Consumption]:[CHW Consumption_2]], "DW*",D65:AE65)</f>
        <v>1040693.1034482759</v>
      </c>
      <c r="AL65" s="9">
        <f>Table1[[#This Row],[Total Elec Consumption]]*3.412</f>
        <v>784555.28</v>
      </c>
      <c r="AM65" s="9">
        <f>Table1[[#This Row],[Total Gas Consumption]]*1</f>
        <v>0</v>
      </c>
      <c r="AN65" s="9">
        <f>Table1[[#This Row],[Total Steam Consumption]]*950/1000</f>
        <v>1244452.5</v>
      </c>
      <c r="AO65" s="9">
        <f>Table1[[#This Row],[Total HW Consumption]]</f>
        <v>0</v>
      </c>
      <c r="AP65" s="9">
        <f>Table1[[#This Row],[Total CHW Consumption]]</f>
        <v>1577790</v>
      </c>
      <c r="AQ65" s="9">
        <f>Table1[[#This Row],[Total DW Consumption]]*0</f>
        <v>0</v>
      </c>
      <c r="AR65" s="9">
        <f>SUM(Table1[[#This Row],[Total Elec Energy]:[Total DW Energy]])</f>
        <v>3606797.7800000003</v>
      </c>
      <c r="AS65" s="7">
        <f>IFERROR(Table1[[#This Row],[Total Building Energy (kBTU)]]/Table1[[#This Row],[Building Area]],0)</f>
        <v>33.784800951685121</v>
      </c>
    </row>
    <row r="66" spans="1:45" x14ac:dyDescent="0.25">
      <c r="A66" s="4">
        <v>43282</v>
      </c>
      <c r="B66" t="s">
        <v>84</v>
      </c>
      <c r="C66">
        <f>VLOOKUP(Table1[[#This Row],[Building]],Building_Areas,2,FALSE)</f>
        <v>111135</v>
      </c>
      <c r="D66">
        <v>3182.8571428954601</v>
      </c>
      <c r="E66">
        <v>61102.285714287311</v>
      </c>
      <c r="F66">
        <v>3491294.404086899</v>
      </c>
      <c r="G66">
        <v>31.41489543426372</v>
      </c>
      <c r="L66">
        <v>376509.09090909088</v>
      </c>
      <c r="N66">
        <v>3538600</v>
      </c>
      <c r="AF66" s="9">
        <f>SUMIF(Table1[[#Headers],[Steam Consumption]:[CHW Consumption_2]], "Elec*",D66:AE66)</f>
        <v>61102.285714287311</v>
      </c>
      <c r="AG66" s="9">
        <f>SUMIF(Table1[[#Headers],[Steam Consumption]:[CHW Consumption_2]], "Gas*",D66:AE66)</f>
        <v>0</v>
      </c>
      <c r="AH66" s="9">
        <f>SUMIF(Table1[[#Headers],[Steam Consumption]:[CHW Consumption_2]], "Steam*",D66:AE66)</f>
        <v>3182.8571428954601</v>
      </c>
      <c r="AI66" s="9">
        <f>SUMIF(Table1[[#Headers],[Steam Consumption]:[CHW Consumption_2]], "HW *",D66:AE66)</f>
        <v>0</v>
      </c>
      <c r="AJ66" s="9">
        <f>SUMIF(Table1[[#Headers],[Steam Consumption]:[CHW Consumption_2]], "CHW*",D66:AE66)</f>
        <v>3538600</v>
      </c>
      <c r="AK66" s="9">
        <f>SUMIF(Table1[[#Headers],[Steam Consumption]:[CHW Consumption_2]], "DW*",D66:AE66)</f>
        <v>376509.09090909088</v>
      </c>
      <c r="AL66" s="9">
        <f>Table1[[#This Row],[Total Elec Consumption]]*3.412</f>
        <v>208480.99885714831</v>
      </c>
      <c r="AM66" s="9">
        <f>Table1[[#This Row],[Total Gas Consumption]]*1</f>
        <v>0</v>
      </c>
      <c r="AN66" s="9">
        <f>Table1[[#This Row],[Total Steam Consumption]]*950/1000</f>
        <v>3023.7142857506869</v>
      </c>
      <c r="AO66" s="9">
        <f>Table1[[#This Row],[Total HW Consumption]]</f>
        <v>0</v>
      </c>
      <c r="AP66" s="9">
        <f>Table1[[#This Row],[Total CHW Consumption]]</f>
        <v>3538600</v>
      </c>
      <c r="AQ66" s="9">
        <f>Table1[[#This Row],[Total DW Consumption]]*0</f>
        <v>0</v>
      </c>
      <c r="AR66" s="9">
        <f>SUM(Table1[[#This Row],[Total Elec Energy]:[Total DW Energy]])</f>
        <v>3750104.7131428989</v>
      </c>
      <c r="AS66" s="7">
        <f>IFERROR(Table1[[#This Row],[Total Building Energy (kBTU)]]/Table1[[#This Row],[Building Area]],0)</f>
        <v>33.743687525468111</v>
      </c>
    </row>
    <row r="67" spans="1:45" x14ac:dyDescent="0.25">
      <c r="A67" s="4">
        <v>44256</v>
      </c>
      <c r="B67" t="s">
        <v>100</v>
      </c>
      <c r="C67">
        <f>VLOOKUP(Table1[[#This Row],[Building]],Building_Areas,2,FALSE)</f>
        <v>106758</v>
      </c>
      <c r="D67">
        <v>3255589</v>
      </c>
      <c r="E67">
        <v>644.58620689655174</v>
      </c>
      <c r="F67">
        <v>2969993420.9852409</v>
      </c>
      <c r="G67">
        <v>27819.867560138271</v>
      </c>
      <c r="H67">
        <v>0</v>
      </c>
      <c r="I67">
        <v>135563</v>
      </c>
      <c r="M67">
        <v>0</v>
      </c>
      <c r="N67">
        <v>0</v>
      </c>
      <c r="O67">
        <v>4183.9310344827582</v>
      </c>
      <c r="T67">
        <v>1060.4137931034479</v>
      </c>
      <c r="U67">
        <v>7028.4482758620688</v>
      </c>
      <c r="Z67">
        <v>257300</v>
      </c>
      <c r="AA67">
        <v>132337.93103448281</v>
      </c>
      <c r="AF67" s="9">
        <f>SUMIF(Table1[[#Headers],[Steam Consumption]:[CHW Consumption_2]], "Elec*",D67:AE67)</f>
        <v>148480.37931034481</v>
      </c>
      <c r="AG67" s="9">
        <f>SUMIF(Table1[[#Headers],[Steam Consumption]:[CHW Consumption_2]], "Gas*",D67:AE67)</f>
        <v>0</v>
      </c>
      <c r="AH67" s="9">
        <f>SUMIF(Table1[[#Headers],[Steam Consumption]:[CHW Consumption_2]], "Steam*",D67:AE67)</f>
        <v>3255589</v>
      </c>
      <c r="AI67" s="9">
        <f>SUMIF(Table1[[#Headers],[Steam Consumption]:[CHW Consumption_2]], "HW *",D67:AE67)</f>
        <v>0</v>
      </c>
      <c r="AJ67" s="9">
        <f>SUMIF(Table1[[#Headers],[Steam Consumption]:[CHW Consumption_2]], "CHW*",D67:AE67)</f>
        <v>0</v>
      </c>
      <c r="AK67" s="9">
        <f>SUMIF(Table1[[#Headers],[Steam Consumption]:[CHW Consumption_2]], "DW*",D67:AE67)</f>
        <v>389637.93103448278</v>
      </c>
      <c r="AL67" s="9">
        <f>Table1[[#This Row],[Total Elec Consumption]]*3.412</f>
        <v>506615.05420689646</v>
      </c>
      <c r="AM67" s="9">
        <f>Table1[[#This Row],[Total Gas Consumption]]*1</f>
        <v>0</v>
      </c>
      <c r="AN67" s="9">
        <f>Table1[[#This Row],[Total Steam Consumption]]*950/1000</f>
        <v>3092809.55</v>
      </c>
      <c r="AO67" s="9">
        <f>Table1[[#This Row],[Total HW Consumption]]</f>
        <v>0</v>
      </c>
      <c r="AP67" s="9">
        <f>Table1[[#This Row],[Total CHW Consumption]]</f>
        <v>0</v>
      </c>
      <c r="AQ67" s="9">
        <f>Table1[[#This Row],[Total DW Consumption]]*0</f>
        <v>0</v>
      </c>
      <c r="AR67" s="9">
        <f>SUM(Table1[[#This Row],[Total Elec Energy]:[Total DW Energy]])</f>
        <v>3599424.6042068964</v>
      </c>
      <c r="AS67" s="7">
        <f>IFERROR(Table1[[#This Row],[Total Building Energy (kBTU)]]/Table1[[#This Row],[Building Area]],0)</f>
        <v>33.715736565005869</v>
      </c>
    </row>
    <row r="68" spans="1:45" x14ac:dyDescent="0.25">
      <c r="A68" s="4">
        <v>43678</v>
      </c>
      <c r="B68" t="s">
        <v>100</v>
      </c>
      <c r="C68">
        <f>VLOOKUP(Table1[[#This Row],[Building]],Building_Areas,2,FALSE)</f>
        <v>106758</v>
      </c>
      <c r="D68">
        <v>1050349.44</v>
      </c>
      <c r="E68">
        <v>332.32</v>
      </c>
      <c r="F68">
        <v>959982350.65223455</v>
      </c>
      <c r="G68">
        <v>8992.1350217523232</v>
      </c>
      <c r="H68">
        <v>94344.16</v>
      </c>
      <c r="I68">
        <v>127578.2857142857</v>
      </c>
      <c r="M68">
        <v>0</v>
      </c>
      <c r="N68">
        <v>1805249.9032257651</v>
      </c>
      <c r="O68">
        <v>4372.4761904761899</v>
      </c>
      <c r="T68">
        <v>999.38095238095252</v>
      </c>
      <c r="U68">
        <v>5504.7142857142862</v>
      </c>
      <c r="Z68">
        <v>1087852</v>
      </c>
      <c r="AA68">
        <v>178560</v>
      </c>
      <c r="AF68" s="9">
        <f>SUMIF(Table1[[#Headers],[Steam Consumption]:[CHW Consumption_2]], "Elec*",D68:AE68)</f>
        <v>233131.33714285714</v>
      </c>
      <c r="AG68" s="9">
        <f>SUMIF(Table1[[#Headers],[Steam Consumption]:[CHW Consumption_2]], "Gas*",D68:AE68)</f>
        <v>0</v>
      </c>
      <c r="AH68" s="9">
        <f>SUMIF(Table1[[#Headers],[Steam Consumption]:[CHW Consumption_2]], "Steam*",D68:AE68)</f>
        <v>1050349.44</v>
      </c>
      <c r="AI68" s="9">
        <f>SUMIF(Table1[[#Headers],[Steam Consumption]:[CHW Consumption_2]], "HW *",D68:AE68)</f>
        <v>0</v>
      </c>
      <c r="AJ68" s="9">
        <f>SUMIF(Table1[[#Headers],[Steam Consumption]:[CHW Consumption_2]], "CHW*",D68:AE68)</f>
        <v>1805249.9032257651</v>
      </c>
      <c r="AK68" s="9">
        <f>SUMIF(Table1[[#Headers],[Steam Consumption]:[CHW Consumption_2]], "DW*",D68:AE68)</f>
        <v>1266412</v>
      </c>
      <c r="AL68" s="9">
        <f>Table1[[#This Row],[Total Elec Consumption]]*3.412</f>
        <v>795444.12233142857</v>
      </c>
      <c r="AM68" s="9">
        <f>Table1[[#This Row],[Total Gas Consumption]]*1</f>
        <v>0</v>
      </c>
      <c r="AN68" s="9">
        <f>Table1[[#This Row],[Total Steam Consumption]]*950/1000</f>
        <v>997831.96799999999</v>
      </c>
      <c r="AO68" s="9">
        <f>Table1[[#This Row],[Total HW Consumption]]</f>
        <v>0</v>
      </c>
      <c r="AP68" s="9">
        <f>Table1[[#This Row],[Total CHW Consumption]]</f>
        <v>1805249.9032257651</v>
      </c>
      <c r="AQ68" s="9">
        <f>Table1[[#This Row],[Total DW Consumption]]*0</f>
        <v>0</v>
      </c>
      <c r="AR68" s="9">
        <f>SUM(Table1[[#This Row],[Total Elec Energy]:[Total DW Energy]])</f>
        <v>3598525.9935571938</v>
      </c>
      <c r="AS68" s="7">
        <f>IFERROR(Table1[[#This Row],[Total Building Energy (kBTU)]]/Table1[[#This Row],[Building Area]],0)</f>
        <v>33.707319297450248</v>
      </c>
    </row>
    <row r="69" spans="1:45" x14ac:dyDescent="0.25">
      <c r="A69" s="4">
        <v>44562</v>
      </c>
      <c r="B69" t="s">
        <v>121</v>
      </c>
      <c r="C69">
        <f>VLOOKUP(Table1[[#This Row],[Building]],Building_Areas,2,FALSE)</f>
        <v>36500</v>
      </c>
      <c r="E69">
        <v>14675.4</v>
      </c>
      <c r="F69">
        <v>51240.029609523801</v>
      </c>
      <c r="G69">
        <v>1.4038364276581861</v>
      </c>
      <c r="K69">
        <v>0</v>
      </c>
      <c r="N69">
        <v>1167564.809523809</v>
      </c>
      <c r="AF69" s="9">
        <f>SUMIF(Table1[[#Headers],[Steam Consumption]:[CHW Consumption_2]], "Elec*",D69:AE69)</f>
        <v>14675.4</v>
      </c>
      <c r="AG69" s="9">
        <f>SUMIF(Table1[[#Headers],[Steam Consumption]:[CHW Consumption_2]], "Gas*",D69:AE69)</f>
        <v>0</v>
      </c>
      <c r="AH69" s="9">
        <f>SUMIF(Table1[[#Headers],[Steam Consumption]:[CHW Consumption_2]], "Steam*",D69:AE69)</f>
        <v>0</v>
      </c>
      <c r="AI69" s="9">
        <f>SUMIF(Table1[[#Headers],[Steam Consumption]:[CHW Consumption_2]], "HW *",D69:AE69)</f>
        <v>0</v>
      </c>
      <c r="AJ69" s="9">
        <f>SUMIF(Table1[[#Headers],[Steam Consumption]:[CHW Consumption_2]], "CHW*",D69:AE69)</f>
        <v>1167564.809523809</v>
      </c>
      <c r="AK69" s="9">
        <f>SUMIF(Table1[[#Headers],[Steam Consumption]:[CHW Consumption_2]], "DW*",D69:AE69)</f>
        <v>0</v>
      </c>
      <c r="AL69" s="9">
        <f>Table1[[#This Row],[Total Elec Consumption]]*3.412</f>
        <v>50072.464799999994</v>
      </c>
      <c r="AM69" s="9">
        <f>Table1[[#This Row],[Total Gas Consumption]]*1</f>
        <v>0</v>
      </c>
      <c r="AN69" s="9">
        <f>Table1[[#This Row],[Total Steam Consumption]]*950/1000</f>
        <v>0</v>
      </c>
      <c r="AO69" s="9">
        <f>Table1[[#This Row],[Total HW Consumption]]</f>
        <v>0</v>
      </c>
      <c r="AP69" s="9">
        <f>Table1[[#This Row],[Total CHW Consumption]]</f>
        <v>1167564.809523809</v>
      </c>
      <c r="AQ69" s="9">
        <f>Table1[[#This Row],[Total DW Consumption]]*0</f>
        <v>0</v>
      </c>
      <c r="AR69" s="9">
        <f>SUM(Table1[[#This Row],[Total Elec Energy]:[Total DW Energy]])</f>
        <v>1217637.274323809</v>
      </c>
      <c r="AS69" s="7">
        <f>IFERROR(Table1[[#This Row],[Total Building Energy (kBTU)]]/Table1[[#This Row],[Building Area]],0)</f>
        <v>33.359925323939969</v>
      </c>
    </row>
    <row r="70" spans="1:45" x14ac:dyDescent="0.25">
      <c r="A70" s="4">
        <v>43831</v>
      </c>
      <c r="B70" t="s">
        <v>100</v>
      </c>
      <c r="C70">
        <f>VLOOKUP(Table1[[#This Row],[Building]],Building_Areas,2,FALSE)</f>
        <v>106758</v>
      </c>
      <c r="D70">
        <v>3195129.3793103448</v>
      </c>
      <c r="E70">
        <v>534.48275862068965</v>
      </c>
      <c r="F70">
        <v>2914750828.2769599</v>
      </c>
      <c r="G70">
        <v>27302.411325399131</v>
      </c>
      <c r="H70">
        <v>0</v>
      </c>
      <c r="I70">
        <v>139541.33333333331</v>
      </c>
      <c r="M70">
        <v>0</v>
      </c>
      <c r="N70">
        <v>0</v>
      </c>
      <c r="O70">
        <v>3989.8148148148148</v>
      </c>
      <c r="T70">
        <v>1065.481481481482</v>
      </c>
      <c r="U70">
        <v>6780.9629629629626</v>
      </c>
      <c r="Z70">
        <v>136720.68965517241</v>
      </c>
      <c r="AA70">
        <v>137789.6551724138</v>
      </c>
      <c r="AF70" s="9">
        <f>SUMIF(Table1[[#Headers],[Steam Consumption]:[CHW Consumption_2]], "Elec*",D70:AE70)</f>
        <v>151912.07535121325</v>
      </c>
      <c r="AG70" s="9">
        <f>SUMIF(Table1[[#Headers],[Steam Consumption]:[CHW Consumption_2]], "Gas*",D70:AE70)</f>
        <v>0</v>
      </c>
      <c r="AH70" s="9">
        <f>SUMIF(Table1[[#Headers],[Steam Consumption]:[CHW Consumption_2]], "Steam*",D70:AE70)</f>
        <v>3195129.3793103448</v>
      </c>
      <c r="AI70" s="9">
        <f>SUMIF(Table1[[#Headers],[Steam Consumption]:[CHW Consumption_2]], "HW *",D70:AE70)</f>
        <v>0</v>
      </c>
      <c r="AJ70" s="9">
        <f>SUMIF(Table1[[#Headers],[Steam Consumption]:[CHW Consumption_2]], "CHW*",D70:AE70)</f>
        <v>0</v>
      </c>
      <c r="AK70" s="9">
        <f>SUMIF(Table1[[#Headers],[Steam Consumption]:[CHW Consumption_2]], "DW*",D70:AE70)</f>
        <v>274510.3448275862</v>
      </c>
      <c r="AL70" s="9">
        <f>Table1[[#This Row],[Total Elec Consumption]]*3.412</f>
        <v>518324.00109833962</v>
      </c>
      <c r="AM70" s="9">
        <f>Table1[[#This Row],[Total Gas Consumption]]*1</f>
        <v>0</v>
      </c>
      <c r="AN70" s="9">
        <f>Table1[[#This Row],[Total Steam Consumption]]*950/1000</f>
        <v>3035372.9103448275</v>
      </c>
      <c r="AO70" s="9">
        <f>Table1[[#This Row],[Total HW Consumption]]</f>
        <v>0</v>
      </c>
      <c r="AP70" s="9">
        <f>Table1[[#This Row],[Total CHW Consumption]]</f>
        <v>0</v>
      </c>
      <c r="AQ70" s="9">
        <f>Table1[[#This Row],[Total DW Consumption]]*0</f>
        <v>0</v>
      </c>
      <c r="AR70" s="9">
        <f>SUM(Table1[[#This Row],[Total Elec Energy]:[Total DW Energy]])</f>
        <v>3553696.9114431669</v>
      </c>
      <c r="AS70" s="7">
        <f>IFERROR(Table1[[#This Row],[Total Building Energy (kBTU)]]/Table1[[#This Row],[Building Area]],0)</f>
        <v>33.287406203218183</v>
      </c>
    </row>
    <row r="71" spans="1:45" x14ac:dyDescent="0.25">
      <c r="A71" s="4">
        <v>44409</v>
      </c>
      <c r="B71" t="s">
        <v>100</v>
      </c>
      <c r="C71">
        <f>VLOOKUP(Table1[[#This Row],[Building]],Building_Areas,2,FALSE)</f>
        <v>106758</v>
      </c>
      <c r="D71">
        <v>1150906</v>
      </c>
      <c r="E71">
        <v>315</v>
      </c>
      <c r="F71">
        <v>1051952335.242</v>
      </c>
      <c r="G71">
        <v>9853.615984207272</v>
      </c>
      <c r="H71">
        <v>123721</v>
      </c>
      <c r="I71">
        <v>125178</v>
      </c>
      <c r="M71">
        <v>0</v>
      </c>
      <c r="N71">
        <v>1568786</v>
      </c>
      <c r="O71">
        <v>3930</v>
      </c>
      <c r="T71">
        <v>874</v>
      </c>
      <c r="U71">
        <v>6420</v>
      </c>
      <c r="Z71">
        <v>1250500</v>
      </c>
      <c r="AA71">
        <v>185380</v>
      </c>
      <c r="AF71" s="9">
        <f>SUMIF(Table1[[#Headers],[Steam Consumption]:[CHW Consumption_2]], "Elec*",D71:AE71)</f>
        <v>260438</v>
      </c>
      <c r="AG71" s="9">
        <f>SUMIF(Table1[[#Headers],[Steam Consumption]:[CHW Consumption_2]], "Gas*",D71:AE71)</f>
        <v>0</v>
      </c>
      <c r="AH71" s="9">
        <f>SUMIF(Table1[[#Headers],[Steam Consumption]:[CHW Consumption_2]], "Steam*",D71:AE71)</f>
        <v>1150906</v>
      </c>
      <c r="AI71" s="9">
        <f>SUMIF(Table1[[#Headers],[Steam Consumption]:[CHW Consumption_2]], "HW *",D71:AE71)</f>
        <v>0</v>
      </c>
      <c r="AJ71" s="9">
        <f>SUMIF(Table1[[#Headers],[Steam Consumption]:[CHW Consumption_2]], "CHW*",D71:AE71)</f>
        <v>1568786</v>
      </c>
      <c r="AK71" s="9">
        <f>SUMIF(Table1[[#Headers],[Steam Consumption]:[CHW Consumption_2]], "DW*",D71:AE71)</f>
        <v>1435880</v>
      </c>
      <c r="AL71" s="9">
        <f>Table1[[#This Row],[Total Elec Consumption]]*3.412</f>
        <v>888614.45600000001</v>
      </c>
      <c r="AM71" s="9">
        <f>Table1[[#This Row],[Total Gas Consumption]]*1</f>
        <v>0</v>
      </c>
      <c r="AN71" s="9">
        <f>Table1[[#This Row],[Total Steam Consumption]]*950/1000</f>
        <v>1093360.7</v>
      </c>
      <c r="AO71" s="9">
        <f>Table1[[#This Row],[Total HW Consumption]]</f>
        <v>0</v>
      </c>
      <c r="AP71" s="9">
        <f>Table1[[#This Row],[Total CHW Consumption]]</f>
        <v>1568786</v>
      </c>
      <c r="AQ71" s="9">
        <f>Table1[[#This Row],[Total DW Consumption]]*0</f>
        <v>0</v>
      </c>
      <c r="AR71" s="9">
        <f>SUM(Table1[[#This Row],[Total Elec Energy]:[Total DW Energy]])</f>
        <v>3550761.156</v>
      </c>
      <c r="AS71" s="7">
        <f>IFERROR(Table1[[#This Row],[Total Building Energy (kBTU)]]/Table1[[#This Row],[Building Area]],0)</f>
        <v>33.259907042095207</v>
      </c>
    </row>
    <row r="72" spans="1:45" x14ac:dyDescent="0.25">
      <c r="A72" s="4">
        <v>44652</v>
      </c>
      <c r="B72" t="s">
        <v>100</v>
      </c>
      <c r="C72">
        <f>VLOOKUP(Table1[[#This Row],[Building]],Building_Areas,2,FALSE)</f>
        <v>106758</v>
      </c>
      <c r="D72">
        <v>2460900</v>
      </c>
      <c r="E72">
        <v>697.19999999999993</v>
      </c>
      <c r="F72">
        <v>2245368359.924861</v>
      </c>
      <c r="G72">
        <v>21032.319450765859</v>
      </c>
      <c r="H72">
        <v>62700</v>
      </c>
      <c r="I72">
        <v>127980</v>
      </c>
      <c r="M72">
        <v>0</v>
      </c>
      <c r="N72">
        <v>477180</v>
      </c>
      <c r="O72">
        <v>3567.6923076923081</v>
      </c>
      <c r="T72">
        <v>729.23076923076917</v>
      </c>
      <c r="U72">
        <v>5822.3076923076924</v>
      </c>
      <c r="Z72">
        <v>312230.76923076919</v>
      </c>
      <c r="AA72">
        <v>27346.153846153851</v>
      </c>
      <c r="AF72" s="9">
        <f>SUMIF(Table1[[#Headers],[Steam Consumption]:[CHW Consumption_2]], "Elec*",D72:AE72)</f>
        <v>201496.43076923079</v>
      </c>
      <c r="AG72" s="9">
        <f>SUMIF(Table1[[#Headers],[Steam Consumption]:[CHW Consumption_2]], "Gas*",D72:AE72)</f>
        <v>0</v>
      </c>
      <c r="AH72" s="9">
        <f>SUMIF(Table1[[#Headers],[Steam Consumption]:[CHW Consumption_2]], "Steam*",D72:AE72)</f>
        <v>2460900</v>
      </c>
      <c r="AI72" s="9">
        <f>SUMIF(Table1[[#Headers],[Steam Consumption]:[CHW Consumption_2]], "HW *",D72:AE72)</f>
        <v>0</v>
      </c>
      <c r="AJ72" s="9">
        <f>SUMIF(Table1[[#Headers],[Steam Consumption]:[CHW Consumption_2]], "CHW*",D72:AE72)</f>
        <v>477180</v>
      </c>
      <c r="AK72" s="9">
        <f>SUMIF(Table1[[#Headers],[Steam Consumption]:[CHW Consumption_2]], "DW*",D72:AE72)</f>
        <v>339576.92307692306</v>
      </c>
      <c r="AL72" s="9">
        <f>Table1[[#This Row],[Total Elec Consumption]]*3.412</f>
        <v>687505.8217846154</v>
      </c>
      <c r="AM72" s="9">
        <f>Table1[[#This Row],[Total Gas Consumption]]*1</f>
        <v>0</v>
      </c>
      <c r="AN72" s="9">
        <f>Table1[[#This Row],[Total Steam Consumption]]*950/1000</f>
        <v>2337855</v>
      </c>
      <c r="AO72" s="9">
        <f>Table1[[#This Row],[Total HW Consumption]]</f>
        <v>0</v>
      </c>
      <c r="AP72" s="9">
        <f>Table1[[#This Row],[Total CHW Consumption]]</f>
        <v>477180</v>
      </c>
      <c r="AQ72" s="9">
        <f>Table1[[#This Row],[Total DW Consumption]]*0</f>
        <v>0</v>
      </c>
      <c r="AR72" s="9">
        <f>SUM(Table1[[#This Row],[Total Elec Energy]:[Total DW Energy]])</f>
        <v>3502540.8217846155</v>
      </c>
      <c r="AS72" s="7">
        <f>IFERROR(Table1[[#This Row],[Total Building Energy (kBTU)]]/Table1[[#This Row],[Building Area]],0)</f>
        <v>32.808228158869738</v>
      </c>
    </row>
    <row r="73" spans="1:45" x14ac:dyDescent="0.25">
      <c r="A73" s="4">
        <v>43770</v>
      </c>
      <c r="B73" t="s">
        <v>100</v>
      </c>
      <c r="C73">
        <f>VLOOKUP(Table1[[#This Row],[Building]],Building_Areas,2,FALSE)</f>
        <v>106758</v>
      </c>
      <c r="D73">
        <v>2924777.1428571432</v>
      </c>
      <c r="E73">
        <v>545.35714285714278</v>
      </c>
      <c r="F73">
        <v>2668405951.5925312</v>
      </c>
      <c r="G73">
        <v>24994.903909707289</v>
      </c>
      <c r="H73">
        <v>61163.668000012643</v>
      </c>
      <c r="I73">
        <v>130382.39999999999</v>
      </c>
      <c r="M73">
        <v>0</v>
      </c>
      <c r="N73">
        <v>19100.000000149012</v>
      </c>
      <c r="O73">
        <v>4122</v>
      </c>
      <c r="T73">
        <v>1047.5999999999999</v>
      </c>
      <c r="U73">
        <v>6724.8</v>
      </c>
      <c r="Z73">
        <v>159535.71428571429</v>
      </c>
      <c r="AA73">
        <v>153642.85714285719</v>
      </c>
      <c r="AF73" s="9">
        <f>SUMIF(Table1[[#Headers],[Steam Consumption]:[CHW Consumption_2]], "Elec*",D73:AE73)</f>
        <v>203985.82514286978</v>
      </c>
      <c r="AG73" s="9">
        <f>SUMIF(Table1[[#Headers],[Steam Consumption]:[CHW Consumption_2]], "Gas*",D73:AE73)</f>
        <v>0</v>
      </c>
      <c r="AH73" s="9">
        <f>SUMIF(Table1[[#Headers],[Steam Consumption]:[CHW Consumption_2]], "Steam*",D73:AE73)</f>
        <v>2924777.1428571432</v>
      </c>
      <c r="AI73" s="9">
        <f>SUMIF(Table1[[#Headers],[Steam Consumption]:[CHW Consumption_2]], "HW *",D73:AE73)</f>
        <v>0</v>
      </c>
      <c r="AJ73" s="9">
        <f>SUMIF(Table1[[#Headers],[Steam Consumption]:[CHW Consumption_2]], "CHW*",D73:AE73)</f>
        <v>19100.000000149012</v>
      </c>
      <c r="AK73" s="9">
        <f>SUMIF(Table1[[#Headers],[Steam Consumption]:[CHW Consumption_2]], "DW*",D73:AE73)</f>
        <v>313178.57142857148</v>
      </c>
      <c r="AL73" s="9">
        <f>Table1[[#This Row],[Total Elec Consumption]]*3.412</f>
        <v>695999.63538747164</v>
      </c>
      <c r="AM73" s="9">
        <f>Table1[[#This Row],[Total Gas Consumption]]*1</f>
        <v>0</v>
      </c>
      <c r="AN73" s="9">
        <f>Table1[[#This Row],[Total Steam Consumption]]*950/1000</f>
        <v>2778538.2857142859</v>
      </c>
      <c r="AO73" s="9">
        <f>Table1[[#This Row],[Total HW Consumption]]</f>
        <v>0</v>
      </c>
      <c r="AP73" s="9">
        <f>Table1[[#This Row],[Total CHW Consumption]]</f>
        <v>19100.000000149012</v>
      </c>
      <c r="AQ73" s="9">
        <f>Table1[[#This Row],[Total DW Consumption]]*0</f>
        <v>0</v>
      </c>
      <c r="AR73" s="9">
        <f>SUM(Table1[[#This Row],[Total Elec Energy]:[Total DW Energy]])</f>
        <v>3493637.9211019063</v>
      </c>
      <c r="AS73" s="7">
        <f>IFERROR(Table1[[#This Row],[Total Building Energy (kBTU)]]/Table1[[#This Row],[Building Area]],0)</f>
        <v>32.724834870472527</v>
      </c>
    </row>
    <row r="74" spans="1:45" x14ac:dyDescent="0.25">
      <c r="A74" s="4">
        <v>43435</v>
      </c>
      <c r="B74" t="s">
        <v>120</v>
      </c>
      <c r="C74">
        <f>VLOOKUP(Table1[[#This Row],[Building]],Building_Areas,2,FALSE)</f>
        <v>36500</v>
      </c>
      <c r="D74">
        <v>1022117.5294117481</v>
      </c>
      <c r="E74">
        <v>24452.76470588287</v>
      </c>
      <c r="F74">
        <v>932536093.32021999</v>
      </c>
      <c r="G74">
        <v>25548.934063567671</v>
      </c>
      <c r="K74">
        <v>129545.882352937</v>
      </c>
      <c r="L74">
        <v>281344.11764699221</v>
      </c>
      <c r="N74">
        <v>0</v>
      </c>
      <c r="AF74" s="9">
        <f>SUMIF(Table1[[#Headers],[Steam Consumption]:[CHW Consumption_2]], "Elec*",D74:AE74)</f>
        <v>24452.76470588287</v>
      </c>
      <c r="AG74" s="9">
        <f>SUMIF(Table1[[#Headers],[Steam Consumption]:[CHW Consumption_2]], "Gas*",D74:AE74)</f>
        <v>0</v>
      </c>
      <c r="AH74" s="9">
        <f>SUMIF(Table1[[#Headers],[Steam Consumption]:[CHW Consumption_2]], "Steam*",D74:AE74)</f>
        <v>1022117.5294117481</v>
      </c>
      <c r="AI74" s="9">
        <f>SUMIF(Table1[[#Headers],[Steam Consumption]:[CHW Consumption_2]], "HW *",D74:AE74)</f>
        <v>129545.882352937</v>
      </c>
      <c r="AJ74" s="9">
        <f>SUMIF(Table1[[#Headers],[Steam Consumption]:[CHW Consumption_2]], "CHW*",D74:AE74)</f>
        <v>0</v>
      </c>
      <c r="AK74" s="9">
        <f>SUMIF(Table1[[#Headers],[Steam Consumption]:[CHW Consumption_2]], "DW*",D74:AE74)</f>
        <v>281344.11764699221</v>
      </c>
      <c r="AL74" s="9">
        <f>Table1[[#This Row],[Total Elec Consumption]]*3.412</f>
        <v>83432.833176472355</v>
      </c>
      <c r="AM74" s="9">
        <f>Table1[[#This Row],[Total Gas Consumption]]*1</f>
        <v>0</v>
      </c>
      <c r="AN74" s="9">
        <f>Table1[[#This Row],[Total Steam Consumption]]*950/1000</f>
        <v>971011.65294116072</v>
      </c>
      <c r="AO74" s="9">
        <f>Table1[[#This Row],[Total HW Consumption]]</f>
        <v>129545.882352937</v>
      </c>
      <c r="AP74" s="9">
        <f>Table1[[#This Row],[Total CHW Consumption]]</f>
        <v>0</v>
      </c>
      <c r="AQ74" s="9">
        <f>Table1[[#This Row],[Total DW Consumption]]*0</f>
        <v>0</v>
      </c>
      <c r="AR74" s="9">
        <f>SUM(Table1[[#This Row],[Total Elec Energy]:[Total DW Energy]])</f>
        <v>1183990.3684705701</v>
      </c>
      <c r="AS74" s="7">
        <f>IFERROR(Table1[[#This Row],[Total Building Energy (kBTU)]]/Table1[[#This Row],[Building Area]],0)</f>
        <v>32.438092286864936</v>
      </c>
    </row>
    <row r="75" spans="1:45" x14ac:dyDescent="0.25">
      <c r="A75" s="4">
        <v>43617</v>
      </c>
      <c r="B75" t="s">
        <v>100</v>
      </c>
      <c r="C75">
        <f>VLOOKUP(Table1[[#This Row],[Building]],Building_Areas,2,FALSE)</f>
        <v>106758</v>
      </c>
      <c r="D75">
        <v>1357320</v>
      </c>
      <c r="E75">
        <v>413.57142857142861</v>
      </c>
      <c r="F75">
        <v>1239458450.856492</v>
      </c>
      <c r="G75">
        <v>11609.981929752261</v>
      </c>
      <c r="H75">
        <v>46266.666666666657</v>
      </c>
      <c r="I75">
        <v>124040</v>
      </c>
      <c r="M75">
        <v>0</v>
      </c>
      <c r="N75">
        <v>1523092.99999997</v>
      </c>
      <c r="O75">
        <v>4037.7777777777769</v>
      </c>
      <c r="T75">
        <v>920</v>
      </c>
      <c r="U75">
        <v>5253.333333333333</v>
      </c>
      <c r="Z75">
        <v>742607.14285714284</v>
      </c>
      <c r="AA75">
        <v>221142.85714285719</v>
      </c>
      <c r="AF75" s="9">
        <f>SUMIF(Table1[[#Headers],[Steam Consumption]:[CHW Consumption_2]], "Elec*",D75:AE75)</f>
        <v>180931.3492063492</v>
      </c>
      <c r="AG75" s="9">
        <f>SUMIF(Table1[[#Headers],[Steam Consumption]:[CHW Consumption_2]], "Gas*",D75:AE75)</f>
        <v>0</v>
      </c>
      <c r="AH75" s="9">
        <f>SUMIF(Table1[[#Headers],[Steam Consumption]:[CHW Consumption_2]], "Steam*",D75:AE75)</f>
        <v>1357320</v>
      </c>
      <c r="AI75" s="9">
        <f>SUMIF(Table1[[#Headers],[Steam Consumption]:[CHW Consumption_2]], "HW *",D75:AE75)</f>
        <v>0</v>
      </c>
      <c r="AJ75" s="9">
        <f>SUMIF(Table1[[#Headers],[Steam Consumption]:[CHW Consumption_2]], "CHW*",D75:AE75)</f>
        <v>1523092.99999997</v>
      </c>
      <c r="AK75" s="9">
        <f>SUMIF(Table1[[#Headers],[Steam Consumption]:[CHW Consumption_2]], "DW*",D75:AE75)</f>
        <v>963750</v>
      </c>
      <c r="AL75" s="9">
        <f>Table1[[#This Row],[Total Elec Consumption]]*3.412</f>
        <v>617337.7634920635</v>
      </c>
      <c r="AM75" s="9">
        <f>Table1[[#This Row],[Total Gas Consumption]]*1</f>
        <v>0</v>
      </c>
      <c r="AN75" s="9">
        <f>Table1[[#This Row],[Total Steam Consumption]]*950/1000</f>
        <v>1289454</v>
      </c>
      <c r="AO75" s="9">
        <f>Table1[[#This Row],[Total HW Consumption]]</f>
        <v>0</v>
      </c>
      <c r="AP75" s="9">
        <f>Table1[[#This Row],[Total CHW Consumption]]</f>
        <v>1523092.99999997</v>
      </c>
      <c r="AQ75" s="9">
        <f>Table1[[#This Row],[Total DW Consumption]]*0</f>
        <v>0</v>
      </c>
      <c r="AR75" s="9">
        <f>SUM(Table1[[#This Row],[Total Elec Energy]:[Total DW Energy]])</f>
        <v>3429884.7634920338</v>
      </c>
      <c r="AS75" s="7">
        <f>IFERROR(Table1[[#This Row],[Total Building Energy (kBTU)]]/Table1[[#This Row],[Building Area]],0)</f>
        <v>32.127660348564362</v>
      </c>
    </row>
    <row r="76" spans="1:45" x14ac:dyDescent="0.25">
      <c r="A76" s="4">
        <v>44044</v>
      </c>
      <c r="B76" t="s">
        <v>84</v>
      </c>
      <c r="C76">
        <f>VLOOKUP(Table1[[#This Row],[Building]],Building_Areas,2,FALSE)</f>
        <v>111135</v>
      </c>
      <c r="D76">
        <v>1297.866666666667</v>
      </c>
      <c r="E76">
        <v>45398.392857142862</v>
      </c>
      <c r="F76">
        <v>1690174.217228571</v>
      </c>
      <c r="G76">
        <v>15.208298170950391</v>
      </c>
      <c r="L76">
        <v>348212.66666666663</v>
      </c>
      <c r="N76">
        <v>3407834.1333333328</v>
      </c>
      <c r="AF76" s="9">
        <f>SUMIF(Table1[[#Headers],[Steam Consumption]:[CHW Consumption_2]], "Elec*",D76:AE76)</f>
        <v>45398.392857142862</v>
      </c>
      <c r="AG76" s="9">
        <f>SUMIF(Table1[[#Headers],[Steam Consumption]:[CHW Consumption_2]], "Gas*",D76:AE76)</f>
        <v>0</v>
      </c>
      <c r="AH76" s="9">
        <f>SUMIF(Table1[[#Headers],[Steam Consumption]:[CHW Consumption_2]], "Steam*",D76:AE76)</f>
        <v>1297.866666666667</v>
      </c>
      <c r="AI76" s="9">
        <f>SUMIF(Table1[[#Headers],[Steam Consumption]:[CHW Consumption_2]], "HW *",D76:AE76)</f>
        <v>0</v>
      </c>
      <c r="AJ76" s="9">
        <f>SUMIF(Table1[[#Headers],[Steam Consumption]:[CHW Consumption_2]], "CHW*",D76:AE76)</f>
        <v>3407834.1333333328</v>
      </c>
      <c r="AK76" s="9">
        <f>SUMIF(Table1[[#Headers],[Steam Consumption]:[CHW Consumption_2]], "DW*",D76:AE76)</f>
        <v>348212.66666666663</v>
      </c>
      <c r="AL76" s="9">
        <f>Table1[[#This Row],[Total Elec Consumption]]*3.412</f>
        <v>154899.31642857144</v>
      </c>
      <c r="AM76" s="9">
        <f>Table1[[#This Row],[Total Gas Consumption]]*1</f>
        <v>0</v>
      </c>
      <c r="AN76" s="9">
        <f>Table1[[#This Row],[Total Steam Consumption]]*950/1000</f>
        <v>1232.9733333333338</v>
      </c>
      <c r="AO76" s="9">
        <f>Table1[[#This Row],[Total HW Consumption]]</f>
        <v>0</v>
      </c>
      <c r="AP76" s="9">
        <f>Table1[[#This Row],[Total CHW Consumption]]</f>
        <v>3407834.1333333328</v>
      </c>
      <c r="AQ76" s="9">
        <f>Table1[[#This Row],[Total DW Consumption]]*0</f>
        <v>0</v>
      </c>
      <c r="AR76" s="9">
        <f>SUM(Table1[[#This Row],[Total Elec Energy]:[Total DW Energy]])</f>
        <v>3563966.4230952375</v>
      </c>
      <c r="AS76" s="7">
        <f>IFERROR(Table1[[#This Row],[Total Building Energy (kBTU)]]/Table1[[#This Row],[Building Area]],0)</f>
        <v>32.068803015208864</v>
      </c>
    </row>
    <row r="77" spans="1:45" x14ac:dyDescent="0.25">
      <c r="A77" s="4">
        <v>44501</v>
      </c>
      <c r="B77" t="s">
        <v>100</v>
      </c>
      <c r="C77">
        <f>VLOOKUP(Table1[[#This Row],[Building]],Building_Areas,2,FALSE)</f>
        <v>106758</v>
      </c>
      <c r="D77">
        <v>2814000</v>
      </c>
      <c r="E77">
        <v>671</v>
      </c>
      <c r="F77">
        <v>2567535286.2680011</v>
      </c>
      <c r="G77">
        <v>24050.050453062071</v>
      </c>
      <c r="H77">
        <v>64860</v>
      </c>
      <c r="I77">
        <v>127350</v>
      </c>
      <c r="M77">
        <v>0</v>
      </c>
      <c r="N77">
        <v>24192</v>
      </c>
      <c r="O77">
        <v>4086</v>
      </c>
      <c r="T77">
        <v>932</v>
      </c>
      <c r="U77">
        <v>7424</v>
      </c>
      <c r="Z77">
        <v>262500</v>
      </c>
      <c r="AA77">
        <v>204200</v>
      </c>
      <c r="AF77" s="9">
        <f>SUMIF(Table1[[#Headers],[Steam Consumption]:[CHW Consumption_2]], "Elec*",D77:AE77)</f>
        <v>205323</v>
      </c>
      <c r="AG77" s="9">
        <f>SUMIF(Table1[[#Headers],[Steam Consumption]:[CHW Consumption_2]], "Gas*",D77:AE77)</f>
        <v>0</v>
      </c>
      <c r="AH77" s="9">
        <f>SUMIF(Table1[[#Headers],[Steam Consumption]:[CHW Consumption_2]], "Steam*",D77:AE77)</f>
        <v>2814000</v>
      </c>
      <c r="AI77" s="9">
        <f>SUMIF(Table1[[#Headers],[Steam Consumption]:[CHW Consumption_2]], "HW *",D77:AE77)</f>
        <v>0</v>
      </c>
      <c r="AJ77" s="9">
        <f>SUMIF(Table1[[#Headers],[Steam Consumption]:[CHW Consumption_2]], "CHW*",D77:AE77)</f>
        <v>24192</v>
      </c>
      <c r="AK77" s="9">
        <f>SUMIF(Table1[[#Headers],[Steam Consumption]:[CHW Consumption_2]], "DW*",D77:AE77)</f>
        <v>466700</v>
      </c>
      <c r="AL77" s="9">
        <f>Table1[[#This Row],[Total Elec Consumption]]*3.412</f>
        <v>700562.076</v>
      </c>
      <c r="AM77" s="9">
        <f>Table1[[#This Row],[Total Gas Consumption]]*1</f>
        <v>0</v>
      </c>
      <c r="AN77" s="9">
        <f>Table1[[#This Row],[Total Steam Consumption]]*950/1000</f>
        <v>2673300</v>
      </c>
      <c r="AO77" s="9">
        <f>Table1[[#This Row],[Total HW Consumption]]</f>
        <v>0</v>
      </c>
      <c r="AP77" s="9">
        <f>Table1[[#This Row],[Total CHW Consumption]]</f>
        <v>24192</v>
      </c>
      <c r="AQ77" s="9">
        <f>Table1[[#This Row],[Total DW Consumption]]*0</f>
        <v>0</v>
      </c>
      <c r="AR77" s="9">
        <f>SUM(Table1[[#This Row],[Total Elec Energy]:[Total DW Energy]])</f>
        <v>3398054.0759999999</v>
      </c>
      <c r="AS77" s="7">
        <f>IFERROR(Table1[[#This Row],[Total Building Energy (kBTU)]]/Table1[[#This Row],[Building Area]],0)</f>
        <v>31.829502950598549</v>
      </c>
    </row>
    <row r="78" spans="1:45" x14ac:dyDescent="0.25">
      <c r="A78" s="4">
        <v>43221</v>
      </c>
      <c r="B78" t="s">
        <v>100</v>
      </c>
      <c r="C78">
        <f>VLOOKUP(Table1[[#This Row],[Building]],Building_Areas,2,FALSE)</f>
        <v>106758</v>
      </c>
      <c r="D78">
        <v>1571584.551724138</v>
      </c>
      <c r="E78">
        <v>506.68965517241378</v>
      </c>
      <c r="F78">
        <v>1434634145.44278</v>
      </c>
      <c r="G78">
        <v>13438.188664482101</v>
      </c>
      <c r="H78">
        <v>35435.384615384617</v>
      </c>
      <c r="I78">
        <v>129001.3333333333</v>
      </c>
      <c r="M78">
        <v>0</v>
      </c>
      <c r="N78">
        <v>1293636.413793104</v>
      </c>
      <c r="O78">
        <v>3856.62962962963</v>
      </c>
      <c r="T78">
        <v>1288.2222222222219</v>
      </c>
      <c r="U78">
        <v>5456</v>
      </c>
      <c r="Z78">
        <v>523258.62068965519</v>
      </c>
      <c r="AA78">
        <v>225525</v>
      </c>
      <c r="AF78" s="9">
        <f>SUMIF(Table1[[#Headers],[Steam Consumption]:[CHW Consumption_2]], "Elec*",D78:AE78)</f>
        <v>175544.2594557422</v>
      </c>
      <c r="AG78" s="9">
        <f>SUMIF(Table1[[#Headers],[Steam Consumption]:[CHW Consumption_2]], "Gas*",D78:AE78)</f>
        <v>0</v>
      </c>
      <c r="AH78" s="9">
        <f>SUMIF(Table1[[#Headers],[Steam Consumption]:[CHW Consumption_2]], "Steam*",D78:AE78)</f>
        <v>1571584.551724138</v>
      </c>
      <c r="AI78" s="9">
        <f>SUMIF(Table1[[#Headers],[Steam Consumption]:[CHW Consumption_2]], "HW *",D78:AE78)</f>
        <v>0</v>
      </c>
      <c r="AJ78" s="9">
        <f>SUMIF(Table1[[#Headers],[Steam Consumption]:[CHW Consumption_2]], "CHW*",D78:AE78)</f>
        <v>1293636.413793104</v>
      </c>
      <c r="AK78" s="9">
        <f>SUMIF(Table1[[#Headers],[Steam Consumption]:[CHW Consumption_2]], "DW*",D78:AE78)</f>
        <v>748783.62068965519</v>
      </c>
      <c r="AL78" s="9">
        <f>Table1[[#This Row],[Total Elec Consumption]]*3.412</f>
        <v>598957.01326299238</v>
      </c>
      <c r="AM78" s="9">
        <f>Table1[[#This Row],[Total Gas Consumption]]*1</f>
        <v>0</v>
      </c>
      <c r="AN78" s="9">
        <f>Table1[[#This Row],[Total Steam Consumption]]*950/1000</f>
        <v>1493005.3241379312</v>
      </c>
      <c r="AO78" s="9">
        <f>Table1[[#This Row],[Total HW Consumption]]</f>
        <v>0</v>
      </c>
      <c r="AP78" s="9">
        <f>Table1[[#This Row],[Total CHW Consumption]]</f>
        <v>1293636.413793104</v>
      </c>
      <c r="AQ78" s="9">
        <f>Table1[[#This Row],[Total DW Consumption]]*0</f>
        <v>0</v>
      </c>
      <c r="AR78" s="9">
        <f>SUM(Table1[[#This Row],[Total Elec Energy]:[Total DW Energy]])</f>
        <v>3385598.7511940273</v>
      </c>
      <c r="AS78" s="7">
        <f>IFERROR(Table1[[#This Row],[Total Building Energy (kBTU)]]/Table1[[#This Row],[Building Area]],0)</f>
        <v>31.712834178178941</v>
      </c>
    </row>
    <row r="79" spans="1:45" x14ac:dyDescent="0.25">
      <c r="A79" s="4">
        <v>43709</v>
      </c>
      <c r="B79" t="s">
        <v>100</v>
      </c>
      <c r="C79">
        <f>VLOOKUP(Table1[[#This Row],[Building]],Building_Areas,2,FALSE)</f>
        <v>106758</v>
      </c>
      <c r="D79">
        <v>1163520</v>
      </c>
      <c r="E79">
        <v>379.28571428571428</v>
      </c>
      <c r="F79">
        <v>1063628868.257111</v>
      </c>
      <c r="G79">
        <v>9962.9898298685894</v>
      </c>
      <c r="H79">
        <v>97637.142857142855</v>
      </c>
      <c r="I79">
        <v>121391.11111111109</v>
      </c>
      <c r="M79">
        <v>0</v>
      </c>
      <c r="N79">
        <v>1481245.9999997909</v>
      </c>
      <c r="O79">
        <v>4234.4444444444443</v>
      </c>
      <c r="T79">
        <v>942.22222222222229</v>
      </c>
      <c r="U79">
        <v>5173.3333333333339</v>
      </c>
      <c r="Z79">
        <v>1081714.2857142859</v>
      </c>
      <c r="AA79">
        <v>631500</v>
      </c>
      <c r="AF79" s="9">
        <f>SUMIF(Table1[[#Headers],[Steam Consumption]:[CHW Consumption_2]], "Elec*",D79:AE79)</f>
        <v>229757.53968253965</v>
      </c>
      <c r="AG79" s="9">
        <f>SUMIF(Table1[[#Headers],[Steam Consumption]:[CHW Consumption_2]], "Gas*",D79:AE79)</f>
        <v>0</v>
      </c>
      <c r="AH79" s="9">
        <f>SUMIF(Table1[[#Headers],[Steam Consumption]:[CHW Consumption_2]], "Steam*",D79:AE79)</f>
        <v>1163520</v>
      </c>
      <c r="AI79" s="9">
        <f>SUMIF(Table1[[#Headers],[Steam Consumption]:[CHW Consumption_2]], "HW *",D79:AE79)</f>
        <v>0</v>
      </c>
      <c r="AJ79" s="9">
        <f>SUMIF(Table1[[#Headers],[Steam Consumption]:[CHW Consumption_2]], "CHW*",D79:AE79)</f>
        <v>1481245.9999997909</v>
      </c>
      <c r="AK79" s="9">
        <f>SUMIF(Table1[[#Headers],[Steam Consumption]:[CHW Consumption_2]], "DW*",D79:AE79)</f>
        <v>1713214.2857142859</v>
      </c>
      <c r="AL79" s="9">
        <f>Table1[[#This Row],[Total Elec Consumption]]*3.412</f>
        <v>783932.72539682523</v>
      </c>
      <c r="AM79" s="9">
        <f>Table1[[#This Row],[Total Gas Consumption]]*1</f>
        <v>0</v>
      </c>
      <c r="AN79" s="9">
        <f>Table1[[#This Row],[Total Steam Consumption]]*950/1000</f>
        <v>1105344</v>
      </c>
      <c r="AO79" s="9">
        <f>Table1[[#This Row],[Total HW Consumption]]</f>
        <v>0</v>
      </c>
      <c r="AP79" s="9">
        <f>Table1[[#This Row],[Total CHW Consumption]]</f>
        <v>1481245.9999997909</v>
      </c>
      <c r="AQ79" s="9">
        <f>Table1[[#This Row],[Total DW Consumption]]*0</f>
        <v>0</v>
      </c>
      <c r="AR79" s="9">
        <f>SUM(Table1[[#This Row],[Total Elec Energy]:[Total DW Energy]])</f>
        <v>3370522.7253966164</v>
      </c>
      <c r="AS79" s="7">
        <f>IFERROR(Table1[[#This Row],[Total Building Energy (kBTU)]]/Table1[[#This Row],[Building Area]],0)</f>
        <v>31.571617353234572</v>
      </c>
    </row>
    <row r="80" spans="1:45" x14ac:dyDescent="0.25">
      <c r="A80" s="4">
        <v>44743</v>
      </c>
      <c r="B80" t="s">
        <v>84</v>
      </c>
      <c r="C80">
        <f>VLOOKUP(Table1[[#This Row],[Building]],Building_Areas,2,FALSE)</f>
        <v>111135</v>
      </c>
      <c r="D80">
        <v>0</v>
      </c>
      <c r="E80">
        <v>55459</v>
      </c>
      <c r="N80">
        <v>3312866.666666667</v>
      </c>
      <c r="AF80" s="9">
        <f>SUMIF(Table1[[#Headers],[Steam Consumption]:[CHW Consumption_2]], "Elec*",D80:AE80)</f>
        <v>55459</v>
      </c>
      <c r="AG80" s="9">
        <f>SUMIF(Table1[[#Headers],[Steam Consumption]:[CHW Consumption_2]], "Gas*",D80:AE80)</f>
        <v>0</v>
      </c>
      <c r="AH80" s="9">
        <f>SUMIF(Table1[[#Headers],[Steam Consumption]:[CHW Consumption_2]], "Steam*",D80:AE80)</f>
        <v>0</v>
      </c>
      <c r="AI80" s="9">
        <f>SUMIF(Table1[[#Headers],[Steam Consumption]:[CHW Consumption_2]], "HW *",D80:AE80)</f>
        <v>0</v>
      </c>
      <c r="AJ80" s="9">
        <f>SUMIF(Table1[[#Headers],[Steam Consumption]:[CHW Consumption_2]], "CHW*",D80:AE80)</f>
        <v>3312866.666666667</v>
      </c>
      <c r="AK80" s="9">
        <f>SUMIF(Table1[[#Headers],[Steam Consumption]:[CHW Consumption_2]], "DW*",D80:AE80)</f>
        <v>0</v>
      </c>
      <c r="AL80" s="9">
        <f>Table1[[#This Row],[Total Elec Consumption]]*3.412</f>
        <v>189226.10800000001</v>
      </c>
      <c r="AM80" s="9">
        <f>Table1[[#This Row],[Total Gas Consumption]]*1</f>
        <v>0</v>
      </c>
      <c r="AN80" s="9">
        <f>Table1[[#This Row],[Total Steam Consumption]]*950/1000</f>
        <v>0</v>
      </c>
      <c r="AO80" s="9">
        <f>Table1[[#This Row],[Total HW Consumption]]</f>
        <v>0</v>
      </c>
      <c r="AP80" s="9">
        <f>Table1[[#This Row],[Total CHW Consumption]]</f>
        <v>3312866.666666667</v>
      </c>
      <c r="AQ80" s="9">
        <f>Table1[[#This Row],[Total DW Consumption]]*0</f>
        <v>0</v>
      </c>
      <c r="AR80" s="9">
        <f>SUM(Table1[[#This Row],[Total Elec Energy]:[Total DW Energy]])</f>
        <v>3502092.774666667</v>
      </c>
      <c r="AS80" s="7">
        <f>IFERROR(Table1[[#This Row],[Total Building Energy (kBTU)]]/Table1[[#This Row],[Building Area]],0)</f>
        <v>31.512059879125992</v>
      </c>
    </row>
    <row r="81" spans="1:45" x14ac:dyDescent="0.25">
      <c r="A81" s="4">
        <v>43586</v>
      </c>
      <c r="B81" t="s">
        <v>100</v>
      </c>
      <c r="C81">
        <f>VLOOKUP(Table1[[#This Row],[Building]],Building_Areas,2,FALSE)</f>
        <v>106758</v>
      </c>
      <c r="D81">
        <v>1748344.888888889</v>
      </c>
      <c r="E81">
        <v>451.22222222222217</v>
      </c>
      <c r="F81">
        <v>1595618443.991421</v>
      </c>
      <c r="G81">
        <v>14946.125292637749</v>
      </c>
      <c r="H81">
        <v>34699.333333333328</v>
      </c>
      <c r="I81">
        <v>130626.56</v>
      </c>
      <c r="M81">
        <v>0</v>
      </c>
      <c r="N81">
        <v>1092500.0000000601</v>
      </c>
      <c r="O81">
        <v>4141.9444444444443</v>
      </c>
      <c r="T81">
        <v>907.68000000000006</v>
      </c>
      <c r="U81">
        <v>5708.6500000000005</v>
      </c>
      <c r="Z81">
        <v>446859.25925925933</v>
      </c>
      <c r="AA81">
        <v>77614.814814814818</v>
      </c>
      <c r="AF81" s="9">
        <f>SUMIF(Table1[[#Headers],[Steam Consumption]:[CHW Consumption_2]], "Elec*",D81:AE81)</f>
        <v>176535.38999999998</v>
      </c>
      <c r="AG81" s="9">
        <f>SUMIF(Table1[[#Headers],[Steam Consumption]:[CHW Consumption_2]], "Gas*",D81:AE81)</f>
        <v>0</v>
      </c>
      <c r="AH81" s="9">
        <f>SUMIF(Table1[[#Headers],[Steam Consumption]:[CHW Consumption_2]], "Steam*",D81:AE81)</f>
        <v>1748344.888888889</v>
      </c>
      <c r="AI81" s="9">
        <f>SUMIF(Table1[[#Headers],[Steam Consumption]:[CHW Consumption_2]], "HW *",D81:AE81)</f>
        <v>0</v>
      </c>
      <c r="AJ81" s="9">
        <f>SUMIF(Table1[[#Headers],[Steam Consumption]:[CHW Consumption_2]], "CHW*",D81:AE81)</f>
        <v>1092500.0000000601</v>
      </c>
      <c r="AK81" s="9">
        <f>SUMIF(Table1[[#Headers],[Steam Consumption]:[CHW Consumption_2]], "DW*",D81:AE81)</f>
        <v>524474.07407407416</v>
      </c>
      <c r="AL81" s="9">
        <f>Table1[[#This Row],[Total Elec Consumption]]*3.412</f>
        <v>602338.75067999994</v>
      </c>
      <c r="AM81" s="9">
        <f>Table1[[#This Row],[Total Gas Consumption]]*1</f>
        <v>0</v>
      </c>
      <c r="AN81" s="9">
        <f>Table1[[#This Row],[Total Steam Consumption]]*950/1000</f>
        <v>1660927.6444444447</v>
      </c>
      <c r="AO81" s="9">
        <f>Table1[[#This Row],[Total HW Consumption]]</f>
        <v>0</v>
      </c>
      <c r="AP81" s="9">
        <f>Table1[[#This Row],[Total CHW Consumption]]</f>
        <v>1092500.0000000601</v>
      </c>
      <c r="AQ81" s="9">
        <f>Table1[[#This Row],[Total DW Consumption]]*0</f>
        <v>0</v>
      </c>
      <c r="AR81" s="9">
        <f>SUM(Table1[[#This Row],[Total Elec Energy]:[Total DW Energy]])</f>
        <v>3355766.3951245048</v>
      </c>
      <c r="AS81" s="7">
        <f>IFERROR(Table1[[#This Row],[Total Building Energy (kBTU)]]/Table1[[#This Row],[Building Area]],0)</f>
        <v>31.433395109729528</v>
      </c>
    </row>
    <row r="82" spans="1:45" x14ac:dyDescent="0.25">
      <c r="A82" s="4">
        <v>43405</v>
      </c>
      <c r="B82" t="s">
        <v>121</v>
      </c>
      <c r="C82">
        <f>VLOOKUP(Table1[[#This Row],[Building]],Building_Areas,2,FALSE)</f>
        <v>36500</v>
      </c>
      <c r="E82">
        <v>17890.5</v>
      </c>
      <c r="F82">
        <v>62125.471714285712</v>
      </c>
      <c r="G82">
        <v>1.702067718199608</v>
      </c>
      <c r="K82">
        <v>0</v>
      </c>
      <c r="N82">
        <v>1083085.7142857141</v>
      </c>
      <c r="AF82" s="9">
        <f>SUMIF(Table1[[#Headers],[Steam Consumption]:[CHW Consumption_2]], "Elec*",D82:AE82)</f>
        <v>17890.5</v>
      </c>
      <c r="AG82" s="9">
        <f>SUMIF(Table1[[#Headers],[Steam Consumption]:[CHW Consumption_2]], "Gas*",D82:AE82)</f>
        <v>0</v>
      </c>
      <c r="AH82" s="9">
        <f>SUMIF(Table1[[#Headers],[Steam Consumption]:[CHW Consumption_2]], "Steam*",D82:AE82)</f>
        <v>0</v>
      </c>
      <c r="AI82" s="9">
        <f>SUMIF(Table1[[#Headers],[Steam Consumption]:[CHW Consumption_2]], "HW *",D82:AE82)</f>
        <v>0</v>
      </c>
      <c r="AJ82" s="9">
        <f>SUMIF(Table1[[#Headers],[Steam Consumption]:[CHW Consumption_2]], "CHW*",D82:AE82)</f>
        <v>1083085.7142857141</v>
      </c>
      <c r="AK82" s="9">
        <f>SUMIF(Table1[[#Headers],[Steam Consumption]:[CHW Consumption_2]], "DW*",D82:AE82)</f>
        <v>0</v>
      </c>
      <c r="AL82" s="9">
        <f>Table1[[#This Row],[Total Elec Consumption]]*3.412</f>
        <v>61042.385999999999</v>
      </c>
      <c r="AM82" s="9">
        <f>Table1[[#This Row],[Total Gas Consumption]]*1</f>
        <v>0</v>
      </c>
      <c r="AN82" s="9">
        <f>Table1[[#This Row],[Total Steam Consumption]]*950/1000</f>
        <v>0</v>
      </c>
      <c r="AO82" s="9">
        <f>Table1[[#This Row],[Total HW Consumption]]</f>
        <v>0</v>
      </c>
      <c r="AP82" s="9">
        <f>Table1[[#This Row],[Total CHW Consumption]]</f>
        <v>1083085.7142857141</v>
      </c>
      <c r="AQ82" s="9">
        <f>Table1[[#This Row],[Total DW Consumption]]*0</f>
        <v>0</v>
      </c>
      <c r="AR82" s="9">
        <f>SUM(Table1[[#This Row],[Total Elec Energy]:[Total DW Energy]])</f>
        <v>1144128.100285714</v>
      </c>
      <c r="AS82" s="7">
        <f>IFERROR(Table1[[#This Row],[Total Building Energy (kBTU)]]/Table1[[#This Row],[Building Area]],0)</f>
        <v>31.345975350293536</v>
      </c>
    </row>
    <row r="83" spans="1:45" x14ac:dyDescent="0.25">
      <c r="A83" s="4">
        <v>43405</v>
      </c>
      <c r="B83" t="s">
        <v>100</v>
      </c>
      <c r="C83">
        <f>VLOOKUP(Table1[[#This Row],[Building]],Building_Areas,2,FALSE)</f>
        <v>106758</v>
      </c>
      <c r="D83">
        <v>2760634.249999553</v>
      </c>
      <c r="E83">
        <v>498.21428571428572</v>
      </c>
      <c r="F83">
        <v>2518724446.8638248</v>
      </c>
      <c r="G83">
        <v>23592.840319824511</v>
      </c>
      <c r="H83">
        <v>62183.999999910593</v>
      </c>
      <c r="I83">
        <v>129116</v>
      </c>
      <c r="M83">
        <v>0</v>
      </c>
      <c r="N83">
        <v>19008</v>
      </c>
      <c r="O83">
        <v>4057.1428571428569</v>
      </c>
      <c r="T83">
        <v>1171.363636363636</v>
      </c>
      <c r="U83">
        <v>6203.181818181818</v>
      </c>
      <c r="Z83">
        <v>249857.1428571429</v>
      </c>
      <c r="AA83">
        <v>82714.285714285725</v>
      </c>
      <c r="AF83" s="9">
        <f>SUMIF(Table1[[#Headers],[Steam Consumption]:[CHW Consumption_2]], "Elec*",D83:AE83)</f>
        <v>203229.90259731322</v>
      </c>
      <c r="AG83" s="9">
        <f>SUMIF(Table1[[#Headers],[Steam Consumption]:[CHW Consumption_2]], "Gas*",D83:AE83)</f>
        <v>0</v>
      </c>
      <c r="AH83" s="9">
        <f>SUMIF(Table1[[#Headers],[Steam Consumption]:[CHW Consumption_2]], "Steam*",D83:AE83)</f>
        <v>2760634.249999553</v>
      </c>
      <c r="AI83" s="9">
        <f>SUMIF(Table1[[#Headers],[Steam Consumption]:[CHW Consumption_2]], "HW *",D83:AE83)</f>
        <v>0</v>
      </c>
      <c r="AJ83" s="9">
        <f>SUMIF(Table1[[#Headers],[Steam Consumption]:[CHW Consumption_2]], "CHW*",D83:AE83)</f>
        <v>19008</v>
      </c>
      <c r="AK83" s="9">
        <f>SUMIF(Table1[[#Headers],[Steam Consumption]:[CHW Consumption_2]], "DW*",D83:AE83)</f>
        <v>332571.42857142864</v>
      </c>
      <c r="AL83" s="9">
        <f>Table1[[#This Row],[Total Elec Consumption]]*3.412</f>
        <v>693420.42766203266</v>
      </c>
      <c r="AM83" s="9">
        <f>Table1[[#This Row],[Total Gas Consumption]]*1</f>
        <v>0</v>
      </c>
      <c r="AN83" s="9">
        <f>Table1[[#This Row],[Total Steam Consumption]]*950/1000</f>
        <v>2622602.5374995749</v>
      </c>
      <c r="AO83" s="9">
        <f>Table1[[#This Row],[Total HW Consumption]]</f>
        <v>0</v>
      </c>
      <c r="AP83" s="9">
        <f>Table1[[#This Row],[Total CHW Consumption]]</f>
        <v>19008</v>
      </c>
      <c r="AQ83" s="9">
        <f>Table1[[#This Row],[Total DW Consumption]]*0</f>
        <v>0</v>
      </c>
      <c r="AR83" s="9">
        <f>SUM(Table1[[#This Row],[Total Elec Energy]:[Total DW Energy]])</f>
        <v>3335030.9651616076</v>
      </c>
      <c r="AS83" s="7">
        <f>IFERROR(Table1[[#This Row],[Total Building Energy (kBTU)]]/Table1[[#This Row],[Building Area]],0)</f>
        <v>31.239166761850235</v>
      </c>
    </row>
    <row r="84" spans="1:45" x14ac:dyDescent="0.25">
      <c r="A84" s="4">
        <v>43282</v>
      </c>
      <c r="B84" t="s">
        <v>100</v>
      </c>
      <c r="C84">
        <f>VLOOKUP(Table1[[#This Row],[Building]],Building_Areas,2,FALSE)</f>
        <v>106758</v>
      </c>
      <c r="D84">
        <v>1305881.1428571939</v>
      </c>
      <c r="E84">
        <v>342.57142857143481</v>
      </c>
      <c r="F84">
        <v>1193300953.577951</v>
      </c>
      <c r="G84">
        <v>11177.625597875111</v>
      </c>
      <c r="H84">
        <v>51242.367346910498</v>
      </c>
      <c r="I84">
        <v>130200</v>
      </c>
      <c r="M84">
        <v>0</v>
      </c>
      <c r="N84">
        <v>1430290.2857142091</v>
      </c>
      <c r="O84">
        <v>3859.8571428570431</v>
      </c>
      <c r="T84">
        <v>967</v>
      </c>
      <c r="U84">
        <v>5112.2857142859139</v>
      </c>
      <c r="Z84">
        <v>1324933.673469377</v>
      </c>
      <c r="AA84">
        <v>356824.76190477511</v>
      </c>
      <c r="AF84" s="9">
        <f>SUMIF(Table1[[#Headers],[Steam Consumption]:[CHW Consumption_2]], "Elec*",D84:AE84)</f>
        <v>191724.0816326249</v>
      </c>
      <c r="AG84" s="9">
        <f>SUMIF(Table1[[#Headers],[Steam Consumption]:[CHW Consumption_2]], "Gas*",D84:AE84)</f>
        <v>0</v>
      </c>
      <c r="AH84" s="9">
        <f>SUMIF(Table1[[#Headers],[Steam Consumption]:[CHW Consumption_2]], "Steam*",D84:AE84)</f>
        <v>1305881.1428571939</v>
      </c>
      <c r="AI84" s="9">
        <f>SUMIF(Table1[[#Headers],[Steam Consumption]:[CHW Consumption_2]], "HW *",D84:AE84)</f>
        <v>0</v>
      </c>
      <c r="AJ84" s="9">
        <f>SUMIF(Table1[[#Headers],[Steam Consumption]:[CHW Consumption_2]], "CHW*",D84:AE84)</f>
        <v>1430290.2857142091</v>
      </c>
      <c r="AK84" s="9">
        <f>SUMIF(Table1[[#Headers],[Steam Consumption]:[CHW Consumption_2]], "DW*",D84:AE84)</f>
        <v>1681758.4353741521</v>
      </c>
      <c r="AL84" s="9">
        <f>Table1[[#This Row],[Total Elec Consumption]]*3.412</f>
        <v>654162.56653051614</v>
      </c>
      <c r="AM84" s="9">
        <f>Table1[[#This Row],[Total Gas Consumption]]*1</f>
        <v>0</v>
      </c>
      <c r="AN84" s="9">
        <f>Table1[[#This Row],[Total Steam Consumption]]*950/1000</f>
        <v>1240587.0857143342</v>
      </c>
      <c r="AO84" s="9">
        <f>Table1[[#This Row],[Total HW Consumption]]</f>
        <v>0</v>
      </c>
      <c r="AP84" s="9">
        <f>Table1[[#This Row],[Total CHW Consumption]]</f>
        <v>1430290.2857142091</v>
      </c>
      <c r="AQ84" s="9">
        <f>Table1[[#This Row],[Total DW Consumption]]*0</f>
        <v>0</v>
      </c>
      <c r="AR84" s="9">
        <f>SUM(Table1[[#This Row],[Total Elec Energy]:[Total DW Energy]])</f>
        <v>3325039.9379590591</v>
      </c>
      <c r="AS84" s="7">
        <f>IFERROR(Table1[[#This Row],[Total Building Energy (kBTU)]]/Table1[[#This Row],[Building Area]],0)</f>
        <v>31.145581014622408</v>
      </c>
    </row>
    <row r="85" spans="1:45" x14ac:dyDescent="0.25">
      <c r="A85" s="4">
        <v>43313</v>
      </c>
      <c r="B85" t="s">
        <v>84</v>
      </c>
      <c r="C85">
        <f>VLOOKUP(Table1[[#This Row],[Building]],Building_Areas,2,FALSE)</f>
        <v>111135</v>
      </c>
      <c r="D85">
        <v>1790.5714285746219</v>
      </c>
      <c r="E85">
        <v>59858.857142857283</v>
      </c>
      <c r="F85">
        <v>2290437.5205743411</v>
      </c>
      <c r="G85">
        <v>20.6095066412412</v>
      </c>
      <c r="L85">
        <v>449942.8571428571</v>
      </c>
      <c r="N85">
        <v>3255100</v>
      </c>
      <c r="AF85" s="9">
        <f>SUMIF(Table1[[#Headers],[Steam Consumption]:[CHW Consumption_2]], "Elec*",D85:AE85)</f>
        <v>59858.857142857283</v>
      </c>
      <c r="AG85" s="9">
        <f>SUMIF(Table1[[#Headers],[Steam Consumption]:[CHW Consumption_2]], "Gas*",D85:AE85)</f>
        <v>0</v>
      </c>
      <c r="AH85" s="9">
        <f>SUMIF(Table1[[#Headers],[Steam Consumption]:[CHW Consumption_2]], "Steam*",D85:AE85)</f>
        <v>1790.5714285746219</v>
      </c>
      <c r="AI85" s="9">
        <f>SUMIF(Table1[[#Headers],[Steam Consumption]:[CHW Consumption_2]], "HW *",D85:AE85)</f>
        <v>0</v>
      </c>
      <c r="AJ85" s="9">
        <f>SUMIF(Table1[[#Headers],[Steam Consumption]:[CHW Consumption_2]], "CHW*",D85:AE85)</f>
        <v>3255100</v>
      </c>
      <c r="AK85" s="9">
        <f>SUMIF(Table1[[#Headers],[Steam Consumption]:[CHW Consumption_2]], "DW*",D85:AE85)</f>
        <v>449942.8571428571</v>
      </c>
      <c r="AL85" s="9">
        <f>Table1[[#This Row],[Total Elec Consumption]]*3.412</f>
        <v>204238.42057142904</v>
      </c>
      <c r="AM85" s="9">
        <f>Table1[[#This Row],[Total Gas Consumption]]*1</f>
        <v>0</v>
      </c>
      <c r="AN85" s="9">
        <f>Table1[[#This Row],[Total Steam Consumption]]*950/1000</f>
        <v>1701.0428571458908</v>
      </c>
      <c r="AO85" s="9">
        <f>Table1[[#This Row],[Total HW Consumption]]</f>
        <v>0</v>
      </c>
      <c r="AP85" s="9">
        <f>Table1[[#This Row],[Total CHW Consumption]]</f>
        <v>3255100</v>
      </c>
      <c r="AQ85" s="9">
        <f>Table1[[#This Row],[Total DW Consumption]]*0</f>
        <v>0</v>
      </c>
      <c r="AR85" s="9">
        <f>SUM(Table1[[#This Row],[Total Elec Energy]:[Total DW Energy]])</f>
        <v>3461039.4634285751</v>
      </c>
      <c r="AS85" s="7">
        <f>IFERROR(Table1[[#This Row],[Total Building Energy (kBTU)]]/Table1[[#This Row],[Building Area]],0)</f>
        <v>31.142659499064877</v>
      </c>
    </row>
    <row r="86" spans="1:45" x14ac:dyDescent="0.25">
      <c r="A86" s="4">
        <v>44593</v>
      </c>
      <c r="B86" t="s">
        <v>120</v>
      </c>
      <c r="C86">
        <f>VLOOKUP(Table1[[#This Row],[Building]],Building_Areas,2,FALSE)</f>
        <v>36500</v>
      </c>
      <c r="D86">
        <v>1103848</v>
      </c>
      <c r="E86">
        <v>23462</v>
      </c>
      <c r="F86">
        <v>1007399124.344</v>
      </c>
      <c r="G86">
        <v>27599.976009424659</v>
      </c>
      <c r="K86">
        <v>0</v>
      </c>
      <c r="L86">
        <v>609696</v>
      </c>
      <c r="N86">
        <v>0</v>
      </c>
      <c r="AF86" s="9">
        <f>SUMIF(Table1[[#Headers],[Steam Consumption]:[CHW Consumption_2]], "Elec*",D86:AE86)</f>
        <v>23462</v>
      </c>
      <c r="AG86" s="9">
        <f>SUMIF(Table1[[#Headers],[Steam Consumption]:[CHW Consumption_2]], "Gas*",D86:AE86)</f>
        <v>0</v>
      </c>
      <c r="AH86" s="9">
        <f>SUMIF(Table1[[#Headers],[Steam Consumption]:[CHW Consumption_2]], "Steam*",D86:AE86)</f>
        <v>1103848</v>
      </c>
      <c r="AI86" s="9">
        <f>SUMIF(Table1[[#Headers],[Steam Consumption]:[CHW Consumption_2]], "HW *",D86:AE86)</f>
        <v>0</v>
      </c>
      <c r="AJ86" s="9">
        <f>SUMIF(Table1[[#Headers],[Steam Consumption]:[CHW Consumption_2]], "CHW*",D86:AE86)</f>
        <v>0</v>
      </c>
      <c r="AK86" s="9">
        <f>SUMIF(Table1[[#Headers],[Steam Consumption]:[CHW Consumption_2]], "DW*",D86:AE86)</f>
        <v>609696</v>
      </c>
      <c r="AL86" s="9">
        <f>Table1[[#This Row],[Total Elec Consumption]]*3.412</f>
        <v>80052.343999999997</v>
      </c>
      <c r="AM86" s="9">
        <f>Table1[[#This Row],[Total Gas Consumption]]*1</f>
        <v>0</v>
      </c>
      <c r="AN86" s="9">
        <f>Table1[[#This Row],[Total Steam Consumption]]*950/1000</f>
        <v>1048655.6000000001</v>
      </c>
      <c r="AO86" s="9">
        <f>Table1[[#This Row],[Total HW Consumption]]</f>
        <v>0</v>
      </c>
      <c r="AP86" s="9">
        <f>Table1[[#This Row],[Total CHW Consumption]]</f>
        <v>0</v>
      </c>
      <c r="AQ86" s="9">
        <f>Table1[[#This Row],[Total DW Consumption]]*0</f>
        <v>0</v>
      </c>
      <c r="AR86" s="9">
        <f>SUM(Table1[[#This Row],[Total Elec Energy]:[Total DW Energy]])</f>
        <v>1128707.9440000001</v>
      </c>
      <c r="AS86" s="7">
        <f>IFERROR(Table1[[#This Row],[Total Building Energy (kBTU)]]/Table1[[#This Row],[Building Area]],0)</f>
        <v>30.923505315068496</v>
      </c>
    </row>
    <row r="87" spans="1:45" x14ac:dyDescent="0.25">
      <c r="A87" s="4">
        <v>43831</v>
      </c>
      <c r="B87" t="s">
        <v>120</v>
      </c>
      <c r="C87">
        <f>VLOOKUP(Table1[[#This Row],[Building]],Building_Areas,2,FALSE)</f>
        <v>36500</v>
      </c>
      <c r="D87">
        <v>971540</v>
      </c>
      <c r="E87">
        <v>22850.444444444449</v>
      </c>
      <c r="F87">
        <v>886515308.69506514</v>
      </c>
      <c r="G87">
        <v>24288.090649179871</v>
      </c>
      <c r="K87">
        <v>125047.58620689659</v>
      </c>
      <c r="L87">
        <v>392737.93103448272</v>
      </c>
      <c r="N87">
        <v>0</v>
      </c>
      <c r="AF87" s="9">
        <f>SUMIF(Table1[[#Headers],[Steam Consumption]:[CHW Consumption_2]], "Elec*",D87:AE87)</f>
        <v>22850.444444444449</v>
      </c>
      <c r="AG87" s="9">
        <f>SUMIF(Table1[[#Headers],[Steam Consumption]:[CHW Consumption_2]], "Gas*",D87:AE87)</f>
        <v>0</v>
      </c>
      <c r="AH87" s="9">
        <f>SUMIF(Table1[[#Headers],[Steam Consumption]:[CHW Consumption_2]], "Steam*",D87:AE87)</f>
        <v>971540</v>
      </c>
      <c r="AI87" s="9">
        <f>SUMIF(Table1[[#Headers],[Steam Consumption]:[CHW Consumption_2]], "HW *",D87:AE87)</f>
        <v>125047.58620689659</v>
      </c>
      <c r="AJ87" s="9">
        <f>SUMIF(Table1[[#Headers],[Steam Consumption]:[CHW Consumption_2]], "CHW*",D87:AE87)</f>
        <v>0</v>
      </c>
      <c r="AK87" s="9">
        <f>SUMIF(Table1[[#Headers],[Steam Consumption]:[CHW Consumption_2]], "DW*",D87:AE87)</f>
        <v>392737.93103448272</v>
      </c>
      <c r="AL87" s="9">
        <f>Table1[[#This Row],[Total Elec Consumption]]*3.412</f>
        <v>77965.716444444464</v>
      </c>
      <c r="AM87" s="9">
        <f>Table1[[#This Row],[Total Gas Consumption]]*1</f>
        <v>0</v>
      </c>
      <c r="AN87" s="9">
        <f>Table1[[#This Row],[Total Steam Consumption]]*950/1000</f>
        <v>922963</v>
      </c>
      <c r="AO87" s="9">
        <f>Table1[[#This Row],[Total HW Consumption]]</f>
        <v>125047.58620689659</v>
      </c>
      <c r="AP87" s="9">
        <f>Table1[[#This Row],[Total CHW Consumption]]</f>
        <v>0</v>
      </c>
      <c r="AQ87" s="9">
        <f>Table1[[#This Row],[Total DW Consumption]]*0</f>
        <v>0</v>
      </c>
      <c r="AR87" s="9">
        <f>SUM(Table1[[#This Row],[Total Elec Energy]:[Total DW Energy]])</f>
        <v>1125976.3026513411</v>
      </c>
      <c r="AS87" s="7">
        <f>IFERROR(Table1[[#This Row],[Total Building Energy (kBTU)]]/Table1[[#This Row],[Building Area]],0)</f>
        <v>30.848665826064138</v>
      </c>
    </row>
    <row r="88" spans="1:45" x14ac:dyDescent="0.25">
      <c r="A88" s="4">
        <v>44378</v>
      </c>
      <c r="B88" t="s">
        <v>84</v>
      </c>
      <c r="C88">
        <f>VLOOKUP(Table1[[#This Row],[Building]],Building_Areas,2,FALSE)</f>
        <v>111135</v>
      </c>
      <c r="D88">
        <v>8856</v>
      </c>
      <c r="E88">
        <v>53557</v>
      </c>
      <c r="F88">
        <v>8568082.7365217395</v>
      </c>
      <c r="G88">
        <v>77.096168952370903</v>
      </c>
      <c r="L88">
        <v>305438.95652173908</v>
      </c>
      <c r="N88">
        <v>3235296</v>
      </c>
      <c r="AF88" s="9">
        <f>SUMIF(Table1[[#Headers],[Steam Consumption]:[CHW Consumption_2]], "Elec*",D88:AE88)</f>
        <v>53557</v>
      </c>
      <c r="AG88" s="9">
        <f>SUMIF(Table1[[#Headers],[Steam Consumption]:[CHW Consumption_2]], "Gas*",D88:AE88)</f>
        <v>0</v>
      </c>
      <c r="AH88" s="9">
        <f>SUMIF(Table1[[#Headers],[Steam Consumption]:[CHW Consumption_2]], "Steam*",D88:AE88)</f>
        <v>8856</v>
      </c>
      <c r="AI88" s="9">
        <f>SUMIF(Table1[[#Headers],[Steam Consumption]:[CHW Consumption_2]], "HW *",D88:AE88)</f>
        <v>0</v>
      </c>
      <c r="AJ88" s="9">
        <f>SUMIF(Table1[[#Headers],[Steam Consumption]:[CHW Consumption_2]], "CHW*",D88:AE88)</f>
        <v>3235296</v>
      </c>
      <c r="AK88" s="9">
        <f>SUMIF(Table1[[#Headers],[Steam Consumption]:[CHW Consumption_2]], "DW*",D88:AE88)</f>
        <v>305438.95652173908</v>
      </c>
      <c r="AL88" s="9">
        <f>Table1[[#This Row],[Total Elec Consumption]]*3.412</f>
        <v>182736.484</v>
      </c>
      <c r="AM88" s="9">
        <f>Table1[[#This Row],[Total Gas Consumption]]*1</f>
        <v>0</v>
      </c>
      <c r="AN88" s="9">
        <f>Table1[[#This Row],[Total Steam Consumption]]*950/1000</f>
        <v>8413.2000000000007</v>
      </c>
      <c r="AO88" s="9">
        <f>Table1[[#This Row],[Total HW Consumption]]</f>
        <v>0</v>
      </c>
      <c r="AP88" s="9">
        <f>Table1[[#This Row],[Total CHW Consumption]]</f>
        <v>3235296</v>
      </c>
      <c r="AQ88" s="9">
        <f>Table1[[#This Row],[Total DW Consumption]]*0</f>
        <v>0</v>
      </c>
      <c r="AR88" s="9">
        <f>SUM(Table1[[#This Row],[Total Elec Energy]:[Total DW Energy]])</f>
        <v>3426445.6839999999</v>
      </c>
      <c r="AS88" s="7">
        <f>IFERROR(Table1[[#This Row],[Total Building Energy (kBTU)]]/Table1[[#This Row],[Building Area]],0)</f>
        <v>30.831382408782112</v>
      </c>
    </row>
    <row r="89" spans="1:45" x14ac:dyDescent="0.25">
      <c r="A89" s="4">
        <v>43374</v>
      </c>
      <c r="B89" t="s">
        <v>100</v>
      </c>
      <c r="C89">
        <f>VLOOKUP(Table1[[#This Row],[Building]],Building_Areas,2,FALSE)</f>
        <v>106758</v>
      </c>
      <c r="D89">
        <v>2307989.5000001788</v>
      </c>
      <c r="E89">
        <v>361.66666666666657</v>
      </c>
      <c r="F89">
        <v>2106317210.240536</v>
      </c>
      <c r="G89">
        <v>19729.83017891433</v>
      </c>
      <c r="H89">
        <v>97238.000000037253</v>
      </c>
      <c r="I89">
        <v>133000</v>
      </c>
      <c r="M89">
        <v>0</v>
      </c>
      <c r="N89">
        <v>263210.66666666663</v>
      </c>
      <c r="O89">
        <v>4010.625</v>
      </c>
      <c r="T89">
        <v>935.8125</v>
      </c>
      <c r="U89">
        <v>5533.5</v>
      </c>
      <c r="Z89">
        <v>419533.33333333337</v>
      </c>
      <c r="AA89">
        <v>188426.0869565217</v>
      </c>
      <c r="AF89" s="9">
        <f>SUMIF(Table1[[#Headers],[Steam Consumption]:[CHW Consumption_2]], "Elec*",D89:AE89)</f>
        <v>241079.60416670394</v>
      </c>
      <c r="AG89" s="9">
        <f>SUMIF(Table1[[#Headers],[Steam Consumption]:[CHW Consumption_2]], "Gas*",D89:AE89)</f>
        <v>0</v>
      </c>
      <c r="AH89" s="9">
        <f>SUMIF(Table1[[#Headers],[Steam Consumption]:[CHW Consumption_2]], "Steam*",D89:AE89)</f>
        <v>2307989.5000001788</v>
      </c>
      <c r="AI89" s="9">
        <f>SUMIF(Table1[[#Headers],[Steam Consumption]:[CHW Consumption_2]], "HW *",D89:AE89)</f>
        <v>0</v>
      </c>
      <c r="AJ89" s="9">
        <f>SUMIF(Table1[[#Headers],[Steam Consumption]:[CHW Consumption_2]], "CHW*",D89:AE89)</f>
        <v>263210.66666666663</v>
      </c>
      <c r="AK89" s="9">
        <f>SUMIF(Table1[[#Headers],[Steam Consumption]:[CHW Consumption_2]], "DW*",D89:AE89)</f>
        <v>607959.4202898551</v>
      </c>
      <c r="AL89" s="9">
        <f>Table1[[#This Row],[Total Elec Consumption]]*3.412</f>
        <v>822563.6094167938</v>
      </c>
      <c r="AM89" s="9">
        <f>Table1[[#This Row],[Total Gas Consumption]]*1</f>
        <v>0</v>
      </c>
      <c r="AN89" s="9">
        <f>Table1[[#This Row],[Total Steam Consumption]]*950/1000</f>
        <v>2192590.0250001699</v>
      </c>
      <c r="AO89" s="9">
        <f>Table1[[#This Row],[Total HW Consumption]]</f>
        <v>0</v>
      </c>
      <c r="AP89" s="9">
        <f>Table1[[#This Row],[Total CHW Consumption]]</f>
        <v>263210.66666666663</v>
      </c>
      <c r="AQ89" s="9">
        <f>Table1[[#This Row],[Total DW Consumption]]*0</f>
        <v>0</v>
      </c>
      <c r="AR89" s="9">
        <f>SUM(Table1[[#This Row],[Total Elec Energy]:[Total DW Energy]])</f>
        <v>3278364.3010836304</v>
      </c>
      <c r="AS89" s="7">
        <f>IFERROR(Table1[[#This Row],[Total Building Energy (kBTU)]]/Table1[[#This Row],[Building Area]],0)</f>
        <v>30.70837127975075</v>
      </c>
    </row>
    <row r="90" spans="1:45" x14ac:dyDescent="0.25">
      <c r="A90" s="4">
        <v>43983</v>
      </c>
      <c r="B90" t="s">
        <v>84</v>
      </c>
      <c r="C90">
        <f>VLOOKUP(Table1[[#This Row],[Building]],Building_Areas,2,FALSE)</f>
        <v>111135</v>
      </c>
      <c r="D90">
        <v>1722.8571428571429</v>
      </c>
      <c r="E90">
        <v>32008.928571428569</v>
      </c>
      <c r="F90">
        <v>2011752.3528571429</v>
      </c>
      <c r="G90">
        <v>18.101879271670882</v>
      </c>
      <c r="L90">
        <v>328000</v>
      </c>
      <c r="N90">
        <v>3292174.285714285</v>
      </c>
      <c r="AF90" s="9">
        <f>SUMIF(Table1[[#Headers],[Steam Consumption]:[CHW Consumption_2]], "Elec*",D90:AE90)</f>
        <v>32008.928571428569</v>
      </c>
      <c r="AG90" s="9">
        <f>SUMIF(Table1[[#Headers],[Steam Consumption]:[CHW Consumption_2]], "Gas*",D90:AE90)</f>
        <v>0</v>
      </c>
      <c r="AH90" s="9">
        <f>SUMIF(Table1[[#Headers],[Steam Consumption]:[CHW Consumption_2]], "Steam*",D90:AE90)</f>
        <v>1722.8571428571429</v>
      </c>
      <c r="AI90" s="9">
        <f>SUMIF(Table1[[#Headers],[Steam Consumption]:[CHW Consumption_2]], "HW *",D90:AE90)</f>
        <v>0</v>
      </c>
      <c r="AJ90" s="9">
        <f>SUMIF(Table1[[#Headers],[Steam Consumption]:[CHW Consumption_2]], "CHW*",D90:AE90)</f>
        <v>3292174.285714285</v>
      </c>
      <c r="AK90" s="9">
        <f>SUMIF(Table1[[#Headers],[Steam Consumption]:[CHW Consumption_2]], "DW*",D90:AE90)</f>
        <v>328000</v>
      </c>
      <c r="AL90" s="9">
        <f>Table1[[#This Row],[Total Elec Consumption]]*3.412</f>
        <v>109214.46428571428</v>
      </c>
      <c r="AM90" s="9">
        <f>Table1[[#This Row],[Total Gas Consumption]]*1</f>
        <v>0</v>
      </c>
      <c r="AN90" s="9">
        <f>Table1[[#This Row],[Total Steam Consumption]]*950/1000</f>
        <v>1636.7142857142858</v>
      </c>
      <c r="AO90" s="9">
        <f>Table1[[#This Row],[Total HW Consumption]]</f>
        <v>0</v>
      </c>
      <c r="AP90" s="9">
        <f>Table1[[#This Row],[Total CHW Consumption]]</f>
        <v>3292174.285714285</v>
      </c>
      <c r="AQ90" s="9">
        <f>Table1[[#This Row],[Total DW Consumption]]*0</f>
        <v>0</v>
      </c>
      <c r="AR90" s="9">
        <f>SUM(Table1[[#This Row],[Total Elec Energy]:[Total DW Energy]])</f>
        <v>3403025.4642857136</v>
      </c>
      <c r="AS90" s="7">
        <f>IFERROR(Table1[[#This Row],[Total Building Energy (kBTU)]]/Table1[[#This Row],[Building Area]],0)</f>
        <v>30.62064573973738</v>
      </c>
    </row>
    <row r="91" spans="1:45" x14ac:dyDescent="0.25">
      <c r="A91" s="4">
        <v>44013</v>
      </c>
      <c r="B91" t="s">
        <v>100</v>
      </c>
      <c r="C91">
        <f>VLOOKUP(Table1[[#This Row],[Building]],Building_Areas,2,FALSE)</f>
        <v>106758</v>
      </c>
      <c r="D91">
        <v>1009856</v>
      </c>
      <c r="E91">
        <v>155</v>
      </c>
      <c r="H91">
        <v>133300</v>
      </c>
      <c r="I91">
        <v>118048</v>
      </c>
      <c r="M91">
        <v>0</v>
      </c>
      <c r="N91">
        <v>1392768</v>
      </c>
      <c r="O91">
        <v>4681</v>
      </c>
      <c r="T91">
        <v>868</v>
      </c>
      <c r="U91">
        <v>5952</v>
      </c>
      <c r="Z91">
        <v>1317500</v>
      </c>
      <c r="AF91" s="9">
        <f>SUMIF(Table1[[#Headers],[Steam Consumption]:[CHW Consumption_2]], "Elec*",D91:AE91)</f>
        <v>263004</v>
      </c>
      <c r="AG91" s="9">
        <f>SUMIF(Table1[[#Headers],[Steam Consumption]:[CHW Consumption_2]], "Gas*",D91:AE91)</f>
        <v>0</v>
      </c>
      <c r="AH91" s="9">
        <f>SUMIF(Table1[[#Headers],[Steam Consumption]:[CHW Consumption_2]], "Steam*",D91:AE91)</f>
        <v>1009856</v>
      </c>
      <c r="AI91" s="9">
        <f>SUMIF(Table1[[#Headers],[Steam Consumption]:[CHW Consumption_2]], "HW *",D91:AE91)</f>
        <v>0</v>
      </c>
      <c r="AJ91" s="9">
        <f>SUMIF(Table1[[#Headers],[Steam Consumption]:[CHW Consumption_2]], "CHW*",D91:AE91)</f>
        <v>1392768</v>
      </c>
      <c r="AK91" s="9">
        <f>SUMIF(Table1[[#Headers],[Steam Consumption]:[CHW Consumption_2]], "DW*",D91:AE91)</f>
        <v>1317500</v>
      </c>
      <c r="AL91" s="9">
        <f>Table1[[#This Row],[Total Elec Consumption]]*3.412</f>
        <v>897369.64799999993</v>
      </c>
      <c r="AM91" s="9">
        <f>Table1[[#This Row],[Total Gas Consumption]]*1</f>
        <v>0</v>
      </c>
      <c r="AN91" s="9">
        <f>Table1[[#This Row],[Total Steam Consumption]]*950/1000</f>
        <v>959363.2</v>
      </c>
      <c r="AO91" s="9">
        <f>Table1[[#This Row],[Total HW Consumption]]</f>
        <v>0</v>
      </c>
      <c r="AP91" s="9">
        <f>Table1[[#This Row],[Total CHW Consumption]]</f>
        <v>1392768</v>
      </c>
      <c r="AQ91" s="9">
        <f>Table1[[#This Row],[Total DW Consumption]]*0</f>
        <v>0</v>
      </c>
      <c r="AR91" s="9">
        <f>SUM(Table1[[#This Row],[Total Elec Energy]:[Total DW Energy]])</f>
        <v>3249500.8479999998</v>
      </c>
      <c r="AS91" s="7">
        <f>IFERROR(Table1[[#This Row],[Total Building Energy (kBTU)]]/Table1[[#This Row],[Building Area]],0)</f>
        <v>30.438007905730714</v>
      </c>
    </row>
    <row r="92" spans="1:45" x14ac:dyDescent="0.25">
      <c r="A92" s="4">
        <v>44166</v>
      </c>
      <c r="B92" t="s">
        <v>120</v>
      </c>
      <c r="C92">
        <f>VLOOKUP(Table1[[#This Row],[Building]],Building_Areas,2,FALSE)</f>
        <v>36500</v>
      </c>
      <c r="D92">
        <v>960648</v>
      </c>
      <c r="E92">
        <v>21250</v>
      </c>
      <c r="F92">
        <v>876354706.86000001</v>
      </c>
      <c r="G92">
        <v>24009.717996164389</v>
      </c>
      <c r="K92">
        <v>125860</v>
      </c>
      <c r="L92">
        <v>171100</v>
      </c>
      <c r="N92">
        <v>0</v>
      </c>
      <c r="AF92" s="9">
        <f>SUMIF(Table1[[#Headers],[Steam Consumption]:[CHW Consumption_2]], "Elec*",D92:AE92)</f>
        <v>21250</v>
      </c>
      <c r="AG92" s="9">
        <f>SUMIF(Table1[[#Headers],[Steam Consumption]:[CHW Consumption_2]], "Gas*",D92:AE92)</f>
        <v>0</v>
      </c>
      <c r="AH92" s="9">
        <f>SUMIF(Table1[[#Headers],[Steam Consumption]:[CHW Consumption_2]], "Steam*",D92:AE92)</f>
        <v>960648</v>
      </c>
      <c r="AI92" s="9">
        <f>SUMIF(Table1[[#Headers],[Steam Consumption]:[CHW Consumption_2]], "HW *",D92:AE92)</f>
        <v>125860</v>
      </c>
      <c r="AJ92" s="9">
        <f>SUMIF(Table1[[#Headers],[Steam Consumption]:[CHW Consumption_2]], "CHW*",D92:AE92)</f>
        <v>0</v>
      </c>
      <c r="AK92" s="9">
        <f>SUMIF(Table1[[#Headers],[Steam Consumption]:[CHW Consumption_2]], "DW*",D92:AE92)</f>
        <v>171100</v>
      </c>
      <c r="AL92" s="9">
        <f>Table1[[#This Row],[Total Elec Consumption]]*3.412</f>
        <v>72505</v>
      </c>
      <c r="AM92" s="9">
        <f>Table1[[#This Row],[Total Gas Consumption]]*1</f>
        <v>0</v>
      </c>
      <c r="AN92" s="9">
        <f>Table1[[#This Row],[Total Steam Consumption]]*950/1000</f>
        <v>912615.6</v>
      </c>
      <c r="AO92" s="9">
        <f>Table1[[#This Row],[Total HW Consumption]]</f>
        <v>125860</v>
      </c>
      <c r="AP92" s="9">
        <f>Table1[[#This Row],[Total CHW Consumption]]</f>
        <v>0</v>
      </c>
      <c r="AQ92" s="9">
        <f>Table1[[#This Row],[Total DW Consumption]]*0</f>
        <v>0</v>
      </c>
      <c r="AR92" s="9">
        <f>SUM(Table1[[#This Row],[Total Elec Energy]:[Total DW Energy]])</f>
        <v>1110980.6000000001</v>
      </c>
      <c r="AS92" s="7">
        <f>IFERROR(Table1[[#This Row],[Total Building Energy (kBTU)]]/Table1[[#This Row],[Building Area]],0)</f>
        <v>30.43782465753425</v>
      </c>
    </row>
    <row r="93" spans="1:45" x14ac:dyDescent="0.25">
      <c r="A93" s="4">
        <v>44287</v>
      </c>
      <c r="B93" t="s">
        <v>121</v>
      </c>
      <c r="C93">
        <f>VLOOKUP(Table1[[#This Row],[Building]],Building_Areas,2,FALSE)</f>
        <v>36500</v>
      </c>
      <c r="E93">
        <v>12626</v>
      </c>
      <c r="F93">
        <v>44141.563999999998</v>
      </c>
      <c r="G93">
        <v>1.209357917808219</v>
      </c>
      <c r="K93">
        <v>0</v>
      </c>
      <c r="N93">
        <v>1061652</v>
      </c>
      <c r="AF93" s="9">
        <f>SUMIF(Table1[[#Headers],[Steam Consumption]:[CHW Consumption_2]], "Elec*",D93:AE93)</f>
        <v>12626</v>
      </c>
      <c r="AG93" s="9">
        <f>SUMIF(Table1[[#Headers],[Steam Consumption]:[CHW Consumption_2]], "Gas*",D93:AE93)</f>
        <v>0</v>
      </c>
      <c r="AH93" s="9">
        <f>SUMIF(Table1[[#Headers],[Steam Consumption]:[CHW Consumption_2]], "Steam*",D93:AE93)</f>
        <v>0</v>
      </c>
      <c r="AI93" s="9">
        <f>SUMIF(Table1[[#Headers],[Steam Consumption]:[CHW Consumption_2]], "HW *",D93:AE93)</f>
        <v>0</v>
      </c>
      <c r="AJ93" s="9">
        <f>SUMIF(Table1[[#Headers],[Steam Consumption]:[CHW Consumption_2]], "CHW*",D93:AE93)</f>
        <v>1061652</v>
      </c>
      <c r="AK93" s="9">
        <f>SUMIF(Table1[[#Headers],[Steam Consumption]:[CHW Consumption_2]], "DW*",D93:AE93)</f>
        <v>0</v>
      </c>
      <c r="AL93" s="9">
        <f>Table1[[#This Row],[Total Elec Consumption]]*3.412</f>
        <v>43079.911999999997</v>
      </c>
      <c r="AM93" s="9">
        <f>Table1[[#This Row],[Total Gas Consumption]]*1</f>
        <v>0</v>
      </c>
      <c r="AN93" s="9">
        <f>Table1[[#This Row],[Total Steam Consumption]]*950/1000</f>
        <v>0</v>
      </c>
      <c r="AO93" s="9">
        <f>Table1[[#This Row],[Total HW Consumption]]</f>
        <v>0</v>
      </c>
      <c r="AP93" s="9">
        <f>Table1[[#This Row],[Total CHW Consumption]]</f>
        <v>1061652</v>
      </c>
      <c r="AQ93" s="9">
        <f>Table1[[#This Row],[Total DW Consumption]]*0</f>
        <v>0</v>
      </c>
      <c r="AR93" s="9">
        <f>SUM(Table1[[#This Row],[Total Elec Energy]:[Total DW Energy]])</f>
        <v>1104731.912</v>
      </c>
      <c r="AS93" s="7">
        <f>IFERROR(Table1[[#This Row],[Total Building Energy (kBTU)]]/Table1[[#This Row],[Building Area]],0)</f>
        <v>30.266627726027398</v>
      </c>
    </row>
    <row r="94" spans="1:45" x14ac:dyDescent="0.25">
      <c r="A94" s="4">
        <v>43891</v>
      </c>
      <c r="B94" t="s">
        <v>100</v>
      </c>
      <c r="C94">
        <f>VLOOKUP(Table1[[#This Row],[Building]],Building_Areas,2,FALSE)</f>
        <v>106758</v>
      </c>
      <c r="D94">
        <v>2847074.206896551</v>
      </c>
      <c r="E94">
        <v>591.13793103448279</v>
      </c>
      <c r="F94">
        <v>2597431391.3957229</v>
      </c>
      <c r="G94">
        <v>24330.086657634311</v>
      </c>
      <c r="H94">
        <v>0</v>
      </c>
      <c r="I94">
        <v>135057.37931034481</v>
      </c>
      <c r="M94">
        <v>0</v>
      </c>
      <c r="N94">
        <v>0</v>
      </c>
      <c r="O94">
        <v>3925.2413793103451</v>
      </c>
      <c r="T94">
        <v>1070.0344827586209</v>
      </c>
      <c r="U94">
        <v>6908.7241379310344</v>
      </c>
      <c r="Z94">
        <v>227796.55172413791</v>
      </c>
      <c r="AA94">
        <v>168468.96551724139</v>
      </c>
      <c r="AF94" s="9">
        <f>SUMIF(Table1[[#Headers],[Steam Consumption]:[CHW Consumption_2]], "Elec*",D94:AE94)</f>
        <v>147552.5172413793</v>
      </c>
      <c r="AG94" s="9">
        <f>SUMIF(Table1[[#Headers],[Steam Consumption]:[CHW Consumption_2]], "Gas*",D94:AE94)</f>
        <v>0</v>
      </c>
      <c r="AH94" s="9">
        <f>SUMIF(Table1[[#Headers],[Steam Consumption]:[CHW Consumption_2]], "Steam*",D94:AE94)</f>
        <v>2847074.206896551</v>
      </c>
      <c r="AI94" s="9">
        <f>SUMIF(Table1[[#Headers],[Steam Consumption]:[CHW Consumption_2]], "HW *",D94:AE94)</f>
        <v>0</v>
      </c>
      <c r="AJ94" s="9">
        <f>SUMIF(Table1[[#Headers],[Steam Consumption]:[CHW Consumption_2]], "CHW*",D94:AE94)</f>
        <v>0</v>
      </c>
      <c r="AK94" s="9">
        <f>SUMIF(Table1[[#Headers],[Steam Consumption]:[CHW Consumption_2]], "DW*",D94:AE94)</f>
        <v>396265.5172413793</v>
      </c>
      <c r="AL94" s="9">
        <f>Table1[[#This Row],[Total Elec Consumption]]*3.412</f>
        <v>503449.18882758619</v>
      </c>
      <c r="AM94" s="9">
        <f>Table1[[#This Row],[Total Gas Consumption]]*1</f>
        <v>0</v>
      </c>
      <c r="AN94" s="9">
        <f>Table1[[#This Row],[Total Steam Consumption]]*950/1000</f>
        <v>2704720.4965517237</v>
      </c>
      <c r="AO94" s="9">
        <f>Table1[[#This Row],[Total HW Consumption]]</f>
        <v>0</v>
      </c>
      <c r="AP94" s="9">
        <f>Table1[[#This Row],[Total CHW Consumption]]</f>
        <v>0</v>
      </c>
      <c r="AQ94" s="9">
        <f>Table1[[#This Row],[Total DW Consumption]]*0</f>
        <v>0</v>
      </c>
      <c r="AR94" s="9">
        <f>SUM(Table1[[#This Row],[Total Elec Energy]:[Total DW Energy]])</f>
        <v>3208169.68537931</v>
      </c>
      <c r="AS94" s="7">
        <f>IFERROR(Table1[[#This Row],[Total Building Energy (kBTU)]]/Table1[[#This Row],[Building Area]],0)</f>
        <v>30.050859751768581</v>
      </c>
    </row>
    <row r="95" spans="1:45" x14ac:dyDescent="0.25">
      <c r="A95" s="4">
        <v>43556</v>
      </c>
      <c r="B95" t="s">
        <v>100</v>
      </c>
      <c r="C95">
        <f>VLOOKUP(Table1[[#This Row],[Building]],Building_Areas,2,FALSE)</f>
        <v>106758</v>
      </c>
      <c r="D95">
        <v>2090492.307692308</v>
      </c>
      <c r="E95">
        <v>490.38461538461542</v>
      </c>
      <c r="F95">
        <v>1907618712.1455591</v>
      </c>
      <c r="G95">
        <v>17868.62541585229</v>
      </c>
      <c r="H95">
        <v>58084.615384615383</v>
      </c>
      <c r="I95">
        <v>133314.78260869559</v>
      </c>
      <c r="M95">
        <v>0</v>
      </c>
      <c r="N95">
        <v>491705.00000014901</v>
      </c>
      <c r="O95">
        <v>3853.636363636364</v>
      </c>
      <c r="T95">
        <v>935.21739130434787</v>
      </c>
      <c r="U95">
        <v>5753.181818181818</v>
      </c>
      <c r="Z95">
        <v>220500</v>
      </c>
      <c r="AA95">
        <v>178038.4615384615</v>
      </c>
      <c r="AF95" s="9">
        <f>SUMIF(Table1[[#Headers],[Steam Consumption]:[CHW Consumption_2]], "Elec*",D95:AE95)</f>
        <v>202431.81818181812</v>
      </c>
      <c r="AG95" s="9">
        <f>SUMIF(Table1[[#Headers],[Steam Consumption]:[CHW Consumption_2]], "Gas*",D95:AE95)</f>
        <v>0</v>
      </c>
      <c r="AH95" s="9">
        <f>SUMIF(Table1[[#Headers],[Steam Consumption]:[CHW Consumption_2]], "Steam*",D95:AE95)</f>
        <v>2090492.307692308</v>
      </c>
      <c r="AI95" s="9">
        <f>SUMIF(Table1[[#Headers],[Steam Consumption]:[CHW Consumption_2]], "HW *",D95:AE95)</f>
        <v>0</v>
      </c>
      <c r="AJ95" s="9">
        <f>SUMIF(Table1[[#Headers],[Steam Consumption]:[CHW Consumption_2]], "CHW*",D95:AE95)</f>
        <v>491705.00000014901</v>
      </c>
      <c r="AK95" s="9">
        <f>SUMIF(Table1[[#Headers],[Steam Consumption]:[CHW Consumption_2]], "DW*",D95:AE95)</f>
        <v>398538.4615384615</v>
      </c>
      <c r="AL95" s="9">
        <f>Table1[[#This Row],[Total Elec Consumption]]*3.412</f>
        <v>690697.36363636341</v>
      </c>
      <c r="AM95" s="9">
        <f>Table1[[#This Row],[Total Gas Consumption]]*1</f>
        <v>0</v>
      </c>
      <c r="AN95" s="9">
        <f>Table1[[#This Row],[Total Steam Consumption]]*950/1000</f>
        <v>1985967.6923076925</v>
      </c>
      <c r="AO95" s="9">
        <f>Table1[[#This Row],[Total HW Consumption]]</f>
        <v>0</v>
      </c>
      <c r="AP95" s="9">
        <f>Table1[[#This Row],[Total CHW Consumption]]</f>
        <v>491705.00000014901</v>
      </c>
      <c r="AQ95" s="9">
        <f>Table1[[#This Row],[Total DW Consumption]]*0</f>
        <v>0</v>
      </c>
      <c r="AR95" s="9">
        <f>SUM(Table1[[#This Row],[Total Elec Energy]:[Total DW Energy]])</f>
        <v>3168370.0559442048</v>
      </c>
      <c r="AS95" s="7">
        <f>IFERROR(Table1[[#This Row],[Total Building Energy (kBTU)]]/Table1[[#This Row],[Building Area]],0)</f>
        <v>29.678057437795808</v>
      </c>
    </row>
    <row r="96" spans="1:45" x14ac:dyDescent="0.25">
      <c r="A96" s="4">
        <v>43952</v>
      </c>
      <c r="B96" t="s">
        <v>121</v>
      </c>
      <c r="C96">
        <f>VLOOKUP(Table1[[#This Row],[Building]],Building_Areas,2,FALSE)</f>
        <v>36500</v>
      </c>
      <c r="E96">
        <v>10192.586206896551</v>
      </c>
      <c r="F96">
        <v>35821.844137931032</v>
      </c>
      <c r="G96">
        <v>0.98142038734057624</v>
      </c>
      <c r="K96">
        <v>0</v>
      </c>
      <c r="N96">
        <v>1044740</v>
      </c>
      <c r="AF96" s="9">
        <f>SUMIF(Table1[[#Headers],[Steam Consumption]:[CHW Consumption_2]], "Elec*",D96:AE96)</f>
        <v>10192.586206896551</v>
      </c>
      <c r="AG96" s="9">
        <f>SUMIF(Table1[[#Headers],[Steam Consumption]:[CHW Consumption_2]], "Gas*",D96:AE96)</f>
        <v>0</v>
      </c>
      <c r="AH96" s="9">
        <f>SUMIF(Table1[[#Headers],[Steam Consumption]:[CHW Consumption_2]], "Steam*",D96:AE96)</f>
        <v>0</v>
      </c>
      <c r="AI96" s="9">
        <f>SUMIF(Table1[[#Headers],[Steam Consumption]:[CHW Consumption_2]], "HW *",D96:AE96)</f>
        <v>0</v>
      </c>
      <c r="AJ96" s="9">
        <f>SUMIF(Table1[[#Headers],[Steam Consumption]:[CHW Consumption_2]], "CHW*",D96:AE96)</f>
        <v>1044740</v>
      </c>
      <c r="AK96" s="9">
        <f>SUMIF(Table1[[#Headers],[Steam Consumption]:[CHW Consumption_2]], "DW*",D96:AE96)</f>
        <v>0</v>
      </c>
      <c r="AL96" s="9">
        <f>Table1[[#This Row],[Total Elec Consumption]]*3.412</f>
        <v>34777.104137931034</v>
      </c>
      <c r="AM96" s="9">
        <f>Table1[[#This Row],[Total Gas Consumption]]*1</f>
        <v>0</v>
      </c>
      <c r="AN96" s="9">
        <f>Table1[[#This Row],[Total Steam Consumption]]*950/1000</f>
        <v>0</v>
      </c>
      <c r="AO96" s="9">
        <f>Table1[[#This Row],[Total HW Consumption]]</f>
        <v>0</v>
      </c>
      <c r="AP96" s="9">
        <f>Table1[[#This Row],[Total CHW Consumption]]</f>
        <v>1044740</v>
      </c>
      <c r="AQ96" s="9">
        <f>Table1[[#This Row],[Total DW Consumption]]*0</f>
        <v>0</v>
      </c>
      <c r="AR96" s="9">
        <f>SUM(Table1[[#This Row],[Total Elec Energy]:[Total DW Energy]])</f>
        <v>1079517.104137931</v>
      </c>
      <c r="AS96" s="7">
        <f>IFERROR(Table1[[#This Row],[Total Building Energy (kBTU)]]/Table1[[#This Row],[Building Area]],0)</f>
        <v>29.575811072272082</v>
      </c>
    </row>
    <row r="97" spans="1:45" x14ac:dyDescent="0.25">
      <c r="A97" s="4">
        <v>44105</v>
      </c>
      <c r="B97" t="s">
        <v>121</v>
      </c>
      <c r="C97">
        <f>VLOOKUP(Table1[[#This Row],[Building]],Building_Areas,2,FALSE)</f>
        <v>36500</v>
      </c>
      <c r="E97">
        <v>13608</v>
      </c>
      <c r="F97">
        <v>47461.567999999999</v>
      </c>
      <c r="G97">
        <v>1.300316931506849</v>
      </c>
      <c r="K97">
        <v>0</v>
      </c>
      <c r="N97">
        <v>1031072</v>
      </c>
      <c r="AF97" s="9">
        <f>SUMIF(Table1[[#Headers],[Steam Consumption]:[CHW Consumption_2]], "Elec*",D97:AE97)</f>
        <v>13608</v>
      </c>
      <c r="AG97" s="9">
        <f>SUMIF(Table1[[#Headers],[Steam Consumption]:[CHW Consumption_2]], "Gas*",D97:AE97)</f>
        <v>0</v>
      </c>
      <c r="AH97" s="9">
        <f>SUMIF(Table1[[#Headers],[Steam Consumption]:[CHW Consumption_2]], "Steam*",D97:AE97)</f>
        <v>0</v>
      </c>
      <c r="AI97" s="9">
        <f>SUMIF(Table1[[#Headers],[Steam Consumption]:[CHW Consumption_2]], "HW *",D97:AE97)</f>
        <v>0</v>
      </c>
      <c r="AJ97" s="9">
        <f>SUMIF(Table1[[#Headers],[Steam Consumption]:[CHW Consumption_2]], "CHW*",D97:AE97)</f>
        <v>1031072</v>
      </c>
      <c r="AK97" s="9">
        <f>SUMIF(Table1[[#Headers],[Steam Consumption]:[CHW Consumption_2]], "DW*",D97:AE97)</f>
        <v>0</v>
      </c>
      <c r="AL97" s="9">
        <f>Table1[[#This Row],[Total Elec Consumption]]*3.412</f>
        <v>46430.495999999999</v>
      </c>
      <c r="AM97" s="9">
        <f>Table1[[#This Row],[Total Gas Consumption]]*1</f>
        <v>0</v>
      </c>
      <c r="AN97" s="9">
        <f>Table1[[#This Row],[Total Steam Consumption]]*950/1000</f>
        <v>0</v>
      </c>
      <c r="AO97" s="9">
        <f>Table1[[#This Row],[Total HW Consumption]]</f>
        <v>0</v>
      </c>
      <c r="AP97" s="9">
        <f>Table1[[#This Row],[Total CHW Consumption]]</f>
        <v>1031072</v>
      </c>
      <c r="AQ97" s="9">
        <f>Table1[[#This Row],[Total DW Consumption]]*0</f>
        <v>0</v>
      </c>
      <c r="AR97" s="9">
        <f>SUM(Table1[[#This Row],[Total Elec Energy]:[Total DW Energy]])</f>
        <v>1077502.496</v>
      </c>
      <c r="AS97" s="7">
        <f>IFERROR(Table1[[#This Row],[Total Building Energy (kBTU)]]/Table1[[#This Row],[Building Area]],0)</f>
        <v>29.520616328767126</v>
      </c>
    </row>
    <row r="98" spans="1:45" x14ac:dyDescent="0.25">
      <c r="A98" s="4">
        <v>43252</v>
      </c>
      <c r="B98" t="s">
        <v>100</v>
      </c>
      <c r="C98">
        <f>VLOOKUP(Table1[[#This Row],[Building]],Building_Areas,2,FALSE)</f>
        <v>106758</v>
      </c>
      <c r="D98">
        <v>1150371.4285714279</v>
      </c>
      <c r="E98">
        <v>333.21428571428572</v>
      </c>
      <c r="F98">
        <v>1050690042.505514</v>
      </c>
      <c r="G98">
        <v>9841.7921139915852</v>
      </c>
      <c r="H98">
        <v>37595</v>
      </c>
      <c r="I98">
        <v>123250.9090909091</v>
      </c>
      <c r="M98">
        <v>0</v>
      </c>
      <c r="N98">
        <v>1450285.7142857141</v>
      </c>
      <c r="O98">
        <v>3748.75</v>
      </c>
      <c r="T98">
        <v>1136.086956521739</v>
      </c>
      <c r="U98">
        <v>5052.5</v>
      </c>
      <c r="Z98">
        <v>786000</v>
      </c>
      <c r="AA98">
        <v>180000</v>
      </c>
      <c r="AF98" s="9">
        <f>SUMIF(Table1[[#Headers],[Steam Consumption]:[CHW Consumption_2]], "Elec*",D98:AE98)</f>
        <v>171116.46033314511</v>
      </c>
      <c r="AG98" s="9">
        <f>SUMIF(Table1[[#Headers],[Steam Consumption]:[CHW Consumption_2]], "Gas*",D98:AE98)</f>
        <v>0</v>
      </c>
      <c r="AH98" s="9">
        <f>SUMIF(Table1[[#Headers],[Steam Consumption]:[CHW Consumption_2]], "Steam*",D98:AE98)</f>
        <v>1150371.4285714279</v>
      </c>
      <c r="AI98" s="9">
        <f>SUMIF(Table1[[#Headers],[Steam Consumption]:[CHW Consumption_2]], "HW *",D98:AE98)</f>
        <v>0</v>
      </c>
      <c r="AJ98" s="9">
        <f>SUMIF(Table1[[#Headers],[Steam Consumption]:[CHW Consumption_2]], "CHW*",D98:AE98)</f>
        <v>1450285.7142857141</v>
      </c>
      <c r="AK98" s="9">
        <f>SUMIF(Table1[[#Headers],[Steam Consumption]:[CHW Consumption_2]], "DW*",D98:AE98)</f>
        <v>966000</v>
      </c>
      <c r="AL98" s="9">
        <f>Table1[[#This Row],[Total Elec Consumption]]*3.412</f>
        <v>583849.36265669111</v>
      </c>
      <c r="AM98" s="9">
        <f>Table1[[#This Row],[Total Gas Consumption]]*1</f>
        <v>0</v>
      </c>
      <c r="AN98" s="9">
        <f>Table1[[#This Row],[Total Steam Consumption]]*950/1000</f>
        <v>1092852.8571428566</v>
      </c>
      <c r="AO98" s="9">
        <f>Table1[[#This Row],[Total HW Consumption]]</f>
        <v>0</v>
      </c>
      <c r="AP98" s="9">
        <f>Table1[[#This Row],[Total CHW Consumption]]</f>
        <v>1450285.7142857141</v>
      </c>
      <c r="AQ98" s="9">
        <f>Table1[[#This Row],[Total DW Consumption]]*0</f>
        <v>0</v>
      </c>
      <c r="AR98" s="9">
        <f>SUM(Table1[[#This Row],[Total Elec Energy]:[Total DW Energy]])</f>
        <v>3126987.934085262</v>
      </c>
      <c r="AS98" s="7">
        <f>IFERROR(Table1[[#This Row],[Total Building Energy (kBTU)]]/Table1[[#This Row],[Building Area]],0)</f>
        <v>29.290431949692408</v>
      </c>
    </row>
    <row r="99" spans="1:45" x14ac:dyDescent="0.25">
      <c r="A99" s="4">
        <v>43983</v>
      </c>
      <c r="B99" t="s">
        <v>100</v>
      </c>
      <c r="C99">
        <f>VLOOKUP(Table1[[#This Row],[Building]],Building_Areas,2,FALSE)</f>
        <v>106758</v>
      </c>
      <c r="D99">
        <v>1205725.7142857141</v>
      </c>
      <c r="E99">
        <v>360</v>
      </c>
      <c r="F99">
        <v>1101482343.1626501</v>
      </c>
      <c r="G99">
        <v>10317.5625542128</v>
      </c>
      <c r="H99">
        <v>0</v>
      </c>
      <c r="I99">
        <v>111096.92307692311</v>
      </c>
      <c r="M99">
        <v>0</v>
      </c>
      <c r="N99">
        <v>1561988.5714285721</v>
      </c>
      <c r="O99">
        <v>4000.7142857142858</v>
      </c>
      <c r="T99">
        <v>900</v>
      </c>
      <c r="U99">
        <v>5846.7857142857138</v>
      </c>
      <c r="Z99">
        <v>1065857.142857143</v>
      </c>
      <c r="AA99">
        <v>376111.11111111112</v>
      </c>
      <c r="AF99" s="9">
        <f>SUMIF(Table1[[#Headers],[Steam Consumption]:[CHW Consumption_2]], "Elec*",D99:AE99)</f>
        <v>122204.42307692311</v>
      </c>
      <c r="AG99" s="9">
        <f>SUMIF(Table1[[#Headers],[Steam Consumption]:[CHW Consumption_2]], "Gas*",D99:AE99)</f>
        <v>0</v>
      </c>
      <c r="AH99" s="9">
        <f>SUMIF(Table1[[#Headers],[Steam Consumption]:[CHW Consumption_2]], "Steam*",D99:AE99)</f>
        <v>1205725.7142857141</v>
      </c>
      <c r="AI99" s="9">
        <f>SUMIF(Table1[[#Headers],[Steam Consumption]:[CHW Consumption_2]], "HW *",D99:AE99)</f>
        <v>0</v>
      </c>
      <c r="AJ99" s="9">
        <f>SUMIF(Table1[[#Headers],[Steam Consumption]:[CHW Consumption_2]], "CHW*",D99:AE99)</f>
        <v>1561988.5714285721</v>
      </c>
      <c r="AK99" s="9">
        <f>SUMIF(Table1[[#Headers],[Steam Consumption]:[CHW Consumption_2]], "DW*",D99:AE99)</f>
        <v>1441968.2539682542</v>
      </c>
      <c r="AL99" s="9">
        <f>Table1[[#This Row],[Total Elec Consumption]]*3.412</f>
        <v>416961.49153846165</v>
      </c>
      <c r="AM99" s="9">
        <f>Table1[[#This Row],[Total Gas Consumption]]*1</f>
        <v>0</v>
      </c>
      <c r="AN99" s="9">
        <f>Table1[[#This Row],[Total Steam Consumption]]*950/1000</f>
        <v>1145439.4285714284</v>
      </c>
      <c r="AO99" s="9">
        <f>Table1[[#This Row],[Total HW Consumption]]</f>
        <v>0</v>
      </c>
      <c r="AP99" s="9">
        <f>Table1[[#This Row],[Total CHW Consumption]]</f>
        <v>1561988.5714285721</v>
      </c>
      <c r="AQ99" s="9">
        <f>Table1[[#This Row],[Total DW Consumption]]*0</f>
        <v>0</v>
      </c>
      <c r="AR99" s="9">
        <f>SUM(Table1[[#This Row],[Total Elec Energy]:[Total DW Energy]])</f>
        <v>3124389.4915384622</v>
      </c>
      <c r="AS99" s="7">
        <f>IFERROR(Table1[[#This Row],[Total Building Energy (kBTU)]]/Table1[[#This Row],[Building Area]],0)</f>
        <v>29.266092391562808</v>
      </c>
    </row>
    <row r="100" spans="1:45" x14ac:dyDescent="0.25">
      <c r="A100" s="4">
        <v>43344</v>
      </c>
      <c r="B100" t="s">
        <v>100</v>
      </c>
      <c r="C100">
        <f>VLOOKUP(Table1[[#This Row],[Building]],Building_Areas,2,FALSE)</f>
        <v>106758</v>
      </c>
      <c r="D100">
        <v>1167480</v>
      </c>
      <c r="E100">
        <v>388.92857142857139</v>
      </c>
      <c r="F100">
        <v>1066593372.85233</v>
      </c>
      <c r="G100">
        <v>9990.7582837101636</v>
      </c>
      <c r="H100">
        <v>19280.887096775699</v>
      </c>
      <c r="I100">
        <v>122164.4444444445</v>
      </c>
      <c r="M100">
        <v>0</v>
      </c>
      <c r="N100">
        <v>1474354.2857142859</v>
      </c>
      <c r="O100">
        <v>3834.4444444444439</v>
      </c>
      <c r="T100">
        <v>922.22222222222217</v>
      </c>
      <c r="U100">
        <v>5214.4444444444443</v>
      </c>
      <c r="Z100">
        <v>985178.57142857148</v>
      </c>
      <c r="AA100">
        <v>347000</v>
      </c>
      <c r="AF100" s="9">
        <f>SUMIF(Table1[[#Headers],[Steam Consumption]:[CHW Consumption_2]], "Elec*",D100:AE100)</f>
        <v>151805.37122375987</v>
      </c>
      <c r="AG100" s="9">
        <f>SUMIF(Table1[[#Headers],[Steam Consumption]:[CHW Consumption_2]], "Gas*",D100:AE100)</f>
        <v>0</v>
      </c>
      <c r="AH100" s="9">
        <f>SUMIF(Table1[[#Headers],[Steam Consumption]:[CHW Consumption_2]], "Steam*",D100:AE100)</f>
        <v>1167480</v>
      </c>
      <c r="AI100" s="9">
        <f>SUMIF(Table1[[#Headers],[Steam Consumption]:[CHW Consumption_2]], "HW *",D100:AE100)</f>
        <v>0</v>
      </c>
      <c r="AJ100" s="9">
        <f>SUMIF(Table1[[#Headers],[Steam Consumption]:[CHW Consumption_2]], "CHW*",D100:AE100)</f>
        <v>1474354.2857142859</v>
      </c>
      <c r="AK100" s="9">
        <f>SUMIF(Table1[[#Headers],[Steam Consumption]:[CHW Consumption_2]], "DW*",D100:AE100)</f>
        <v>1332178.5714285714</v>
      </c>
      <c r="AL100" s="9">
        <f>Table1[[#This Row],[Total Elec Consumption]]*3.412</f>
        <v>517959.92661546863</v>
      </c>
      <c r="AM100" s="9">
        <f>Table1[[#This Row],[Total Gas Consumption]]*1</f>
        <v>0</v>
      </c>
      <c r="AN100" s="9">
        <f>Table1[[#This Row],[Total Steam Consumption]]*950/1000</f>
        <v>1109106</v>
      </c>
      <c r="AO100" s="9">
        <f>Table1[[#This Row],[Total HW Consumption]]</f>
        <v>0</v>
      </c>
      <c r="AP100" s="9">
        <f>Table1[[#This Row],[Total CHW Consumption]]</f>
        <v>1474354.2857142859</v>
      </c>
      <c r="AQ100" s="9">
        <f>Table1[[#This Row],[Total DW Consumption]]*0</f>
        <v>0</v>
      </c>
      <c r="AR100" s="9">
        <f>SUM(Table1[[#This Row],[Total Elec Energy]:[Total DW Energy]])</f>
        <v>3101420.2123297546</v>
      </c>
      <c r="AS100" s="7">
        <f>IFERROR(Table1[[#This Row],[Total Building Energy (kBTU)]]/Table1[[#This Row],[Building Area]],0)</f>
        <v>29.050939623538795</v>
      </c>
    </row>
    <row r="101" spans="1:45" x14ac:dyDescent="0.25">
      <c r="A101" s="4">
        <v>43132</v>
      </c>
      <c r="B101" t="s">
        <v>120</v>
      </c>
      <c r="C101">
        <f>VLOOKUP(Table1[[#This Row],[Building]],Building_Areas,2,FALSE)</f>
        <v>36500</v>
      </c>
      <c r="D101">
        <v>890400</v>
      </c>
      <c r="E101">
        <v>25141</v>
      </c>
      <c r="F101">
        <v>812574704.972</v>
      </c>
      <c r="G101">
        <v>22262.320684164381</v>
      </c>
      <c r="K101">
        <v>123870</v>
      </c>
      <c r="L101">
        <v>444000</v>
      </c>
      <c r="N101">
        <v>10</v>
      </c>
      <c r="AF101" s="9">
        <f>SUMIF(Table1[[#Headers],[Steam Consumption]:[CHW Consumption_2]], "Elec*",D101:AE101)</f>
        <v>25141</v>
      </c>
      <c r="AG101" s="9">
        <f>SUMIF(Table1[[#Headers],[Steam Consumption]:[CHW Consumption_2]], "Gas*",D101:AE101)</f>
        <v>0</v>
      </c>
      <c r="AH101" s="9">
        <f>SUMIF(Table1[[#Headers],[Steam Consumption]:[CHW Consumption_2]], "Steam*",D101:AE101)</f>
        <v>890400</v>
      </c>
      <c r="AI101" s="9">
        <f>SUMIF(Table1[[#Headers],[Steam Consumption]:[CHW Consumption_2]], "HW *",D101:AE101)</f>
        <v>123870</v>
      </c>
      <c r="AJ101" s="9">
        <f>SUMIF(Table1[[#Headers],[Steam Consumption]:[CHW Consumption_2]], "CHW*",D101:AE101)</f>
        <v>10</v>
      </c>
      <c r="AK101" s="9">
        <f>SUMIF(Table1[[#Headers],[Steam Consumption]:[CHW Consumption_2]], "DW*",D101:AE101)</f>
        <v>444000</v>
      </c>
      <c r="AL101" s="9">
        <f>Table1[[#This Row],[Total Elec Consumption]]*3.412</f>
        <v>85781.092000000004</v>
      </c>
      <c r="AM101" s="9">
        <f>Table1[[#This Row],[Total Gas Consumption]]*1</f>
        <v>0</v>
      </c>
      <c r="AN101" s="9">
        <f>Table1[[#This Row],[Total Steam Consumption]]*950/1000</f>
        <v>845880</v>
      </c>
      <c r="AO101" s="9">
        <f>Table1[[#This Row],[Total HW Consumption]]</f>
        <v>123870</v>
      </c>
      <c r="AP101" s="9">
        <f>Table1[[#This Row],[Total CHW Consumption]]</f>
        <v>10</v>
      </c>
      <c r="AQ101" s="9">
        <f>Table1[[#This Row],[Total DW Consumption]]*0</f>
        <v>0</v>
      </c>
      <c r="AR101" s="9">
        <f>SUM(Table1[[#This Row],[Total Elec Energy]:[Total DW Energy]])</f>
        <v>1055541.0919999999</v>
      </c>
      <c r="AS101" s="7">
        <f>IFERROR(Table1[[#This Row],[Total Building Energy (kBTU)]]/Table1[[#This Row],[Building Area]],0)</f>
        <v>28.91893402739726</v>
      </c>
    </row>
    <row r="102" spans="1:45" x14ac:dyDescent="0.25">
      <c r="A102" s="4">
        <v>43647</v>
      </c>
      <c r="B102" t="s">
        <v>123</v>
      </c>
      <c r="C102">
        <f>VLOOKUP(Table1[[#This Row],[Building]],Building_Areas,2,FALSE)</f>
        <v>140788</v>
      </c>
      <c r="D102">
        <v>708016</v>
      </c>
      <c r="E102">
        <v>266136</v>
      </c>
      <c r="F102">
        <v>646621138.07999992</v>
      </c>
      <c r="G102">
        <v>4592.8711117424773</v>
      </c>
      <c r="N102">
        <v>2490048</v>
      </c>
      <c r="AF102" s="9">
        <f>SUMIF(Table1[[#Headers],[Steam Consumption]:[CHW Consumption_2]], "Elec*",D102:AE102)</f>
        <v>266136</v>
      </c>
      <c r="AG102" s="9">
        <f>SUMIF(Table1[[#Headers],[Steam Consumption]:[CHW Consumption_2]], "Gas*",D102:AE102)</f>
        <v>0</v>
      </c>
      <c r="AH102" s="9">
        <f>SUMIF(Table1[[#Headers],[Steam Consumption]:[CHW Consumption_2]], "Steam*",D102:AE102)</f>
        <v>708016</v>
      </c>
      <c r="AI102" s="9">
        <f>SUMIF(Table1[[#Headers],[Steam Consumption]:[CHW Consumption_2]], "HW *",D102:AE102)</f>
        <v>0</v>
      </c>
      <c r="AJ102" s="9">
        <f>SUMIF(Table1[[#Headers],[Steam Consumption]:[CHW Consumption_2]], "CHW*",D102:AE102)</f>
        <v>2490048</v>
      </c>
      <c r="AK102" s="9">
        <f>SUMIF(Table1[[#Headers],[Steam Consumption]:[CHW Consumption_2]], "DW*",D102:AE102)</f>
        <v>0</v>
      </c>
      <c r="AL102" s="9">
        <f>Table1[[#This Row],[Total Elec Consumption]]*3.412</f>
        <v>908056.03200000001</v>
      </c>
      <c r="AM102" s="9">
        <f>Table1[[#This Row],[Total Gas Consumption]]*1</f>
        <v>0</v>
      </c>
      <c r="AN102" s="9">
        <f>Table1[[#This Row],[Total Steam Consumption]]*950/1000</f>
        <v>672615.2</v>
      </c>
      <c r="AO102" s="9">
        <f>Table1[[#This Row],[Total HW Consumption]]</f>
        <v>0</v>
      </c>
      <c r="AP102" s="9">
        <f>Table1[[#This Row],[Total CHW Consumption]]</f>
        <v>2490048</v>
      </c>
      <c r="AQ102" s="9">
        <f>Table1[[#This Row],[Total DW Consumption]]*0</f>
        <v>0</v>
      </c>
      <c r="AR102" s="9">
        <f>SUM(Table1[[#This Row],[Total Elec Energy]:[Total DW Energy]])</f>
        <v>4070719.2319999998</v>
      </c>
      <c r="AS102" s="7">
        <f>IFERROR(Table1[[#This Row],[Total Building Energy (kBTU)]]/Table1[[#This Row],[Building Area]],0)</f>
        <v>28.913822428047844</v>
      </c>
    </row>
    <row r="103" spans="1:45" x14ac:dyDescent="0.25">
      <c r="A103" s="4">
        <v>43556</v>
      </c>
      <c r="B103" t="s">
        <v>121</v>
      </c>
      <c r="C103">
        <f>VLOOKUP(Table1[[#This Row],[Building]],Building_Areas,2,FALSE)</f>
        <v>36500</v>
      </c>
      <c r="E103">
        <v>13269.13043478261</v>
      </c>
      <c r="F103">
        <v>46284.285351170562</v>
      </c>
      <c r="G103">
        <v>1.2680626123608369</v>
      </c>
      <c r="K103">
        <v>0</v>
      </c>
      <c r="N103">
        <v>1010012.307692308</v>
      </c>
      <c r="AF103" s="9">
        <f>SUMIF(Table1[[#Headers],[Steam Consumption]:[CHW Consumption_2]], "Elec*",D103:AE103)</f>
        <v>13269.13043478261</v>
      </c>
      <c r="AG103" s="9">
        <f>SUMIF(Table1[[#Headers],[Steam Consumption]:[CHW Consumption_2]], "Gas*",D103:AE103)</f>
        <v>0</v>
      </c>
      <c r="AH103" s="9">
        <f>SUMIF(Table1[[#Headers],[Steam Consumption]:[CHW Consumption_2]], "Steam*",D103:AE103)</f>
        <v>0</v>
      </c>
      <c r="AI103" s="9">
        <f>SUMIF(Table1[[#Headers],[Steam Consumption]:[CHW Consumption_2]], "HW *",D103:AE103)</f>
        <v>0</v>
      </c>
      <c r="AJ103" s="9">
        <f>SUMIF(Table1[[#Headers],[Steam Consumption]:[CHW Consumption_2]], "CHW*",D103:AE103)</f>
        <v>1010012.307692308</v>
      </c>
      <c r="AK103" s="9">
        <f>SUMIF(Table1[[#Headers],[Steam Consumption]:[CHW Consumption_2]], "DW*",D103:AE103)</f>
        <v>0</v>
      </c>
      <c r="AL103" s="9">
        <f>Table1[[#This Row],[Total Elec Consumption]]*3.412</f>
        <v>45274.273043478264</v>
      </c>
      <c r="AM103" s="9">
        <f>Table1[[#This Row],[Total Gas Consumption]]*1</f>
        <v>0</v>
      </c>
      <c r="AN103" s="9">
        <f>Table1[[#This Row],[Total Steam Consumption]]*950/1000</f>
        <v>0</v>
      </c>
      <c r="AO103" s="9">
        <f>Table1[[#This Row],[Total HW Consumption]]</f>
        <v>0</v>
      </c>
      <c r="AP103" s="9">
        <f>Table1[[#This Row],[Total CHW Consumption]]</f>
        <v>1010012.307692308</v>
      </c>
      <c r="AQ103" s="9">
        <f>Table1[[#This Row],[Total DW Consumption]]*0</f>
        <v>0</v>
      </c>
      <c r="AR103" s="9">
        <f>SUM(Table1[[#This Row],[Total Elec Energy]:[Total DW Energy]])</f>
        <v>1055286.5807357864</v>
      </c>
      <c r="AS103" s="7">
        <f>IFERROR(Table1[[#This Row],[Total Building Energy (kBTU)]]/Table1[[#This Row],[Building Area]],0)</f>
        <v>28.911961116048943</v>
      </c>
    </row>
    <row r="104" spans="1:45" x14ac:dyDescent="0.25">
      <c r="A104" s="4">
        <v>43922</v>
      </c>
      <c r="B104" t="s">
        <v>100</v>
      </c>
      <c r="C104">
        <f>VLOOKUP(Table1[[#This Row],[Building]],Building_Areas,2,FALSE)</f>
        <v>106758</v>
      </c>
      <c r="D104">
        <v>2248525.714285715</v>
      </c>
      <c r="E104">
        <v>555</v>
      </c>
      <c r="F104">
        <v>2051552196.3038099</v>
      </c>
      <c r="G104">
        <v>19216.84741474934</v>
      </c>
      <c r="H104">
        <v>0</v>
      </c>
      <c r="I104">
        <v>124862.2222222222</v>
      </c>
      <c r="M104">
        <v>0</v>
      </c>
      <c r="N104">
        <v>480137.14289999998</v>
      </c>
      <c r="O104">
        <v>3973.3333333333339</v>
      </c>
      <c r="T104">
        <v>1004.444444444444</v>
      </c>
      <c r="U104">
        <v>6646.6666666666661</v>
      </c>
      <c r="Z104">
        <v>234642.85714285719</v>
      </c>
      <c r="AA104">
        <v>194035.71428571429</v>
      </c>
      <c r="AF104" s="9">
        <f>SUMIF(Table1[[#Headers],[Steam Consumption]:[CHW Consumption_2]], "Elec*",D104:AE104)</f>
        <v>137041.66666666663</v>
      </c>
      <c r="AG104" s="9">
        <f>SUMIF(Table1[[#Headers],[Steam Consumption]:[CHW Consumption_2]], "Gas*",D104:AE104)</f>
        <v>0</v>
      </c>
      <c r="AH104" s="9">
        <f>SUMIF(Table1[[#Headers],[Steam Consumption]:[CHW Consumption_2]], "Steam*",D104:AE104)</f>
        <v>2248525.714285715</v>
      </c>
      <c r="AI104" s="9">
        <f>SUMIF(Table1[[#Headers],[Steam Consumption]:[CHW Consumption_2]], "HW *",D104:AE104)</f>
        <v>0</v>
      </c>
      <c r="AJ104" s="9">
        <f>SUMIF(Table1[[#Headers],[Steam Consumption]:[CHW Consumption_2]], "CHW*",D104:AE104)</f>
        <v>480137.14289999998</v>
      </c>
      <c r="AK104" s="9">
        <f>SUMIF(Table1[[#Headers],[Steam Consumption]:[CHW Consumption_2]], "DW*",D104:AE104)</f>
        <v>428678.57142857148</v>
      </c>
      <c r="AL104" s="9">
        <f>Table1[[#This Row],[Total Elec Consumption]]*3.412</f>
        <v>467586.16666666651</v>
      </c>
      <c r="AM104" s="9">
        <f>Table1[[#This Row],[Total Gas Consumption]]*1</f>
        <v>0</v>
      </c>
      <c r="AN104" s="9">
        <f>Table1[[#This Row],[Total Steam Consumption]]*950/1000</f>
        <v>2136099.4285714291</v>
      </c>
      <c r="AO104" s="9">
        <f>Table1[[#This Row],[Total HW Consumption]]</f>
        <v>0</v>
      </c>
      <c r="AP104" s="9">
        <f>Table1[[#This Row],[Total CHW Consumption]]</f>
        <v>480137.14289999998</v>
      </c>
      <c r="AQ104" s="9">
        <f>Table1[[#This Row],[Total DW Consumption]]*0</f>
        <v>0</v>
      </c>
      <c r="AR104" s="9">
        <f>SUM(Table1[[#This Row],[Total Elec Energy]:[Total DW Energy]])</f>
        <v>3083822.7381380955</v>
      </c>
      <c r="AS104" s="7">
        <f>IFERROR(Table1[[#This Row],[Total Building Energy (kBTU)]]/Table1[[#This Row],[Building Area]],0)</f>
        <v>28.886104443115229</v>
      </c>
    </row>
    <row r="105" spans="1:45" x14ac:dyDescent="0.25">
      <c r="A105" s="4">
        <v>44562</v>
      </c>
      <c r="B105" t="s">
        <v>120</v>
      </c>
      <c r="C105">
        <f>VLOOKUP(Table1[[#This Row],[Building]],Building_Areas,2,FALSE)</f>
        <v>36500</v>
      </c>
      <c r="D105">
        <v>1011113.714285714</v>
      </c>
      <c r="E105">
        <v>25074.866666666669</v>
      </c>
      <c r="F105">
        <v>922614370.92273331</v>
      </c>
      <c r="G105">
        <v>25277.10605267762</v>
      </c>
      <c r="K105">
        <v>1.4761904761904761</v>
      </c>
      <c r="L105">
        <v>393108.04761904757</v>
      </c>
      <c r="N105">
        <v>0</v>
      </c>
      <c r="AF105" s="9">
        <f>SUMIF(Table1[[#Headers],[Steam Consumption]:[CHW Consumption_2]], "Elec*",D105:AE105)</f>
        <v>25074.866666666669</v>
      </c>
      <c r="AG105" s="9">
        <f>SUMIF(Table1[[#Headers],[Steam Consumption]:[CHW Consumption_2]], "Gas*",D105:AE105)</f>
        <v>0</v>
      </c>
      <c r="AH105" s="9">
        <f>SUMIF(Table1[[#Headers],[Steam Consumption]:[CHW Consumption_2]], "Steam*",D105:AE105)</f>
        <v>1011113.714285714</v>
      </c>
      <c r="AI105" s="9">
        <f>SUMIF(Table1[[#Headers],[Steam Consumption]:[CHW Consumption_2]], "HW *",D105:AE105)</f>
        <v>1.4761904761904761</v>
      </c>
      <c r="AJ105" s="9">
        <f>SUMIF(Table1[[#Headers],[Steam Consumption]:[CHW Consumption_2]], "CHW*",D105:AE105)</f>
        <v>0</v>
      </c>
      <c r="AK105" s="9">
        <f>SUMIF(Table1[[#Headers],[Steam Consumption]:[CHW Consumption_2]], "DW*",D105:AE105)</f>
        <v>393108.04761904757</v>
      </c>
      <c r="AL105" s="9">
        <f>Table1[[#This Row],[Total Elec Consumption]]*3.412</f>
        <v>85555.445066666667</v>
      </c>
      <c r="AM105" s="9">
        <f>Table1[[#This Row],[Total Gas Consumption]]*1</f>
        <v>0</v>
      </c>
      <c r="AN105" s="9">
        <f>Table1[[#This Row],[Total Steam Consumption]]*950/1000</f>
        <v>960558.02857142827</v>
      </c>
      <c r="AO105" s="9">
        <f>Table1[[#This Row],[Total HW Consumption]]</f>
        <v>1.4761904761904761</v>
      </c>
      <c r="AP105" s="9">
        <f>Table1[[#This Row],[Total CHW Consumption]]</f>
        <v>0</v>
      </c>
      <c r="AQ105" s="9">
        <f>Table1[[#This Row],[Total DW Consumption]]*0</f>
        <v>0</v>
      </c>
      <c r="AR105" s="9">
        <f>SUM(Table1[[#This Row],[Total Elec Energy]:[Total DW Energy]])</f>
        <v>1046114.9498285712</v>
      </c>
      <c r="AS105" s="7">
        <f>IFERROR(Table1[[#This Row],[Total Building Energy (kBTU)]]/Table1[[#This Row],[Building Area]],0)</f>
        <v>28.660683556947156</v>
      </c>
    </row>
    <row r="106" spans="1:45" x14ac:dyDescent="0.25">
      <c r="A106" s="4">
        <v>44440</v>
      </c>
      <c r="B106" t="s">
        <v>100</v>
      </c>
      <c r="C106">
        <f>VLOOKUP(Table1[[#This Row],[Building]],Building_Areas,2,FALSE)</f>
        <v>106758</v>
      </c>
      <c r="D106">
        <v>1189350</v>
      </c>
      <c r="E106">
        <v>290</v>
      </c>
      <c r="F106">
        <v>1086745504.1359999</v>
      </c>
      <c r="G106">
        <v>10179.52288480489</v>
      </c>
      <c r="H106">
        <v>97890</v>
      </c>
      <c r="I106">
        <v>119850</v>
      </c>
      <c r="M106">
        <v>0</v>
      </c>
      <c r="N106">
        <v>1142460</v>
      </c>
      <c r="O106">
        <v>3643</v>
      </c>
      <c r="T106">
        <v>839</v>
      </c>
      <c r="U106">
        <v>6111</v>
      </c>
      <c r="Z106">
        <v>1199900</v>
      </c>
      <c r="AA106">
        <v>77200</v>
      </c>
      <c r="AF106" s="9">
        <f>SUMIF(Table1[[#Headers],[Steam Consumption]:[CHW Consumption_2]], "Elec*",D106:AE106)</f>
        <v>228623</v>
      </c>
      <c r="AG106" s="9">
        <f>SUMIF(Table1[[#Headers],[Steam Consumption]:[CHW Consumption_2]], "Gas*",D106:AE106)</f>
        <v>0</v>
      </c>
      <c r="AH106" s="9">
        <f>SUMIF(Table1[[#Headers],[Steam Consumption]:[CHW Consumption_2]], "Steam*",D106:AE106)</f>
        <v>1189350</v>
      </c>
      <c r="AI106" s="9">
        <f>SUMIF(Table1[[#Headers],[Steam Consumption]:[CHW Consumption_2]], "HW *",D106:AE106)</f>
        <v>0</v>
      </c>
      <c r="AJ106" s="9">
        <f>SUMIF(Table1[[#Headers],[Steam Consumption]:[CHW Consumption_2]], "CHW*",D106:AE106)</f>
        <v>1142460</v>
      </c>
      <c r="AK106" s="9">
        <f>SUMIF(Table1[[#Headers],[Steam Consumption]:[CHW Consumption_2]], "DW*",D106:AE106)</f>
        <v>1277100</v>
      </c>
      <c r="AL106" s="9">
        <f>Table1[[#This Row],[Total Elec Consumption]]*3.412</f>
        <v>780061.67599999998</v>
      </c>
      <c r="AM106" s="9">
        <f>Table1[[#This Row],[Total Gas Consumption]]*1</f>
        <v>0</v>
      </c>
      <c r="AN106" s="9">
        <f>Table1[[#This Row],[Total Steam Consumption]]*950/1000</f>
        <v>1129882.5</v>
      </c>
      <c r="AO106" s="9">
        <f>Table1[[#This Row],[Total HW Consumption]]</f>
        <v>0</v>
      </c>
      <c r="AP106" s="9">
        <f>Table1[[#This Row],[Total CHW Consumption]]</f>
        <v>1142460</v>
      </c>
      <c r="AQ106" s="9">
        <f>Table1[[#This Row],[Total DW Consumption]]*0</f>
        <v>0</v>
      </c>
      <c r="AR106" s="9">
        <f>SUM(Table1[[#This Row],[Total Elec Energy]:[Total DW Energy]])</f>
        <v>3052404.176</v>
      </c>
      <c r="AS106" s="7">
        <f>IFERROR(Table1[[#This Row],[Total Building Energy (kBTU)]]/Table1[[#This Row],[Building Area]],0)</f>
        <v>28.591807414900991</v>
      </c>
    </row>
    <row r="107" spans="1:45" x14ac:dyDescent="0.25">
      <c r="A107" s="4">
        <v>44470</v>
      </c>
      <c r="B107" t="s">
        <v>100</v>
      </c>
      <c r="C107">
        <f>VLOOKUP(Table1[[#This Row],[Building]],Building_Areas,2,FALSE)</f>
        <v>106758</v>
      </c>
      <c r="D107">
        <v>2019061</v>
      </c>
      <c r="E107">
        <v>467.13793103448268</v>
      </c>
      <c r="F107">
        <v>1843111317.613389</v>
      </c>
      <c r="G107">
        <v>17264.385972136879</v>
      </c>
      <c r="H107">
        <v>83700</v>
      </c>
      <c r="I107">
        <v>128278</v>
      </c>
      <c r="M107">
        <v>0</v>
      </c>
      <c r="N107">
        <v>350145</v>
      </c>
      <c r="O107">
        <v>3992.3571428571431</v>
      </c>
      <c r="T107">
        <v>900.10714285714278</v>
      </c>
      <c r="U107">
        <v>6667.2142857142862</v>
      </c>
      <c r="Z107">
        <v>617968.96551724139</v>
      </c>
      <c r="AA107">
        <v>345062.06896551728</v>
      </c>
      <c r="AF107" s="9">
        <f>SUMIF(Table1[[#Headers],[Steam Consumption]:[CHW Consumption_2]], "Elec*",D107:AE107)</f>
        <v>224004.81650246304</v>
      </c>
      <c r="AG107" s="9">
        <f>SUMIF(Table1[[#Headers],[Steam Consumption]:[CHW Consumption_2]], "Gas*",D107:AE107)</f>
        <v>0</v>
      </c>
      <c r="AH107" s="9">
        <f>SUMIF(Table1[[#Headers],[Steam Consumption]:[CHW Consumption_2]], "Steam*",D107:AE107)</f>
        <v>2019061</v>
      </c>
      <c r="AI107" s="9">
        <f>SUMIF(Table1[[#Headers],[Steam Consumption]:[CHW Consumption_2]], "HW *",D107:AE107)</f>
        <v>0</v>
      </c>
      <c r="AJ107" s="9">
        <f>SUMIF(Table1[[#Headers],[Steam Consumption]:[CHW Consumption_2]], "CHW*",D107:AE107)</f>
        <v>350145</v>
      </c>
      <c r="AK107" s="9">
        <f>SUMIF(Table1[[#Headers],[Steam Consumption]:[CHW Consumption_2]], "DW*",D107:AE107)</f>
        <v>963031.03448275873</v>
      </c>
      <c r="AL107" s="9">
        <f>Table1[[#This Row],[Total Elec Consumption]]*3.412</f>
        <v>764304.43390640384</v>
      </c>
      <c r="AM107" s="9">
        <f>Table1[[#This Row],[Total Gas Consumption]]*1</f>
        <v>0</v>
      </c>
      <c r="AN107" s="9">
        <f>Table1[[#This Row],[Total Steam Consumption]]*950/1000</f>
        <v>1918107.95</v>
      </c>
      <c r="AO107" s="9">
        <f>Table1[[#This Row],[Total HW Consumption]]</f>
        <v>0</v>
      </c>
      <c r="AP107" s="9">
        <f>Table1[[#This Row],[Total CHW Consumption]]</f>
        <v>350145</v>
      </c>
      <c r="AQ107" s="9">
        <f>Table1[[#This Row],[Total DW Consumption]]*0</f>
        <v>0</v>
      </c>
      <c r="AR107" s="9">
        <f>SUM(Table1[[#This Row],[Total Elec Energy]:[Total DW Energy]])</f>
        <v>3032557.3839064036</v>
      </c>
      <c r="AS107" s="7">
        <f>IFERROR(Table1[[#This Row],[Total Building Energy (kBTU)]]/Table1[[#This Row],[Building Area]],0)</f>
        <v>28.405902919747501</v>
      </c>
    </row>
    <row r="108" spans="1:45" x14ac:dyDescent="0.25">
      <c r="A108" s="4">
        <v>43525</v>
      </c>
      <c r="B108" t="s">
        <v>120</v>
      </c>
      <c r="C108">
        <f>VLOOKUP(Table1[[#This Row],[Building]],Building_Areas,2,FALSE)</f>
        <v>36500</v>
      </c>
      <c r="D108">
        <v>885600</v>
      </c>
      <c r="E108">
        <v>25154</v>
      </c>
      <c r="F108">
        <v>808335632.68799996</v>
      </c>
      <c r="G108">
        <v>22146.181717479449</v>
      </c>
      <c r="K108">
        <v>107240</v>
      </c>
      <c r="L108">
        <v>582500</v>
      </c>
      <c r="N108">
        <v>0</v>
      </c>
      <c r="AF108" s="9">
        <f>SUMIF(Table1[[#Headers],[Steam Consumption]:[CHW Consumption_2]], "Elec*",D108:AE108)</f>
        <v>25154</v>
      </c>
      <c r="AG108" s="9">
        <f>SUMIF(Table1[[#Headers],[Steam Consumption]:[CHW Consumption_2]], "Gas*",D108:AE108)</f>
        <v>0</v>
      </c>
      <c r="AH108" s="9">
        <f>SUMIF(Table1[[#Headers],[Steam Consumption]:[CHW Consumption_2]], "Steam*",D108:AE108)</f>
        <v>885600</v>
      </c>
      <c r="AI108" s="9">
        <f>SUMIF(Table1[[#Headers],[Steam Consumption]:[CHW Consumption_2]], "HW *",D108:AE108)</f>
        <v>107240</v>
      </c>
      <c r="AJ108" s="9">
        <f>SUMIF(Table1[[#Headers],[Steam Consumption]:[CHW Consumption_2]], "CHW*",D108:AE108)</f>
        <v>0</v>
      </c>
      <c r="AK108" s="9">
        <f>SUMIF(Table1[[#Headers],[Steam Consumption]:[CHW Consumption_2]], "DW*",D108:AE108)</f>
        <v>582500</v>
      </c>
      <c r="AL108" s="9">
        <f>Table1[[#This Row],[Total Elec Consumption]]*3.412</f>
        <v>85825.448000000004</v>
      </c>
      <c r="AM108" s="9">
        <f>Table1[[#This Row],[Total Gas Consumption]]*1</f>
        <v>0</v>
      </c>
      <c r="AN108" s="9">
        <f>Table1[[#This Row],[Total Steam Consumption]]*950/1000</f>
        <v>841320</v>
      </c>
      <c r="AO108" s="9">
        <f>Table1[[#This Row],[Total HW Consumption]]</f>
        <v>107240</v>
      </c>
      <c r="AP108" s="9">
        <f>Table1[[#This Row],[Total CHW Consumption]]</f>
        <v>0</v>
      </c>
      <c r="AQ108" s="9">
        <f>Table1[[#This Row],[Total DW Consumption]]*0</f>
        <v>0</v>
      </c>
      <c r="AR108" s="9">
        <f>SUM(Table1[[#This Row],[Total Elec Energy]:[Total DW Energy]])</f>
        <v>1034385.448</v>
      </c>
      <c r="AS108" s="7">
        <f>IFERROR(Table1[[#This Row],[Total Building Energy (kBTU)]]/Table1[[#This Row],[Building Area]],0)</f>
        <v>28.339327342465754</v>
      </c>
    </row>
    <row r="109" spans="1:45" x14ac:dyDescent="0.25">
      <c r="A109" s="4">
        <v>43101</v>
      </c>
      <c r="B109" t="s">
        <v>123</v>
      </c>
      <c r="C109">
        <f>VLOOKUP(Table1[[#This Row],[Building]],Building_Areas,2,FALSE)</f>
        <v>140788</v>
      </c>
      <c r="D109">
        <v>2375220</v>
      </c>
      <c r="E109">
        <v>265043.3571428571</v>
      </c>
      <c r="F109">
        <v>2167105795.0500002</v>
      </c>
      <c r="G109">
        <v>15392.688262138819</v>
      </c>
      <c r="N109">
        <v>827115.42857142864</v>
      </c>
      <c r="AF109" s="9">
        <f>SUMIF(Table1[[#Headers],[Steam Consumption]:[CHW Consumption_2]], "Elec*",D109:AE109)</f>
        <v>265043.3571428571</v>
      </c>
      <c r="AG109" s="9">
        <f>SUMIF(Table1[[#Headers],[Steam Consumption]:[CHW Consumption_2]], "Gas*",D109:AE109)</f>
        <v>0</v>
      </c>
      <c r="AH109" s="9">
        <f>SUMIF(Table1[[#Headers],[Steam Consumption]:[CHW Consumption_2]], "Steam*",D109:AE109)</f>
        <v>2375220</v>
      </c>
      <c r="AI109" s="9">
        <f>SUMIF(Table1[[#Headers],[Steam Consumption]:[CHW Consumption_2]], "HW *",D109:AE109)</f>
        <v>0</v>
      </c>
      <c r="AJ109" s="9">
        <f>SUMIF(Table1[[#Headers],[Steam Consumption]:[CHW Consumption_2]], "CHW*",D109:AE109)</f>
        <v>827115.42857142864</v>
      </c>
      <c r="AK109" s="9">
        <f>SUMIF(Table1[[#Headers],[Steam Consumption]:[CHW Consumption_2]], "DW*",D109:AE109)</f>
        <v>0</v>
      </c>
      <c r="AL109" s="9">
        <f>Table1[[#This Row],[Total Elec Consumption]]*3.412</f>
        <v>904327.93457142846</v>
      </c>
      <c r="AM109" s="9">
        <f>Table1[[#This Row],[Total Gas Consumption]]*1</f>
        <v>0</v>
      </c>
      <c r="AN109" s="9">
        <f>Table1[[#This Row],[Total Steam Consumption]]*950/1000</f>
        <v>2256459</v>
      </c>
      <c r="AO109" s="9">
        <f>Table1[[#This Row],[Total HW Consumption]]</f>
        <v>0</v>
      </c>
      <c r="AP109" s="9">
        <f>Table1[[#This Row],[Total CHW Consumption]]</f>
        <v>827115.42857142864</v>
      </c>
      <c r="AQ109" s="9">
        <f>Table1[[#This Row],[Total DW Consumption]]*0</f>
        <v>0</v>
      </c>
      <c r="AR109" s="9">
        <f>SUM(Table1[[#This Row],[Total Elec Energy]:[Total DW Energy]])</f>
        <v>3987902.3631428569</v>
      </c>
      <c r="AS109" s="7">
        <f>IFERROR(Table1[[#This Row],[Total Building Energy (kBTU)]]/Table1[[#This Row],[Building Area]],0)</f>
        <v>28.325584305074699</v>
      </c>
    </row>
    <row r="110" spans="1:45" x14ac:dyDescent="0.25">
      <c r="A110" s="4">
        <v>43466</v>
      </c>
      <c r="B110" t="s">
        <v>123</v>
      </c>
      <c r="C110">
        <f>VLOOKUP(Table1[[#This Row],[Building]],Building_Areas,2,FALSE)</f>
        <v>140788</v>
      </c>
      <c r="D110">
        <v>2314814.6624434059</v>
      </c>
      <c r="E110">
        <v>259644.09411762279</v>
      </c>
      <c r="F110">
        <v>2111997727.8803401</v>
      </c>
      <c r="G110">
        <v>15001.262379466571</v>
      </c>
      <c r="N110">
        <v>850082.82352937013</v>
      </c>
      <c r="AF110" s="9">
        <f>SUMIF(Table1[[#Headers],[Steam Consumption]:[CHW Consumption_2]], "Elec*",D110:AE110)</f>
        <v>259644.09411762279</v>
      </c>
      <c r="AG110" s="9">
        <f>SUMIF(Table1[[#Headers],[Steam Consumption]:[CHW Consumption_2]], "Gas*",D110:AE110)</f>
        <v>0</v>
      </c>
      <c r="AH110" s="9">
        <f>SUMIF(Table1[[#Headers],[Steam Consumption]:[CHW Consumption_2]], "Steam*",D110:AE110)</f>
        <v>2314814.6624434059</v>
      </c>
      <c r="AI110" s="9">
        <f>SUMIF(Table1[[#Headers],[Steam Consumption]:[CHW Consumption_2]], "HW *",D110:AE110)</f>
        <v>0</v>
      </c>
      <c r="AJ110" s="9">
        <f>SUMIF(Table1[[#Headers],[Steam Consumption]:[CHW Consumption_2]], "CHW*",D110:AE110)</f>
        <v>850082.82352937013</v>
      </c>
      <c r="AK110" s="9">
        <f>SUMIF(Table1[[#Headers],[Steam Consumption]:[CHW Consumption_2]], "DW*",D110:AE110)</f>
        <v>0</v>
      </c>
      <c r="AL110" s="9">
        <f>Table1[[#This Row],[Total Elec Consumption]]*3.412</f>
        <v>885905.6491293289</v>
      </c>
      <c r="AM110" s="9">
        <f>Table1[[#This Row],[Total Gas Consumption]]*1</f>
        <v>0</v>
      </c>
      <c r="AN110" s="9">
        <f>Table1[[#This Row],[Total Steam Consumption]]*950/1000</f>
        <v>2199073.9293212355</v>
      </c>
      <c r="AO110" s="9">
        <f>Table1[[#This Row],[Total HW Consumption]]</f>
        <v>0</v>
      </c>
      <c r="AP110" s="9">
        <f>Table1[[#This Row],[Total CHW Consumption]]</f>
        <v>850082.82352937013</v>
      </c>
      <c r="AQ110" s="9">
        <f>Table1[[#This Row],[Total DW Consumption]]*0</f>
        <v>0</v>
      </c>
      <c r="AR110" s="9">
        <f>SUM(Table1[[#This Row],[Total Elec Energy]:[Total DW Energy]])</f>
        <v>3935062.4019799344</v>
      </c>
      <c r="AS110" s="7">
        <f>IFERROR(Table1[[#This Row],[Total Building Energy (kBTU)]]/Table1[[#This Row],[Building Area]],0)</f>
        <v>27.95026850285489</v>
      </c>
    </row>
    <row r="111" spans="1:45" x14ac:dyDescent="0.25">
      <c r="A111" s="4">
        <v>43862</v>
      </c>
      <c r="B111" t="s">
        <v>100</v>
      </c>
      <c r="C111">
        <f>VLOOKUP(Table1[[#This Row],[Building]],Building_Areas,2,FALSE)</f>
        <v>106758</v>
      </c>
      <c r="D111">
        <v>2599847.6800000002</v>
      </c>
      <c r="E111">
        <v>329.44</v>
      </c>
      <c r="F111">
        <v>2371720087.70928</v>
      </c>
      <c r="G111">
        <v>22215.853497717089</v>
      </c>
      <c r="H111">
        <v>0</v>
      </c>
      <c r="I111">
        <v>130384</v>
      </c>
      <c r="M111">
        <v>0</v>
      </c>
      <c r="N111">
        <v>0</v>
      </c>
      <c r="O111">
        <v>3752.9411764705878</v>
      </c>
      <c r="T111">
        <v>922.88235294117646</v>
      </c>
      <c r="U111">
        <v>6315.1764705882351</v>
      </c>
      <c r="Z111">
        <v>86072</v>
      </c>
      <c r="AA111">
        <v>89436</v>
      </c>
      <c r="AF111" s="9">
        <f>SUMIF(Table1[[#Headers],[Steam Consumption]:[CHW Consumption_2]], "Elec*",D111:AE111)</f>
        <v>141704.44</v>
      </c>
      <c r="AG111" s="9">
        <f>SUMIF(Table1[[#Headers],[Steam Consumption]:[CHW Consumption_2]], "Gas*",D111:AE111)</f>
        <v>0</v>
      </c>
      <c r="AH111" s="9">
        <f>SUMIF(Table1[[#Headers],[Steam Consumption]:[CHW Consumption_2]], "Steam*",D111:AE111)</f>
        <v>2599847.6800000002</v>
      </c>
      <c r="AI111" s="9">
        <f>SUMIF(Table1[[#Headers],[Steam Consumption]:[CHW Consumption_2]], "HW *",D111:AE111)</f>
        <v>0</v>
      </c>
      <c r="AJ111" s="9">
        <f>SUMIF(Table1[[#Headers],[Steam Consumption]:[CHW Consumption_2]], "CHW*",D111:AE111)</f>
        <v>0</v>
      </c>
      <c r="AK111" s="9">
        <f>SUMIF(Table1[[#Headers],[Steam Consumption]:[CHW Consumption_2]], "DW*",D111:AE111)</f>
        <v>175508</v>
      </c>
      <c r="AL111" s="9">
        <f>Table1[[#This Row],[Total Elec Consumption]]*3.412</f>
        <v>483495.54927999998</v>
      </c>
      <c r="AM111" s="9">
        <f>Table1[[#This Row],[Total Gas Consumption]]*1</f>
        <v>0</v>
      </c>
      <c r="AN111" s="9">
        <f>Table1[[#This Row],[Total Steam Consumption]]*950/1000</f>
        <v>2469855.2960000001</v>
      </c>
      <c r="AO111" s="9">
        <f>Table1[[#This Row],[Total HW Consumption]]</f>
        <v>0</v>
      </c>
      <c r="AP111" s="9">
        <f>Table1[[#This Row],[Total CHW Consumption]]</f>
        <v>0</v>
      </c>
      <c r="AQ111" s="9">
        <f>Table1[[#This Row],[Total DW Consumption]]*0</f>
        <v>0</v>
      </c>
      <c r="AR111" s="9">
        <f>SUM(Table1[[#This Row],[Total Elec Energy]:[Total DW Energy]])</f>
        <v>2953350.84528</v>
      </c>
      <c r="AS111" s="7">
        <f>IFERROR(Table1[[#This Row],[Total Building Energy (kBTU)]]/Table1[[#This Row],[Building Area]],0)</f>
        <v>27.663976894284268</v>
      </c>
    </row>
    <row r="112" spans="1:45" x14ac:dyDescent="0.25">
      <c r="A112" s="4">
        <v>43678</v>
      </c>
      <c r="B112" t="s">
        <v>84</v>
      </c>
      <c r="C112">
        <f>VLOOKUP(Table1[[#This Row],[Building]],Building_Areas,2,FALSE)</f>
        <v>111135</v>
      </c>
      <c r="D112">
        <v>14488.16</v>
      </c>
      <c r="E112">
        <v>72364.333333333343</v>
      </c>
      <c r="F112">
        <v>13724030.749333329</v>
      </c>
      <c r="G112">
        <v>123.4897264528126</v>
      </c>
      <c r="L112">
        <v>261175</v>
      </c>
      <c r="N112">
        <v>2746724</v>
      </c>
      <c r="AF112" s="9">
        <f>SUMIF(Table1[[#Headers],[Steam Consumption]:[CHW Consumption_2]], "Elec*",D112:AE112)</f>
        <v>72364.333333333343</v>
      </c>
      <c r="AG112" s="9">
        <f>SUMIF(Table1[[#Headers],[Steam Consumption]:[CHW Consumption_2]], "Gas*",D112:AE112)</f>
        <v>0</v>
      </c>
      <c r="AH112" s="9">
        <f>SUMIF(Table1[[#Headers],[Steam Consumption]:[CHW Consumption_2]], "Steam*",D112:AE112)</f>
        <v>14488.16</v>
      </c>
      <c r="AI112" s="9">
        <f>SUMIF(Table1[[#Headers],[Steam Consumption]:[CHW Consumption_2]], "HW *",D112:AE112)</f>
        <v>0</v>
      </c>
      <c r="AJ112" s="9">
        <f>SUMIF(Table1[[#Headers],[Steam Consumption]:[CHW Consumption_2]], "CHW*",D112:AE112)</f>
        <v>2746724</v>
      </c>
      <c r="AK112" s="9">
        <f>SUMIF(Table1[[#Headers],[Steam Consumption]:[CHW Consumption_2]], "DW*",D112:AE112)</f>
        <v>261175</v>
      </c>
      <c r="AL112" s="9">
        <f>Table1[[#This Row],[Total Elec Consumption]]*3.412</f>
        <v>246907.10533333337</v>
      </c>
      <c r="AM112" s="9">
        <f>Table1[[#This Row],[Total Gas Consumption]]*1</f>
        <v>0</v>
      </c>
      <c r="AN112" s="9">
        <f>Table1[[#This Row],[Total Steam Consumption]]*950/1000</f>
        <v>13763.752</v>
      </c>
      <c r="AO112" s="9">
        <f>Table1[[#This Row],[Total HW Consumption]]</f>
        <v>0</v>
      </c>
      <c r="AP112" s="9">
        <f>Table1[[#This Row],[Total CHW Consumption]]</f>
        <v>2746724</v>
      </c>
      <c r="AQ112" s="9">
        <f>Table1[[#This Row],[Total DW Consumption]]*0</f>
        <v>0</v>
      </c>
      <c r="AR112" s="9">
        <f>SUM(Table1[[#This Row],[Total Elec Energy]:[Total DW Energy]])</f>
        <v>3007394.8573333332</v>
      </c>
      <c r="AS112" s="7">
        <f>IFERROR(Table1[[#This Row],[Total Building Energy (kBTU)]]/Table1[[#This Row],[Building Area]],0)</f>
        <v>27.060735657833565</v>
      </c>
    </row>
    <row r="113" spans="1:45" x14ac:dyDescent="0.25">
      <c r="A113" s="4">
        <v>43862</v>
      </c>
      <c r="B113" t="s">
        <v>123</v>
      </c>
      <c r="C113">
        <f>VLOOKUP(Table1[[#This Row],[Building]],Building_Areas,2,FALSE)</f>
        <v>140788</v>
      </c>
      <c r="D113">
        <v>2295390.8148148148</v>
      </c>
      <c r="E113">
        <v>242186.51851851851</v>
      </c>
      <c r="F113">
        <v>2094223562.8296299</v>
      </c>
      <c r="G113">
        <v>14875.01465202737</v>
      </c>
      <c r="N113">
        <v>799317.33333333337</v>
      </c>
      <c r="AF113" s="9">
        <f>SUMIF(Table1[[#Headers],[Steam Consumption]:[CHW Consumption_2]], "Elec*",D113:AE113)</f>
        <v>242186.51851851851</v>
      </c>
      <c r="AG113" s="9">
        <f>SUMIF(Table1[[#Headers],[Steam Consumption]:[CHW Consumption_2]], "Gas*",D113:AE113)</f>
        <v>0</v>
      </c>
      <c r="AH113" s="9">
        <f>SUMIF(Table1[[#Headers],[Steam Consumption]:[CHW Consumption_2]], "Steam*",D113:AE113)</f>
        <v>2295390.8148148148</v>
      </c>
      <c r="AI113" s="9">
        <f>SUMIF(Table1[[#Headers],[Steam Consumption]:[CHW Consumption_2]], "HW *",D113:AE113)</f>
        <v>0</v>
      </c>
      <c r="AJ113" s="9">
        <f>SUMIF(Table1[[#Headers],[Steam Consumption]:[CHW Consumption_2]], "CHW*",D113:AE113)</f>
        <v>799317.33333333337</v>
      </c>
      <c r="AK113" s="9">
        <f>SUMIF(Table1[[#Headers],[Steam Consumption]:[CHW Consumption_2]], "DW*",D113:AE113)</f>
        <v>0</v>
      </c>
      <c r="AL113" s="9">
        <f>Table1[[#This Row],[Total Elec Consumption]]*3.412</f>
        <v>826340.40118518518</v>
      </c>
      <c r="AM113" s="9">
        <f>Table1[[#This Row],[Total Gas Consumption]]*1</f>
        <v>0</v>
      </c>
      <c r="AN113" s="9">
        <f>Table1[[#This Row],[Total Steam Consumption]]*950/1000</f>
        <v>2180621.2740740743</v>
      </c>
      <c r="AO113" s="9">
        <f>Table1[[#This Row],[Total HW Consumption]]</f>
        <v>0</v>
      </c>
      <c r="AP113" s="9">
        <f>Table1[[#This Row],[Total CHW Consumption]]</f>
        <v>799317.33333333337</v>
      </c>
      <c r="AQ113" s="9">
        <f>Table1[[#This Row],[Total DW Consumption]]*0</f>
        <v>0</v>
      </c>
      <c r="AR113" s="9">
        <f>SUM(Table1[[#This Row],[Total Elec Energy]:[Total DW Energy]])</f>
        <v>3806279.008592593</v>
      </c>
      <c r="AS113" s="7">
        <f>IFERROR(Table1[[#This Row],[Total Building Energy (kBTU)]]/Table1[[#This Row],[Building Area]],0)</f>
        <v>27.035535760097403</v>
      </c>
    </row>
    <row r="114" spans="1:45" x14ac:dyDescent="0.25">
      <c r="A114" s="4">
        <v>43739</v>
      </c>
      <c r="B114" t="s">
        <v>121</v>
      </c>
      <c r="C114">
        <f>VLOOKUP(Table1[[#This Row],[Building]],Building_Areas,2,FALSE)</f>
        <v>36500</v>
      </c>
      <c r="E114">
        <v>13688.714285714281</v>
      </c>
      <c r="F114">
        <v>47645.654935960592</v>
      </c>
      <c r="G114">
        <v>1.3053604092044</v>
      </c>
      <c r="K114">
        <v>0</v>
      </c>
      <c r="N114">
        <v>939761.79310344823</v>
      </c>
      <c r="AF114" s="9">
        <f>SUMIF(Table1[[#Headers],[Steam Consumption]:[CHW Consumption_2]], "Elec*",D114:AE114)</f>
        <v>13688.714285714281</v>
      </c>
      <c r="AG114" s="9">
        <f>SUMIF(Table1[[#Headers],[Steam Consumption]:[CHW Consumption_2]], "Gas*",D114:AE114)</f>
        <v>0</v>
      </c>
      <c r="AH114" s="9">
        <f>SUMIF(Table1[[#Headers],[Steam Consumption]:[CHW Consumption_2]], "Steam*",D114:AE114)</f>
        <v>0</v>
      </c>
      <c r="AI114" s="9">
        <f>SUMIF(Table1[[#Headers],[Steam Consumption]:[CHW Consumption_2]], "HW *",D114:AE114)</f>
        <v>0</v>
      </c>
      <c r="AJ114" s="9">
        <f>SUMIF(Table1[[#Headers],[Steam Consumption]:[CHW Consumption_2]], "CHW*",D114:AE114)</f>
        <v>939761.79310344823</v>
      </c>
      <c r="AK114" s="9">
        <f>SUMIF(Table1[[#Headers],[Steam Consumption]:[CHW Consumption_2]], "DW*",D114:AE114)</f>
        <v>0</v>
      </c>
      <c r="AL114" s="9">
        <f>Table1[[#This Row],[Total Elec Consumption]]*3.412</f>
        <v>46705.893142857123</v>
      </c>
      <c r="AM114" s="9">
        <f>Table1[[#This Row],[Total Gas Consumption]]*1</f>
        <v>0</v>
      </c>
      <c r="AN114" s="9">
        <f>Table1[[#This Row],[Total Steam Consumption]]*950/1000</f>
        <v>0</v>
      </c>
      <c r="AO114" s="9">
        <f>Table1[[#This Row],[Total HW Consumption]]</f>
        <v>0</v>
      </c>
      <c r="AP114" s="9">
        <f>Table1[[#This Row],[Total CHW Consumption]]</f>
        <v>939761.79310344823</v>
      </c>
      <c r="AQ114" s="9">
        <f>Table1[[#This Row],[Total DW Consumption]]*0</f>
        <v>0</v>
      </c>
      <c r="AR114" s="9">
        <f>SUM(Table1[[#This Row],[Total Elec Energy]:[Total DW Energy]])</f>
        <v>986467.68624630535</v>
      </c>
      <c r="AS114" s="7">
        <f>IFERROR(Table1[[#This Row],[Total Building Energy (kBTU)]]/Table1[[#This Row],[Building Area]],0)</f>
        <v>27.026511951953573</v>
      </c>
    </row>
    <row r="115" spans="1:45" x14ac:dyDescent="0.25">
      <c r="A115" s="4">
        <v>44287</v>
      </c>
      <c r="B115" t="s">
        <v>100</v>
      </c>
      <c r="C115">
        <f>VLOOKUP(Table1[[#This Row],[Building]],Building_Areas,2,FALSE)</f>
        <v>106758</v>
      </c>
      <c r="D115">
        <v>2483040</v>
      </c>
      <c r="E115">
        <v>639</v>
      </c>
      <c r="F115">
        <v>2265467758.408</v>
      </c>
      <c r="G115">
        <v>21220.590104797771</v>
      </c>
      <c r="H115">
        <v>0</v>
      </c>
      <c r="I115">
        <v>128130</v>
      </c>
      <c r="M115">
        <v>0</v>
      </c>
      <c r="N115">
        <v>0</v>
      </c>
      <c r="O115">
        <v>3683</v>
      </c>
      <c r="T115">
        <v>1003</v>
      </c>
      <c r="U115">
        <v>6779</v>
      </c>
      <c r="Z115">
        <v>349100</v>
      </c>
      <c r="AA115">
        <v>107700</v>
      </c>
      <c r="AF115" s="9">
        <f>SUMIF(Table1[[#Headers],[Steam Consumption]:[CHW Consumption_2]], "Elec*",D115:AE115)</f>
        <v>140234</v>
      </c>
      <c r="AG115" s="9">
        <f>SUMIF(Table1[[#Headers],[Steam Consumption]:[CHW Consumption_2]], "Gas*",D115:AE115)</f>
        <v>0</v>
      </c>
      <c r="AH115" s="9">
        <f>SUMIF(Table1[[#Headers],[Steam Consumption]:[CHW Consumption_2]], "Steam*",D115:AE115)</f>
        <v>2483040</v>
      </c>
      <c r="AI115" s="9">
        <f>SUMIF(Table1[[#Headers],[Steam Consumption]:[CHW Consumption_2]], "HW *",D115:AE115)</f>
        <v>0</v>
      </c>
      <c r="AJ115" s="9">
        <f>SUMIF(Table1[[#Headers],[Steam Consumption]:[CHW Consumption_2]], "CHW*",D115:AE115)</f>
        <v>0</v>
      </c>
      <c r="AK115" s="9">
        <f>SUMIF(Table1[[#Headers],[Steam Consumption]:[CHW Consumption_2]], "DW*",D115:AE115)</f>
        <v>456800</v>
      </c>
      <c r="AL115" s="9">
        <f>Table1[[#This Row],[Total Elec Consumption]]*3.412</f>
        <v>478478.408</v>
      </c>
      <c r="AM115" s="9">
        <f>Table1[[#This Row],[Total Gas Consumption]]*1</f>
        <v>0</v>
      </c>
      <c r="AN115" s="9">
        <f>Table1[[#This Row],[Total Steam Consumption]]*950/1000</f>
        <v>2358888</v>
      </c>
      <c r="AO115" s="9">
        <f>Table1[[#This Row],[Total HW Consumption]]</f>
        <v>0</v>
      </c>
      <c r="AP115" s="9">
        <f>Table1[[#This Row],[Total CHW Consumption]]</f>
        <v>0</v>
      </c>
      <c r="AQ115" s="9">
        <f>Table1[[#This Row],[Total DW Consumption]]*0</f>
        <v>0</v>
      </c>
      <c r="AR115" s="9">
        <f>SUM(Table1[[#This Row],[Total Elec Energy]:[Total DW Energy]])</f>
        <v>2837366.4079999998</v>
      </c>
      <c r="AS115" s="7">
        <f>IFERROR(Table1[[#This Row],[Total Building Energy (kBTU)]]/Table1[[#This Row],[Building Area]],0)</f>
        <v>26.577553045205043</v>
      </c>
    </row>
    <row r="116" spans="1:45" x14ac:dyDescent="0.25">
      <c r="A116" s="4">
        <v>43313</v>
      </c>
      <c r="B116" t="s">
        <v>123</v>
      </c>
      <c r="C116">
        <f>VLOOKUP(Table1[[#This Row],[Building]],Building_Areas,2,FALSE)</f>
        <v>140788</v>
      </c>
      <c r="D116">
        <v>673522.28571428359</v>
      </c>
      <c r="E116">
        <v>251616.14285714179</v>
      </c>
      <c r="F116">
        <v>615113071.36514091</v>
      </c>
      <c r="G116">
        <v>4369.0731551349609</v>
      </c>
      <c r="N116">
        <v>2232514.2857142841</v>
      </c>
      <c r="AF116" s="9">
        <f>SUMIF(Table1[[#Headers],[Steam Consumption]:[CHW Consumption_2]], "Elec*",D116:AE116)</f>
        <v>251616.14285714179</v>
      </c>
      <c r="AG116" s="9">
        <f>SUMIF(Table1[[#Headers],[Steam Consumption]:[CHW Consumption_2]], "Gas*",D116:AE116)</f>
        <v>0</v>
      </c>
      <c r="AH116" s="9">
        <f>SUMIF(Table1[[#Headers],[Steam Consumption]:[CHW Consumption_2]], "Steam*",D116:AE116)</f>
        <v>673522.28571428359</v>
      </c>
      <c r="AI116" s="9">
        <f>SUMIF(Table1[[#Headers],[Steam Consumption]:[CHW Consumption_2]], "HW *",D116:AE116)</f>
        <v>0</v>
      </c>
      <c r="AJ116" s="9">
        <f>SUMIF(Table1[[#Headers],[Steam Consumption]:[CHW Consumption_2]], "CHW*",D116:AE116)</f>
        <v>2232514.2857142841</v>
      </c>
      <c r="AK116" s="9">
        <f>SUMIF(Table1[[#Headers],[Steam Consumption]:[CHW Consumption_2]], "DW*",D116:AE116)</f>
        <v>0</v>
      </c>
      <c r="AL116" s="9">
        <f>Table1[[#This Row],[Total Elec Consumption]]*3.412</f>
        <v>858514.27942856774</v>
      </c>
      <c r="AM116" s="9">
        <f>Table1[[#This Row],[Total Gas Consumption]]*1</f>
        <v>0</v>
      </c>
      <c r="AN116" s="9">
        <f>Table1[[#This Row],[Total Steam Consumption]]*950/1000</f>
        <v>639846.17142856948</v>
      </c>
      <c r="AO116" s="9">
        <f>Table1[[#This Row],[Total HW Consumption]]</f>
        <v>0</v>
      </c>
      <c r="AP116" s="9">
        <f>Table1[[#This Row],[Total CHW Consumption]]</f>
        <v>2232514.2857142841</v>
      </c>
      <c r="AQ116" s="9">
        <f>Table1[[#This Row],[Total DW Consumption]]*0</f>
        <v>0</v>
      </c>
      <c r="AR116" s="9">
        <f>SUM(Table1[[#This Row],[Total Elec Energy]:[Total DW Energy]])</f>
        <v>3730874.7365714214</v>
      </c>
      <c r="AS116" s="7">
        <f>IFERROR(Table1[[#This Row],[Total Building Energy (kBTU)]]/Table1[[#This Row],[Building Area]],0)</f>
        <v>26.499948408752317</v>
      </c>
    </row>
    <row r="117" spans="1:45" x14ac:dyDescent="0.25">
      <c r="A117" s="4">
        <v>43282</v>
      </c>
      <c r="B117" t="s">
        <v>123</v>
      </c>
      <c r="C117">
        <f>VLOOKUP(Table1[[#This Row],[Building]],Building_Areas,2,FALSE)</f>
        <v>140788</v>
      </c>
      <c r="D117">
        <v>709435.42857140303</v>
      </c>
      <c r="E117">
        <v>256015.71428570151</v>
      </c>
      <c r="F117">
        <v>647880816.46969092</v>
      </c>
      <c r="G117">
        <v>4601.8184537722736</v>
      </c>
      <c r="N117">
        <v>2179995.428571403</v>
      </c>
      <c r="AF117" s="9">
        <f>SUMIF(Table1[[#Headers],[Steam Consumption]:[CHW Consumption_2]], "Elec*",D117:AE117)</f>
        <v>256015.71428570151</v>
      </c>
      <c r="AG117" s="9">
        <f>SUMIF(Table1[[#Headers],[Steam Consumption]:[CHW Consumption_2]], "Gas*",D117:AE117)</f>
        <v>0</v>
      </c>
      <c r="AH117" s="9">
        <f>SUMIF(Table1[[#Headers],[Steam Consumption]:[CHW Consumption_2]], "Steam*",D117:AE117)</f>
        <v>709435.42857140303</v>
      </c>
      <c r="AI117" s="9">
        <f>SUMIF(Table1[[#Headers],[Steam Consumption]:[CHW Consumption_2]], "HW *",D117:AE117)</f>
        <v>0</v>
      </c>
      <c r="AJ117" s="9">
        <f>SUMIF(Table1[[#Headers],[Steam Consumption]:[CHW Consumption_2]], "CHW*",D117:AE117)</f>
        <v>2179995.428571403</v>
      </c>
      <c r="AK117" s="9">
        <f>SUMIF(Table1[[#Headers],[Steam Consumption]:[CHW Consumption_2]], "DW*",D117:AE117)</f>
        <v>0</v>
      </c>
      <c r="AL117" s="9">
        <f>Table1[[#This Row],[Total Elec Consumption]]*3.412</f>
        <v>873525.61714281351</v>
      </c>
      <c r="AM117" s="9">
        <f>Table1[[#This Row],[Total Gas Consumption]]*1</f>
        <v>0</v>
      </c>
      <c r="AN117" s="9">
        <f>Table1[[#This Row],[Total Steam Consumption]]*950/1000</f>
        <v>673963.65714283288</v>
      </c>
      <c r="AO117" s="9">
        <f>Table1[[#This Row],[Total HW Consumption]]</f>
        <v>0</v>
      </c>
      <c r="AP117" s="9">
        <f>Table1[[#This Row],[Total CHW Consumption]]</f>
        <v>2179995.428571403</v>
      </c>
      <c r="AQ117" s="9">
        <f>Table1[[#This Row],[Total DW Consumption]]*0</f>
        <v>0</v>
      </c>
      <c r="AR117" s="9">
        <f>SUM(Table1[[#This Row],[Total Elec Energy]:[Total DW Energy]])</f>
        <v>3727484.7028570492</v>
      </c>
      <c r="AS117" s="7">
        <f>IFERROR(Table1[[#This Row],[Total Building Energy (kBTU)]]/Table1[[#This Row],[Building Area]],0)</f>
        <v>26.475869412571022</v>
      </c>
    </row>
    <row r="118" spans="1:45" x14ac:dyDescent="0.25">
      <c r="A118" s="4">
        <v>43497</v>
      </c>
      <c r="B118" t="s">
        <v>123</v>
      </c>
      <c r="C118">
        <f>VLOOKUP(Table1[[#This Row],[Building]],Building_Areas,2,FALSE)</f>
        <v>140788</v>
      </c>
      <c r="D118">
        <v>2264581.4153846088</v>
      </c>
      <c r="E118">
        <v>240558.3039999991</v>
      </c>
      <c r="F118">
        <v>2066119790.988626</v>
      </c>
      <c r="G118">
        <v>14675.39698687833</v>
      </c>
      <c r="N118">
        <v>755224.61538461538</v>
      </c>
      <c r="AF118" s="9">
        <f>SUMIF(Table1[[#Headers],[Steam Consumption]:[CHW Consumption_2]], "Elec*",D118:AE118)</f>
        <v>240558.3039999991</v>
      </c>
      <c r="AG118" s="9">
        <f>SUMIF(Table1[[#Headers],[Steam Consumption]:[CHW Consumption_2]], "Gas*",D118:AE118)</f>
        <v>0</v>
      </c>
      <c r="AH118" s="9">
        <f>SUMIF(Table1[[#Headers],[Steam Consumption]:[CHW Consumption_2]], "Steam*",D118:AE118)</f>
        <v>2264581.4153846088</v>
      </c>
      <c r="AI118" s="9">
        <f>SUMIF(Table1[[#Headers],[Steam Consumption]:[CHW Consumption_2]], "HW *",D118:AE118)</f>
        <v>0</v>
      </c>
      <c r="AJ118" s="9">
        <f>SUMIF(Table1[[#Headers],[Steam Consumption]:[CHW Consumption_2]], "CHW*",D118:AE118)</f>
        <v>755224.61538461538</v>
      </c>
      <c r="AK118" s="9">
        <f>SUMIF(Table1[[#Headers],[Steam Consumption]:[CHW Consumption_2]], "DW*",D118:AE118)</f>
        <v>0</v>
      </c>
      <c r="AL118" s="9">
        <f>Table1[[#This Row],[Total Elec Consumption]]*3.412</f>
        <v>820784.93324799696</v>
      </c>
      <c r="AM118" s="9">
        <f>Table1[[#This Row],[Total Gas Consumption]]*1</f>
        <v>0</v>
      </c>
      <c r="AN118" s="9">
        <f>Table1[[#This Row],[Total Steam Consumption]]*950/1000</f>
        <v>2151352.3446153784</v>
      </c>
      <c r="AO118" s="9">
        <f>Table1[[#This Row],[Total HW Consumption]]</f>
        <v>0</v>
      </c>
      <c r="AP118" s="9">
        <f>Table1[[#This Row],[Total CHW Consumption]]</f>
        <v>755224.61538461538</v>
      </c>
      <c r="AQ118" s="9">
        <f>Table1[[#This Row],[Total DW Consumption]]*0</f>
        <v>0</v>
      </c>
      <c r="AR118" s="9">
        <f>SUM(Table1[[#This Row],[Total Elec Energy]:[Total DW Energy]])</f>
        <v>3727361.8932479909</v>
      </c>
      <c r="AS118" s="7">
        <f>IFERROR(Table1[[#This Row],[Total Building Energy (kBTU)]]/Table1[[#This Row],[Building Area]],0)</f>
        <v>26.474997110890069</v>
      </c>
    </row>
    <row r="119" spans="1:45" x14ac:dyDescent="0.25">
      <c r="A119" s="4">
        <v>43525</v>
      </c>
      <c r="B119" t="s">
        <v>123</v>
      </c>
      <c r="C119">
        <f>VLOOKUP(Table1[[#This Row],[Building]],Building_Areas,2,FALSE)</f>
        <v>140788</v>
      </c>
      <c r="D119">
        <v>2067752</v>
      </c>
      <c r="E119">
        <v>266100</v>
      </c>
      <c r="F119">
        <v>1886698611.984</v>
      </c>
      <c r="G119">
        <v>13400.990226326099</v>
      </c>
      <c r="N119">
        <v>854784</v>
      </c>
      <c r="AF119" s="9">
        <f>SUMIF(Table1[[#Headers],[Steam Consumption]:[CHW Consumption_2]], "Elec*",D119:AE119)</f>
        <v>266100</v>
      </c>
      <c r="AG119" s="9">
        <f>SUMIF(Table1[[#Headers],[Steam Consumption]:[CHW Consumption_2]], "Gas*",D119:AE119)</f>
        <v>0</v>
      </c>
      <c r="AH119" s="9">
        <f>SUMIF(Table1[[#Headers],[Steam Consumption]:[CHW Consumption_2]], "Steam*",D119:AE119)</f>
        <v>2067752</v>
      </c>
      <c r="AI119" s="9">
        <f>SUMIF(Table1[[#Headers],[Steam Consumption]:[CHW Consumption_2]], "HW *",D119:AE119)</f>
        <v>0</v>
      </c>
      <c r="AJ119" s="9">
        <f>SUMIF(Table1[[#Headers],[Steam Consumption]:[CHW Consumption_2]], "CHW*",D119:AE119)</f>
        <v>854784</v>
      </c>
      <c r="AK119" s="9">
        <f>SUMIF(Table1[[#Headers],[Steam Consumption]:[CHW Consumption_2]], "DW*",D119:AE119)</f>
        <v>0</v>
      </c>
      <c r="AL119" s="9">
        <f>Table1[[#This Row],[Total Elec Consumption]]*3.412</f>
        <v>907933.2</v>
      </c>
      <c r="AM119" s="9">
        <f>Table1[[#This Row],[Total Gas Consumption]]*1</f>
        <v>0</v>
      </c>
      <c r="AN119" s="9">
        <f>Table1[[#This Row],[Total Steam Consumption]]*950/1000</f>
        <v>1964364.4</v>
      </c>
      <c r="AO119" s="9">
        <f>Table1[[#This Row],[Total HW Consumption]]</f>
        <v>0</v>
      </c>
      <c r="AP119" s="9">
        <f>Table1[[#This Row],[Total CHW Consumption]]</f>
        <v>854784</v>
      </c>
      <c r="AQ119" s="9">
        <f>Table1[[#This Row],[Total DW Consumption]]*0</f>
        <v>0</v>
      </c>
      <c r="AR119" s="9">
        <f>SUM(Table1[[#This Row],[Total Elec Energy]:[Total DW Energy]])</f>
        <v>3727081.5999999996</v>
      </c>
      <c r="AS119" s="7">
        <f>IFERROR(Table1[[#This Row],[Total Building Energy (kBTU)]]/Table1[[#This Row],[Building Area]],0)</f>
        <v>26.473006222121199</v>
      </c>
    </row>
    <row r="120" spans="1:45" x14ac:dyDescent="0.25">
      <c r="A120" s="4">
        <v>44228</v>
      </c>
      <c r="B120" t="s">
        <v>123</v>
      </c>
      <c r="C120">
        <f>VLOOKUP(Table1[[#This Row],[Building]],Building_Areas,2,FALSE)</f>
        <v>140788</v>
      </c>
      <c r="D120">
        <v>2373541.333333333</v>
      </c>
      <c r="E120">
        <v>233726.07999999999</v>
      </c>
      <c r="F120">
        <v>2165467834.3548059</v>
      </c>
      <c r="G120">
        <v>15381.05402701087</v>
      </c>
      <c r="N120">
        <v>664969.84615384624</v>
      </c>
      <c r="AF120" s="9">
        <f>SUMIF(Table1[[#Headers],[Steam Consumption]:[CHW Consumption_2]], "Elec*",D120:AE120)</f>
        <v>233726.07999999999</v>
      </c>
      <c r="AG120" s="9">
        <f>SUMIF(Table1[[#Headers],[Steam Consumption]:[CHW Consumption_2]], "Gas*",D120:AE120)</f>
        <v>0</v>
      </c>
      <c r="AH120" s="9">
        <f>SUMIF(Table1[[#Headers],[Steam Consumption]:[CHW Consumption_2]], "Steam*",D120:AE120)</f>
        <v>2373541.333333333</v>
      </c>
      <c r="AI120" s="9">
        <f>SUMIF(Table1[[#Headers],[Steam Consumption]:[CHW Consumption_2]], "HW *",D120:AE120)</f>
        <v>0</v>
      </c>
      <c r="AJ120" s="9">
        <f>SUMIF(Table1[[#Headers],[Steam Consumption]:[CHW Consumption_2]], "CHW*",D120:AE120)</f>
        <v>664969.84615384624</v>
      </c>
      <c r="AK120" s="9">
        <f>SUMIF(Table1[[#Headers],[Steam Consumption]:[CHW Consumption_2]], "DW*",D120:AE120)</f>
        <v>0</v>
      </c>
      <c r="AL120" s="9">
        <f>Table1[[#This Row],[Total Elec Consumption]]*3.412</f>
        <v>797473.38495999994</v>
      </c>
      <c r="AM120" s="9">
        <f>Table1[[#This Row],[Total Gas Consumption]]*1</f>
        <v>0</v>
      </c>
      <c r="AN120" s="9">
        <f>Table1[[#This Row],[Total Steam Consumption]]*950/1000</f>
        <v>2254864.2666666666</v>
      </c>
      <c r="AO120" s="9">
        <f>Table1[[#This Row],[Total HW Consumption]]</f>
        <v>0</v>
      </c>
      <c r="AP120" s="9">
        <f>Table1[[#This Row],[Total CHW Consumption]]</f>
        <v>664969.84615384624</v>
      </c>
      <c r="AQ120" s="9">
        <f>Table1[[#This Row],[Total DW Consumption]]*0</f>
        <v>0</v>
      </c>
      <c r="AR120" s="9">
        <f>SUM(Table1[[#This Row],[Total Elec Energy]:[Total DW Energy]])</f>
        <v>3717307.497780513</v>
      </c>
      <c r="AS120" s="7">
        <f>IFERROR(Table1[[#This Row],[Total Building Energy (kBTU)]]/Table1[[#This Row],[Building Area]],0)</f>
        <v>26.403581965654126</v>
      </c>
    </row>
    <row r="121" spans="1:45" x14ac:dyDescent="0.25">
      <c r="A121" s="4">
        <v>44197</v>
      </c>
      <c r="B121" t="s">
        <v>123</v>
      </c>
      <c r="C121">
        <f>VLOOKUP(Table1[[#This Row],[Building]],Building_Areas,2,FALSE)</f>
        <v>140788</v>
      </c>
      <c r="D121">
        <v>2143280</v>
      </c>
      <c r="E121">
        <v>261788</v>
      </c>
      <c r="F121">
        <v>1955565367.184</v>
      </c>
      <c r="G121">
        <v>13890.14239270392</v>
      </c>
      <c r="N121">
        <v>786528</v>
      </c>
      <c r="AF121" s="9">
        <f>SUMIF(Table1[[#Headers],[Steam Consumption]:[CHW Consumption_2]], "Elec*",D121:AE121)</f>
        <v>261788</v>
      </c>
      <c r="AG121" s="9">
        <f>SUMIF(Table1[[#Headers],[Steam Consumption]:[CHW Consumption_2]], "Gas*",D121:AE121)</f>
        <v>0</v>
      </c>
      <c r="AH121" s="9">
        <f>SUMIF(Table1[[#Headers],[Steam Consumption]:[CHW Consumption_2]], "Steam*",D121:AE121)</f>
        <v>2143280</v>
      </c>
      <c r="AI121" s="9">
        <f>SUMIF(Table1[[#Headers],[Steam Consumption]:[CHW Consumption_2]], "HW *",D121:AE121)</f>
        <v>0</v>
      </c>
      <c r="AJ121" s="9">
        <f>SUMIF(Table1[[#Headers],[Steam Consumption]:[CHW Consumption_2]], "CHW*",D121:AE121)</f>
        <v>786528</v>
      </c>
      <c r="AK121" s="9">
        <f>SUMIF(Table1[[#Headers],[Steam Consumption]:[CHW Consumption_2]], "DW*",D121:AE121)</f>
        <v>0</v>
      </c>
      <c r="AL121" s="9">
        <f>Table1[[#This Row],[Total Elec Consumption]]*3.412</f>
        <v>893220.65599999996</v>
      </c>
      <c r="AM121" s="9">
        <f>Table1[[#This Row],[Total Gas Consumption]]*1</f>
        <v>0</v>
      </c>
      <c r="AN121" s="9">
        <f>Table1[[#This Row],[Total Steam Consumption]]*950/1000</f>
        <v>2036116</v>
      </c>
      <c r="AO121" s="9">
        <f>Table1[[#This Row],[Total HW Consumption]]</f>
        <v>0</v>
      </c>
      <c r="AP121" s="9">
        <f>Table1[[#This Row],[Total CHW Consumption]]</f>
        <v>786528</v>
      </c>
      <c r="AQ121" s="9">
        <f>Table1[[#This Row],[Total DW Consumption]]*0</f>
        <v>0</v>
      </c>
      <c r="AR121" s="9">
        <f>SUM(Table1[[#This Row],[Total Elec Energy]:[Total DW Energy]])</f>
        <v>3715864.656</v>
      </c>
      <c r="AS121" s="7">
        <f>IFERROR(Table1[[#This Row],[Total Building Energy (kBTU)]]/Table1[[#This Row],[Building Area]],0)</f>
        <v>26.393333636389464</v>
      </c>
    </row>
    <row r="122" spans="1:45" x14ac:dyDescent="0.25">
      <c r="A122" s="4">
        <v>44531</v>
      </c>
      <c r="B122" t="s">
        <v>120</v>
      </c>
      <c r="C122">
        <f>VLOOKUP(Table1[[#This Row],[Building]],Building_Areas,2,FALSE)</f>
        <v>36500</v>
      </c>
      <c r="D122">
        <v>883472</v>
      </c>
      <c r="E122">
        <v>22433</v>
      </c>
      <c r="F122">
        <v>806171663.37600005</v>
      </c>
      <c r="G122">
        <v>22086.894887013699</v>
      </c>
      <c r="K122">
        <v>43960</v>
      </c>
      <c r="L122">
        <v>368614</v>
      </c>
      <c r="N122">
        <v>20</v>
      </c>
      <c r="AF122" s="9">
        <f>SUMIF(Table1[[#Headers],[Steam Consumption]:[CHW Consumption_2]], "Elec*",D122:AE122)</f>
        <v>22433</v>
      </c>
      <c r="AG122" s="9">
        <f>SUMIF(Table1[[#Headers],[Steam Consumption]:[CHW Consumption_2]], "Gas*",D122:AE122)</f>
        <v>0</v>
      </c>
      <c r="AH122" s="9">
        <f>SUMIF(Table1[[#Headers],[Steam Consumption]:[CHW Consumption_2]], "Steam*",D122:AE122)</f>
        <v>883472</v>
      </c>
      <c r="AI122" s="9">
        <f>SUMIF(Table1[[#Headers],[Steam Consumption]:[CHW Consumption_2]], "HW *",D122:AE122)</f>
        <v>43960</v>
      </c>
      <c r="AJ122" s="9">
        <f>SUMIF(Table1[[#Headers],[Steam Consumption]:[CHW Consumption_2]], "CHW*",D122:AE122)</f>
        <v>20</v>
      </c>
      <c r="AK122" s="9">
        <f>SUMIF(Table1[[#Headers],[Steam Consumption]:[CHW Consumption_2]], "DW*",D122:AE122)</f>
        <v>368614</v>
      </c>
      <c r="AL122" s="9">
        <f>Table1[[#This Row],[Total Elec Consumption]]*3.412</f>
        <v>76541.395999999993</v>
      </c>
      <c r="AM122" s="9">
        <f>Table1[[#This Row],[Total Gas Consumption]]*1</f>
        <v>0</v>
      </c>
      <c r="AN122" s="9">
        <f>Table1[[#This Row],[Total Steam Consumption]]*950/1000</f>
        <v>839298.4</v>
      </c>
      <c r="AO122" s="9">
        <f>Table1[[#This Row],[Total HW Consumption]]</f>
        <v>43960</v>
      </c>
      <c r="AP122" s="9">
        <f>Table1[[#This Row],[Total CHW Consumption]]</f>
        <v>20</v>
      </c>
      <c r="AQ122" s="9">
        <f>Table1[[#This Row],[Total DW Consumption]]*0</f>
        <v>0</v>
      </c>
      <c r="AR122" s="9">
        <f>SUM(Table1[[#This Row],[Total Elec Energy]:[Total DW Energy]])</f>
        <v>959819.79599999997</v>
      </c>
      <c r="AS122" s="7">
        <f>IFERROR(Table1[[#This Row],[Total Building Energy (kBTU)]]/Table1[[#This Row],[Building Area]],0)</f>
        <v>26.296432767123289</v>
      </c>
    </row>
    <row r="123" spans="1:45" x14ac:dyDescent="0.25">
      <c r="A123" s="4">
        <v>43831</v>
      </c>
      <c r="B123" t="s">
        <v>123</v>
      </c>
      <c r="C123">
        <f>VLOOKUP(Table1[[#This Row],[Building]],Building_Areas,2,FALSE)</f>
        <v>140788</v>
      </c>
      <c r="D123">
        <v>2106383.7241379311</v>
      </c>
      <c r="E123">
        <v>258767.33333333331</v>
      </c>
      <c r="F123">
        <v>1921905678.077333</v>
      </c>
      <c r="G123">
        <v>13651.061724559861</v>
      </c>
      <c r="N123">
        <v>807522.20689655177</v>
      </c>
      <c r="AF123" s="9">
        <f>SUMIF(Table1[[#Headers],[Steam Consumption]:[CHW Consumption_2]], "Elec*",D123:AE123)</f>
        <v>258767.33333333331</v>
      </c>
      <c r="AG123" s="9">
        <f>SUMIF(Table1[[#Headers],[Steam Consumption]:[CHW Consumption_2]], "Gas*",D123:AE123)</f>
        <v>0</v>
      </c>
      <c r="AH123" s="9">
        <f>SUMIF(Table1[[#Headers],[Steam Consumption]:[CHW Consumption_2]], "Steam*",D123:AE123)</f>
        <v>2106383.7241379311</v>
      </c>
      <c r="AI123" s="9">
        <f>SUMIF(Table1[[#Headers],[Steam Consumption]:[CHW Consumption_2]], "HW *",D123:AE123)</f>
        <v>0</v>
      </c>
      <c r="AJ123" s="9">
        <f>SUMIF(Table1[[#Headers],[Steam Consumption]:[CHW Consumption_2]], "CHW*",D123:AE123)</f>
        <v>807522.20689655177</v>
      </c>
      <c r="AK123" s="9">
        <f>SUMIF(Table1[[#Headers],[Steam Consumption]:[CHW Consumption_2]], "DW*",D123:AE123)</f>
        <v>0</v>
      </c>
      <c r="AL123" s="9">
        <f>Table1[[#This Row],[Total Elec Consumption]]*3.412</f>
        <v>882914.14133333322</v>
      </c>
      <c r="AM123" s="9">
        <f>Table1[[#This Row],[Total Gas Consumption]]*1</f>
        <v>0</v>
      </c>
      <c r="AN123" s="9">
        <f>Table1[[#This Row],[Total Steam Consumption]]*950/1000</f>
        <v>2001064.5379310346</v>
      </c>
      <c r="AO123" s="9">
        <f>Table1[[#This Row],[Total HW Consumption]]</f>
        <v>0</v>
      </c>
      <c r="AP123" s="9">
        <f>Table1[[#This Row],[Total CHW Consumption]]</f>
        <v>807522.20689655177</v>
      </c>
      <c r="AQ123" s="9">
        <f>Table1[[#This Row],[Total DW Consumption]]*0</f>
        <v>0</v>
      </c>
      <c r="AR123" s="9">
        <f>SUM(Table1[[#This Row],[Total Elec Energy]:[Total DW Energy]])</f>
        <v>3691500.8861609194</v>
      </c>
      <c r="AS123" s="7">
        <f>IFERROR(Table1[[#This Row],[Total Building Energy (kBTU)]]/Table1[[#This Row],[Building Area]],0)</f>
        <v>26.220280749502226</v>
      </c>
    </row>
    <row r="124" spans="1:45" x14ac:dyDescent="0.25">
      <c r="A124" s="4">
        <v>43891</v>
      </c>
      <c r="B124" t="s">
        <v>123</v>
      </c>
      <c r="C124">
        <f>VLOOKUP(Table1[[#This Row],[Building]],Building_Areas,2,FALSE)</f>
        <v>140788</v>
      </c>
      <c r="D124">
        <v>1934083.586206896</v>
      </c>
      <c r="E124">
        <v>261633.58620689649</v>
      </c>
      <c r="F124">
        <v>1764777884.6386211</v>
      </c>
      <c r="G124">
        <v>12535.002163810979</v>
      </c>
      <c r="N124">
        <v>960221.79310344823</v>
      </c>
      <c r="AF124" s="9">
        <f>SUMIF(Table1[[#Headers],[Steam Consumption]:[CHW Consumption_2]], "Elec*",D124:AE124)</f>
        <v>261633.58620689649</v>
      </c>
      <c r="AG124" s="9">
        <f>SUMIF(Table1[[#Headers],[Steam Consumption]:[CHW Consumption_2]], "Gas*",D124:AE124)</f>
        <v>0</v>
      </c>
      <c r="AH124" s="9">
        <f>SUMIF(Table1[[#Headers],[Steam Consumption]:[CHW Consumption_2]], "Steam*",D124:AE124)</f>
        <v>1934083.586206896</v>
      </c>
      <c r="AI124" s="9">
        <f>SUMIF(Table1[[#Headers],[Steam Consumption]:[CHW Consumption_2]], "HW *",D124:AE124)</f>
        <v>0</v>
      </c>
      <c r="AJ124" s="9">
        <f>SUMIF(Table1[[#Headers],[Steam Consumption]:[CHW Consumption_2]], "CHW*",D124:AE124)</f>
        <v>960221.79310344823</v>
      </c>
      <c r="AK124" s="9">
        <f>SUMIF(Table1[[#Headers],[Steam Consumption]:[CHW Consumption_2]], "DW*",D124:AE124)</f>
        <v>0</v>
      </c>
      <c r="AL124" s="9">
        <f>Table1[[#This Row],[Total Elec Consumption]]*3.412</f>
        <v>892693.79613793083</v>
      </c>
      <c r="AM124" s="9">
        <f>Table1[[#This Row],[Total Gas Consumption]]*1</f>
        <v>0</v>
      </c>
      <c r="AN124" s="9">
        <f>Table1[[#This Row],[Total Steam Consumption]]*950/1000</f>
        <v>1837379.4068965511</v>
      </c>
      <c r="AO124" s="9">
        <f>Table1[[#This Row],[Total HW Consumption]]</f>
        <v>0</v>
      </c>
      <c r="AP124" s="9">
        <f>Table1[[#This Row],[Total CHW Consumption]]</f>
        <v>960221.79310344823</v>
      </c>
      <c r="AQ124" s="9">
        <f>Table1[[#This Row],[Total DW Consumption]]*0</f>
        <v>0</v>
      </c>
      <c r="AR124" s="9">
        <f>SUM(Table1[[#This Row],[Total Elec Energy]:[Total DW Energy]])</f>
        <v>3690294.9961379301</v>
      </c>
      <c r="AS124" s="7">
        <f>IFERROR(Table1[[#This Row],[Total Building Energy (kBTU)]]/Table1[[#This Row],[Building Area]],0)</f>
        <v>26.211715459683568</v>
      </c>
    </row>
    <row r="125" spans="1:45" x14ac:dyDescent="0.25">
      <c r="A125" s="4">
        <v>44044</v>
      </c>
      <c r="B125" t="s">
        <v>100</v>
      </c>
      <c r="C125">
        <f>VLOOKUP(Table1[[#This Row],[Building]],Building_Areas,2,FALSE)</f>
        <v>106758</v>
      </c>
      <c r="D125">
        <v>974554.48275862064</v>
      </c>
      <c r="E125">
        <v>382.33333333333343</v>
      </c>
      <c r="F125">
        <v>891828706.97616851</v>
      </c>
      <c r="G125">
        <v>8353.7412369674257</v>
      </c>
      <c r="H125">
        <v>127271.03448275859</v>
      </c>
      <c r="I125">
        <v>116423.1724137931</v>
      </c>
      <c r="M125">
        <v>0</v>
      </c>
      <c r="N125">
        <v>985774.3448275862</v>
      </c>
      <c r="O125">
        <v>4073.1785714285711</v>
      </c>
      <c r="T125">
        <v>886.82142857142856</v>
      </c>
      <c r="U125">
        <v>5808.7586206896549</v>
      </c>
      <c r="Z125">
        <v>1334389.6551724139</v>
      </c>
      <c r="AA125">
        <v>830111.11111111112</v>
      </c>
      <c r="AF125" s="9">
        <f>SUMIF(Table1[[#Headers],[Steam Consumption]:[CHW Consumption_2]], "Elec*",D125:AE125)</f>
        <v>254845.29885057468</v>
      </c>
      <c r="AG125" s="9">
        <f>SUMIF(Table1[[#Headers],[Steam Consumption]:[CHW Consumption_2]], "Gas*",D125:AE125)</f>
        <v>0</v>
      </c>
      <c r="AH125" s="9">
        <f>SUMIF(Table1[[#Headers],[Steam Consumption]:[CHW Consumption_2]], "Steam*",D125:AE125)</f>
        <v>974554.48275862064</v>
      </c>
      <c r="AI125" s="9">
        <f>SUMIF(Table1[[#Headers],[Steam Consumption]:[CHW Consumption_2]], "HW *",D125:AE125)</f>
        <v>0</v>
      </c>
      <c r="AJ125" s="9">
        <f>SUMIF(Table1[[#Headers],[Steam Consumption]:[CHW Consumption_2]], "CHW*",D125:AE125)</f>
        <v>985774.3448275862</v>
      </c>
      <c r="AK125" s="9">
        <f>SUMIF(Table1[[#Headers],[Steam Consumption]:[CHW Consumption_2]], "DW*",D125:AE125)</f>
        <v>2164500.7662835252</v>
      </c>
      <c r="AL125" s="9">
        <f>Table1[[#This Row],[Total Elec Consumption]]*3.412</f>
        <v>869532.1596781608</v>
      </c>
      <c r="AM125" s="9">
        <f>Table1[[#This Row],[Total Gas Consumption]]*1</f>
        <v>0</v>
      </c>
      <c r="AN125" s="9">
        <f>Table1[[#This Row],[Total Steam Consumption]]*950/1000</f>
        <v>925826.75862068962</v>
      </c>
      <c r="AO125" s="9">
        <f>Table1[[#This Row],[Total HW Consumption]]</f>
        <v>0</v>
      </c>
      <c r="AP125" s="9">
        <f>Table1[[#This Row],[Total CHW Consumption]]</f>
        <v>985774.3448275862</v>
      </c>
      <c r="AQ125" s="9">
        <f>Table1[[#This Row],[Total DW Consumption]]*0</f>
        <v>0</v>
      </c>
      <c r="AR125" s="9">
        <f>SUM(Table1[[#This Row],[Total Elec Energy]:[Total DW Energy]])</f>
        <v>2781133.2631264366</v>
      </c>
      <c r="AS125" s="7">
        <f>IFERROR(Table1[[#This Row],[Total Building Energy (kBTU)]]/Table1[[#This Row],[Building Area]],0)</f>
        <v>26.050818328616465</v>
      </c>
    </row>
    <row r="126" spans="1:45" x14ac:dyDescent="0.25">
      <c r="A126" s="4">
        <v>43862</v>
      </c>
      <c r="B126" t="s">
        <v>121</v>
      </c>
      <c r="C126">
        <f>VLOOKUP(Table1[[#This Row],[Building]],Building_Areas,2,FALSE)</f>
        <v>36500</v>
      </c>
      <c r="E126">
        <v>14082.058823529411</v>
      </c>
      <c r="F126">
        <v>48947.847745882347</v>
      </c>
      <c r="G126">
        <v>1.341036924544722</v>
      </c>
      <c r="K126">
        <v>0</v>
      </c>
      <c r="N126">
        <v>899863.03999999992</v>
      </c>
      <c r="AF126" s="9">
        <f>SUMIF(Table1[[#Headers],[Steam Consumption]:[CHW Consumption_2]], "Elec*",D126:AE126)</f>
        <v>14082.058823529411</v>
      </c>
      <c r="AG126" s="9">
        <f>SUMIF(Table1[[#Headers],[Steam Consumption]:[CHW Consumption_2]], "Gas*",D126:AE126)</f>
        <v>0</v>
      </c>
      <c r="AH126" s="9">
        <f>SUMIF(Table1[[#Headers],[Steam Consumption]:[CHW Consumption_2]], "Steam*",D126:AE126)</f>
        <v>0</v>
      </c>
      <c r="AI126" s="9">
        <f>SUMIF(Table1[[#Headers],[Steam Consumption]:[CHW Consumption_2]], "HW *",D126:AE126)</f>
        <v>0</v>
      </c>
      <c r="AJ126" s="9">
        <f>SUMIF(Table1[[#Headers],[Steam Consumption]:[CHW Consumption_2]], "CHW*",D126:AE126)</f>
        <v>899863.03999999992</v>
      </c>
      <c r="AK126" s="9">
        <f>SUMIF(Table1[[#Headers],[Steam Consumption]:[CHW Consumption_2]], "DW*",D126:AE126)</f>
        <v>0</v>
      </c>
      <c r="AL126" s="9">
        <f>Table1[[#This Row],[Total Elec Consumption]]*3.412</f>
        <v>48047.984705882351</v>
      </c>
      <c r="AM126" s="9">
        <f>Table1[[#This Row],[Total Gas Consumption]]*1</f>
        <v>0</v>
      </c>
      <c r="AN126" s="9">
        <f>Table1[[#This Row],[Total Steam Consumption]]*950/1000</f>
        <v>0</v>
      </c>
      <c r="AO126" s="9">
        <f>Table1[[#This Row],[Total HW Consumption]]</f>
        <v>0</v>
      </c>
      <c r="AP126" s="9">
        <f>Table1[[#This Row],[Total CHW Consumption]]</f>
        <v>899863.03999999992</v>
      </c>
      <c r="AQ126" s="9">
        <f>Table1[[#This Row],[Total DW Consumption]]*0</f>
        <v>0</v>
      </c>
      <c r="AR126" s="9">
        <f>SUM(Table1[[#This Row],[Total Elec Energy]:[Total DW Energy]])</f>
        <v>947911.0247058823</v>
      </c>
      <c r="AS126" s="7">
        <f>IFERROR(Table1[[#This Row],[Total Building Energy (kBTU)]]/Table1[[#This Row],[Building Area]],0)</f>
        <v>25.970165060435132</v>
      </c>
    </row>
    <row r="127" spans="1:45" x14ac:dyDescent="0.25">
      <c r="A127" s="4">
        <v>43435</v>
      </c>
      <c r="B127" t="s">
        <v>123</v>
      </c>
      <c r="C127">
        <f>VLOOKUP(Table1[[#This Row],[Building]],Building_Areas,2,FALSE)</f>
        <v>140788</v>
      </c>
      <c r="D127">
        <v>2081428.9411765039</v>
      </c>
      <c r="E127">
        <v>253287.70588237789</v>
      </c>
      <c r="F127">
        <v>1899128224.5466189</v>
      </c>
      <c r="G127">
        <v>13489.276249017101</v>
      </c>
      <c r="N127">
        <v>812541.17647062987</v>
      </c>
      <c r="AF127" s="9">
        <f>SUMIF(Table1[[#Headers],[Steam Consumption]:[CHW Consumption_2]], "Elec*",D127:AE127)</f>
        <v>253287.70588237789</v>
      </c>
      <c r="AG127" s="9">
        <f>SUMIF(Table1[[#Headers],[Steam Consumption]:[CHW Consumption_2]], "Gas*",D127:AE127)</f>
        <v>0</v>
      </c>
      <c r="AH127" s="9">
        <f>SUMIF(Table1[[#Headers],[Steam Consumption]:[CHW Consumption_2]], "Steam*",D127:AE127)</f>
        <v>2081428.9411765039</v>
      </c>
      <c r="AI127" s="9">
        <f>SUMIF(Table1[[#Headers],[Steam Consumption]:[CHW Consumption_2]], "HW *",D127:AE127)</f>
        <v>0</v>
      </c>
      <c r="AJ127" s="9">
        <f>SUMIF(Table1[[#Headers],[Steam Consumption]:[CHW Consumption_2]], "CHW*",D127:AE127)</f>
        <v>812541.17647062987</v>
      </c>
      <c r="AK127" s="9">
        <f>SUMIF(Table1[[#Headers],[Steam Consumption]:[CHW Consumption_2]], "DW*",D127:AE127)</f>
        <v>0</v>
      </c>
      <c r="AL127" s="9">
        <f>Table1[[#This Row],[Total Elec Consumption]]*3.412</f>
        <v>864217.65247067332</v>
      </c>
      <c r="AM127" s="9">
        <f>Table1[[#This Row],[Total Gas Consumption]]*1</f>
        <v>0</v>
      </c>
      <c r="AN127" s="9">
        <f>Table1[[#This Row],[Total Steam Consumption]]*950/1000</f>
        <v>1977357.4941176786</v>
      </c>
      <c r="AO127" s="9">
        <f>Table1[[#This Row],[Total HW Consumption]]</f>
        <v>0</v>
      </c>
      <c r="AP127" s="9">
        <f>Table1[[#This Row],[Total CHW Consumption]]</f>
        <v>812541.17647062987</v>
      </c>
      <c r="AQ127" s="9">
        <f>Table1[[#This Row],[Total DW Consumption]]*0</f>
        <v>0</v>
      </c>
      <c r="AR127" s="9">
        <f>SUM(Table1[[#This Row],[Total Elec Energy]:[Total DW Energy]])</f>
        <v>3654116.3230589819</v>
      </c>
      <c r="AS127" s="7">
        <f>IFERROR(Table1[[#This Row],[Total Building Energy (kBTU)]]/Table1[[#This Row],[Building Area]],0)</f>
        <v>25.954742755483295</v>
      </c>
    </row>
    <row r="128" spans="1:45" x14ac:dyDescent="0.25">
      <c r="A128" s="4">
        <v>43770</v>
      </c>
      <c r="B128" t="s">
        <v>120</v>
      </c>
      <c r="C128">
        <f>VLOOKUP(Table1[[#This Row],[Building]],Building_Areas,2,FALSE)</f>
        <v>36500</v>
      </c>
      <c r="D128">
        <v>805208.57142857136</v>
      </c>
      <c r="E128">
        <v>24238.799999999999</v>
      </c>
      <c r="F128">
        <v>734922981.28559983</v>
      </c>
      <c r="G128">
        <v>20134.876199605471</v>
      </c>
      <c r="K128">
        <v>97071.42857142858</v>
      </c>
      <c r="L128">
        <v>489964.28571428568</v>
      </c>
      <c r="N128">
        <v>0</v>
      </c>
      <c r="AF128" s="9">
        <f>SUMIF(Table1[[#Headers],[Steam Consumption]:[CHW Consumption_2]], "Elec*",D128:AE128)</f>
        <v>24238.799999999999</v>
      </c>
      <c r="AG128" s="9">
        <f>SUMIF(Table1[[#Headers],[Steam Consumption]:[CHW Consumption_2]], "Gas*",D128:AE128)</f>
        <v>0</v>
      </c>
      <c r="AH128" s="9">
        <f>SUMIF(Table1[[#Headers],[Steam Consumption]:[CHW Consumption_2]], "Steam*",D128:AE128)</f>
        <v>805208.57142857136</v>
      </c>
      <c r="AI128" s="9">
        <f>SUMIF(Table1[[#Headers],[Steam Consumption]:[CHW Consumption_2]], "HW *",D128:AE128)</f>
        <v>97071.42857142858</v>
      </c>
      <c r="AJ128" s="9">
        <f>SUMIF(Table1[[#Headers],[Steam Consumption]:[CHW Consumption_2]], "CHW*",D128:AE128)</f>
        <v>0</v>
      </c>
      <c r="AK128" s="9">
        <f>SUMIF(Table1[[#Headers],[Steam Consumption]:[CHW Consumption_2]], "DW*",D128:AE128)</f>
        <v>489964.28571428568</v>
      </c>
      <c r="AL128" s="9">
        <f>Table1[[#This Row],[Total Elec Consumption]]*3.412</f>
        <v>82702.785600000003</v>
      </c>
      <c r="AM128" s="9">
        <f>Table1[[#This Row],[Total Gas Consumption]]*1</f>
        <v>0</v>
      </c>
      <c r="AN128" s="9">
        <f>Table1[[#This Row],[Total Steam Consumption]]*950/1000</f>
        <v>764948.14285714284</v>
      </c>
      <c r="AO128" s="9">
        <f>Table1[[#This Row],[Total HW Consumption]]</f>
        <v>97071.42857142858</v>
      </c>
      <c r="AP128" s="9">
        <f>Table1[[#This Row],[Total CHW Consumption]]</f>
        <v>0</v>
      </c>
      <c r="AQ128" s="9">
        <f>Table1[[#This Row],[Total DW Consumption]]*0</f>
        <v>0</v>
      </c>
      <c r="AR128" s="9">
        <f>SUM(Table1[[#This Row],[Total Elec Energy]:[Total DW Energy]])</f>
        <v>944722.35702857142</v>
      </c>
      <c r="AS128" s="7">
        <f>IFERROR(Table1[[#This Row],[Total Building Energy (kBTU)]]/Table1[[#This Row],[Building Area]],0)</f>
        <v>25.882804302152643</v>
      </c>
    </row>
    <row r="129" spans="1:45" x14ac:dyDescent="0.25">
      <c r="A129" s="4">
        <v>44348</v>
      </c>
      <c r="B129" t="s">
        <v>84</v>
      </c>
      <c r="C129">
        <f>VLOOKUP(Table1[[#This Row],[Building]],Building_Areas,2,FALSE)</f>
        <v>111135</v>
      </c>
      <c r="D129">
        <v>1528</v>
      </c>
      <c r="E129">
        <v>50362</v>
      </c>
      <c r="F129">
        <v>1872930.686857143</v>
      </c>
      <c r="G129">
        <v>16.852752839853721</v>
      </c>
      <c r="L129">
        <v>304857.14285714278</v>
      </c>
      <c r="N129">
        <v>2702400</v>
      </c>
      <c r="AF129" s="9">
        <f>SUMIF(Table1[[#Headers],[Steam Consumption]:[CHW Consumption_2]], "Elec*",D129:AE129)</f>
        <v>50362</v>
      </c>
      <c r="AG129" s="9">
        <f>SUMIF(Table1[[#Headers],[Steam Consumption]:[CHW Consumption_2]], "Gas*",D129:AE129)</f>
        <v>0</v>
      </c>
      <c r="AH129" s="9">
        <f>SUMIF(Table1[[#Headers],[Steam Consumption]:[CHW Consumption_2]], "Steam*",D129:AE129)</f>
        <v>1528</v>
      </c>
      <c r="AI129" s="9">
        <f>SUMIF(Table1[[#Headers],[Steam Consumption]:[CHW Consumption_2]], "HW *",D129:AE129)</f>
        <v>0</v>
      </c>
      <c r="AJ129" s="9">
        <f>SUMIF(Table1[[#Headers],[Steam Consumption]:[CHW Consumption_2]], "CHW*",D129:AE129)</f>
        <v>2702400</v>
      </c>
      <c r="AK129" s="9">
        <f>SUMIF(Table1[[#Headers],[Steam Consumption]:[CHW Consumption_2]], "DW*",D129:AE129)</f>
        <v>304857.14285714278</v>
      </c>
      <c r="AL129" s="9">
        <f>Table1[[#This Row],[Total Elec Consumption]]*3.412</f>
        <v>171835.144</v>
      </c>
      <c r="AM129" s="9">
        <f>Table1[[#This Row],[Total Gas Consumption]]*1</f>
        <v>0</v>
      </c>
      <c r="AN129" s="9">
        <f>Table1[[#This Row],[Total Steam Consumption]]*950/1000</f>
        <v>1451.6</v>
      </c>
      <c r="AO129" s="9">
        <f>Table1[[#This Row],[Total HW Consumption]]</f>
        <v>0</v>
      </c>
      <c r="AP129" s="9">
        <f>Table1[[#This Row],[Total CHW Consumption]]</f>
        <v>2702400</v>
      </c>
      <c r="AQ129" s="9">
        <f>Table1[[#This Row],[Total DW Consumption]]*0</f>
        <v>0</v>
      </c>
      <c r="AR129" s="9">
        <f>SUM(Table1[[#This Row],[Total Elec Energy]:[Total DW Energy]])</f>
        <v>2875686.7439999999</v>
      </c>
      <c r="AS129" s="7">
        <f>IFERROR(Table1[[#This Row],[Total Building Energy (kBTU)]]/Table1[[#This Row],[Building Area]],0)</f>
        <v>25.875617438250774</v>
      </c>
    </row>
    <row r="130" spans="1:45" x14ac:dyDescent="0.25">
      <c r="A130" s="4">
        <v>44593</v>
      </c>
      <c r="B130" t="s">
        <v>123</v>
      </c>
      <c r="C130">
        <f>VLOOKUP(Table1[[#This Row],[Building]],Building_Areas,2,FALSE)</f>
        <v>140788</v>
      </c>
      <c r="D130">
        <v>2203056</v>
      </c>
      <c r="E130">
        <v>224160</v>
      </c>
      <c r="F130">
        <v>2009952643.4879999</v>
      </c>
      <c r="G130">
        <v>14276.44858573174</v>
      </c>
      <c r="N130">
        <v>737568</v>
      </c>
      <c r="AF130" s="9">
        <f>SUMIF(Table1[[#Headers],[Steam Consumption]:[CHW Consumption_2]], "Elec*",D130:AE130)</f>
        <v>224160</v>
      </c>
      <c r="AG130" s="9">
        <f>SUMIF(Table1[[#Headers],[Steam Consumption]:[CHW Consumption_2]], "Gas*",D130:AE130)</f>
        <v>0</v>
      </c>
      <c r="AH130" s="9">
        <f>SUMIF(Table1[[#Headers],[Steam Consumption]:[CHW Consumption_2]], "Steam*",D130:AE130)</f>
        <v>2203056</v>
      </c>
      <c r="AI130" s="9">
        <f>SUMIF(Table1[[#Headers],[Steam Consumption]:[CHW Consumption_2]], "HW *",D130:AE130)</f>
        <v>0</v>
      </c>
      <c r="AJ130" s="9">
        <f>SUMIF(Table1[[#Headers],[Steam Consumption]:[CHW Consumption_2]], "CHW*",D130:AE130)</f>
        <v>737568</v>
      </c>
      <c r="AK130" s="9">
        <f>SUMIF(Table1[[#Headers],[Steam Consumption]:[CHW Consumption_2]], "DW*",D130:AE130)</f>
        <v>0</v>
      </c>
      <c r="AL130" s="9">
        <f>Table1[[#This Row],[Total Elec Consumption]]*3.412</f>
        <v>764833.91999999993</v>
      </c>
      <c r="AM130" s="9">
        <f>Table1[[#This Row],[Total Gas Consumption]]*1</f>
        <v>0</v>
      </c>
      <c r="AN130" s="9">
        <f>Table1[[#This Row],[Total Steam Consumption]]*950/1000</f>
        <v>2092903.2</v>
      </c>
      <c r="AO130" s="9">
        <f>Table1[[#This Row],[Total HW Consumption]]</f>
        <v>0</v>
      </c>
      <c r="AP130" s="9">
        <f>Table1[[#This Row],[Total CHW Consumption]]</f>
        <v>737568</v>
      </c>
      <c r="AQ130" s="9">
        <f>Table1[[#This Row],[Total DW Consumption]]*0</f>
        <v>0</v>
      </c>
      <c r="AR130" s="9">
        <f>SUM(Table1[[#This Row],[Total Elec Energy]:[Total DW Energy]])</f>
        <v>3595305.12</v>
      </c>
      <c r="AS130" s="7">
        <f>IFERROR(Table1[[#This Row],[Total Building Energy (kBTU)]]/Table1[[#This Row],[Building Area]],0)</f>
        <v>25.537013950052561</v>
      </c>
    </row>
    <row r="131" spans="1:45" x14ac:dyDescent="0.25">
      <c r="A131" s="4">
        <v>43586</v>
      </c>
      <c r="B131" t="s">
        <v>121</v>
      </c>
      <c r="C131">
        <f>VLOOKUP(Table1[[#This Row],[Building]],Building_Areas,2,FALSE)</f>
        <v>36500</v>
      </c>
      <c r="E131">
        <v>11657.24</v>
      </c>
      <c r="F131">
        <v>40664.735620740743</v>
      </c>
      <c r="G131">
        <v>1.1141023457737189</v>
      </c>
      <c r="K131">
        <v>0</v>
      </c>
      <c r="N131">
        <v>890232.74074074079</v>
      </c>
      <c r="AF131" s="9">
        <f>SUMIF(Table1[[#Headers],[Steam Consumption]:[CHW Consumption_2]], "Elec*",D131:AE131)</f>
        <v>11657.24</v>
      </c>
      <c r="AG131" s="9">
        <f>SUMIF(Table1[[#Headers],[Steam Consumption]:[CHW Consumption_2]], "Gas*",D131:AE131)</f>
        <v>0</v>
      </c>
      <c r="AH131" s="9">
        <f>SUMIF(Table1[[#Headers],[Steam Consumption]:[CHW Consumption_2]], "Steam*",D131:AE131)</f>
        <v>0</v>
      </c>
      <c r="AI131" s="9">
        <f>SUMIF(Table1[[#Headers],[Steam Consumption]:[CHW Consumption_2]], "HW *",D131:AE131)</f>
        <v>0</v>
      </c>
      <c r="AJ131" s="9">
        <f>SUMIF(Table1[[#Headers],[Steam Consumption]:[CHW Consumption_2]], "CHW*",D131:AE131)</f>
        <v>890232.74074074079</v>
      </c>
      <c r="AK131" s="9">
        <f>SUMIF(Table1[[#Headers],[Steam Consumption]:[CHW Consumption_2]], "DW*",D131:AE131)</f>
        <v>0</v>
      </c>
      <c r="AL131" s="9">
        <f>Table1[[#This Row],[Total Elec Consumption]]*3.412</f>
        <v>39774.50288</v>
      </c>
      <c r="AM131" s="9">
        <f>Table1[[#This Row],[Total Gas Consumption]]*1</f>
        <v>0</v>
      </c>
      <c r="AN131" s="9">
        <f>Table1[[#This Row],[Total Steam Consumption]]*950/1000</f>
        <v>0</v>
      </c>
      <c r="AO131" s="9">
        <f>Table1[[#This Row],[Total HW Consumption]]</f>
        <v>0</v>
      </c>
      <c r="AP131" s="9">
        <f>Table1[[#This Row],[Total CHW Consumption]]</f>
        <v>890232.74074074079</v>
      </c>
      <c r="AQ131" s="9">
        <f>Table1[[#This Row],[Total DW Consumption]]*0</f>
        <v>0</v>
      </c>
      <c r="AR131" s="9">
        <f>SUM(Table1[[#This Row],[Total Elec Energy]:[Total DW Energy]])</f>
        <v>930007.24362074083</v>
      </c>
      <c r="AS131" s="7">
        <f>IFERROR(Table1[[#This Row],[Total Building Energy (kBTU)]]/Table1[[#This Row],[Building Area]],0)</f>
        <v>25.479650510157285</v>
      </c>
    </row>
    <row r="132" spans="1:45" x14ac:dyDescent="0.25">
      <c r="A132" s="4">
        <v>44378</v>
      </c>
      <c r="B132" t="s">
        <v>123</v>
      </c>
      <c r="C132">
        <f>VLOOKUP(Table1[[#This Row],[Building]],Building_Areas,2,FALSE)</f>
        <v>140788</v>
      </c>
      <c r="D132">
        <v>676152</v>
      </c>
      <c r="E132">
        <v>244056</v>
      </c>
      <c r="F132">
        <v>617485419.84000003</v>
      </c>
      <c r="G132">
        <v>4385.9236571298688</v>
      </c>
      <c r="N132">
        <v>2076768</v>
      </c>
      <c r="AF132" s="9">
        <f>SUMIF(Table1[[#Headers],[Steam Consumption]:[CHW Consumption_2]], "Elec*",D132:AE132)</f>
        <v>244056</v>
      </c>
      <c r="AG132" s="9">
        <f>SUMIF(Table1[[#Headers],[Steam Consumption]:[CHW Consumption_2]], "Gas*",D132:AE132)</f>
        <v>0</v>
      </c>
      <c r="AH132" s="9">
        <f>SUMIF(Table1[[#Headers],[Steam Consumption]:[CHW Consumption_2]], "Steam*",D132:AE132)</f>
        <v>676152</v>
      </c>
      <c r="AI132" s="9">
        <f>SUMIF(Table1[[#Headers],[Steam Consumption]:[CHW Consumption_2]], "HW *",D132:AE132)</f>
        <v>0</v>
      </c>
      <c r="AJ132" s="9">
        <f>SUMIF(Table1[[#Headers],[Steam Consumption]:[CHW Consumption_2]], "CHW*",D132:AE132)</f>
        <v>2076768</v>
      </c>
      <c r="AK132" s="9">
        <f>SUMIF(Table1[[#Headers],[Steam Consumption]:[CHW Consumption_2]], "DW*",D132:AE132)</f>
        <v>0</v>
      </c>
      <c r="AL132" s="9">
        <f>Table1[[#This Row],[Total Elec Consumption]]*3.412</f>
        <v>832719.07199999993</v>
      </c>
      <c r="AM132" s="9">
        <f>Table1[[#This Row],[Total Gas Consumption]]*1</f>
        <v>0</v>
      </c>
      <c r="AN132" s="9">
        <f>Table1[[#This Row],[Total Steam Consumption]]*950/1000</f>
        <v>642344.4</v>
      </c>
      <c r="AO132" s="9">
        <f>Table1[[#This Row],[Total HW Consumption]]</f>
        <v>0</v>
      </c>
      <c r="AP132" s="9">
        <f>Table1[[#This Row],[Total CHW Consumption]]</f>
        <v>2076768</v>
      </c>
      <c r="AQ132" s="9">
        <f>Table1[[#This Row],[Total DW Consumption]]*0</f>
        <v>0</v>
      </c>
      <c r="AR132" s="9">
        <f>SUM(Table1[[#This Row],[Total Elec Energy]:[Total DW Energy]])</f>
        <v>3551831.4720000001</v>
      </c>
      <c r="AS132" s="7">
        <f>IFERROR(Table1[[#This Row],[Total Building Energy (kBTU)]]/Table1[[#This Row],[Building Area]],0)</f>
        <v>25.228225928346166</v>
      </c>
    </row>
    <row r="133" spans="1:45" x14ac:dyDescent="0.25">
      <c r="A133" s="4">
        <v>43160</v>
      </c>
      <c r="B133" t="s">
        <v>83</v>
      </c>
      <c r="C133">
        <f>VLOOKUP(Table1[[#This Row],[Building]],Building_Areas,2,FALSE)</f>
        <v>16298</v>
      </c>
      <c r="F133">
        <v>244500907.25842279</v>
      </c>
      <c r="G133">
        <v>15001.89638350858</v>
      </c>
      <c r="H133">
        <v>0</v>
      </c>
      <c r="I133">
        <v>45825.440000000002</v>
      </c>
      <c r="J133">
        <v>0</v>
      </c>
      <c r="L133">
        <v>1407293.7142857141</v>
      </c>
      <c r="P133">
        <v>197005</v>
      </c>
      <c r="Q133">
        <v>69373.57142857142</v>
      </c>
      <c r="AF133" s="9">
        <f>SUMIF(Table1[[#Headers],[Steam Consumption]:[CHW Consumption_2]], "Elec*",D133:AE133)</f>
        <v>45825.440000000002</v>
      </c>
      <c r="AG133" s="9">
        <f>SUMIF(Table1[[#Headers],[Steam Consumption]:[CHW Consumption_2]], "Gas*",D133:AE133)</f>
        <v>0</v>
      </c>
      <c r="AH133" s="9">
        <f>SUMIF(Table1[[#Headers],[Steam Consumption]:[CHW Consumption_2]], "Steam*",D133:AE133)</f>
        <v>266378.57142857142</v>
      </c>
      <c r="AI133" s="9">
        <f>SUMIF(Table1[[#Headers],[Steam Consumption]:[CHW Consumption_2]], "HW *",D133:AE133)</f>
        <v>0</v>
      </c>
      <c r="AJ133" s="9">
        <f>SUMIF(Table1[[#Headers],[Steam Consumption]:[CHW Consumption_2]], "CHW*",D133:AE133)</f>
        <v>0</v>
      </c>
      <c r="AK133" s="9">
        <f>SUMIF(Table1[[#Headers],[Steam Consumption]:[CHW Consumption_2]], "DW*",D133:AE133)</f>
        <v>1407293.7142857141</v>
      </c>
      <c r="AL133" s="9">
        <f>Table1[[#This Row],[Total Elec Consumption]]*3.412</f>
        <v>156356.40127999999</v>
      </c>
      <c r="AM133" s="9">
        <f>Table1[[#This Row],[Total Gas Consumption]]*1</f>
        <v>0</v>
      </c>
      <c r="AN133" s="9">
        <f>Table1[[#This Row],[Total Steam Consumption]]*950/1000</f>
        <v>253059.64285714284</v>
      </c>
      <c r="AO133" s="9">
        <f>Table1[[#This Row],[Total HW Consumption]]</f>
        <v>0</v>
      </c>
      <c r="AP133" s="9">
        <f>Table1[[#This Row],[Total CHW Consumption]]</f>
        <v>0</v>
      </c>
      <c r="AQ133" s="9">
        <f>Table1[[#This Row],[Total DW Consumption]]*0</f>
        <v>0</v>
      </c>
      <c r="AR133" s="9">
        <f>SUM(Table1[[#This Row],[Total Elec Energy]:[Total DW Energy]])</f>
        <v>409416.04413714283</v>
      </c>
      <c r="AS133" s="7">
        <f>IFERROR(Table1[[#This Row],[Total Building Energy (kBTU)]]/Table1[[#This Row],[Building Area]],0)</f>
        <v>25.12063100608313</v>
      </c>
    </row>
    <row r="134" spans="1:45" x14ac:dyDescent="0.25">
      <c r="A134" s="4">
        <v>43709</v>
      </c>
      <c r="B134" t="s">
        <v>123</v>
      </c>
      <c r="C134">
        <f>VLOOKUP(Table1[[#This Row],[Building]],Building_Areas,2,FALSE)</f>
        <v>140788</v>
      </c>
      <c r="D134">
        <v>669814.2857142858</v>
      </c>
      <c r="E134">
        <v>247713.33333333331</v>
      </c>
      <c r="F134">
        <v>611717879.69904768</v>
      </c>
      <c r="G134">
        <v>4344.9575226514171</v>
      </c>
      <c r="N134">
        <v>2053234.2857142859</v>
      </c>
      <c r="AF134" s="9">
        <f>SUMIF(Table1[[#Headers],[Steam Consumption]:[CHW Consumption_2]], "Elec*",D134:AE134)</f>
        <v>247713.33333333331</v>
      </c>
      <c r="AG134" s="9">
        <f>SUMIF(Table1[[#Headers],[Steam Consumption]:[CHW Consumption_2]], "Gas*",D134:AE134)</f>
        <v>0</v>
      </c>
      <c r="AH134" s="9">
        <f>SUMIF(Table1[[#Headers],[Steam Consumption]:[CHW Consumption_2]], "Steam*",D134:AE134)</f>
        <v>669814.2857142858</v>
      </c>
      <c r="AI134" s="9">
        <f>SUMIF(Table1[[#Headers],[Steam Consumption]:[CHW Consumption_2]], "HW *",D134:AE134)</f>
        <v>0</v>
      </c>
      <c r="AJ134" s="9">
        <f>SUMIF(Table1[[#Headers],[Steam Consumption]:[CHW Consumption_2]], "CHW*",D134:AE134)</f>
        <v>2053234.2857142859</v>
      </c>
      <c r="AK134" s="9">
        <f>SUMIF(Table1[[#Headers],[Steam Consumption]:[CHW Consumption_2]], "DW*",D134:AE134)</f>
        <v>0</v>
      </c>
      <c r="AL134" s="9">
        <f>Table1[[#This Row],[Total Elec Consumption]]*3.412</f>
        <v>845197.8933333332</v>
      </c>
      <c r="AM134" s="9">
        <f>Table1[[#This Row],[Total Gas Consumption]]*1</f>
        <v>0</v>
      </c>
      <c r="AN134" s="9">
        <f>Table1[[#This Row],[Total Steam Consumption]]*950/1000</f>
        <v>636323.57142857148</v>
      </c>
      <c r="AO134" s="9">
        <f>Table1[[#This Row],[Total HW Consumption]]</f>
        <v>0</v>
      </c>
      <c r="AP134" s="9">
        <f>Table1[[#This Row],[Total CHW Consumption]]</f>
        <v>2053234.2857142859</v>
      </c>
      <c r="AQ134" s="9">
        <f>Table1[[#This Row],[Total DW Consumption]]*0</f>
        <v>0</v>
      </c>
      <c r="AR134" s="9">
        <f>SUM(Table1[[#This Row],[Total Elec Energy]:[Total DW Energy]])</f>
        <v>3534755.7504761908</v>
      </c>
      <c r="AS134" s="7">
        <f>IFERROR(Table1[[#This Row],[Total Building Energy (kBTU)]]/Table1[[#This Row],[Building Area]],0)</f>
        <v>25.10693916012864</v>
      </c>
    </row>
    <row r="135" spans="1:45" x14ac:dyDescent="0.25">
      <c r="A135" s="4">
        <v>44409</v>
      </c>
      <c r="B135" t="s">
        <v>123</v>
      </c>
      <c r="C135">
        <f>VLOOKUP(Table1[[#This Row],[Building]],Building_Areas,2,FALSE)</f>
        <v>140788</v>
      </c>
      <c r="D135">
        <v>694832</v>
      </c>
      <c r="E135">
        <v>243936</v>
      </c>
      <c r="F135">
        <v>634521124.03199995</v>
      </c>
      <c r="G135">
        <v>4506.9261871182198</v>
      </c>
      <c r="N135">
        <v>2030400</v>
      </c>
      <c r="AF135" s="9">
        <f>SUMIF(Table1[[#Headers],[Steam Consumption]:[CHW Consumption_2]], "Elec*",D135:AE135)</f>
        <v>243936</v>
      </c>
      <c r="AG135" s="9">
        <f>SUMIF(Table1[[#Headers],[Steam Consumption]:[CHW Consumption_2]], "Gas*",D135:AE135)</f>
        <v>0</v>
      </c>
      <c r="AH135" s="9">
        <f>SUMIF(Table1[[#Headers],[Steam Consumption]:[CHW Consumption_2]], "Steam*",D135:AE135)</f>
        <v>694832</v>
      </c>
      <c r="AI135" s="9">
        <f>SUMIF(Table1[[#Headers],[Steam Consumption]:[CHW Consumption_2]], "HW *",D135:AE135)</f>
        <v>0</v>
      </c>
      <c r="AJ135" s="9">
        <f>SUMIF(Table1[[#Headers],[Steam Consumption]:[CHW Consumption_2]], "CHW*",D135:AE135)</f>
        <v>2030400</v>
      </c>
      <c r="AK135" s="9">
        <f>SUMIF(Table1[[#Headers],[Steam Consumption]:[CHW Consumption_2]], "DW*",D135:AE135)</f>
        <v>0</v>
      </c>
      <c r="AL135" s="9">
        <f>Table1[[#This Row],[Total Elec Consumption]]*3.412</f>
        <v>832309.63199999998</v>
      </c>
      <c r="AM135" s="9">
        <f>Table1[[#This Row],[Total Gas Consumption]]*1</f>
        <v>0</v>
      </c>
      <c r="AN135" s="9">
        <f>Table1[[#This Row],[Total Steam Consumption]]*950/1000</f>
        <v>660090.4</v>
      </c>
      <c r="AO135" s="9">
        <f>Table1[[#This Row],[Total HW Consumption]]</f>
        <v>0</v>
      </c>
      <c r="AP135" s="9">
        <f>Table1[[#This Row],[Total CHW Consumption]]</f>
        <v>2030400</v>
      </c>
      <c r="AQ135" s="9">
        <f>Table1[[#This Row],[Total DW Consumption]]*0</f>
        <v>0</v>
      </c>
      <c r="AR135" s="9">
        <f>SUM(Table1[[#This Row],[Total Elec Energy]:[Total DW Energy]])</f>
        <v>3522800.0320000001</v>
      </c>
      <c r="AS135" s="7">
        <f>IFERROR(Table1[[#This Row],[Total Building Energy (kBTU)]]/Table1[[#This Row],[Building Area]],0)</f>
        <v>25.02201914935932</v>
      </c>
    </row>
    <row r="136" spans="1:45" x14ac:dyDescent="0.25">
      <c r="A136" s="4">
        <v>43160</v>
      </c>
      <c r="B136" t="s">
        <v>123</v>
      </c>
      <c r="C136">
        <f>VLOOKUP(Table1[[#This Row],[Building]],Building_Areas,2,FALSE)</f>
        <v>140788</v>
      </c>
      <c r="D136">
        <v>1865730.5714285721</v>
      </c>
      <c r="E136">
        <v>268885.1428571429</v>
      </c>
      <c r="F136">
        <v>1702464550.1051431</v>
      </c>
      <c r="G136">
        <v>12092.398145475059</v>
      </c>
      <c r="N136">
        <v>832854.85714285716</v>
      </c>
      <c r="AF136" s="9">
        <f>SUMIF(Table1[[#Headers],[Steam Consumption]:[CHW Consumption_2]], "Elec*",D136:AE136)</f>
        <v>268885.1428571429</v>
      </c>
      <c r="AG136" s="9">
        <f>SUMIF(Table1[[#Headers],[Steam Consumption]:[CHW Consumption_2]], "Gas*",D136:AE136)</f>
        <v>0</v>
      </c>
      <c r="AH136" s="9">
        <f>SUMIF(Table1[[#Headers],[Steam Consumption]:[CHW Consumption_2]], "Steam*",D136:AE136)</f>
        <v>1865730.5714285721</v>
      </c>
      <c r="AI136" s="9">
        <f>SUMIF(Table1[[#Headers],[Steam Consumption]:[CHW Consumption_2]], "HW *",D136:AE136)</f>
        <v>0</v>
      </c>
      <c r="AJ136" s="9">
        <f>SUMIF(Table1[[#Headers],[Steam Consumption]:[CHW Consumption_2]], "CHW*",D136:AE136)</f>
        <v>832854.85714285716</v>
      </c>
      <c r="AK136" s="9">
        <f>SUMIF(Table1[[#Headers],[Steam Consumption]:[CHW Consumption_2]], "DW*",D136:AE136)</f>
        <v>0</v>
      </c>
      <c r="AL136" s="9">
        <f>Table1[[#This Row],[Total Elec Consumption]]*3.412</f>
        <v>917436.10742857156</v>
      </c>
      <c r="AM136" s="9">
        <f>Table1[[#This Row],[Total Gas Consumption]]*1</f>
        <v>0</v>
      </c>
      <c r="AN136" s="9">
        <f>Table1[[#This Row],[Total Steam Consumption]]*950/1000</f>
        <v>1772444.0428571433</v>
      </c>
      <c r="AO136" s="9">
        <f>Table1[[#This Row],[Total HW Consumption]]</f>
        <v>0</v>
      </c>
      <c r="AP136" s="9">
        <f>Table1[[#This Row],[Total CHW Consumption]]</f>
        <v>832854.85714285716</v>
      </c>
      <c r="AQ136" s="9">
        <f>Table1[[#This Row],[Total DW Consumption]]*0</f>
        <v>0</v>
      </c>
      <c r="AR136" s="9">
        <f>SUM(Table1[[#This Row],[Total Elec Energy]:[Total DW Energy]])</f>
        <v>3522735.007428572</v>
      </c>
      <c r="AS136" s="7">
        <f>IFERROR(Table1[[#This Row],[Total Building Energy (kBTU)]]/Table1[[#This Row],[Building Area]],0)</f>
        <v>25.021557287755861</v>
      </c>
    </row>
    <row r="137" spans="1:45" x14ac:dyDescent="0.25">
      <c r="A137" s="4">
        <v>43709</v>
      </c>
      <c r="B137" t="s">
        <v>84</v>
      </c>
      <c r="C137">
        <f>VLOOKUP(Table1[[#This Row],[Building]],Building_Areas,2,FALSE)</f>
        <v>111135</v>
      </c>
      <c r="D137">
        <v>11310</v>
      </c>
      <c r="E137">
        <v>66690</v>
      </c>
      <c r="F137">
        <v>10949789.49428571</v>
      </c>
      <c r="G137">
        <v>98.526922160306952</v>
      </c>
      <c r="L137">
        <v>405000</v>
      </c>
      <c r="N137">
        <v>2523214.285714285</v>
      </c>
      <c r="AF137" s="9">
        <f>SUMIF(Table1[[#Headers],[Steam Consumption]:[CHW Consumption_2]], "Elec*",D137:AE137)</f>
        <v>66690</v>
      </c>
      <c r="AG137" s="9">
        <f>SUMIF(Table1[[#Headers],[Steam Consumption]:[CHW Consumption_2]], "Gas*",D137:AE137)</f>
        <v>0</v>
      </c>
      <c r="AH137" s="9">
        <f>SUMIF(Table1[[#Headers],[Steam Consumption]:[CHW Consumption_2]], "Steam*",D137:AE137)</f>
        <v>11310</v>
      </c>
      <c r="AI137" s="9">
        <f>SUMIF(Table1[[#Headers],[Steam Consumption]:[CHW Consumption_2]], "HW *",D137:AE137)</f>
        <v>0</v>
      </c>
      <c r="AJ137" s="9">
        <f>SUMIF(Table1[[#Headers],[Steam Consumption]:[CHW Consumption_2]], "CHW*",D137:AE137)</f>
        <v>2523214.285714285</v>
      </c>
      <c r="AK137" s="9">
        <f>SUMIF(Table1[[#Headers],[Steam Consumption]:[CHW Consumption_2]], "DW*",D137:AE137)</f>
        <v>405000</v>
      </c>
      <c r="AL137" s="9">
        <f>Table1[[#This Row],[Total Elec Consumption]]*3.412</f>
        <v>227546.28</v>
      </c>
      <c r="AM137" s="9">
        <f>Table1[[#This Row],[Total Gas Consumption]]*1</f>
        <v>0</v>
      </c>
      <c r="AN137" s="9">
        <f>Table1[[#This Row],[Total Steam Consumption]]*950/1000</f>
        <v>10744.5</v>
      </c>
      <c r="AO137" s="9">
        <f>Table1[[#This Row],[Total HW Consumption]]</f>
        <v>0</v>
      </c>
      <c r="AP137" s="9">
        <f>Table1[[#This Row],[Total CHW Consumption]]</f>
        <v>2523214.285714285</v>
      </c>
      <c r="AQ137" s="9">
        <f>Table1[[#This Row],[Total DW Consumption]]*0</f>
        <v>0</v>
      </c>
      <c r="AR137" s="9">
        <f>SUM(Table1[[#This Row],[Total Elec Energy]:[Total DW Energy]])</f>
        <v>2761505.0657142848</v>
      </c>
      <c r="AS137" s="7">
        <f>IFERROR(Table1[[#This Row],[Total Building Energy (kBTU)]]/Table1[[#This Row],[Building Area]],0)</f>
        <v>24.848203227734601</v>
      </c>
    </row>
    <row r="138" spans="1:45" x14ac:dyDescent="0.25">
      <c r="A138" s="4">
        <v>44682</v>
      </c>
      <c r="B138" t="s">
        <v>121</v>
      </c>
      <c r="C138">
        <f>VLOOKUP(Table1[[#This Row],[Building]],Building_Areas,2,FALSE)</f>
        <v>36500</v>
      </c>
      <c r="E138">
        <v>13800.34482758621</v>
      </c>
      <c r="F138">
        <v>47944.163862068963</v>
      </c>
      <c r="G138">
        <v>1.3135387359470949</v>
      </c>
      <c r="K138">
        <v>0</v>
      </c>
      <c r="N138">
        <v>857387.31034482759</v>
      </c>
      <c r="AF138" s="9">
        <f>SUMIF(Table1[[#Headers],[Steam Consumption]:[CHW Consumption_2]], "Elec*",D138:AE138)</f>
        <v>13800.34482758621</v>
      </c>
      <c r="AG138" s="9">
        <f>SUMIF(Table1[[#Headers],[Steam Consumption]:[CHW Consumption_2]], "Gas*",D138:AE138)</f>
        <v>0</v>
      </c>
      <c r="AH138" s="9">
        <f>SUMIF(Table1[[#Headers],[Steam Consumption]:[CHW Consumption_2]], "Steam*",D138:AE138)</f>
        <v>0</v>
      </c>
      <c r="AI138" s="9">
        <f>SUMIF(Table1[[#Headers],[Steam Consumption]:[CHW Consumption_2]], "HW *",D138:AE138)</f>
        <v>0</v>
      </c>
      <c r="AJ138" s="9">
        <f>SUMIF(Table1[[#Headers],[Steam Consumption]:[CHW Consumption_2]], "CHW*",D138:AE138)</f>
        <v>857387.31034482759</v>
      </c>
      <c r="AK138" s="9">
        <f>SUMIF(Table1[[#Headers],[Steam Consumption]:[CHW Consumption_2]], "DW*",D138:AE138)</f>
        <v>0</v>
      </c>
      <c r="AL138" s="9">
        <f>Table1[[#This Row],[Total Elec Consumption]]*3.412</f>
        <v>47086.77655172415</v>
      </c>
      <c r="AM138" s="9">
        <f>Table1[[#This Row],[Total Gas Consumption]]*1</f>
        <v>0</v>
      </c>
      <c r="AN138" s="9">
        <f>Table1[[#This Row],[Total Steam Consumption]]*950/1000</f>
        <v>0</v>
      </c>
      <c r="AO138" s="9">
        <f>Table1[[#This Row],[Total HW Consumption]]</f>
        <v>0</v>
      </c>
      <c r="AP138" s="9">
        <f>Table1[[#This Row],[Total CHW Consumption]]</f>
        <v>857387.31034482759</v>
      </c>
      <c r="AQ138" s="9">
        <f>Table1[[#This Row],[Total DW Consumption]]*0</f>
        <v>0</v>
      </c>
      <c r="AR138" s="9">
        <f>SUM(Table1[[#This Row],[Total Elec Energy]:[Total DW Energy]])</f>
        <v>904474.08689655177</v>
      </c>
      <c r="AS138" s="7">
        <f>IFERROR(Table1[[#This Row],[Total Building Energy (kBTU)]]/Table1[[#This Row],[Building Area]],0)</f>
        <v>24.780111969768541</v>
      </c>
    </row>
    <row r="139" spans="1:45" x14ac:dyDescent="0.25">
      <c r="A139" s="4">
        <v>44713</v>
      </c>
      <c r="B139" t="s">
        <v>84</v>
      </c>
      <c r="C139">
        <f>VLOOKUP(Table1[[#This Row],[Building]],Building_Areas,2,FALSE)</f>
        <v>111135</v>
      </c>
      <c r="D139">
        <v>8.5714285714285712</v>
      </c>
      <c r="E139">
        <v>59791.153846153837</v>
      </c>
      <c r="F139">
        <v>533496.13516483514</v>
      </c>
      <c r="G139">
        <v>4.8004331233619926</v>
      </c>
      <c r="L139">
        <v>319144.61538461538</v>
      </c>
      <c r="N139">
        <v>2526960</v>
      </c>
      <c r="AF139" s="9">
        <f>SUMIF(Table1[[#Headers],[Steam Consumption]:[CHW Consumption_2]], "Elec*",D139:AE139)</f>
        <v>59791.153846153837</v>
      </c>
      <c r="AG139" s="9">
        <f>SUMIF(Table1[[#Headers],[Steam Consumption]:[CHW Consumption_2]], "Gas*",D139:AE139)</f>
        <v>0</v>
      </c>
      <c r="AH139" s="9">
        <f>SUMIF(Table1[[#Headers],[Steam Consumption]:[CHW Consumption_2]], "Steam*",D139:AE139)</f>
        <v>8.5714285714285712</v>
      </c>
      <c r="AI139" s="9">
        <f>SUMIF(Table1[[#Headers],[Steam Consumption]:[CHW Consumption_2]], "HW *",D139:AE139)</f>
        <v>0</v>
      </c>
      <c r="AJ139" s="9">
        <f>SUMIF(Table1[[#Headers],[Steam Consumption]:[CHW Consumption_2]], "CHW*",D139:AE139)</f>
        <v>2526960</v>
      </c>
      <c r="AK139" s="9">
        <f>SUMIF(Table1[[#Headers],[Steam Consumption]:[CHW Consumption_2]], "DW*",D139:AE139)</f>
        <v>319144.61538461538</v>
      </c>
      <c r="AL139" s="9">
        <f>Table1[[#This Row],[Total Elec Consumption]]*3.412</f>
        <v>204007.41692307687</v>
      </c>
      <c r="AM139" s="9">
        <f>Table1[[#This Row],[Total Gas Consumption]]*1</f>
        <v>0</v>
      </c>
      <c r="AN139" s="9">
        <f>Table1[[#This Row],[Total Steam Consumption]]*950/1000</f>
        <v>8.1428571428571423</v>
      </c>
      <c r="AO139" s="9">
        <f>Table1[[#This Row],[Total HW Consumption]]</f>
        <v>0</v>
      </c>
      <c r="AP139" s="9">
        <f>Table1[[#This Row],[Total CHW Consumption]]</f>
        <v>2526960</v>
      </c>
      <c r="AQ139" s="9">
        <f>Table1[[#This Row],[Total DW Consumption]]*0</f>
        <v>0</v>
      </c>
      <c r="AR139" s="9">
        <f>SUM(Table1[[#This Row],[Total Elec Energy]:[Total DW Energy]])</f>
        <v>2730975.5597802196</v>
      </c>
      <c r="AS139" s="7">
        <f>IFERROR(Table1[[#This Row],[Total Building Energy (kBTU)]]/Table1[[#This Row],[Building Area]],0)</f>
        <v>24.573496736223689</v>
      </c>
    </row>
    <row r="140" spans="1:45" x14ac:dyDescent="0.25">
      <c r="A140" s="4">
        <v>43101</v>
      </c>
      <c r="B140" t="s">
        <v>98</v>
      </c>
      <c r="C140">
        <f>VLOOKUP(Table1[[#This Row],[Building]],Building_Areas,2,FALSE)</f>
        <v>53163.17</v>
      </c>
      <c r="E140">
        <v>53831.5</v>
      </c>
      <c r="F140">
        <v>112127612.3372592</v>
      </c>
      <c r="G140">
        <v>2109.128761305029</v>
      </c>
      <c r="J140">
        <v>1119372.8</v>
      </c>
      <c r="L140">
        <v>6659.2592592592591</v>
      </c>
      <c r="AF140" s="9">
        <f>SUMIF(Table1[[#Headers],[Steam Consumption]:[CHW Consumption_2]], "Elec*",D140:AE140)</f>
        <v>53831.5</v>
      </c>
      <c r="AG140" s="9">
        <f>SUMIF(Table1[[#Headers],[Steam Consumption]:[CHW Consumption_2]], "Gas*",D140:AE140)</f>
        <v>1119372.8</v>
      </c>
      <c r="AH140" s="9">
        <f>SUMIF(Table1[[#Headers],[Steam Consumption]:[CHW Consumption_2]], "Steam*",D140:AE140)</f>
        <v>0</v>
      </c>
      <c r="AI140" s="9">
        <f>SUMIF(Table1[[#Headers],[Steam Consumption]:[CHW Consumption_2]], "HW *",D140:AE140)</f>
        <v>0</v>
      </c>
      <c r="AJ140" s="9">
        <f>SUMIF(Table1[[#Headers],[Steam Consumption]:[CHW Consumption_2]], "CHW*",D140:AE140)</f>
        <v>0</v>
      </c>
      <c r="AK140" s="9">
        <f>SUMIF(Table1[[#Headers],[Steam Consumption]:[CHW Consumption_2]], "DW*",D140:AE140)</f>
        <v>6659.2592592592591</v>
      </c>
      <c r="AL140" s="9">
        <f>Table1[[#This Row],[Total Elec Consumption]]*3.412</f>
        <v>183673.07800000001</v>
      </c>
      <c r="AM140" s="9">
        <f>Table1[[#This Row],[Total Gas Consumption]]*1</f>
        <v>1119372.8</v>
      </c>
      <c r="AN140" s="9">
        <f>Table1[[#This Row],[Total Steam Consumption]]*950/1000</f>
        <v>0</v>
      </c>
      <c r="AO140" s="9">
        <f>Table1[[#This Row],[Total HW Consumption]]</f>
        <v>0</v>
      </c>
      <c r="AP140" s="9">
        <f>Table1[[#This Row],[Total CHW Consumption]]/1000</f>
        <v>0</v>
      </c>
      <c r="AQ140" s="9">
        <f>Table1[[#This Row],[Total DW Consumption]]*0</f>
        <v>0</v>
      </c>
      <c r="AR140" s="9">
        <f>SUM(Table1[[#This Row],[Total Elec Energy]:[Total DW Energy]])</f>
        <v>1303045.878</v>
      </c>
      <c r="AS140" s="7">
        <f>IFERROR(Table1[[#This Row],[Total Building Energy (kBTU)]]/Table1[[#This Row],[Building Area]],0)</f>
        <v>24.510311894493878</v>
      </c>
    </row>
    <row r="141" spans="1:45" x14ac:dyDescent="0.25">
      <c r="A141" s="4">
        <v>44440</v>
      </c>
      <c r="B141" t="s">
        <v>84</v>
      </c>
      <c r="C141">
        <f>VLOOKUP(Table1[[#This Row],[Building]],Building_Areas,2,FALSE)</f>
        <v>111135</v>
      </c>
      <c r="D141">
        <v>5384</v>
      </c>
      <c r="E141">
        <v>61677</v>
      </c>
      <c r="F141">
        <v>5486357.0279999999</v>
      </c>
      <c r="G141">
        <v>49.366599433121877</v>
      </c>
      <c r="L141">
        <v>363200</v>
      </c>
      <c r="N141">
        <v>2507104</v>
      </c>
      <c r="AF141" s="9">
        <f>SUMIF(Table1[[#Headers],[Steam Consumption]:[CHW Consumption_2]], "Elec*",D141:AE141)</f>
        <v>61677</v>
      </c>
      <c r="AG141" s="9">
        <f>SUMIF(Table1[[#Headers],[Steam Consumption]:[CHW Consumption_2]], "Gas*",D141:AE141)</f>
        <v>0</v>
      </c>
      <c r="AH141" s="9">
        <f>SUMIF(Table1[[#Headers],[Steam Consumption]:[CHW Consumption_2]], "Steam*",D141:AE141)</f>
        <v>5384</v>
      </c>
      <c r="AI141" s="9">
        <f>SUMIF(Table1[[#Headers],[Steam Consumption]:[CHW Consumption_2]], "HW *",D141:AE141)</f>
        <v>0</v>
      </c>
      <c r="AJ141" s="9">
        <f>SUMIF(Table1[[#Headers],[Steam Consumption]:[CHW Consumption_2]], "CHW*",D141:AE141)</f>
        <v>2507104</v>
      </c>
      <c r="AK141" s="9">
        <f>SUMIF(Table1[[#Headers],[Steam Consumption]:[CHW Consumption_2]], "DW*",D141:AE141)</f>
        <v>363200</v>
      </c>
      <c r="AL141" s="9">
        <f>Table1[[#This Row],[Total Elec Consumption]]*3.412</f>
        <v>210441.924</v>
      </c>
      <c r="AM141" s="9">
        <f>Table1[[#This Row],[Total Gas Consumption]]*1</f>
        <v>0</v>
      </c>
      <c r="AN141" s="9">
        <f>Table1[[#This Row],[Total Steam Consumption]]*950/1000</f>
        <v>5114.8</v>
      </c>
      <c r="AO141" s="9">
        <f>Table1[[#This Row],[Total HW Consumption]]</f>
        <v>0</v>
      </c>
      <c r="AP141" s="9">
        <f>Table1[[#This Row],[Total CHW Consumption]]</f>
        <v>2507104</v>
      </c>
      <c r="AQ141" s="9">
        <f>Table1[[#This Row],[Total DW Consumption]]*0</f>
        <v>0</v>
      </c>
      <c r="AR141" s="9">
        <f>SUM(Table1[[#This Row],[Total Elec Energy]:[Total DW Energy]])</f>
        <v>2722660.7239999999</v>
      </c>
      <c r="AS141" s="7">
        <f>IFERROR(Table1[[#This Row],[Total Building Energy (kBTU)]]/Table1[[#This Row],[Building Area]],0)</f>
        <v>24.49867929995051</v>
      </c>
    </row>
    <row r="142" spans="1:45" x14ac:dyDescent="0.25">
      <c r="A142" s="4">
        <v>43862</v>
      </c>
      <c r="B142" t="s">
        <v>120</v>
      </c>
      <c r="C142">
        <f>VLOOKUP(Table1[[#This Row],[Building]],Building_Areas,2,FALSE)</f>
        <v>36500</v>
      </c>
      <c r="D142">
        <v>750710.24</v>
      </c>
      <c r="E142">
        <v>24262.76470588235</v>
      </c>
      <c r="F142">
        <v>685128148.04757655</v>
      </c>
      <c r="G142">
        <v>18770.63419308429</v>
      </c>
      <c r="K142">
        <v>92614.399999999994</v>
      </c>
      <c r="L142">
        <v>397532</v>
      </c>
      <c r="N142">
        <v>0</v>
      </c>
      <c r="AF142" s="9">
        <f>SUMIF(Table1[[#Headers],[Steam Consumption]:[CHW Consumption_2]], "Elec*",D142:AE142)</f>
        <v>24262.76470588235</v>
      </c>
      <c r="AG142" s="9">
        <f>SUMIF(Table1[[#Headers],[Steam Consumption]:[CHW Consumption_2]], "Gas*",D142:AE142)</f>
        <v>0</v>
      </c>
      <c r="AH142" s="9">
        <f>SUMIF(Table1[[#Headers],[Steam Consumption]:[CHW Consumption_2]], "Steam*",D142:AE142)</f>
        <v>750710.24</v>
      </c>
      <c r="AI142" s="9">
        <f>SUMIF(Table1[[#Headers],[Steam Consumption]:[CHW Consumption_2]], "HW *",D142:AE142)</f>
        <v>92614.399999999994</v>
      </c>
      <c r="AJ142" s="9">
        <f>SUMIF(Table1[[#Headers],[Steam Consumption]:[CHW Consumption_2]], "CHW*",D142:AE142)</f>
        <v>0</v>
      </c>
      <c r="AK142" s="9">
        <f>SUMIF(Table1[[#Headers],[Steam Consumption]:[CHW Consumption_2]], "DW*",D142:AE142)</f>
        <v>397532</v>
      </c>
      <c r="AL142" s="9">
        <f>Table1[[#This Row],[Total Elec Consumption]]*3.412</f>
        <v>82784.553176470581</v>
      </c>
      <c r="AM142" s="9">
        <f>Table1[[#This Row],[Total Gas Consumption]]*1</f>
        <v>0</v>
      </c>
      <c r="AN142" s="9">
        <f>Table1[[#This Row],[Total Steam Consumption]]*950/1000</f>
        <v>713174.728</v>
      </c>
      <c r="AO142" s="9">
        <f>Table1[[#This Row],[Total HW Consumption]]</f>
        <v>92614.399999999994</v>
      </c>
      <c r="AP142" s="9">
        <f>Table1[[#This Row],[Total CHW Consumption]]</f>
        <v>0</v>
      </c>
      <c r="AQ142" s="9">
        <f>Table1[[#This Row],[Total DW Consumption]]*0</f>
        <v>0</v>
      </c>
      <c r="AR142" s="9">
        <f>SUM(Table1[[#This Row],[Total Elec Energy]:[Total DW Energy]])</f>
        <v>888573.68117647059</v>
      </c>
      <c r="AS142" s="7">
        <f>IFERROR(Table1[[#This Row],[Total Building Energy (kBTU)]]/Table1[[#This Row],[Building Area]],0)</f>
        <v>24.344484415793715</v>
      </c>
    </row>
    <row r="143" spans="1:45" x14ac:dyDescent="0.25">
      <c r="A143" s="4">
        <v>43739</v>
      </c>
      <c r="B143" t="s">
        <v>100</v>
      </c>
      <c r="C143">
        <f>VLOOKUP(Table1[[#This Row],[Building]],Building_Areas,2,FALSE)</f>
        <v>106758</v>
      </c>
      <c r="D143">
        <v>1761124.965517241</v>
      </c>
      <c r="E143">
        <v>563.34482758620686</v>
      </c>
      <c r="F143">
        <v>1607642560.635715</v>
      </c>
      <c r="G143">
        <v>15058.754947036419</v>
      </c>
      <c r="H143">
        <v>30834.66951726839</v>
      </c>
      <c r="I143">
        <v>124934.42857142859</v>
      </c>
      <c r="M143">
        <v>0</v>
      </c>
      <c r="N143">
        <v>341179.20000001788</v>
      </c>
      <c r="O143">
        <v>4452.9285714285716</v>
      </c>
      <c r="T143">
        <v>1036.285714285714</v>
      </c>
      <c r="U143">
        <v>5835.75</v>
      </c>
      <c r="Z143">
        <v>564948.27586206899</v>
      </c>
      <c r="AA143">
        <v>359255.55555555562</v>
      </c>
      <c r="AF143" s="9">
        <f>SUMIF(Table1[[#Headers],[Steam Consumption]:[CHW Consumption_2]], "Elec*",D143:AE143)</f>
        <v>167657.40720199747</v>
      </c>
      <c r="AG143" s="9">
        <f>SUMIF(Table1[[#Headers],[Steam Consumption]:[CHW Consumption_2]], "Gas*",D143:AE143)</f>
        <v>0</v>
      </c>
      <c r="AH143" s="9">
        <f>SUMIF(Table1[[#Headers],[Steam Consumption]:[CHW Consumption_2]], "Steam*",D143:AE143)</f>
        <v>1761124.965517241</v>
      </c>
      <c r="AI143" s="9">
        <f>SUMIF(Table1[[#Headers],[Steam Consumption]:[CHW Consumption_2]], "HW *",D143:AE143)</f>
        <v>0</v>
      </c>
      <c r="AJ143" s="9">
        <f>SUMIF(Table1[[#Headers],[Steam Consumption]:[CHW Consumption_2]], "CHW*",D143:AE143)</f>
        <v>341179.20000001788</v>
      </c>
      <c r="AK143" s="9">
        <f>SUMIF(Table1[[#Headers],[Steam Consumption]:[CHW Consumption_2]], "DW*",D143:AE143)</f>
        <v>924203.83141762461</v>
      </c>
      <c r="AL143" s="9">
        <f>Table1[[#This Row],[Total Elec Consumption]]*3.412</f>
        <v>572047.07337321539</v>
      </c>
      <c r="AM143" s="9">
        <f>Table1[[#This Row],[Total Gas Consumption]]*1</f>
        <v>0</v>
      </c>
      <c r="AN143" s="9">
        <f>Table1[[#This Row],[Total Steam Consumption]]*950/1000</f>
        <v>1673068.717241379</v>
      </c>
      <c r="AO143" s="9">
        <f>Table1[[#This Row],[Total HW Consumption]]</f>
        <v>0</v>
      </c>
      <c r="AP143" s="9">
        <f>Table1[[#This Row],[Total CHW Consumption]]</f>
        <v>341179.20000001788</v>
      </c>
      <c r="AQ143" s="9">
        <f>Table1[[#This Row],[Total DW Consumption]]*0</f>
        <v>0</v>
      </c>
      <c r="AR143" s="9">
        <f>SUM(Table1[[#This Row],[Total Elec Energy]:[Total DW Energy]])</f>
        <v>2586294.9906146121</v>
      </c>
      <c r="AS143" s="7">
        <f>IFERROR(Table1[[#This Row],[Total Building Energy (kBTU)]]/Table1[[#This Row],[Building Area]],0)</f>
        <v>24.225772219549</v>
      </c>
    </row>
    <row r="144" spans="1:45" x14ac:dyDescent="0.25">
      <c r="A144" s="4">
        <v>43160</v>
      </c>
      <c r="B144" t="s">
        <v>120</v>
      </c>
      <c r="C144">
        <f>VLOOKUP(Table1[[#This Row],[Building]],Building_Areas,2,FALSE)</f>
        <v>36500</v>
      </c>
      <c r="D144">
        <v>726981</v>
      </c>
      <c r="E144">
        <v>25479.78571428571</v>
      </c>
      <c r="F144">
        <v>663526163.87528563</v>
      </c>
      <c r="G144">
        <v>18178.7990102818</v>
      </c>
      <c r="K144">
        <v>104846.42857142859</v>
      </c>
      <c r="L144">
        <v>432450</v>
      </c>
      <c r="N144">
        <v>0</v>
      </c>
      <c r="AF144" s="9">
        <f>SUMIF(Table1[[#Headers],[Steam Consumption]:[CHW Consumption_2]], "Elec*",D144:AE144)</f>
        <v>25479.78571428571</v>
      </c>
      <c r="AG144" s="9">
        <f>SUMIF(Table1[[#Headers],[Steam Consumption]:[CHW Consumption_2]], "Gas*",D144:AE144)</f>
        <v>0</v>
      </c>
      <c r="AH144" s="9">
        <f>SUMIF(Table1[[#Headers],[Steam Consumption]:[CHW Consumption_2]], "Steam*",D144:AE144)</f>
        <v>726981</v>
      </c>
      <c r="AI144" s="9">
        <f>SUMIF(Table1[[#Headers],[Steam Consumption]:[CHW Consumption_2]], "HW *",D144:AE144)</f>
        <v>104846.42857142859</v>
      </c>
      <c r="AJ144" s="9">
        <f>SUMIF(Table1[[#Headers],[Steam Consumption]:[CHW Consumption_2]], "CHW*",D144:AE144)</f>
        <v>0</v>
      </c>
      <c r="AK144" s="9">
        <f>SUMIF(Table1[[#Headers],[Steam Consumption]:[CHW Consumption_2]], "DW*",D144:AE144)</f>
        <v>432450</v>
      </c>
      <c r="AL144" s="9">
        <f>Table1[[#This Row],[Total Elec Consumption]]*3.412</f>
        <v>86937.028857142839</v>
      </c>
      <c r="AM144" s="9">
        <f>Table1[[#This Row],[Total Gas Consumption]]*1</f>
        <v>0</v>
      </c>
      <c r="AN144" s="9">
        <f>Table1[[#This Row],[Total Steam Consumption]]*950/1000</f>
        <v>690631.95</v>
      </c>
      <c r="AO144" s="9">
        <f>Table1[[#This Row],[Total HW Consumption]]</f>
        <v>104846.42857142859</v>
      </c>
      <c r="AP144" s="9">
        <f>Table1[[#This Row],[Total CHW Consumption]]</f>
        <v>0</v>
      </c>
      <c r="AQ144" s="9">
        <f>Table1[[#This Row],[Total DW Consumption]]*0</f>
        <v>0</v>
      </c>
      <c r="AR144" s="9">
        <f>SUM(Table1[[#This Row],[Total Elec Energy]:[Total DW Energy]])</f>
        <v>882415.40742857149</v>
      </c>
      <c r="AS144" s="7">
        <f>IFERROR(Table1[[#This Row],[Total Building Energy (kBTU)]]/Table1[[#This Row],[Building Area]],0)</f>
        <v>24.175764587084149</v>
      </c>
    </row>
    <row r="145" spans="1:45" x14ac:dyDescent="0.25">
      <c r="A145" s="4">
        <v>43132</v>
      </c>
      <c r="B145" t="s">
        <v>123</v>
      </c>
      <c r="C145">
        <f>VLOOKUP(Table1[[#This Row],[Building]],Building_Areas,2,FALSE)</f>
        <v>140788</v>
      </c>
      <c r="D145">
        <v>1934856</v>
      </c>
      <c r="E145">
        <v>237976</v>
      </c>
      <c r="F145">
        <v>1765401387.1359999</v>
      </c>
      <c r="G145">
        <v>12539.43082603631</v>
      </c>
      <c r="N145">
        <v>741024</v>
      </c>
      <c r="AF145" s="9">
        <f>SUMIF(Table1[[#Headers],[Steam Consumption]:[CHW Consumption_2]], "Elec*",D145:AE145)</f>
        <v>237976</v>
      </c>
      <c r="AG145" s="9">
        <f>SUMIF(Table1[[#Headers],[Steam Consumption]:[CHW Consumption_2]], "Gas*",D145:AE145)</f>
        <v>0</v>
      </c>
      <c r="AH145" s="9">
        <f>SUMIF(Table1[[#Headers],[Steam Consumption]:[CHW Consumption_2]], "Steam*",D145:AE145)</f>
        <v>1934856</v>
      </c>
      <c r="AI145" s="9">
        <f>SUMIF(Table1[[#Headers],[Steam Consumption]:[CHW Consumption_2]], "HW *",D145:AE145)</f>
        <v>0</v>
      </c>
      <c r="AJ145" s="9">
        <f>SUMIF(Table1[[#Headers],[Steam Consumption]:[CHW Consumption_2]], "CHW*",D145:AE145)</f>
        <v>741024</v>
      </c>
      <c r="AK145" s="9">
        <f>SUMIF(Table1[[#Headers],[Steam Consumption]:[CHW Consumption_2]], "DW*",D145:AE145)</f>
        <v>0</v>
      </c>
      <c r="AL145" s="9">
        <f>Table1[[#This Row],[Total Elec Consumption]]*3.412</f>
        <v>811974.11199999996</v>
      </c>
      <c r="AM145" s="9">
        <f>Table1[[#This Row],[Total Gas Consumption]]*1</f>
        <v>0</v>
      </c>
      <c r="AN145" s="9">
        <f>Table1[[#This Row],[Total Steam Consumption]]*950/1000</f>
        <v>1838113.2</v>
      </c>
      <c r="AO145" s="9">
        <f>Table1[[#This Row],[Total HW Consumption]]</f>
        <v>0</v>
      </c>
      <c r="AP145" s="9">
        <f>Table1[[#This Row],[Total CHW Consumption]]</f>
        <v>741024</v>
      </c>
      <c r="AQ145" s="9">
        <f>Table1[[#This Row],[Total DW Consumption]]*0</f>
        <v>0</v>
      </c>
      <c r="AR145" s="9">
        <f>SUM(Table1[[#This Row],[Total Elec Energy]:[Total DW Energy]])</f>
        <v>3391111.3119999999</v>
      </c>
      <c r="AS145" s="7">
        <f>IFERROR(Table1[[#This Row],[Total Building Energy (kBTU)]]/Table1[[#This Row],[Building Area]],0)</f>
        <v>24.086650225871523</v>
      </c>
    </row>
    <row r="146" spans="1:45" x14ac:dyDescent="0.25">
      <c r="A146" s="4">
        <v>44013</v>
      </c>
      <c r="B146" t="s">
        <v>123</v>
      </c>
      <c r="C146">
        <f>VLOOKUP(Table1[[#This Row],[Building]],Building_Areas,2,FALSE)</f>
        <v>140788</v>
      </c>
      <c r="D146">
        <v>500464</v>
      </c>
      <c r="E146">
        <v>255626</v>
      </c>
      <c r="F146">
        <v>457297399.49599999</v>
      </c>
      <c r="G146">
        <v>3248.1276777566268</v>
      </c>
      <c r="N146">
        <v>2035584</v>
      </c>
      <c r="AF146" s="9">
        <f>SUMIF(Table1[[#Headers],[Steam Consumption]:[CHW Consumption_2]], "Elec*",D146:AE146)</f>
        <v>255626</v>
      </c>
      <c r="AG146" s="9">
        <f>SUMIF(Table1[[#Headers],[Steam Consumption]:[CHW Consumption_2]], "Gas*",D146:AE146)</f>
        <v>0</v>
      </c>
      <c r="AH146" s="9">
        <f>SUMIF(Table1[[#Headers],[Steam Consumption]:[CHW Consumption_2]], "Steam*",D146:AE146)</f>
        <v>500464</v>
      </c>
      <c r="AI146" s="9">
        <f>SUMIF(Table1[[#Headers],[Steam Consumption]:[CHW Consumption_2]], "HW *",D146:AE146)</f>
        <v>0</v>
      </c>
      <c r="AJ146" s="9">
        <f>SUMIF(Table1[[#Headers],[Steam Consumption]:[CHW Consumption_2]], "CHW*",D146:AE146)</f>
        <v>2035584</v>
      </c>
      <c r="AK146" s="9">
        <f>SUMIF(Table1[[#Headers],[Steam Consumption]:[CHW Consumption_2]], "DW*",D146:AE146)</f>
        <v>0</v>
      </c>
      <c r="AL146" s="9">
        <f>Table1[[#This Row],[Total Elec Consumption]]*3.412</f>
        <v>872195.91200000001</v>
      </c>
      <c r="AM146" s="9">
        <f>Table1[[#This Row],[Total Gas Consumption]]*1</f>
        <v>0</v>
      </c>
      <c r="AN146" s="9">
        <f>Table1[[#This Row],[Total Steam Consumption]]*950/1000</f>
        <v>475440.8</v>
      </c>
      <c r="AO146" s="9">
        <f>Table1[[#This Row],[Total HW Consumption]]</f>
        <v>0</v>
      </c>
      <c r="AP146" s="9">
        <f>Table1[[#This Row],[Total CHW Consumption]]</f>
        <v>2035584</v>
      </c>
      <c r="AQ146" s="9">
        <f>Table1[[#This Row],[Total DW Consumption]]*0</f>
        <v>0</v>
      </c>
      <c r="AR146" s="9">
        <f>SUM(Table1[[#This Row],[Total Elec Energy]:[Total DW Energy]])</f>
        <v>3383220.7120000003</v>
      </c>
      <c r="AS146" s="7">
        <f>IFERROR(Table1[[#This Row],[Total Building Energy (kBTU)]]/Table1[[#This Row],[Building Area]],0)</f>
        <v>24.030604256044551</v>
      </c>
    </row>
    <row r="147" spans="1:45" x14ac:dyDescent="0.25">
      <c r="A147" s="4">
        <v>44166</v>
      </c>
      <c r="B147" t="s">
        <v>123</v>
      </c>
      <c r="C147">
        <f>VLOOKUP(Table1[[#This Row],[Building]],Building_Areas,2,FALSE)</f>
        <v>140788</v>
      </c>
      <c r="D147">
        <v>1800280</v>
      </c>
      <c r="E147">
        <v>253116</v>
      </c>
      <c r="F147">
        <v>1642719762.1919999</v>
      </c>
      <c r="G147">
        <v>11668.0382006421</v>
      </c>
      <c r="N147">
        <v>770400</v>
      </c>
      <c r="AF147" s="9">
        <f>SUMIF(Table1[[#Headers],[Steam Consumption]:[CHW Consumption_2]], "Elec*",D147:AE147)</f>
        <v>253116</v>
      </c>
      <c r="AG147" s="9">
        <f>SUMIF(Table1[[#Headers],[Steam Consumption]:[CHW Consumption_2]], "Gas*",D147:AE147)</f>
        <v>0</v>
      </c>
      <c r="AH147" s="9">
        <f>SUMIF(Table1[[#Headers],[Steam Consumption]:[CHW Consumption_2]], "Steam*",D147:AE147)</f>
        <v>1800280</v>
      </c>
      <c r="AI147" s="9">
        <f>SUMIF(Table1[[#Headers],[Steam Consumption]:[CHW Consumption_2]], "HW *",D147:AE147)</f>
        <v>0</v>
      </c>
      <c r="AJ147" s="9">
        <f>SUMIF(Table1[[#Headers],[Steam Consumption]:[CHW Consumption_2]], "CHW*",D147:AE147)</f>
        <v>770400</v>
      </c>
      <c r="AK147" s="9">
        <f>SUMIF(Table1[[#Headers],[Steam Consumption]:[CHW Consumption_2]], "DW*",D147:AE147)</f>
        <v>0</v>
      </c>
      <c r="AL147" s="9">
        <f>Table1[[#This Row],[Total Elec Consumption]]*3.412</f>
        <v>863631.79200000002</v>
      </c>
      <c r="AM147" s="9">
        <f>Table1[[#This Row],[Total Gas Consumption]]*1</f>
        <v>0</v>
      </c>
      <c r="AN147" s="9">
        <f>Table1[[#This Row],[Total Steam Consumption]]*950/1000</f>
        <v>1710266</v>
      </c>
      <c r="AO147" s="9">
        <f>Table1[[#This Row],[Total HW Consumption]]</f>
        <v>0</v>
      </c>
      <c r="AP147" s="9">
        <f>Table1[[#This Row],[Total CHW Consumption]]</f>
        <v>770400</v>
      </c>
      <c r="AQ147" s="9">
        <f>Table1[[#This Row],[Total DW Consumption]]*0</f>
        <v>0</v>
      </c>
      <c r="AR147" s="9">
        <f>SUM(Table1[[#This Row],[Total Elec Energy]:[Total DW Energy]])</f>
        <v>3344297.7919999999</v>
      </c>
      <c r="AS147" s="7">
        <f>IFERROR(Table1[[#This Row],[Total Building Energy (kBTU)]]/Table1[[#This Row],[Building Area]],0)</f>
        <v>23.754139500525611</v>
      </c>
    </row>
    <row r="148" spans="1:45" x14ac:dyDescent="0.25">
      <c r="A148" s="4">
        <v>43983</v>
      </c>
      <c r="B148" t="s">
        <v>123</v>
      </c>
      <c r="C148">
        <f>VLOOKUP(Table1[[#This Row],[Building]],Building_Areas,2,FALSE)</f>
        <v>140788</v>
      </c>
      <c r="D148">
        <v>667140</v>
      </c>
      <c r="E148">
        <v>240921.42857142861</v>
      </c>
      <c r="F148">
        <v>609255569.53714275</v>
      </c>
      <c r="G148">
        <v>4327.4680337609934</v>
      </c>
      <c r="N148">
        <v>1865622.857142857</v>
      </c>
      <c r="AF148" s="9">
        <f>SUMIF(Table1[[#Headers],[Steam Consumption]:[CHW Consumption_2]], "Elec*",D148:AE148)</f>
        <v>240921.42857142861</v>
      </c>
      <c r="AG148" s="9">
        <f>SUMIF(Table1[[#Headers],[Steam Consumption]:[CHW Consumption_2]], "Gas*",D148:AE148)</f>
        <v>0</v>
      </c>
      <c r="AH148" s="9">
        <f>SUMIF(Table1[[#Headers],[Steam Consumption]:[CHW Consumption_2]], "Steam*",D148:AE148)</f>
        <v>667140</v>
      </c>
      <c r="AI148" s="9">
        <f>SUMIF(Table1[[#Headers],[Steam Consumption]:[CHW Consumption_2]], "HW *",D148:AE148)</f>
        <v>0</v>
      </c>
      <c r="AJ148" s="9">
        <f>SUMIF(Table1[[#Headers],[Steam Consumption]:[CHW Consumption_2]], "CHW*",D148:AE148)</f>
        <v>1865622.857142857</v>
      </c>
      <c r="AK148" s="9">
        <f>SUMIF(Table1[[#Headers],[Steam Consumption]:[CHW Consumption_2]], "DW*",D148:AE148)</f>
        <v>0</v>
      </c>
      <c r="AL148" s="9">
        <f>Table1[[#This Row],[Total Elec Consumption]]*3.412</f>
        <v>822023.91428571439</v>
      </c>
      <c r="AM148" s="9">
        <f>Table1[[#This Row],[Total Gas Consumption]]*1</f>
        <v>0</v>
      </c>
      <c r="AN148" s="9">
        <f>Table1[[#This Row],[Total Steam Consumption]]*950/1000</f>
        <v>633783</v>
      </c>
      <c r="AO148" s="9">
        <f>Table1[[#This Row],[Total HW Consumption]]</f>
        <v>0</v>
      </c>
      <c r="AP148" s="9">
        <f>Table1[[#This Row],[Total CHW Consumption]]</f>
        <v>1865622.857142857</v>
      </c>
      <c r="AQ148" s="9">
        <f>Table1[[#This Row],[Total DW Consumption]]*0</f>
        <v>0</v>
      </c>
      <c r="AR148" s="9">
        <f>SUM(Table1[[#This Row],[Total Elec Energy]:[Total DW Energy]])</f>
        <v>3321429.7714285711</v>
      </c>
      <c r="AS148" s="7">
        <f>IFERROR(Table1[[#This Row],[Total Building Energy (kBTU)]]/Table1[[#This Row],[Building Area]],0)</f>
        <v>23.591710738334026</v>
      </c>
    </row>
    <row r="149" spans="1:45" x14ac:dyDescent="0.25">
      <c r="A149" s="4">
        <v>43160</v>
      </c>
      <c r="B149" t="s">
        <v>98</v>
      </c>
      <c r="C149">
        <f>VLOOKUP(Table1[[#This Row],[Building]],Building_Areas,2,FALSE)</f>
        <v>53163.17</v>
      </c>
      <c r="E149">
        <v>52550.53571428571</v>
      </c>
      <c r="F149">
        <v>107510713.14214291</v>
      </c>
      <c r="G149">
        <v>2022.284542673342</v>
      </c>
      <c r="J149">
        <v>1073264.2857142859</v>
      </c>
      <c r="L149">
        <v>4982.1428571428578</v>
      </c>
      <c r="AF149" s="9">
        <f>SUMIF(Table1[[#Headers],[Steam Consumption]:[CHW Consumption_2]], "Elec*",D149:AE149)</f>
        <v>52550.53571428571</v>
      </c>
      <c r="AG149" s="9">
        <f>SUMIF(Table1[[#Headers],[Steam Consumption]:[CHW Consumption_2]], "Gas*",D149:AE149)</f>
        <v>1073264.2857142859</v>
      </c>
      <c r="AH149" s="9">
        <f>SUMIF(Table1[[#Headers],[Steam Consumption]:[CHW Consumption_2]], "Steam*",D149:AE149)</f>
        <v>0</v>
      </c>
      <c r="AI149" s="9">
        <f>SUMIF(Table1[[#Headers],[Steam Consumption]:[CHW Consumption_2]], "HW *",D149:AE149)</f>
        <v>0</v>
      </c>
      <c r="AJ149" s="9">
        <f>SUMIF(Table1[[#Headers],[Steam Consumption]:[CHW Consumption_2]], "CHW*",D149:AE149)</f>
        <v>0</v>
      </c>
      <c r="AK149" s="9">
        <f>SUMIF(Table1[[#Headers],[Steam Consumption]:[CHW Consumption_2]], "DW*",D149:AE149)</f>
        <v>4982.1428571428578</v>
      </c>
      <c r="AL149" s="9">
        <f>Table1[[#This Row],[Total Elec Consumption]]*3.412</f>
        <v>179302.42785714284</v>
      </c>
      <c r="AM149" s="9">
        <f>Table1[[#This Row],[Total Gas Consumption]]*1</f>
        <v>1073264.2857142859</v>
      </c>
      <c r="AN149" s="9">
        <f>Table1[[#This Row],[Total Steam Consumption]]*950/1000</f>
        <v>0</v>
      </c>
      <c r="AO149" s="9">
        <f>Table1[[#This Row],[Total HW Consumption]]</f>
        <v>0</v>
      </c>
      <c r="AP149" s="9">
        <f>Table1[[#This Row],[Total CHW Consumption]]</f>
        <v>0</v>
      </c>
      <c r="AQ149" s="9">
        <f>Table1[[#This Row],[Total DW Consumption]]*0</f>
        <v>0</v>
      </c>
      <c r="AR149" s="9">
        <f>SUM(Table1[[#This Row],[Total Elec Energy]:[Total DW Energy]])</f>
        <v>1252566.7135714288</v>
      </c>
      <c r="AS149" s="7">
        <f>IFERROR(Table1[[#This Row],[Total Building Energy (kBTU)]]/Table1[[#This Row],[Building Area]],0)</f>
        <v>23.560798078282932</v>
      </c>
    </row>
    <row r="150" spans="1:45" x14ac:dyDescent="0.25">
      <c r="A150" s="4">
        <v>43831</v>
      </c>
      <c r="B150" t="s">
        <v>98</v>
      </c>
      <c r="C150">
        <f>VLOOKUP(Table1[[#This Row],[Building]],Building_Areas,2,FALSE)</f>
        <v>53163.17</v>
      </c>
      <c r="E150">
        <v>53260.296296296299</v>
      </c>
      <c r="F150">
        <v>107173841.3723423</v>
      </c>
      <c r="G150">
        <v>2015.947959527158</v>
      </c>
      <c r="J150">
        <v>1069872</v>
      </c>
      <c r="L150">
        <v>4917.2413793103451</v>
      </c>
      <c r="AF150" s="9">
        <f>SUMIF(Table1[[#Headers],[Steam Consumption]:[CHW Consumption_2]], "Elec*",D150:AE150)</f>
        <v>53260.296296296299</v>
      </c>
      <c r="AG150" s="9">
        <f>SUMIF(Table1[[#Headers],[Steam Consumption]:[CHW Consumption_2]], "Gas*",D150:AE150)</f>
        <v>1069872</v>
      </c>
      <c r="AH150" s="9">
        <f>SUMIF(Table1[[#Headers],[Steam Consumption]:[CHW Consumption_2]], "Steam*",D150:AE150)</f>
        <v>0</v>
      </c>
      <c r="AI150" s="9">
        <f>SUMIF(Table1[[#Headers],[Steam Consumption]:[CHW Consumption_2]], "HW *",D150:AE150)</f>
        <v>0</v>
      </c>
      <c r="AJ150" s="9">
        <f>SUMIF(Table1[[#Headers],[Steam Consumption]:[CHW Consumption_2]], "CHW*",D150:AE150)</f>
        <v>0</v>
      </c>
      <c r="AK150" s="9">
        <f>SUMIF(Table1[[#Headers],[Steam Consumption]:[CHW Consumption_2]], "DW*",D150:AE150)</f>
        <v>4917.2413793103451</v>
      </c>
      <c r="AL150" s="9">
        <f>Table1[[#This Row],[Total Elec Consumption]]*3.412</f>
        <v>181724.13096296298</v>
      </c>
      <c r="AM150" s="9">
        <f>Table1[[#This Row],[Total Gas Consumption]]*1</f>
        <v>1069872</v>
      </c>
      <c r="AN150" s="9">
        <f>Table1[[#This Row],[Total Steam Consumption]]*950/1000</f>
        <v>0</v>
      </c>
      <c r="AO150" s="9">
        <f>Table1[[#This Row],[Total HW Consumption]]</f>
        <v>0</v>
      </c>
      <c r="AP150" s="9">
        <f>Table1[[#This Row],[Total CHW Consumption]]</f>
        <v>0</v>
      </c>
      <c r="AQ150" s="9">
        <f>Table1[[#This Row],[Total DW Consumption]]*0</f>
        <v>0</v>
      </c>
      <c r="AR150" s="9">
        <f>SUM(Table1[[#This Row],[Total Elec Energy]:[Total DW Energy]])</f>
        <v>1251596.130962963</v>
      </c>
      <c r="AS150" s="7">
        <f>IFERROR(Table1[[#This Row],[Total Building Energy (kBTU)]]/Table1[[#This Row],[Building Area]],0)</f>
        <v>23.542541405318062</v>
      </c>
    </row>
    <row r="151" spans="1:45" x14ac:dyDescent="0.25">
      <c r="A151" s="4">
        <v>43678</v>
      </c>
      <c r="B151" t="s">
        <v>123</v>
      </c>
      <c r="C151">
        <f>VLOOKUP(Table1[[#This Row],[Building]],Building_Areas,2,FALSE)</f>
        <v>140788</v>
      </c>
      <c r="D151">
        <v>599316.79999999993</v>
      </c>
      <c r="E151">
        <v>258563.61904761911</v>
      </c>
      <c r="F151">
        <v>547461003.04899037</v>
      </c>
      <c r="G151">
        <v>3888.548761606035</v>
      </c>
      <c r="N151">
        <v>1862380.8</v>
      </c>
      <c r="AF151" s="9">
        <f>SUMIF(Table1[[#Headers],[Steam Consumption]:[CHW Consumption_2]], "Elec*",D151:AE151)</f>
        <v>258563.61904761911</v>
      </c>
      <c r="AG151" s="9">
        <f>SUMIF(Table1[[#Headers],[Steam Consumption]:[CHW Consumption_2]], "Gas*",D151:AE151)</f>
        <v>0</v>
      </c>
      <c r="AH151" s="9">
        <f>SUMIF(Table1[[#Headers],[Steam Consumption]:[CHW Consumption_2]], "Steam*",D151:AE151)</f>
        <v>599316.79999999993</v>
      </c>
      <c r="AI151" s="9">
        <f>SUMIF(Table1[[#Headers],[Steam Consumption]:[CHW Consumption_2]], "HW *",D151:AE151)</f>
        <v>0</v>
      </c>
      <c r="AJ151" s="9">
        <f>SUMIF(Table1[[#Headers],[Steam Consumption]:[CHW Consumption_2]], "CHW*",D151:AE151)</f>
        <v>1862380.8</v>
      </c>
      <c r="AK151" s="9">
        <f>SUMIF(Table1[[#Headers],[Steam Consumption]:[CHW Consumption_2]], "DW*",D151:AE151)</f>
        <v>0</v>
      </c>
      <c r="AL151" s="9">
        <f>Table1[[#This Row],[Total Elec Consumption]]*3.412</f>
        <v>882219.06819047639</v>
      </c>
      <c r="AM151" s="9">
        <f>Table1[[#This Row],[Total Gas Consumption]]*1</f>
        <v>0</v>
      </c>
      <c r="AN151" s="9">
        <f>Table1[[#This Row],[Total Steam Consumption]]*950/1000</f>
        <v>569350.95999999985</v>
      </c>
      <c r="AO151" s="9">
        <f>Table1[[#This Row],[Total HW Consumption]]</f>
        <v>0</v>
      </c>
      <c r="AP151" s="9">
        <f>Table1[[#This Row],[Total CHW Consumption]]</f>
        <v>1862380.8</v>
      </c>
      <c r="AQ151" s="9">
        <f>Table1[[#This Row],[Total DW Consumption]]*0</f>
        <v>0</v>
      </c>
      <c r="AR151" s="9">
        <f>SUM(Table1[[#This Row],[Total Elec Energy]:[Total DW Energy]])</f>
        <v>3313950.8281904766</v>
      </c>
      <c r="AS151" s="7">
        <f>IFERROR(Table1[[#This Row],[Total Building Energy (kBTU)]]/Table1[[#This Row],[Building Area]],0)</f>
        <v>23.538588716300229</v>
      </c>
    </row>
    <row r="152" spans="1:45" x14ac:dyDescent="0.25">
      <c r="A152" s="4">
        <v>44501</v>
      </c>
      <c r="B152" t="s">
        <v>120</v>
      </c>
      <c r="C152">
        <f>VLOOKUP(Table1[[#This Row],[Building]],Building_Areas,2,FALSE)</f>
        <v>36500</v>
      </c>
      <c r="D152">
        <v>707400</v>
      </c>
      <c r="E152">
        <v>23401</v>
      </c>
      <c r="F152">
        <v>645818841.20200002</v>
      </c>
      <c r="G152">
        <v>17693.66688224658</v>
      </c>
      <c r="K152">
        <v>100980</v>
      </c>
      <c r="L152">
        <v>590096</v>
      </c>
      <c r="N152">
        <v>10</v>
      </c>
      <c r="AF152" s="9">
        <f>SUMIF(Table1[[#Headers],[Steam Consumption]:[CHW Consumption_2]], "Elec*",D152:AE152)</f>
        <v>23401</v>
      </c>
      <c r="AG152" s="9">
        <f>SUMIF(Table1[[#Headers],[Steam Consumption]:[CHW Consumption_2]], "Gas*",D152:AE152)</f>
        <v>0</v>
      </c>
      <c r="AH152" s="9">
        <f>SUMIF(Table1[[#Headers],[Steam Consumption]:[CHW Consumption_2]], "Steam*",D152:AE152)</f>
        <v>707400</v>
      </c>
      <c r="AI152" s="9">
        <f>SUMIF(Table1[[#Headers],[Steam Consumption]:[CHW Consumption_2]], "HW *",D152:AE152)</f>
        <v>100980</v>
      </c>
      <c r="AJ152" s="9">
        <f>SUMIF(Table1[[#Headers],[Steam Consumption]:[CHW Consumption_2]], "CHW*",D152:AE152)</f>
        <v>10</v>
      </c>
      <c r="AK152" s="9">
        <f>SUMIF(Table1[[#Headers],[Steam Consumption]:[CHW Consumption_2]], "DW*",D152:AE152)</f>
        <v>590096</v>
      </c>
      <c r="AL152" s="9">
        <f>Table1[[#This Row],[Total Elec Consumption]]*3.412</f>
        <v>79844.212</v>
      </c>
      <c r="AM152" s="9">
        <f>Table1[[#This Row],[Total Gas Consumption]]*1</f>
        <v>0</v>
      </c>
      <c r="AN152" s="9">
        <f>Table1[[#This Row],[Total Steam Consumption]]*950/1000</f>
        <v>672030</v>
      </c>
      <c r="AO152" s="9">
        <f>Table1[[#This Row],[Total HW Consumption]]</f>
        <v>100980</v>
      </c>
      <c r="AP152" s="9">
        <f>Table1[[#This Row],[Total CHW Consumption]]</f>
        <v>10</v>
      </c>
      <c r="AQ152" s="9">
        <f>Table1[[#This Row],[Total DW Consumption]]*0</f>
        <v>0</v>
      </c>
      <c r="AR152" s="9">
        <f>SUM(Table1[[#This Row],[Total Elec Energy]:[Total DW Energy]])</f>
        <v>852864.21200000006</v>
      </c>
      <c r="AS152" s="7">
        <f>IFERROR(Table1[[#This Row],[Total Building Energy (kBTU)]]/Table1[[#This Row],[Building Area]],0)</f>
        <v>23.366142794520549</v>
      </c>
    </row>
    <row r="153" spans="1:45" x14ac:dyDescent="0.25">
      <c r="A153" s="4">
        <v>43617</v>
      </c>
      <c r="B153" t="s">
        <v>123</v>
      </c>
      <c r="C153">
        <f>VLOOKUP(Table1[[#This Row],[Building]],Building_Areas,2,FALSE)</f>
        <v>140788</v>
      </c>
      <c r="D153">
        <v>723711.42857142864</v>
      </c>
      <c r="E153">
        <v>249828.88888888891</v>
      </c>
      <c r="F153">
        <v>660878985.54031754</v>
      </c>
      <c r="G153">
        <v>4694.1428640247577</v>
      </c>
      <c r="N153">
        <v>1746514.2857142859</v>
      </c>
      <c r="AF153" s="9">
        <f>SUMIF(Table1[[#Headers],[Steam Consumption]:[CHW Consumption_2]], "Elec*",D153:AE153)</f>
        <v>249828.88888888891</v>
      </c>
      <c r="AG153" s="9">
        <f>SUMIF(Table1[[#Headers],[Steam Consumption]:[CHW Consumption_2]], "Gas*",D153:AE153)</f>
        <v>0</v>
      </c>
      <c r="AH153" s="9">
        <f>SUMIF(Table1[[#Headers],[Steam Consumption]:[CHW Consumption_2]], "Steam*",D153:AE153)</f>
        <v>723711.42857142864</v>
      </c>
      <c r="AI153" s="9">
        <f>SUMIF(Table1[[#Headers],[Steam Consumption]:[CHW Consumption_2]], "HW *",D153:AE153)</f>
        <v>0</v>
      </c>
      <c r="AJ153" s="9">
        <f>SUMIF(Table1[[#Headers],[Steam Consumption]:[CHW Consumption_2]], "CHW*",D153:AE153)</f>
        <v>1746514.2857142859</v>
      </c>
      <c r="AK153" s="9">
        <f>SUMIF(Table1[[#Headers],[Steam Consumption]:[CHW Consumption_2]], "DW*",D153:AE153)</f>
        <v>0</v>
      </c>
      <c r="AL153" s="9">
        <f>Table1[[#This Row],[Total Elec Consumption]]*3.412</f>
        <v>852416.1688888889</v>
      </c>
      <c r="AM153" s="9">
        <f>Table1[[#This Row],[Total Gas Consumption]]*1</f>
        <v>0</v>
      </c>
      <c r="AN153" s="9">
        <f>Table1[[#This Row],[Total Steam Consumption]]*950/1000</f>
        <v>687525.85714285716</v>
      </c>
      <c r="AO153" s="9">
        <f>Table1[[#This Row],[Total HW Consumption]]</f>
        <v>0</v>
      </c>
      <c r="AP153" s="9">
        <f>Table1[[#This Row],[Total CHW Consumption]]</f>
        <v>1746514.2857142859</v>
      </c>
      <c r="AQ153" s="9">
        <f>Table1[[#This Row],[Total DW Consumption]]*0</f>
        <v>0</v>
      </c>
      <c r="AR153" s="9">
        <f>SUM(Table1[[#This Row],[Total Elec Energy]:[Total DW Energy]])</f>
        <v>3286456.311746032</v>
      </c>
      <c r="AS153" s="7">
        <f>IFERROR(Table1[[#This Row],[Total Building Energy (kBTU)]]/Table1[[#This Row],[Building Area]],0)</f>
        <v>23.343298517956303</v>
      </c>
    </row>
    <row r="154" spans="1:45" x14ac:dyDescent="0.25">
      <c r="A154" s="4">
        <v>43101</v>
      </c>
      <c r="B154" t="s">
        <v>83</v>
      </c>
      <c r="C154">
        <f>VLOOKUP(Table1[[#This Row],[Building]],Building_Areas,2,FALSE)</f>
        <v>16298</v>
      </c>
      <c r="F154">
        <v>224836485.2569319</v>
      </c>
      <c r="G154">
        <v>13795.342082275851</v>
      </c>
      <c r="H154">
        <v>0</v>
      </c>
      <c r="I154">
        <v>43102.400000000001</v>
      </c>
      <c r="J154">
        <v>0</v>
      </c>
      <c r="L154">
        <v>1301008</v>
      </c>
      <c r="P154">
        <v>158398.07692307691</v>
      </c>
      <c r="Q154">
        <v>86545.357142857145</v>
      </c>
      <c r="AF154" s="9">
        <f>SUMIF(Table1[[#Headers],[Steam Consumption]:[CHW Consumption_2]], "Elec*",D154:AE154)</f>
        <v>43102.400000000001</v>
      </c>
      <c r="AG154" s="9">
        <f>SUMIF(Table1[[#Headers],[Steam Consumption]:[CHW Consumption_2]], "Gas*",D154:AE154)</f>
        <v>0</v>
      </c>
      <c r="AH154" s="9">
        <f>SUMIF(Table1[[#Headers],[Steam Consumption]:[CHW Consumption_2]], "Steam*",D154:AE154)</f>
        <v>244943.43406593404</v>
      </c>
      <c r="AI154" s="9">
        <f>SUMIF(Table1[[#Headers],[Steam Consumption]:[CHW Consumption_2]], "HW *",D154:AE154)</f>
        <v>0</v>
      </c>
      <c r="AJ154" s="9">
        <f>SUMIF(Table1[[#Headers],[Steam Consumption]:[CHW Consumption_2]], "CHW*",D154:AE154)</f>
        <v>0</v>
      </c>
      <c r="AK154" s="9">
        <f>SUMIF(Table1[[#Headers],[Steam Consumption]:[CHW Consumption_2]], "DW*",D154:AE154)</f>
        <v>1301008</v>
      </c>
      <c r="AL154" s="9">
        <f>Table1[[#This Row],[Total Elec Consumption]]*3.412</f>
        <v>147065.38880000002</v>
      </c>
      <c r="AM154" s="9">
        <f>Table1[[#This Row],[Total Gas Consumption]]*1</f>
        <v>0</v>
      </c>
      <c r="AN154" s="9">
        <f>Table1[[#This Row],[Total Steam Consumption]]*950/1000</f>
        <v>232696.26236263735</v>
      </c>
      <c r="AO154" s="9">
        <f>Table1[[#This Row],[Total HW Consumption]]</f>
        <v>0</v>
      </c>
      <c r="AP154" s="9">
        <f>Table1[[#This Row],[Total CHW Consumption]]</f>
        <v>0</v>
      </c>
      <c r="AQ154" s="9">
        <f>Table1[[#This Row],[Total DW Consumption]]*0</f>
        <v>0</v>
      </c>
      <c r="AR154" s="9">
        <f>SUM(Table1[[#This Row],[Total Elec Energy]:[Total DW Energy]])</f>
        <v>379761.6511626374</v>
      </c>
      <c r="AS154" s="7">
        <f>IFERROR(Table1[[#This Row],[Total Building Energy (kBTU)]]/Table1[[#This Row],[Building Area]],0)</f>
        <v>23.301119840633046</v>
      </c>
    </row>
    <row r="155" spans="1:45" x14ac:dyDescent="0.25">
      <c r="A155" s="4">
        <v>44440</v>
      </c>
      <c r="B155" t="s">
        <v>123</v>
      </c>
      <c r="C155">
        <f>VLOOKUP(Table1[[#This Row],[Building]],Building_Areas,2,FALSE)</f>
        <v>140788</v>
      </c>
      <c r="D155">
        <v>691240</v>
      </c>
      <c r="E155">
        <v>235680</v>
      </c>
      <c r="F155">
        <v>631216826.78399992</v>
      </c>
      <c r="G155">
        <v>4483.4561666051077</v>
      </c>
      <c r="N155">
        <v>1806624</v>
      </c>
      <c r="AF155" s="9">
        <f>SUMIF(Table1[[#Headers],[Steam Consumption]:[CHW Consumption_2]], "Elec*",D155:AE155)</f>
        <v>235680</v>
      </c>
      <c r="AG155" s="9">
        <f>SUMIF(Table1[[#Headers],[Steam Consumption]:[CHW Consumption_2]], "Gas*",D155:AE155)</f>
        <v>0</v>
      </c>
      <c r="AH155" s="9">
        <f>SUMIF(Table1[[#Headers],[Steam Consumption]:[CHW Consumption_2]], "Steam*",D155:AE155)</f>
        <v>691240</v>
      </c>
      <c r="AI155" s="9">
        <f>SUMIF(Table1[[#Headers],[Steam Consumption]:[CHW Consumption_2]], "HW *",D155:AE155)</f>
        <v>0</v>
      </c>
      <c r="AJ155" s="9">
        <f>SUMIF(Table1[[#Headers],[Steam Consumption]:[CHW Consumption_2]], "CHW*",D155:AE155)</f>
        <v>1806624</v>
      </c>
      <c r="AK155" s="9">
        <f>SUMIF(Table1[[#Headers],[Steam Consumption]:[CHW Consumption_2]], "DW*",D155:AE155)</f>
        <v>0</v>
      </c>
      <c r="AL155" s="9">
        <f>Table1[[#This Row],[Total Elec Consumption]]*3.412</f>
        <v>804140.16</v>
      </c>
      <c r="AM155" s="9">
        <f>Table1[[#This Row],[Total Gas Consumption]]*1</f>
        <v>0</v>
      </c>
      <c r="AN155" s="9">
        <f>Table1[[#This Row],[Total Steam Consumption]]*950/1000</f>
        <v>656678</v>
      </c>
      <c r="AO155" s="9">
        <f>Table1[[#This Row],[Total HW Consumption]]</f>
        <v>0</v>
      </c>
      <c r="AP155" s="9">
        <f>Table1[[#This Row],[Total CHW Consumption]]</f>
        <v>1806624</v>
      </c>
      <c r="AQ155" s="9">
        <f>Table1[[#This Row],[Total DW Consumption]]*0</f>
        <v>0</v>
      </c>
      <c r="AR155" s="9">
        <f>SUM(Table1[[#This Row],[Total Elec Energy]:[Total DW Energy]])</f>
        <v>3267442.16</v>
      </c>
      <c r="AS155" s="7">
        <f>IFERROR(Table1[[#This Row],[Total Building Energy (kBTU)]]/Table1[[#This Row],[Building Area]],0)</f>
        <v>23.208243316191723</v>
      </c>
    </row>
    <row r="156" spans="1:45" x14ac:dyDescent="0.25">
      <c r="A156" s="4">
        <v>43101</v>
      </c>
      <c r="B156" t="s">
        <v>87</v>
      </c>
      <c r="C156">
        <f>VLOOKUP(Table1[[#This Row],[Building]],Building_Areas,2,FALSE)</f>
        <v>69841</v>
      </c>
      <c r="H156">
        <v>9267.2777777777774</v>
      </c>
      <c r="I156">
        <v>15926.25</v>
      </c>
      <c r="M156">
        <v>143341.78571428571</v>
      </c>
      <c r="O156">
        <v>48272.53571428571</v>
      </c>
      <c r="P156">
        <v>0</v>
      </c>
      <c r="R156">
        <v>894726.42857142864</v>
      </c>
      <c r="S156">
        <v>27624.444444444449</v>
      </c>
      <c r="AF156" s="9">
        <f>SUMIF(Table1[[#Headers],[Steam Consumption]:[CHW Consumption_2]], "Elec*",D156:AE156)</f>
        <v>216807.8492063492</v>
      </c>
      <c r="AG156" s="9">
        <f>SUMIF(Table1[[#Headers],[Steam Consumption]:[CHW Consumption_2]], "Gas*",D156:AE156)</f>
        <v>0</v>
      </c>
      <c r="AH156" s="9">
        <f>SUMIF(Table1[[#Headers],[Steam Consumption]:[CHW Consumption_2]], "Steam*",D156:AE156)</f>
        <v>922350.87301587313</v>
      </c>
      <c r="AI156" s="9">
        <f>SUMIF(Table1[[#Headers],[Steam Consumption]:[CHW Consumption_2]], "HW *",D156:AE156)</f>
        <v>0</v>
      </c>
      <c r="AJ156" s="9">
        <f>SUMIF(Table1[[#Headers],[Steam Consumption]:[CHW Consumption_2]], "CHW*",D156:AE156)</f>
        <v>0</v>
      </c>
      <c r="AK156" s="9">
        <f>SUMIF(Table1[[#Headers],[Steam Consumption]:[CHW Consumption_2]], "DW*",D156:AE156)</f>
        <v>0</v>
      </c>
      <c r="AL156" s="9">
        <f>Table1[[#This Row],[Total Elec Consumption]]*3.412</f>
        <v>739748.3814920634</v>
      </c>
      <c r="AM156" s="9">
        <f>Table1[[#This Row],[Total Gas Consumption]]*1</f>
        <v>0</v>
      </c>
      <c r="AN156" s="9">
        <f>Table1[[#This Row],[Total Steam Consumption]]*950/1000</f>
        <v>876233.32936507952</v>
      </c>
      <c r="AO156" s="9">
        <f>Table1[[#This Row],[Total HW Consumption]]</f>
        <v>0</v>
      </c>
      <c r="AP156" s="9">
        <f>Table1[[#This Row],[Total CHW Consumption]]</f>
        <v>0</v>
      </c>
      <c r="AQ156" s="9">
        <f>Table1[[#This Row],[Total DW Consumption]]*0</f>
        <v>0</v>
      </c>
      <c r="AR156" s="9">
        <f>SUM(Table1[[#This Row],[Total Elec Energy]:[Total DW Energy]])</f>
        <v>1615981.7108571429</v>
      </c>
      <c r="AS156" s="7">
        <f>IFERROR(Table1[[#This Row],[Total Building Energy (kBTU)]]/Table1[[#This Row],[Building Area]],0)</f>
        <v>23.13800934776339</v>
      </c>
    </row>
    <row r="157" spans="1:45" x14ac:dyDescent="0.25">
      <c r="A157" s="4">
        <v>44348</v>
      </c>
      <c r="B157" t="s">
        <v>123</v>
      </c>
      <c r="C157">
        <f>VLOOKUP(Table1[[#This Row],[Building]],Building_Areas,2,FALSE)</f>
        <v>140788</v>
      </c>
      <c r="D157">
        <v>602512</v>
      </c>
      <c r="E157">
        <v>233700</v>
      </c>
      <c r="F157">
        <v>550290200.97599995</v>
      </c>
      <c r="G157">
        <v>3908.6442095633151</v>
      </c>
      <c r="N157">
        <v>1872576</v>
      </c>
      <c r="AF157" s="9">
        <f>SUMIF(Table1[[#Headers],[Steam Consumption]:[CHW Consumption_2]], "Elec*",D157:AE157)</f>
        <v>233700</v>
      </c>
      <c r="AG157" s="9">
        <f>SUMIF(Table1[[#Headers],[Steam Consumption]:[CHW Consumption_2]], "Gas*",D157:AE157)</f>
        <v>0</v>
      </c>
      <c r="AH157" s="9">
        <f>SUMIF(Table1[[#Headers],[Steam Consumption]:[CHW Consumption_2]], "Steam*",D157:AE157)</f>
        <v>602512</v>
      </c>
      <c r="AI157" s="9">
        <f>SUMIF(Table1[[#Headers],[Steam Consumption]:[CHW Consumption_2]], "HW *",D157:AE157)</f>
        <v>0</v>
      </c>
      <c r="AJ157" s="9">
        <f>SUMIF(Table1[[#Headers],[Steam Consumption]:[CHW Consumption_2]], "CHW*",D157:AE157)</f>
        <v>1872576</v>
      </c>
      <c r="AK157" s="9">
        <f>SUMIF(Table1[[#Headers],[Steam Consumption]:[CHW Consumption_2]], "DW*",D157:AE157)</f>
        <v>0</v>
      </c>
      <c r="AL157" s="9">
        <f>Table1[[#This Row],[Total Elec Consumption]]*3.412</f>
        <v>797384.4</v>
      </c>
      <c r="AM157" s="9">
        <f>Table1[[#This Row],[Total Gas Consumption]]*1</f>
        <v>0</v>
      </c>
      <c r="AN157" s="9">
        <f>Table1[[#This Row],[Total Steam Consumption]]*950/1000</f>
        <v>572386.4</v>
      </c>
      <c r="AO157" s="9">
        <f>Table1[[#This Row],[Total HW Consumption]]</f>
        <v>0</v>
      </c>
      <c r="AP157" s="9">
        <f>Table1[[#This Row],[Total CHW Consumption]]</f>
        <v>1872576</v>
      </c>
      <c r="AQ157" s="9">
        <f>Table1[[#This Row],[Total DW Consumption]]*0</f>
        <v>0</v>
      </c>
      <c r="AR157" s="9">
        <f>SUM(Table1[[#This Row],[Total Elec Energy]:[Total DW Energy]])</f>
        <v>3242346.8</v>
      </c>
      <c r="AS157" s="7">
        <f>IFERROR(Table1[[#This Row],[Total Building Energy (kBTU)]]/Table1[[#This Row],[Building Area]],0)</f>
        <v>23.029994033582405</v>
      </c>
    </row>
    <row r="158" spans="1:45" x14ac:dyDescent="0.25">
      <c r="A158" s="4">
        <v>43252</v>
      </c>
      <c r="B158" t="s">
        <v>84</v>
      </c>
      <c r="C158">
        <f>VLOOKUP(Table1[[#This Row],[Building]],Building_Areas,2,FALSE)</f>
        <v>111135</v>
      </c>
      <c r="D158">
        <v>7898.5714285714284</v>
      </c>
      <c r="E158">
        <v>60708.75</v>
      </c>
      <c r="F158">
        <v>7748312.5883333329</v>
      </c>
      <c r="G158">
        <v>69.71982353294041</v>
      </c>
      <c r="L158">
        <v>335333.33333333331</v>
      </c>
      <c r="N158">
        <v>2343857.1428571432</v>
      </c>
      <c r="AF158" s="9">
        <f>SUMIF(Table1[[#Headers],[Steam Consumption]:[CHW Consumption_2]], "Elec*",D158:AE158)</f>
        <v>60708.75</v>
      </c>
      <c r="AG158" s="9">
        <f>SUMIF(Table1[[#Headers],[Steam Consumption]:[CHW Consumption_2]], "Gas*",D158:AE158)</f>
        <v>0</v>
      </c>
      <c r="AH158" s="9">
        <f>SUMIF(Table1[[#Headers],[Steam Consumption]:[CHW Consumption_2]], "Steam*",D158:AE158)</f>
        <v>7898.5714285714284</v>
      </c>
      <c r="AI158" s="9">
        <f>SUMIF(Table1[[#Headers],[Steam Consumption]:[CHW Consumption_2]], "HW *",D158:AE158)</f>
        <v>0</v>
      </c>
      <c r="AJ158" s="9">
        <f>SUMIF(Table1[[#Headers],[Steam Consumption]:[CHW Consumption_2]], "CHW*",D158:AE158)</f>
        <v>2343857.1428571432</v>
      </c>
      <c r="AK158" s="9">
        <f>SUMIF(Table1[[#Headers],[Steam Consumption]:[CHW Consumption_2]], "DW*",D158:AE158)</f>
        <v>335333.33333333331</v>
      </c>
      <c r="AL158" s="9">
        <f>Table1[[#This Row],[Total Elec Consumption]]*3.412</f>
        <v>207138.255</v>
      </c>
      <c r="AM158" s="9">
        <f>Table1[[#This Row],[Total Gas Consumption]]*1</f>
        <v>0</v>
      </c>
      <c r="AN158" s="9">
        <f>Table1[[#This Row],[Total Steam Consumption]]*950/1000</f>
        <v>7503.6428571428569</v>
      </c>
      <c r="AO158" s="9">
        <f>Table1[[#This Row],[Total HW Consumption]]</f>
        <v>0</v>
      </c>
      <c r="AP158" s="9">
        <f>Table1[[#This Row],[Total CHW Consumption]]</f>
        <v>2343857.1428571432</v>
      </c>
      <c r="AQ158" s="9">
        <f>Table1[[#This Row],[Total DW Consumption]]*0</f>
        <v>0</v>
      </c>
      <c r="AR158" s="9">
        <f>SUM(Table1[[#This Row],[Total Elec Energy]:[Total DW Energy]])</f>
        <v>2558499.0407142863</v>
      </c>
      <c r="AS158" s="7">
        <f>IFERROR(Table1[[#This Row],[Total Building Energy (kBTU)]]/Table1[[#This Row],[Building Area]],0)</f>
        <v>23.021541734955562</v>
      </c>
    </row>
    <row r="159" spans="1:45" x14ac:dyDescent="0.25">
      <c r="A159" s="4">
        <v>43770</v>
      </c>
      <c r="B159" t="s">
        <v>123</v>
      </c>
      <c r="C159">
        <f>VLOOKUP(Table1[[#This Row],[Building]],Building_Areas,2,FALSE)</f>
        <v>140788</v>
      </c>
      <c r="D159">
        <v>1616811.4285714279</v>
      </c>
      <c r="E159">
        <v>250212</v>
      </c>
      <c r="F159">
        <v>1475386596.9325709</v>
      </c>
      <c r="G159">
        <v>10479.49112802633</v>
      </c>
      <c r="N159">
        <v>850731.42857142864</v>
      </c>
      <c r="AF159" s="9">
        <f>SUMIF(Table1[[#Headers],[Steam Consumption]:[CHW Consumption_2]], "Elec*",D159:AE159)</f>
        <v>250212</v>
      </c>
      <c r="AG159" s="9">
        <f>SUMIF(Table1[[#Headers],[Steam Consumption]:[CHW Consumption_2]], "Gas*",D159:AE159)</f>
        <v>0</v>
      </c>
      <c r="AH159" s="9">
        <f>SUMIF(Table1[[#Headers],[Steam Consumption]:[CHW Consumption_2]], "Steam*",D159:AE159)</f>
        <v>1616811.4285714279</v>
      </c>
      <c r="AI159" s="9">
        <f>SUMIF(Table1[[#Headers],[Steam Consumption]:[CHW Consumption_2]], "HW *",D159:AE159)</f>
        <v>0</v>
      </c>
      <c r="AJ159" s="9">
        <f>SUMIF(Table1[[#Headers],[Steam Consumption]:[CHW Consumption_2]], "CHW*",D159:AE159)</f>
        <v>850731.42857142864</v>
      </c>
      <c r="AK159" s="9">
        <f>SUMIF(Table1[[#Headers],[Steam Consumption]:[CHW Consumption_2]], "DW*",D159:AE159)</f>
        <v>0</v>
      </c>
      <c r="AL159" s="9">
        <f>Table1[[#This Row],[Total Elec Consumption]]*3.412</f>
        <v>853723.34399999992</v>
      </c>
      <c r="AM159" s="9">
        <f>Table1[[#This Row],[Total Gas Consumption]]*1</f>
        <v>0</v>
      </c>
      <c r="AN159" s="9">
        <f>Table1[[#This Row],[Total Steam Consumption]]*950/1000</f>
        <v>1535970.8571428566</v>
      </c>
      <c r="AO159" s="9">
        <f>Table1[[#This Row],[Total HW Consumption]]</f>
        <v>0</v>
      </c>
      <c r="AP159" s="9">
        <f>Table1[[#This Row],[Total CHW Consumption]]</f>
        <v>850731.42857142864</v>
      </c>
      <c r="AQ159" s="9">
        <f>Table1[[#This Row],[Total DW Consumption]]*0</f>
        <v>0</v>
      </c>
      <c r="AR159" s="9">
        <f>SUM(Table1[[#This Row],[Total Elec Energy]:[Total DW Energy]])</f>
        <v>3240425.629714285</v>
      </c>
      <c r="AS159" s="7">
        <f>IFERROR(Table1[[#This Row],[Total Building Energy (kBTU)]]/Table1[[#This Row],[Building Area]],0)</f>
        <v>23.016348195260143</v>
      </c>
    </row>
    <row r="160" spans="1:45" x14ac:dyDescent="0.25">
      <c r="A160" s="4">
        <v>44562</v>
      </c>
      <c r="B160" t="s">
        <v>123</v>
      </c>
      <c r="C160">
        <f>VLOOKUP(Table1[[#This Row],[Building]],Building_Areas,2,FALSE)</f>
        <v>140788</v>
      </c>
      <c r="D160">
        <v>1812582.3999999999</v>
      </c>
      <c r="E160">
        <v>252931.06666666671</v>
      </c>
      <c r="F160">
        <v>1653938793.1889911</v>
      </c>
      <c r="G160">
        <v>11747.725610059029</v>
      </c>
      <c r="N160">
        <v>643589.52380952379</v>
      </c>
      <c r="AF160" s="9">
        <f>SUMIF(Table1[[#Headers],[Steam Consumption]:[CHW Consumption_2]], "Elec*",D160:AE160)</f>
        <v>252931.06666666671</v>
      </c>
      <c r="AG160" s="9">
        <f>SUMIF(Table1[[#Headers],[Steam Consumption]:[CHW Consumption_2]], "Gas*",D160:AE160)</f>
        <v>0</v>
      </c>
      <c r="AH160" s="9">
        <f>SUMIF(Table1[[#Headers],[Steam Consumption]:[CHW Consumption_2]], "Steam*",D160:AE160)</f>
        <v>1812582.3999999999</v>
      </c>
      <c r="AI160" s="9">
        <f>SUMIF(Table1[[#Headers],[Steam Consumption]:[CHW Consumption_2]], "HW *",D160:AE160)</f>
        <v>0</v>
      </c>
      <c r="AJ160" s="9">
        <f>SUMIF(Table1[[#Headers],[Steam Consumption]:[CHW Consumption_2]], "CHW*",D160:AE160)</f>
        <v>643589.52380952379</v>
      </c>
      <c r="AK160" s="9">
        <f>SUMIF(Table1[[#Headers],[Steam Consumption]:[CHW Consumption_2]], "DW*",D160:AE160)</f>
        <v>0</v>
      </c>
      <c r="AL160" s="9">
        <f>Table1[[#This Row],[Total Elec Consumption]]*3.412</f>
        <v>863000.79946666677</v>
      </c>
      <c r="AM160" s="9">
        <f>Table1[[#This Row],[Total Gas Consumption]]*1</f>
        <v>0</v>
      </c>
      <c r="AN160" s="9">
        <f>Table1[[#This Row],[Total Steam Consumption]]*950/1000</f>
        <v>1721953.28</v>
      </c>
      <c r="AO160" s="9">
        <f>Table1[[#This Row],[Total HW Consumption]]</f>
        <v>0</v>
      </c>
      <c r="AP160" s="9">
        <f>Table1[[#This Row],[Total CHW Consumption]]</f>
        <v>643589.52380952379</v>
      </c>
      <c r="AQ160" s="9">
        <f>Table1[[#This Row],[Total DW Consumption]]*0</f>
        <v>0</v>
      </c>
      <c r="AR160" s="9">
        <f>SUM(Table1[[#This Row],[Total Elec Energy]:[Total DW Energy]])</f>
        <v>3228543.6032761908</v>
      </c>
      <c r="AS160" s="7">
        <f>IFERROR(Table1[[#This Row],[Total Building Energy (kBTU)]]/Table1[[#This Row],[Building Area]],0)</f>
        <v>22.93195161005335</v>
      </c>
    </row>
    <row r="161" spans="1:45" x14ac:dyDescent="0.25">
      <c r="A161" s="4">
        <v>43191</v>
      </c>
      <c r="B161" t="s">
        <v>123</v>
      </c>
      <c r="C161">
        <f>VLOOKUP(Table1[[#This Row],[Building]],Building_Areas,2,FALSE)</f>
        <v>140788</v>
      </c>
      <c r="D161">
        <v>1577712</v>
      </c>
      <c r="E161">
        <v>257752</v>
      </c>
      <c r="F161">
        <v>1439753623.2639999</v>
      </c>
      <c r="G161">
        <v>10226.39446020968</v>
      </c>
      <c r="N161">
        <v>829440</v>
      </c>
      <c r="AF161" s="9">
        <f>SUMIF(Table1[[#Headers],[Steam Consumption]:[CHW Consumption_2]], "Elec*",D161:AE161)</f>
        <v>257752</v>
      </c>
      <c r="AG161" s="9">
        <f>SUMIF(Table1[[#Headers],[Steam Consumption]:[CHW Consumption_2]], "Gas*",D161:AE161)</f>
        <v>0</v>
      </c>
      <c r="AH161" s="9">
        <f>SUMIF(Table1[[#Headers],[Steam Consumption]:[CHW Consumption_2]], "Steam*",D161:AE161)</f>
        <v>1577712</v>
      </c>
      <c r="AI161" s="9">
        <f>SUMIF(Table1[[#Headers],[Steam Consumption]:[CHW Consumption_2]], "HW *",D161:AE161)</f>
        <v>0</v>
      </c>
      <c r="AJ161" s="9">
        <f>SUMIF(Table1[[#Headers],[Steam Consumption]:[CHW Consumption_2]], "CHW*",D161:AE161)</f>
        <v>829440</v>
      </c>
      <c r="AK161" s="9">
        <f>SUMIF(Table1[[#Headers],[Steam Consumption]:[CHW Consumption_2]], "DW*",D161:AE161)</f>
        <v>0</v>
      </c>
      <c r="AL161" s="9">
        <f>Table1[[#This Row],[Total Elec Consumption]]*3.412</f>
        <v>879449.82400000002</v>
      </c>
      <c r="AM161" s="9">
        <f>Table1[[#This Row],[Total Gas Consumption]]*1</f>
        <v>0</v>
      </c>
      <c r="AN161" s="9">
        <f>Table1[[#This Row],[Total Steam Consumption]]*950/1000</f>
        <v>1498826.4</v>
      </c>
      <c r="AO161" s="9">
        <f>Table1[[#This Row],[Total HW Consumption]]</f>
        <v>0</v>
      </c>
      <c r="AP161" s="9">
        <f>Table1[[#This Row],[Total CHW Consumption]]</f>
        <v>829440</v>
      </c>
      <c r="AQ161" s="9">
        <f>Table1[[#This Row],[Total DW Consumption]]*0</f>
        <v>0</v>
      </c>
      <c r="AR161" s="9">
        <f>SUM(Table1[[#This Row],[Total Elec Energy]:[Total DW Energy]])</f>
        <v>3207716.2239999999</v>
      </c>
      <c r="AS161" s="7">
        <f>IFERROR(Table1[[#This Row],[Total Building Energy (kBTU)]]/Table1[[#This Row],[Building Area]],0)</f>
        <v>22.784017274199506</v>
      </c>
    </row>
    <row r="162" spans="1:45" x14ac:dyDescent="0.25">
      <c r="A162" s="4">
        <v>43191</v>
      </c>
      <c r="B162" t="s">
        <v>83</v>
      </c>
      <c r="C162">
        <f>VLOOKUP(Table1[[#This Row],[Building]],Building_Areas,2,FALSE)</f>
        <v>16298</v>
      </c>
      <c r="F162">
        <v>207997155.204</v>
      </c>
      <c r="G162">
        <v>12762.12757418088</v>
      </c>
      <c r="H162">
        <v>0</v>
      </c>
      <c r="I162">
        <v>45117</v>
      </c>
      <c r="J162">
        <v>0</v>
      </c>
      <c r="L162">
        <v>1311696</v>
      </c>
      <c r="P162">
        <v>165520</v>
      </c>
      <c r="Q162">
        <v>60940</v>
      </c>
      <c r="AF162" s="9">
        <f>SUMIF(Table1[[#Headers],[Steam Consumption]:[CHW Consumption_2]], "Elec*",D162:AE162)</f>
        <v>45117</v>
      </c>
      <c r="AG162" s="9">
        <f>SUMIF(Table1[[#Headers],[Steam Consumption]:[CHW Consumption_2]], "Gas*",D162:AE162)</f>
        <v>0</v>
      </c>
      <c r="AH162" s="9">
        <f>SUMIF(Table1[[#Headers],[Steam Consumption]:[CHW Consumption_2]], "Steam*",D162:AE162)</f>
        <v>226460</v>
      </c>
      <c r="AI162" s="9">
        <f>SUMIF(Table1[[#Headers],[Steam Consumption]:[CHW Consumption_2]], "HW *",D162:AE162)</f>
        <v>0</v>
      </c>
      <c r="AJ162" s="9">
        <f>SUMIF(Table1[[#Headers],[Steam Consumption]:[CHW Consumption_2]], "CHW*",D162:AE162)</f>
        <v>0</v>
      </c>
      <c r="AK162" s="9">
        <f>SUMIF(Table1[[#Headers],[Steam Consumption]:[CHW Consumption_2]], "DW*",D162:AE162)</f>
        <v>1311696</v>
      </c>
      <c r="AL162" s="9">
        <f>Table1[[#This Row],[Total Elec Consumption]]*3.412</f>
        <v>153939.204</v>
      </c>
      <c r="AM162" s="9">
        <f>Table1[[#This Row],[Total Gas Consumption]]*1</f>
        <v>0</v>
      </c>
      <c r="AN162" s="9">
        <f>Table1[[#This Row],[Total Steam Consumption]]*950/1000</f>
        <v>215137</v>
      </c>
      <c r="AO162" s="9">
        <f>Table1[[#This Row],[Total HW Consumption]]</f>
        <v>0</v>
      </c>
      <c r="AP162" s="9">
        <f>Table1[[#This Row],[Total CHW Consumption]]</f>
        <v>0</v>
      </c>
      <c r="AQ162" s="9">
        <f>Table1[[#This Row],[Total DW Consumption]]*0</f>
        <v>0</v>
      </c>
      <c r="AR162" s="9">
        <f>SUM(Table1[[#This Row],[Total Elec Energy]:[Total DW Energy]])</f>
        <v>369076.20400000003</v>
      </c>
      <c r="AS162" s="7">
        <f>IFERROR(Table1[[#This Row],[Total Building Energy (kBTU)]]/Table1[[#This Row],[Building Area]],0)</f>
        <v>22.645490489630632</v>
      </c>
    </row>
    <row r="163" spans="1:45" x14ac:dyDescent="0.25">
      <c r="A163" s="4">
        <v>44044</v>
      </c>
      <c r="B163" t="s">
        <v>123</v>
      </c>
      <c r="C163">
        <f>VLOOKUP(Table1[[#This Row],[Building]],Building_Areas,2,FALSE)</f>
        <v>140788</v>
      </c>
      <c r="D163">
        <v>322686.15384615387</v>
      </c>
      <c r="E163">
        <v>252601.77777777781</v>
      </c>
      <c r="F163">
        <v>295153668.89575583</v>
      </c>
      <c r="G163">
        <v>2096.44052686135</v>
      </c>
      <c r="N163">
        <v>2019322.2857142859</v>
      </c>
      <c r="AF163" s="9">
        <f>SUMIF(Table1[[#Headers],[Steam Consumption]:[CHW Consumption_2]], "Elec*",D163:AE163)</f>
        <v>252601.77777777781</v>
      </c>
      <c r="AG163" s="9">
        <f>SUMIF(Table1[[#Headers],[Steam Consumption]:[CHW Consumption_2]], "Gas*",D163:AE163)</f>
        <v>0</v>
      </c>
      <c r="AH163" s="9">
        <f>SUMIF(Table1[[#Headers],[Steam Consumption]:[CHW Consumption_2]], "Steam*",D163:AE163)</f>
        <v>322686.15384615387</v>
      </c>
      <c r="AI163" s="9">
        <f>SUMIF(Table1[[#Headers],[Steam Consumption]:[CHW Consumption_2]], "HW *",D163:AE163)</f>
        <v>0</v>
      </c>
      <c r="AJ163" s="9">
        <f>SUMIF(Table1[[#Headers],[Steam Consumption]:[CHW Consumption_2]], "CHW*",D163:AE163)</f>
        <v>2019322.2857142859</v>
      </c>
      <c r="AK163" s="9">
        <f>SUMIF(Table1[[#Headers],[Steam Consumption]:[CHW Consumption_2]], "DW*",D163:AE163)</f>
        <v>0</v>
      </c>
      <c r="AL163" s="9">
        <f>Table1[[#This Row],[Total Elec Consumption]]*3.412</f>
        <v>861877.26577777788</v>
      </c>
      <c r="AM163" s="9">
        <f>Table1[[#This Row],[Total Gas Consumption]]*1</f>
        <v>0</v>
      </c>
      <c r="AN163" s="9">
        <f>Table1[[#This Row],[Total Steam Consumption]]*950/1000</f>
        <v>306551.84615384619</v>
      </c>
      <c r="AO163" s="9">
        <f>Table1[[#This Row],[Total HW Consumption]]</f>
        <v>0</v>
      </c>
      <c r="AP163" s="9">
        <f>Table1[[#This Row],[Total CHW Consumption]]</f>
        <v>2019322.2857142859</v>
      </c>
      <c r="AQ163" s="9">
        <f>Table1[[#This Row],[Total DW Consumption]]*0</f>
        <v>0</v>
      </c>
      <c r="AR163" s="9">
        <f>SUM(Table1[[#This Row],[Total Elec Energy]:[Total DW Energy]])</f>
        <v>3187751.3976459103</v>
      </c>
      <c r="AS163" s="7">
        <f>IFERROR(Table1[[#This Row],[Total Building Energy (kBTU)]]/Table1[[#This Row],[Building Area]],0)</f>
        <v>22.642209546594241</v>
      </c>
    </row>
    <row r="164" spans="1:45" x14ac:dyDescent="0.25">
      <c r="A164" s="4">
        <v>43586</v>
      </c>
      <c r="B164" t="s">
        <v>123</v>
      </c>
      <c r="C164">
        <f>VLOOKUP(Table1[[#This Row],[Building]],Building_Areas,2,FALSE)</f>
        <v>140788</v>
      </c>
      <c r="D164">
        <v>1053559.111111111</v>
      </c>
      <c r="E164">
        <v>262773.36</v>
      </c>
      <c r="F164">
        <v>961743757.8296535</v>
      </c>
      <c r="G164">
        <v>6831.148662028394</v>
      </c>
      <c r="N164">
        <v>1265792</v>
      </c>
      <c r="AF164" s="9">
        <f>SUMIF(Table1[[#Headers],[Steam Consumption]:[CHW Consumption_2]], "Elec*",D164:AE164)</f>
        <v>262773.36</v>
      </c>
      <c r="AG164" s="9">
        <f>SUMIF(Table1[[#Headers],[Steam Consumption]:[CHW Consumption_2]], "Gas*",D164:AE164)</f>
        <v>0</v>
      </c>
      <c r="AH164" s="9">
        <f>SUMIF(Table1[[#Headers],[Steam Consumption]:[CHW Consumption_2]], "Steam*",D164:AE164)</f>
        <v>1053559.111111111</v>
      </c>
      <c r="AI164" s="9">
        <f>SUMIF(Table1[[#Headers],[Steam Consumption]:[CHW Consumption_2]], "HW *",D164:AE164)</f>
        <v>0</v>
      </c>
      <c r="AJ164" s="9">
        <f>SUMIF(Table1[[#Headers],[Steam Consumption]:[CHW Consumption_2]], "CHW*",D164:AE164)</f>
        <v>1265792</v>
      </c>
      <c r="AK164" s="9">
        <f>SUMIF(Table1[[#Headers],[Steam Consumption]:[CHW Consumption_2]], "DW*",D164:AE164)</f>
        <v>0</v>
      </c>
      <c r="AL164" s="9">
        <f>Table1[[#This Row],[Total Elec Consumption]]*3.412</f>
        <v>896582.7043199999</v>
      </c>
      <c r="AM164" s="9">
        <f>Table1[[#This Row],[Total Gas Consumption]]*1</f>
        <v>0</v>
      </c>
      <c r="AN164" s="9">
        <f>Table1[[#This Row],[Total Steam Consumption]]*950/1000</f>
        <v>1000881.1555555555</v>
      </c>
      <c r="AO164" s="9">
        <f>Table1[[#This Row],[Total HW Consumption]]</f>
        <v>0</v>
      </c>
      <c r="AP164" s="9">
        <f>Table1[[#This Row],[Total CHW Consumption]]</f>
        <v>1265792</v>
      </c>
      <c r="AQ164" s="9">
        <f>Table1[[#This Row],[Total DW Consumption]]*0</f>
        <v>0</v>
      </c>
      <c r="AR164" s="9">
        <f>SUM(Table1[[#This Row],[Total Elec Energy]:[Total DW Energy]])</f>
        <v>3163255.8598755552</v>
      </c>
      <c r="AS164" s="7">
        <f>IFERROR(Table1[[#This Row],[Total Building Energy (kBTU)]]/Table1[[#This Row],[Building Area]],0)</f>
        <v>22.46822072815549</v>
      </c>
    </row>
    <row r="165" spans="1:45" x14ac:dyDescent="0.25">
      <c r="A165" s="4">
        <v>44531</v>
      </c>
      <c r="B165" t="s">
        <v>123</v>
      </c>
      <c r="C165">
        <f>VLOOKUP(Table1[[#This Row],[Building]],Building_Areas,2,FALSE)</f>
        <v>140788</v>
      </c>
      <c r="D165">
        <v>1451776</v>
      </c>
      <c r="E165">
        <v>245960</v>
      </c>
      <c r="F165">
        <v>1324859871.928</v>
      </c>
      <c r="G165">
        <v>9410.3181516038294</v>
      </c>
      <c r="N165">
        <v>944408</v>
      </c>
      <c r="AF165" s="9">
        <f>SUMIF(Table1[[#Headers],[Steam Consumption]:[CHW Consumption_2]], "Elec*",D165:AE165)</f>
        <v>245960</v>
      </c>
      <c r="AG165" s="9">
        <f>SUMIF(Table1[[#Headers],[Steam Consumption]:[CHW Consumption_2]], "Gas*",D165:AE165)</f>
        <v>0</v>
      </c>
      <c r="AH165" s="9">
        <f>SUMIF(Table1[[#Headers],[Steam Consumption]:[CHW Consumption_2]], "Steam*",D165:AE165)</f>
        <v>1451776</v>
      </c>
      <c r="AI165" s="9">
        <f>SUMIF(Table1[[#Headers],[Steam Consumption]:[CHW Consumption_2]], "HW *",D165:AE165)</f>
        <v>0</v>
      </c>
      <c r="AJ165" s="9">
        <f>SUMIF(Table1[[#Headers],[Steam Consumption]:[CHW Consumption_2]], "CHW*",D165:AE165)</f>
        <v>944408</v>
      </c>
      <c r="AK165" s="9">
        <f>SUMIF(Table1[[#Headers],[Steam Consumption]:[CHW Consumption_2]], "DW*",D165:AE165)</f>
        <v>0</v>
      </c>
      <c r="AL165" s="9">
        <f>Table1[[#This Row],[Total Elec Consumption]]*3.412</f>
        <v>839215.52</v>
      </c>
      <c r="AM165" s="9">
        <f>Table1[[#This Row],[Total Gas Consumption]]*1</f>
        <v>0</v>
      </c>
      <c r="AN165" s="9">
        <f>Table1[[#This Row],[Total Steam Consumption]]*950/1000</f>
        <v>1379187.2</v>
      </c>
      <c r="AO165" s="9">
        <f>Table1[[#This Row],[Total HW Consumption]]</f>
        <v>0</v>
      </c>
      <c r="AP165" s="9">
        <f>Table1[[#This Row],[Total CHW Consumption]]</f>
        <v>944408</v>
      </c>
      <c r="AQ165" s="9">
        <f>Table1[[#This Row],[Total DW Consumption]]*0</f>
        <v>0</v>
      </c>
      <c r="AR165" s="9">
        <f>SUM(Table1[[#This Row],[Total Elec Energy]:[Total DW Energy]])</f>
        <v>3162810.7199999997</v>
      </c>
      <c r="AS165" s="7">
        <f>IFERROR(Table1[[#This Row],[Total Building Energy (kBTU)]]/Table1[[#This Row],[Building Area]],0)</f>
        <v>22.465058953888114</v>
      </c>
    </row>
    <row r="166" spans="1:45" x14ac:dyDescent="0.25">
      <c r="A166" s="4">
        <v>44743</v>
      </c>
      <c r="B166" t="s">
        <v>126</v>
      </c>
      <c r="C166">
        <f>VLOOKUP(Table1[[#This Row],[Building]],Building_Areas,2,FALSE)</f>
        <v>62912.82</v>
      </c>
      <c r="D166">
        <v>1001506.666666667</v>
      </c>
      <c r="E166">
        <v>53113.333333333328</v>
      </c>
      <c r="F166">
        <v>913555577.56000018</v>
      </c>
      <c r="G166">
        <v>14520.934903120189</v>
      </c>
      <c r="N166">
        <v>274866.66666666663</v>
      </c>
      <c r="AF166" s="9">
        <f>SUMIF(Table1[[#Headers],[Steam Consumption]:[CHW Consumption_2]], "Elec*",D166:AE166)</f>
        <v>53113.333333333328</v>
      </c>
      <c r="AG166" s="9">
        <f>SUMIF(Table1[[#Headers],[Steam Consumption]:[CHW Consumption_2]], "Gas*",D166:AE166)</f>
        <v>0</v>
      </c>
      <c r="AH166" s="9">
        <f>SUMIF(Table1[[#Headers],[Steam Consumption]:[CHW Consumption_2]], "Steam*",D166:AE166)</f>
        <v>1001506.666666667</v>
      </c>
      <c r="AI166" s="9">
        <f>SUMIF(Table1[[#Headers],[Steam Consumption]:[CHW Consumption_2]], "HW *",D166:AE166)</f>
        <v>0</v>
      </c>
      <c r="AJ166" s="9">
        <f>SUMIF(Table1[[#Headers],[Steam Consumption]:[CHW Consumption_2]], "CHW*",D166:AE166)</f>
        <v>274866.66666666663</v>
      </c>
      <c r="AK166" s="9">
        <f>SUMIF(Table1[[#Headers],[Steam Consumption]:[CHW Consumption_2]], "DW*",D166:AE166)</f>
        <v>0</v>
      </c>
      <c r="AL166" s="9">
        <f>Table1[[#This Row],[Total Elec Consumption]]*3.412</f>
        <v>181222.6933333333</v>
      </c>
      <c r="AM166" s="9">
        <f>Table1[[#This Row],[Total Gas Consumption]]*1</f>
        <v>0</v>
      </c>
      <c r="AN166" s="9">
        <f>Table1[[#This Row],[Total Steam Consumption]]*950/1000</f>
        <v>951431.3333333336</v>
      </c>
      <c r="AO166" s="9">
        <f>Table1[[#This Row],[Total HW Consumption]]</f>
        <v>0</v>
      </c>
      <c r="AP166" s="9">
        <f>Table1[[#This Row],[Total CHW Consumption]]</f>
        <v>274866.66666666663</v>
      </c>
      <c r="AQ166" s="9">
        <f>Table1[[#This Row],[Total DW Consumption]]*0</f>
        <v>0</v>
      </c>
      <c r="AR166" s="9">
        <f>SUM(Table1[[#This Row],[Total Elec Energy]:[Total DW Energy]])</f>
        <v>1407520.6933333334</v>
      </c>
      <c r="AS166" s="7">
        <f>IFERROR(Table1[[#This Row],[Total Building Energy (kBTU)]]/Table1[[#This Row],[Building Area]],0)</f>
        <v>22.372557665247456</v>
      </c>
    </row>
    <row r="167" spans="1:45" x14ac:dyDescent="0.25">
      <c r="A167" s="4">
        <v>43891</v>
      </c>
      <c r="B167" t="s">
        <v>120</v>
      </c>
      <c r="C167">
        <f>VLOOKUP(Table1[[#This Row],[Building]],Building_Areas,2,FALSE)</f>
        <v>36500</v>
      </c>
      <c r="D167">
        <v>683962.62068965519</v>
      </c>
      <c r="E167">
        <v>22774.310344827591</v>
      </c>
      <c r="F167">
        <v>624269454.75379312</v>
      </c>
      <c r="G167">
        <v>17103.272732980629</v>
      </c>
      <c r="K167">
        <v>87013.793103448275</v>
      </c>
      <c r="L167">
        <v>417751.72413793107</v>
      </c>
      <c r="N167">
        <v>0</v>
      </c>
      <c r="AF167" s="9">
        <f>SUMIF(Table1[[#Headers],[Steam Consumption]:[CHW Consumption_2]], "Elec*",D167:AE167)</f>
        <v>22774.310344827591</v>
      </c>
      <c r="AG167" s="9">
        <f>SUMIF(Table1[[#Headers],[Steam Consumption]:[CHW Consumption_2]], "Gas*",D167:AE167)</f>
        <v>0</v>
      </c>
      <c r="AH167" s="9">
        <f>SUMIF(Table1[[#Headers],[Steam Consumption]:[CHW Consumption_2]], "Steam*",D167:AE167)</f>
        <v>683962.62068965519</v>
      </c>
      <c r="AI167" s="9">
        <f>SUMIF(Table1[[#Headers],[Steam Consumption]:[CHW Consumption_2]], "HW *",D167:AE167)</f>
        <v>87013.793103448275</v>
      </c>
      <c r="AJ167" s="9">
        <f>SUMIF(Table1[[#Headers],[Steam Consumption]:[CHW Consumption_2]], "CHW*",D167:AE167)</f>
        <v>0</v>
      </c>
      <c r="AK167" s="9">
        <f>SUMIF(Table1[[#Headers],[Steam Consumption]:[CHW Consumption_2]], "DW*",D167:AE167)</f>
        <v>417751.72413793107</v>
      </c>
      <c r="AL167" s="9">
        <f>Table1[[#This Row],[Total Elec Consumption]]*3.412</f>
        <v>77705.946896551744</v>
      </c>
      <c r="AM167" s="9">
        <f>Table1[[#This Row],[Total Gas Consumption]]*1</f>
        <v>0</v>
      </c>
      <c r="AN167" s="9">
        <f>Table1[[#This Row],[Total Steam Consumption]]*950/1000</f>
        <v>649764.48965517245</v>
      </c>
      <c r="AO167" s="9">
        <f>Table1[[#This Row],[Total HW Consumption]]</f>
        <v>87013.793103448275</v>
      </c>
      <c r="AP167" s="9">
        <f>Table1[[#This Row],[Total CHW Consumption]]</f>
        <v>0</v>
      </c>
      <c r="AQ167" s="9">
        <f>Table1[[#This Row],[Total DW Consumption]]*0</f>
        <v>0</v>
      </c>
      <c r="AR167" s="9">
        <f>SUM(Table1[[#This Row],[Total Elec Energy]:[Total DW Energy]])</f>
        <v>814484.22965517244</v>
      </c>
      <c r="AS167" s="7">
        <f>IFERROR(Table1[[#This Row],[Total Building Energy (kBTU)]]/Table1[[#This Row],[Building Area]],0)</f>
        <v>22.314636428908834</v>
      </c>
    </row>
    <row r="168" spans="1:45" x14ac:dyDescent="0.25">
      <c r="A168" s="4">
        <v>44593</v>
      </c>
      <c r="B168" t="s">
        <v>83</v>
      </c>
      <c r="C168">
        <f>VLOOKUP(Table1[[#This Row],[Building]],Building_Areas,2,FALSE)</f>
        <v>16298</v>
      </c>
      <c r="F168">
        <v>225792038.34816</v>
      </c>
      <c r="G168">
        <v>13853.972165183461</v>
      </c>
      <c r="H168">
        <v>0</v>
      </c>
      <c r="I168">
        <v>37619.68</v>
      </c>
      <c r="J168">
        <v>0</v>
      </c>
      <c r="L168">
        <v>1184000</v>
      </c>
      <c r="P168">
        <v>164700</v>
      </c>
      <c r="Q168">
        <v>81440</v>
      </c>
      <c r="AF168" s="9">
        <f>SUMIF(Table1[[#Headers],[Steam Consumption]:[CHW Consumption_2]], "Elec*",D168:AE168)</f>
        <v>37619.68</v>
      </c>
      <c r="AG168" s="9">
        <f>SUMIF(Table1[[#Headers],[Steam Consumption]:[CHW Consumption_2]], "Gas*",D168:AE168)</f>
        <v>0</v>
      </c>
      <c r="AH168" s="9">
        <f>SUMIF(Table1[[#Headers],[Steam Consumption]:[CHW Consumption_2]], "Steam*",D168:AE168)</f>
        <v>246140</v>
      </c>
      <c r="AI168" s="9">
        <f>SUMIF(Table1[[#Headers],[Steam Consumption]:[CHW Consumption_2]], "HW *",D168:AE168)</f>
        <v>0</v>
      </c>
      <c r="AJ168" s="9">
        <f>SUMIF(Table1[[#Headers],[Steam Consumption]:[CHW Consumption_2]], "CHW*",D168:AE168)</f>
        <v>0</v>
      </c>
      <c r="AK168" s="9">
        <f>SUMIF(Table1[[#Headers],[Steam Consumption]:[CHW Consumption_2]], "DW*",D168:AE168)</f>
        <v>1184000</v>
      </c>
      <c r="AL168" s="9">
        <f>Table1[[#This Row],[Total Elec Consumption]]*3.412</f>
        <v>128358.34815999999</v>
      </c>
      <c r="AM168" s="9">
        <f>Table1[[#This Row],[Total Gas Consumption]]*1</f>
        <v>0</v>
      </c>
      <c r="AN168" s="9">
        <f>Table1[[#This Row],[Total Steam Consumption]]*950/1000</f>
        <v>233833</v>
      </c>
      <c r="AO168" s="9">
        <f>Table1[[#This Row],[Total HW Consumption]]</f>
        <v>0</v>
      </c>
      <c r="AP168" s="9">
        <f>Table1[[#This Row],[Total CHW Consumption]]</f>
        <v>0</v>
      </c>
      <c r="AQ168" s="9">
        <f>Table1[[#This Row],[Total DW Consumption]]*0</f>
        <v>0</v>
      </c>
      <c r="AR168" s="9">
        <f>SUM(Table1[[#This Row],[Total Elec Energy]:[Total DW Energy]])</f>
        <v>362191.34815999999</v>
      </c>
      <c r="AS168" s="7">
        <f>IFERROR(Table1[[#This Row],[Total Building Energy (kBTU)]]/Table1[[#This Row],[Building Area]],0)</f>
        <v>22.223054863173395</v>
      </c>
    </row>
    <row r="169" spans="1:45" x14ac:dyDescent="0.25">
      <c r="A169" s="4">
        <v>44136</v>
      </c>
      <c r="B169" t="s">
        <v>121</v>
      </c>
      <c r="C169">
        <f>VLOOKUP(Table1[[#This Row],[Building]],Building_Areas,2,FALSE)</f>
        <v>36500</v>
      </c>
      <c r="E169">
        <v>13102.1052631579</v>
      </c>
      <c r="F169">
        <v>45467.128872180452</v>
      </c>
      <c r="G169">
        <v>1.2456747636213821</v>
      </c>
      <c r="K169">
        <v>0</v>
      </c>
      <c r="N169">
        <v>762745.7142857142</v>
      </c>
      <c r="AF169" s="9">
        <f>SUMIF(Table1[[#Headers],[Steam Consumption]:[CHW Consumption_2]], "Elec*",D169:AE169)</f>
        <v>13102.1052631579</v>
      </c>
      <c r="AG169" s="9">
        <f>SUMIF(Table1[[#Headers],[Steam Consumption]:[CHW Consumption_2]], "Gas*",D169:AE169)</f>
        <v>0</v>
      </c>
      <c r="AH169" s="9">
        <f>SUMIF(Table1[[#Headers],[Steam Consumption]:[CHW Consumption_2]], "Steam*",D169:AE169)</f>
        <v>0</v>
      </c>
      <c r="AI169" s="9">
        <f>SUMIF(Table1[[#Headers],[Steam Consumption]:[CHW Consumption_2]], "HW *",D169:AE169)</f>
        <v>0</v>
      </c>
      <c r="AJ169" s="9">
        <f>SUMIF(Table1[[#Headers],[Steam Consumption]:[CHW Consumption_2]], "CHW*",D169:AE169)</f>
        <v>762745.7142857142</v>
      </c>
      <c r="AK169" s="9">
        <f>SUMIF(Table1[[#Headers],[Steam Consumption]:[CHW Consumption_2]], "DW*",D169:AE169)</f>
        <v>0</v>
      </c>
      <c r="AL169" s="9">
        <f>Table1[[#This Row],[Total Elec Consumption]]*3.412</f>
        <v>44704.383157894757</v>
      </c>
      <c r="AM169" s="9">
        <f>Table1[[#This Row],[Total Gas Consumption]]*1</f>
        <v>0</v>
      </c>
      <c r="AN169" s="9">
        <f>Table1[[#This Row],[Total Steam Consumption]]*950/1000</f>
        <v>0</v>
      </c>
      <c r="AO169" s="9">
        <f>Table1[[#This Row],[Total HW Consumption]]</f>
        <v>0</v>
      </c>
      <c r="AP169" s="9">
        <f>Table1[[#This Row],[Total CHW Consumption]]</f>
        <v>762745.7142857142</v>
      </c>
      <c r="AQ169" s="9">
        <f>Table1[[#This Row],[Total DW Consumption]]*0</f>
        <v>0</v>
      </c>
      <c r="AR169" s="9">
        <f>SUM(Table1[[#This Row],[Total Elec Energy]:[Total DW Energy]])</f>
        <v>807450.09744360892</v>
      </c>
      <c r="AS169" s="7">
        <f>IFERROR(Table1[[#This Row],[Total Building Energy (kBTU)]]/Table1[[#This Row],[Building Area]],0)</f>
        <v>22.121920477907093</v>
      </c>
    </row>
    <row r="170" spans="1:45" x14ac:dyDescent="0.25">
      <c r="A170" s="4">
        <v>43952</v>
      </c>
      <c r="B170" t="s">
        <v>123</v>
      </c>
      <c r="C170">
        <f>VLOOKUP(Table1[[#This Row],[Building]],Building_Areas,2,FALSE)</f>
        <v>140788</v>
      </c>
      <c r="D170">
        <v>941448</v>
      </c>
      <c r="E170">
        <v>244870</v>
      </c>
      <c r="F170">
        <v>859437443.60800004</v>
      </c>
      <c r="G170">
        <v>6104.4793846634657</v>
      </c>
      <c r="N170">
        <v>1371168</v>
      </c>
      <c r="AF170" s="9">
        <f>SUMIF(Table1[[#Headers],[Steam Consumption]:[CHW Consumption_2]], "Elec*",D170:AE170)</f>
        <v>244870</v>
      </c>
      <c r="AG170" s="9">
        <f>SUMIF(Table1[[#Headers],[Steam Consumption]:[CHW Consumption_2]], "Gas*",D170:AE170)</f>
        <v>0</v>
      </c>
      <c r="AH170" s="9">
        <f>SUMIF(Table1[[#Headers],[Steam Consumption]:[CHW Consumption_2]], "Steam*",D170:AE170)</f>
        <v>941448</v>
      </c>
      <c r="AI170" s="9">
        <f>SUMIF(Table1[[#Headers],[Steam Consumption]:[CHW Consumption_2]], "HW *",D170:AE170)</f>
        <v>0</v>
      </c>
      <c r="AJ170" s="9">
        <f>SUMIF(Table1[[#Headers],[Steam Consumption]:[CHW Consumption_2]], "CHW*",D170:AE170)</f>
        <v>1371168</v>
      </c>
      <c r="AK170" s="9">
        <f>SUMIF(Table1[[#Headers],[Steam Consumption]:[CHW Consumption_2]], "DW*",D170:AE170)</f>
        <v>0</v>
      </c>
      <c r="AL170" s="9">
        <f>Table1[[#This Row],[Total Elec Consumption]]*3.412</f>
        <v>835496.44</v>
      </c>
      <c r="AM170" s="9">
        <f>Table1[[#This Row],[Total Gas Consumption]]*1</f>
        <v>0</v>
      </c>
      <c r="AN170" s="9">
        <f>Table1[[#This Row],[Total Steam Consumption]]*950/1000</f>
        <v>894375.6</v>
      </c>
      <c r="AO170" s="9">
        <f>Table1[[#This Row],[Total HW Consumption]]</f>
        <v>0</v>
      </c>
      <c r="AP170" s="9">
        <f>Table1[[#This Row],[Total CHW Consumption]]</f>
        <v>1371168</v>
      </c>
      <c r="AQ170" s="9">
        <f>Table1[[#This Row],[Total DW Consumption]]*0</f>
        <v>0</v>
      </c>
      <c r="AR170" s="9">
        <f>SUM(Table1[[#This Row],[Total Elec Energy]:[Total DW Energy]])</f>
        <v>3101040.04</v>
      </c>
      <c r="AS170" s="7">
        <f>IFERROR(Table1[[#This Row],[Total Building Energy (kBTU)]]/Table1[[#This Row],[Building Area]],0)</f>
        <v>22.026309344546412</v>
      </c>
    </row>
    <row r="171" spans="1:45" x14ac:dyDescent="0.25">
      <c r="A171" s="4">
        <v>44501</v>
      </c>
      <c r="B171" t="s">
        <v>123</v>
      </c>
      <c r="C171">
        <f>VLOOKUP(Table1[[#This Row],[Building]],Building_Areas,2,FALSE)</f>
        <v>140788</v>
      </c>
      <c r="D171">
        <v>1442560</v>
      </c>
      <c r="E171">
        <v>235696</v>
      </c>
      <c r="F171">
        <v>1316419839.52</v>
      </c>
      <c r="G171">
        <v>9350.3696303662236</v>
      </c>
      <c r="N171">
        <v>924768</v>
      </c>
      <c r="AF171" s="9">
        <f>SUMIF(Table1[[#Headers],[Steam Consumption]:[CHW Consumption_2]], "Elec*",D171:AE171)</f>
        <v>235696</v>
      </c>
      <c r="AG171" s="9">
        <f>SUMIF(Table1[[#Headers],[Steam Consumption]:[CHW Consumption_2]], "Gas*",D171:AE171)</f>
        <v>0</v>
      </c>
      <c r="AH171" s="9">
        <f>SUMIF(Table1[[#Headers],[Steam Consumption]:[CHW Consumption_2]], "Steam*",D171:AE171)</f>
        <v>1442560</v>
      </c>
      <c r="AI171" s="9">
        <f>SUMIF(Table1[[#Headers],[Steam Consumption]:[CHW Consumption_2]], "HW *",D171:AE171)</f>
        <v>0</v>
      </c>
      <c r="AJ171" s="9">
        <f>SUMIF(Table1[[#Headers],[Steam Consumption]:[CHW Consumption_2]], "CHW*",D171:AE171)</f>
        <v>924768</v>
      </c>
      <c r="AK171" s="9">
        <f>SUMIF(Table1[[#Headers],[Steam Consumption]:[CHW Consumption_2]], "DW*",D171:AE171)</f>
        <v>0</v>
      </c>
      <c r="AL171" s="9">
        <f>Table1[[#This Row],[Total Elec Consumption]]*3.412</f>
        <v>804194.75199999998</v>
      </c>
      <c r="AM171" s="9">
        <f>Table1[[#This Row],[Total Gas Consumption]]*1</f>
        <v>0</v>
      </c>
      <c r="AN171" s="9">
        <f>Table1[[#This Row],[Total Steam Consumption]]*950/1000</f>
        <v>1370432</v>
      </c>
      <c r="AO171" s="9">
        <f>Table1[[#This Row],[Total HW Consumption]]</f>
        <v>0</v>
      </c>
      <c r="AP171" s="9">
        <f>Table1[[#This Row],[Total CHW Consumption]]</f>
        <v>924768</v>
      </c>
      <c r="AQ171" s="9">
        <f>Table1[[#This Row],[Total DW Consumption]]*0</f>
        <v>0</v>
      </c>
      <c r="AR171" s="9">
        <f>SUM(Table1[[#This Row],[Total Elec Energy]:[Total DW Energy]])</f>
        <v>3099394.7519999999</v>
      </c>
      <c r="AS171" s="7">
        <f>IFERROR(Table1[[#This Row],[Total Building Energy (kBTU)]]/Table1[[#This Row],[Building Area]],0)</f>
        <v>22.01462306446572</v>
      </c>
    </row>
    <row r="172" spans="1:45" x14ac:dyDescent="0.25">
      <c r="A172" s="4">
        <v>44228</v>
      </c>
      <c r="B172" t="s">
        <v>83</v>
      </c>
      <c r="C172">
        <f>VLOOKUP(Table1[[#This Row],[Building]],Building_Areas,2,FALSE)</f>
        <v>16298</v>
      </c>
      <c r="F172">
        <v>254169952.2621538</v>
      </c>
      <c r="G172">
        <v>15595.16212186488</v>
      </c>
      <c r="H172">
        <v>0</v>
      </c>
      <c r="I172">
        <v>26498.76923076923</v>
      </c>
      <c r="J172">
        <v>0</v>
      </c>
      <c r="L172">
        <v>929384.61538461549</v>
      </c>
      <c r="P172">
        <v>184466.15384615379</v>
      </c>
      <c r="Q172">
        <v>93110.76923076922</v>
      </c>
      <c r="AF172" s="9">
        <f>SUMIF(Table1[[#Headers],[Steam Consumption]:[CHW Consumption_2]], "Elec*",D172:AE172)</f>
        <v>26498.76923076923</v>
      </c>
      <c r="AG172" s="9">
        <f>SUMIF(Table1[[#Headers],[Steam Consumption]:[CHW Consumption_2]], "Gas*",D172:AE172)</f>
        <v>0</v>
      </c>
      <c r="AH172" s="9">
        <f>SUMIF(Table1[[#Headers],[Steam Consumption]:[CHW Consumption_2]], "Steam*",D172:AE172)</f>
        <v>277576.92307692301</v>
      </c>
      <c r="AI172" s="9">
        <f>SUMIF(Table1[[#Headers],[Steam Consumption]:[CHW Consumption_2]], "HW *",D172:AE172)</f>
        <v>0</v>
      </c>
      <c r="AJ172" s="9">
        <f>SUMIF(Table1[[#Headers],[Steam Consumption]:[CHW Consumption_2]], "CHW*",D172:AE172)</f>
        <v>0</v>
      </c>
      <c r="AK172" s="9">
        <f>SUMIF(Table1[[#Headers],[Steam Consumption]:[CHW Consumption_2]], "DW*",D172:AE172)</f>
        <v>929384.61538461549</v>
      </c>
      <c r="AL172" s="9">
        <f>Table1[[#This Row],[Total Elec Consumption]]*3.412</f>
        <v>90413.800615384607</v>
      </c>
      <c r="AM172" s="9">
        <f>Table1[[#This Row],[Total Gas Consumption]]*1</f>
        <v>0</v>
      </c>
      <c r="AN172" s="9">
        <f>Table1[[#This Row],[Total Steam Consumption]]*950/1000</f>
        <v>263698.07692307688</v>
      </c>
      <c r="AO172" s="9">
        <f>Table1[[#This Row],[Total HW Consumption]]</f>
        <v>0</v>
      </c>
      <c r="AP172" s="9">
        <f>Table1[[#This Row],[Total CHW Consumption]]</f>
        <v>0</v>
      </c>
      <c r="AQ172" s="9">
        <f>Table1[[#This Row],[Total DW Consumption]]*0</f>
        <v>0</v>
      </c>
      <c r="AR172" s="9">
        <f>SUM(Table1[[#This Row],[Total Elec Energy]:[Total DW Energy]])</f>
        <v>354111.87753846147</v>
      </c>
      <c r="AS172" s="7">
        <f>IFERROR(Table1[[#This Row],[Total Building Energy (kBTU)]]/Table1[[#This Row],[Building Area]],0)</f>
        <v>21.727320992665447</v>
      </c>
    </row>
    <row r="173" spans="1:45" x14ac:dyDescent="0.25">
      <c r="A173" s="4">
        <v>44105</v>
      </c>
      <c r="B173" t="s">
        <v>100</v>
      </c>
      <c r="C173">
        <f>VLOOKUP(Table1[[#This Row],[Building]],Building_Areas,2,FALSE)</f>
        <v>106758</v>
      </c>
      <c r="D173">
        <v>1904672</v>
      </c>
      <c r="E173">
        <v>699</v>
      </c>
      <c r="F173">
        <v>1738072369.836</v>
      </c>
      <c r="G173">
        <v>16280.48829910639</v>
      </c>
      <c r="H173">
        <v>6492</v>
      </c>
      <c r="I173">
        <v>126764</v>
      </c>
      <c r="M173">
        <v>0</v>
      </c>
      <c r="N173">
        <v>12096</v>
      </c>
      <c r="O173">
        <v>4410</v>
      </c>
      <c r="T173">
        <v>838</v>
      </c>
      <c r="U173">
        <v>6692</v>
      </c>
      <c r="Z173">
        <v>316500</v>
      </c>
      <c r="AA173">
        <v>197200</v>
      </c>
      <c r="AF173" s="9">
        <f>SUMIF(Table1[[#Headers],[Steam Consumption]:[CHW Consumption_2]], "Elec*",D173:AE173)</f>
        <v>145895</v>
      </c>
      <c r="AG173" s="9">
        <f>SUMIF(Table1[[#Headers],[Steam Consumption]:[CHW Consumption_2]], "Gas*",D173:AE173)</f>
        <v>0</v>
      </c>
      <c r="AH173" s="9">
        <f>SUMIF(Table1[[#Headers],[Steam Consumption]:[CHW Consumption_2]], "Steam*",D173:AE173)</f>
        <v>1904672</v>
      </c>
      <c r="AI173" s="9">
        <f>SUMIF(Table1[[#Headers],[Steam Consumption]:[CHW Consumption_2]], "HW *",D173:AE173)</f>
        <v>0</v>
      </c>
      <c r="AJ173" s="9">
        <f>SUMIF(Table1[[#Headers],[Steam Consumption]:[CHW Consumption_2]], "CHW*",D173:AE173)</f>
        <v>12096</v>
      </c>
      <c r="AK173" s="9">
        <f>SUMIF(Table1[[#Headers],[Steam Consumption]:[CHW Consumption_2]], "DW*",D173:AE173)</f>
        <v>513700</v>
      </c>
      <c r="AL173" s="9">
        <f>Table1[[#This Row],[Total Elec Consumption]]*3.412</f>
        <v>497793.74</v>
      </c>
      <c r="AM173" s="9">
        <f>Table1[[#This Row],[Total Gas Consumption]]*1</f>
        <v>0</v>
      </c>
      <c r="AN173" s="9">
        <f>Table1[[#This Row],[Total Steam Consumption]]*950/1000</f>
        <v>1809438.4</v>
      </c>
      <c r="AO173" s="9">
        <f>Table1[[#This Row],[Total HW Consumption]]</f>
        <v>0</v>
      </c>
      <c r="AP173" s="9">
        <f>Table1[[#This Row],[Total CHW Consumption]]</f>
        <v>12096</v>
      </c>
      <c r="AQ173" s="9">
        <f>Table1[[#This Row],[Total DW Consumption]]*0</f>
        <v>0</v>
      </c>
      <c r="AR173" s="9">
        <f>SUM(Table1[[#This Row],[Total Elec Energy]:[Total DW Energy]])</f>
        <v>2319328.1399999997</v>
      </c>
      <c r="AS173" s="7">
        <f>IFERROR(Table1[[#This Row],[Total Building Energy (kBTU)]]/Table1[[#This Row],[Building Area]],0)</f>
        <v>21.725099196313153</v>
      </c>
    </row>
    <row r="174" spans="1:45" x14ac:dyDescent="0.25">
      <c r="A174" s="4">
        <v>44197</v>
      </c>
      <c r="B174" t="s">
        <v>83</v>
      </c>
      <c r="C174">
        <f>VLOOKUP(Table1[[#This Row],[Building]],Building_Areas,2,FALSE)</f>
        <v>16298</v>
      </c>
      <c r="F174">
        <v>242671021.484</v>
      </c>
      <c r="G174">
        <v>14889.619676279301</v>
      </c>
      <c r="H174">
        <v>0</v>
      </c>
      <c r="I174">
        <v>29807</v>
      </c>
      <c r="J174">
        <v>0</v>
      </c>
      <c r="L174">
        <v>1062600</v>
      </c>
      <c r="P174">
        <v>181730</v>
      </c>
      <c r="Q174">
        <v>83080</v>
      </c>
      <c r="AF174" s="9">
        <f>SUMIF(Table1[[#Headers],[Steam Consumption]:[CHW Consumption_2]], "Elec*",D174:AE174)</f>
        <v>29807</v>
      </c>
      <c r="AG174" s="9">
        <f>SUMIF(Table1[[#Headers],[Steam Consumption]:[CHW Consumption_2]], "Gas*",D174:AE174)</f>
        <v>0</v>
      </c>
      <c r="AH174" s="9">
        <f>SUMIF(Table1[[#Headers],[Steam Consumption]:[CHW Consumption_2]], "Steam*",D174:AE174)</f>
        <v>264810</v>
      </c>
      <c r="AI174" s="9">
        <f>SUMIF(Table1[[#Headers],[Steam Consumption]:[CHW Consumption_2]], "HW *",D174:AE174)</f>
        <v>0</v>
      </c>
      <c r="AJ174" s="9">
        <f>SUMIF(Table1[[#Headers],[Steam Consumption]:[CHW Consumption_2]], "CHW*",D174:AE174)</f>
        <v>0</v>
      </c>
      <c r="AK174" s="9">
        <f>SUMIF(Table1[[#Headers],[Steam Consumption]:[CHW Consumption_2]], "DW*",D174:AE174)</f>
        <v>1062600</v>
      </c>
      <c r="AL174" s="9">
        <f>Table1[[#This Row],[Total Elec Consumption]]*3.412</f>
        <v>101701.484</v>
      </c>
      <c r="AM174" s="9">
        <f>Table1[[#This Row],[Total Gas Consumption]]*1</f>
        <v>0</v>
      </c>
      <c r="AN174" s="9">
        <f>Table1[[#This Row],[Total Steam Consumption]]*950/1000</f>
        <v>251569.5</v>
      </c>
      <c r="AO174" s="9">
        <f>Table1[[#This Row],[Total HW Consumption]]</f>
        <v>0</v>
      </c>
      <c r="AP174" s="9">
        <f>Table1[[#This Row],[Total CHW Consumption]]</f>
        <v>0</v>
      </c>
      <c r="AQ174" s="9">
        <f>Table1[[#This Row],[Total DW Consumption]]*0</f>
        <v>0</v>
      </c>
      <c r="AR174" s="9">
        <f>SUM(Table1[[#This Row],[Total Elec Energy]:[Total DW Energy]])</f>
        <v>353270.984</v>
      </c>
      <c r="AS174" s="7">
        <f>IFERROR(Table1[[#This Row],[Total Building Energy (kBTU)]]/Table1[[#This Row],[Building Area]],0)</f>
        <v>21.67572610136213</v>
      </c>
    </row>
    <row r="175" spans="1:45" x14ac:dyDescent="0.25">
      <c r="A175" s="4">
        <v>44621</v>
      </c>
      <c r="B175" t="s">
        <v>120</v>
      </c>
      <c r="C175">
        <f>VLOOKUP(Table1[[#This Row],[Building]],Building_Areas,2,FALSE)</f>
        <v>36500</v>
      </c>
      <c r="D175">
        <v>741981.79310344823</v>
      </c>
      <c r="E175">
        <v>24557.53571428571</v>
      </c>
      <c r="F175">
        <v>677359116.65668464</v>
      </c>
      <c r="G175">
        <v>18557.784017991358</v>
      </c>
      <c r="K175">
        <v>0</v>
      </c>
      <c r="L175">
        <v>587931.03448275861</v>
      </c>
      <c r="N175">
        <v>0</v>
      </c>
      <c r="AF175" s="9">
        <f>SUMIF(Table1[[#Headers],[Steam Consumption]:[CHW Consumption_2]], "Elec*",D175:AE175)</f>
        <v>24557.53571428571</v>
      </c>
      <c r="AG175" s="9">
        <f>SUMIF(Table1[[#Headers],[Steam Consumption]:[CHW Consumption_2]], "Gas*",D175:AE175)</f>
        <v>0</v>
      </c>
      <c r="AH175" s="9">
        <f>SUMIF(Table1[[#Headers],[Steam Consumption]:[CHW Consumption_2]], "Steam*",D175:AE175)</f>
        <v>741981.79310344823</v>
      </c>
      <c r="AI175" s="9">
        <f>SUMIF(Table1[[#Headers],[Steam Consumption]:[CHW Consumption_2]], "HW *",D175:AE175)</f>
        <v>0</v>
      </c>
      <c r="AJ175" s="9">
        <f>SUMIF(Table1[[#Headers],[Steam Consumption]:[CHW Consumption_2]], "CHW*",D175:AE175)</f>
        <v>0</v>
      </c>
      <c r="AK175" s="9">
        <f>SUMIF(Table1[[#Headers],[Steam Consumption]:[CHW Consumption_2]], "DW*",D175:AE175)</f>
        <v>587931.03448275861</v>
      </c>
      <c r="AL175" s="9">
        <f>Table1[[#This Row],[Total Elec Consumption]]*3.412</f>
        <v>83790.311857142835</v>
      </c>
      <c r="AM175" s="9">
        <f>Table1[[#This Row],[Total Gas Consumption]]*1</f>
        <v>0</v>
      </c>
      <c r="AN175" s="9">
        <f>Table1[[#This Row],[Total Steam Consumption]]*950/1000</f>
        <v>704882.7034482758</v>
      </c>
      <c r="AO175" s="9">
        <f>Table1[[#This Row],[Total HW Consumption]]</f>
        <v>0</v>
      </c>
      <c r="AP175" s="9">
        <f>Table1[[#This Row],[Total CHW Consumption]]</f>
        <v>0</v>
      </c>
      <c r="AQ175" s="9">
        <f>Table1[[#This Row],[Total DW Consumption]]*0</f>
        <v>0</v>
      </c>
      <c r="AR175" s="9">
        <f>SUM(Table1[[#This Row],[Total Elec Energy]:[Total DW Energy]])</f>
        <v>788673.01530541864</v>
      </c>
      <c r="AS175" s="7">
        <f>IFERROR(Table1[[#This Row],[Total Building Energy (kBTU)]]/Table1[[#This Row],[Building Area]],0)</f>
        <v>21.607479871381333</v>
      </c>
    </row>
    <row r="176" spans="1:45" x14ac:dyDescent="0.25">
      <c r="A176" s="4">
        <v>44470</v>
      </c>
      <c r="B176" t="s">
        <v>123</v>
      </c>
      <c r="C176">
        <f>VLOOKUP(Table1[[#This Row],[Building]],Building_Areas,2,FALSE)</f>
        <v>140788</v>
      </c>
      <c r="D176">
        <v>841387.03448275861</v>
      </c>
      <c r="E176">
        <v>244603.28571428571</v>
      </c>
      <c r="F176">
        <v>768180966.32589161</v>
      </c>
      <c r="G176">
        <v>5456.2957519525216</v>
      </c>
      <c r="N176">
        <v>1404466.7586206901</v>
      </c>
      <c r="AF176" s="9">
        <f>SUMIF(Table1[[#Headers],[Steam Consumption]:[CHW Consumption_2]], "Elec*",D176:AE176)</f>
        <v>244603.28571428571</v>
      </c>
      <c r="AG176" s="9">
        <f>SUMIF(Table1[[#Headers],[Steam Consumption]:[CHW Consumption_2]], "Gas*",D176:AE176)</f>
        <v>0</v>
      </c>
      <c r="AH176" s="9">
        <f>SUMIF(Table1[[#Headers],[Steam Consumption]:[CHW Consumption_2]], "Steam*",D176:AE176)</f>
        <v>841387.03448275861</v>
      </c>
      <c r="AI176" s="9">
        <f>SUMIF(Table1[[#Headers],[Steam Consumption]:[CHW Consumption_2]], "HW *",D176:AE176)</f>
        <v>0</v>
      </c>
      <c r="AJ176" s="9">
        <f>SUMIF(Table1[[#Headers],[Steam Consumption]:[CHW Consumption_2]], "CHW*",D176:AE176)</f>
        <v>1404466.7586206901</v>
      </c>
      <c r="AK176" s="9">
        <f>SUMIF(Table1[[#Headers],[Steam Consumption]:[CHW Consumption_2]], "DW*",D176:AE176)</f>
        <v>0</v>
      </c>
      <c r="AL176" s="9">
        <f>Table1[[#This Row],[Total Elec Consumption]]*3.412</f>
        <v>834586.41085714288</v>
      </c>
      <c r="AM176" s="9">
        <f>Table1[[#This Row],[Total Gas Consumption]]*1</f>
        <v>0</v>
      </c>
      <c r="AN176" s="9">
        <f>Table1[[#This Row],[Total Steam Consumption]]*950/1000</f>
        <v>799317.68275862059</v>
      </c>
      <c r="AO176" s="9">
        <f>Table1[[#This Row],[Total HW Consumption]]</f>
        <v>0</v>
      </c>
      <c r="AP176" s="9">
        <f>Table1[[#This Row],[Total CHW Consumption]]</f>
        <v>1404466.7586206901</v>
      </c>
      <c r="AQ176" s="9">
        <f>Table1[[#This Row],[Total DW Consumption]]*0</f>
        <v>0</v>
      </c>
      <c r="AR176" s="9">
        <f>SUM(Table1[[#This Row],[Total Elec Energy]:[Total DW Energy]])</f>
        <v>3038370.8522364534</v>
      </c>
      <c r="AS176" s="7">
        <f>IFERROR(Table1[[#This Row],[Total Building Energy (kBTU)]]/Table1[[#This Row],[Building Area]],0)</f>
        <v>21.581177744100728</v>
      </c>
    </row>
    <row r="177" spans="1:45" x14ac:dyDescent="0.25">
      <c r="A177" s="4">
        <v>43344</v>
      </c>
      <c r="B177" t="s">
        <v>123</v>
      </c>
      <c r="C177">
        <f>VLOOKUP(Table1[[#This Row],[Building]],Building_Areas,2,FALSE)</f>
        <v>140788</v>
      </c>
      <c r="D177">
        <v>613842.85714285716</v>
      </c>
      <c r="E177">
        <v>233083.84615384621</v>
      </c>
      <c r="F177">
        <v>560621615.56879127</v>
      </c>
      <c r="G177">
        <v>3982.026987873905</v>
      </c>
      <c r="N177">
        <v>1647771.4285714279</v>
      </c>
      <c r="AF177" s="9">
        <f>SUMIF(Table1[[#Headers],[Steam Consumption]:[CHW Consumption_2]], "Elec*",D177:AE177)</f>
        <v>233083.84615384621</v>
      </c>
      <c r="AG177" s="9">
        <f>SUMIF(Table1[[#Headers],[Steam Consumption]:[CHW Consumption_2]], "Gas*",D177:AE177)</f>
        <v>0</v>
      </c>
      <c r="AH177" s="9">
        <f>SUMIF(Table1[[#Headers],[Steam Consumption]:[CHW Consumption_2]], "Steam*",D177:AE177)</f>
        <v>613842.85714285716</v>
      </c>
      <c r="AI177" s="9">
        <f>SUMIF(Table1[[#Headers],[Steam Consumption]:[CHW Consumption_2]], "HW *",D177:AE177)</f>
        <v>0</v>
      </c>
      <c r="AJ177" s="9">
        <f>SUMIF(Table1[[#Headers],[Steam Consumption]:[CHW Consumption_2]], "CHW*",D177:AE177)</f>
        <v>1647771.4285714279</v>
      </c>
      <c r="AK177" s="9">
        <f>SUMIF(Table1[[#Headers],[Steam Consumption]:[CHW Consumption_2]], "DW*",D177:AE177)</f>
        <v>0</v>
      </c>
      <c r="AL177" s="9">
        <f>Table1[[#This Row],[Total Elec Consumption]]*3.412</f>
        <v>795282.08307692327</v>
      </c>
      <c r="AM177" s="9">
        <f>Table1[[#This Row],[Total Gas Consumption]]*1</f>
        <v>0</v>
      </c>
      <c r="AN177" s="9">
        <f>Table1[[#This Row],[Total Steam Consumption]]*950/1000</f>
        <v>583150.71428571432</v>
      </c>
      <c r="AO177" s="9">
        <f>Table1[[#This Row],[Total HW Consumption]]</f>
        <v>0</v>
      </c>
      <c r="AP177" s="9">
        <f>Table1[[#This Row],[Total CHW Consumption]]</f>
        <v>1647771.4285714279</v>
      </c>
      <c r="AQ177" s="9">
        <f>Table1[[#This Row],[Total DW Consumption]]*0</f>
        <v>0</v>
      </c>
      <c r="AR177" s="9">
        <f>SUM(Table1[[#This Row],[Total Elec Energy]:[Total DW Energy]])</f>
        <v>3026204.2259340659</v>
      </c>
      <c r="AS177" s="7">
        <f>IFERROR(Table1[[#This Row],[Total Building Energy (kBTU)]]/Table1[[#This Row],[Building Area]],0)</f>
        <v>21.494759680754509</v>
      </c>
    </row>
    <row r="178" spans="1:45" x14ac:dyDescent="0.25">
      <c r="A178" s="4">
        <v>44075</v>
      </c>
      <c r="B178" t="s">
        <v>100</v>
      </c>
      <c r="C178">
        <f>VLOOKUP(Table1[[#This Row],[Building]],Building_Areas,2,FALSE)</f>
        <v>106758</v>
      </c>
      <c r="D178">
        <v>1159936</v>
      </c>
      <c r="E178">
        <v>529</v>
      </c>
      <c r="F178">
        <v>1059924276.470667</v>
      </c>
      <c r="G178">
        <v>9928.2889944609924</v>
      </c>
      <c r="H178">
        <v>100232</v>
      </c>
      <c r="I178">
        <v>116320</v>
      </c>
      <c r="M178">
        <v>0</v>
      </c>
      <c r="N178">
        <v>409248</v>
      </c>
      <c r="O178">
        <v>4117</v>
      </c>
      <c r="T178">
        <v>835</v>
      </c>
      <c r="U178">
        <v>5830</v>
      </c>
      <c r="Z178">
        <v>768100</v>
      </c>
      <c r="AA178">
        <v>516666.66666666669</v>
      </c>
      <c r="AF178" s="9">
        <f>SUMIF(Table1[[#Headers],[Steam Consumption]:[CHW Consumption_2]], "Elec*",D178:AE178)</f>
        <v>227863</v>
      </c>
      <c r="AG178" s="9">
        <f>SUMIF(Table1[[#Headers],[Steam Consumption]:[CHW Consumption_2]], "Gas*",D178:AE178)</f>
        <v>0</v>
      </c>
      <c r="AH178" s="9">
        <f>SUMIF(Table1[[#Headers],[Steam Consumption]:[CHW Consumption_2]], "Steam*",D178:AE178)</f>
        <v>1159936</v>
      </c>
      <c r="AI178" s="9">
        <f>SUMIF(Table1[[#Headers],[Steam Consumption]:[CHW Consumption_2]], "HW *",D178:AE178)</f>
        <v>0</v>
      </c>
      <c r="AJ178" s="9">
        <f>SUMIF(Table1[[#Headers],[Steam Consumption]:[CHW Consumption_2]], "CHW*",D178:AE178)</f>
        <v>409248</v>
      </c>
      <c r="AK178" s="9">
        <f>SUMIF(Table1[[#Headers],[Steam Consumption]:[CHW Consumption_2]], "DW*",D178:AE178)</f>
        <v>1284766.6666666667</v>
      </c>
      <c r="AL178" s="9">
        <f>Table1[[#This Row],[Total Elec Consumption]]*3.412</f>
        <v>777468.55599999998</v>
      </c>
      <c r="AM178" s="9">
        <f>Table1[[#This Row],[Total Gas Consumption]]*1</f>
        <v>0</v>
      </c>
      <c r="AN178" s="9">
        <f>Table1[[#This Row],[Total Steam Consumption]]*950/1000</f>
        <v>1101939.2</v>
      </c>
      <c r="AO178" s="9">
        <f>Table1[[#This Row],[Total HW Consumption]]</f>
        <v>0</v>
      </c>
      <c r="AP178" s="9">
        <f>Table1[[#This Row],[Total CHW Consumption]]</f>
        <v>409248</v>
      </c>
      <c r="AQ178" s="9">
        <f>Table1[[#This Row],[Total DW Consumption]]*0</f>
        <v>0</v>
      </c>
      <c r="AR178" s="9">
        <f>SUM(Table1[[#This Row],[Total Elec Energy]:[Total DW Energy]])</f>
        <v>2288655.7560000001</v>
      </c>
      <c r="AS178" s="7">
        <f>IFERROR(Table1[[#This Row],[Total Building Energy (kBTU)]]/Table1[[#This Row],[Building Area]],0)</f>
        <v>21.437791603439557</v>
      </c>
    </row>
    <row r="179" spans="1:45" x14ac:dyDescent="0.25">
      <c r="A179" s="4">
        <v>43132</v>
      </c>
      <c r="B179" t="s">
        <v>98</v>
      </c>
      <c r="C179">
        <f>VLOOKUP(Table1[[#This Row],[Building]],Building_Areas,2,FALSE)</f>
        <v>53163.17</v>
      </c>
      <c r="E179">
        <v>51373</v>
      </c>
      <c r="F179">
        <v>96427284.675999984</v>
      </c>
      <c r="G179">
        <v>1813.804425559129</v>
      </c>
      <c r="J179">
        <v>962463.99999999988</v>
      </c>
      <c r="L179">
        <v>5600</v>
      </c>
      <c r="AF179" s="9">
        <f>SUMIF(Table1[[#Headers],[Steam Consumption]:[CHW Consumption_2]], "Elec*",D179:AE179)</f>
        <v>51373</v>
      </c>
      <c r="AG179" s="9">
        <f>SUMIF(Table1[[#Headers],[Steam Consumption]:[CHW Consumption_2]], "Gas*",D179:AE179)</f>
        <v>962463.99999999988</v>
      </c>
      <c r="AH179" s="9">
        <f>SUMIF(Table1[[#Headers],[Steam Consumption]:[CHW Consumption_2]], "Steam*",D179:AE179)</f>
        <v>0</v>
      </c>
      <c r="AI179" s="9">
        <f>SUMIF(Table1[[#Headers],[Steam Consumption]:[CHW Consumption_2]], "HW *",D179:AE179)</f>
        <v>0</v>
      </c>
      <c r="AJ179" s="9">
        <f>SUMIF(Table1[[#Headers],[Steam Consumption]:[CHW Consumption_2]], "CHW*",D179:AE179)</f>
        <v>0</v>
      </c>
      <c r="AK179" s="9">
        <f>SUMIF(Table1[[#Headers],[Steam Consumption]:[CHW Consumption_2]], "DW*",D179:AE179)</f>
        <v>5600</v>
      </c>
      <c r="AL179" s="9">
        <f>Table1[[#This Row],[Total Elec Consumption]]*3.412</f>
        <v>175284.67600000001</v>
      </c>
      <c r="AM179" s="9">
        <f>Table1[[#This Row],[Total Gas Consumption]]*1</f>
        <v>962463.99999999988</v>
      </c>
      <c r="AN179" s="9">
        <f>Table1[[#This Row],[Total Steam Consumption]]*950/1000</f>
        <v>0</v>
      </c>
      <c r="AO179" s="9">
        <f>Table1[[#This Row],[Total HW Consumption]]</f>
        <v>0</v>
      </c>
      <c r="AP179" s="9">
        <f>Table1[[#This Row],[Total CHW Consumption]]</f>
        <v>0</v>
      </c>
      <c r="AQ179" s="9">
        <f>Table1[[#This Row],[Total DW Consumption]]*0</f>
        <v>0</v>
      </c>
      <c r="AR179" s="9">
        <f>SUM(Table1[[#This Row],[Total Elec Energy]:[Total DW Energy]])</f>
        <v>1137748.676</v>
      </c>
      <c r="AS179" s="7">
        <f>IFERROR(Table1[[#This Row],[Total Building Energy (kBTU)]]/Table1[[#This Row],[Building Area]],0)</f>
        <v>21.401069123605684</v>
      </c>
    </row>
    <row r="180" spans="1:45" x14ac:dyDescent="0.25">
      <c r="A180" s="4">
        <v>44256</v>
      </c>
      <c r="B180" t="s">
        <v>123</v>
      </c>
      <c r="C180">
        <f>VLOOKUP(Table1[[#This Row],[Building]],Building_Areas,2,FALSE)</f>
        <v>140788</v>
      </c>
      <c r="D180">
        <v>1327561.1034482759</v>
      </c>
      <c r="E180">
        <v>246161.37931034481</v>
      </c>
      <c r="F180">
        <v>1211576535.6248269</v>
      </c>
      <c r="G180">
        <v>8605.6804246443407</v>
      </c>
      <c r="N180">
        <v>906653.79310344823</v>
      </c>
      <c r="AF180" s="9">
        <f>SUMIF(Table1[[#Headers],[Steam Consumption]:[CHW Consumption_2]], "Elec*",D180:AE180)</f>
        <v>246161.37931034481</v>
      </c>
      <c r="AG180" s="9">
        <f>SUMIF(Table1[[#Headers],[Steam Consumption]:[CHW Consumption_2]], "Gas*",D180:AE180)</f>
        <v>0</v>
      </c>
      <c r="AH180" s="9">
        <f>SUMIF(Table1[[#Headers],[Steam Consumption]:[CHW Consumption_2]], "Steam*",D180:AE180)</f>
        <v>1327561.1034482759</v>
      </c>
      <c r="AI180" s="9">
        <f>SUMIF(Table1[[#Headers],[Steam Consumption]:[CHW Consumption_2]], "HW *",D180:AE180)</f>
        <v>0</v>
      </c>
      <c r="AJ180" s="9">
        <f>SUMIF(Table1[[#Headers],[Steam Consumption]:[CHW Consumption_2]], "CHW*",D180:AE180)</f>
        <v>906653.79310344823</v>
      </c>
      <c r="AK180" s="9">
        <f>SUMIF(Table1[[#Headers],[Steam Consumption]:[CHW Consumption_2]], "DW*",D180:AE180)</f>
        <v>0</v>
      </c>
      <c r="AL180" s="9">
        <f>Table1[[#This Row],[Total Elec Consumption]]*3.412</f>
        <v>839902.6262068965</v>
      </c>
      <c r="AM180" s="9">
        <f>Table1[[#This Row],[Total Gas Consumption]]*1</f>
        <v>0</v>
      </c>
      <c r="AN180" s="9">
        <f>Table1[[#This Row],[Total Steam Consumption]]*950/1000</f>
        <v>1261183.0482758621</v>
      </c>
      <c r="AO180" s="9">
        <f>Table1[[#This Row],[Total HW Consumption]]</f>
        <v>0</v>
      </c>
      <c r="AP180" s="9">
        <f>Table1[[#This Row],[Total CHW Consumption]]</f>
        <v>906653.79310344823</v>
      </c>
      <c r="AQ180" s="9">
        <f>Table1[[#This Row],[Total DW Consumption]]*0</f>
        <v>0</v>
      </c>
      <c r="AR180" s="9">
        <f>SUM(Table1[[#This Row],[Total Elec Energy]:[Total DW Energy]])</f>
        <v>3007739.4675862067</v>
      </c>
      <c r="AS180" s="7">
        <f>IFERROR(Table1[[#This Row],[Total Building Energy (kBTU)]]/Table1[[#This Row],[Building Area]],0)</f>
        <v>21.363606753318514</v>
      </c>
    </row>
    <row r="181" spans="1:45" x14ac:dyDescent="0.25">
      <c r="A181" s="4">
        <v>43556</v>
      </c>
      <c r="B181" t="s">
        <v>123</v>
      </c>
      <c r="C181">
        <f>VLOOKUP(Table1[[#This Row],[Building]],Building_Areas,2,FALSE)</f>
        <v>140788</v>
      </c>
      <c r="D181">
        <v>1270772.307692308</v>
      </c>
      <c r="E181">
        <v>259458.26086956519</v>
      </c>
      <c r="F181">
        <v>1159830528.718395</v>
      </c>
      <c r="G181">
        <v>8238.1348461402595</v>
      </c>
      <c r="N181">
        <v>912516.92307692312</v>
      </c>
      <c r="AF181" s="9">
        <f>SUMIF(Table1[[#Headers],[Steam Consumption]:[CHW Consumption_2]], "Elec*",D181:AE181)</f>
        <v>259458.26086956519</v>
      </c>
      <c r="AG181" s="9">
        <f>SUMIF(Table1[[#Headers],[Steam Consumption]:[CHW Consumption_2]], "Gas*",D181:AE181)</f>
        <v>0</v>
      </c>
      <c r="AH181" s="9">
        <f>SUMIF(Table1[[#Headers],[Steam Consumption]:[CHW Consumption_2]], "Steam*",D181:AE181)</f>
        <v>1270772.307692308</v>
      </c>
      <c r="AI181" s="9">
        <f>SUMIF(Table1[[#Headers],[Steam Consumption]:[CHW Consumption_2]], "HW *",D181:AE181)</f>
        <v>0</v>
      </c>
      <c r="AJ181" s="9">
        <f>SUMIF(Table1[[#Headers],[Steam Consumption]:[CHW Consumption_2]], "CHW*",D181:AE181)</f>
        <v>912516.92307692312</v>
      </c>
      <c r="AK181" s="9">
        <f>SUMIF(Table1[[#Headers],[Steam Consumption]:[CHW Consumption_2]], "DW*",D181:AE181)</f>
        <v>0</v>
      </c>
      <c r="AL181" s="9">
        <f>Table1[[#This Row],[Total Elec Consumption]]*3.412</f>
        <v>885271.58608695643</v>
      </c>
      <c r="AM181" s="9">
        <f>Table1[[#This Row],[Total Gas Consumption]]*1</f>
        <v>0</v>
      </c>
      <c r="AN181" s="9">
        <f>Table1[[#This Row],[Total Steam Consumption]]*950/1000</f>
        <v>1207233.6923076925</v>
      </c>
      <c r="AO181" s="9">
        <f>Table1[[#This Row],[Total HW Consumption]]</f>
        <v>0</v>
      </c>
      <c r="AP181" s="9">
        <f>Table1[[#This Row],[Total CHW Consumption]]</f>
        <v>912516.92307692312</v>
      </c>
      <c r="AQ181" s="9">
        <f>Table1[[#This Row],[Total DW Consumption]]*0</f>
        <v>0</v>
      </c>
      <c r="AR181" s="9">
        <f>SUM(Table1[[#This Row],[Total Elec Energy]:[Total DW Energy]])</f>
        <v>3005022.2014715718</v>
      </c>
      <c r="AS181" s="7">
        <f>IFERROR(Table1[[#This Row],[Total Building Energy (kBTU)]]/Table1[[#This Row],[Building Area]],0)</f>
        <v>21.344306343378499</v>
      </c>
    </row>
    <row r="182" spans="1:45" x14ac:dyDescent="0.25">
      <c r="A182" s="4">
        <v>43922</v>
      </c>
      <c r="B182" t="s">
        <v>123</v>
      </c>
      <c r="C182">
        <f>VLOOKUP(Table1[[#This Row],[Building]],Building_Areas,2,FALSE)</f>
        <v>140788</v>
      </c>
      <c r="D182">
        <v>1341840</v>
      </c>
      <c r="E182">
        <v>239420</v>
      </c>
      <c r="F182">
        <v>1224575892.5599999</v>
      </c>
      <c r="G182">
        <v>8698.0132721538757</v>
      </c>
      <c r="N182">
        <v>911520</v>
      </c>
      <c r="AF182" s="9">
        <f>SUMIF(Table1[[#Headers],[Steam Consumption]:[CHW Consumption_2]], "Elec*",D182:AE182)</f>
        <v>239420</v>
      </c>
      <c r="AG182" s="9">
        <f>SUMIF(Table1[[#Headers],[Steam Consumption]:[CHW Consumption_2]], "Gas*",D182:AE182)</f>
        <v>0</v>
      </c>
      <c r="AH182" s="9">
        <f>SUMIF(Table1[[#Headers],[Steam Consumption]:[CHW Consumption_2]], "Steam*",D182:AE182)</f>
        <v>1341840</v>
      </c>
      <c r="AI182" s="9">
        <f>SUMIF(Table1[[#Headers],[Steam Consumption]:[CHW Consumption_2]], "HW *",D182:AE182)</f>
        <v>0</v>
      </c>
      <c r="AJ182" s="9">
        <f>SUMIF(Table1[[#Headers],[Steam Consumption]:[CHW Consumption_2]], "CHW*",D182:AE182)</f>
        <v>911520</v>
      </c>
      <c r="AK182" s="9">
        <f>SUMIF(Table1[[#Headers],[Steam Consumption]:[CHW Consumption_2]], "DW*",D182:AE182)</f>
        <v>0</v>
      </c>
      <c r="AL182" s="9">
        <f>Table1[[#This Row],[Total Elec Consumption]]*3.412</f>
        <v>816901.04</v>
      </c>
      <c r="AM182" s="9">
        <f>Table1[[#This Row],[Total Gas Consumption]]*1</f>
        <v>0</v>
      </c>
      <c r="AN182" s="9">
        <f>Table1[[#This Row],[Total Steam Consumption]]*950/1000</f>
        <v>1274748</v>
      </c>
      <c r="AO182" s="9">
        <f>Table1[[#This Row],[Total HW Consumption]]</f>
        <v>0</v>
      </c>
      <c r="AP182" s="9">
        <f>Table1[[#This Row],[Total CHW Consumption]]</f>
        <v>911520</v>
      </c>
      <c r="AQ182" s="9">
        <f>Table1[[#This Row],[Total DW Consumption]]*0</f>
        <v>0</v>
      </c>
      <c r="AR182" s="9">
        <f>SUM(Table1[[#This Row],[Total Elec Energy]:[Total DW Energy]])</f>
        <v>3003169.04</v>
      </c>
      <c r="AS182" s="7">
        <f>IFERROR(Table1[[#This Row],[Total Building Energy (kBTU)]]/Table1[[#This Row],[Building Area]],0)</f>
        <v>21.331143563371878</v>
      </c>
    </row>
    <row r="183" spans="1:45" x14ac:dyDescent="0.25">
      <c r="A183" s="4">
        <v>43739</v>
      </c>
      <c r="B183" t="s">
        <v>123</v>
      </c>
      <c r="C183">
        <f>VLOOKUP(Table1[[#This Row],[Building]],Building_Areas,2,FALSE)</f>
        <v>140788</v>
      </c>
      <c r="D183">
        <v>937756.41379310342</v>
      </c>
      <c r="E183">
        <v>255962.57142857139</v>
      </c>
      <c r="F183">
        <v>856108432.20212805</v>
      </c>
      <c r="G183">
        <v>6080.8338224999861</v>
      </c>
      <c r="N183">
        <v>1238529.1034482759</v>
      </c>
      <c r="AF183" s="9">
        <f>SUMIF(Table1[[#Headers],[Steam Consumption]:[CHW Consumption_2]], "Elec*",D183:AE183)</f>
        <v>255962.57142857139</v>
      </c>
      <c r="AG183" s="9">
        <f>SUMIF(Table1[[#Headers],[Steam Consumption]:[CHW Consumption_2]], "Gas*",D183:AE183)</f>
        <v>0</v>
      </c>
      <c r="AH183" s="9">
        <f>SUMIF(Table1[[#Headers],[Steam Consumption]:[CHW Consumption_2]], "Steam*",D183:AE183)</f>
        <v>937756.41379310342</v>
      </c>
      <c r="AI183" s="9">
        <f>SUMIF(Table1[[#Headers],[Steam Consumption]:[CHW Consumption_2]], "HW *",D183:AE183)</f>
        <v>0</v>
      </c>
      <c r="AJ183" s="9">
        <f>SUMIF(Table1[[#Headers],[Steam Consumption]:[CHW Consumption_2]], "CHW*",D183:AE183)</f>
        <v>1238529.1034482759</v>
      </c>
      <c r="AK183" s="9">
        <f>SUMIF(Table1[[#Headers],[Steam Consumption]:[CHW Consumption_2]], "DW*",D183:AE183)</f>
        <v>0</v>
      </c>
      <c r="AL183" s="9">
        <f>Table1[[#This Row],[Total Elec Consumption]]*3.412</f>
        <v>873344.2937142856</v>
      </c>
      <c r="AM183" s="9">
        <f>Table1[[#This Row],[Total Gas Consumption]]*1</f>
        <v>0</v>
      </c>
      <c r="AN183" s="9">
        <f>Table1[[#This Row],[Total Steam Consumption]]*950/1000</f>
        <v>890868.59310344828</v>
      </c>
      <c r="AO183" s="9">
        <f>Table1[[#This Row],[Total HW Consumption]]</f>
        <v>0</v>
      </c>
      <c r="AP183" s="9">
        <f>Table1[[#This Row],[Total CHW Consumption]]</f>
        <v>1238529.1034482759</v>
      </c>
      <c r="AQ183" s="9">
        <f>Table1[[#This Row],[Total DW Consumption]]*0</f>
        <v>0</v>
      </c>
      <c r="AR183" s="9">
        <f>SUM(Table1[[#This Row],[Total Elec Energy]:[Total DW Energy]])</f>
        <v>3002741.9902660097</v>
      </c>
      <c r="AS183" s="7">
        <f>IFERROR(Table1[[#This Row],[Total Building Energy (kBTU)]]/Table1[[#This Row],[Building Area]],0)</f>
        <v>21.328110281174602</v>
      </c>
    </row>
    <row r="184" spans="1:45" x14ac:dyDescent="0.25">
      <c r="A184" s="4">
        <v>44621</v>
      </c>
      <c r="B184" t="s">
        <v>123</v>
      </c>
      <c r="C184">
        <f>VLOOKUP(Table1[[#This Row],[Building]],Building_Areas,2,FALSE)</f>
        <v>140788</v>
      </c>
      <c r="D184">
        <v>1466483.862068966</v>
      </c>
      <c r="E184">
        <v>238177.42857142861</v>
      </c>
      <c r="F184">
        <v>1338246729.2571819</v>
      </c>
      <c r="G184">
        <v>9505.4033671703728</v>
      </c>
      <c r="N184">
        <v>785664</v>
      </c>
      <c r="AF184" s="9">
        <f>SUMIF(Table1[[#Headers],[Steam Consumption]:[CHW Consumption_2]], "Elec*",D184:AE184)</f>
        <v>238177.42857142861</v>
      </c>
      <c r="AG184" s="9">
        <f>SUMIF(Table1[[#Headers],[Steam Consumption]:[CHW Consumption_2]], "Gas*",D184:AE184)</f>
        <v>0</v>
      </c>
      <c r="AH184" s="9">
        <f>SUMIF(Table1[[#Headers],[Steam Consumption]:[CHW Consumption_2]], "Steam*",D184:AE184)</f>
        <v>1466483.862068966</v>
      </c>
      <c r="AI184" s="9">
        <f>SUMIF(Table1[[#Headers],[Steam Consumption]:[CHW Consumption_2]], "HW *",D184:AE184)</f>
        <v>0</v>
      </c>
      <c r="AJ184" s="9">
        <f>SUMIF(Table1[[#Headers],[Steam Consumption]:[CHW Consumption_2]], "CHW*",D184:AE184)</f>
        <v>785664</v>
      </c>
      <c r="AK184" s="9">
        <f>SUMIF(Table1[[#Headers],[Steam Consumption]:[CHW Consumption_2]], "DW*",D184:AE184)</f>
        <v>0</v>
      </c>
      <c r="AL184" s="9">
        <f>Table1[[#This Row],[Total Elec Consumption]]*3.412</f>
        <v>812661.38628571434</v>
      </c>
      <c r="AM184" s="9">
        <f>Table1[[#This Row],[Total Gas Consumption]]*1</f>
        <v>0</v>
      </c>
      <c r="AN184" s="9">
        <f>Table1[[#This Row],[Total Steam Consumption]]*950/1000</f>
        <v>1393159.6689655178</v>
      </c>
      <c r="AO184" s="9">
        <f>Table1[[#This Row],[Total HW Consumption]]</f>
        <v>0</v>
      </c>
      <c r="AP184" s="9">
        <f>Table1[[#This Row],[Total CHW Consumption]]</f>
        <v>785664</v>
      </c>
      <c r="AQ184" s="9">
        <f>Table1[[#This Row],[Total DW Consumption]]*0</f>
        <v>0</v>
      </c>
      <c r="AR184" s="9">
        <f>SUM(Table1[[#This Row],[Total Elec Energy]:[Total DW Energy]])</f>
        <v>2991485.0552512323</v>
      </c>
      <c r="AS184" s="7">
        <f>IFERROR(Table1[[#This Row],[Total Building Energy (kBTU)]]/Table1[[#This Row],[Building Area]],0)</f>
        <v>21.248153644140356</v>
      </c>
    </row>
    <row r="185" spans="1:45" x14ac:dyDescent="0.25">
      <c r="A185" s="4">
        <v>43221</v>
      </c>
      <c r="B185" t="s">
        <v>123</v>
      </c>
      <c r="C185">
        <f>VLOOKUP(Table1[[#This Row],[Building]],Building_Areas,2,FALSE)</f>
        <v>140788</v>
      </c>
      <c r="D185">
        <v>746924.68965517241</v>
      </c>
      <c r="E185">
        <v>258636.44444444441</v>
      </c>
      <c r="F185">
        <v>682079177.58982372</v>
      </c>
      <c r="G185">
        <v>4844.7252435564378</v>
      </c>
      <c r="N185">
        <v>1393075.862068966</v>
      </c>
      <c r="AF185" s="9">
        <f>SUMIF(Table1[[#Headers],[Steam Consumption]:[CHW Consumption_2]], "Elec*",D185:AE185)</f>
        <v>258636.44444444441</v>
      </c>
      <c r="AG185" s="9">
        <f>SUMIF(Table1[[#Headers],[Steam Consumption]:[CHW Consumption_2]], "Gas*",D185:AE185)</f>
        <v>0</v>
      </c>
      <c r="AH185" s="9">
        <f>SUMIF(Table1[[#Headers],[Steam Consumption]:[CHW Consumption_2]], "Steam*",D185:AE185)</f>
        <v>746924.68965517241</v>
      </c>
      <c r="AI185" s="9">
        <f>SUMIF(Table1[[#Headers],[Steam Consumption]:[CHW Consumption_2]], "HW *",D185:AE185)</f>
        <v>0</v>
      </c>
      <c r="AJ185" s="9">
        <f>SUMIF(Table1[[#Headers],[Steam Consumption]:[CHW Consumption_2]], "CHW*",D185:AE185)</f>
        <v>1393075.862068966</v>
      </c>
      <c r="AK185" s="9">
        <f>SUMIF(Table1[[#Headers],[Steam Consumption]:[CHW Consumption_2]], "DW*",D185:AE185)</f>
        <v>0</v>
      </c>
      <c r="AL185" s="9">
        <f>Table1[[#This Row],[Total Elec Consumption]]*3.412</f>
        <v>882467.54844444431</v>
      </c>
      <c r="AM185" s="9">
        <f>Table1[[#This Row],[Total Gas Consumption]]*1</f>
        <v>0</v>
      </c>
      <c r="AN185" s="9">
        <f>Table1[[#This Row],[Total Steam Consumption]]*950/1000</f>
        <v>709578.45517241384</v>
      </c>
      <c r="AO185" s="9">
        <f>Table1[[#This Row],[Total HW Consumption]]</f>
        <v>0</v>
      </c>
      <c r="AP185" s="9">
        <f>Table1[[#This Row],[Total CHW Consumption]]</f>
        <v>1393075.862068966</v>
      </c>
      <c r="AQ185" s="9">
        <f>Table1[[#This Row],[Total DW Consumption]]*0</f>
        <v>0</v>
      </c>
      <c r="AR185" s="9">
        <f>SUM(Table1[[#This Row],[Total Elec Energy]:[Total DW Energy]])</f>
        <v>2985121.8656858243</v>
      </c>
      <c r="AS185" s="7">
        <f>IFERROR(Table1[[#This Row],[Total Building Energy (kBTU)]]/Table1[[#This Row],[Building Area]],0)</f>
        <v>21.202956684417877</v>
      </c>
    </row>
    <row r="186" spans="1:45" x14ac:dyDescent="0.25">
      <c r="A186" s="4">
        <v>43252</v>
      </c>
      <c r="B186" t="s">
        <v>123</v>
      </c>
      <c r="C186">
        <f>VLOOKUP(Table1[[#This Row],[Building]],Building_Areas,2,FALSE)</f>
        <v>140788</v>
      </c>
      <c r="D186">
        <v>576762.85714285716</v>
      </c>
      <c r="E186">
        <v>252342.5</v>
      </c>
      <c r="F186">
        <v>526870291.73000002</v>
      </c>
      <c r="G186">
        <v>3742.295449399096</v>
      </c>
      <c r="N186">
        <v>1573405.7142857141</v>
      </c>
      <c r="AF186" s="9">
        <f>SUMIF(Table1[[#Headers],[Steam Consumption]:[CHW Consumption_2]], "Elec*",D186:AE186)</f>
        <v>252342.5</v>
      </c>
      <c r="AG186" s="9">
        <f>SUMIF(Table1[[#Headers],[Steam Consumption]:[CHW Consumption_2]], "Gas*",D186:AE186)</f>
        <v>0</v>
      </c>
      <c r="AH186" s="9">
        <f>SUMIF(Table1[[#Headers],[Steam Consumption]:[CHW Consumption_2]], "Steam*",D186:AE186)</f>
        <v>576762.85714285716</v>
      </c>
      <c r="AI186" s="9">
        <f>SUMIF(Table1[[#Headers],[Steam Consumption]:[CHW Consumption_2]], "HW *",D186:AE186)</f>
        <v>0</v>
      </c>
      <c r="AJ186" s="9">
        <f>SUMIF(Table1[[#Headers],[Steam Consumption]:[CHW Consumption_2]], "CHW*",D186:AE186)</f>
        <v>1573405.7142857141</v>
      </c>
      <c r="AK186" s="9">
        <f>SUMIF(Table1[[#Headers],[Steam Consumption]:[CHW Consumption_2]], "DW*",D186:AE186)</f>
        <v>0</v>
      </c>
      <c r="AL186" s="9">
        <f>Table1[[#This Row],[Total Elec Consumption]]*3.412</f>
        <v>860992.61</v>
      </c>
      <c r="AM186" s="9">
        <f>Table1[[#This Row],[Total Gas Consumption]]*1</f>
        <v>0</v>
      </c>
      <c r="AN186" s="9">
        <f>Table1[[#This Row],[Total Steam Consumption]]*950/1000</f>
        <v>547924.71428571432</v>
      </c>
      <c r="AO186" s="9">
        <f>Table1[[#This Row],[Total HW Consumption]]</f>
        <v>0</v>
      </c>
      <c r="AP186" s="9">
        <f>Table1[[#This Row],[Total CHW Consumption]]</f>
        <v>1573405.7142857141</v>
      </c>
      <c r="AQ186" s="9">
        <f>Table1[[#This Row],[Total DW Consumption]]*0</f>
        <v>0</v>
      </c>
      <c r="AR186" s="9">
        <f>SUM(Table1[[#This Row],[Total Elec Energy]:[Total DW Energy]])</f>
        <v>2982323.0385714285</v>
      </c>
      <c r="AS186" s="7">
        <f>IFERROR(Table1[[#This Row],[Total Building Energy (kBTU)]]/Table1[[#This Row],[Building Area]],0)</f>
        <v>21.183076956639972</v>
      </c>
    </row>
    <row r="187" spans="1:45" x14ac:dyDescent="0.25">
      <c r="A187" s="4">
        <v>44075</v>
      </c>
      <c r="B187" t="s">
        <v>84</v>
      </c>
      <c r="C187">
        <f>VLOOKUP(Table1[[#This Row],[Building]],Building_Areas,2,FALSE)</f>
        <v>111135</v>
      </c>
      <c r="D187">
        <v>5304</v>
      </c>
      <c r="E187">
        <v>57664</v>
      </c>
      <c r="F187">
        <v>5291976.6720000003</v>
      </c>
      <c r="G187">
        <v>47.617552274261037</v>
      </c>
      <c r="L187">
        <v>255840</v>
      </c>
      <c r="N187">
        <v>2139104</v>
      </c>
      <c r="AF187" s="9">
        <f>SUMIF(Table1[[#Headers],[Steam Consumption]:[CHW Consumption_2]], "Elec*",D187:AE187)</f>
        <v>57664</v>
      </c>
      <c r="AG187" s="9">
        <f>SUMIF(Table1[[#Headers],[Steam Consumption]:[CHW Consumption_2]], "Gas*",D187:AE187)</f>
        <v>0</v>
      </c>
      <c r="AH187" s="9">
        <f>SUMIF(Table1[[#Headers],[Steam Consumption]:[CHW Consumption_2]], "Steam*",D187:AE187)</f>
        <v>5304</v>
      </c>
      <c r="AI187" s="9">
        <f>SUMIF(Table1[[#Headers],[Steam Consumption]:[CHW Consumption_2]], "HW *",D187:AE187)</f>
        <v>0</v>
      </c>
      <c r="AJ187" s="9">
        <f>SUMIF(Table1[[#Headers],[Steam Consumption]:[CHW Consumption_2]], "CHW*",D187:AE187)</f>
        <v>2139104</v>
      </c>
      <c r="AK187" s="9">
        <f>SUMIF(Table1[[#Headers],[Steam Consumption]:[CHW Consumption_2]], "DW*",D187:AE187)</f>
        <v>255840</v>
      </c>
      <c r="AL187" s="9">
        <f>Table1[[#This Row],[Total Elec Consumption]]*3.412</f>
        <v>196749.568</v>
      </c>
      <c r="AM187" s="9">
        <f>Table1[[#This Row],[Total Gas Consumption]]*1</f>
        <v>0</v>
      </c>
      <c r="AN187" s="9">
        <f>Table1[[#This Row],[Total Steam Consumption]]*950/1000</f>
        <v>5038.8</v>
      </c>
      <c r="AO187" s="9">
        <f>Table1[[#This Row],[Total HW Consumption]]</f>
        <v>0</v>
      </c>
      <c r="AP187" s="9">
        <f>Table1[[#This Row],[Total CHW Consumption]]</f>
        <v>2139104</v>
      </c>
      <c r="AQ187" s="9">
        <f>Table1[[#This Row],[Total DW Consumption]]*0</f>
        <v>0</v>
      </c>
      <c r="AR187" s="9">
        <f>SUM(Table1[[#This Row],[Total Elec Energy]:[Total DW Energy]])</f>
        <v>2340892.3679999998</v>
      </c>
      <c r="AS187" s="7">
        <f>IFERROR(Table1[[#This Row],[Total Building Energy (kBTU)]]/Table1[[#This Row],[Building Area]],0)</f>
        <v>21.063502658928329</v>
      </c>
    </row>
    <row r="188" spans="1:45" x14ac:dyDescent="0.25">
      <c r="A188" s="4">
        <v>44743</v>
      </c>
      <c r="B188" t="s">
        <v>123</v>
      </c>
      <c r="C188">
        <f>VLOOKUP(Table1[[#This Row],[Building]],Building_Areas,2,FALSE)</f>
        <v>140788</v>
      </c>
      <c r="D188">
        <v>670592</v>
      </c>
      <c r="E188">
        <v>223902.66666666669</v>
      </c>
      <c r="F188">
        <v>612345410.39466667</v>
      </c>
      <c r="G188">
        <v>4349.4147966777473</v>
      </c>
      <c r="N188">
        <v>1550496</v>
      </c>
      <c r="AF188" s="9">
        <f>SUMIF(Table1[[#Headers],[Steam Consumption]:[CHW Consumption_2]], "Elec*",D188:AE188)</f>
        <v>223902.66666666669</v>
      </c>
      <c r="AG188" s="9">
        <f>SUMIF(Table1[[#Headers],[Steam Consumption]:[CHW Consumption_2]], "Gas*",D188:AE188)</f>
        <v>0</v>
      </c>
      <c r="AH188" s="9">
        <f>SUMIF(Table1[[#Headers],[Steam Consumption]:[CHW Consumption_2]], "Steam*",D188:AE188)</f>
        <v>670592</v>
      </c>
      <c r="AI188" s="9">
        <f>SUMIF(Table1[[#Headers],[Steam Consumption]:[CHW Consumption_2]], "HW *",D188:AE188)</f>
        <v>0</v>
      </c>
      <c r="AJ188" s="9">
        <f>SUMIF(Table1[[#Headers],[Steam Consumption]:[CHW Consumption_2]], "CHW*",D188:AE188)</f>
        <v>1550496</v>
      </c>
      <c r="AK188" s="9">
        <f>SUMIF(Table1[[#Headers],[Steam Consumption]:[CHW Consumption_2]], "DW*",D188:AE188)</f>
        <v>0</v>
      </c>
      <c r="AL188" s="9">
        <f>Table1[[#This Row],[Total Elec Consumption]]*3.412</f>
        <v>763955.8986666667</v>
      </c>
      <c r="AM188" s="9">
        <f>Table1[[#This Row],[Total Gas Consumption]]*1</f>
        <v>0</v>
      </c>
      <c r="AN188" s="9">
        <f>Table1[[#This Row],[Total Steam Consumption]]*950/1000</f>
        <v>637062.40000000002</v>
      </c>
      <c r="AO188" s="9">
        <f>Table1[[#This Row],[Total HW Consumption]]</f>
        <v>0</v>
      </c>
      <c r="AP188" s="9">
        <f>Table1[[#This Row],[Total CHW Consumption]]</f>
        <v>1550496</v>
      </c>
      <c r="AQ188" s="9">
        <f>Table1[[#This Row],[Total DW Consumption]]*0</f>
        <v>0</v>
      </c>
      <c r="AR188" s="9">
        <f>SUM(Table1[[#This Row],[Total Elec Energy]:[Total DW Energy]])</f>
        <v>2951514.2986666667</v>
      </c>
      <c r="AS188" s="7">
        <f>IFERROR(Table1[[#This Row],[Total Building Energy (kBTU)]]/Table1[[#This Row],[Building Area]],0)</f>
        <v>20.964246233106987</v>
      </c>
    </row>
    <row r="189" spans="1:45" x14ac:dyDescent="0.25">
      <c r="A189" s="4">
        <v>44713</v>
      </c>
      <c r="B189" t="s">
        <v>123</v>
      </c>
      <c r="C189">
        <f>VLOOKUP(Table1[[#This Row],[Building]],Building_Areas,2,FALSE)</f>
        <v>140788</v>
      </c>
      <c r="D189">
        <v>541148.57142857136</v>
      </c>
      <c r="E189">
        <v>231124.6153846154</v>
      </c>
      <c r="F189">
        <v>494317688.41054928</v>
      </c>
      <c r="G189">
        <v>3511.078276632592</v>
      </c>
      <c r="N189">
        <v>1594080</v>
      </c>
      <c r="AF189" s="9">
        <f>SUMIF(Table1[[#Headers],[Steam Consumption]:[CHW Consumption_2]], "Elec*",D189:AE189)</f>
        <v>231124.6153846154</v>
      </c>
      <c r="AG189" s="9">
        <f>SUMIF(Table1[[#Headers],[Steam Consumption]:[CHW Consumption_2]], "Gas*",D189:AE189)</f>
        <v>0</v>
      </c>
      <c r="AH189" s="9">
        <f>SUMIF(Table1[[#Headers],[Steam Consumption]:[CHW Consumption_2]], "Steam*",D189:AE189)</f>
        <v>541148.57142857136</v>
      </c>
      <c r="AI189" s="9">
        <f>SUMIF(Table1[[#Headers],[Steam Consumption]:[CHW Consumption_2]], "HW *",D189:AE189)</f>
        <v>0</v>
      </c>
      <c r="AJ189" s="9">
        <f>SUMIF(Table1[[#Headers],[Steam Consumption]:[CHW Consumption_2]], "CHW*",D189:AE189)</f>
        <v>1594080</v>
      </c>
      <c r="AK189" s="9">
        <f>SUMIF(Table1[[#Headers],[Steam Consumption]:[CHW Consumption_2]], "DW*",D189:AE189)</f>
        <v>0</v>
      </c>
      <c r="AL189" s="9">
        <f>Table1[[#This Row],[Total Elec Consumption]]*3.412</f>
        <v>788597.18769230775</v>
      </c>
      <c r="AM189" s="9">
        <f>Table1[[#This Row],[Total Gas Consumption]]*1</f>
        <v>0</v>
      </c>
      <c r="AN189" s="9">
        <f>Table1[[#This Row],[Total Steam Consumption]]*950/1000</f>
        <v>514091.14285714278</v>
      </c>
      <c r="AO189" s="9">
        <f>Table1[[#This Row],[Total HW Consumption]]</f>
        <v>0</v>
      </c>
      <c r="AP189" s="9">
        <f>Table1[[#This Row],[Total CHW Consumption]]</f>
        <v>1594080</v>
      </c>
      <c r="AQ189" s="9">
        <f>Table1[[#This Row],[Total DW Consumption]]*0</f>
        <v>0</v>
      </c>
      <c r="AR189" s="9">
        <f>SUM(Table1[[#This Row],[Total Elec Energy]:[Total DW Energy]])</f>
        <v>2896768.3305494506</v>
      </c>
      <c r="AS189" s="7">
        <f>IFERROR(Table1[[#This Row],[Total Building Energy (kBTU)]]/Table1[[#This Row],[Building Area]],0)</f>
        <v>20.57539229585938</v>
      </c>
    </row>
    <row r="190" spans="1:45" x14ac:dyDescent="0.25">
      <c r="A190" s="4">
        <v>43160</v>
      </c>
      <c r="B190" t="s">
        <v>87</v>
      </c>
      <c r="C190">
        <f>VLOOKUP(Table1[[#This Row],[Building]],Building_Areas,2,FALSE)</f>
        <v>69841</v>
      </c>
      <c r="F190">
        <v>678242522.12306094</v>
      </c>
      <c r="G190">
        <v>9711.2372692696408</v>
      </c>
      <c r="H190">
        <v>9178.3846153846152</v>
      </c>
      <c r="I190">
        <v>16696.821428571431</v>
      </c>
      <c r="M190">
        <v>138575.53571428571</v>
      </c>
      <c r="O190">
        <v>46196.642857142862</v>
      </c>
      <c r="P190">
        <v>0</v>
      </c>
      <c r="Q190">
        <v>0</v>
      </c>
      <c r="R190">
        <v>703035.7142857142</v>
      </c>
      <c r="S190">
        <v>39863.181818181823</v>
      </c>
      <c r="AF190" s="9">
        <f>SUMIF(Table1[[#Headers],[Steam Consumption]:[CHW Consumption_2]], "Elec*",D190:AE190)</f>
        <v>210647.38461538462</v>
      </c>
      <c r="AG190" s="9">
        <f>SUMIF(Table1[[#Headers],[Steam Consumption]:[CHW Consumption_2]], "Gas*",D190:AE190)</f>
        <v>0</v>
      </c>
      <c r="AH190" s="9">
        <f>SUMIF(Table1[[#Headers],[Steam Consumption]:[CHW Consumption_2]], "Steam*",D190:AE190)</f>
        <v>742898.89610389597</v>
      </c>
      <c r="AI190" s="9">
        <f>SUMIF(Table1[[#Headers],[Steam Consumption]:[CHW Consumption_2]], "HW *",D190:AE190)</f>
        <v>0</v>
      </c>
      <c r="AJ190" s="9">
        <f>SUMIF(Table1[[#Headers],[Steam Consumption]:[CHW Consumption_2]], "CHW*",D190:AE190)</f>
        <v>0</v>
      </c>
      <c r="AK190" s="9">
        <f>SUMIF(Table1[[#Headers],[Steam Consumption]:[CHW Consumption_2]], "DW*",D190:AE190)</f>
        <v>0</v>
      </c>
      <c r="AL190" s="9">
        <f>Table1[[#This Row],[Total Elec Consumption]]*3.412</f>
        <v>718728.87630769238</v>
      </c>
      <c r="AM190" s="9">
        <f>Table1[[#This Row],[Total Gas Consumption]]*1</f>
        <v>0</v>
      </c>
      <c r="AN190" s="9">
        <f>Table1[[#This Row],[Total Steam Consumption]]*950/1000</f>
        <v>705753.95129870111</v>
      </c>
      <c r="AO190" s="9">
        <f>Table1[[#This Row],[Total HW Consumption]]</f>
        <v>0</v>
      </c>
      <c r="AP190" s="9">
        <f>Table1[[#This Row],[Total CHW Consumption]]</f>
        <v>0</v>
      </c>
      <c r="AQ190" s="9">
        <f>Table1[[#This Row],[Total DW Consumption]]*0</f>
        <v>0</v>
      </c>
      <c r="AR190" s="9">
        <f>SUM(Table1[[#This Row],[Total Elec Energy]:[Total DW Energy]])</f>
        <v>1424482.8276063935</v>
      </c>
      <c r="AS190" s="7">
        <f>IFERROR(Table1[[#This Row],[Total Building Energy (kBTU)]]/Table1[[#This Row],[Building Area]],0)</f>
        <v>20.396082925593756</v>
      </c>
    </row>
    <row r="191" spans="1:45" x14ac:dyDescent="0.25">
      <c r="A191" s="4">
        <v>44682</v>
      </c>
      <c r="B191" t="s">
        <v>123</v>
      </c>
      <c r="C191">
        <f>VLOOKUP(Table1[[#This Row],[Building]],Building_Areas,2,FALSE)</f>
        <v>140788</v>
      </c>
      <c r="D191">
        <v>765550.3448275862</v>
      </c>
      <c r="E191">
        <v>233752.8275862069</v>
      </c>
      <c r="F191">
        <v>698980814.02041388</v>
      </c>
      <c r="G191">
        <v>4964.7755065802048</v>
      </c>
      <c r="N191">
        <v>1334889.931034483</v>
      </c>
      <c r="AF191" s="9">
        <f>SUMIF(Table1[[#Headers],[Steam Consumption]:[CHW Consumption_2]], "Elec*",D191:AE191)</f>
        <v>233752.8275862069</v>
      </c>
      <c r="AG191" s="9">
        <f>SUMIF(Table1[[#Headers],[Steam Consumption]:[CHW Consumption_2]], "Gas*",D191:AE191)</f>
        <v>0</v>
      </c>
      <c r="AH191" s="9">
        <f>SUMIF(Table1[[#Headers],[Steam Consumption]:[CHW Consumption_2]], "Steam*",D191:AE191)</f>
        <v>765550.3448275862</v>
      </c>
      <c r="AI191" s="9">
        <f>SUMIF(Table1[[#Headers],[Steam Consumption]:[CHW Consumption_2]], "HW *",D191:AE191)</f>
        <v>0</v>
      </c>
      <c r="AJ191" s="9">
        <f>SUMIF(Table1[[#Headers],[Steam Consumption]:[CHW Consumption_2]], "CHW*",D191:AE191)</f>
        <v>1334889.931034483</v>
      </c>
      <c r="AK191" s="9">
        <f>SUMIF(Table1[[#Headers],[Steam Consumption]:[CHW Consumption_2]], "DW*",D191:AE191)</f>
        <v>0</v>
      </c>
      <c r="AL191" s="9">
        <f>Table1[[#This Row],[Total Elec Consumption]]*3.412</f>
        <v>797564.64772413787</v>
      </c>
      <c r="AM191" s="9">
        <f>Table1[[#This Row],[Total Gas Consumption]]*1</f>
        <v>0</v>
      </c>
      <c r="AN191" s="9">
        <f>Table1[[#This Row],[Total Steam Consumption]]*950/1000</f>
        <v>727272.82758620696</v>
      </c>
      <c r="AO191" s="9">
        <f>Table1[[#This Row],[Total HW Consumption]]</f>
        <v>0</v>
      </c>
      <c r="AP191" s="9">
        <f>Table1[[#This Row],[Total CHW Consumption]]</f>
        <v>1334889.931034483</v>
      </c>
      <c r="AQ191" s="9">
        <f>Table1[[#This Row],[Total DW Consumption]]*0</f>
        <v>0</v>
      </c>
      <c r="AR191" s="9">
        <f>SUM(Table1[[#This Row],[Total Elec Energy]:[Total DW Energy]])</f>
        <v>2859727.4063448277</v>
      </c>
      <c r="AS191" s="7">
        <f>IFERROR(Table1[[#This Row],[Total Building Energy (kBTU)]]/Table1[[#This Row],[Building Area]],0)</f>
        <v>20.31229512703375</v>
      </c>
    </row>
    <row r="192" spans="1:45" x14ac:dyDescent="0.25">
      <c r="A192" s="4">
        <v>43191</v>
      </c>
      <c r="B192" t="s">
        <v>98</v>
      </c>
      <c r="C192">
        <f>VLOOKUP(Table1[[#This Row],[Building]],Building_Areas,2,FALSE)</f>
        <v>53163.17</v>
      </c>
      <c r="E192">
        <v>52322</v>
      </c>
      <c r="F192">
        <v>89816453.698482767</v>
      </c>
      <c r="G192">
        <v>1689.45420120164</v>
      </c>
      <c r="J192">
        <v>896325.51724137936</v>
      </c>
      <c r="L192">
        <v>5379.310344827587</v>
      </c>
      <c r="AF192" s="9">
        <f>SUMIF(Table1[[#Headers],[Steam Consumption]:[CHW Consumption_2]], "Elec*",D192:AE192)</f>
        <v>52322</v>
      </c>
      <c r="AG192" s="9">
        <f>SUMIF(Table1[[#Headers],[Steam Consumption]:[CHW Consumption_2]], "Gas*",D192:AE192)</f>
        <v>896325.51724137936</v>
      </c>
      <c r="AH192" s="9">
        <f>SUMIF(Table1[[#Headers],[Steam Consumption]:[CHW Consumption_2]], "Steam*",D192:AE192)</f>
        <v>0</v>
      </c>
      <c r="AI192" s="9">
        <f>SUMIF(Table1[[#Headers],[Steam Consumption]:[CHW Consumption_2]], "HW *",D192:AE192)</f>
        <v>0</v>
      </c>
      <c r="AJ192" s="9">
        <f>SUMIF(Table1[[#Headers],[Steam Consumption]:[CHW Consumption_2]], "CHW*",D192:AE192)</f>
        <v>0</v>
      </c>
      <c r="AK192" s="9">
        <f>SUMIF(Table1[[#Headers],[Steam Consumption]:[CHW Consumption_2]], "DW*",D192:AE192)</f>
        <v>5379.310344827587</v>
      </c>
      <c r="AL192" s="9">
        <f>Table1[[#This Row],[Total Elec Consumption]]*3.412</f>
        <v>178522.66399999999</v>
      </c>
      <c r="AM192" s="9">
        <f>Table1[[#This Row],[Total Gas Consumption]]*1</f>
        <v>896325.51724137936</v>
      </c>
      <c r="AN192" s="9">
        <f>Table1[[#This Row],[Total Steam Consumption]]*950/1000</f>
        <v>0</v>
      </c>
      <c r="AO192" s="9">
        <f>Table1[[#This Row],[Total HW Consumption]]</f>
        <v>0</v>
      </c>
      <c r="AP192" s="9">
        <f>Table1[[#This Row],[Total CHW Consumption]]</f>
        <v>0</v>
      </c>
      <c r="AQ192" s="9">
        <f>Table1[[#This Row],[Total DW Consumption]]*0</f>
        <v>0</v>
      </c>
      <c r="AR192" s="9">
        <f>SUM(Table1[[#This Row],[Total Elec Energy]:[Total DW Energy]])</f>
        <v>1074848.1812413794</v>
      </c>
      <c r="AS192" s="7">
        <f>IFERROR(Table1[[#This Row],[Total Building Energy (kBTU)]]/Table1[[#This Row],[Building Area]],0)</f>
        <v>20.217909903442166</v>
      </c>
    </row>
    <row r="193" spans="1:45" x14ac:dyDescent="0.25">
      <c r="A193" s="4">
        <v>44317</v>
      </c>
      <c r="B193" t="s">
        <v>123</v>
      </c>
      <c r="C193">
        <f>VLOOKUP(Table1[[#This Row],[Building]],Building_Areas,2,FALSE)</f>
        <v>140788</v>
      </c>
      <c r="D193">
        <v>753616</v>
      </c>
      <c r="E193">
        <v>242156</v>
      </c>
      <c r="F193">
        <v>688125318.22399998</v>
      </c>
      <c r="G193">
        <v>4887.6702433730143</v>
      </c>
      <c r="N193">
        <v>1289952</v>
      </c>
      <c r="AF193" s="9">
        <f>SUMIF(Table1[[#Headers],[Steam Consumption]:[CHW Consumption_2]], "Elec*",D193:AE193)</f>
        <v>242156</v>
      </c>
      <c r="AG193" s="9">
        <f>SUMIF(Table1[[#Headers],[Steam Consumption]:[CHW Consumption_2]], "Gas*",D193:AE193)</f>
        <v>0</v>
      </c>
      <c r="AH193" s="9">
        <f>SUMIF(Table1[[#Headers],[Steam Consumption]:[CHW Consumption_2]], "Steam*",D193:AE193)</f>
        <v>753616</v>
      </c>
      <c r="AI193" s="9">
        <f>SUMIF(Table1[[#Headers],[Steam Consumption]:[CHW Consumption_2]], "HW *",D193:AE193)</f>
        <v>0</v>
      </c>
      <c r="AJ193" s="9">
        <f>SUMIF(Table1[[#Headers],[Steam Consumption]:[CHW Consumption_2]], "CHW*",D193:AE193)</f>
        <v>1289952</v>
      </c>
      <c r="AK193" s="9">
        <f>SUMIF(Table1[[#Headers],[Steam Consumption]:[CHW Consumption_2]], "DW*",D193:AE193)</f>
        <v>0</v>
      </c>
      <c r="AL193" s="9">
        <f>Table1[[#This Row],[Total Elec Consumption]]*3.412</f>
        <v>826236.272</v>
      </c>
      <c r="AM193" s="9">
        <f>Table1[[#This Row],[Total Gas Consumption]]*1</f>
        <v>0</v>
      </c>
      <c r="AN193" s="9">
        <f>Table1[[#This Row],[Total Steam Consumption]]*950/1000</f>
        <v>715935.2</v>
      </c>
      <c r="AO193" s="9">
        <f>Table1[[#This Row],[Total HW Consumption]]</f>
        <v>0</v>
      </c>
      <c r="AP193" s="9">
        <f>Table1[[#This Row],[Total CHW Consumption]]</f>
        <v>1289952</v>
      </c>
      <c r="AQ193" s="9">
        <f>Table1[[#This Row],[Total DW Consumption]]*0</f>
        <v>0</v>
      </c>
      <c r="AR193" s="9">
        <f>SUM(Table1[[#This Row],[Total Elec Energy]:[Total DW Energy]])</f>
        <v>2832123.4720000001</v>
      </c>
      <c r="AS193" s="7">
        <f>IFERROR(Table1[[#This Row],[Total Building Energy (kBTU)]]/Table1[[#This Row],[Building Area]],0)</f>
        <v>20.116227746682956</v>
      </c>
    </row>
    <row r="194" spans="1:45" x14ac:dyDescent="0.25">
      <c r="A194" s="4">
        <v>43525</v>
      </c>
      <c r="B194" t="s">
        <v>83</v>
      </c>
      <c r="C194">
        <f>VLOOKUP(Table1[[#This Row],[Building]],Building_Areas,2,FALSE)</f>
        <v>16298</v>
      </c>
      <c r="F194">
        <v>226487530.176</v>
      </c>
      <c r="G194">
        <v>13896.64561148607</v>
      </c>
      <c r="H194">
        <v>0</v>
      </c>
      <c r="I194">
        <v>27248</v>
      </c>
      <c r="J194">
        <v>0</v>
      </c>
      <c r="L194">
        <v>1057600</v>
      </c>
      <c r="P194">
        <v>174020</v>
      </c>
      <c r="Q194">
        <v>73060</v>
      </c>
      <c r="AF194" s="9">
        <f>SUMIF(Table1[[#Headers],[Steam Consumption]:[CHW Consumption_2]], "Elec*",D194:AE194)</f>
        <v>27248</v>
      </c>
      <c r="AG194" s="9">
        <f>SUMIF(Table1[[#Headers],[Steam Consumption]:[CHW Consumption_2]], "Gas*",D194:AE194)</f>
        <v>0</v>
      </c>
      <c r="AH194" s="9">
        <f>SUMIF(Table1[[#Headers],[Steam Consumption]:[CHW Consumption_2]], "Steam*",D194:AE194)</f>
        <v>247080</v>
      </c>
      <c r="AI194" s="9">
        <f>SUMIF(Table1[[#Headers],[Steam Consumption]:[CHW Consumption_2]], "HW *",D194:AE194)</f>
        <v>0</v>
      </c>
      <c r="AJ194" s="9">
        <f>SUMIF(Table1[[#Headers],[Steam Consumption]:[CHW Consumption_2]], "CHW*",D194:AE194)</f>
        <v>0</v>
      </c>
      <c r="AK194" s="9">
        <f>SUMIF(Table1[[#Headers],[Steam Consumption]:[CHW Consumption_2]], "DW*",D194:AE194)</f>
        <v>1057600</v>
      </c>
      <c r="AL194" s="9">
        <f>Table1[[#This Row],[Total Elec Consumption]]*3.412</f>
        <v>92970.175999999992</v>
      </c>
      <c r="AM194" s="9">
        <f>Table1[[#This Row],[Total Gas Consumption]]*1</f>
        <v>0</v>
      </c>
      <c r="AN194" s="9">
        <f>Table1[[#This Row],[Total Steam Consumption]]*950/1000</f>
        <v>234726</v>
      </c>
      <c r="AO194" s="9">
        <f>Table1[[#This Row],[Total HW Consumption]]</f>
        <v>0</v>
      </c>
      <c r="AP194" s="9">
        <f>Table1[[#This Row],[Total CHW Consumption]]</f>
        <v>0</v>
      </c>
      <c r="AQ194" s="9">
        <f>Table1[[#This Row],[Total DW Consumption]]*0</f>
        <v>0</v>
      </c>
      <c r="AR194" s="9">
        <f>SUM(Table1[[#This Row],[Total Elec Energy]:[Total DW Energy]])</f>
        <v>327696.17599999998</v>
      </c>
      <c r="AS194" s="7">
        <f>IFERROR(Table1[[#This Row],[Total Building Energy (kBTU)]]/Table1[[#This Row],[Building Area]],0)</f>
        <v>20.106526935820344</v>
      </c>
    </row>
    <row r="195" spans="1:45" x14ac:dyDescent="0.25">
      <c r="A195" s="4">
        <v>44652</v>
      </c>
      <c r="B195" t="s">
        <v>123</v>
      </c>
      <c r="C195">
        <f>VLOOKUP(Table1[[#This Row],[Building]],Building_Areas,2,FALSE)</f>
        <v>140788</v>
      </c>
      <c r="D195">
        <v>1203378.461538462</v>
      </c>
      <c r="E195">
        <v>228904.6153846154</v>
      </c>
      <c r="F195">
        <v>1098263074.043077</v>
      </c>
      <c r="G195">
        <v>7800.8287215037981</v>
      </c>
      <c r="N195">
        <v>894572.30769230763</v>
      </c>
      <c r="AF195" s="9">
        <f>SUMIF(Table1[[#Headers],[Steam Consumption]:[CHW Consumption_2]], "Elec*",D195:AE195)</f>
        <v>228904.6153846154</v>
      </c>
      <c r="AG195" s="9">
        <f>SUMIF(Table1[[#Headers],[Steam Consumption]:[CHW Consumption_2]], "Gas*",D195:AE195)</f>
        <v>0</v>
      </c>
      <c r="AH195" s="9">
        <f>SUMIF(Table1[[#Headers],[Steam Consumption]:[CHW Consumption_2]], "Steam*",D195:AE195)</f>
        <v>1203378.461538462</v>
      </c>
      <c r="AI195" s="9">
        <f>SUMIF(Table1[[#Headers],[Steam Consumption]:[CHW Consumption_2]], "HW *",D195:AE195)</f>
        <v>0</v>
      </c>
      <c r="AJ195" s="9">
        <f>SUMIF(Table1[[#Headers],[Steam Consumption]:[CHW Consumption_2]], "CHW*",D195:AE195)</f>
        <v>894572.30769230763</v>
      </c>
      <c r="AK195" s="9">
        <f>SUMIF(Table1[[#Headers],[Steam Consumption]:[CHW Consumption_2]], "DW*",D195:AE195)</f>
        <v>0</v>
      </c>
      <c r="AL195" s="9">
        <f>Table1[[#This Row],[Total Elec Consumption]]*3.412</f>
        <v>781022.54769230774</v>
      </c>
      <c r="AM195" s="9">
        <f>Table1[[#This Row],[Total Gas Consumption]]*1</f>
        <v>0</v>
      </c>
      <c r="AN195" s="9">
        <f>Table1[[#This Row],[Total Steam Consumption]]*950/1000</f>
        <v>1143209.5384615387</v>
      </c>
      <c r="AO195" s="9">
        <f>Table1[[#This Row],[Total HW Consumption]]</f>
        <v>0</v>
      </c>
      <c r="AP195" s="9">
        <f>Table1[[#This Row],[Total CHW Consumption]]</f>
        <v>894572.30769230763</v>
      </c>
      <c r="AQ195" s="9">
        <f>Table1[[#This Row],[Total DW Consumption]]*0</f>
        <v>0</v>
      </c>
      <c r="AR195" s="9">
        <f>SUM(Table1[[#This Row],[Total Elec Energy]:[Total DW Energy]])</f>
        <v>2818804.3938461542</v>
      </c>
      <c r="AS195" s="7">
        <f>IFERROR(Table1[[#This Row],[Total Building Energy (kBTU)]]/Table1[[#This Row],[Building Area]],0)</f>
        <v>20.021623958335613</v>
      </c>
    </row>
    <row r="196" spans="1:45" x14ac:dyDescent="0.25">
      <c r="A196" s="4">
        <v>43525</v>
      </c>
      <c r="B196" t="s">
        <v>87</v>
      </c>
      <c r="C196">
        <f>VLOOKUP(Table1[[#This Row],[Building]],Building_Areas,2,FALSE)</f>
        <v>69841</v>
      </c>
      <c r="F196">
        <v>639356182.11388218</v>
      </c>
      <c r="G196">
        <v>9154.4534315642995</v>
      </c>
      <c r="H196">
        <v>7761</v>
      </c>
      <c r="I196">
        <v>17972</v>
      </c>
      <c r="M196">
        <v>142462</v>
      </c>
      <c r="O196">
        <v>45789</v>
      </c>
      <c r="P196">
        <v>0</v>
      </c>
      <c r="Q196">
        <v>0</v>
      </c>
      <c r="R196">
        <v>684912</v>
      </c>
      <c r="S196">
        <v>15335.88235294118</v>
      </c>
      <c r="AF196" s="9">
        <f>SUMIF(Table1[[#Headers],[Steam Consumption]:[CHW Consumption_2]], "Elec*",D196:AE196)</f>
        <v>213984</v>
      </c>
      <c r="AG196" s="9">
        <f>SUMIF(Table1[[#Headers],[Steam Consumption]:[CHW Consumption_2]], "Gas*",D196:AE196)</f>
        <v>0</v>
      </c>
      <c r="AH196" s="9">
        <f>SUMIF(Table1[[#Headers],[Steam Consumption]:[CHW Consumption_2]], "Steam*",D196:AE196)</f>
        <v>700247.8823529412</v>
      </c>
      <c r="AI196" s="9">
        <f>SUMIF(Table1[[#Headers],[Steam Consumption]:[CHW Consumption_2]], "HW *",D196:AE196)</f>
        <v>0</v>
      </c>
      <c r="AJ196" s="9">
        <f>SUMIF(Table1[[#Headers],[Steam Consumption]:[CHW Consumption_2]], "CHW*",D196:AE196)</f>
        <v>0</v>
      </c>
      <c r="AK196" s="9">
        <f>SUMIF(Table1[[#Headers],[Steam Consumption]:[CHW Consumption_2]], "DW*",D196:AE196)</f>
        <v>0</v>
      </c>
      <c r="AL196" s="9">
        <f>Table1[[#This Row],[Total Elec Consumption]]*3.412</f>
        <v>730113.40799999994</v>
      </c>
      <c r="AM196" s="9">
        <f>Table1[[#This Row],[Total Gas Consumption]]*1</f>
        <v>0</v>
      </c>
      <c r="AN196" s="9">
        <f>Table1[[#This Row],[Total Steam Consumption]]*950/1000</f>
        <v>665235.48823529412</v>
      </c>
      <c r="AO196" s="9">
        <f>Table1[[#This Row],[Total HW Consumption]]</f>
        <v>0</v>
      </c>
      <c r="AP196" s="9">
        <f>Table1[[#This Row],[Total CHW Consumption]]</f>
        <v>0</v>
      </c>
      <c r="AQ196" s="9">
        <f>Table1[[#This Row],[Total DW Consumption]]*0</f>
        <v>0</v>
      </c>
      <c r="AR196" s="9">
        <f>SUM(Table1[[#This Row],[Total Elec Energy]:[Total DW Energy]])</f>
        <v>1395348.8962352942</v>
      </c>
      <c r="AS196" s="7">
        <f>IFERROR(Table1[[#This Row],[Total Building Energy (kBTU)]]/Table1[[#This Row],[Building Area]],0)</f>
        <v>19.97893638744139</v>
      </c>
    </row>
    <row r="197" spans="1:45" x14ac:dyDescent="0.25">
      <c r="A197" s="4">
        <v>43405</v>
      </c>
      <c r="B197" t="s">
        <v>120</v>
      </c>
      <c r="C197">
        <f>VLOOKUP(Table1[[#This Row],[Building]],Building_Areas,2,FALSE)</f>
        <v>36500</v>
      </c>
      <c r="D197">
        <v>592795.7142857142</v>
      </c>
      <c r="E197">
        <v>24606.81818181818</v>
      </c>
      <c r="F197">
        <v>541118302.20292211</v>
      </c>
      <c r="G197">
        <v>14825.158964463621</v>
      </c>
      <c r="K197">
        <v>80882.142857142855</v>
      </c>
      <c r="L197">
        <v>404571.42857142858</v>
      </c>
      <c r="N197">
        <v>0</v>
      </c>
      <c r="AF197" s="9">
        <f>SUMIF(Table1[[#Headers],[Steam Consumption]:[CHW Consumption_2]], "Elec*",D197:AE197)</f>
        <v>24606.81818181818</v>
      </c>
      <c r="AG197" s="9">
        <f>SUMIF(Table1[[#Headers],[Steam Consumption]:[CHW Consumption_2]], "Gas*",D197:AE197)</f>
        <v>0</v>
      </c>
      <c r="AH197" s="9">
        <f>SUMIF(Table1[[#Headers],[Steam Consumption]:[CHW Consumption_2]], "Steam*",D197:AE197)</f>
        <v>592795.7142857142</v>
      </c>
      <c r="AI197" s="9">
        <f>SUMIF(Table1[[#Headers],[Steam Consumption]:[CHW Consumption_2]], "HW *",D197:AE197)</f>
        <v>80882.142857142855</v>
      </c>
      <c r="AJ197" s="9">
        <f>SUMIF(Table1[[#Headers],[Steam Consumption]:[CHW Consumption_2]], "CHW*",D197:AE197)</f>
        <v>0</v>
      </c>
      <c r="AK197" s="9">
        <f>SUMIF(Table1[[#Headers],[Steam Consumption]:[CHW Consumption_2]], "DW*",D197:AE197)</f>
        <v>404571.42857142858</v>
      </c>
      <c r="AL197" s="9">
        <f>Table1[[#This Row],[Total Elec Consumption]]*3.412</f>
        <v>83958.463636363624</v>
      </c>
      <c r="AM197" s="9">
        <f>Table1[[#This Row],[Total Gas Consumption]]*1</f>
        <v>0</v>
      </c>
      <c r="AN197" s="9">
        <f>Table1[[#This Row],[Total Steam Consumption]]*950/1000</f>
        <v>563155.92857142852</v>
      </c>
      <c r="AO197" s="9">
        <f>Table1[[#This Row],[Total HW Consumption]]</f>
        <v>80882.142857142855</v>
      </c>
      <c r="AP197" s="9">
        <f>Table1[[#This Row],[Total CHW Consumption]]</f>
        <v>0</v>
      </c>
      <c r="AQ197" s="9">
        <f>Table1[[#This Row],[Total DW Consumption]]*0</f>
        <v>0</v>
      </c>
      <c r="AR197" s="9">
        <f>SUM(Table1[[#This Row],[Total Elec Energy]:[Total DW Energy]])</f>
        <v>727996.53506493499</v>
      </c>
      <c r="AS197" s="7">
        <f>IFERROR(Table1[[#This Row],[Total Building Energy (kBTU)]]/Table1[[#This Row],[Building Area]],0)</f>
        <v>19.945110549724244</v>
      </c>
    </row>
    <row r="198" spans="1:45" x14ac:dyDescent="0.25">
      <c r="A198" s="4">
        <v>43101</v>
      </c>
      <c r="B198" t="s">
        <v>96</v>
      </c>
      <c r="C198">
        <f>VLOOKUP(Table1[[#This Row],[Building]],Building_Areas,2,FALSE)</f>
        <v>392894</v>
      </c>
      <c r="D198">
        <v>0</v>
      </c>
      <c r="F198">
        <v>6083862633.6799669</v>
      </c>
      <c r="G198">
        <v>15484.743044383389</v>
      </c>
      <c r="H198">
        <v>57281.633928571428</v>
      </c>
      <c r="I198">
        <v>129724.4821428572</v>
      </c>
      <c r="M198">
        <v>78699.450892857145</v>
      </c>
      <c r="O198">
        <v>129813.3303571428</v>
      </c>
      <c r="P198">
        <v>6645478.8571428573</v>
      </c>
      <c r="Q198">
        <v>0</v>
      </c>
      <c r="R198">
        <v>19426.666666666661</v>
      </c>
      <c r="S198">
        <v>4363.8461538461543</v>
      </c>
      <c r="T198">
        <v>1455.8928571428571</v>
      </c>
      <c r="U198">
        <v>634.39285714285722</v>
      </c>
      <c r="V198">
        <v>9309.9642857142844</v>
      </c>
      <c r="W198">
        <v>10191.25</v>
      </c>
      <c r="X198">
        <v>3762.0714285714289</v>
      </c>
      <c r="Y198">
        <v>11171.071428571429</v>
      </c>
      <c r="Z198">
        <v>8192.8571428571431</v>
      </c>
      <c r="AA198">
        <v>6642.8571428571422</v>
      </c>
      <c r="AF198" s="9">
        <f>SUMIF(Table1[[#Headers],[Steam Consumption]:[CHW Consumption_2]], "Elec*",D198:AE198)</f>
        <v>432043.54017857136</v>
      </c>
      <c r="AG198" s="9">
        <f>SUMIF(Table1[[#Headers],[Steam Consumption]:[CHW Consumption_2]], "Gas*",D198:AE198)</f>
        <v>0</v>
      </c>
      <c r="AH198" s="9">
        <f>SUMIF(Table1[[#Headers],[Steam Consumption]:[CHW Consumption_2]], "Steam*",D198:AE198)</f>
        <v>6669269.3699633703</v>
      </c>
      <c r="AI198" s="9">
        <f>SUMIF(Table1[[#Headers],[Steam Consumption]:[CHW Consumption_2]], "HW *",D198:AE198)</f>
        <v>0</v>
      </c>
      <c r="AJ198" s="9">
        <f>SUMIF(Table1[[#Headers],[Steam Consumption]:[CHW Consumption_2]], "CHW*",D198:AE198)</f>
        <v>0</v>
      </c>
      <c r="AK198" s="9">
        <f>SUMIF(Table1[[#Headers],[Steam Consumption]:[CHW Consumption_2]], "DW*",D198:AE198)</f>
        <v>14835.714285714286</v>
      </c>
      <c r="AL198" s="9">
        <f>Table1[[#This Row],[Total Elec Consumption]]*3.412</f>
        <v>1474132.5590892856</v>
      </c>
      <c r="AM198" s="9">
        <f>Table1[[#This Row],[Total Gas Consumption]]*1</f>
        <v>0</v>
      </c>
      <c r="AN198" s="9">
        <f>Table1[[#This Row],[Total Steam Consumption]]*950/1000</f>
        <v>6335805.9014652018</v>
      </c>
      <c r="AO198" s="9">
        <f>Table1[[#This Row],[Total HW Consumption]]</f>
        <v>0</v>
      </c>
      <c r="AP198" s="9">
        <f>Table1[[#This Row],[Total CHW Consumption]]</f>
        <v>0</v>
      </c>
      <c r="AQ198" s="9">
        <f>Table1[[#This Row],[Total DW Consumption]]*0</f>
        <v>0</v>
      </c>
      <c r="AR198" s="9">
        <f>SUM(Table1[[#This Row],[Total Elec Energy]:[Total DW Energy]])</f>
        <v>7809938.4605544871</v>
      </c>
      <c r="AS198" s="7">
        <f>IFERROR(Table1[[#This Row],[Total Building Energy (kBTU)]]/Table1[[#This Row],[Building Area]],0)</f>
        <v>19.877978438343387</v>
      </c>
    </row>
    <row r="199" spans="1:45" x14ac:dyDescent="0.25">
      <c r="A199" s="4">
        <v>43891</v>
      </c>
      <c r="B199" t="s">
        <v>98</v>
      </c>
      <c r="C199">
        <f>VLOOKUP(Table1[[#This Row],[Building]],Building_Areas,2,FALSE)</f>
        <v>53163.17</v>
      </c>
      <c r="E199">
        <v>46674.241379310341</v>
      </c>
      <c r="F199">
        <v>89848196.723408878</v>
      </c>
      <c r="G199">
        <v>1690.0512898709419</v>
      </c>
      <c r="J199">
        <v>896870.62068965519</v>
      </c>
      <c r="L199">
        <v>1882.1428571428571</v>
      </c>
      <c r="AF199" s="9">
        <f>SUMIF(Table1[[#Headers],[Steam Consumption]:[CHW Consumption_2]], "Elec*",D199:AE199)</f>
        <v>46674.241379310341</v>
      </c>
      <c r="AG199" s="9">
        <f>SUMIF(Table1[[#Headers],[Steam Consumption]:[CHW Consumption_2]], "Gas*",D199:AE199)</f>
        <v>896870.62068965519</v>
      </c>
      <c r="AH199" s="9">
        <f>SUMIF(Table1[[#Headers],[Steam Consumption]:[CHW Consumption_2]], "Steam*",D199:AE199)</f>
        <v>0</v>
      </c>
      <c r="AI199" s="9">
        <f>SUMIF(Table1[[#Headers],[Steam Consumption]:[CHW Consumption_2]], "HW *",D199:AE199)</f>
        <v>0</v>
      </c>
      <c r="AJ199" s="9">
        <f>SUMIF(Table1[[#Headers],[Steam Consumption]:[CHW Consumption_2]], "CHW*",D199:AE199)</f>
        <v>0</v>
      </c>
      <c r="AK199" s="9">
        <f>SUMIF(Table1[[#Headers],[Steam Consumption]:[CHW Consumption_2]], "DW*",D199:AE199)</f>
        <v>1882.1428571428571</v>
      </c>
      <c r="AL199" s="9">
        <f>Table1[[#This Row],[Total Elec Consumption]]*3.412</f>
        <v>159252.51158620688</v>
      </c>
      <c r="AM199" s="9">
        <f>Table1[[#This Row],[Total Gas Consumption]]*1</f>
        <v>896870.62068965519</v>
      </c>
      <c r="AN199" s="9">
        <f>Table1[[#This Row],[Total Steam Consumption]]*950/1000</f>
        <v>0</v>
      </c>
      <c r="AO199" s="9">
        <f>Table1[[#This Row],[Total HW Consumption]]</f>
        <v>0</v>
      </c>
      <c r="AP199" s="9">
        <f>Table1[[#This Row],[Total CHW Consumption]]</f>
        <v>0</v>
      </c>
      <c r="AQ199" s="9">
        <f>Table1[[#This Row],[Total DW Consumption]]*0</f>
        <v>0</v>
      </c>
      <c r="AR199" s="9">
        <f>SUM(Table1[[#This Row],[Total Elec Energy]:[Total DW Energy]])</f>
        <v>1056123.1322758622</v>
      </c>
      <c r="AS199" s="7">
        <f>IFERROR(Table1[[#This Row],[Total Building Energy (kBTU)]]/Table1[[#This Row],[Building Area]],0)</f>
        <v>19.865691460382482</v>
      </c>
    </row>
    <row r="200" spans="1:45" x14ac:dyDescent="0.25">
      <c r="A200" s="4">
        <v>44075</v>
      </c>
      <c r="B200" t="s">
        <v>123</v>
      </c>
      <c r="C200">
        <f>VLOOKUP(Table1[[#This Row],[Building]],Building_Areas,2,FALSE)</f>
        <v>140788</v>
      </c>
      <c r="D200">
        <v>531120</v>
      </c>
      <c r="E200">
        <v>241080</v>
      </c>
      <c r="F200">
        <v>485205472.03200001</v>
      </c>
      <c r="G200">
        <v>3446.3553146006761</v>
      </c>
      <c r="N200">
        <v>1467072</v>
      </c>
      <c r="AF200" s="9">
        <f>SUMIF(Table1[[#Headers],[Steam Consumption]:[CHW Consumption_2]], "Elec*",D200:AE200)</f>
        <v>241080</v>
      </c>
      <c r="AG200" s="9">
        <f>SUMIF(Table1[[#Headers],[Steam Consumption]:[CHW Consumption_2]], "Gas*",D200:AE200)</f>
        <v>0</v>
      </c>
      <c r="AH200" s="9">
        <f>SUMIF(Table1[[#Headers],[Steam Consumption]:[CHW Consumption_2]], "Steam*",D200:AE200)</f>
        <v>531120</v>
      </c>
      <c r="AI200" s="9">
        <f>SUMIF(Table1[[#Headers],[Steam Consumption]:[CHW Consumption_2]], "HW *",D200:AE200)</f>
        <v>0</v>
      </c>
      <c r="AJ200" s="9">
        <f>SUMIF(Table1[[#Headers],[Steam Consumption]:[CHW Consumption_2]], "CHW*",D200:AE200)</f>
        <v>1467072</v>
      </c>
      <c r="AK200" s="9">
        <f>SUMIF(Table1[[#Headers],[Steam Consumption]:[CHW Consumption_2]], "DW*",D200:AE200)</f>
        <v>0</v>
      </c>
      <c r="AL200" s="9">
        <f>Table1[[#This Row],[Total Elec Consumption]]*3.412</f>
        <v>822564.96</v>
      </c>
      <c r="AM200" s="9">
        <f>Table1[[#This Row],[Total Gas Consumption]]*1</f>
        <v>0</v>
      </c>
      <c r="AN200" s="9">
        <f>Table1[[#This Row],[Total Steam Consumption]]*950/1000</f>
        <v>504564</v>
      </c>
      <c r="AO200" s="9">
        <f>Table1[[#This Row],[Total HW Consumption]]</f>
        <v>0</v>
      </c>
      <c r="AP200" s="9">
        <f>Table1[[#This Row],[Total CHW Consumption]]</f>
        <v>1467072</v>
      </c>
      <c r="AQ200" s="9">
        <f>Table1[[#This Row],[Total DW Consumption]]*0</f>
        <v>0</v>
      </c>
      <c r="AR200" s="9">
        <f>SUM(Table1[[#This Row],[Total Elec Energy]:[Total DW Energy]])</f>
        <v>2794200.96</v>
      </c>
      <c r="AS200" s="7">
        <f>IFERROR(Table1[[#This Row],[Total Building Energy (kBTU)]]/Table1[[#This Row],[Building Area]],0)</f>
        <v>19.846868767224478</v>
      </c>
    </row>
    <row r="201" spans="1:45" x14ac:dyDescent="0.25">
      <c r="A201" s="4">
        <v>44228</v>
      </c>
      <c r="B201" t="s">
        <v>96</v>
      </c>
      <c r="C201">
        <f>VLOOKUP(Table1[[#This Row],[Building]],Building_Areas,2,FALSE)</f>
        <v>392894</v>
      </c>
      <c r="D201">
        <v>0</v>
      </c>
      <c r="F201">
        <v>6413783186.6335011</v>
      </c>
      <c r="G201">
        <v>16324.462034628939</v>
      </c>
      <c r="H201">
        <v>0</v>
      </c>
      <c r="I201">
        <v>0</v>
      </c>
      <c r="M201">
        <v>89236.56</v>
      </c>
      <c r="O201">
        <v>217228.30769230769</v>
      </c>
      <c r="P201">
        <v>7025467.076923077</v>
      </c>
      <c r="Q201">
        <v>0</v>
      </c>
      <c r="R201">
        <v>0</v>
      </c>
      <c r="S201">
        <v>5936</v>
      </c>
      <c r="T201">
        <v>72.15384615384616</v>
      </c>
      <c r="U201">
        <v>250.88</v>
      </c>
      <c r="V201">
        <v>6618.7692307692296</v>
      </c>
      <c r="W201">
        <v>3487.0769230769229</v>
      </c>
      <c r="X201">
        <v>2222.7692307692309</v>
      </c>
      <c r="Y201">
        <v>7620.48</v>
      </c>
      <c r="Z201">
        <v>15938.461538461541</v>
      </c>
      <c r="AA201">
        <v>12815.384615384621</v>
      </c>
      <c r="AF201" s="9">
        <f>SUMIF(Table1[[#Headers],[Steam Consumption]:[CHW Consumption_2]], "Elec*",D201:AE201)</f>
        <v>326736.99692307698</v>
      </c>
      <c r="AG201" s="9">
        <f>SUMIF(Table1[[#Headers],[Steam Consumption]:[CHW Consumption_2]], "Gas*",D201:AE201)</f>
        <v>0</v>
      </c>
      <c r="AH201" s="9">
        <f>SUMIF(Table1[[#Headers],[Steam Consumption]:[CHW Consumption_2]], "Steam*",D201:AE201)</f>
        <v>7031403.076923077</v>
      </c>
      <c r="AI201" s="9">
        <f>SUMIF(Table1[[#Headers],[Steam Consumption]:[CHW Consumption_2]], "HW *",D201:AE201)</f>
        <v>0</v>
      </c>
      <c r="AJ201" s="9">
        <f>SUMIF(Table1[[#Headers],[Steam Consumption]:[CHW Consumption_2]], "CHW*",D201:AE201)</f>
        <v>0</v>
      </c>
      <c r="AK201" s="9">
        <f>SUMIF(Table1[[#Headers],[Steam Consumption]:[CHW Consumption_2]], "DW*",D201:AE201)</f>
        <v>28753.846153846163</v>
      </c>
      <c r="AL201" s="9">
        <f>Table1[[#This Row],[Total Elec Consumption]]*3.412</f>
        <v>1114826.6335015385</v>
      </c>
      <c r="AM201" s="9">
        <f>Table1[[#This Row],[Total Gas Consumption]]*1</f>
        <v>0</v>
      </c>
      <c r="AN201" s="9">
        <f>Table1[[#This Row],[Total Steam Consumption]]*950/1000</f>
        <v>6679832.923076923</v>
      </c>
      <c r="AO201" s="9">
        <f>Table1[[#This Row],[Total HW Consumption]]</f>
        <v>0</v>
      </c>
      <c r="AP201" s="9">
        <f>Table1[[#This Row],[Total CHW Consumption]]</f>
        <v>0</v>
      </c>
      <c r="AQ201" s="9">
        <f>Table1[[#This Row],[Total DW Consumption]]*0</f>
        <v>0</v>
      </c>
      <c r="AR201" s="9">
        <f>SUM(Table1[[#This Row],[Total Elec Energy]:[Total DW Energy]])</f>
        <v>7794659.5565784611</v>
      </c>
      <c r="AS201" s="7">
        <f>IFERROR(Table1[[#This Row],[Total Building Energy (kBTU)]]/Table1[[#This Row],[Building Area]],0)</f>
        <v>19.839090331179559</v>
      </c>
    </row>
    <row r="202" spans="1:45" x14ac:dyDescent="0.25">
      <c r="A202" s="4">
        <v>44501</v>
      </c>
      <c r="B202" t="s">
        <v>121</v>
      </c>
      <c r="C202">
        <f>VLOOKUP(Table1[[#This Row],[Building]],Building_Areas,2,FALSE)</f>
        <v>36500</v>
      </c>
      <c r="E202">
        <v>15021</v>
      </c>
      <c r="F202">
        <v>51920.911999999997</v>
      </c>
      <c r="G202">
        <v>1.422490739726028</v>
      </c>
      <c r="K202">
        <v>0</v>
      </c>
      <c r="N202">
        <v>669260</v>
      </c>
      <c r="AF202" s="9">
        <f>SUMIF(Table1[[#Headers],[Steam Consumption]:[CHW Consumption_2]], "Elec*",D202:AE202)</f>
        <v>15021</v>
      </c>
      <c r="AG202" s="9">
        <f>SUMIF(Table1[[#Headers],[Steam Consumption]:[CHW Consumption_2]], "Gas*",D202:AE202)</f>
        <v>0</v>
      </c>
      <c r="AH202" s="9">
        <f>SUMIF(Table1[[#Headers],[Steam Consumption]:[CHW Consumption_2]], "Steam*",D202:AE202)</f>
        <v>0</v>
      </c>
      <c r="AI202" s="9">
        <f>SUMIF(Table1[[#Headers],[Steam Consumption]:[CHW Consumption_2]], "HW *",D202:AE202)</f>
        <v>0</v>
      </c>
      <c r="AJ202" s="9">
        <f>SUMIF(Table1[[#Headers],[Steam Consumption]:[CHW Consumption_2]], "CHW*",D202:AE202)</f>
        <v>669260</v>
      </c>
      <c r="AK202" s="9">
        <f>SUMIF(Table1[[#Headers],[Steam Consumption]:[CHW Consumption_2]], "DW*",D202:AE202)</f>
        <v>0</v>
      </c>
      <c r="AL202" s="9">
        <f>Table1[[#This Row],[Total Elec Consumption]]*3.412</f>
        <v>51251.652000000002</v>
      </c>
      <c r="AM202" s="9">
        <f>Table1[[#This Row],[Total Gas Consumption]]*1</f>
        <v>0</v>
      </c>
      <c r="AN202" s="9">
        <f>Table1[[#This Row],[Total Steam Consumption]]*950/1000</f>
        <v>0</v>
      </c>
      <c r="AO202" s="9">
        <f>Table1[[#This Row],[Total HW Consumption]]</f>
        <v>0</v>
      </c>
      <c r="AP202" s="9">
        <f>Table1[[#This Row],[Total CHW Consumption]]</f>
        <v>669260</v>
      </c>
      <c r="AQ202" s="9">
        <f>Table1[[#This Row],[Total DW Consumption]]*0</f>
        <v>0</v>
      </c>
      <c r="AR202" s="9">
        <f>SUM(Table1[[#This Row],[Total Elec Energy]:[Total DW Energy]])</f>
        <v>720511.652</v>
      </c>
      <c r="AS202" s="7">
        <f>IFERROR(Table1[[#This Row],[Total Building Energy (kBTU)]]/Table1[[#This Row],[Building Area]],0)</f>
        <v>19.740045260273973</v>
      </c>
    </row>
    <row r="203" spans="1:45" x14ac:dyDescent="0.25">
      <c r="A203" s="4">
        <v>43831</v>
      </c>
      <c r="B203" t="s">
        <v>83</v>
      </c>
      <c r="C203">
        <f>VLOOKUP(Table1[[#This Row],[Building]],Building_Areas,2,FALSE)</f>
        <v>16298</v>
      </c>
      <c r="F203">
        <v>219257647.96758619</v>
      </c>
      <c r="G203">
        <v>13453.040125634199</v>
      </c>
      <c r="H203">
        <v>0</v>
      </c>
      <c r="I203">
        <v>27638.103448275859</v>
      </c>
      <c r="J203">
        <v>0</v>
      </c>
      <c r="L203">
        <v>942502.62068965519</v>
      </c>
      <c r="P203">
        <v>167934.4827586207</v>
      </c>
      <c r="Q203">
        <v>71342.758620689652</v>
      </c>
      <c r="AF203" s="9">
        <f>SUMIF(Table1[[#Headers],[Steam Consumption]:[CHW Consumption_2]], "Elec*",D203:AE203)</f>
        <v>27638.103448275859</v>
      </c>
      <c r="AG203" s="9">
        <f>SUMIF(Table1[[#Headers],[Steam Consumption]:[CHW Consumption_2]], "Gas*",D203:AE203)</f>
        <v>0</v>
      </c>
      <c r="AH203" s="9">
        <f>SUMIF(Table1[[#Headers],[Steam Consumption]:[CHW Consumption_2]], "Steam*",D203:AE203)</f>
        <v>239277.24137931035</v>
      </c>
      <c r="AI203" s="9">
        <f>SUMIF(Table1[[#Headers],[Steam Consumption]:[CHW Consumption_2]], "HW *",D203:AE203)</f>
        <v>0</v>
      </c>
      <c r="AJ203" s="9">
        <f>SUMIF(Table1[[#Headers],[Steam Consumption]:[CHW Consumption_2]], "CHW*",D203:AE203)</f>
        <v>0</v>
      </c>
      <c r="AK203" s="9">
        <f>SUMIF(Table1[[#Headers],[Steam Consumption]:[CHW Consumption_2]], "DW*",D203:AE203)</f>
        <v>942502.62068965519</v>
      </c>
      <c r="AL203" s="9">
        <f>Table1[[#This Row],[Total Elec Consumption]]*3.412</f>
        <v>94301.208965517231</v>
      </c>
      <c r="AM203" s="9">
        <f>Table1[[#This Row],[Total Gas Consumption]]*1</f>
        <v>0</v>
      </c>
      <c r="AN203" s="9">
        <f>Table1[[#This Row],[Total Steam Consumption]]*950/1000</f>
        <v>227313.37931034484</v>
      </c>
      <c r="AO203" s="9">
        <f>Table1[[#This Row],[Total HW Consumption]]</f>
        <v>0</v>
      </c>
      <c r="AP203" s="9">
        <f>Table1[[#This Row],[Total CHW Consumption]]</f>
        <v>0</v>
      </c>
      <c r="AQ203" s="9">
        <f>Table1[[#This Row],[Total DW Consumption]]*0</f>
        <v>0</v>
      </c>
      <c r="AR203" s="9">
        <f>SUM(Table1[[#This Row],[Total Elec Energy]:[Total DW Energy]])</f>
        <v>321614.58827586204</v>
      </c>
      <c r="AS203" s="7">
        <f>IFERROR(Table1[[#This Row],[Total Building Energy (kBTU)]]/Table1[[#This Row],[Building Area]],0)</f>
        <v>19.733377609268747</v>
      </c>
    </row>
    <row r="204" spans="1:45" x14ac:dyDescent="0.25">
      <c r="A204" s="4">
        <v>43770</v>
      </c>
      <c r="B204" t="s">
        <v>98</v>
      </c>
      <c r="C204">
        <f>VLOOKUP(Table1[[#This Row],[Building]],Building_Areas,2,FALSE)</f>
        <v>53163.17</v>
      </c>
      <c r="E204">
        <v>50554.8</v>
      </c>
      <c r="F204">
        <v>87717985.041092053</v>
      </c>
      <c r="G204">
        <v>1649.9818490508819</v>
      </c>
      <c r="J204">
        <v>875417.14285714284</v>
      </c>
      <c r="L204">
        <v>3777.7777777777778</v>
      </c>
      <c r="AF204" s="9">
        <f>SUMIF(Table1[[#Headers],[Steam Consumption]:[CHW Consumption_2]], "Elec*",D204:AE204)</f>
        <v>50554.8</v>
      </c>
      <c r="AG204" s="9">
        <f>SUMIF(Table1[[#Headers],[Steam Consumption]:[CHW Consumption_2]], "Gas*",D204:AE204)</f>
        <v>875417.14285714284</v>
      </c>
      <c r="AH204" s="9">
        <f>SUMIF(Table1[[#Headers],[Steam Consumption]:[CHW Consumption_2]], "Steam*",D204:AE204)</f>
        <v>0</v>
      </c>
      <c r="AI204" s="9">
        <f>SUMIF(Table1[[#Headers],[Steam Consumption]:[CHW Consumption_2]], "HW *",D204:AE204)</f>
        <v>0</v>
      </c>
      <c r="AJ204" s="9">
        <f>SUMIF(Table1[[#Headers],[Steam Consumption]:[CHW Consumption_2]], "CHW*",D204:AE204)</f>
        <v>0</v>
      </c>
      <c r="AK204" s="9">
        <f>SUMIF(Table1[[#Headers],[Steam Consumption]:[CHW Consumption_2]], "DW*",D204:AE204)</f>
        <v>3777.7777777777778</v>
      </c>
      <c r="AL204" s="9">
        <f>Table1[[#This Row],[Total Elec Consumption]]*3.412</f>
        <v>172492.97760000001</v>
      </c>
      <c r="AM204" s="9">
        <f>Table1[[#This Row],[Total Gas Consumption]]*1</f>
        <v>875417.14285714284</v>
      </c>
      <c r="AN204" s="9">
        <f>Table1[[#This Row],[Total Steam Consumption]]*950/1000</f>
        <v>0</v>
      </c>
      <c r="AO204" s="9">
        <f>Table1[[#This Row],[Total HW Consumption]]</f>
        <v>0</v>
      </c>
      <c r="AP204" s="9">
        <f>Table1[[#This Row],[Total CHW Consumption]]</f>
        <v>0</v>
      </c>
      <c r="AQ204" s="9">
        <f>Table1[[#This Row],[Total DW Consumption]]*0</f>
        <v>0</v>
      </c>
      <c r="AR204" s="9">
        <f>SUM(Table1[[#This Row],[Total Elec Energy]:[Total DW Energy]])</f>
        <v>1047910.1204571428</v>
      </c>
      <c r="AS204" s="7">
        <f>IFERROR(Table1[[#This Row],[Total Building Energy (kBTU)]]/Table1[[#This Row],[Building Area]],0)</f>
        <v>19.711204588762161</v>
      </c>
    </row>
    <row r="205" spans="1:45" x14ac:dyDescent="0.25">
      <c r="A205" s="4">
        <v>44287</v>
      </c>
      <c r="B205" t="s">
        <v>123</v>
      </c>
      <c r="C205">
        <f>VLOOKUP(Table1[[#This Row],[Building]],Building_Areas,2,FALSE)</f>
        <v>140788</v>
      </c>
      <c r="D205">
        <v>940888</v>
      </c>
      <c r="E205">
        <v>235944</v>
      </c>
      <c r="F205">
        <v>858895943.51999998</v>
      </c>
      <c r="G205">
        <v>6100.6331755547344</v>
      </c>
      <c r="N205">
        <v>1046592</v>
      </c>
      <c r="AF205" s="9">
        <f>SUMIF(Table1[[#Headers],[Steam Consumption]:[CHW Consumption_2]], "Elec*",D205:AE205)</f>
        <v>235944</v>
      </c>
      <c r="AG205" s="9">
        <f>SUMIF(Table1[[#Headers],[Steam Consumption]:[CHW Consumption_2]], "Gas*",D205:AE205)</f>
        <v>0</v>
      </c>
      <c r="AH205" s="9">
        <f>SUMIF(Table1[[#Headers],[Steam Consumption]:[CHW Consumption_2]], "Steam*",D205:AE205)</f>
        <v>940888</v>
      </c>
      <c r="AI205" s="9">
        <f>SUMIF(Table1[[#Headers],[Steam Consumption]:[CHW Consumption_2]], "HW *",D205:AE205)</f>
        <v>0</v>
      </c>
      <c r="AJ205" s="9">
        <f>SUMIF(Table1[[#Headers],[Steam Consumption]:[CHW Consumption_2]], "CHW*",D205:AE205)</f>
        <v>1046592</v>
      </c>
      <c r="AK205" s="9">
        <f>SUMIF(Table1[[#Headers],[Steam Consumption]:[CHW Consumption_2]], "DW*",D205:AE205)</f>
        <v>0</v>
      </c>
      <c r="AL205" s="9">
        <f>Table1[[#This Row],[Total Elec Consumption]]*3.412</f>
        <v>805040.92799999996</v>
      </c>
      <c r="AM205" s="9">
        <f>Table1[[#This Row],[Total Gas Consumption]]*1</f>
        <v>0</v>
      </c>
      <c r="AN205" s="9">
        <f>Table1[[#This Row],[Total Steam Consumption]]*950/1000</f>
        <v>893843.6</v>
      </c>
      <c r="AO205" s="9">
        <f>Table1[[#This Row],[Total HW Consumption]]</f>
        <v>0</v>
      </c>
      <c r="AP205" s="9">
        <f>Table1[[#This Row],[Total CHW Consumption]]</f>
        <v>1046592</v>
      </c>
      <c r="AQ205" s="9">
        <f>Table1[[#This Row],[Total DW Consumption]]*0</f>
        <v>0</v>
      </c>
      <c r="AR205" s="9">
        <f>SUM(Table1[[#This Row],[Total Elec Energy]:[Total DW Energy]])</f>
        <v>2745476.5279999999</v>
      </c>
      <c r="AS205" s="7">
        <f>IFERROR(Table1[[#This Row],[Total Building Energy (kBTU)]]/Table1[[#This Row],[Building Area]],0)</f>
        <v>19.50078506690911</v>
      </c>
    </row>
    <row r="206" spans="1:45" x14ac:dyDescent="0.25">
      <c r="A206" s="4">
        <v>43191</v>
      </c>
      <c r="B206" t="s">
        <v>120</v>
      </c>
      <c r="C206">
        <f>VLOOKUP(Table1[[#This Row],[Building]],Building_Areas,2,FALSE)</f>
        <v>36500</v>
      </c>
      <c r="D206">
        <v>569020</v>
      </c>
      <c r="E206">
        <v>24742</v>
      </c>
      <c r="F206">
        <v>519439640.72399998</v>
      </c>
      <c r="G206">
        <v>14231.22303353425</v>
      </c>
      <c r="K206">
        <v>81020</v>
      </c>
      <c r="L206">
        <v>408900</v>
      </c>
      <c r="N206">
        <v>0</v>
      </c>
      <c r="AF206" s="9">
        <f>SUMIF(Table1[[#Headers],[Steam Consumption]:[CHW Consumption_2]], "Elec*",D206:AE206)</f>
        <v>24742</v>
      </c>
      <c r="AG206" s="9">
        <f>SUMIF(Table1[[#Headers],[Steam Consumption]:[CHW Consumption_2]], "Gas*",D206:AE206)</f>
        <v>0</v>
      </c>
      <c r="AH206" s="9">
        <f>SUMIF(Table1[[#Headers],[Steam Consumption]:[CHW Consumption_2]], "Steam*",D206:AE206)</f>
        <v>569020</v>
      </c>
      <c r="AI206" s="9">
        <f>SUMIF(Table1[[#Headers],[Steam Consumption]:[CHW Consumption_2]], "HW *",D206:AE206)</f>
        <v>81020</v>
      </c>
      <c r="AJ206" s="9">
        <f>SUMIF(Table1[[#Headers],[Steam Consumption]:[CHW Consumption_2]], "CHW*",D206:AE206)</f>
        <v>0</v>
      </c>
      <c r="AK206" s="9">
        <f>SUMIF(Table1[[#Headers],[Steam Consumption]:[CHW Consumption_2]], "DW*",D206:AE206)</f>
        <v>408900</v>
      </c>
      <c r="AL206" s="9">
        <f>Table1[[#This Row],[Total Elec Consumption]]*3.412</f>
        <v>84419.703999999998</v>
      </c>
      <c r="AM206" s="9">
        <f>Table1[[#This Row],[Total Gas Consumption]]*1</f>
        <v>0</v>
      </c>
      <c r="AN206" s="9">
        <f>Table1[[#This Row],[Total Steam Consumption]]*950/1000</f>
        <v>540569</v>
      </c>
      <c r="AO206" s="9">
        <f>Table1[[#This Row],[Total HW Consumption]]</f>
        <v>81020</v>
      </c>
      <c r="AP206" s="9">
        <f>Table1[[#This Row],[Total CHW Consumption]]</f>
        <v>0</v>
      </c>
      <c r="AQ206" s="9">
        <f>Table1[[#This Row],[Total DW Consumption]]*0</f>
        <v>0</v>
      </c>
      <c r="AR206" s="9">
        <f>SUM(Table1[[#This Row],[Total Elec Energy]:[Total DW Energy]])</f>
        <v>706008.70400000003</v>
      </c>
      <c r="AS206" s="7">
        <f>IFERROR(Table1[[#This Row],[Total Building Energy (kBTU)]]/Table1[[#This Row],[Building Area]],0)</f>
        <v>19.342704219178081</v>
      </c>
    </row>
    <row r="207" spans="1:45" x14ac:dyDescent="0.25">
      <c r="A207" s="4">
        <v>43313</v>
      </c>
      <c r="B207" t="s">
        <v>121</v>
      </c>
      <c r="C207">
        <f>VLOOKUP(Table1[[#This Row],[Building]],Building_Areas,2,FALSE)</f>
        <v>36500</v>
      </c>
      <c r="E207">
        <v>15475.5</v>
      </c>
      <c r="F207">
        <v>53447.183142857139</v>
      </c>
      <c r="G207">
        <v>1.464306387475538</v>
      </c>
      <c r="K207">
        <v>0</v>
      </c>
      <c r="N207">
        <v>644777.14285714179</v>
      </c>
      <c r="AF207" s="9">
        <f>SUMIF(Table1[[#Headers],[Steam Consumption]:[CHW Consumption_2]], "Elec*",D207:AE207)</f>
        <v>15475.5</v>
      </c>
      <c r="AG207" s="9">
        <f>SUMIF(Table1[[#Headers],[Steam Consumption]:[CHW Consumption_2]], "Gas*",D207:AE207)</f>
        <v>0</v>
      </c>
      <c r="AH207" s="9">
        <f>SUMIF(Table1[[#Headers],[Steam Consumption]:[CHW Consumption_2]], "Steam*",D207:AE207)</f>
        <v>0</v>
      </c>
      <c r="AI207" s="9">
        <f>SUMIF(Table1[[#Headers],[Steam Consumption]:[CHW Consumption_2]], "HW *",D207:AE207)</f>
        <v>0</v>
      </c>
      <c r="AJ207" s="9">
        <f>SUMIF(Table1[[#Headers],[Steam Consumption]:[CHW Consumption_2]], "CHW*",D207:AE207)</f>
        <v>644777.14285714179</v>
      </c>
      <c r="AK207" s="9">
        <f>SUMIF(Table1[[#Headers],[Steam Consumption]:[CHW Consumption_2]], "DW*",D207:AE207)</f>
        <v>0</v>
      </c>
      <c r="AL207" s="9">
        <f>Table1[[#This Row],[Total Elec Consumption]]*3.412</f>
        <v>52802.405999999995</v>
      </c>
      <c r="AM207" s="9">
        <f>Table1[[#This Row],[Total Gas Consumption]]*1</f>
        <v>0</v>
      </c>
      <c r="AN207" s="9">
        <f>Table1[[#This Row],[Total Steam Consumption]]*950/1000</f>
        <v>0</v>
      </c>
      <c r="AO207" s="9">
        <f>Table1[[#This Row],[Total HW Consumption]]</f>
        <v>0</v>
      </c>
      <c r="AP207" s="9">
        <f>Table1[[#This Row],[Total CHW Consumption]]</f>
        <v>644777.14285714179</v>
      </c>
      <c r="AQ207" s="9">
        <f>Table1[[#This Row],[Total DW Consumption]]*0</f>
        <v>0</v>
      </c>
      <c r="AR207" s="9">
        <f>SUM(Table1[[#This Row],[Total Elec Energy]:[Total DW Energy]])</f>
        <v>697579.54885714175</v>
      </c>
      <c r="AS207" s="7">
        <f>IFERROR(Table1[[#This Row],[Total Building Energy (kBTU)]]/Table1[[#This Row],[Building Area]],0)</f>
        <v>19.1117684618395</v>
      </c>
    </row>
    <row r="208" spans="1:45" x14ac:dyDescent="0.25">
      <c r="A208" s="4">
        <v>43132</v>
      </c>
      <c r="B208" t="s">
        <v>87</v>
      </c>
      <c r="C208">
        <f>VLOOKUP(Table1[[#This Row],[Building]],Building_Areas,2,FALSE)</f>
        <v>69841</v>
      </c>
      <c r="H208">
        <v>8320</v>
      </c>
      <c r="I208">
        <v>15003</v>
      </c>
      <c r="M208">
        <v>129852</v>
      </c>
      <c r="O208">
        <v>42154</v>
      </c>
      <c r="P208">
        <v>0</v>
      </c>
      <c r="R208">
        <v>676560</v>
      </c>
      <c r="S208">
        <v>25732</v>
      </c>
      <c r="AF208" s="9">
        <f>SUMIF(Table1[[#Headers],[Steam Consumption]:[CHW Consumption_2]], "Elec*",D208:AE208)</f>
        <v>195329</v>
      </c>
      <c r="AG208" s="9">
        <f>SUMIF(Table1[[#Headers],[Steam Consumption]:[CHW Consumption_2]], "Gas*",D208:AE208)</f>
        <v>0</v>
      </c>
      <c r="AH208" s="9">
        <f>SUMIF(Table1[[#Headers],[Steam Consumption]:[CHW Consumption_2]], "Steam*",D208:AE208)</f>
        <v>702292</v>
      </c>
      <c r="AI208" s="9">
        <f>SUMIF(Table1[[#Headers],[Steam Consumption]:[CHW Consumption_2]], "HW *",D208:AE208)</f>
        <v>0</v>
      </c>
      <c r="AJ208" s="9">
        <f>SUMIF(Table1[[#Headers],[Steam Consumption]:[CHW Consumption_2]], "CHW*",D208:AE208)</f>
        <v>0</v>
      </c>
      <c r="AK208" s="9">
        <f>SUMIF(Table1[[#Headers],[Steam Consumption]:[CHW Consumption_2]], "DW*",D208:AE208)</f>
        <v>0</v>
      </c>
      <c r="AL208" s="9">
        <f>Table1[[#This Row],[Total Elec Consumption]]*3.412</f>
        <v>666462.54799999995</v>
      </c>
      <c r="AM208" s="9">
        <f>Table1[[#This Row],[Total Gas Consumption]]*1</f>
        <v>0</v>
      </c>
      <c r="AN208" s="9">
        <f>Table1[[#This Row],[Total Steam Consumption]]*950/1000</f>
        <v>667177.4</v>
      </c>
      <c r="AO208" s="9">
        <f>Table1[[#This Row],[Total HW Consumption]]</f>
        <v>0</v>
      </c>
      <c r="AP208" s="9">
        <f>Table1[[#This Row],[Total CHW Consumption]]</f>
        <v>0</v>
      </c>
      <c r="AQ208" s="9">
        <f>Table1[[#This Row],[Total DW Consumption]]*0</f>
        <v>0</v>
      </c>
      <c r="AR208" s="9">
        <f>SUM(Table1[[#This Row],[Total Elec Energy]:[Total DW Energy]])</f>
        <v>1333639.9479999999</v>
      </c>
      <c r="AS208" s="7">
        <f>IFERROR(Table1[[#This Row],[Total Building Energy (kBTU)]]/Table1[[#This Row],[Building Area]],0)</f>
        <v>19.095373033032171</v>
      </c>
    </row>
    <row r="209" spans="1:45" x14ac:dyDescent="0.25">
      <c r="A209" s="4">
        <v>44166</v>
      </c>
      <c r="B209" t="s">
        <v>83</v>
      </c>
      <c r="C209">
        <f>VLOOKUP(Table1[[#This Row],[Building]],Building_Areas,2,FALSE)</f>
        <v>16298</v>
      </c>
      <c r="F209">
        <v>225073938.03999999</v>
      </c>
      <c r="G209">
        <v>13809.911525340531</v>
      </c>
      <c r="H209">
        <v>0</v>
      </c>
      <c r="I209">
        <v>21670</v>
      </c>
      <c r="J209">
        <v>0</v>
      </c>
      <c r="L209">
        <v>1058400</v>
      </c>
      <c r="P209">
        <v>172070</v>
      </c>
      <c r="Q209">
        <v>73480</v>
      </c>
      <c r="AF209" s="9">
        <f>SUMIF(Table1[[#Headers],[Steam Consumption]:[CHW Consumption_2]], "Elec*",D209:AE209)</f>
        <v>21670</v>
      </c>
      <c r="AG209" s="9">
        <f>SUMIF(Table1[[#Headers],[Steam Consumption]:[CHW Consumption_2]], "Gas*",D209:AE209)</f>
        <v>0</v>
      </c>
      <c r="AH209" s="9">
        <f>SUMIF(Table1[[#Headers],[Steam Consumption]:[CHW Consumption_2]], "Steam*",D209:AE209)</f>
        <v>245550</v>
      </c>
      <c r="AI209" s="9">
        <f>SUMIF(Table1[[#Headers],[Steam Consumption]:[CHW Consumption_2]], "HW *",D209:AE209)</f>
        <v>0</v>
      </c>
      <c r="AJ209" s="9">
        <f>SUMIF(Table1[[#Headers],[Steam Consumption]:[CHW Consumption_2]], "CHW*",D209:AE209)</f>
        <v>0</v>
      </c>
      <c r="AK209" s="9">
        <f>SUMIF(Table1[[#Headers],[Steam Consumption]:[CHW Consumption_2]], "DW*",D209:AE209)</f>
        <v>1058400</v>
      </c>
      <c r="AL209" s="9">
        <f>Table1[[#This Row],[Total Elec Consumption]]*3.412</f>
        <v>73938.039999999994</v>
      </c>
      <c r="AM209" s="9">
        <f>Table1[[#This Row],[Total Gas Consumption]]*1</f>
        <v>0</v>
      </c>
      <c r="AN209" s="9">
        <f>Table1[[#This Row],[Total Steam Consumption]]*950/1000</f>
        <v>233272.5</v>
      </c>
      <c r="AO209" s="9">
        <f>Table1[[#This Row],[Total HW Consumption]]</f>
        <v>0</v>
      </c>
      <c r="AP209" s="9">
        <f>Table1[[#This Row],[Total CHW Consumption]]</f>
        <v>0</v>
      </c>
      <c r="AQ209" s="9">
        <f>Table1[[#This Row],[Total DW Consumption]]*0</f>
        <v>0</v>
      </c>
      <c r="AR209" s="9">
        <f>SUM(Table1[[#This Row],[Total Elec Energy]:[Total DW Energy]])</f>
        <v>307210.53999999998</v>
      </c>
      <c r="AS209" s="7">
        <f>IFERROR(Table1[[#This Row],[Total Building Energy (kBTU)]]/Table1[[#This Row],[Building Area]],0)</f>
        <v>18.849585225181002</v>
      </c>
    </row>
    <row r="210" spans="1:45" x14ac:dyDescent="0.25">
      <c r="A210" s="4">
        <v>43525</v>
      </c>
      <c r="B210" t="s">
        <v>98</v>
      </c>
      <c r="C210">
        <f>VLOOKUP(Table1[[#This Row],[Building]],Building_Areas,2,FALSE)</f>
        <v>53163.17</v>
      </c>
      <c r="E210">
        <v>54342</v>
      </c>
      <c r="F210">
        <v>81754348.607703701</v>
      </c>
      <c r="G210">
        <v>1537.8054023983541</v>
      </c>
      <c r="J210">
        <v>815649.03703703708</v>
      </c>
      <c r="L210">
        <v>4030</v>
      </c>
      <c r="AF210" s="9">
        <f>SUMIF(Table1[[#Headers],[Steam Consumption]:[CHW Consumption_2]], "Elec*",D210:AE210)</f>
        <v>54342</v>
      </c>
      <c r="AG210" s="9">
        <f>SUMIF(Table1[[#Headers],[Steam Consumption]:[CHW Consumption_2]], "Gas*",D210:AE210)</f>
        <v>815649.03703703708</v>
      </c>
      <c r="AH210" s="9">
        <f>SUMIF(Table1[[#Headers],[Steam Consumption]:[CHW Consumption_2]], "Steam*",D210:AE210)</f>
        <v>0</v>
      </c>
      <c r="AI210" s="9">
        <f>SUMIF(Table1[[#Headers],[Steam Consumption]:[CHW Consumption_2]], "HW *",D210:AE210)</f>
        <v>0</v>
      </c>
      <c r="AJ210" s="9">
        <f>SUMIF(Table1[[#Headers],[Steam Consumption]:[CHW Consumption_2]], "CHW*",D210:AE210)</f>
        <v>0</v>
      </c>
      <c r="AK210" s="9">
        <f>SUMIF(Table1[[#Headers],[Steam Consumption]:[CHW Consumption_2]], "DW*",D210:AE210)</f>
        <v>4030</v>
      </c>
      <c r="AL210" s="9">
        <f>Table1[[#This Row],[Total Elec Consumption]]*3.412</f>
        <v>185414.90400000001</v>
      </c>
      <c r="AM210" s="9">
        <f>Table1[[#This Row],[Total Gas Consumption]]*1</f>
        <v>815649.03703703708</v>
      </c>
      <c r="AN210" s="9">
        <f>Table1[[#This Row],[Total Steam Consumption]]*950/1000</f>
        <v>0</v>
      </c>
      <c r="AO210" s="9">
        <f>Table1[[#This Row],[Total HW Consumption]]</f>
        <v>0</v>
      </c>
      <c r="AP210" s="9">
        <f>Table1[[#This Row],[Total CHW Consumption]]</f>
        <v>0</v>
      </c>
      <c r="AQ210" s="9">
        <f>Table1[[#This Row],[Total DW Consumption]]*0</f>
        <v>0</v>
      </c>
      <c r="AR210" s="9">
        <f>SUM(Table1[[#This Row],[Total Elec Energy]:[Total DW Energy]])</f>
        <v>1001063.9410370371</v>
      </c>
      <c r="AS210" s="7">
        <f>IFERROR(Table1[[#This Row],[Total Building Energy (kBTU)]]/Table1[[#This Row],[Building Area]],0)</f>
        <v>18.830027273336732</v>
      </c>
    </row>
    <row r="211" spans="1:45" x14ac:dyDescent="0.25">
      <c r="A211" s="4">
        <v>44743</v>
      </c>
      <c r="B211" t="s">
        <v>121</v>
      </c>
      <c r="C211">
        <f>VLOOKUP(Table1[[#This Row],[Building]],Building_Areas,2,FALSE)</f>
        <v>36500</v>
      </c>
      <c r="E211">
        <v>14332.33333333333</v>
      </c>
      <c r="F211">
        <v>49537.049333333322</v>
      </c>
      <c r="G211">
        <v>1.3571794337899541</v>
      </c>
      <c r="K211">
        <v>0</v>
      </c>
      <c r="N211">
        <v>635128</v>
      </c>
      <c r="AF211" s="9">
        <f>SUMIF(Table1[[#Headers],[Steam Consumption]:[CHW Consumption_2]], "Elec*",D211:AE211)</f>
        <v>14332.33333333333</v>
      </c>
      <c r="AG211" s="9">
        <f>SUMIF(Table1[[#Headers],[Steam Consumption]:[CHW Consumption_2]], "Gas*",D211:AE211)</f>
        <v>0</v>
      </c>
      <c r="AH211" s="9">
        <f>SUMIF(Table1[[#Headers],[Steam Consumption]:[CHW Consumption_2]], "Steam*",D211:AE211)</f>
        <v>0</v>
      </c>
      <c r="AI211" s="9">
        <f>SUMIF(Table1[[#Headers],[Steam Consumption]:[CHW Consumption_2]], "HW *",D211:AE211)</f>
        <v>0</v>
      </c>
      <c r="AJ211" s="9">
        <f>SUMIF(Table1[[#Headers],[Steam Consumption]:[CHW Consumption_2]], "CHW*",D211:AE211)</f>
        <v>635128</v>
      </c>
      <c r="AK211" s="9">
        <f>SUMIF(Table1[[#Headers],[Steam Consumption]:[CHW Consumption_2]], "DW*",D211:AE211)</f>
        <v>0</v>
      </c>
      <c r="AL211" s="9">
        <f>Table1[[#This Row],[Total Elec Consumption]]*3.412</f>
        <v>48901.921333333325</v>
      </c>
      <c r="AM211" s="9">
        <f>Table1[[#This Row],[Total Gas Consumption]]*1</f>
        <v>0</v>
      </c>
      <c r="AN211" s="9">
        <f>Table1[[#This Row],[Total Steam Consumption]]*950/1000</f>
        <v>0</v>
      </c>
      <c r="AO211" s="9">
        <f>Table1[[#This Row],[Total HW Consumption]]</f>
        <v>0</v>
      </c>
      <c r="AP211" s="9">
        <f>Table1[[#This Row],[Total CHW Consumption]]</f>
        <v>635128</v>
      </c>
      <c r="AQ211" s="9">
        <f>Table1[[#This Row],[Total DW Consumption]]*0</f>
        <v>0</v>
      </c>
      <c r="AR211" s="9">
        <f>SUM(Table1[[#This Row],[Total Elec Energy]:[Total DW Energy]])</f>
        <v>684029.92133333336</v>
      </c>
      <c r="AS211" s="7">
        <f>IFERROR(Table1[[#This Row],[Total Building Energy (kBTU)]]/Table1[[#This Row],[Building Area]],0)</f>
        <v>18.740545789954339</v>
      </c>
    </row>
    <row r="212" spans="1:45" x14ac:dyDescent="0.25">
      <c r="A212" s="4">
        <v>43405</v>
      </c>
      <c r="B212" t="s">
        <v>123</v>
      </c>
      <c r="C212">
        <f>VLOOKUP(Table1[[#This Row],[Building]],Building_Areas,2,FALSE)</f>
        <v>140788</v>
      </c>
      <c r="D212">
        <v>1327354.2857142859</v>
      </c>
      <c r="E212">
        <v>235952.72727272729</v>
      </c>
      <c r="F212">
        <v>1211352749.208312</v>
      </c>
      <c r="G212">
        <v>8604.0908970104829</v>
      </c>
      <c r="N212">
        <v>569931.42857142864</v>
      </c>
      <c r="AF212" s="9">
        <f>SUMIF(Table1[[#Headers],[Steam Consumption]:[CHW Consumption_2]], "Elec*",D212:AE212)</f>
        <v>235952.72727272729</v>
      </c>
      <c r="AG212" s="9">
        <f>SUMIF(Table1[[#Headers],[Steam Consumption]:[CHW Consumption_2]], "Gas*",D212:AE212)</f>
        <v>0</v>
      </c>
      <c r="AH212" s="9">
        <f>SUMIF(Table1[[#Headers],[Steam Consumption]:[CHW Consumption_2]], "Steam*",D212:AE212)</f>
        <v>1327354.2857142859</v>
      </c>
      <c r="AI212" s="9">
        <f>SUMIF(Table1[[#Headers],[Steam Consumption]:[CHW Consumption_2]], "HW *",D212:AE212)</f>
        <v>0</v>
      </c>
      <c r="AJ212" s="9">
        <f>SUMIF(Table1[[#Headers],[Steam Consumption]:[CHW Consumption_2]], "CHW*",D212:AE212)</f>
        <v>569931.42857142864</v>
      </c>
      <c r="AK212" s="9">
        <f>SUMIF(Table1[[#Headers],[Steam Consumption]:[CHW Consumption_2]], "DW*",D212:AE212)</f>
        <v>0</v>
      </c>
      <c r="AL212" s="9">
        <f>Table1[[#This Row],[Total Elec Consumption]]*3.412</f>
        <v>805070.70545454556</v>
      </c>
      <c r="AM212" s="9">
        <f>Table1[[#This Row],[Total Gas Consumption]]*1</f>
        <v>0</v>
      </c>
      <c r="AN212" s="9">
        <f>Table1[[#This Row],[Total Steam Consumption]]*950/1000</f>
        <v>1260986.5714285716</v>
      </c>
      <c r="AO212" s="9">
        <f>Table1[[#This Row],[Total HW Consumption]]</f>
        <v>0</v>
      </c>
      <c r="AP212" s="9">
        <f>Table1[[#This Row],[Total CHW Consumption]]</f>
        <v>569931.42857142864</v>
      </c>
      <c r="AQ212" s="9">
        <f>Table1[[#This Row],[Total DW Consumption]]*0</f>
        <v>0</v>
      </c>
      <c r="AR212" s="9">
        <f>SUM(Table1[[#This Row],[Total Elec Energy]:[Total DW Energy]])</f>
        <v>2635988.705454546</v>
      </c>
      <c r="AS212" s="7">
        <f>IFERROR(Table1[[#This Row],[Total Building Energy (kBTU)]]/Table1[[#This Row],[Building Area]],0)</f>
        <v>18.723106411445194</v>
      </c>
    </row>
    <row r="213" spans="1:45" x14ac:dyDescent="0.25">
      <c r="A213" s="4">
        <v>44197</v>
      </c>
      <c r="B213" t="s">
        <v>96</v>
      </c>
      <c r="C213">
        <f>VLOOKUP(Table1[[#This Row],[Building]],Building_Areas,2,FALSE)</f>
        <v>392894</v>
      </c>
      <c r="D213">
        <v>0</v>
      </c>
      <c r="F213">
        <v>5764836828.7896461</v>
      </c>
      <c r="G213">
        <v>14672.75353858712</v>
      </c>
      <c r="H213">
        <v>0</v>
      </c>
      <c r="I213">
        <v>0</v>
      </c>
      <c r="M213">
        <v>96490</v>
      </c>
      <c r="O213">
        <v>261950</v>
      </c>
      <c r="P213">
        <v>6319520</v>
      </c>
      <c r="Q213">
        <v>0</v>
      </c>
      <c r="R213">
        <v>0</v>
      </c>
      <c r="S213">
        <v>127.64705882352941</v>
      </c>
      <c r="T213">
        <v>56</v>
      </c>
      <c r="U213">
        <v>403</v>
      </c>
      <c r="V213">
        <v>7158</v>
      </c>
      <c r="W213">
        <v>4071</v>
      </c>
      <c r="X213">
        <v>1922</v>
      </c>
      <c r="Y213">
        <v>8306</v>
      </c>
      <c r="Z213">
        <v>11500</v>
      </c>
      <c r="AA213">
        <v>8900</v>
      </c>
      <c r="AF213" s="9">
        <f>SUMIF(Table1[[#Headers],[Steam Consumption]:[CHW Consumption_2]], "Elec*",D213:AE213)</f>
        <v>380356</v>
      </c>
      <c r="AG213" s="9">
        <f>SUMIF(Table1[[#Headers],[Steam Consumption]:[CHW Consumption_2]], "Gas*",D213:AE213)</f>
        <v>0</v>
      </c>
      <c r="AH213" s="9">
        <f>SUMIF(Table1[[#Headers],[Steam Consumption]:[CHW Consumption_2]], "Steam*",D213:AE213)</f>
        <v>6319647.6470588231</v>
      </c>
      <c r="AI213" s="9">
        <f>SUMIF(Table1[[#Headers],[Steam Consumption]:[CHW Consumption_2]], "HW *",D213:AE213)</f>
        <v>0</v>
      </c>
      <c r="AJ213" s="9">
        <f>SUMIF(Table1[[#Headers],[Steam Consumption]:[CHW Consumption_2]], "CHW*",D213:AE213)</f>
        <v>0</v>
      </c>
      <c r="AK213" s="9">
        <f>SUMIF(Table1[[#Headers],[Steam Consumption]:[CHW Consumption_2]], "DW*",D213:AE213)</f>
        <v>20400</v>
      </c>
      <c r="AL213" s="9">
        <f>Table1[[#This Row],[Total Elec Consumption]]*3.412</f>
        <v>1297774.672</v>
      </c>
      <c r="AM213" s="9">
        <f>Table1[[#This Row],[Total Gas Consumption]]*1</f>
        <v>0</v>
      </c>
      <c r="AN213" s="9">
        <f>Table1[[#This Row],[Total Steam Consumption]]*950/1000</f>
        <v>6003665.2647058824</v>
      </c>
      <c r="AO213" s="9">
        <f>Table1[[#This Row],[Total HW Consumption]]</f>
        <v>0</v>
      </c>
      <c r="AP213" s="9">
        <f>Table1[[#This Row],[Total CHW Consumption]]</f>
        <v>0</v>
      </c>
      <c r="AQ213" s="9">
        <f>Table1[[#This Row],[Total DW Consumption]]*0</f>
        <v>0</v>
      </c>
      <c r="AR213" s="9">
        <f>SUM(Table1[[#This Row],[Total Elec Energy]:[Total DW Energy]])</f>
        <v>7301439.9367058827</v>
      </c>
      <c r="AS213" s="7">
        <f>IFERROR(Table1[[#This Row],[Total Building Energy (kBTU)]]/Table1[[#This Row],[Building Area]],0)</f>
        <v>18.583739982554793</v>
      </c>
    </row>
    <row r="214" spans="1:45" x14ac:dyDescent="0.25">
      <c r="A214" s="4">
        <v>44562</v>
      </c>
      <c r="B214" t="s">
        <v>87</v>
      </c>
      <c r="C214">
        <f>VLOOKUP(Table1[[#This Row],[Building]],Building_Areas,2,FALSE)</f>
        <v>69841</v>
      </c>
      <c r="F214">
        <v>562240584.77216661</v>
      </c>
      <c r="G214">
        <v>8050.2940217374698</v>
      </c>
      <c r="H214">
        <v>7466.8666666666668</v>
      </c>
      <c r="I214">
        <v>13203.674999999999</v>
      </c>
      <c r="M214">
        <v>141825</v>
      </c>
      <c r="O214">
        <v>45632</v>
      </c>
      <c r="P214">
        <v>0</v>
      </c>
      <c r="Q214">
        <v>0</v>
      </c>
      <c r="R214">
        <v>575597.66666666674</v>
      </c>
      <c r="S214">
        <v>40115.550000000003</v>
      </c>
      <c r="AF214" s="9">
        <f>SUMIF(Table1[[#Headers],[Steam Consumption]:[CHW Consumption_2]], "Elec*",D214:AE214)</f>
        <v>208127.54166666666</v>
      </c>
      <c r="AG214" s="9">
        <f>SUMIF(Table1[[#Headers],[Steam Consumption]:[CHW Consumption_2]], "Gas*",D214:AE214)</f>
        <v>0</v>
      </c>
      <c r="AH214" s="9">
        <f>SUMIF(Table1[[#Headers],[Steam Consumption]:[CHW Consumption_2]], "Steam*",D214:AE214)</f>
        <v>615713.21666666679</v>
      </c>
      <c r="AI214" s="9">
        <f>SUMIF(Table1[[#Headers],[Steam Consumption]:[CHW Consumption_2]], "HW *",D214:AE214)</f>
        <v>0</v>
      </c>
      <c r="AJ214" s="9">
        <f>SUMIF(Table1[[#Headers],[Steam Consumption]:[CHW Consumption_2]], "CHW*",D214:AE214)</f>
        <v>0</v>
      </c>
      <c r="AK214" s="9">
        <f>SUMIF(Table1[[#Headers],[Steam Consumption]:[CHW Consumption_2]], "DW*",D214:AE214)</f>
        <v>0</v>
      </c>
      <c r="AL214" s="9">
        <f>Table1[[#This Row],[Total Elec Consumption]]*3.412</f>
        <v>710131.1721666666</v>
      </c>
      <c r="AM214" s="9">
        <f>Table1[[#This Row],[Total Gas Consumption]]*1</f>
        <v>0</v>
      </c>
      <c r="AN214" s="9">
        <f>Table1[[#This Row],[Total Steam Consumption]]*950/1000</f>
        <v>584927.55583333352</v>
      </c>
      <c r="AO214" s="9">
        <f>Table1[[#This Row],[Total HW Consumption]]</f>
        <v>0</v>
      </c>
      <c r="AP214" s="9">
        <f>Table1[[#This Row],[Total CHW Consumption]]</f>
        <v>0</v>
      </c>
      <c r="AQ214" s="9">
        <f>Table1[[#This Row],[Total DW Consumption]]*0</f>
        <v>0</v>
      </c>
      <c r="AR214" s="9">
        <f>SUM(Table1[[#This Row],[Total Elec Energy]:[Total DW Energy]])</f>
        <v>1295058.7280000001</v>
      </c>
      <c r="AS214" s="7">
        <f>IFERROR(Table1[[#This Row],[Total Building Energy (kBTU)]]/Table1[[#This Row],[Building Area]],0)</f>
        <v>18.542957975974002</v>
      </c>
    </row>
    <row r="215" spans="1:45" x14ac:dyDescent="0.25">
      <c r="A215" s="4">
        <v>44593</v>
      </c>
      <c r="B215" t="s">
        <v>87</v>
      </c>
      <c r="C215">
        <f>VLOOKUP(Table1[[#This Row],[Building]],Building_Areas,2,FALSE)</f>
        <v>69841</v>
      </c>
      <c r="F215">
        <v>616642226.46800005</v>
      </c>
      <c r="G215">
        <v>8829.2296282699281</v>
      </c>
      <c r="H215">
        <v>6891</v>
      </c>
      <c r="I215">
        <v>11794</v>
      </c>
      <c r="M215">
        <v>130368</v>
      </c>
      <c r="O215">
        <v>40936</v>
      </c>
      <c r="P215">
        <v>0</v>
      </c>
      <c r="Q215">
        <v>0</v>
      </c>
      <c r="R215">
        <v>632292</v>
      </c>
      <c r="S215">
        <v>43140</v>
      </c>
      <c r="AF215" s="9">
        <f>SUMIF(Table1[[#Headers],[Steam Consumption]:[CHW Consumption_2]], "Elec*",D215:AE215)</f>
        <v>189989</v>
      </c>
      <c r="AG215" s="9">
        <f>SUMIF(Table1[[#Headers],[Steam Consumption]:[CHW Consumption_2]], "Gas*",D215:AE215)</f>
        <v>0</v>
      </c>
      <c r="AH215" s="9">
        <f>SUMIF(Table1[[#Headers],[Steam Consumption]:[CHW Consumption_2]], "Steam*",D215:AE215)</f>
        <v>675432</v>
      </c>
      <c r="AI215" s="9">
        <f>SUMIF(Table1[[#Headers],[Steam Consumption]:[CHW Consumption_2]], "HW *",D215:AE215)</f>
        <v>0</v>
      </c>
      <c r="AJ215" s="9">
        <f>SUMIF(Table1[[#Headers],[Steam Consumption]:[CHW Consumption_2]], "CHW*",D215:AE215)</f>
        <v>0</v>
      </c>
      <c r="AK215" s="9">
        <f>SUMIF(Table1[[#Headers],[Steam Consumption]:[CHW Consumption_2]], "DW*",D215:AE215)</f>
        <v>0</v>
      </c>
      <c r="AL215" s="9">
        <f>Table1[[#This Row],[Total Elec Consumption]]*3.412</f>
        <v>648242.46799999999</v>
      </c>
      <c r="AM215" s="9">
        <f>Table1[[#This Row],[Total Gas Consumption]]*1</f>
        <v>0</v>
      </c>
      <c r="AN215" s="9">
        <f>Table1[[#This Row],[Total Steam Consumption]]*950/1000</f>
        <v>641660.4</v>
      </c>
      <c r="AO215" s="9">
        <f>Table1[[#This Row],[Total HW Consumption]]</f>
        <v>0</v>
      </c>
      <c r="AP215" s="9">
        <f>Table1[[#This Row],[Total CHW Consumption]]</f>
        <v>0</v>
      </c>
      <c r="AQ215" s="9">
        <f>Table1[[#This Row],[Total DW Consumption]]*0</f>
        <v>0</v>
      </c>
      <c r="AR215" s="9">
        <f>SUM(Table1[[#This Row],[Total Elec Energy]:[Total DW Energy]])</f>
        <v>1289902.868</v>
      </c>
      <c r="AS215" s="7">
        <f>IFERROR(Table1[[#This Row],[Total Building Energy (kBTU)]]/Table1[[#This Row],[Building Area]],0)</f>
        <v>18.469135149840351</v>
      </c>
    </row>
    <row r="216" spans="1:45" x14ac:dyDescent="0.25">
      <c r="A216" s="4">
        <v>43466</v>
      </c>
      <c r="B216" t="s">
        <v>96</v>
      </c>
      <c r="C216">
        <f>VLOOKUP(Table1[[#This Row],[Building]],Building_Areas,2,FALSE)</f>
        <v>392894</v>
      </c>
      <c r="D216">
        <v>0</v>
      </c>
      <c r="H216">
        <v>49144.54632353154</v>
      </c>
      <c r="I216">
        <v>120824.8499999996</v>
      </c>
      <c r="M216">
        <v>69102.83529411722</v>
      </c>
      <c r="O216">
        <v>121557.3235294055</v>
      </c>
      <c r="P216">
        <v>6185546.2682352308</v>
      </c>
      <c r="Q216">
        <v>0</v>
      </c>
      <c r="S216">
        <v>12155.53308823605</v>
      </c>
      <c r="T216">
        <v>1035.188235294205</v>
      </c>
      <c r="U216">
        <v>565.41176470580103</v>
      </c>
      <c r="V216">
        <v>8602.5117647049483</v>
      </c>
      <c r="W216">
        <v>9204.8470588242635</v>
      </c>
      <c r="X216">
        <v>2848.1117647060892</v>
      </c>
      <c r="Y216">
        <v>10289.19999999995</v>
      </c>
      <c r="Z216">
        <v>9072.6666666666679</v>
      </c>
      <c r="AA216">
        <v>7666.1176470615119</v>
      </c>
      <c r="AF216" s="9">
        <f>SUMIF(Table1[[#Headers],[Steam Consumption]:[CHW Consumption_2]], "Elec*",D216:AE216)</f>
        <v>393174.82573528908</v>
      </c>
      <c r="AG216" s="9">
        <f>SUMIF(Table1[[#Headers],[Steam Consumption]:[CHW Consumption_2]], "Gas*",D216:AE216)</f>
        <v>0</v>
      </c>
      <c r="AH216" s="9">
        <f>SUMIF(Table1[[#Headers],[Steam Consumption]:[CHW Consumption_2]], "Steam*",D216:AE216)</f>
        <v>6197701.8013234669</v>
      </c>
      <c r="AI216" s="9">
        <f>SUMIF(Table1[[#Headers],[Steam Consumption]:[CHW Consumption_2]], "HW *",D216:AE216)</f>
        <v>0</v>
      </c>
      <c r="AJ216" s="9">
        <f>SUMIF(Table1[[#Headers],[Steam Consumption]:[CHW Consumption_2]], "CHW*",D216:AE216)</f>
        <v>0</v>
      </c>
      <c r="AK216" s="9">
        <f>SUMIF(Table1[[#Headers],[Steam Consumption]:[CHW Consumption_2]], "DW*",D216:AE216)</f>
        <v>16738.784313728182</v>
      </c>
      <c r="AL216" s="9">
        <f>Table1[[#This Row],[Total Elec Consumption]]*3.412</f>
        <v>1341512.5054088063</v>
      </c>
      <c r="AM216" s="9">
        <f>Table1[[#This Row],[Total Gas Consumption]]*1</f>
        <v>0</v>
      </c>
      <c r="AN216" s="9">
        <f>Table1[[#This Row],[Total Steam Consumption]]*950/1000</f>
        <v>5887816.7112572938</v>
      </c>
      <c r="AO216" s="9">
        <f>Table1[[#This Row],[Total HW Consumption]]</f>
        <v>0</v>
      </c>
      <c r="AP216" s="9">
        <f>Table1[[#This Row],[Total CHW Consumption]]</f>
        <v>0</v>
      </c>
      <c r="AQ216" s="9">
        <f>Table1[[#This Row],[Total DW Consumption]]*0</f>
        <v>0</v>
      </c>
      <c r="AR216" s="9">
        <f>SUM(Table1[[#This Row],[Total Elec Energy]:[Total DW Energy]])</f>
        <v>7229329.2166661005</v>
      </c>
      <c r="AS216" s="7">
        <f>IFERROR(Table1[[#This Row],[Total Building Energy (kBTU)]]/Table1[[#This Row],[Building Area]],0)</f>
        <v>18.400202641593154</v>
      </c>
    </row>
    <row r="217" spans="1:45" x14ac:dyDescent="0.25">
      <c r="A217" s="4">
        <v>44136</v>
      </c>
      <c r="B217" t="s">
        <v>100</v>
      </c>
      <c r="C217">
        <f>VLOOKUP(Table1[[#This Row],[Building]],Building_Areas,2,FALSE)</f>
        <v>106758</v>
      </c>
      <c r="D217">
        <v>1580674.2857142859</v>
      </c>
      <c r="E217">
        <v>386.78571428571428</v>
      </c>
      <c r="F217">
        <v>1442433898.4785709</v>
      </c>
      <c r="G217">
        <v>13511.24879145892</v>
      </c>
      <c r="H217">
        <v>0</v>
      </c>
      <c r="I217">
        <v>122349.4736842105</v>
      </c>
      <c r="M217">
        <v>0</v>
      </c>
      <c r="N217">
        <v>0</v>
      </c>
      <c r="O217">
        <v>4106.8421052631566</v>
      </c>
      <c r="T217">
        <v>841.57894736842104</v>
      </c>
      <c r="U217">
        <v>6742.1052631578941</v>
      </c>
      <c r="Z217">
        <v>221678.57142857139</v>
      </c>
      <c r="AA217">
        <v>178607.14285714281</v>
      </c>
      <c r="AF217" s="9">
        <f>SUMIF(Table1[[#Headers],[Steam Consumption]:[CHW Consumption_2]], "Elec*",D217:AE217)</f>
        <v>134426.78571428571</v>
      </c>
      <c r="AG217" s="9">
        <f>SUMIF(Table1[[#Headers],[Steam Consumption]:[CHW Consumption_2]], "Gas*",D217:AE217)</f>
        <v>0</v>
      </c>
      <c r="AH217" s="9">
        <f>SUMIF(Table1[[#Headers],[Steam Consumption]:[CHW Consumption_2]], "Steam*",D217:AE217)</f>
        <v>1580674.2857142859</v>
      </c>
      <c r="AI217" s="9">
        <f>SUMIF(Table1[[#Headers],[Steam Consumption]:[CHW Consumption_2]], "HW *",D217:AE217)</f>
        <v>0</v>
      </c>
      <c r="AJ217" s="9">
        <f>SUMIF(Table1[[#Headers],[Steam Consumption]:[CHW Consumption_2]], "CHW*",D217:AE217)</f>
        <v>0</v>
      </c>
      <c r="AK217" s="9">
        <f>SUMIF(Table1[[#Headers],[Steam Consumption]:[CHW Consumption_2]], "DW*",D217:AE217)</f>
        <v>400285.7142857142</v>
      </c>
      <c r="AL217" s="9">
        <f>Table1[[#This Row],[Total Elec Consumption]]*3.412</f>
        <v>458664.19285714283</v>
      </c>
      <c r="AM217" s="9">
        <f>Table1[[#This Row],[Total Gas Consumption]]*1</f>
        <v>0</v>
      </c>
      <c r="AN217" s="9">
        <f>Table1[[#This Row],[Total Steam Consumption]]*950/1000</f>
        <v>1501640.5714285716</v>
      </c>
      <c r="AO217" s="9">
        <f>Table1[[#This Row],[Total HW Consumption]]</f>
        <v>0</v>
      </c>
      <c r="AP217" s="9">
        <f>Table1[[#This Row],[Total CHW Consumption]]</f>
        <v>0</v>
      </c>
      <c r="AQ217" s="9">
        <f>Table1[[#This Row],[Total DW Consumption]]*0</f>
        <v>0</v>
      </c>
      <c r="AR217" s="9">
        <f>SUM(Table1[[#This Row],[Total Elec Energy]:[Total DW Energy]])</f>
        <v>1960304.7642857144</v>
      </c>
      <c r="AS217" s="7">
        <f>IFERROR(Table1[[#This Row],[Total Building Energy (kBTU)]]/Table1[[#This Row],[Building Area]],0)</f>
        <v>18.362134587438078</v>
      </c>
    </row>
    <row r="218" spans="1:45" x14ac:dyDescent="0.25">
      <c r="A218" s="4">
        <v>44562</v>
      </c>
      <c r="B218" t="s">
        <v>83</v>
      </c>
      <c r="C218">
        <f>VLOOKUP(Table1[[#This Row],[Building]],Building_Areas,2,FALSE)</f>
        <v>16298</v>
      </c>
      <c r="F218">
        <v>197870609.5404</v>
      </c>
      <c r="G218">
        <v>12140.79086638851</v>
      </c>
      <c r="H218">
        <v>0</v>
      </c>
      <c r="I218">
        <v>27146.7</v>
      </c>
      <c r="J218">
        <v>0</v>
      </c>
      <c r="L218">
        <v>792825</v>
      </c>
      <c r="P218">
        <v>139748</v>
      </c>
      <c r="Q218">
        <v>76244.5</v>
      </c>
      <c r="AF218" s="9">
        <f>SUMIF(Table1[[#Headers],[Steam Consumption]:[CHW Consumption_2]], "Elec*",D218:AE218)</f>
        <v>27146.7</v>
      </c>
      <c r="AG218" s="9">
        <f>SUMIF(Table1[[#Headers],[Steam Consumption]:[CHW Consumption_2]], "Gas*",D218:AE218)</f>
        <v>0</v>
      </c>
      <c r="AH218" s="9">
        <f>SUMIF(Table1[[#Headers],[Steam Consumption]:[CHW Consumption_2]], "Steam*",D218:AE218)</f>
        <v>215992.5</v>
      </c>
      <c r="AI218" s="9">
        <f>SUMIF(Table1[[#Headers],[Steam Consumption]:[CHW Consumption_2]], "HW *",D218:AE218)</f>
        <v>0</v>
      </c>
      <c r="AJ218" s="9">
        <f>SUMIF(Table1[[#Headers],[Steam Consumption]:[CHW Consumption_2]], "CHW*",D218:AE218)</f>
        <v>0</v>
      </c>
      <c r="AK218" s="9">
        <f>SUMIF(Table1[[#Headers],[Steam Consumption]:[CHW Consumption_2]], "DW*",D218:AE218)</f>
        <v>792825</v>
      </c>
      <c r="AL218" s="9">
        <f>Table1[[#This Row],[Total Elec Consumption]]*3.412</f>
        <v>92624.540399999998</v>
      </c>
      <c r="AM218" s="9">
        <f>Table1[[#This Row],[Total Gas Consumption]]*1</f>
        <v>0</v>
      </c>
      <c r="AN218" s="9">
        <f>Table1[[#This Row],[Total Steam Consumption]]*950/1000</f>
        <v>205192.875</v>
      </c>
      <c r="AO218" s="9">
        <f>Table1[[#This Row],[Total HW Consumption]]</f>
        <v>0</v>
      </c>
      <c r="AP218" s="9">
        <f>Table1[[#This Row],[Total CHW Consumption]]</f>
        <v>0</v>
      </c>
      <c r="AQ218" s="9">
        <f>Table1[[#This Row],[Total DW Consumption]]*0</f>
        <v>0</v>
      </c>
      <c r="AR218" s="9">
        <f>SUM(Table1[[#This Row],[Total Elec Energy]:[Total DW Energy]])</f>
        <v>297817.4154</v>
      </c>
      <c r="AS218" s="7">
        <f>IFERROR(Table1[[#This Row],[Total Building Energy (kBTU)]]/Table1[[#This Row],[Building Area]],0)</f>
        <v>18.273249196220394</v>
      </c>
    </row>
    <row r="219" spans="1:45" x14ac:dyDescent="0.25">
      <c r="A219" s="4">
        <v>43617</v>
      </c>
      <c r="B219" t="s">
        <v>84</v>
      </c>
      <c r="C219">
        <f>VLOOKUP(Table1[[#This Row],[Building]],Building_Areas,2,FALSE)</f>
        <v>111135</v>
      </c>
      <c r="D219">
        <v>118247.1428571429</v>
      </c>
      <c r="E219">
        <v>70865.555555555562</v>
      </c>
      <c r="F219">
        <v>108392776.3112698</v>
      </c>
      <c r="G219">
        <v>975.32529186367788</v>
      </c>
      <c r="L219">
        <v>307928.57142857142</v>
      </c>
      <c r="N219">
        <v>1660178.5714285721</v>
      </c>
      <c r="AF219" s="9">
        <f>SUMIF(Table1[[#Headers],[Steam Consumption]:[CHW Consumption_2]], "Elec*",D219:AE219)</f>
        <v>70865.555555555562</v>
      </c>
      <c r="AG219" s="9">
        <f>SUMIF(Table1[[#Headers],[Steam Consumption]:[CHW Consumption_2]], "Gas*",D219:AE219)</f>
        <v>0</v>
      </c>
      <c r="AH219" s="9">
        <f>SUMIF(Table1[[#Headers],[Steam Consumption]:[CHW Consumption_2]], "Steam*",D219:AE219)</f>
        <v>118247.1428571429</v>
      </c>
      <c r="AI219" s="9">
        <f>SUMIF(Table1[[#Headers],[Steam Consumption]:[CHW Consumption_2]], "HW *",D219:AE219)</f>
        <v>0</v>
      </c>
      <c r="AJ219" s="9">
        <f>SUMIF(Table1[[#Headers],[Steam Consumption]:[CHW Consumption_2]], "CHW*",D219:AE219)</f>
        <v>1660178.5714285721</v>
      </c>
      <c r="AK219" s="9">
        <f>SUMIF(Table1[[#Headers],[Steam Consumption]:[CHW Consumption_2]], "DW*",D219:AE219)</f>
        <v>307928.57142857142</v>
      </c>
      <c r="AL219" s="9">
        <f>Table1[[#This Row],[Total Elec Consumption]]*3.412</f>
        <v>241793.27555555556</v>
      </c>
      <c r="AM219" s="9">
        <f>Table1[[#This Row],[Total Gas Consumption]]*1</f>
        <v>0</v>
      </c>
      <c r="AN219" s="9">
        <f>Table1[[#This Row],[Total Steam Consumption]]*950/1000</f>
        <v>112334.78571428577</v>
      </c>
      <c r="AO219" s="9">
        <f>Table1[[#This Row],[Total HW Consumption]]</f>
        <v>0</v>
      </c>
      <c r="AP219" s="9">
        <f>Table1[[#This Row],[Total CHW Consumption]]</f>
        <v>1660178.5714285721</v>
      </c>
      <c r="AQ219" s="9">
        <f>Table1[[#This Row],[Total DW Consumption]]*0</f>
        <v>0</v>
      </c>
      <c r="AR219" s="9">
        <f>SUM(Table1[[#This Row],[Total Elec Energy]:[Total DW Energy]])</f>
        <v>2014306.6326984135</v>
      </c>
      <c r="AS219" s="7">
        <f>IFERROR(Table1[[#This Row],[Total Building Energy (kBTU)]]/Table1[[#This Row],[Building Area]],0)</f>
        <v>18.124862848773233</v>
      </c>
    </row>
    <row r="220" spans="1:45" x14ac:dyDescent="0.25">
      <c r="A220" s="4">
        <v>43374</v>
      </c>
      <c r="B220" t="s">
        <v>121</v>
      </c>
      <c r="C220">
        <f>VLOOKUP(Table1[[#This Row],[Building]],Building_Areas,2,FALSE)</f>
        <v>36500</v>
      </c>
      <c r="E220">
        <v>16569.5</v>
      </c>
      <c r="F220">
        <v>57137.911777777779</v>
      </c>
      <c r="G220">
        <v>1.5654222404870619</v>
      </c>
      <c r="K220">
        <v>0</v>
      </c>
      <c r="N220">
        <v>602777.77777777775</v>
      </c>
      <c r="AF220" s="9">
        <f>SUMIF(Table1[[#Headers],[Steam Consumption]:[CHW Consumption_2]], "Elec*",D220:AE220)</f>
        <v>16569.5</v>
      </c>
      <c r="AG220" s="9">
        <f>SUMIF(Table1[[#Headers],[Steam Consumption]:[CHW Consumption_2]], "Gas*",D220:AE220)</f>
        <v>0</v>
      </c>
      <c r="AH220" s="9">
        <f>SUMIF(Table1[[#Headers],[Steam Consumption]:[CHW Consumption_2]], "Steam*",D220:AE220)</f>
        <v>0</v>
      </c>
      <c r="AI220" s="9">
        <f>SUMIF(Table1[[#Headers],[Steam Consumption]:[CHW Consumption_2]], "HW *",D220:AE220)</f>
        <v>0</v>
      </c>
      <c r="AJ220" s="9">
        <f>SUMIF(Table1[[#Headers],[Steam Consumption]:[CHW Consumption_2]], "CHW*",D220:AE220)</f>
        <v>602777.77777777775</v>
      </c>
      <c r="AK220" s="9">
        <f>SUMIF(Table1[[#Headers],[Steam Consumption]:[CHW Consumption_2]], "DW*",D220:AE220)</f>
        <v>0</v>
      </c>
      <c r="AL220" s="9">
        <f>Table1[[#This Row],[Total Elec Consumption]]*3.412</f>
        <v>56535.133999999998</v>
      </c>
      <c r="AM220" s="9">
        <f>Table1[[#This Row],[Total Gas Consumption]]*1</f>
        <v>0</v>
      </c>
      <c r="AN220" s="9">
        <f>Table1[[#This Row],[Total Steam Consumption]]*950/1000</f>
        <v>0</v>
      </c>
      <c r="AO220" s="9">
        <f>Table1[[#This Row],[Total HW Consumption]]</f>
        <v>0</v>
      </c>
      <c r="AP220" s="9">
        <f>Table1[[#This Row],[Total CHW Consumption]]</f>
        <v>602777.77777777775</v>
      </c>
      <c r="AQ220" s="9">
        <f>Table1[[#This Row],[Total DW Consumption]]*0</f>
        <v>0</v>
      </c>
      <c r="AR220" s="9">
        <f>SUM(Table1[[#This Row],[Total Elec Energy]:[Total DW Energy]])</f>
        <v>659312.91177777771</v>
      </c>
      <c r="AS220" s="7">
        <f>IFERROR(Table1[[#This Row],[Total Building Energy (kBTU)]]/Table1[[#This Row],[Building Area]],0)</f>
        <v>18.063367445966513</v>
      </c>
    </row>
    <row r="221" spans="1:45" x14ac:dyDescent="0.25">
      <c r="A221" s="4">
        <v>43282</v>
      </c>
      <c r="B221" t="s">
        <v>121</v>
      </c>
      <c r="C221">
        <f>VLOOKUP(Table1[[#This Row],[Building]],Building_Areas,2,FALSE)</f>
        <v>36500</v>
      </c>
      <c r="E221">
        <v>15939</v>
      </c>
      <c r="F221">
        <v>54979.783714285702</v>
      </c>
      <c r="G221">
        <v>1.5062954442270049</v>
      </c>
      <c r="K221">
        <v>0</v>
      </c>
      <c r="N221">
        <v>595915.71428570151</v>
      </c>
      <c r="AF221" s="9">
        <f>SUMIF(Table1[[#Headers],[Steam Consumption]:[CHW Consumption_2]], "Elec*",D221:AE221)</f>
        <v>15939</v>
      </c>
      <c r="AG221" s="9">
        <f>SUMIF(Table1[[#Headers],[Steam Consumption]:[CHW Consumption_2]], "Gas*",D221:AE221)</f>
        <v>0</v>
      </c>
      <c r="AH221" s="9">
        <f>SUMIF(Table1[[#Headers],[Steam Consumption]:[CHW Consumption_2]], "Steam*",D221:AE221)</f>
        <v>0</v>
      </c>
      <c r="AI221" s="9">
        <f>SUMIF(Table1[[#Headers],[Steam Consumption]:[CHW Consumption_2]], "HW *",D221:AE221)</f>
        <v>0</v>
      </c>
      <c r="AJ221" s="9">
        <f>SUMIF(Table1[[#Headers],[Steam Consumption]:[CHW Consumption_2]], "CHW*",D221:AE221)</f>
        <v>595915.71428570151</v>
      </c>
      <c r="AK221" s="9">
        <f>SUMIF(Table1[[#Headers],[Steam Consumption]:[CHW Consumption_2]], "DW*",D221:AE221)</f>
        <v>0</v>
      </c>
      <c r="AL221" s="9">
        <f>Table1[[#This Row],[Total Elec Consumption]]*3.412</f>
        <v>54383.868000000002</v>
      </c>
      <c r="AM221" s="9">
        <f>Table1[[#This Row],[Total Gas Consumption]]*1</f>
        <v>0</v>
      </c>
      <c r="AN221" s="9">
        <f>Table1[[#This Row],[Total Steam Consumption]]*950/1000</f>
        <v>0</v>
      </c>
      <c r="AO221" s="9">
        <f>Table1[[#This Row],[Total HW Consumption]]</f>
        <v>0</v>
      </c>
      <c r="AP221" s="9">
        <f>Table1[[#This Row],[Total CHW Consumption]]</f>
        <v>595915.71428570151</v>
      </c>
      <c r="AQ221" s="9">
        <f>Table1[[#This Row],[Total DW Consumption]]*0</f>
        <v>0</v>
      </c>
      <c r="AR221" s="9">
        <f>SUM(Table1[[#This Row],[Total Elec Energy]:[Total DW Energy]])</f>
        <v>650299.58228570153</v>
      </c>
      <c r="AS221" s="7">
        <f>IFERROR(Table1[[#This Row],[Total Building Energy (kBTU)]]/Table1[[#This Row],[Building Area]],0)</f>
        <v>17.816426911937029</v>
      </c>
    </row>
    <row r="222" spans="1:45" x14ac:dyDescent="0.25">
      <c r="A222" s="4">
        <v>43770</v>
      </c>
      <c r="B222" t="s">
        <v>83</v>
      </c>
      <c r="C222">
        <f>VLOOKUP(Table1[[#This Row],[Building]],Building_Areas,2,FALSE)</f>
        <v>16298</v>
      </c>
      <c r="F222">
        <v>191053900.64571431</v>
      </c>
      <c r="G222">
        <v>11722.53654716617</v>
      </c>
      <c r="H222">
        <v>0</v>
      </c>
      <c r="I222">
        <v>27030</v>
      </c>
      <c r="J222">
        <v>0</v>
      </c>
      <c r="L222">
        <v>858531.42857142864</v>
      </c>
      <c r="P222">
        <v>145232.14285714281</v>
      </c>
      <c r="Q222">
        <v>63214.285714285717</v>
      </c>
      <c r="AF222" s="9">
        <f>SUMIF(Table1[[#Headers],[Steam Consumption]:[CHW Consumption_2]], "Elec*",D222:AE222)</f>
        <v>27030</v>
      </c>
      <c r="AG222" s="9">
        <f>SUMIF(Table1[[#Headers],[Steam Consumption]:[CHW Consumption_2]], "Gas*",D222:AE222)</f>
        <v>0</v>
      </c>
      <c r="AH222" s="9">
        <f>SUMIF(Table1[[#Headers],[Steam Consumption]:[CHW Consumption_2]], "Steam*",D222:AE222)</f>
        <v>208446.42857142852</v>
      </c>
      <c r="AI222" s="9">
        <f>SUMIF(Table1[[#Headers],[Steam Consumption]:[CHW Consumption_2]], "HW *",D222:AE222)</f>
        <v>0</v>
      </c>
      <c r="AJ222" s="9">
        <f>SUMIF(Table1[[#Headers],[Steam Consumption]:[CHW Consumption_2]], "CHW*",D222:AE222)</f>
        <v>0</v>
      </c>
      <c r="AK222" s="9">
        <f>SUMIF(Table1[[#Headers],[Steam Consumption]:[CHW Consumption_2]], "DW*",D222:AE222)</f>
        <v>858531.42857142864</v>
      </c>
      <c r="AL222" s="9">
        <f>Table1[[#This Row],[Total Elec Consumption]]*3.412</f>
        <v>92226.36</v>
      </c>
      <c r="AM222" s="9">
        <f>Table1[[#This Row],[Total Gas Consumption]]*1</f>
        <v>0</v>
      </c>
      <c r="AN222" s="9">
        <f>Table1[[#This Row],[Total Steam Consumption]]*950/1000</f>
        <v>198024.1071428571</v>
      </c>
      <c r="AO222" s="9">
        <f>Table1[[#This Row],[Total HW Consumption]]</f>
        <v>0</v>
      </c>
      <c r="AP222" s="9">
        <f>Table1[[#This Row],[Total CHW Consumption]]</f>
        <v>0</v>
      </c>
      <c r="AQ222" s="9">
        <f>Table1[[#This Row],[Total DW Consumption]]*0</f>
        <v>0</v>
      </c>
      <c r="AR222" s="9">
        <f>SUM(Table1[[#This Row],[Total Elec Energy]:[Total DW Energy]])</f>
        <v>290250.46714285709</v>
      </c>
      <c r="AS222" s="7">
        <f>IFERROR(Table1[[#This Row],[Total Building Energy (kBTU)]]/Table1[[#This Row],[Building Area]],0)</f>
        <v>17.808962274073942</v>
      </c>
    </row>
    <row r="223" spans="1:45" x14ac:dyDescent="0.25">
      <c r="A223" s="4">
        <v>43466</v>
      </c>
      <c r="B223" t="s">
        <v>87</v>
      </c>
      <c r="C223">
        <f>VLOOKUP(Table1[[#This Row],[Building]],Building_Areas,2,FALSE)</f>
        <v>69841</v>
      </c>
      <c r="F223">
        <v>486086173.41397423</v>
      </c>
      <c r="G223">
        <v>6959.8971007570653</v>
      </c>
      <c r="H223">
        <v>8219.1333333333332</v>
      </c>
      <c r="I223">
        <v>17171.933333333331</v>
      </c>
      <c r="M223">
        <v>142363</v>
      </c>
      <c r="O223">
        <v>48163.447058811777</v>
      </c>
      <c r="P223">
        <v>0</v>
      </c>
      <c r="Q223">
        <v>0</v>
      </c>
      <c r="R223">
        <v>532181.42857142864</v>
      </c>
      <c r="S223">
        <v>0</v>
      </c>
      <c r="AF223" s="9">
        <f>SUMIF(Table1[[#Headers],[Steam Consumption]:[CHW Consumption_2]], "Elec*",D223:AE223)</f>
        <v>215917.51372547843</v>
      </c>
      <c r="AG223" s="9">
        <f>SUMIF(Table1[[#Headers],[Steam Consumption]:[CHW Consumption_2]], "Gas*",D223:AE223)</f>
        <v>0</v>
      </c>
      <c r="AH223" s="9">
        <f>SUMIF(Table1[[#Headers],[Steam Consumption]:[CHW Consumption_2]], "Steam*",D223:AE223)</f>
        <v>532181.42857142864</v>
      </c>
      <c r="AI223" s="9">
        <f>SUMIF(Table1[[#Headers],[Steam Consumption]:[CHW Consumption_2]], "HW *",D223:AE223)</f>
        <v>0</v>
      </c>
      <c r="AJ223" s="9">
        <f>SUMIF(Table1[[#Headers],[Steam Consumption]:[CHW Consumption_2]], "CHW*",D223:AE223)</f>
        <v>0</v>
      </c>
      <c r="AK223" s="9">
        <f>SUMIF(Table1[[#Headers],[Steam Consumption]:[CHW Consumption_2]], "DW*",D223:AE223)</f>
        <v>0</v>
      </c>
      <c r="AL223" s="9">
        <f>Table1[[#This Row],[Total Elec Consumption]]*3.412</f>
        <v>736710.55683133239</v>
      </c>
      <c r="AM223" s="9">
        <f>Table1[[#This Row],[Total Gas Consumption]]*1</f>
        <v>0</v>
      </c>
      <c r="AN223" s="9">
        <f>Table1[[#This Row],[Total Steam Consumption]]*950/1000</f>
        <v>505572.35714285722</v>
      </c>
      <c r="AO223" s="9">
        <f>Table1[[#This Row],[Total HW Consumption]]</f>
        <v>0</v>
      </c>
      <c r="AP223" s="9">
        <f>Table1[[#This Row],[Total CHW Consumption]]</f>
        <v>0</v>
      </c>
      <c r="AQ223" s="9">
        <f>Table1[[#This Row],[Total DW Consumption]]*0</f>
        <v>0</v>
      </c>
      <c r="AR223" s="9">
        <f>SUM(Table1[[#This Row],[Total Elec Energy]:[Total DW Energy]])</f>
        <v>1242282.9139741897</v>
      </c>
      <c r="AS223" s="7">
        <f>IFERROR(Table1[[#This Row],[Total Building Energy (kBTU)]]/Table1[[#This Row],[Building Area]],0)</f>
        <v>17.7873013555675</v>
      </c>
    </row>
    <row r="224" spans="1:45" x14ac:dyDescent="0.25">
      <c r="A224" s="4">
        <v>43132</v>
      </c>
      <c r="B224" t="s">
        <v>126</v>
      </c>
      <c r="C224">
        <f>VLOOKUP(Table1[[#This Row],[Building]],Building_Areas,2,FALSE)</f>
        <v>62912.82</v>
      </c>
      <c r="D224">
        <v>953669.62962962955</v>
      </c>
      <c r="E224">
        <v>56384</v>
      </c>
      <c r="F224">
        <v>869939084.43022203</v>
      </c>
      <c r="G224">
        <v>13827.65222498088</v>
      </c>
      <c r="N224">
        <v>0</v>
      </c>
      <c r="AF224" s="9">
        <f>SUMIF(Table1[[#Headers],[Steam Consumption]:[CHW Consumption_2]], "Elec*",D224:AE224)</f>
        <v>56384</v>
      </c>
      <c r="AG224" s="9">
        <f>SUMIF(Table1[[#Headers],[Steam Consumption]:[CHW Consumption_2]], "Gas*",D224:AE224)</f>
        <v>0</v>
      </c>
      <c r="AH224" s="9">
        <f>SUMIF(Table1[[#Headers],[Steam Consumption]:[CHW Consumption_2]], "Steam*",D224:AE224)</f>
        <v>953669.62962962955</v>
      </c>
      <c r="AI224" s="9">
        <f>SUMIF(Table1[[#Headers],[Steam Consumption]:[CHW Consumption_2]], "HW *",D224:AE224)</f>
        <v>0</v>
      </c>
      <c r="AJ224" s="9">
        <f>SUMIF(Table1[[#Headers],[Steam Consumption]:[CHW Consumption_2]], "CHW*",D224:AE224)</f>
        <v>0</v>
      </c>
      <c r="AK224" s="9">
        <f>SUMIF(Table1[[#Headers],[Steam Consumption]:[CHW Consumption_2]], "DW*",D224:AE224)</f>
        <v>0</v>
      </c>
      <c r="AL224" s="9">
        <f>Table1[[#This Row],[Total Elec Consumption]]*3.412</f>
        <v>192382.20799999998</v>
      </c>
      <c r="AM224" s="9">
        <f>Table1[[#This Row],[Total Gas Consumption]]*1</f>
        <v>0</v>
      </c>
      <c r="AN224" s="9">
        <f>Table1[[#This Row],[Total Steam Consumption]]*950/1000</f>
        <v>905986.14814814809</v>
      </c>
      <c r="AO224" s="9">
        <f>Table1[[#This Row],[Total HW Consumption]]</f>
        <v>0</v>
      </c>
      <c r="AP224" s="9">
        <f>Table1[[#This Row],[Total CHW Consumption]]</f>
        <v>0</v>
      </c>
      <c r="AQ224" s="9">
        <f>Table1[[#This Row],[Total DW Consumption]]*0</f>
        <v>0</v>
      </c>
      <c r="AR224" s="9">
        <f>SUM(Table1[[#This Row],[Total Elec Energy]:[Total DW Energy]])</f>
        <v>1098368.356148148</v>
      </c>
      <c r="AS224" s="7">
        <f>IFERROR(Table1[[#This Row],[Total Building Energy (kBTU)]]/Table1[[#This Row],[Building Area]],0)</f>
        <v>17.458577697648078</v>
      </c>
    </row>
    <row r="225" spans="1:45" x14ac:dyDescent="0.25">
      <c r="A225" s="4">
        <v>44256</v>
      </c>
      <c r="B225" t="s">
        <v>83</v>
      </c>
      <c r="C225">
        <f>VLOOKUP(Table1[[#This Row],[Building]],Building_Areas,2,FALSE)</f>
        <v>16298</v>
      </c>
      <c r="F225">
        <v>177812896.33131039</v>
      </c>
      <c r="G225">
        <v>10910.105309320799</v>
      </c>
      <c r="H225">
        <v>0</v>
      </c>
      <c r="I225">
        <v>29304.62068965517</v>
      </c>
      <c r="J225">
        <v>0</v>
      </c>
      <c r="L225">
        <v>934917.24137931038</v>
      </c>
      <c r="P225">
        <v>135181.37931034481</v>
      </c>
      <c r="Q225">
        <v>58654.137931034493</v>
      </c>
      <c r="AF225" s="9">
        <f>SUMIF(Table1[[#Headers],[Steam Consumption]:[CHW Consumption_2]], "Elec*",D225:AE225)</f>
        <v>29304.62068965517</v>
      </c>
      <c r="AG225" s="9">
        <f>SUMIF(Table1[[#Headers],[Steam Consumption]:[CHW Consumption_2]], "Gas*",D225:AE225)</f>
        <v>0</v>
      </c>
      <c r="AH225" s="9">
        <f>SUMIF(Table1[[#Headers],[Steam Consumption]:[CHW Consumption_2]], "Steam*",D225:AE225)</f>
        <v>193835.5172413793</v>
      </c>
      <c r="AI225" s="9">
        <f>SUMIF(Table1[[#Headers],[Steam Consumption]:[CHW Consumption_2]], "HW *",D225:AE225)</f>
        <v>0</v>
      </c>
      <c r="AJ225" s="9">
        <f>SUMIF(Table1[[#Headers],[Steam Consumption]:[CHW Consumption_2]], "CHW*",D225:AE225)</f>
        <v>0</v>
      </c>
      <c r="AK225" s="9">
        <f>SUMIF(Table1[[#Headers],[Steam Consumption]:[CHW Consumption_2]], "DW*",D225:AE225)</f>
        <v>934917.24137931038</v>
      </c>
      <c r="AL225" s="9">
        <f>Table1[[#This Row],[Total Elec Consumption]]*3.412</f>
        <v>99987.36579310344</v>
      </c>
      <c r="AM225" s="9">
        <f>Table1[[#This Row],[Total Gas Consumption]]*1</f>
        <v>0</v>
      </c>
      <c r="AN225" s="9">
        <f>Table1[[#This Row],[Total Steam Consumption]]*950/1000</f>
        <v>184143.74137931035</v>
      </c>
      <c r="AO225" s="9">
        <f>Table1[[#This Row],[Total HW Consumption]]</f>
        <v>0</v>
      </c>
      <c r="AP225" s="9">
        <f>Table1[[#This Row],[Total CHW Consumption]]</f>
        <v>0</v>
      </c>
      <c r="AQ225" s="9">
        <f>Table1[[#This Row],[Total DW Consumption]]*0</f>
        <v>0</v>
      </c>
      <c r="AR225" s="9">
        <f>SUM(Table1[[#This Row],[Total Elec Energy]:[Total DW Energy]])</f>
        <v>284131.10717241379</v>
      </c>
      <c r="AS225" s="7">
        <f>IFERROR(Table1[[#This Row],[Total Building Energy (kBTU)]]/Table1[[#This Row],[Building Area]],0)</f>
        <v>17.433495347429979</v>
      </c>
    </row>
    <row r="226" spans="1:45" x14ac:dyDescent="0.25">
      <c r="A226" s="4">
        <v>44713</v>
      </c>
      <c r="B226" t="s">
        <v>121</v>
      </c>
      <c r="C226">
        <f>VLOOKUP(Table1[[#This Row],[Building]],Building_Areas,2,FALSE)</f>
        <v>36500</v>
      </c>
      <c r="E226">
        <v>13684.615384615379</v>
      </c>
      <c r="F226">
        <v>47281.313406593406</v>
      </c>
      <c r="G226">
        <v>1.2953784494957099</v>
      </c>
      <c r="K226">
        <v>0</v>
      </c>
      <c r="N226">
        <v>589405.7142857142</v>
      </c>
      <c r="AF226" s="9">
        <f>SUMIF(Table1[[#Headers],[Steam Consumption]:[CHW Consumption_2]], "Elec*",D226:AE226)</f>
        <v>13684.615384615379</v>
      </c>
      <c r="AG226" s="9">
        <f>SUMIF(Table1[[#Headers],[Steam Consumption]:[CHW Consumption_2]], "Gas*",D226:AE226)</f>
        <v>0</v>
      </c>
      <c r="AH226" s="9">
        <f>SUMIF(Table1[[#Headers],[Steam Consumption]:[CHW Consumption_2]], "Steam*",D226:AE226)</f>
        <v>0</v>
      </c>
      <c r="AI226" s="9">
        <f>SUMIF(Table1[[#Headers],[Steam Consumption]:[CHW Consumption_2]], "HW *",D226:AE226)</f>
        <v>0</v>
      </c>
      <c r="AJ226" s="9">
        <f>SUMIF(Table1[[#Headers],[Steam Consumption]:[CHW Consumption_2]], "CHW*",D226:AE226)</f>
        <v>589405.7142857142</v>
      </c>
      <c r="AK226" s="9">
        <f>SUMIF(Table1[[#Headers],[Steam Consumption]:[CHW Consumption_2]], "DW*",D226:AE226)</f>
        <v>0</v>
      </c>
      <c r="AL226" s="9">
        <f>Table1[[#This Row],[Total Elec Consumption]]*3.412</f>
        <v>46691.907692307672</v>
      </c>
      <c r="AM226" s="9">
        <f>Table1[[#This Row],[Total Gas Consumption]]*1</f>
        <v>0</v>
      </c>
      <c r="AN226" s="9">
        <f>Table1[[#This Row],[Total Steam Consumption]]*950/1000</f>
        <v>0</v>
      </c>
      <c r="AO226" s="9">
        <f>Table1[[#This Row],[Total HW Consumption]]</f>
        <v>0</v>
      </c>
      <c r="AP226" s="9">
        <f>Table1[[#This Row],[Total CHW Consumption]]</f>
        <v>589405.7142857142</v>
      </c>
      <c r="AQ226" s="9">
        <f>Table1[[#This Row],[Total DW Consumption]]*0</f>
        <v>0</v>
      </c>
      <c r="AR226" s="9">
        <f>SUM(Table1[[#This Row],[Total Elec Energy]:[Total DW Energy]])</f>
        <v>636097.62197802193</v>
      </c>
      <c r="AS226" s="7">
        <f>IFERROR(Table1[[#This Row],[Total Building Energy (kBTU)]]/Table1[[#This Row],[Building Area]],0)</f>
        <v>17.427332108986903</v>
      </c>
    </row>
    <row r="227" spans="1:45" x14ac:dyDescent="0.25">
      <c r="A227" s="4">
        <v>43101</v>
      </c>
      <c r="B227" t="s">
        <v>79</v>
      </c>
      <c r="C227">
        <f>VLOOKUP(Table1[[#This Row],[Building]],Building_Areas,2,FALSE)</f>
        <v>24894</v>
      </c>
      <c r="E227">
        <v>7221.8928571428578</v>
      </c>
      <c r="F227">
        <v>40716569.669857137</v>
      </c>
      <c r="G227">
        <v>1635.597721131885</v>
      </c>
      <c r="J227">
        <v>406919.28571428568</v>
      </c>
      <c r="AF227" s="9">
        <f>SUMIF(Table1[[#Headers],[Steam Consumption]:[CHW Consumption_2]], "Elec*",D227:AE227)</f>
        <v>7221.8928571428578</v>
      </c>
      <c r="AG227" s="9">
        <f>SUMIF(Table1[[#Headers],[Steam Consumption]:[CHW Consumption_2]], "Gas*",D227:AE227)</f>
        <v>406919.28571428568</v>
      </c>
      <c r="AH227" s="9">
        <f>SUMIF(Table1[[#Headers],[Steam Consumption]:[CHW Consumption_2]], "Steam*",D227:AE227)</f>
        <v>0</v>
      </c>
      <c r="AI227" s="9">
        <f>SUMIF(Table1[[#Headers],[Steam Consumption]:[CHW Consumption_2]], "HW *",D227:AE227)</f>
        <v>0</v>
      </c>
      <c r="AJ227" s="9">
        <f>SUMIF(Table1[[#Headers],[Steam Consumption]:[CHW Consumption_2]], "CHW*",D227:AE227)</f>
        <v>0</v>
      </c>
      <c r="AK227" s="9">
        <f>SUMIF(Table1[[#Headers],[Steam Consumption]:[CHW Consumption_2]], "DW*",D227:AE227)</f>
        <v>0</v>
      </c>
      <c r="AL227" s="9">
        <f>Table1[[#This Row],[Total Elec Consumption]]*3.412</f>
        <v>24641.098428571429</v>
      </c>
      <c r="AM227" s="9">
        <f>Table1[[#This Row],[Total Gas Consumption]]*1</f>
        <v>406919.28571428568</v>
      </c>
      <c r="AN227" s="9">
        <f>Table1[[#This Row],[Total Steam Consumption]]*950/1000</f>
        <v>0</v>
      </c>
      <c r="AO227" s="9">
        <f>Table1[[#This Row],[Total HW Consumption]]</f>
        <v>0</v>
      </c>
      <c r="AP227" s="9">
        <f>Table1[[#This Row],[Total CHW Consumption]]</f>
        <v>0</v>
      </c>
      <c r="AQ227" s="9">
        <f>Table1[[#This Row],[Total DW Consumption]]*0</f>
        <v>0</v>
      </c>
      <c r="AR227" s="9">
        <f>SUM(Table1[[#This Row],[Total Elec Energy]:[Total DW Energy]])</f>
        <v>431560.3841428571</v>
      </c>
      <c r="AS227" s="7">
        <f>IFERROR(Table1[[#This Row],[Total Building Energy (kBTU)]]/Table1[[#This Row],[Building Area]],0)</f>
        <v>17.335919665094284</v>
      </c>
    </row>
    <row r="228" spans="1:45" x14ac:dyDescent="0.25">
      <c r="A228" s="4">
        <v>43191</v>
      </c>
      <c r="B228" t="s">
        <v>87</v>
      </c>
      <c r="C228">
        <f>VLOOKUP(Table1[[#This Row],[Building]],Building_Areas,2,FALSE)</f>
        <v>69841</v>
      </c>
      <c r="F228">
        <v>503342233.85600001</v>
      </c>
      <c r="G228">
        <v>7206.9734662447563</v>
      </c>
      <c r="H228">
        <v>8143</v>
      </c>
      <c r="I228">
        <v>16159</v>
      </c>
      <c r="M228">
        <v>132194</v>
      </c>
      <c r="O228">
        <v>41392</v>
      </c>
      <c r="P228">
        <v>0</v>
      </c>
      <c r="Q228">
        <v>0</v>
      </c>
      <c r="R228">
        <v>532570</v>
      </c>
      <c r="S228">
        <v>18600</v>
      </c>
      <c r="AF228" s="9">
        <f>SUMIF(Table1[[#Headers],[Steam Consumption]:[CHW Consumption_2]], "Elec*",D228:AE228)</f>
        <v>197888</v>
      </c>
      <c r="AG228" s="9">
        <f>SUMIF(Table1[[#Headers],[Steam Consumption]:[CHW Consumption_2]], "Gas*",D228:AE228)</f>
        <v>0</v>
      </c>
      <c r="AH228" s="9">
        <f>SUMIF(Table1[[#Headers],[Steam Consumption]:[CHW Consumption_2]], "Steam*",D228:AE228)</f>
        <v>551170</v>
      </c>
      <c r="AI228" s="9">
        <f>SUMIF(Table1[[#Headers],[Steam Consumption]:[CHW Consumption_2]], "HW *",D228:AE228)</f>
        <v>0</v>
      </c>
      <c r="AJ228" s="9">
        <f>SUMIF(Table1[[#Headers],[Steam Consumption]:[CHW Consumption_2]], "CHW*",D228:AE228)</f>
        <v>0</v>
      </c>
      <c r="AK228" s="9">
        <f>SUMIF(Table1[[#Headers],[Steam Consumption]:[CHW Consumption_2]], "DW*",D228:AE228)</f>
        <v>0</v>
      </c>
      <c r="AL228" s="9">
        <f>Table1[[#This Row],[Total Elec Consumption]]*3.412</f>
        <v>675193.85600000003</v>
      </c>
      <c r="AM228" s="9">
        <f>Table1[[#This Row],[Total Gas Consumption]]*1</f>
        <v>0</v>
      </c>
      <c r="AN228" s="9">
        <f>Table1[[#This Row],[Total Steam Consumption]]*950/1000</f>
        <v>523611.5</v>
      </c>
      <c r="AO228" s="9">
        <f>Table1[[#This Row],[Total HW Consumption]]</f>
        <v>0</v>
      </c>
      <c r="AP228" s="9">
        <f>Table1[[#This Row],[Total CHW Consumption]]</f>
        <v>0</v>
      </c>
      <c r="AQ228" s="9">
        <f>Table1[[#This Row],[Total DW Consumption]]*0</f>
        <v>0</v>
      </c>
      <c r="AR228" s="9">
        <f>SUM(Table1[[#This Row],[Total Elec Energy]:[Total DW Energy]])</f>
        <v>1198805.3560000001</v>
      </c>
      <c r="AS228" s="7">
        <f>IFERROR(Table1[[#This Row],[Total Building Energy (kBTU)]]/Table1[[#This Row],[Building Area]],0)</f>
        <v>17.164779370283934</v>
      </c>
    </row>
    <row r="229" spans="1:45" x14ac:dyDescent="0.25">
      <c r="A229" s="4">
        <v>43344</v>
      </c>
      <c r="B229" t="s">
        <v>121</v>
      </c>
      <c r="C229">
        <f>VLOOKUP(Table1[[#This Row],[Building]],Building_Areas,2,FALSE)</f>
        <v>36500</v>
      </c>
      <c r="E229">
        <v>15634.444444444451</v>
      </c>
      <c r="F229">
        <v>53917.585158730159</v>
      </c>
      <c r="G229">
        <v>1.4771941139378131</v>
      </c>
      <c r="K229">
        <v>0</v>
      </c>
      <c r="N229">
        <v>572860.7142857142</v>
      </c>
      <c r="AF229" s="9">
        <f>SUMIF(Table1[[#Headers],[Steam Consumption]:[CHW Consumption_2]], "Elec*",D229:AE229)</f>
        <v>15634.444444444451</v>
      </c>
      <c r="AG229" s="9">
        <f>SUMIF(Table1[[#Headers],[Steam Consumption]:[CHW Consumption_2]], "Gas*",D229:AE229)</f>
        <v>0</v>
      </c>
      <c r="AH229" s="9">
        <f>SUMIF(Table1[[#Headers],[Steam Consumption]:[CHW Consumption_2]], "Steam*",D229:AE229)</f>
        <v>0</v>
      </c>
      <c r="AI229" s="9">
        <f>SUMIF(Table1[[#Headers],[Steam Consumption]:[CHW Consumption_2]], "HW *",D229:AE229)</f>
        <v>0</v>
      </c>
      <c r="AJ229" s="9">
        <f>SUMIF(Table1[[#Headers],[Steam Consumption]:[CHW Consumption_2]], "CHW*",D229:AE229)</f>
        <v>572860.7142857142</v>
      </c>
      <c r="AK229" s="9">
        <f>SUMIF(Table1[[#Headers],[Steam Consumption]:[CHW Consumption_2]], "DW*",D229:AE229)</f>
        <v>0</v>
      </c>
      <c r="AL229" s="9">
        <f>Table1[[#This Row],[Total Elec Consumption]]*3.412</f>
        <v>53344.724444444466</v>
      </c>
      <c r="AM229" s="9">
        <f>Table1[[#This Row],[Total Gas Consumption]]*1</f>
        <v>0</v>
      </c>
      <c r="AN229" s="9">
        <f>Table1[[#This Row],[Total Steam Consumption]]*950/1000</f>
        <v>0</v>
      </c>
      <c r="AO229" s="9">
        <f>Table1[[#This Row],[Total HW Consumption]]</f>
        <v>0</v>
      </c>
      <c r="AP229" s="9">
        <f>Table1[[#This Row],[Total CHW Consumption]]</f>
        <v>572860.7142857142</v>
      </c>
      <c r="AQ229" s="9">
        <f>Table1[[#This Row],[Total DW Consumption]]*0</f>
        <v>0</v>
      </c>
      <c r="AR229" s="9">
        <f>SUM(Table1[[#This Row],[Total Elec Energy]:[Total DW Energy]])</f>
        <v>626205.43873015861</v>
      </c>
      <c r="AS229" s="7">
        <f>IFERROR(Table1[[#This Row],[Total Building Energy (kBTU)]]/Table1[[#This Row],[Building Area]],0)</f>
        <v>17.156313389867361</v>
      </c>
    </row>
    <row r="230" spans="1:45" x14ac:dyDescent="0.25">
      <c r="A230" s="4">
        <v>43344</v>
      </c>
      <c r="B230" t="s">
        <v>84</v>
      </c>
      <c r="C230">
        <f>VLOOKUP(Table1[[#This Row],[Building]],Building_Areas,2,FALSE)</f>
        <v>111135</v>
      </c>
      <c r="D230">
        <v>48000</v>
      </c>
      <c r="E230">
        <v>58951.111111111109</v>
      </c>
      <c r="F230">
        <v>44373673.798253968</v>
      </c>
      <c r="G230">
        <v>399.27721958207559</v>
      </c>
      <c r="L230">
        <v>394875</v>
      </c>
      <c r="N230">
        <v>1657607.142857143</v>
      </c>
      <c r="AF230" s="9">
        <f>SUMIF(Table1[[#Headers],[Steam Consumption]:[CHW Consumption_2]], "Elec*",D230:AE230)</f>
        <v>58951.111111111109</v>
      </c>
      <c r="AG230" s="9">
        <f>SUMIF(Table1[[#Headers],[Steam Consumption]:[CHW Consumption_2]], "Gas*",D230:AE230)</f>
        <v>0</v>
      </c>
      <c r="AH230" s="9">
        <f>SUMIF(Table1[[#Headers],[Steam Consumption]:[CHW Consumption_2]], "Steam*",D230:AE230)</f>
        <v>48000</v>
      </c>
      <c r="AI230" s="9">
        <f>SUMIF(Table1[[#Headers],[Steam Consumption]:[CHW Consumption_2]], "HW *",D230:AE230)</f>
        <v>0</v>
      </c>
      <c r="AJ230" s="9">
        <f>SUMIF(Table1[[#Headers],[Steam Consumption]:[CHW Consumption_2]], "CHW*",D230:AE230)</f>
        <v>1657607.142857143</v>
      </c>
      <c r="AK230" s="9">
        <f>SUMIF(Table1[[#Headers],[Steam Consumption]:[CHW Consumption_2]], "DW*",D230:AE230)</f>
        <v>394875</v>
      </c>
      <c r="AL230" s="9">
        <f>Table1[[#This Row],[Total Elec Consumption]]*3.412</f>
        <v>201141.19111111111</v>
      </c>
      <c r="AM230" s="9">
        <f>Table1[[#This Row],[Total Gas Consumption]]*1</f>
        <v>0</v>
      </c>
      <c r="AN230" s="9">
        <f>Table1[[#This Row],[Total Steam Consumption]]*950/1000</f>
        <v>45600</v>
      </c>
      <c r="AO230" s="9">
        <f>Table1[[#This Row],[Total HW Consumption]]</f>
        <v>0</v>
      </c>
      <c r="AP230" s="9">
        <f>Table1[[#This Row],[Total CHW Consumption]]</f>
        <v>1657607.142857143</v>
      </c>
      <c r="AQ230" s="9">
        <f>Table1[[#This Row],[Total DW Consumption]]*0</f>
        <v>0</v>
      </c>
      <c r="AR230" s="9">
        <f>SUM(Table1[[#This Row],[Total Elec Energy]:[Total DW Energy]])</f>
        <v>1904348.333968254</v>
      </c>
      <c r="AS230" s="7">
        <f>IFERROR(Table1[[#This Row],[Total Building Energy (kBTU)]]/Table1[[#This Row],[Building Area]],0)</f>
        <v>17.135450883774276</v>
      </c>
    </row>
    <row r="231" spans="1:45" x14ac:dyDescent="0.25">
      <c r="A231" s="4">
        <v>43862</v>
      </c>
      <c r="B231" t="s">
        <v>98</v>
      </c>
      <c r="C231">
        <f>VLOOKUP(Table1[[#This Row],[Building]],Building_Areas,2,FALSE)</f>
        <v>53163.17</v>
      </c>
      <c r="E231">
        <v>50026.705882352937</v>
      </c>
      <c r="F231">
        <v>74058848.620470583</v>
      </c>
      <c r="G231">
        <v>1393.0524729693691</v>
      </c>
      <c r="J231">
        <v>738856.2</v>
      </c>
      <c r="L231">
        <v>2537.5</v>
      </c>
      <c r="AF231" s="9">
        <f>SUMIF(Table1[[#Headers],[Steam Consumption]:[CHW Consumption_2]], "Elec*",D231:AE231)</f>
        <v>50026.705882352937</v>
      </c>
      <c r="AG231" s="9">
        <f>SUMIF(Table1[[#Headers],[Steam Consumption]:[CHW Consumption_2]], "Gas*",D231:AE231)</f>
        <v>738856.2</v>
      </c>
      <c r="AH231" s="9">
        <f>SUMIF(Table1[[#Headers],[Steam Consumption]:[CHW Consumption_2]], "Steam*",D231:AE231)</f>
        <v>0</v>
      </c>
      <c r="AI231" s="9">
        <f>SUMIF(Table1[[#Headers],[Steam Consumption]:[CHW Consumption_2]], "HW *",D231:AE231)</f>
        <v>0</v>
      </c>
      <c r="AJ231" s="9">
        <f>SUMIF(Table1[[#Headers],[Steam Consumption]:[CHW Consumption_2]], "CHW*",D231:AE231)</f>
        <v>0</v>
      </c>
      <c r="AK231" s="9">
        <f>SUMIF(Table1[[#Headers],[Steam Consumption]:[CHW Consumption_2]], "DW*",D231:AE231)</f>
        <v>2537.5</v>
      </c>
      <c r="AL231" s="9">
        <f>Table1[[#This Row],[Total Elec Consumption]]*3.412</f>
        <v>170691.12047058821</v>
      </c>
      <c r="AM231" s="9">
        <f>Table1[[#This Row],[Total Gas Consumption]]*1</f>
        <v>738856.2</v>
      </c>
      <c r="AN231" s="9">
        <f>Table1[[#This Row],[Total Steam Consumption]]*950/1000</f>
        <v>0</v>
      </c>
      <c r="AO231" s="9">
        <f>Table1[[#This Row],[Total HW Consumption]]</f>
        <v>0</v>
      </c>
      <c r="AP231" s="9">
        <f>Table1[[#This Row],[Total CHW Consumption]]</f>
        <v>0</v>
      </c>
      <c r="AQ231" s="9">
        <f>Table1[[#This Row],[Total DW Consumption]]*0</f>
        <v>0</v>
      </c>
      <c r="AR231" s="9">
        <f>SUM(Table1[[#This Row],[Total Elec Energy]:[Total DW Energy]])</f>
        <v>909547.32047058817</v>
      </c>
      <c r="AS231" s="7">
        <f>IFERROR(Table1[[#This Row],[Total Building Energy (kBTU)]]/Table1[[#This Row],[Building Area]],0)</f>
        <v>17.108598311022238</v>
      </c>
    </row>
    <row r="232" spans="1:45" x14ac:dyDescent="0.25">
      <c r="A232" s="4">
        <v>44256</v>
      </c>
      <c r="B232" t="s">
        <v>120</v>
      </c>
      <c r="C232">
        <f>VLOOKUP(Table1[[#This Row],[Building]],Building_Areas,2,FALSE)</f>
        <v>36500</v>
      </c>
      <c r="D232">
        <v>510217.24137931038</v>
      </c>
      <c r="E232">
        <v>22353.137931034478</v>
      </c>
      <c r="F232">
        <v>465838714.45179307</v>
      </c>
      <c r="G232">
        <v>12762.70450552858</v>
      </c>
      <c r="K232">
        <v>59327.586206896551</v>
      </c>
      <c r="L232">
        <v>444262.06896551728</v>
      </c>
      <c r="N232">
        <v>10.68965517241379</v>
      </c>
      <c r="AF232" s="9">
        <f>SUMIF(Table1[[#Headers],[Steam Consumption]:[CHW Consumption_2]], "Elec*",D232:AE232)</f>
        <v>22353.137931034478</v>
      </c>
      <c r="AG232" s="9">
        <f>SUMIF(Table1[[#Headers],[Steam Consumption]:[CHW Consumption_2]], "Gas*",D232:AE232)</f>
        <v>0</v>
      </c>
      <c r="AH232" s="9">
        <f>SUMIF(Table1[[#Headers],[Steam Consumption]:[CHW Consumption_2]], "Steam*",D232:AE232)</f>
        <v>510217.24137931038</v>
      </c>
      <c r="AI232" s="9">
        <f>SUMIF(Table1[[#Headers],[Steam Consumption]:[CHW Consumption_2]], "HW *",D232:AE232)</f>
        <v>59327.586206896551</v>
      </c>
      <c r="AJ232" s="9">
        <f>SUMIF(Table1[[#Headers],[Steam Consumption]:[CHW Consumption_2]], "CHW*",D232:AE232)</f>
        <v>10.68965517241379</v>
      </c>
      <c r="AK232" s="9">
        <f>SUMIF(Table1[[#Headers],[Steam Consumption]:[CHW Consumption_2]], "DW*",D232:AE232)</f>
        <v>444262.06896551728</v>
      </c>
      <c r="AL232" s="9">
        <f>Table1[[#This Row],[Total Elec Consumption]]*3.412</f>
        <v>76268.906620689639</v>
      </c>
      <c r="AM232" s="9">
        <f>Table1[[#This Row],[Total Gas Consumption]]*1</f>
        <v>0</v>
      </c>
      <c r="AN232" s="9">
        <f>Table1[[#This Row],[Total Steam Consumption]]*950/1000</f>
        <v>484706.37931034487</v>
      </c>
      <c r="AO232" s="9">
        <f>Table1[[#This Row],[Total HW Consumption]]</f>
        <v>59327.586206896551</v>
      </c>
      <c r="AP232" s="9">
        <f>Table1[[#This Row],[Total CHW Consumption]]</f>
        <v>10.68965517241379</v>
      </c>
      <c r="AQ232" s="9">
        <f>Table1[[#This Row],[Total DW Consumption]]*0</f>
        <v>0</v>
      </c>
      <c r="AR232" s="9">
        <f>SUM(Table1[[#This Row],[Total Elec Energy]:[Total DW Energy]])</f>
        <v>620313.56179310346</v>
      </c>
      <c r="AS232" s="7">
        <f>IFERROR(Table1[[#This Row],[Total Building Energy (kBTU)]]/Table1[[#This Row],[Building Area]],0)</f>
        <v>16.994892103920645</v>
      </c>
    </row>
    <row r="233" spans="1:45" x14ac:dyDescent="0.25">
      <c r="A233" s="4">
        <v>44501</v>
      </c>
      <c r="B233" t="s">
        <v>83</v>
      </c>
      <c r="C233">
        <f>VLOOKUP(Table1[[#This Row],[Building]],Building_Areas,2,FALSE)</f>
        <v>16298</v>
      </c>
      <c r="F233">
        <v>181523521.18399999</v>
      </c>
      <c r="G233">
        <v>11137.77894121978</v>
      </c>
      <c r="H233">
        <v>0</v>
      </c>
      <c r="I233">
        <v>26032</v>
      </c>
      <c r="J233">
        <v>0</v>
      </c>
      <c r="L233">
        <v>1041100</v>
      </c>
      <c r="P233">
        <v>141270</v>
      </c>
      <c r="Q233">
        <v>56530</v>
      </c>
      <c r="AF233" s="9">
        <f>SUMIF(Table1[[#Headers],[Steam Consumption]:[CHW Consumption_2]], "Elec*",D233:AE233)</f>
        <v>26032</v>
      </c>
      <c r="AG233" s="9">
        <f>SUMIF(Table1[[#Headers],[Steam Consumption]:[CHW Consumption_2]], "Gas*",D233:AE233)</f>
        <v>0</v>
      </c>
      <c r="AH233" s="9">
        <f>SUMIF(Table1[[#Headers],[Steam Consumption]:[CHW Consumption_2]], "Steam*",D233:AE233)</f>
        <v>197800</v>
      </c>
      <c r="AI233" s="9">
        <f>SUMIF(Table1[[#Headers],[Steam Consumption]:[CHW Consumption_2]], "HW *",D233:AE233)</f>
        <v>0</v>
      </c>
      <c r="AJ233" s="9">
        <f>SUMIF(Table1[[#Headers],[Steam Consumption]:[CHW Consumption_2]], "CHW*",D233:AE233)</f>
        <v>0</v>
      </c>
      <c r="AK233" s="9">
        <f>SUMIF(Table1[[#Headers],[Steam Consumption]:[CHW Consumption_2]], "DW*",D233:AE233)</f>
        <v>1041100</v>
      </c>
      <c r="AL233" s="9">
        <f>Table1[[#This Row],[Total Elec Consumption]]*3.412</f>
        <v>88821.183999999994</v>
      </c>
      <c r="AM233" s="9">
        <f>Table1[[#This Row],[Total Gas Consumption]]*1</f>
        <v>0</v>
      </c>
      <c r="AN233" s="9">
        <f>Table1[[#This Row],[Total Steam Consumption]]*950/1000</f>
        <v>187910</v>
      </c>
      <c r="AO233" s="9">
        <f>Table1[[#This Row],[Total HW Consumption]]</f>
        <v>0</v>
      </c>
      <c r="AP233" s="9">
        <f>Table1[[#This Row],[Total CHW Consumption]]</f>
        <v>0</v>
      </c>
      <c r="AQ233" s="9">
        <f>Table1[[#This Row],[Total DW Consumption]]*0</f>
        <v>0</v>
      </c>
      <c r="AR233" s="9">
        <f>SUM(Table1[[#This Row],[Total Elec Energy]:[Total DW Energy]])</f>
        <v>276731.18400000001</v>
      </c>
      <c r="AS233" s="7">
        <f>IFERROR(Table1[[#This Row],[Total Building Energy (kBTU)]]/Table1[[#This Row],[Building Area]],0)</f>
        <v>16.979456620444228</v>
      </c>
    </row>
    <row r="234" spans="1:45" x14ac:dyDescent="0.25">
      <c r="A234" s="4">
        <v>43101</v>
      </c>
      <c r="B234" t="s">
        <v>126</v>
      </c>
      <c r="C234">
        <f>VLOOKUP(Table1[[#This Row],[Building]],Building_Areas,2,FALSE)</f>
        <v>62912.82</v>
      </c>
      <c r="D234">
        <v>919017.14285714284</v>
      </c>
      <c r="E234">
        <v>55317.28571428571</v>
      </c>
      <c r="F234">
        <v>838332376.86457145</v>
      </c>
      <c r="G234">
        <v>13325.264680822271</v>
      </c>
      <c r="N234">
        <v>0</v>
      </c>
      <c r="AF234" s="9">
        <f>SUMIF(Table1[[#Headers],[Steam Consumption]:[CHW Consumption_2]], "Elec*",D234:AE234)</f>
        <v>55317.28571428571</v>
      </c>
      <c r="AG234" s="9">
        <f>SUMIF(Table1[[#Headers],[Steam Consumption]:[CHW Consumption_2]], "Gas*",D234:AE234)</f>
        <v>0</v>
      </c>
      <c r="AH234" s="9">
        <f>SUMIF(Table1[[#Headers],[Steam Consumption]:[CHW Consumption_2]], "Steam*",D234:AE234)</f>
        <v>919017.14285714284</v>
      </c>
      <c r="AI234" s="9">
        <f>SUMIF(Table1[[#Headers],[Steam Consumption]:[CHW Consumption_2]], "HW *",D234:AE234)</f>
        <v>0</v>
      </c>
      <c r="AJ234" s="9">
        <f>SUMIF(Table1[[#Headers],[Steam Consumption]:[CHW Consumption_2]], "CHW*",D234:AE234)</f>
        <v>0</v>
      </c>
      <c r="AK234" s="9">
        <f>SUMIF(Table1[[#Headers],[Steam Consumption]:[CHW Consumption_2]], "DW*",D234:AE234)</f>
        <v>0</v>
      </c>
      <c r="AL234" s="9">
        <f>Table1[[#This Row],[Total Elec Consumption]]*3.412</f>
        <v>188742.57885714283</v>
      </c>
      <c r="AM234" s="9">
        <f>Table1[[#This Row],[Total Gas Consumption]]*1</f>
        <v>0</v>
      </c>
      <c r="AN234" s="9">
        <f>Table1[[#This Row],[Total Steam Consumption]]*950/1000</f>
        <v>873066.28571428568</v>
      </c>
      <c r="AO234" s="9">
        <f>Table1[[#This Row],[Total HW Consumption]]</f>
        <v>0</v>
      </c>
      <c r="AP234" s="9">
        <f>Table1[[#This Row],[Total CHW Consumption]]</f>
        <v>0</v>
      </c>
      <c r="AQ234" s="9">
        <f>Table1[[#This Row],[Total DW Consumption]]*0</f>
        <v>0</v>
      </c>
      <c r="AR234" s="9">
        <f>SUM(Table1[[#This Row],[Total Elec Energy]:[Total DW Energy]])</f>
        <v>1061808.8645714284</v>
      </c>
      <c r="AS234" s="7">
        <f>IFERROR(Table1[[#This Row],[Total Building Energy (kBTU)]]/Table1[[#This Row],[Building Area]],0)</f>
        <v>16.87746415708958</v>
      </c>
    </row>
    <row r="235" spans="1:45" x14ac:dyDescent="0.25">
      <c r="A235" s="4">
        <v>43831</v>
      </c>
      <c r="B235" t="s">
        <v>87</v>
      </c>
      <c r="C235">
        <f>VLOOKUP(Table1[[#This Row],[Building]],Building_Areas,2,FALSE)</f>
        <v>69841</v>
      </c>
      <c r="F235">
        <v>474705761.51990801</v>
      </c>
      <c r="G235">
        <v>6796.9496645223871</v>
      </c>
      <c r="H235">
        <v>6444.5555555555557</v>
      </c>
      <c r="I235">
        <v>17466.777777777781</v>
      </c>
      <c r="M235">
        <v>130893.7586206897</v>
      </c>
      <c r="O235">
        <v>45022.333333333328</v>
      </c>
      <c r="P235">
        <v>0</v>
      </c>
      <c r="Q235">
        <v>0</v>
      </c>
      <c r="R235">
        <v>510153.10344827588</v>
      </c>
      <c r="S235">
        <v>9610</v>
      </c>
      <c r="AF235" s="9">
        <f>SUMIF(Table1[[#Headers],[Steam Consumption]:[CHW Consumption_2]], "Elec*",D235:AE235)</f>
        <v>199827.42528735637</v>
      </c>
      <c r="AG235" s="9">
        <f>SUMIF(Table1[[#Headers],[Steam Consumption]:[CHW Consumption_2]], "Gas*",D235:AE235)</f>
        <v>0</v>
      </c>
      <c r="AH235" s="9">
        <f>SUMIF(Table1[[#Headers],[Steam Consumption]:[CHW Consumption_2]], "Steam*",D235:AE235)</f>
        <v>519763.10344827588</v>
      </c>
      <c r="AI235" s="9">
        <f>SUMIF(Table1[[#Headers],[Steam Consumption]:[CHW Consumption_2]], "HW *",D235:AE235)</f>
        <v>0</v>
      </c>
      <c r="AJ235" s="9">
        <f>SUMIF(Table1[[#Headers],[Steam Consumption]:[CHW Consumption_2]], "CHW*",D235:AE235)</f>
        <v>0</v>
      </c>
      <c r="AK235" s="9">
        <f>SUMIF(Table1[[#Headers],[Steam Consumption]:[CHW Consumption_2]], "DW*",D235:AE235)</f>
        <v>0</v>
      </c>
      <c r="AL235" s="9">
        <f>Table1[[#This Row],[Total Elec Consumption]]*3.412</f>
        <v>681811.17508045991</v>
      </c>
      <c r="AM235" s="9">
        <f>Table1[[#This Row],[Total Gas Consumption]]*1</f>
        <v>0</v>
      </c>
      <c r="AN235" s="9">
        <f>Table1[[#This Row],[Total Steam Consumption]]*950/1000</f>
        <v>493774.94827586209</v>
      </c>
      <c r="AO235" s="9">
        <f>Table1[[#This Row],[Total HW Consumption]]</f>
        <v>0</v>
      </c>
      <c r="AP235" s="9">
        <f>Table1[[#This Row],[Total CHW Consumption]]</f>
        <v>0</v>
      </c>
      <c r="AQ235" s="9">
        <f>Table1[[#This Row],[Total DW Consumption]]*0</f>
        <v>0</v>
      </c>
      <c r="AR235" s="9">
        <f>SUM(Table1[[#This Row],[Total Elec Energy]:[Total DW Energy]])</f>
        <v>1175586.1233563221</v>
      </c>
      <c r="AS235" s="7">
        <f>IFERROR(Table1[[#This Row],[Total Building Energy (kBTU)]]/Table1[[#This Row],[Building Area]],0)</f>
        <v>16.832320891114417</v>
      </c>
    </row>
    <row r="236" spans="1:45" x14ac:dyDescent="0.25">
      <c r="A236" s="4">
        <v>43497</v>
      </c>
      <c r="B236" t="s">
        <v>96</v>
      </c>
      <c r="C236">
        <f>VLOOKUP(Table1[[#This Row],[Building]],Building_Areas,2,FALSE)</f>
        <v>392894</v>
      </c>
      <c r="D236">
        <v>0</v>
      </c>
      <c r="F236">
        <v>5188524007.5920935</v>
      </c>
      <c r="G236">
        <v>13205.91306457236</v>
      </c>
      <c r="H236">
        <v>45964.369230769182</v>
      </c>
      <c r="I236">
        <v>94068.046153846561</v>
      </c>
      <c r="M236">
        <v>67393.227999999886</v>
      </c>
      <c r="O236">
        <v>93713.038461538468</v>
      </c>
      <c r="P236">
        <v>5682985.1076923013</v>
      </c>
      <c r="Q236">
        <v>0</v>
      </c>
      <c r="R236">
        <v>0</v>
      </c>
      <c r="S236">
        <v>4915.5555555555547</v>
      </c>
      <c r="T236">
        <v>945.9692307692244</v>
      </c>
      <c r="U236">
        <v>567.28000000000009</v>
      </c>
      <c r="V236">
        <v>7819.9692307692567</v>
      </c>
      <c r="W236">
        <v>8301.2461538462048</v>
      </c>
      <c r="X236">
        <v>3108.8615384615259</v>
      </c>
      <c r="Y236">
        <v>9327.6960000000527</v>
      </c>
      <c r="Z236">
        <v>15590.4</v>
      </c>
      <c r="AA236">
        <v>12924.8</v>
      </c>
      <c r="AF236" s="9">
        <f>SUMIF(Table1[[#Headers],[Steam Consumption]:[CHW Consumption_2]], "Elec*",D236:AE236)</f>
        <v>331209.70400000038</v>
      </c>
      <c r="AG236" s="9">
        <f>SUMIF(Table1[[#Headers],[Steam Consumption]:[CHW Consumption_2]], "Gas*",D236:AE236)</f>
        <v>0</v>
      </c>
      <c r="AH236" s="9">
        <f>SUMIF(Table1[[#Headers],[Steam Consumption]:[CHW Consumption_2]], "Steam*",D236:AE236)</f>
        <v>5687900.6632478572</v>
      </c>
      <c r="AI236" s="9">
        <f>SUMIF(Table1[[#Headers],[Steam Consumption]:[CHW Consumption_2]], "HW *",D236:AE236)</f>
        <v>0</v>
      </c>
      <c r="AJ236" s="9">
        <f>SUMIF(Table1[[#Headers],[Steam Consumption]:[CHW Consumption_2]], "CHW*",D236:AE236)</f>
        <v>0</v>
      </c>
      <c r="AK236" s="9">
        <f>SUMIF(Table1[[#Headers],[Steam Consumption]:[CHW Consumption_2]], "DW*",D236:AE236)</f>
        <v>28515.199999999997</v>
      </c>
      <c r="AL236" s="9">
        <f>Table1[[#This Row],[Total Elec Consumption]]*3.412</f>
        <v>1130087.5100480013</v>
      </c>
      <c r="AM236" s="9">
        <f>Table1[[#This Row],[Total Gas Consumption]]*1</f>
        <v>0</v>
      </c>
      <c r="AN236" s="9">
        <f>Table1[[#This Row],[Total Steam Consumption]]*950/1000</f>
        <v>5403505.6300854646</v>
      </c>
      <c r="AO236" s="9">
        <f>Table1[[#This Row],[Total HW Consumption]]</f>
        <v>0</v>
      </c>
      <c r="AP236" s="9">
        <f>Table1[[#This Row],[Total CHW Consumption]]</f>
        <v>0</v>
      </c>
      <c r="AQ236" s="9">
        <f>Table1[[#This Row],[Total DW Consumption]]*0</f>
        <v>0</v>
      </c>
      <c r="AR236" s="9">
        <f>SUM(Table1[[#This Row],[Total Elec Energy]:[Total DW Energy]])</f>
        <v>6533593.1401334656</v>
      </c>
      <c r="AS236" s="7">
        <f>IFERROR(Table1[[#This Row],[Total Building Energy (kBTU)]]/Table1[[#This Row],[Building Area]],0)</f>
        <v>16.629404216235081</v>
      </c>
    </row>
    <row r="237" spans="1:45" x14ac:dyDescent="0.25">
      <c r="A237" s="4">
        <v>43132</v>
      </c>
      <c r="B237" t="s">
        <v>96</v>
      </c>
      <c r="C237">
        <f>VLOOKUP(Table1[[#This Row],[Building]],Building_Areas,2,FALSE)</f>
        <v>392894</v>
      </c>
      <c r="D237">
        <v>0</v>
      </c>
      <c r="F237">
        <v>4930159235.022501</v>
      </c>
      <c r="G237">
        <v>12548.3189741317</v>
      </c>
      <c r="H237">
        <v>52874</v>
      </c>
      <c r="I237">
        <v>119567</v>
      </c>
      <c r="M237">
        <v>73015.375</v>
      </c>
      <c r="O237">
        <v>119022.75</v>
      </c>
      <c r="P237">
        <v>5389440</v>
      </c>
      <c r="Q237">
        <v>0</v>
      </c>
      <c r="R237">
        <v>14840</v>
      </c>
      <c r="S237">
        <v>90</v>
      </c>
      <c r="T237">
        <v>1403</v>
      </c>
      <c r="U237">
        <v>621</v>
      </c>
      <c r="V237">
        <v>8277</v>
      </c>
      <c r="W237">
        <v>9078</v>
      </c>
      <c r="X237">
        <v>3827</v>
      </c>
      <c r="Y237">
        <v>10848</v>
      </c>
      <c r="Z237">
        <v>7700</v>
      </c>
      <c r="AA237">
        <v>6300</v>
      </c>
      <c r="AF237" s="9">
        <f>SUMIF(Table1[[#Headers],[Steam Consumption]:[CHW Consumption_2]], "Elec*",D237:AE237)</f>
        <v>398533.125</v>
      </c>
      <c r="AG237" s="9">
        <f>SUMIF(Table1[[#Headers],[Steam Consumption]:[CHW Consumption_2]], "Gas*",D237:AE237)</f>
        <v>0</v>
      </c>
      <c r="AH237" s="9">
        <f>SUMIF(Table1[[#Headers],[Steam Consumption]:[CHW Consumption_2]], "Steam*",D237:AE237)</f>
        <v>5404370</v>
      </c>
      <c r="AI237" s="9">
        <f>SUMIF(Table1[[#Headers],[Steam Consumption]:[CHW Consumption_2]], "HW *",D237:AE237)</f>
        <v>0</v>
      </c>
      <c r="AJ237" s="9">
        <f>SUMIF(Table1[[#Headers],[Steam Consumption]:[CHW Consumption_2]], "CHW*",D237:AE237)</f>
        <v>0</v>
      </c>
      <c r="AK237" s="9">
        <f>SUMIF(Table1[[#Headers],[Steam Consumption]:[CHW Consumption_2]], "DW*",D237:AE237)</f>
        <v>14000</v>
      </c>
      <c r="AL237" s="9">
        <f>Table1[[#This Row],[Total Elec Consumption]]*3.412</f>
        <v>1359795.0225</v>
      </c>
      <c r="AM237" s="9">
        <f>Table1[[#This Row],[Total Gas Consumption]]*1</f>
        <v>0</v>
      </c>
      <c r="AN237" s="9">
        <f>Table1[[#This Row],[Total Steam Consumption]]*950/1000</f>
        <v>5134151.5</v>
      </c>
      <c r="AO237" s="9">
        <f>Table1[[#This Row],[Total HW Consumption]]</f>
        <v>0</v>
      </c>
      <c r="AP237" s="9">
        <f>Table1[[#This Row],[Total CHW Consumption]]</f>
        <v>0</v>
      </c>
      <c r="AQ237" s="9">
        <f>Table1[[#This Row],[Total DW Consumption]]*0</f>
        <v>0</v>
      </c>
      <c r="AR237" s="9">
        <f>SUM(Table1[[#This Row],[Total Elec Energy]:[Total DW Energy]])</f>
        <v>6493946.5225</v>
      </c>
      <c r="AS237" s="7">
        <f>IFERROR(Table1[[#This Row],[Total Building Energy (kBTU)]]/Table1[[#This Row],[Building Area]],0)</f>
        <v>16.528495020285369</v>
      </c>
    </row>
    <row r="238" spans="1:45" x14ac:dyDescent="0.25">
      <c r="A238" s="4">
        <v>44531</v>
      </c>
      <c r="B238" t="s">
        <v>87</v>
      </c>
      <c r="C238">
        <f>VLOOKUP(Table1[[#This Row],[Building]],Building_Areas,2,FALSE)</f>
        <v>69841</v>
      </c>
      <c r="F238">
        <v>443996934.07200003</v>
      </c>
      <c r="G238">
        <v>6357.253390873555</v>
      </c>
      <c r="H238">
        <v>7229</v>
      </c>
      <c r="I238">
        <v>12956</v>
      </c>
      <c r="M238">
        <v>138725</v>
      </c>
      <c r="O238">
        <v>43896</v>
      </c>
      <c r="P238">
        <v>0</v>
      </c>
      <c r="Q238">
        <v>0</v>
      </c>
      <c r="R238">
        <v>459150</v>
      </c>
      <c r="S238">
        <v>26930</v>
      </c>
      <c r="AF238" s="9">
        <f>SUMIF(Table1[[#Headers],[Steam Consumption]:[CHW Consumption_2]], "Elec*",D238:AE238)</f>
        <v>202806</v>
      </c>
      <c r="AG238" s="9">
        <f>SUMIF(Table1[[#Headers],[Steam Consumption]:[CHW Consumption_2]], "Gas*",D238:AE238)</f>
        <v>0</v>
      </c>
      <c r="AH238" s="9">
        <f>SUMIF(Table1[[#Headers],[Steam Consumption]:[CHW Consumption_2]], "Steam*",D238:AE238)</f>
        <v>486080</v>
      </c>
      <c r="AI238" s="9">
        <f>SUMIF(Table1[[#Headers],[Steam Consumption]:[CHW Consumption_2]], "HW *",D238:AE238)</f>
        <v>0</v>
      </c>
      <c r="AJ238" s="9">
        <f>SUMIF(Table1[[#Headers],[Steam Consumption]:[CHW Consumption_2]], "CHW*",D238:AE238)</f>
        <v>0</v>
      </c>
      <c r="AK238" s="9">
        <f>SUMIF(Table1[[#Headers],[Steam Consumption]:[CHW Consumption_2]], "DW*",D238:AE238)</f>
        <v>0</v>
      </c>
      <c r="AL238" s="9">
        <f>Table1[[#This Row],[Total Elec Consumption]]*3.412</f>
        <v>691974.07199999993</v>
      </c>
      <c r="AM238" s="9">
        <f>Table1[[#This Row],[Total Gas Consumption]]*1</f>
        <v>0</v>
      </c>
      <c r="AN238" s="9">
        <f>Table1[[#This Row],[Total Steam Consumption]]*950/1000</f>
        <v>461776</v>
      </c>
      <c r="AO238" s="9">
        <f>Table1[[#This Row],[Total HW Consumption]]</f>
        <v>0</v>
      </c>
      <c r="AP238" s="9">
        <f>Table1[[#This Row],[Total CHW Consumption]]</f>
        <v>0</v>
      </c>
      <c r="AQ238" s="9">
        <f>Table1[[#This Row],[Total DW Consumption]]*0</f>
        <v>0</v>
      </c>
      <c r="AR238" s="9">
        <f>SUM(Table1[[#This Row],[Total Elec Energy]:[Total DW Energy]])</f>
        <v>1153750.0719999999</v>
      </c>
      <c r="AS238" s="7">
        <f>IFERROR(Table1[[#This Row],[Total Building Energy (kBTU)]]/Table1[[#This Row],[Building Area]],0)</f>
        <v>16.519667129622999</v>
      </c>
    </row>
    <row r="239" spans="1:45" x14ac:dyDescent="0.25">
      <c r="A239" s="4">
        <v>43647</v>
      </c>
      <c r="B239" t="s">
        <v>121</v>
      </c>
      <c r="C239">
        <f>VLOOKUP(Table1[[#This Row],[Building]],Building_Areas,2,FALSE)</f>
        <v>36500</v>
      </c>
      <c r="E239">
        <v>14006</v>
      </c>
      <c r="F239">
        <v>48343.444000000003</v>
      </c>
      <c r="G239">
        <v>1.3244779178082191</v>
      </c>
      <c r="K239">
        <v>0</v>
      </c>
      <c r="N239">
        <v>554972</v>
      </c>
      <c r="AF239" s="9">
        <f>SUMIF(Table1[[#Headers],[Steam Consumption]:[CHW Consumption_2]], "Elec*",D239:AE239)</f>
        <v>14006</v>
      </c>
      <c r="AG239" s="9">
        <f>SUMIF(Table1[[#Headers],[Steam Consumption]:[CHW Consumption_2]], "Gas*",D239:AE239)</f>
        <v>0</v>
      </c>
      <c r="AH239" s="9">
        <f>SUMIF(Table1[[#Headers],[Steam Consumption]:[CHW Consumption_2]], "Steam*",D239:AE239)</f>
        <v>0</v>
      </c>
      <c r="AI239" s="9">
        <f>SUMIF(Table1[[#Headers],[Steam Consumption]:[CHW Consumption_2]], "HW *",D239:AE239)</f>
        <v>0</v>
      </c>
      <c r="AJ239" s="9">
        <f>SUMIF(Table1[[#Headers],[Steam Consumption]:[CHW Consumption_2]], "CHW*",D239:AE239)</f>
        <v>554972</v>
      </c>
      <c r="AK239" s="9">
        <f>SUMIF(Table1[[#Headers],[Steam Consumption]:[CHW Consumption_2]], "DW*",D239:AE239)</f>
        <v>0</v>
      </c>
      <c r="AL239" s="9">
        <f>Table1[[#This Row],[Total Elec Consumption]]*3.412</f>
        <v>47788.472000000002</v>
      </c>
      <c r="AM239" s="9">
        <f>Table1[[#This Row],[Total Gas Consumption]]*1</f>
        <v>0</v>
      </c>
      <c r="AN239" s="9">
        <f>Table1[[#This Row],[Total Steam Consumption]]*950/1000</f>
        <v>0</v>
      </c>
      <c r="AO239" s="9">
        <f>Table1[[#This Row],[Total HW Consumption]]</f>
        <v>0</v>
      </c>
      <c r="AP239" s="9">
        <f>Table1[[#This Row],[Total CHW Consumption]]</f>
        <v>554972</v>
      </c>
      <c r="AQ239" s="9">
        <f>Table1[[#This Row],[Total DW Consumption]]*0</f>
        <v>0</v>
      </c>
      <c r="AR239" s="9">
        <f>SUM(Table1[[#This Row],[Total Elec Energy]:[Total DW Energy]])</f>
        <v>602760.47199999995</v>
      </c>
      <c r="AS239" s="7">
        <f>IFERROR(Table1[[#This Row],[Total Building Energy (kBTU)]]/Table1[[#This Row],[Building Area]],0)</f>
        <v>16.513985534246572</v>
      </c>
    </row>
    <row r="240" spans="1:45" x14ac:dyDescent="0.25">
      <c r="A240" s="4">
        <v>44105</v>
      </c>
      <c r="B240" t="s">
        <v>123</v>
      </c>
      <c r="C240">
        <f>VLOOKUP(Table1[[#This Row],[Building]],Building_Areas,2,FALSE)</f>
        <v>140788</v>
      </c>
      <c r="D240">
        <v>584872</v>
      </c>
      <c r="E240">
        <v>245284</v>
      </c>
      <c r="F240">
        <v>534241104.68800002</v>
      </c>
      <c r="G240">
        <v>3794.6494352359582</v>
      </c>
      <c r="N240">
        <v>931680</v>
      </c>
      <c r="AF240" s="9">
        <f>SUMIF(Table1[[#Headers],[Steam Consumption]:[CHW Consumption_2]], "Elec*",D240:AE240)</f>
        <v>245284</v>
      </c>
      <c r="AG240" s="9">
        <f>SUMIF(Table1[[#Headers],[Steam Consumption]:[CHW Consumption_2]], "Gas*",D240:AE240)</f>
        <v>0</v>
      </c>
      <c r="AH240" s="9">
        <f>SUMIF(Table1[[#Headers],[Steam Consumption]:[CHW Consumption_2]], "Steam*",D240:AE240)</f>
        <v>584872</v>
      </c>
      <c r="AI240" s="9">
        <f>SUMIF(Table1[[#Headers],[Steam Consumption]:[CHW Consumption_2]], "HW *",D240:AE240)</f>
        <v>0</v>
      </c>
      <c r="AJ240" s="9">
        <f>SUMIF(Table1[[#Headers],[Steam Consumption]:[CHW Consumption_2]], "CHW*",D240:AE240)</f>
        <v>931680</v>
      </c>
      <c r="AK240" s="9">
        <f>SUMIF(Table1[[#Headers],[Steam Consumption]:[CHW Consumption_2]], "DW*",D240:AE240)</f>
        <v>0</v>
      </c>
      <c r="AL240" s="9">
        <f>Table1[[#This Row],[Total Elec Consumption]]*3.412</f>
        <v>836909.00800000003</v>
      </c>
      <c r="AM240" s="9">
        <f>Table1[[#This Row],[Total Gas Consumption]]*1</f>
        <v>0</v>
      </c>
      <c r="AN240" s="9">
        <f>Table1[[#This Row],[Total Steam Consumption]]*950/1000</f>
        <v>555628.4</v>
      </c>
      <c r="AO240" s="9">
        <f>Table1[[#This Row],[Total HW Consumption]]</f>
        <v>0</v>
      </c>
      <c r="AP240" s="9">
        <f>Table1[[#This Row],[Total CHW Consumption]]</f>
        <v>931680</v>
      </c>
      <c r="AQ240" s="9">
        <f>Table1[[#This Row],[Total DW Consumption]]*0</f>
        <v>0</v>
      </c>
      <c r="AR240" s="9">
        <f>SUM(Table1[[#This Row],[Total Elec Energy]:[Total DW Energy]])</f>
        <v>2324217.4079999998</v>
      </c>
      <c r="AS240" s="7">
        <f>IFERROR(Table1[[#This Row],[Total Building Energy (kBTU)]]/Table1[[#This Row],[Building Area]],0)</f>
        <v>16.50863289484899</v>
      </c>
    </row>
    <row r="241" spans="1:45" x14ac:dyDescent="0.25">
      <c r="A241" s="4">
        <v>43831</v>
      </c>
      <c r="B241" t="s">
        <v>126</v>
      </c>
      <c r="C241">
        <f>VLOOKUP(Table1[[#This Row],[Building]],Building_Areas,2,FALSE)</f>
        <v>62912.82</v>
      </c>
      <c r="D241">
        <v>863459.03448275861</v>
      </c>
      <c r="E241">
        <v>62757.777777777766</v>
      </c>
      <c r="F241">
        <v>787688768.98605359</v>
      </c>
      <c r="G241">
        <v>12520.286252222169</v>
      </c>
      <c r="N241">
        <v>0</v>
      </c>
      <c r="AF241" s="9">
        <f>SUMIF(Table1[[#Headers],[Steam Consumption]:[CHW Consumption_2]], "Elec*",D241:AE241)</f>
        <v>62757.777777777766</v>
      </c>
      <c r="AG241" s="9">
        <f>SUMIF(Table1[[#Headers],[Steam Consumption]:[CHW Consumption_2]], "Gas*",D241:AE241)</f>
        <v>0</v>
      </c>
      <c r="AH241" s="9">
        <f>SUMIF(Table1[[#Headers],[Steam Consumption]:[CHW Consumption_2]], "Steam*",D241:AE241)</f>
        <v>863459.03448275861</v>
      </c>
      <c r="AI241" s="9">
        <f>SUMIF(Table1[[#Headers],[Steam Consumption]:[CHW Consumption_2]], "HW *",D241:AE241)</f>
        <v>0</v>
      </c>
      <c r="AJ241" s="9">
        <f>SUMIF(Table1[[#Headers],[Steam Consumption]:[CHW Consumption_2]], "CHW*",D241:AE241)</f>
        <v>0</v>
      </c>
      <c r="AK241" s="9">
        <f>SUMIF(Table1[[#Headers],[Steam Consumption]:[CHW Consumption_2]], "DW*",D241:AE241)</f>
        <v>0</v>
      </c>
      <c r="AL241" s="9">
        <f>Table1[[#This Row],[Total Elec Consumption]]*3.412</f>
        <v>214129.53777777773</v>
      </c>
      <c r="AM241" s="9">
        <f>Table1[[#This Row],[Total Gas Consumption]]*1</f>
        <v>0</v>
      </c>
      <c r="AN241" s="9">
        <f>Table1[[#This Row],[Total Steam Consumption]]*950/1000</f>
        <v>820286.08275862061</v>
      </c>
      <c r="AO241" s="9">
        <f>Table1[[#This Row],[Total HW Consumption]]</f>
        <v>0</v>
      </c>
      <c r="AP241" s="9">
        <f>Table1[[#This Row],[Total CHW Consumption]]</f>
        <v>0</v>
      </c>
      <c r="AQ241" s="9">
        <f>Table1[[#This Row],[Total DW Consumption]]*0</f>
        <v>0</v>
      </c>
      <c r="AR241" s="9">
        <f>SUM(Table1[[#This Row],[Total Elec Energy]:[Total DW Energy]])</f>
        <v>1034415.6205363984</v>
      </c>
      <c r="AS241" s="7">
        <f>IFERROR(Table1[[#This Row],[Total Building Energy (kBTU)]]/Table1[[#This Row],[Building Area]],0)</f>
        <v>16.442048226997269</v>
      </c>
    </row>
    <row r="242" spans="1:45" x14ac:dyDescent="0.25">
      <c r="A242" s="4">
        <v>44075</v>
      </c>
      <c r="B242" t="s">
        <v>121</v>
      </c>
      <c r="C242">
        <f>VLOOKUP(Table1[[#This Row],[Building]],Building_Areas,2,FALSE)</f>
        <v>36500</v>
      </c>
      <c r="E242">
        <v>13223</v>
      </c>
      <c r="F242">
        <v>45670.043999999987</v>
      </c>
      <c r="G242">
        <v>1.2512340821917809</v>
      </c>
      <c r="K242">
        <v>0</v>
      </c>
      <c r="N242">
        <v>553168</v>
      </c>
      <c r="AF242" s="9">
        <f>SUMIF(Table1[[#Headers],[Steam Consumption]:[CHW Consumption_2]], "Elec*",D242:AE242)</f>
        <v>13223</v>
      </c>
      <c r="AG242" s="9">
        <f>SUMIF(Table1[[#Headers],[Steam Consumption]:[CHW Consumption_2]], "Gas*",D242:AE242)</f>
        <v>0</v>
      </c>
      <c r="AH242" s="9">
        <f>SUMIF(Table1[[#Headers],[Steam Consumption]:[CHW Consumption_2]], "Steam*",D242:AE242)</f>
        <v>0</v>
      </c>
      <c r="AI242" s="9">
        <f>SUMIF(Table1[[#Headers],[Steam Consumption]:[CHW Consumption_2]], "HW *",D242:AE242)</f>
        <v>0</v>
      </c>
      <c r="AJ242" s="9">
        <f>SUMIF(Table1[[#Headers],[Steam Consumption]:[CHW Consumption_2]], "CHW*",D242:AE242)</f>
        <v>553168</v>
      </c>
      <c r="AK242" s="9">
        <f>SUMIF(Table1[[#Headers],[Steam Consumption]:[CHW Consumption_2]], "DW*",D242:AE242)</f>
        <v>0</v>
      </c>
      <c r="AL242" s="9">
        <f>Table1[[#This Row],[Total Elec Consumption]]*3.412</f>
        <v>45116.875999999997</v>
      </c>
      <c r="AM242" s="9">
        <f>Table1[[#This Row],[Total Gas Consumption]]*1</f>
        <v>0</v>
      </c>
      <c r="AN242" s="9">
        <f>Table1[[#This Row],[Total Steam Consumption]]*950/1000</f>
        <v>0</v>
      </c>
      <c r="AO242" s="9">
        <f>Table1[[#This Row],[Total HW Consumption]]</f>
        <v>0</v>
      </c>
      <c r="AP242" s="9">
        <f>Table1[[#This Row],[Total CHW Consumption]]</f>
        <v>553168</v>
      </c>
      <c r="AQ242" s="9">
        <f>Table1[[#This Row],[Total DW Consumption]]*0</f>
        <v>0</v>
      </c>
      <c r="AR242" s="9">
        <f>SUM(Table1[[#This Row],[Total Elec Energy]:[Total DW Energy]])</f>
        <v>598284.87600000005</v>
      </c>
      <c r="AS242" s="7">
        <f>IFERROR(Table1[[#This Row],[Total Building Energy (kBTU)]]/Table1[[#This Row],[Building Area]],0)</f>
        <v>16.391366465753425</v>
      </c>
    </row>
    <row r="243" spans="1:45" x14ac:dyDescent="0.25">
      <c r="A243" s="4">
        <v>44166</v>
      </c>
      <c r="B243" t="s">
        <v>96</v>
      </c>
      <c r="C243">
        <f>VLOOKUP(Table1[[#This Row],[Building]],Building_Areas,2,FALSE)</f>
        <v>392894</v>
      </c>
      <c r="D243">
        <v>0</v>
      </c>
      <c r="F243">
        <v>4916271401.8240013</v>
      </c>
      <c r="G243">
        <v>12512.971442231241</v>
      </c>
      <c r="H243">
        <v>0</v>
      </c>
      <c r="I243">
        <v>0</v>
      </c>
      <c r="M243">
        <v>97069</v>
      </c>
      <c r="O243">
        <v>248583</v>
      </c>
      <c r="P243">
        <v>5385280</v>
      </c>
      <c r="Q243">
        <v>0</v>
      </c>
      <c r="R243">
        <v>0</v>
      </c>
      <c r="S243">
        <v>3980.4</v>
      </c>
      <c r="T243">
        <v>127</v>
      </c>
      <c r="U243">
        <v>423</v>
      </c>
      <c r="V243">
        <v>7085</v>
      </c>
      <c r="W243">
        <v>4466</v>
      </c>
      <c r="X243">
        <v>1900</v>
      </c>
      <c r="Y243">
        <v>8699</v>
      </c>
      <c r="Z243">
        <v>5100</v>
      </c>
      <c r="AA243">
        <v>4000</v>
      </c>
      <c r="AF243" s="9">
        <f>SUMIF(Table1[[#Headers],[Steam Consumption]:[CHW Consumption_2]], "Elec*",D243:AE243)</f>
        <v>368352</v>
      </c>
      <c r="AG243" s="9">
        <f>SUMIF(Table1[[#Headers],[Steam Consumption]:[CHW Consumption_2]], "Gas*",D243:AE243)</f>
        <v>0</v>
      </c>
      <c r="AH243" s="9">
        <f>SUMIF(Table1[[#Headers],[Steam Consumption]:[CHW Consumption_2]], "Steam*",D243:AE243)</f>
        <v>5389260.4000000004</v>
      </c>
      <c r="AI243" s="9">
        <f>SUMIF(Table1[[#Headers],[Steam Consumption]:[CHW Consumption_2]], "HW *",D243:AE243)</f>
        <v>0</v>
      </c>
      <c r="AJ243" s="9">
        <f>SUMIF(Table1[[#Headers],[Steam Consumption]:[CHW Consumption_2]], "CHW*",D243:AE243)</f>
        <v>0</v>
      </c>
      <c r="AK243" s="9">
        <f>SUMIF(Table1[[#Headers],[Steam Consumption]:[CHW Consumption_2]], "DW*",D243:AE243)</f>
        <v>9100</v>
      </c>
      <c r="AL243" s="9">
        <f>Table1[[#This Row],[Total Elec Consumption]]*3.412</f>
        <v>1256817.024</v>
      </c>
      <c r="AM243" s="9">
        <f>Table1[[#This Row],[Total Gas Consumption]]*1</f>
        <v>0</v>
      </c>
      <c r="AN243" s="9">
        <f>Table1[[#This Row],[Total Steam Consumption]]*950/1000</f>
        <v>5119797.38</v>
      </c>
      <c r="AO243" s="9">
        <f>Table1[[#This Row],[Total HW Consumption]]</f>
        <v>0</v>
      </c>
      <c r="AP243" s="9">
        <f>Table1[[#This Row],[Total CHW Consumption]]</f>
        <v>0</v>
      </c>
      <c r="AQ243" s="9">
        <f>Table1[[#This Row],[Total DW Consumption]]*0</f>
        <v>0</v>
      </c>
      <c r="AR243" s="9">
        <f>SUM(Table1[[#This Row],[Total Elec Energy]:[Total DW Energy]])</f>
        <v>6376614.4040000001</v>
      </c>
      <c r="AS243" s="7">
        <f>IFERROR(Table1[[#This Row],[Total Building Energy (kBTU)]]/Table1[[#This Row],[Building Area]],0)</f>
        <v>16.229859463366711</v>
      </c>
    </row>
    <row r="244" spans="1:45" x14ac:dyDescent="0.25">
      <c r="A244" s="4">
        <v>44256</v>
      </c>
      <c r="B244" t="s">
        <v>96</v>
      </c>
      <c r="C244">
        <f>VLOOKUP(Table1[[#This Row],[Building]],Building_Areas,2,FALSE)</f>
        <v>392894</v>
      </c>
      <c r="D244">
        <v>0</v>
      </c>
      <c r="F244">
        <v>5005216032.1875067</v>
      </c>
      <c r="G244">
        <v>12739.354717016569</v>
      </c>
      <c r="H244">
        <v>0</v>
      </c>
      <c r="I244">
        <v>0</v>
      </c>
      <c r="M244">
        <v>99006.517241379319</v>
      </c>
      <c r="O244">
        <v>214309.41379310339</v>
      </c>
      <c r="P244">
        <v>5480977.1428571427</v>
      </c>
      <c r="Q244">
        <v>0</v>
      </c>
      <c r="R244">
        <v>0</v>
      </c>
      <c r="S244">
        <v>5909.375</v>
      </c>
      <c r="T244">
        <v>81.241379310344826</v>
      </c>
      <c r="U244">
        <v>429.72413793103448</v>
      </c>
      <c r="V244">
        <v>7391.8965517241377</v>
      </c>
      <c r="W244">
        <v>3842.9310344827591</v>
      </c>
      <c r="X244">
        <v>2656.379310344827</v>
      </c>
      <c r="Y244">
        <v>8381.758620689654</v>
      </c>
      <c r="Z244">
        <v>16034.48275862069</v>
      </c>
      <c r="AA244">
        <v>12720.689655172409</v>
      </c>
      <c r="AF244" s="9">
        <f>SUMIF(Table1[[#Headers],[Steam Consumption]:[CHW Consumption_2]], "Elec*",D244:AE244)</f>
        <v>336099.86206896545</v>
      </c>
      <c r="AG244" s="9">
        <f>SUMIF(Table1[[#Headers],[Steam Consumption]:[CHW Consumption_2]], "Gas*",D244:AE244)</f>
        <v>0</v>
      </c>
      <c r="AH244" s="9">
        <f>SUMIF(Table1[[#Headers],[Steam Consumption]:[CHW Consumption_2]], "Steam*",D244:AE244)</f>
        <v>5486886.5178571427</v>
      </c>
      <c r="AI244" s="9">
        <f>SUMIF(Table1[[#Headers],[Steam Consumption]:[CHW Consumption_2]], "HW *",D244:AE244)</f>
        <v>0</v>
      </c>
      <c r="AJ244" s="9">
        <f>SUMIF(Table1[[#Headers],[Steam Consumption]:[CHW Consumption_2]], "CHW*",D244:AE244)</f>
        <v>0</v>
      </c>
      <c r="AK244" s="9">
        <f>SUMIF(Table1[[#Headers],[Steam Consumption]:[CHW Consumption_2]], "DW*",D244:AE244)</f>
        <v>28755.172413793101</v>
      </c>
      <c r="AL244" s="9">
        <f>Table1[[#This Row],[Total Elec Consumption]]*3.412</f>
        <v>1146772.72937931</v>
      </c>
      <c r="AM244" s="9">
        <f>Table1[[#This Row],[Total Gas Consumption]]*1</f>
        <v>0</v>
      </c>
      <c r="AN244" s="9">
        <f>Table1[[#This Row],[Total Steam Consumption]]*950/1000</f>
        <v>5212542.1919642854</v>
      </c>
      <c r="AO244" s="9">
        <f>Table1[[#This Row],[Total HW Consumption]]</f>
        <v>0</v>
      </c>
      <c r="AP244" s="9">
        <f>Table1[[#This Row],[Total CHW Consumption]]</f>
        <v>0</v>
      </c>
      <c r="AQ244" s="9">
        <f>Table1[[#This Row],[Total DW Consumption]]*0</f>
        <v>0</v>
      </c>
      <c r="AR244" s="9">
        <f>SUM(Table1[[#This Row],[Total Elec Energy]:[Total DW Energy]])</f>
        <v>6359314.9213435957</v>
      </c>
      <c r="AS244" s="7">
        <f>IFERROR(Table1[[#This Row],[Total Building Energy (kBTU)]]/Table1[[#This Row],[Building Area]],0)</f>
        <v>16.185828547505423</v>
      </c>
    </row>
    <row r="245" spans="1:45" x14ac:dyDescent="0.25">
      <c r="A245" s="4">
        <v>44228</v>
      </c>
      <c r="B245" t="s">
        <v>126</v>
      </c>
      <c r="C245">
        <f>VLOOKUP(Table1[[#This Row],[Building]],Building_Areas,2,FALSE)</f>
        <v>62912.82</v>
      </c>
      <c r="D245">
        <v>875616</v>
      </c>
      <c r="E245">
        <v>54467.839999999997</v>
      </c>
      <c r="F245">
        <v>798747636.27007997</v>
      </c>
      <c r="G245">
        <v>12696.066572410789</v>
      </c>
      <c r="N245">
        <v>0</v>
      </c>
      <c r="AF245" s="9">
        <f>SUMIF(Table1[[#Headers],[Steam Consumption]:[CHW Consumption_2]], "Elec*",D245:AE245)</f>
        <v>54467.839999999997</v>
      </c>
      <c r="AG245" s="9">
        <f>SUMIF(Table1[[#Headers],[Steam Consumption]:[CHW Consumption_2]], "Gas*",D245:AE245)</f>
        <v>0</v>
      </c>
      <c r="AH245" s="9">
        <f>SUMIF(Table1[[#Headers],[Steam Consumption]:[CHW Consumption_2]], "Steam*",D245:AE245)</f>
        <v>875616</v>
      </c>
      <c r="AI245" s="9">
        <f>SUMIF(Table1[[#Headers],[Steam Consumption]:[CHW Consumption_2]], "HW *",D245:AE245)</f>
        <v>0</v>
      </c>
      <c r="AJ245" s="9">
        <f>SUMIF(Table1[[#Headers],[Steam Consumption]:[CHW Consumption_2]], "CHW*",D245:AE245)</f>
        <v>0</v>
      </c>
      <c r="AK245" s="9">
        <f>SUMIF(Table1[[#Headers],[Steam Consumption]:[CHW Consumption_2]], "DW*",D245:AE245)</f>
        <v>0</v>
      </c>
      <c r="AL245" s="9">
        <f>Table1[[#This Row],[Total Elec Consumption]]*3.412</f>
        <v>185844.27007999999</v>
      </c>
      <c r="AM245" s="9">
        <f>Table1[[#This Row],[Total Gas Consumption]]*1</f>
        <v>0</v>
      </c>
      <c r="AN245" s="9">
        <f>Table1[[#This Row],[Total Steam Consumption]]*950/1000</f>
        <v>831835.2</v>
      </c>
      <c r="AO245" s="9">
        <f>Table1[[#This Row],[Total HW Consumption]]</f>
        <v>0</v>
      </c>
      <c r="AP245" s="9">
        <f>Table1[[#This Row],[Total CHW Consumption]]</f>
        <v>0</v>
      </c>
      <c r="AQ245" s="9">
        <f>Table1[[#This Row],[Total DW Consumption]]*0</f>
        <v>0</v>
      </c>
      <c r="AR245" s="9">
        <f>SUM(Table1[[#This Row],[Total Elec Energy]:[Total DW Energy]])</f>
        <v>1017679.4700799999</v>
      </c>
      <c r="AS245" s="7">
        <f>IFERROR(Table1[[#This Row],[Total Building Energy (kBTU)]]/Table1[[#This Row],[Building Area]],0)</f>
        <v>16.176026922334746</v>
      </c>
    </row>
    <row r="246" spans="1:45" x14ac:dyDescent="0.25">
      <c r="A246" s="4">
        <v>43983</v>
      </c>
      <c r="B246" t="s">
        <v>121</v>
      </c>
      <c r="C246">
        <f>VLOOKUP(Table1[[#This Row],[Building]],Building_Areas,2,FALSE)</f>
        <v>36500</v>
      </c>
      <c r="E246">
        <v>13162.5</v>
      </c>
      <c r="F246">
        <v>45454.847142857143</v>
      </c>
      <c r="G246">
        <v>1.245338277886497</v>
      </c>
      <c r="K246">
        <v>0</v>
      </c>
      <c r="N246">
        <v>544397.14285714284</v>
      </c>
      <c r="AF246" s="9">
        <f>SUMIF(Table1[[#Headers],[Steam Consumption]:[CHW Consumption_2]], "Elec*",D246:AE246)</f>
        <v>13162.5</v>
      </c>
      <c r="AG246" s="9">
        <f>SUMIF(Table1[[#Headers],[Steam Consumption]:[CHW Consumption_2]], "Gas*",D246:AE246)</f>
        <v>0</v>
      </c>
      <c r="AH246" s="9">
        <f>SUMIF(Table1[[#Headers],[Steam Consumption]:[CHW Consumption_2]], "Steam*",D246:AE246)</f>
        <v>0</v>
      </c>
      <c r="AI246" s="9">
        <f>SUMIF(Table1[[#Headers],[Steam Consumption]:[CHW Consumption_2]], "HW *",D246:AE246)</f>
        <v>0</v>
      </c>
      <c r="AJ246" s="9">
        <f>SUMIF(Table1[[#Headers],[Steam Consumption]:[CHW Consumption_2]], "CHW*",D246:AE246)</f>
        <v>544397.14285714284</v>
      </c>
      <c r="AK246" s="9">
        <f>SUMIF(Table1[[#Headers],[Steam Consumption]:[CHW Consumption_2]], "DW*",D246:AE246)</f>
        <v>0</v>
      </c>
      <c r="AL246" s="9">
        <f>Table1[[#This Row],[Total Elec Consumption]]*3.412</f>
        <v>44910.45</v>
      </c>
      <c r="AM246" s="9">
        <f>Table1[[#This Row],[Total Gas Consumption]]*1</f>
        <v>0</v>
      </c>
      <c r="AN246" s="9">
        <f>Table1[[#This Row],[Total Steam Consumption]]*950/1000</f>
        <v>0</v>
      </c>
      <c r="AO246" s="9">
        <f>Table1[[#This Row],[Total HW Consumption]]</f>
        <v>0</v>
      </c>
      <c r="AP246" s="9">
        <f>Table1[[#This Row],[Total CHW Consumption]]</f>
        <v>544397.14285714284</v>
      </c>
      <c r="AQ246" s="9">
        <f>Table1[[#This Row],[Total DW Consumption]]*0</f>
        <v>0</v>
      </c>
      <c r="AR246" s="9">
        <f>SUM(Table1[[#This Row],[Total Elec Energy]:[Total DW Energy]])</f>
        <v>589307.59285714279</v>
      </c>
      <c r="AS246" s="7">
        <f>IFERROR(Table1[[#This Row],[Total Building Energy (kBTU)]]/Table1[[#This Row],[Building Area]],0)</f>
        <v>16.145413502935419</v>
      </c>
    </row>
    <row r="247" spans="1:45" x14ac:dyDescent="0.25">
      <c r="A247" s="4">
        <v>43405</v>
      </c>
      <c r="B247" t="s">
        <v>98</v>
      </c>
      <c r="C247">
        <f>VLOOKUP(Table1[[#This Row],[Building]],Building_Areas,2,FALSE)</f>
        <v>53163.17</v>
      </c>
      <c r="E247">
        <v>54691.363636363632</v>
      </c>
      <c r="F247">
        <v>67249863.849723324</v>
      </c>
      <c r="G247">
        <v>1264.9749609638909</v>
      </c>
      <c r="J247">
        <v>670609.09090909094</v>
      </c>
      <c r="L247">
        <v>2347.826086956522</v>
      </c>
      <c r="AF247" s="9">
        <f>SUMIF(Table1[[#Headers],[Steam Consumption]:[CHW Consumption_2]], "Elec*",D247:AE247)</f>
        <v>54691.363636363632</v>
      </c>
      <c r="AG247" s="9">
        <f>SUMIF(Table1[[#Headers],[Steam Consumption]:[CHW Consumption_2]], "Gas*",D247:AE247)</f>
        <v>670609.09090909094</v>
      </c>
      <c r="AH247" s="9">
        <f>SUMIF(Table1[[#Headers],[Steam Consumption]:[CHW Consumption_2]], "Steam*",D247:AE247)</f>
        <v>0</v>
      </c>
      <c r="AI247" s="9">
        <f>SUMIF(Table1[[#Headers],[Steam Consumption]:[CHW Consumption_2]], "HW *",D247:AE247)</f>
        <v>0</v>
      </c>
      <c r="AJ247" s="9">
        <f>SUMIF(Table1[[#Headers],[Steam Consumption]:[CHW Consumption_2]], "CHW*",D247:AE247)</f>
        <v>0</v>
      </c>
      <c r="AK247" s="9">
        <f>SUMIF(Table1[[#Headers],[Steam Consumption]:[CHW Consumption_2]], "DW*",D247:AE247)</f>
        <v>2347.826086956522</v>
      </c>
      <c r="AL247" s="9">
        <f>Table1[[#This Row],[Total Elec Consumption]]*3.412</f>
        <v>186606.93272727271</v>
      </c>
      <c r="AM247" s="9">
        <f>Table1[[#This Row],[Total Gas Consumption]]*1</f>
        <v>670609.09090909094</v>
      </c>
      <c r="AN247" s="9">
        <f>Table1[[#This Row],[Total Steam Consumption]]*950/1000</f>
        <v>0</v>
      </c>
      <c r="AO247" s="9">
        <f>Table1[[#This Row],[Total HW Consumption]]</f>
        <v>0</v>
      </c>
      <c r="AP247" s="9">
        <f>Table1[[#This Row],[Total CHW Consumption]]</f>
        <v>0</v>
      </c>
      <c r="AQ247" s="9">
        <f>Table1[[#This Row],[Total DW Consumption]]*0</f>
        <v>0</v>
      </c>
      <c r="AR247" s="9">
        <f>SUM(Table1[[#This Row],[Total Elec Energy]:[Total DW Energy]])</f>
        <v>857216.02363636368</v>
      </c>
      <c r="AS247" s="7">
        <f>IFERROR(Table1[[#This Row],[Total Building Energy (kBTU)]]/Table1[[#This Row],[Building Area]],0)</f>
        <v>16.124245857355078</v>
      </c>
    </row>
    <row r="248" spans="1:45" x14ac:dyDescent="0.25">
      <c r="A248" s="4">
        <v>43221</v>
      </c>
      <c r="B248" t="s">
        <v>121</v>
      </c>
      <c r="C248">
        <f>VLOOKUP(Table1[[#This Row],[Building]],Building_Areas,2,FALSE)</f>
        <v>36500</v>
      </c>
      <c r="E248">
        <v>12046.6</v>
      </c>
      <c r="F248">
        <v>41650.309544827593</v>
      </c>
      <c r="G248">
        <v>1.141104371091167</v>
      </c>
      <c r="K248">
        <v>0</v>
      </c>
      <c r="N248">
        <v>547310.3448275862</v>
      </c>
      <c r="AF248" s="9">
        <f>SUMIF(Table1[[#Headers],[Steam Consumption]:[CHW Consumption_2]], "Elec*",D248:AE248)</f>
        <v>12046.6</v>
      </c>
      <c r="AG248" s="9">
        <f>SUMIF(Table1[[#Headers],[Steam Consumption]:[CHW Consumption_2]], "Gas*",D248:AE248)</f>
        <v>0</v>
      </c>
      <c r="AH248" s="9">
        <f>SUMIF(Table1[[#Headers],[Steam Consumption]:[CHW Consumption_2]], "Steam*",D248:AE248)</f>
        <v>0</v>
      </c>
      <c r="AI248" s="9">
        <f>SUMIF(Table1[[#Headers],[Steam Consumption]:[CHW Consumption_2]], "HW *",D248:AE248)</f>
        <v>0</v>
      </c>
      <c r="AJ248" s="9">
        <f>SUMIF(Table1[[#Headers],[Steam Consumption]:[CHW Consumption_2]], "CHW*",D248:AE248)</f>
        <v>547310.3448275862</v>
      </c>
      <c r="AK248" s="9">
        <f>SUMIF(Table1[[#Headers],[Steam Consumption]:[CHW Consumption_2]], "DW*",D248:AE248)</f>
        <v>0</v>
      </c>
      <c r="AL248" s="9">
        <f>Table1[[#This Row],[Total Elec Consumption]]*3.412</f>
        <v>41102.999199999998</v>
      </c>
      <c r="AM248" s="9">
        <f>Table1[[#This Row],[Total Gas Consumption]]*1</f>
        <v>0</v>
      </c>
      <c r="AN248" s="9">
        <f>Table1[[#This Row],[Total Steam Consumption]]*950/1000</f>
        <v>0</v>
      </c>
      <c r="AO248" s="9">
        <f>Table1[[#This Row],[Total HW Consumption]]</f>
        <v>0</v>
      </c>
      <c r="AP248" s="9">
        <f>Table1[[#This Row],[Total CHW Consumption]]</f>
        <v>547310.3448275862</v>
      </c>
      <c r="AQ248" s="9">
        <f>Table1[[#This Row],[Total DW Consumption]]*0</f>
        <v>0</v>
      </c>
      <c r="AR248" s="9">
        <f>SUM(Table1[[#This Row],[Total Elec Energy]:[Total DW Energy]])</f>
        <v>588413.34402758616</v>
      </c>
      <c r="AS248" s="7">
        <f>IFERROR(Table1[[#This Row],[Total Building Energy (kBTU)]]/Table1[[#This Row],[Building Area]],0)</f>
        <v>16.120913535002362</v>
      </c>
    </row>
    <row r="249" spans="1:45" x14ac:dyDescent="0.25">
      <c r="A249" s="4">
        <v>44197</v>
      </c>
      <c r="B249" t="s">
        <v>126</v>
      </c>
      <c r="C249">
        <f>VLOOKUP(Table1[[#This Row],[Building]],Building_Areas,2,FALSE)</f>
        <v>62912.82</v>
      </c>
      <c r="D249">
        <v>867552</v>
      </c>
      <c r="E249">
        <v>55306</v>
      </c>
      <c r="F249">
        <v>791396128.07200003</v>
      </c>
      <c r="G249">
        <v>12579.21459908127</v>
      </c>
      <c r="N249">
        <v>0</v>
      </c>
      <c r="AF249" s="9">
        <f>SUMIF(Table1[[#Headers],[Steam Consumption]:[CHW Consumption_2]], "Elec*",D249:AE249)</f>
        <v>55306</v>
      </c>
      <c r="AG249" s="9">
        <f>SUMIF(Table1[[#Headers],[Steam Consumption]:[CHW Consumption_2]], "Gas*",D249:AE249)</f>
        <v>0</v>
      </c>
      <c r="AH249" s="9">
        <f>SUMIF(Table1[[#Headers],[Steam Consumption]:[CHW Consumption_2]], "Steam*",D249:AE249)</f>
        <v>867552</v>
      </c>
      <c r="AI249" s="9">
        <f>SUMIF(Table1[[#Headers],[Steam Consumption]:[CHW Consumption_2]], "HW *",D249:AE249)</f>
        <v>0</v>
      </c>
      <c r="AJ249" s="9">
        <f>SUMIF(Table1[[#Headers],[Steam Consumption]:[CHW Consumption_2]], "CHW*",D249:AE249)</f>
        <v>0</v>
      </c>
      <c r="AK249" s="9">
        <f>SUMIF(Table1[[#Headers],[Steam Consumption]:[CHW Consumption_2]], "DW*",D249:AE249)</f>
        <v>0</v>
      </c>
      <c r="AL249" s="9">
        <f>Table1[[#This Row],[Total Elec Consumption]]*3.412</f>
        <v>188704.07199999999</v>
      </c>
      <c r="AM249" s="9">
        <f>Table1[[#This Row],[Total Gas Consumption]]*1</f>
        <v>0</v>
      </c>
      <c r="AN249" s="9">
        <f>Table1[[#This Row],[Total Steam Consumption]]*950/1000</f>
        <v>824174.4</v>
      </c>
      <c r="AO249" s="9">
        <f>Table1[[#This Row],[Total HW Consumption]]</f>
        <v>0</v>
      </c>
      <c r="AP249" s="9">
        <f>Table1[[#This Row],[Total CHW Consumption]]</f>
        <v>0</v>
      </c>
      <c r="AQ249" s="9">
        <f>Table1[[#This Row],[Total DW Consumption]]*0</f>
        <v>0</v>
      </c>
      <c r="AR249" s="9">
        <f>SUM(Table1[[#This Row],[Total Elec Energy]:[Total DW Energy]])</f>
        <v>1012878.4720000001</v>
      </c>
      <c r="AS249" s="7">
        <f>IFERROR(Table1[[#This Row],[Total Building Energy (kBTU)]]/Table1[[#This Row],[Building Area]],0)</f>
        <v>16.099715002443066</v>
      </c>
    </row>
    <row r="250" spans="1:45" x14ac:dyDescent="0.25">
      <c r="A250" s="4">
        <v>43132</v>
      </c>
      <c r="B250" t="s">
        <v>83</v>
      </c>
      <c r="C250">
        <f>VLOOKUP(Table1[[#This Row],[Building]],Building_Areas,2,FALSE)</f>
        <v>16298</v>
      </c>
      <c r="F250">
        <v>107665649.3056</v>
      </c>
      <c r="G250">
        <v>6606.0651187630383</v>
      </c>
      <c r="H250">
        <v>0</v>
      </c>
      <c r="I250">
        <v>43948.800000000003</v>
      </c>
      <c r="J250">
        <v>0</v>
      </c>
      <c r="L250">
        <v>1176496</v>
      </c>
      <c r="P250">
        <v>38070</v>
      </c>
      <c r="Q250">
        <v>78530</v>
      </c>
      <c r="AF250" s="9">
        <f>SUMIF(Table1[[#Headers],[Steam Consumption]:[CHW Consumption_2]], "Elec*",D250:AE250)</f>
        <v>43948.800000000003</v>
      </c>
      <c r="AG250" s="9">
        <f>SUMIF(Table1[[#Headers],[Steam Consumption]:[CHW Consumption_2]], "Gas*",D250:AE250)</f>
        <v>0</v>
      </c>
      <c r="AH250" s="9">
        <f>SUMIF(Table1[[#Headers],[Steam Consumption]:[CHW Consumption_2]], "Steam*",D250:AE250)</f>
        <v>116600</v>
      </c>
      <c r="AI250" s="9">
        <f>SUMIF(Table1[[#Headers],[Steam Consumption]:[CHW Consumption_2]], "HW *",D250:AE250)</f>
        <v>0</v>
      </c>
      <c r="AJ250" s="9">
        <f>SUMIF(Table1[[#Headers],[Steam Consumption]:[CHW Consumption_2]], "CHW*",D250:AE250)</f>
        <v>0</v>
      </c>
      <c r="AK250" s="9">
        <f>SUMIF(Table1[[#Headers],[Steam Consumption]:[CHW Consumption_2]], "DW*",D250:AE250)</f>
        <v>1176496</v>
      </c>
      <c r="AL250" s="9">
        <f>Table1[[#This Row],[Total Elec Consumption]]*3.412</f>
        <v>149953.30559999999</v>
      </c>
      <c r="AM250" s="9">
        <f>Table1[[#This Row],[Total Gas Consumption]]*1</f>
        <v>0</v>
      </c>
      <c r="AN250" s="9">
        <f>Table1[[#This Row],[Total Steam Consumption]]*950/1000</f>
        <v>110770</v>
      </c>
      <c r="AO250" s="9">
        <f>Table1[[#This Row],[Total HW Consumption]]</f>
        <v>0</v>
      </c>
      <c r="AP250" s="9">
        <f>Table1[[#This Row],[Total CHW Consumption]]</f>
        <v>0</v>
      </c>
      <c r="AQ250" s="9">
        <f>Table1[[#This Row],[Total DW Consumption]]*0</f>
        <v>0</v>
      </c>
      <c r="AR250" s="9">
        <f>SUM(Table1[[#This Row],[Total Elec Energy]:[Total DW Energy]])</f>
        <v>260723.30559999999</v>
      </c>
      <c r="AS250" s="7">
        <f>IFERROR(Table1[[#This Row],[Total Building Energy (kBTU)]]/Table1[[#This Row],[Building Area]],0)</f>
        <v>15.99725767578844</v>
      </c>
    </row>
    <row r="251" spans="1:45" x14ac:dyDescent="0.25">
      <c r="A251" s="4">
        <v>44682</v>
      </c>
      <c r="B251" t="s">
        <v>84</v>
      </c>
      <c r="C251">
        <f>VLOOKUP(Table1[[#This Row],[Building]],Building_Areas,2,FALSE)</f>
        <v>111135</v>
      </c>
      <c r="D251">
        <v>118150.6206896552</v>
      </c>
      <c r="E251">
        <v>66785.758620689652</v>
      </c>
      <c r="F251">
        <v>108367687.6428965</v>
      </c>
      <c r="G251">
        <v>975.0995423844563</v>
      </c>
      <c r="L251">
        <v>385041.37931034481</v>
      </c>
      <c r="N251">
        <v>1407186.2068965519</v>
      </c>
      <c r="AF251" s="9">
        <f>SUMIF(Table1[[#Headers],[Steam Consumption]:[CHW Consumption_2]], "Elec*",D251:AE251)</f>
        <v>66785.758620689652</v>
      </c>
      <c r="AG251" s="9">
        <f>SUMIF(Table1[[#Headers],[Steam Consumption]:[CHW Consumption_2]], "Gas*",D251:AE251)</f>
        <v>0</v>
      </c>
      <c r="AH251" s="9">
        <f>SUMIF(Table1[[#Headers],[Steam Consumption]:[CHW Consumption_2]], "Steam*",D251:AE251)</f>
        <v>118150.6206896552</v>
      </c>
      <c r="AI251" s="9">
        <f>SUMIF(Table1[[#Headers],[Steam Consumption]:[CHW Consumption_2]], "HW *",D251:AE251)</f>
        <v>0</v>
      </c>
      <c r="AJ251" s="9">
        <f>SUMIF(Table1[[#Headers],[Steam Consumption]:[CHW Consumption_2]], "CHW*",D251:AE251)</f>
        <v>1407186.2068965519</v>
      </c>
      <c r="AK251" s="9">
        <f>SUMIF(Table1[[#Headers],[Steam Consumption]:[CHW Consumption_2]], "DW*",D251:AE251)</f>
        <v>385041.37931034481</v>
      </c>
      <c r="AL251" s="9">
        <f>Table1[[#This Row],[Total Elec Consumption]]*3.412</f>
        <v>227873.00841379308</v>
      </c>
      <c r="AM251" s="9">
        <f>Table1[[#This Row],[Total Gas Consumption]]*1</f>
        <v>0</v>
      </c>
      <c r="AN251" s="9">
        <f>Table1[[#This Row],[Total Steam Consumption]]*950/1000</f>
        <v>112243.08965517244</v>
      </c>
      <c r="AO251" s="9">
        <f>Table1[[#This Row],[Total HW Consumption]]</f>
        <v>0</v>
      </c>
      <c r="AP251" s="9">
        <f>Table1[[#This Row],[Total CHW Consumption]]</f>
        <v>1407186.2068965519</v>
      </c>
      <c r="AQ251" s="9">
        <f>Table1[[#This Row],[Total DW Consumption]]*0</f>
        <v>0</v>
      </c>
      <c r="AR251" s="9">
        <f>SUM(Table1[[#This Row],[Total Elec Energy]:[Total DW Energy]])</f>
        <v>1747302.3049655175</v>
      </c>
      <c r="AS251" s="7">
        <f>IFERROR(Table1[[#This Row],[Total Building Energy (kBTU)]]/Table1[[#This Row],[Building Area]],0)</f>
        <v>15.722340441494737</v>
      </c>
    </row>
    <row r="252" spans="1:45" x14ac:dyDescent="0.25">
      <c r="A252" s="4">
        <v>44652</v>
      </c>
      <c r="B252" t="s">
        <v>120</v>
      </c>
      <c r="C252">
        <f>VLOOKUP(Table1[[#This Row],[Building]],Building_Areas,2,FALSE)</f>
        <v>36500</v>
      </c>
      <c r="D252">
        <v>514190.76923076919</v>
      </c>
      <c r="E252">
        <v>23458.846153846149</v>
      </c>
      <c r="F252">
        <v>469736595.42923069</v>
      </c>
      <c r="G252">
        <v>12869.4957651844</v>
      </c>
      <c r="K252">
        <v>0</v>
      </c>
      <c r="L252">
        <v>714572.30769230763</v>
      </c>
      <c r="N252">
        <v>0</v>
      </c>
      <c r="AF252" s="9">
        <f>SUMIF(Table1[[#Headers],[Steam Consumption]:[CHW Consumption_2]], "Elec*",D252:AE252)</f>
        <v>23458.846153846149</v>
      </c>
      <c r="AG252" s="9">
        <f>SUMIF(Table1[[#Headers],[Steam Consumption]:[CHW Consumption_2]], "Gas*",D252:AE252)</f>
        <v>0</v>
      </c>
      <c r="AH252" s="9">
        <f>SUMIF(Table1[[#Headers],[Steam Consumption]:[CHW Consumption_2]], "Steam*",D252:AE252)</f>
        <v>514190.76923076919</v>
      </c>
      <c r="AI252" s="9">
        <f>SUMIF(Table1[[#Headers],[Steam Consumption]:[CHW Consumption_2]], "HW *",D252:AE252)</f>
        <v>0</v>
      </c>
      <c r="AJ252" s="9">
        <f>SUMIF(Table1[[#Headers],[Steam Consumption]:[CHW Consumption_2]], "CHW*",D252:AE252)</f>
        <v>0</v>
      </c>
      <c r="AK252" s="9">
        <f>SUMIF(Table1[[#Headers],[Steam Consumption]:[CHW Consumption_2]], "DW*",D252:AE252)</f>
        <v>714572.30769230763</v>
      </c>
      <c r="AL252" s="9">
        <f>Table1[[#This Row],[Total Elec Consumption]]*3.412</f>
        <v>80041.583076923052</v>
      </c>
      <c r="AM252" s="9">
        <f>Table1[[#This Row],[Total Gas Consumption]]*1</f>
        <v>0</v>
      </c>
      <c r="AN252" s="9">
        <f>Table1[[#This Row],[Total Steam Consumption]]*950/1000</f>
        <v>488481.23076923075</v>
      </c>
      <c r="AO252" s="9">
        <f>Table1[[#This Row],[Total HW Consumption]]</f>
        <v>0</v>
      </c>
      <c r="AP252" s="9">
        <f>Table1[[#This Row],[Total CHW Consumption]]</f>
        <v>0</v>
      </c>
      <c r="AQ252" s="9">
        <f>Table1[[#This Row],[Total DW Consumption]]*0</f>
        <v>0</v>
      </c>
      <c r="AR252" s="9">
        <f>SUM(Table1[[#This Row],[Total Elec Energy]:[Total DW Energy]])</f>
        <v>568522.81384615379</v>
      </c>
      <c r="AS252" s="7">
        <f>IFERROR(Table1[[#This Row],[Total Building Energy (kBTU)]]/Table1[[#This Row],[Building Area]],0)</f>
        <v>15.57596750263435</v>
      </c>
    </row>
    <row r="253" spans="1:45" x14ac:dyDescent="0.25">
      <c r="A253" s="4">
        <v>44044</v>
      </c>
      <c r="B253" t="s">
        <v>121</v>
      </c>
      <c r="C253">
        <f>VLOOKUP(Table1[[#This Row],[Building]],Building_Areas,2,FALSE)</f>
        <v>36500</v>
      </c>
      <c r="E253">
        <v>13240.321428571429</v>
      </c>
      <c r="F253">
        <v>45697.140447619036</v>
      </c>
      <c r="G253">
        <v>1.2519764506197</v>
      </c>
      <c r="K253">
        <v>0</v>
      </c>
      <c r="N253">
        <v>521163.73333333328</v>
      </c>
      <c r="AF253" s="9">
        <f>SUMIF(Table1[[#Headers],[Steam Consumption]:[CHW Consumption_2]], "Elec*",D253:AE253)</f>
        <v>13240.321428571429</v>
      </c>
      <c r="AG253" s="9">
        <f>SUMIF(Table1[[#Headers],[Steam Consumption]:[CHW Consumption_2]], "Gas*",D253:AE253)</f>
        <v>0</v>
      </c>
      <c r="AH253" s="9">
        <f>SUMIF(Table1[[#Headers],[Steam Consumption]:[CHW Consumption_2]], "Steam*",D253:AE253)</f>
        <v>0</v>
      </c>
      <c r="AI253" s="9">
        <f>SUMIF(Table1[[#Headers],[Steam Consumption]:[CHW Consumption_2]], "HW *",D253:AE253)</f>
        <v>0</v>
      </c>
      <c r="AJ253" s="9">
        <f>SUMIF(Table1[[#Headers],[Steam Consumption]:[CHW Consumption_2]], "CHW*",D253:AE253)</f>
        <v>521163.73333333328</v>
      </c>
      <c r="AK253" s="9">
        <f>SUMIF(Table1[[#Headers],[Steam Consumption]:[CHW Consumption_2]], "DW*",D253:AE253)</f>
        <v>0</v>
      </c>
      <c r="AL253" s="9">
        <f>Table1[[#This Row],[Total Elec Consumption]]*3.412</f>
        <v>45175.976714285716</v>
      </c>
      <c r="AM253" s="9">
        <f>Table1[[#This Row],[Total Gas Consumption]]*1</f>
        <v>0</v>
      </c>
      <c r="AN253" s="9">
        <f>Table1[[#This Row],[Total Steam Consumption]]*950/1000</f>
        <v>0</v>
      </c>
      <c r="AO253" s="9">
        <f>Table1[[#This Row],[Total HW Consumption]]</f>
        <v>0</v>
      </c>
      <c r="AP253" s="9">
        <f>Table1[[#This Row],[Total CHW Consumption]]</f>
        <v>521163.73333333328</v>
      </c>
      <c r="AQ253" s="9">
        <f>Table1[[#This Row],[Total DW Consumption]]*0</f>
        <v>0</v>
      </c>
      <c r="AR253" s="9">
        <f>SUM(Table1[[#This Row],[Total Elec Energy]:[Total DW Energy]])</f>
        <v>566339.71004761895</v>
      </c>
      <c r="AS253" s="7">
        <f>IFERROR(Table1[[#This Row],[Total Building Energy (kBTU)]]/Table1[[#This Row],[Building Area]],0)</f>
        <v>15.516156439660794</v>
      </c>
    </row>
    <row r="254" spans="1:45" x14ac:dyDescent="0.25">
      <c r="A254" s="4">
        <v>43891</v>
      </c>
      <c r="B254" t="s">
        <v>87</v>
      </c>
      <c r="C254">
        <f>VLOOKUP(Table1[[#This Row],[Building]],Building_Areas,2,FALSE)</f>
        <v>69841</v>
      </c>
      <c r="F254">
        <v>388283044.76440078</v>
      </c>
      <c r="G254">
        <v>5559.528711851216</v>
      </c>
      <c r="H254">
        <v>6484.3448275862074</v>
      </c>
      <c r="I254">
        <v>16009.115384615379</v>
      </c>
      <c r="M254">
        <v>136868.20689655171</v>
      </c>
      <c r="O254">
        <v>38518.034482758623</v>
      </c>
      <c r="P254">
        <v>0</v>
      </c>
      <c r="Q254">
        <v>0</v>
      </c>
      <c r="R254">
        <v>404368.27586206893</v>
      </c>
      <c r="S254">
        <v>20640.36363636364</v>
      </c>
      <c r="AF254" s="9">
        <f>SUMIF(Table1[[#Headers],[Steam Consumption]:[CHW Consumption_2]], "Elec*",D254:AE254)</f>
        <v>197879.7015915119</v>
      </c>
      <c r="AG254" s="9">
        <f>SUMIF(Table1[[#Headers],[Steam Consumption]:[CHW Consumption_2]], "Gas*",D254:AE254)</f>
        <v>0</v>
      </c>
      <c r="AH254" s="9">
        <f>SUMIF(Table1[[#Headers],[Steam Consumption]:[CHW Consumption_2]], "Steam*",D254:AE254)</f>
        <v>425008.63949843257</v>
      </c>
      <c r="AI254" s="9">
        <f>SUMIF(Table1[[#Headers],[Steam Consumption]:[CHW Consumption_2]], "HW *",D254:AE254)</f>
        <v>0</v>
      </c>
      <c r="AJ254" s="9">
        <f>SUMIF(Table1[[#Headers],[Steam Consumption]:[CHW Consumption_2]], "CHW*",D254:AE254)</f>
        <v>0</v>
      </c>
      <c r="AK254" s="9">
        <f>SUMIF(Table1[[#Headers],[Steam Consumption]:[CHW Consumption_2]], "DW*",D254:AE254)</f>
        <v>0</v>
      </c>
      <c r="AL254" s="9">
        <f>Table1[[#This Row],[Total Elec Consumption]]*3.412</f>
        <v>675165.54183023854</v>
      </c>
      <c r="AM254" s="9">
        <f>Table1[[#This Row],[Total Gas Consumption]]*1</f>
        <v>0</v>
      </c>
      <c r="AN254" s="9">
        <f>Table1[[#This Row],[Total Steam Consumption]]*950/1000</f>
        <v>403758.20752351091</v>
      </c>
      <c r="AO254" s="9">
        <f>Table1[[#This Row],[Total HW Consumption]]</f>
        <v>0</v>
      </c>
      <c r="AP254" s="9">
        <f>Table1[[#This Row],[Total CHW Consumption]]</f>
        <v>0</v>
      </c>
      <c r="AQ254" s="9">
        <f>Table1[[#This Row],[Total DW Consumption]]*0</f>
        <v>0</v>
      </c>
      <c r="AR254" s="9">
        <f>SUM(Table1[[#This Row],[Total Elec Energy]:[Total DW Energy]])</f>
        <v>1078923.7493537494</v>
      </c>
      <c r="AS254" s="7">
        <f>IFERROR(Table1[[#This Row],[Total Building Energy (kBTU)]]/Table1[[#This Row],[Building Area]],0)</f>
        <v>15.448286097761336</v>
      </c>
    </row>
    <row r="255" spans="1:45" x14ac:dyDescent="0.25">
      <c r="A255" s="4">
        <v>43891</v>
      </c>
      <c r="B255" t="s">
        <v>83</v>
      </c>
      <c r="C255">
        <f>VLOOKUP(Table1[[#This Row],[Building]],Building_Areas,2,FALSE)</f>
        <v>16298</v>
      </c>
      <c r="F255">
        <v>187663022.2286897</v>
      </c>
      <c r="G255">
        <v>11514.481668222459</v>
      </c>
      <c r="H255">
        <v>0</v>
      </c>
      <c r="I255">
        <v>16575.37931034483</v>
      </c>
      <c r="J255">
        <v>0</v>
      </c>
      <c r="L255">
        <v>904028.41379310342</v>
      </c>
      <c r="P255">
        <v>144385.1724137931</v>
      </c>
      <c r="Q255">
        <v>60332.413793103449</v>
      </c>
      <c r="AF255" s="9">
        <f>SUMIF(Table1[[#Headers],[Steam Consumption]:[CHW Consumption_2]], "Elec*",D255:AE255)</f>
        <v>16575.37931034483</v>
      </c>
      <c r="AG255" s="9">
        <f>SUMIF(Table1[[#Headers],[Steam Consumption]:[CHW Consumption_2]], "Gas*",D255:AE255)</f>
        <v>0</v>
      </c>
      <c r="AH255" s="9">
        <f>SUMIF(Table1[[#Headers],[Steam Consumption]:[CHW Consumption_2]], "Steam*",D255:AE255)</f>
        <v>204717.58620689655</v>
      </c>
      <c r="AI255" s="9">
        <f>SUMIF(Table1[[#Headers],[Steam Consumption]:[CHW Consumption_2]], "HW *",D255:AE255)</f>
        <v>0</v>
      </c>
      <c r="AJ255" s="9">
        <f>SUMIF(Table1[[#Headers],[Steam Consumption]:[CHW Consumption_2]], "CHW*",D255:AE255)</f>
        <v>0</v>
      </c>
      <c r="AK255" s="9">
        <f>SUMIF(Table1[[#Headers],[Steam Consumption]:[CHW Consumption_2]], "DW*",D255:AE255)</f>
        <v>904028.41379310342</v>
      </c>
      <c r="AL255" s="9">
        <f>Table1[[#This Row],[Total Elec Consumption]]*3.412</f>
        <v>56555.194206896558</v>
      </c>
      <c r="AM255" s="9">
        <f>Table1[[#This Row],[Total Gas Consumption]]*1</f>
        <v>0</v>
      </c>
      <c r="AN255" s="9">
        <f>Table1[[#This Row],[Total Steam Consumption]]*950/1000</f>
        <v>194481.70689655174</v>
      </c>
      <c r="AO255" s="9">
        <f>Table1[[#This Row],[Total HW Consumption]]</f>
        <v>0</v>
      </c>
      <c r="AP255" s="9">
        <f>Table1[[#This Row],[Total CHW Consumption]]</f>
        <v>0</v>
      </c>
      <c r="AQ255" s="9">
        <f>Table1[[#This Row],[Total DW Consumption]]*0</f>
        <v>0</v>
      </c>
      <c r="AR255" s="9">
        <f>SUM(Table1[[#This Row],[Total Elec Energy]:[Total DW Energy]])</f>
        <v>251036.9011034483</v>
      </c>
      <c r="AS255" s="7">
        <f>IFERROR(Table1[[#This Row],[Total Building Energy (kBTU)]]/Table1[[#This Row],[Building Area]],0)</f>
        <v>15.402926807181759</v>
      </c>
    </row>
    <row r="256" spans="1:45" x14ac:dyDescent="0.25">
      <c r="A256" s="4">
        <v>43405</v>
      </c>
      <c r="B256" t="s">
        <v>87</v>
      </c>
      <c r="C256">
        <f>VLOOKUP(Table1[[#This Row],[Building]],Building_Areas,2,FALSE)</f>
        <v>69841</v>
      </c>
      <c r="F256">
        <v>456239742.88145459</v>
      </c>
      <c r="G256">
        <v>6532.5488306504012</v>
      </c>
      <c r="H256">
        <v>7674.545454545454</v>
      </c>
      <c r="I256">
        <v>16403.18181818182</v>
      </c>
      <c r="M256">
        <v>106701.42857142859</v>
      </c>
      <c r="O256">
        <v>44493</v>
      </c>
      <c r="P256">
        <v>0</v>
      </c>
      <c r="Q256">
        <v>0</v>
      </c>
      <c r="R256">
        <v>485132.1428571429</v>
      </c>
      <c r="S256">
        <v>14475</v>
      </c>
      <c r="AF256" s="9">
        <f>SUMIF(Table1[[#Headers],[Steam Consumption]:[CHW Consumption_2]], "Elec*",D256:AE256)</f>
        <v>175272.15584415587</v>
      </c>
      <c r="AG256" s="9">
        <f>SUMIF(Table1[[#Headers],[Steam Consumption]:[CHW Consumption_2]], "Gas*",D256:AE256)</f>
        <v>0</v>
      </c>
      <c r="AH256" s="9">
        <f>SUMIF(Table1[[#Headers],[Steam Consumption]:[CHW Consumption_2]], "Steam*",D256:AE256)</f>
        <v>499607.1428571429</v>
      </c>
      <c r="AI256" s="9">
        <f>SUMIF(Table1[[#Headers],[Steam Consumption]:[CHW Consumption_2]], "HW *",D256:AE256)</f>
        <v>0</v>
      </c>
      <c r="AJ256" s="9">
        <f>SUMIF(Table1[[#Headers],[Steam Consumption]:[CHW Consumption_2]], "CHW*",D256:AE256)</f>
        <v>0</v>
      </c>
      <c r="AK256" s="9">
        <f>SUMIF(Table1[[#Headers],[Steam Consumption]:[CHW Consumption_2]], "DW*",D256:AE256)</f>
        <v>0</v>
      </c>
      <c r="AL256" s="9">
        <f>Table1[[#This Row],[Total Elec Consumption]]*3.412</f>
        <v>598028.59574025986</v>
      </c>
      <c r="AM256" s="9">
        <f>Table1[[#This Row],[Total Gas Consumption]]*1</f>
        <v>0</v>
      </c>
      <c r="AN256" s="9">
        <f>Table1[[#This Row],[Total Steam Consumption]]*950/1000</f>
        <v>474626.78571428574</v>
      </c>
      <c r="AO256" s="9">
        <f>Table1[[#This Row],[Total HW Consumption]]</f>
        <v>0</v>
      </c>
      <c r="AP256" s="9">
        <f>Table1[[#This Row],[Total CHW Consumption]]</f>
        <v>0</v>
      </c>
      <c r="AQ256" s="9">
        <f>Table1[[#This Row],[Total DW Consumption]]*0</f>
        <v>0</v>
      </c>
      <c r="AR256" s="9">
        <f>SUM(Table1[[#This Row],[Total Elec Energy]:[Total DW Energy]])</f>
        <v>1072655.3814545455</v>
      </c>
      <c r="AS256" s="7">
        <f>IFERROR(Table1[[#This Row],[Total Building Energy (kBTU)]]/Table1[[#This Row],[Building Area]],0)</f>
        <v>15.358534119708274</v>
      </c>
    </row>
    <row r="257" spans="1:45" x14ac:dyDescent="0.25">
      <c r="A257" s="4">
        <v>43770</v>
      </c>
      <c r="B257" t="s">
        <v>87</v>
      </c>
      <c r="C257">
        <f>VLOOKUP(Table1[[#This Row],[Building]],Building_Areas,2,FALSE)</f>
        <v>69841</v>
      </c>
      <c r="F257">
        <v>411497453.52342862</v>
      </c>
      <c r="G257">
        <v>5891.9181214963792</v>
      </c>
      <c r="H257">
        <v>6452.4000000000005</v>
      </c>
      <c r="I257">
        <v>17148</v>
      </c>
      <c r="M257">
        <v>123921.42857142859</v>
      </c>
      <c r="O257">
        <v>40095.599999999999</v>
      </c>
      <c r="P257">
        <v>0</v>
      </c>
      <c r="Q257">
        <v>0</v>
      </c>
      <c r="R257">
        <v>450501.42857142858</v>
      </c>
      <c r="S257">
        <v>0</v>
      </c>
      <c r="AF257" s="9">
        <f>SUMIF(Table1[[#Headers],[Steam Consumption]:[CHW Consumption_2]], "Elec*",D257:AE257)</f>
        <v>187617.42857142861</v>
      </c>
      <c r="AG257" s="9">
        <f>SUMIF(Table1[[#Headers],[Steam Consumption]:[CHW Consumption_2]], "Gas*",D257:AE257)</f>
        <v>0</v>
      </c>
      <c r="AH257" s="9">
        <f>SUMIF(Table1[[#Headers],[Steam Consumption]:[CHW Consumption_2]], "Steam*",D257:AE257)</f>
        <v>450501.42857142858</v>
      </c>
      <c r="AI257" s="9">
        <f>SUMIF(Table1[[#Headers],[Steam Consumption]:[CHW Consumption_2]], "HW *",D257:AE257)</f>
        <v>0</v>
      </c>
      <c r="AJ257" s="9">
        <f>SUMIF(Table1[[#Headers],[Steam Consumption]:[CHW Consumption_2]], "CHW*",D257:AE257)</f>
        <v>0</v>
      </c>
      <c r="AK257" s="9">
        <f>SUMIF(Table1[[#Headers],[Steam Consumption]:[CHW Consumption_2]], "DW*",D257:AE257)</f>
        <v>0</v>
      </c>
      <c r="AL257" s="9">
        <f>Table1[[#This Row],[Total Elec Consumption]]*3.412</f>
        <v>640150.66628571437</v>
      </c>
      <c r="AM257" s="9">
        <f>Table1[[#This Row],[Total Gas Consumption]]*1</f>
        <v>0</v>
      </c>
      <c r="AN257" s="9">
        <f>Table1[[#This Row],[Total Steam Consumption]]*950/1000</f>
        <v>427976.35714285716</v>
      </c>
      <c r="AO257" s="9">
        <f>Table1[[#This Row],[Total HW Consumption]]</f>
        <v>0</v>
      </c>
      <c r="AP257" s="9">
        <f>Table1[[#This Row],[Total CHW Consumption]]</f>
        <v>0</v>
      </c>
      <c r="AQ257" s="9">
        <f>Table1[[#This Row],[Total DW Consumption]]*0</f>
        <v>0</v>
      </c>
      <c r="AR257" s="9">
        <f>SUM(Table1[[#This Row],[Total Elec Energy]:[Total DW Energy]])</f>
        <v>1068127.0234285714</v>
      </c>
      <c r="AS257" s="7">
        <f>IFERROR(Table1[[#This Row],[Total Building Energy (kBTU)]]/Table1[[#This Row],[Building Area]],0)</f>
        <v>15.293696015643697</v>
      </c>
    </row>
    <row r="258" spans="1:45" x14ac:dyDescent="0.25">
      <c r="A258" s="4">
        <v>43497</v>
      </c>
      <c r="B258" t="s">
        <v>83</v>
      </c>
      <c r="C258">
        <f>VLOOKUP(Table1[[#This Row],[Building]],Building_Areas,2,FALSE)</f>
        <v>16298</v>
      </c>
      <c r="F258">
        <v>170511279.29094729</v>
      </c>
      <c r="G258">
        <v>10462.09837347818</v>
      </c>
      <c r="H258">
        <v>0</v>
      </c>
      <c r="I258">
        <v>21188.63157894737</v>
      </c>
      <c r="J258">
        <v>0</v>
      </c>
      <c r="L258">
        <v>593940.47999999998</v>
      </c>
      <c r="P258">
        <v>133134.39999999999</v>
      </c>
      <c r="Q258">
        <v>53099.199999999997</v>
      </c>
      <c r="AF258" s="9">
        <f>SUMIF(Table1[[#Headers],[Steam Consumption]:[CHW Consumption_2]], "Elec*",D258:AE258)</f>
        <v>21188.63157894737</v>
      </c>
      <c r="AG258" s="9">
        <f>SUMIF(Table1[[#Headers],[Steam Consumption]:[CHW Consumption_2]], "Gas*",D258:AE258)</f>
        <v>0</v>
      </c>
      <c r="AH258" s="9">
        <f>SUMIF(Table1[[#Headers],[Steam Consumption]:[CHW Consumption_2]], "Steam*",D258:AE258)</f>
        <v>186233.59999999998</v>
      </c>
      <c r="AI258" s="9">
        <f>SUMIF(Table1[[#Headers],[Steam Consumption]:[CHW Consumption_2]], "HW *",D258:AE258)</f>
        <v>0</v>
      </c>
      <c r="AJ258" s="9">
        <f>SUMIF(Table1[[#Headers],[Steam Consumption]:[CHW Consumption_2]], "CHW*",D258:AE258)</f>
        <v>0</v>
      </c>
      <c r="AK258" s="9">
        <f>SUMIF(Table1[[#Headers],[Steam Consumption]:[CHW Consumption_2]], "DW*",D258:AE258)</f>
        <v>593940.47999999998</v>
      </c>
      <c r="AL258" s="9">
        <f>Table1[[#This Row],[Total Elec Consumption]]*3.412</f>
        <v>72295.610947368419</v>
      </c>
      <c r="AM258" s="9">
        <f>Table1[[#This Row],[Total Gas Consumption]]*1</f>
        <v>0</v>
      </c>
      <c r="AN258" s="9">
        <f>Table1[[#This Row],[Total Steam Consumption]]*950/1000</f>
        <v>176921.91999999998</v>
      </c>
      <c r="AO258" s="9">
        <f>Table1[[#This Row],[Total HW Consumption]]</f>
        <v>0</v>
      </c>
      <c r="AP258" s="9">
        <f>Table1[[#This Row],[Total CHW Consumption]]</f>
        <v>0</v>
      </c>
      <c r="AQ258" s="9">
        <f>Table1[[#This Row],[Total DW Consumption]]*0</f>
        <v>0</v>
      </c>
      <c r="AR258" s="9">
        <f>SUM(Table1[[#This Row],[Total Elec Energy]:[Total DW Energy]])</f>
        <v>249217.53094736842</v>
      </c>
      <c r="AS258" s="7">
        <f>IFERROR(Table1[[#This Row],[Total Building Energy (kBTU)]]/Table1[[#This Row],[Building Area]],0)</f>
        <v>15.291295309078931</v>
      </c>
    </row>
    <row r="259" spans="1:45" x14ac:dyDescent="0.25">
      <c r="A259" s="4">
        <v>43101</v>
      </c>
      <c r="B259" t="s">
        <v>84</v>
      </c>
      <c r="C259">
        <f>VLOOKUP(Table1[[#This Row],[Building]],Building_Areas,2,FALSE)</f>
        <v>111135</v>
      </c>
      <c r="D259">
        <v>1454803.4285714279</v>
      </c>
      <c r="E259">
        <v>92361.17857142858</v>
      </c>
      <c r="F259">
        <v>1327505659.3522749</v>
      </c>
      <c r="G259">
        <v>11944.982762876451</v>
      </c>
      <c r="L259">
        <v>409796.15384615387</v>
      </c>
      <c r="N259">
        <v>0</v>
      </c>
      <c r="AF259" s="9">
        <f>SUMIF(Table1[[#Headers],[Steam Consumption]:[CHW Consumption_2]], "Elec*",D259:AE259)</f>
        <v>92361.17857142858</v>
      </c>
      <c r="AG259" s="9">
        <f>SUMIF(Table1[[#Headers],[Steam Consumption]:[CHW Consumption_2]], "Gas*",D259:AE259)</f>
        <v>0</v>
      </c>
      <c r="AH259" s="9">
        <f>SUMIF(Table1[[#Headers],[Steam Consumption]:[CHW Consumption_2]], "Steam*",D259:AE259)</f>
        <v>1454803.4285714279</v>
      </c>
      <c r="AI259" s="9">
        <f>SUMIF(Table1[[#Headers],[Steam Consumption]:[CHW Consumption_2]], "HW *",D259:AE259)</f>
        <v>0</v>
      </c>
      <c r="AJ259" s="9">
        <f>SUMIF(Table1[[#Headers],[Steam Consumption]:[CHW Consumption_2]], "CHW*",D259:AE259)</f>
        <v>0</v>
      </c>
      <c r="AK259" s="9">
        <f>SUMIF(Table1[[#Headers],[Steam Consumption]:[CHW Consumption_2]], "DW*",D259:AE259)</f>
        <v>409796.15384615387</v>
      </c>
      <c r="AL259" s="9">
        <f>Table1[[#This Row],[Total Elec Consumption]]*3.412</f>
        <v>315136.3412857143</v>
      </c>
      <c r="AM259" s="9">
        <f>Table1[[#This Row],[Total Gas Consumption]]*1</f>
        <v>0</v>
      </c>
      <c r="AN259" s="9">
        <f>Table1[[#This Row],[Total Steam Consumption]]*950/1000</f>
        <v>1382063.2571428565</v>
      </c>
      <c r="AO259" s="9">
        <f>Table1[[#This Row],[Total HW Consumption]]</f>
        <v>0</v>
      </c>
      <c r="AP259" s="9">
        <f>Table1[[#This Row],[Total CHW Consumption]]</f>
        <v>0</v>
      </c>
      <c r="AQ259" s="9">
        <f>Table1[[#This Row],[Total DW Consumption]]*0</f>
        <v>0</v>
      </c>
      <c r="AR259" s="9">
        <f>SUM(Table1[[#This Row],[Total Elec Energy]:[Total DW Energy]])</f>
        <v>1697199.5984285707</v>
      </c>
      <c r="AS259" s="7">
        <f>IFERROR(Table1[[#This Row],[Total Building Energy (kBTU)]]/Table1[[#This Row],[Building Area]],0)</f>
        <v>15.271513010559866</v>
      </c>
    </row>
    <row r="260" spans="1:45" x14ac:dyDescent="0.25">
      <c r="A260" s="4">
        <v>43435</v>
      </c>
      <c r="B260" t="s">
        <v>96</v>
      </c>
      <c r="C260">
        <f>VLOOKUP(Table1[[#This Row],[Building]],Building_Areas,2,FALSE)</f>
        <v>392894</v>
      </c>
      <c r="D260">
        <v>0</v>
      </c>
      <c r="H260">
        <v>49452.128676468506</v>
      </c>
      <c r="I260">
        <v>112150.75</v>
      </c>
      <c r="M260">
        <v>69670.889705882873</v>
      </c>
      <c r="O260">
        <v>112390.9264705945</v>
      </c>
      <c r="P260">
        <v>4954833.8823530078</v>
      </c>
      <c r="Q260">
        <v>0</v>
      </c>
      <c r="S260">
        <v>9438.5180995470455</v>
      </c>
      <c r="T260">
        <v>1059.411764705801</v>
      </c>
      <c r="U260">
        <v>593.08823529419897</v>
      </c>
      <c r="V260">
        <v>8427.0882352950284</v>
      </c>
      <c r="W260">
        <v>9340.8529411756899</v>
      </c>
      <c r="X260">
        <v>2704.088235293922</v>
      </c>
      <c r="Y260">
        <v>10513.5</v>
      </c>
      <c r="Z260">
        <v>7400</v>
      </c>
      <c r="AA260">
        <v>6141.1764705856331</v>
      </c>
      <c r="AF260" s="9">
        <f>SUMIF(Table1[[#Headers],[Steam Consumption]:[CHW Consumption_2]], "Elec*",D260:AE260)</f>
        <v>376302.7242647105</v>
      </c>
      <c r="AG260" s="9">
        <f>SUMIF(Table1[[#Headers],[Steam Consumption]:[CHW Consumption_2]], "Gas*",D260:AE260)</f>
        <v>0</v>
      </c>
      <c r="AH260" s="9">
        <f>SUMIF(Table1[[#Headers],[Steam Consumption]:[CHW Consumption_2]], "Steam*",D260:AE260)</f>
        <v>4964272.4004525552</v>
      </c>
      <c r="AI260" s="9">
        <f>SUMIF(Table1[[#Headers],[Steam Consumption]:[CHW Consumption_2]], "HW *",D260:AE260)</f>
        <v>0</v>
      </c>
      <c r="AJ260" s="9">
        <f>SUMIF(Table1[[#Headers],[Steam Consumption]:[CHW Consumption_2]], "CHW*",D260:AE260)</f>
        <v>0</v>
      </c>
      <c r="AK260" s="9">
        <f>SUMIF(Table1[[#Headers],[Steam Consumption]:[CHW Consumption_2]], "DW*",D260:AE260)</f>
        <v>13541.176470585633</v>
      </c>
      <c r="AL260" s="9">
        <f>Table1[[#This Row],[Total Elec Consumption]]*3.412</f>
        <v>1283944.8951911922</v>
      </c>
      <c r="AM260" s="9">
        <f>Table1[[#This Row],[Total Gas Consumption]]*1</f>
        <v>0</v>
      </c>
      <c r="AN260" s="9">
        <f>Table1[[#This Row],[Total Steam Consumption]]*950/1000</f>
        <v>4716058.7804299276</v>
      </c>
      <c r="AO260" s="9">
        <f>Table1[[#This Row],[Total HW Consumption]]</f>
        <v>0</v>
      </c>
      <c r="AP260" s="9">
        <f>Table1[[#This Row],[Total CHW Consumption]]</f>
        <v>0</v>
      </c>
      <c r="AQ260" s="9">
        <f>Table1[[#This Row],[Total DW Consumption]]*0</f>
        <v>0</v>
      </c>
      <c r="AR260" s="9">
        <f>SUM(Table1[[#This Row],[Total Elec Energy]:[Total DW Energy]])</f>
        <v>6000003.6756211203</v>
      </c>
      <c r="AS260" s="7">
        <f>IFERROR(Table1[[#This Row],[Total Building Energy (kBTU)]]/Table1[[#This Row],[Building Area]],0)</f>
        <v>15.271303902887599</v>
      </c>
    </row>
    <row r="261" spans="1:45" x14ac:dyDescent="0.25">
      <c r="A261" s="4">
        <v>43800</v>
      </c>
      <c r="B261" t="s">
        <v>121</v>
      </c>
      <c r="C261">
        <f>VLOOKUP(Table1[[#This Row],[Building]],Building_Areas,2,FALSE)</f>
        <v>36500</v>
      </c>
      <c r="E261">
        <v>13040.66666666667</v>
      </c>
      <c r="F261">
        <v>45006.934370370371</v>
      </c>
      <c r="G261">
        <v>1.23306669507864</v>
      </c>
      <c r="K261">
        <v>0</v>
      </c>
      <c r="N261">
        <v>512179.70370370371</v>
      </c>
      <c r="AF261" s="9">
        <f>SUMIF(Table1[[#Headers],[Steam Consumption]:[CHW Consumption_2]], "Elec*",D261:AE261)</f>
        <v>13040.66666666667</v>
      </c>
      <c r="AG261" s="9">
        <f>SUMIF(Table1[[#Headers],[Steam Consumption]:[CHW Consumption_2]], "Gas*",D261:AE261)</f>
        <v>0</v>
      </c>
      <c r="AH261" s="9">
        <f>SUMIF(Table1[[#Headers],[Steam Consumption]:[CHW Consumption_2]], "Steam*",D261:AE261)</f>
        <v>0</v>
      </c>
      <c r="AI261" s="9">
        <f>SUMIF(Table1[[#Headers],[Steam Consumption]:[CHW Consumption_2]], "HW *",D261:AE261)</f>
        <v>0</v>
      </c>
      <c r="AJ261" s="9">
        <f>SUMIF(Table1[[#Headers],[Steam Consumption]:[CHW Consumption_2]], "CHW*",D261:AE261)</f>
        <v>512179.70370370371</v>
      </c>
      <c r="AK261" s="9">
        <f>SUMIF(Table1[[#Headers],[Steam Consumption]:[CHW Consumption_2]], "DW*",D261:AE261)</f>
        <v>0</v>
      </c>
      <c r="AL261" s="9">
        <f>Table1[[#This Row],[Total Elec Consumption]]*3.412</f>
        <v>44494.754666666675</v>
      </c>
      <c r="AM261" s="9">
        <f>Table1[[#This Row],[Total Gas Consumption]]*1</f>
        <v>0</v>
      </c>
      <c r="AN261" s="9">
        <f>Table1[[#This Row],[Total Steam Consumption]]*950/1000</f>
        <v>0</v>
      </c>
      <c r="AO261" s="9">
        <f>Table1[[#This Row],[Total HW Consumption]]</f>
        <v>0</v>
      </c>
      <c r="AP261" s="9">
        <f>Table1[[#This Row],[Total CHW Consumption]]</f>
        <v>512179.70370370371</v>
      </c>
      <c r="AQ261" s="9">
        <f>Table1[[#This Row],[Total DW Consumption]]*0</f>
        <v>0</v>
      </c>
      <c r="AR261" s="9">
        <f>SUM(Table1[[#This Row],[Total Elec Energy]:[Total DW Energy]])</f>
        <v>556674.45837037032</v>
      </c>
      <c r="AS261" s="7">
        <f>IFERROR(Table1[[#This Row],[Total Building Energy (kBTU)]]/Table1[[#This Row],[Building Area]],0)</f>
        <v>15.251355023845763</v>
      </c>
    </row>
    <row r="262" spans="1:45" x14ac:dyDescent="0.25">
      <c r="A262" s="4">
        <v>43800</v>
      </c>
      <c r="B262" t="s">
        <v>100</v>
      </c>
      <c r="C262">
        <f>VLOOKUP(Table1[[#This Row],[Building]],Building_Areas,2,FALSE)</f>
        <v>106758</v>
      </c>
      <c r="D262">
        <v>1176714.0740740739</v>
      </c>
      <c r="E262">
        <v>204.37037037037041</v>
      </c>
      <c r="F262">
        <v>1073778033.9622221</v>
      </c>
      <c r="G262">
        <v>10058.056857211841</v>
      </c>
      <c r="H262">
        <v>0</v>
      </c>
      <c r="I262">
        <v>134925.77777777781</v>
      </c>
      <c r="M262">
        <v>0</v>
      </c>
      <c r="N262">
        <v>0</v>
      </c>
      <c r="O262">
        <v>3968</v>
      </c>
      <c r="T262">
        <v>1181.444444444445</v>
      </c>
      <c r="U262">
        <v>6930.2222222222217</v>
      </c>
      <c r="Z262">
        <v>56833.333333333328</v>
      </c>
      <c r="AA262">
        <v>55685.185185185182</v>
      </c>
      <c r="AF262" s="9">
        <f>SUMIF(Table1[[#Headers],[Steam Consumption]:[CHW Consumption_2]], "Elec*",D262:AE262)</f>
        <v>147209.81481481483</v>
      </c>
      <c r="AG262" s="9">
        <f>SUMIF(Table1[[#Headers],[Steam Consumption]:[CHW Consumption_2]], "Gas*",D262:AE262)</f>
        <v>0</v>
      </c>
      <c r="AH262" s="9">
        <f>SUMIF(Table1[[#Headers],[Steam Consumption]:[CHW Consumption_2]], "Steam*",D262:AE262)</f>
        <v>1176714.0740740739</v>
      </c>
      <c r="AI262" s="9">
        <f>SUMIF(Table1[[#Headers],[Steam Consumption]:[CHW Consumption_2]], "HW *",D262:AE262)</f>
        <v>0</v>
      </c>
      <c r="AJ262" s="9">
        <f>SUMIF(Table1[[#Headers],[Steam Consumption]:[CHW Consumption_2]], "CHW*",D262:AE262)</f>
        <v>0</v>
      </c>
      <c r="AK262" s="9">
        <f>SUMIF(Table1[[#Headers],[Steam Consumption]:[CHW Consumption_2]], "DW*",D262:AE262)</f>
        <v>112518.51851851851</v>
      </c>
      <c r="AL262" s="9">
        <f>Table1[[#This Row],[Total Elec Consumption]]*3.412</f>
        <v>502279.88814814819</v>
      </c>
      <c r="AM262" s="9">
        <f>Table1[[#This Row],[Total Gas Consumption]]*1</f>
        <v>0</v>
      </c>
      <c r="AN262" s="9">
        <f>Table1[[#This Row],[Total Steam Consumption]]*950/1000</f>
        <v>1117878.3703703701</v>
      </c>
      <c r="AO262" s="9">
        <f>Table1[[#This Row],[Total HW Consumption]]</f>
        <v>0</v>
      </c>
      <c r="AP262" s="9">
        <f>Table1[[#This Row],[Total CHW Consumption]]</f>
        <v>0</v>
      </c>
      <c r="AQ262" s="9">
        <f>Table1[[#This Row],[Total DW Consumption]]*0</f>
        <v>0</v>
      </c>
      <c r="AR262" s="9">
        <f>SUM(Table1[[#This Row],[Total Elec Energy]:[Total DW Energy]])</f>
        <v>1620158.2585185184</v>
      </c>
      <c r="AS262" s="7">
        <f>IFERROR(Table1[[#This Row],[Total Building Energy (kBTU)]]/Table1[[#This Row],[Building Area]],0)</f>
        <v>15.175989232830499</v>
      </c>
    </row>
    <row r="263" spans="1:45" x14ac:dyDescent="0.25">
      <c r="A263" s="4">
        <v>43160</v>
      </c>
      <c r="B263" t="s">
        <v>96</v>
      </c>
      <c r="C263">
        <f>VLOOKUP(Table1[[#This Row],[Building]],Building_Areas,2,FALSE)</f>
        <v>392894</v>
      </c>
      <c r="D263">
        <v>0</v>
      </c>
      <c r="H263">
        <v>57048.71875</v>
      </c>
      <c r="I263">
        <v>113728.4821428571</v>
      </c>
      <c r="M263">
        <v>78557.183035714275</v>
      </c>
      <c r="O263">
        <v>111874.8482142857</v>
      </c>
      <c r="P263">
        <v>4813467.4285714291</v>
      </c>
      <c r="Q263">
        <v>0</v>
      </c>
      <c r="S263">
        <v>232.5</v>
      </c>
      <c r="T263">
        <v>1441.5</v>
      </c>
      <c r="U263">
        <v>648.78571428571422</v>
      </c>
      <c r="V263">
        <v>8642.3571428571431</v>
      </c>
      <c r="W263">
        <v>10604.214285714281</v>
      </c>
      <c r="X263">
        <v>3964.5555555555561</v>
      </c>
      <c r="Y263">
        <v>11433.464285714281</v>
      </c>
      <c r="Z263">
        <v>9632.1428571428569</v>
      </c>
      <c r="AA263">
        <v>7750</v>
      </c>
      <c r="AF263" s="9">
        <f>SUMIF(Table1[[#Headers],[Steam Consumption]:[CHW Consumption_2]], "Elec*",D263:AE263)</f>
        <v>397944.10912698403</v>
      </c>
      <c r="AG263" s="9">
        <f>SUMIF(Table1[[#Headers],[Steam Consumption]:[CHW Consumption_2]], "Gas*",D263:AE263)</f>
        <v>0</v>
      </c>
      <c r="AH263" s="9">
        <f>SUMIF(Table1[[#Headers],[Steam Consumption]:[CHW Consumption_2]], "Steam*",D263:AE263)</f>
        <v>4813699.9285714291</v>
      </c>
      <c r="AI263" s="9">
        <f>SUMIF(Table1[[#Headers],[Steam Consumption]:[CHW Consumption_2]], "HW *",D263:AE263)</f>
        <v>0</v>
      </c>
      <c r="AJ263" s="9">
        <f>SUMIF(Table1[[#Headers],[Steam Consumption]:[CHW Consumption_2]], "CHW*",D263:AE263)</f>
        <v>0</v>
      </c>
      <c r="AK263" s="9">
        <f>SUMIF(Table1[[#Headers],[Steam Consumption]:[CHW Consumption_2]], "DW*",D263:AE263)</f>
        <v>17382.142857142855</v>
      </c>
      <c r="AL263" s="9">
        <f>Table1[[#This Row],[Total Elec Consumption]]*3.412</f>
        <v>1357785.3003412695</v>
      </c>
      <c r="AM263" s="9">
        <f>Table1[[#This Row],[Total Gas Consumption]]*1</f>
        <v>0</v>
      </c>
      <c r="AN263" s="9">
        <f>Table1[[#This Row],[Total Steam Consumption]]*950/1000</f>
        <v>4573014.9321428575</v>
      </c>
      <c r="AO263" s="9">
        <f>Table1[[#This Row],[Total HW Consumption]]</f>
        <v>0</v>
      </c>
      <c r="AP263" s="9">
        <f>Table1[[#This Row],[Total CHW Consumption]]</f>
        <v>0</v>
      </c>
      <c r="AQ263" s="9">
        <f>Table1[[#This Row],[Total DW Consumption]]*0</f>
        <v>0</v>
      </c>
      <c r="AR263" s="9">
        <f>SUM(Table1[[#This Row],[Total Elec Energy]:[Total DW Energy]])</f>
        <v>5930800.2324841265</v>
      </c>
      <c r="AS263" s="7">
        <f>IFERROR(Table1[[#This Row],[Total Building Energy (kBTU)]]/Table1[[#This Row],[Building Area]],0)</f>
        <v>15.095166208911632</v>
      </c>
    </row>
    <row r="264" spans="1:45" x14ac:dyDescent="0.25">
      <c r="A264" s="4">
        <v>44593</v>
      </c>
      <c r="B264" t="s">
        <v>96</v>
      </c>
      <c r="C264">
        <f>VLOOKUP(Table1[[#This Row],[Building]],Building_Areas,2,FALSE)</f>
        <v>392894</v>
      </c>
      <c r="D264">
        <v>0</v>
      </c>
      <c r="F264">
        <v>4546740477.6219997</v>
      </c>
      <c r="G264">
        <v>11572.435510906251</v>
      </c>
      <c r="H264">
        <v>0</v>
      </c>
      <c r="I264">
        <v>0</v>
      </c>
      <c r="M264">
        <v>100357.5</v>
      </c>
      <c r="O264">
        <v>215155</v>
      </c>
      <c r="P264">
        <v>4965216</v>
      </c>
      <c r="Q264">
        <v>0</v>
      </c>
      <c r="R264">
        <v>0</v>
      </c>
      <c r="S264">
        <v>18970</v>
      </c>
      <c r="T264">
        <v>170</v>
      </c>
      <c r="U264">
        <v>451</v>
      </c>
      <c r="V264">
        <v>6299</v>
      </c>
      <c r="W264">
        <v>5843</v>
      </c>
      <c r="X264">
        <v>2958</v>
      </c>
      <c r="Y264">
        <v>6910</v>
      </c>
      <c r="Z264">
        <v>5000</v>
      </c>
      <c r="AA264">
        <v>4100</v>
      </c>
      <c r="AF264" s="9">
        <f>SUMIF(Table1[[#Headers],[Steam Consumption]:[CHW Consumption_2]], "Elec*",D264:AE264)</f>
        <v>338143.5</v>
      </c>
      <c r="AG264" s="9">
        <f>SUMIF(Table1[[#Headers],[Steam Consumption]:[CHW Consumption_2]], "Gas*",D264:AE264)</f>
        <v>0</v>
      </c>
      <c r="AH264" s="9">
        <f>SUMIF(Table1[[#Headers],[Steam Consumption]:[CHW Consumption_2]], "Steam*",D264:AE264)</f>
        <v>4984186</v>
      </c>
      <c r="AI264" s="9">
        <f>SUMIF(Table1[[#Headers],[Steam Consumption]:[CHW Consumption_2]], "HW *",D264:AE264)</f>
        <v>0</v>
      </c>
      <c r="AJ264" s="9">
        <f>SUMIF(Table1[[#Headers],[Steam Consumption]:[CHW Consumption_2]], "CHW*",D264:AE264)</f>
        <v>0</v>
      </c>
      <c r="AK264" s="9">
        <f>SUMIF(Table1[[#Headers],[Steam Consumption]:[CHW Consumption_2]], "DW*",D264:AE264)</f>
        <v>9100</v>
      </c>
      <c r="AL264" s="9">
        <f>Table1[[#This Row],[Total Elec Consumption]]*3.412</f>
        <v>1153745.622</v>
      </c>
      <c r="AM264" s="9">
        <f>Table1[[#This Row],[Total Gas Consumption]]*1</f>
        <v>0</v>
      </c>
      <c r="AN264" s="9">
        <f>Table1[[#This Row],[Total Steam Consumption]]*950/1000</f>
        <v>4734976.7</v>
      </c>
      <c r="AO264" s="9">
        <f>Table1[[#This Row],[Total HW Consumption]]</f>
        <v>0</v>
      </c>
      <c r="AP264" s="9">
        <f>Table1[[#This Row],[Total CHW Consumption]]</f>
        <v>0</v>
      </c>
      <c r="AQ264" s="9">
        <f>Table1[[#This Row],[Total DW Consumption]]*0</f>
        <v>0</v>
      </c>
      <c r="AR264" s="9">
        <f>SUM(Table1[[#This Row],[Total Elec Energy]:[Total DW Energy]])</f>
        <v>5888722.3220000006</v>
      </c>
      <c r="AS264" s="7">
        <f>IFERROR(Table1[[#This Row],[Total Building Energy (kBTU)]]/Table1[[#This Row],[Building Area]],0)</f>
        <v>14.988068848086254</v>
      </c>
    </row>
    <row r="265" spans="1:45" x14ac:dyDescent="0.25">
      <c r="A265" s="4">
        <v>43525</v>
      </c>
      <c r="B265" t="s">
        <v>96</v>
      </c>
      <c r="C265">
        <f>VLOOKUP(Table1[[#This Row],[Building]],Building_Areas,2,FALSE)</f>
        <v>392894</v>
      </c>
      <c r="D265">
        <v>0</v>
      </c>
      <c r="F265">
        <v>4484417582.7908115</v>
      </c>
      <c r="G265">
        <v>11413.81029690148</v>
      </c>
      <c r="H265">
        <v>51457.193965517239</v>
      </c>
      <c r="I265">
        <v>99755</v>
      </c>
      <c r="M265">
        <v>72369.25</v>
      </c>
      <c r="O265">
        <v>99922</v>
      </c>
      <c r="P265">
        <v>4898848</v>
      </c>
      <c r="Q265">
        <v>0</v>
      </c>
      <c r="R265">
        <v>11831.66666666667</v>
      </c>
      <c r="S265">
        <v>5095.625</v>
      </c>
      <c r="T265">
        <v>1099</v>
      </c>
      <c r="U265">
        <v>573</v>
      </c>
      <c r="V265">
        <v>8418</v>
      </c>
      <c r="W265">
        <v>9496</v>
      </c>
      <c r="X265">
        <v>2999</v>
      </c>
      <c r="Y265">
        <v>10335</v>
      </c>
      <c r="Z265">
        <v>8000</v>
      </c>
      <c r="AA265">
        <v>6400</v>
      </c>
      <c r="AF265" s="9">
        <f>SUMIF(Table1[[#Headers],[Steam Consumption]:[CHW Consumption_2]], "Elec*",D265:AE265)</f>
        <v>356423.44396551722</v>
      </c>
      <c r="AG265" s="9">
        <f>SUMIF(Table1[[#Headers],[Steam Consumption]:[CHW Consumption_2]], "Gas*",D265:AE265)</f>
        <v>0</v>
      </c>
      <c r="AH265" s="9">
        <f>SUMIF(Table1[[#Headers],[Steam Consumption]:[CHW Consumption_2]], "Steam*",D265:AE265)</f>
        <v>4915775.291666667</v>
      </c>
      <c r="AI265" s="9">
        <f>SUMIF(Table1[[#Headers],[Steam Consumption]:[CHW Consumption_2]], "HW *",D265:AE265)</f>
        <v>0</v>
      </c>
      <c r="AJ265" s="9">
        <f>SUMIF(Table1[[#Headers],[Steam Consumption]:[CHW Consumption_2]], "CHW*",D265:AE265)</f>
        <v>0</v>
      </c>
      <c r="AK265" s="9">
        <f>SUMIF(Table1[[#Headers],[Steam Consumption]:[CHW Consumption_2]], "DW*",D265:AE265)</f>
        <v>14400</v>
      </c>
      <c r="AL265" s="9">
        <f>Table1[[#This Row],[Total Elec Consumption]]*3.412</f>
        <v>1216116.7908103447</v>
      </c>
      <c r="AM265" s="9">
        <f>Table1[[#This Row],[Total Gas Consumption]]*1</f>
        <v>0</v>
      </c>
      <c r="AN265" s="9">
        <f>Table1[[#This Row],[Total Steam Consumption]]*950/1000</f>
        <v>4669986.5270833336</v>
      </c>
      <c r="AO265" s="9">
        <f>Table1[[#This Row],[Total HW Consumption]]</f>
        <v>0</v>
      </c>
      <c r="AP265" s="9">
        <f>Table1[[#This Row],[Total CHW Consumption]]</f>
        <v>0</v>
      </c>
      <c r="AQ265" s="9">
        <f>Table1[[#This Row],[Total DW Consumption]]*0</f>
        <v>0</v>
      </c>
      <c r="AR265" s="9">
        <f>SUM(Table1[[#This Row],[Total Elec Energy]:[Total DW Energy]])</f>
        <v>5886103.3178936783</v>
      </c>
      <c r="AS265" s="7">
        <f>IFERROR(Table1[[#This Row],[Total Building Energy (kBTU)]]/Table1[[#This Row],[Building Area]],0)</f>
        <v>14.981402917564733</v>
      </c>
    </row>
    <row r="266" spans="1:45" x14ac:dyDescent="0.25">
      <c r="A266" s="4">
        <v>43313</v>
      </c>
      <c r="B266" t="s">
        <v>87</v>
      </c>
      <c r="C266">
        <f>VLOOKUP(Table1[[#This Row],[Building]],Building_Areas,2,FALSE)</f>
        <v>69841</v>
      </c>
      <c r="F266">
        <v>192300810.6514295</v>
      </c>
      <c r="G266">
        <v>2753.4086088605482</v>
      </c>
      <c r="H266">
        <v>6700.9285714285224</v>
      </c>
      <c r="I266">
        <v>15595.214285714321</v>
      </c>
      <c r="M266">
        <v>188482.5714285709</v>
      </c>
      <c r="O266">
        <v>37347</v>
      </c>
      <c r="P266">
        <v>0</v>
      </c>
      <c r="Q266">
        <v>0</v>
      </c>
      <c r="R266">
        <v>209908.5714285709</v>
      </c>
      <c r="S266">
        <v>19.285714287310839</v>
      </c>
      <c r="AF266" s="9">
        <f>SUMIF(Table1[[#Headers],[Steam Consumption]:[CHW Consumption_2]], "Elec*",D266:AE266)</f>
        <v>248125.71428571374</v>
      </c>
      <c r="AG266" s="9">
        <f>SUMIF(Table1[[#Headers],[Steam Consumption]:[CHW Consumption_2]], "Gas*",D266:AE266)</f>
        <v>0</v>
      </c>
      <c r="AH266" s="9">
        <f>SUMIF(Table1[[#Headers],[Steam Consumption]:[CHW Consumption_2]], "Steam*",D266:AE266)</f>
        <v>209927.85714285821</v>
      </c>
      <c r="AI266" s="9">
        <f>SUMIF(Table1[[#Headers],[Steam Consumption]:[CHW Consumption_2]], "HW *",D266:AE266)</f>
        <v>0</v>
      </c>
      <c r="AJ266" s="9">
        <f>SUMIF(Table1[[#Headers],[Steam Consumption]:[CHW Consumption_2]], "CHW*",D266:AE266)</f>
        <v>0</v>
      </c>
      <c r="AK266" s="9">
        <f>SUMIF(Table1[[#Headers],[Steam Consumption]:[CHW Consumption_2]], "DW*",D266:AE266)</f>
        <v>0</v>
      </c>
      <c r="AL266" s="9">
        <f>Table1[[#This Row],[Total Elec Consumption]]*3.412</f>
        <v>846604.93714285525</v>
      </c>
      <c r="AM266" s="9">
        <f>Table1[[#This Row],[Total Gas Consumption]]*1</f>
        <v>0</v>
      </c>
      <c r="AN266" s="9">
        <f>Table1[[#This Row],[Total Steam Consumption]]*950/1000</f>
        <v>199431.46428571528</v>
      </c>
      <c r="AO266" s="9">
        <f>Table1[[#This Row],[Total HW Consumption]]</f>
        <v>0</v>
      </c>
      <c r="AP266" s="9">
        <f>Table1[[#This Row],[Total CHW Consumption]]</f>
        <v>0</v>
      </c>
      <c r="AQ266" s="9">
        <f>Table1[[#This Row],[Total DW Consumption]]*0</f>
        <v>0</v>
      </c>
      <c r="AR266" s="9">
        <f>SUM(Table1[[#This Row],[Total Elec Energy]:[Total DW Energy]])</f>
        <v>1046036.4014285705</v>
      </c>
      <c r="AS266" s="7">
        <f>IFERROR(Table1[[#This Row],[Total Building Energy (kBTU)]]/Table1[[#This Row],[Building Area]],0)</f>
        <v>14.977397251307549</v>
      </c>
    </row>
    <row r="267" spans="1:45" x14ac:dyDescent="0.25">
      <c r="A267" s="4">
        <v>43831</v>
      </c>
      <c r="B267" t="s">
        <v>96</v>
      </c>
      <c r="C267">
        <f>VLOOKUP(Table1[[#This Row],[Building]],Building_Areas,2,FALSE)</f>
        <v>392894</v>
      </c>
      <c r="D267">
        <v>0</v>
      </c>
      <c r="F267">
        <v>4464631190.5483322</v>
      </c>
      <c r="G267">
        <v>11363.449659573151</v>
      </c>
      <c r="H267">
        <v>0</v>
      </c>
      <c r="I267">
        <v>0</v>
      </c>
      <c r="M267">
        <v>111910.7045454546</v>
      </c>
      <c r="O267">
        <v>217824.70689655171</v>
      </c>
      <c r="P267">
        <v>4891312.5517241377</v>
      </c>
      <c r="Q267">
        <v>0</v>
      </c>
      <c r="R267">
        <v>1452.105263157895</v>
      </c>
      <c r="S267">
        <v>1296.363636363636</v>
      </c>
      <c r="T267">
        <v>1183.344827586207</v>
      </c>
      <c r="U267">
        <v>600.48148148148152</v>
      </c>
      <c r="V267">
        <v>8150.8620689655163</v>
      </c>
      <c r="W267">
        <v>9100.1034482758623</v>
      </c>
      <c r="X267">
        <v>3119.2413793103451</v>
      </c>
      <c r="Y267">
        <v>9576.7037037037044</v>
      </c>
      <c r="Z267">
        <v>7910.3448275862074</v>
      </c>
      <c r="AA267">
        <v>6306.8965517241377</v>
      </c>
      <c r="AF267" s="9">
        <f>SUMIF(Table1[[#Headers],[Steam Consumption]:[CHW Consumption_2]], "Elec*",D267:AE267)</f>
        <v>361466.14835132938</v>
      </c>
      <c r="AG267" s="9">
        <f>SUMIF(Table1[[#Headers],[Steam Consumption]:[CHW Consumption_2]], "Gas*",D267:AE267)</f>
        <v>0</v>
      </c>
      <c r="AH267" s="9">
        <f>SUMIF(Table1[[#Headers],[Steam Consumption]:[CHW Consumption_2]], "Steam*",D267:AE267)</f>
        <v>4894061.0206236588</v>
      </c>
      <c r="AI267" s="9">
        <f>SUMIF(Table1[[#Headers],[Steam Consumption]:[CHW Consumption_2]], "HW *",D267:AE267)</f>
        <v>0</v>
      </c>
      <c r="AJ267" s="9">
        <f>SUMIF(Table1[[#Headers],[Steam Consumption]:[CHW Consumption_2]], "CHW*",D267:AE267)</f>
        <v>0</v>
      </c>
      <c r="AK267" s="9">
        <f>SUMIF(Table1[[#Headers],[Steam Consumption]:[CHW Consumption_2]], "DW*",D267:AE267)</f>
        <v>14217.241379310344</v>
      </c>
      <c r="AL267" s="9">
        <f>Table1[[#This Row],[Total Elec Consumption]]*3.412</f>
        <v>1233322.4981747358</v>
      </c>
      <c r="AM267" s="9">
        <f>Table1[[#This Row],[Total Gas Consumption]]*1</f>
        <v>0</v>
      </c>
      <c r="AN267" s="9">
        <f>Table1[[#This Row],[Total Steam Consumption]]*950/1000</f>
        <v>4649357.9695924763</v>
      </c>
      <c r="AO267" s="9">
        <f>Table1[[#This Row],[Total HW Consumption]]</f>
        <v>0</v>
      </c>
      <c r="AP267" s="9">
        <f>Table1[[#This Row],[Total CHW Consumption]]</f>
        <v>0</v>
      </c>
      <c r="AQ267" s="9">
        <f>Table1[[#This Row],[Total DW Consumption]]*0</f>
        <v>0</v>
      </c>
      <c r="AR267" s="9">
        <f>SUM(Table1[[#This Row],[Total Elec Energy]:[Total DW Energy]])</f>
        <v>5882680.4677672125</v>
      </c>
      <c r="AS267" s="7">
        <f>IFERROR(Table1[[#This Row],[Total Building Energy (kBTU)]]/Table1[[#This Row],[Building Area]],0)</f>
        <v>14.972691025485787</v>
      </c>
    </row>
    <row r="268" spans="1:45" x14ac:dyDescent="0.25">
      <c r="A268" s="4">
        <v>43374</v>
      </c>
      <c r="B268" t="s">
        <v>123</v>
      </c>
      <c r="C268">
        <f>VLOOKUP(Table1[[#This Row],[Building]],Building_Areas,2,FALSE)</f>
        <v>140788</v>
      </c>
      <c r="D268">
        <v>583231.70370370371</v>
      </c>
      <c r="E268">
        <v>246953.75</v>
      </c>
      <c r="F268">
        <v>532750631.23677778</v>
      </c>
      <c r="G268">
        <v>3784.0627840212078</v>
      </c>
      <c r="N268">
        <v>711264</v>
      </c>
      <c r="AF268" s="9">
        <f>SUMIF(Table1[[#Headers],[Steam Consumption]:[CHW Consumption_2]], "Elec*",D268:AE268)</f>
        <v>246953.75</v>
      </c>
      <c r="AG268" s="9">
        <f>SUMIF(Table1[[#Headers],[Steam Consumption]:[CHW Consumption_2]], "Gas*",D268:AE268)</f>
        <v>0</v>
      </c>
      <c r="AH268" s="9">
        <f>SUMIF(Table1[[#Headers],[Steam Consumption]:[CHW Consumption_2]], "Steam*",D268:AE268)</f>
        <v>583231.70370370371</v>
      </c>
      <c r="AI268" s="9">
        <f>SUMIF(Table1[[#Headers],[Steam Consumption]:[CHW Consumption_2]], "HW *",D268:AE268)</f>
        <v>0</v>
      </c>
      <c r="AJ268" s="9">
        <f>SUMIF(Table1[[#Headers],[Steam Consumption]:[CHW Consumption_2]], "CHW*",D268:AE268)</f>
        <v>711264</v>
      </c>
      <c r="AK268" s="9">
        <f>SUMIF(Table1[[#Headers],[Steam Consumption]:[CHW Consumption_2]], "DW*",D268:AE268)</f>
        <v>0</v>
      </c>
      <c r="AL268" s="9">
        <f>Table1[[#This Row],[Total Elec Consumption]]*3.412</f>
        <v>842606.19499999995</v>
      </c>
      <c r="AM268" s="9">
        <f>Table1[[#This Row],[Total Gas Consumption]]*1</f>
        <v>0</v>
      </c>
      <c r="AN268" s="9">
        <f>Table1[[#This Row],[Total Steam Consumption]]*950/1000</f>
        <v>554070.11851851852</v>
      </c>
      <c r="AO268" s="9">
        <f>Table1[[#This Row],[Total HW Consumption]]</f>
        <v>0</v>
      </c>
      <c r="AP268" s="9">
        <f>Table1[[#This Row],[Total CHW Consumption]]</f>
        <v>711264</v>
      </c>
      <c r="AQ268" s="9">
        <f>Table1[[#This Row],[Total DW Consumption]]*0</f>
        <v>0</v>
      </c>
      <c r="AR268" s="9">
        <f>SUM(Table1[[#This Row],[Total Elec Energy]:[Total DW Energy]])</f>
        <v>2107940.3135185186</v>
      </c>
      <c r="AS268" s="7">
        <f>IFERROR(Table1[[#This Row],[Total Building Energy (kBTU)]]/Table1[[#This Row],[Building Area]],0)</f>
        <v>14.972443059909358</v>
      </c>
    </row>
    <row r="269" spans="1:45" x14ac:dyDescent="0.25">
      <c r="A269" s="4">
        <v>43709</v>
      </c>
      <c r="B269" t="s">
        <v>121</v>
      </c>
      <c r="C269">
        <f>VLOOKUP(Table1[[#This Row],[Building]],Building_Areas,2,FALSE)</f>
        <v>36500</v>
      </c>
      <c r="E269">
        <v>13876.66666666667</v>
      </c>
      <c r="F269">
        <v>47845.379523809519</v>
      </c>
      <c r="G269">
        <v>1.310832315720809</v>
      </c>
      <c r="K269">
        <v>0</v>
      </c>
      <c r="N269">
        <v>498192.85714285722</v>
      </c>
      <c r="AF269" s="9">
        <f>SUMIF(Table1[[#Headers],[Steam Consumption]:[CHW Consumption_2]], "Elec*",D269:AE269)</f>
        <v>13876.66666666667</v>
      </c>
      <c r="AG269" s="9">
        <f>SUMIF(Table1[[#Headers],[Steam Consumption]:[CHW Consumption_2]], "Gas*",D269:AE269)</f>
        <v>0</v>
      </c>
      <c r="AH269" s="9">
        <f>SUMIF(Table1[[#Headers],[Steam Consumption]:[CHW Consumption_2]], "Steam*",D269:AE269)</f>
        <v>0</v>
      </c>
      <c r="AI269" s="9">
        <f>SUMIF(Table1[[#Headers],[Steam Consumption]:[CHW Consumption_2]], "HW *",D269:AE269)</f>
        <v>0</v>
      </c>
      <c r="AJ269" s="9">
        <f>SUMIF(Table1[[#Headers],[Steam Consumption]:[CHW Consumption_2]], "CHW*",D269:AE269)</f>
        <v>498192.85714285722</v>
      </c>
      <c r="AK269" s="9">
        <f>SUMIF(Table1[[#Headers],[Steam Consumption]:[CHW Consumption_2]], "DW*",D269:AE269)</f>
        <v>0</v>
      </c>
      <c r="AL269" s="9">
        <f>Table1[[#This Row],[Total Elec Consumption]]*3.412</f>
        <v>47347.186666666676</v>
      </c>
      <c r="AM269" s="9">
        <f>Table1[[#This Row],[Total Gas Consumption]]*1</f>
        <v>0</v>
      </c>
      <c r="AN269" s="9">
        <f>Table1[[#This Row],[Total Steam Consumption]]*950/1000</f>
        <v>0</v>
      </c>
      <c r="AO269" s="9">
        <f>Table1[[#This Row],[Total HW Consumption]]</f>
        <v>0</v>
      </c>
      <c r="AP269" s="9">
        <f>Table1[[#This Row],[Total CHW Consumption]]</f>
        <v>498192.85714285722</v>
      </c>
      <c r="AQ269" s="9">
        <f>Table1[[#This Row],[Total DW Consumption]]*0</f>
        <v>0</v>
      </c>
      <c r="AR269" s="9">
        <f>SUM(Table1[[#This Row],[Total Elec Energy]:[Total DW Energy]])</f>
        <v>545540.04380952392</v>
      </c>
      <c r="AS269" s="7">
        <f>IFERROR(Table1[[#This Row],[Total Building Energy (kBTU)]]/Table1[[#This Row],[Building Area]],0)</f>
        <v>14.946302570123944</v>
      </c>
    </row>
    <row r="270" spans="1:45" x14ac:dyDescent="0.25">
      <c r="A270" s="4">
        <v>44136</v>
      </c>
      <c r="B270" t="s">
        <v>123</v>
      </c>
      <c r="C270">
        <f>VLOOKUP(Table1[[#This Row],[Building]],Building_Areas,2,FALSE)</f>
        <v>140788</v>
      </c>
      <c r="D270">
        <v>659091.42857142864</v>
      </c>
      <c r="E270">
        <v>241957.89473684211</v>
      </c>
      <c r="F270">
        <v>601917593.66255641</v>
      </c>
      <c r="G270">
        <v>4275.347285724326</v>
      </c>
      <c r="N270">
        <v>650468.57142857136</v>
      </c>
      <c r="AF270" s="9">
        <f>SUMIF(Table1[[#Headers],[Steam Consumption]:[CHW Consumption_2]], "Elec*",D270:AE270)</f>
        <v>241957.89473684211</v>
      </c>
      <c r="AG270" s="9">
        <f>SUMIF(Table1[[#Headers],[Steam Consumption]:[CHW Consumption_2]], "Gas*",D270:AE270)</f>
        <v>0</v>
      </c>
      <c r="AH270" s="9">
        <f>SUMIF(Table1[[#Headers],[Steam Consumption]:[CHW Consumption_2]], "Steam*",D270:AE270)</f>
        <v>659091.42857142864</v>
      </c>
      <c r="AI270" s="9">
        <f>SUMIF(Table1[[#Headers],[Steam Consumption]:[CHW Consumption_2]], "HW *",D270:AE270)</f>
        <v>0</v>
      </c>
      <c r="AJ270" s="9">
        <f>SUMIF(Table1[[#Headers],[Steam Consumption]:[CHW Consumption_2]], "CHW*",D270:AE270)</f>
        <v>650468.57142857136</v>
      </c>
      <c r="AK270" s="9">
        <f>SUMIF(Table1[[#Headers],[Steam Consumption]:[CHW Consumption_2]], "DW*",D270:AE270)</f>
        <v>0</v>
      </c>
      <c r="AL270" s="9">
        <f>Table1[[#This Row],[Total Elec Consumption]]*3.412</f>
        <v>825560.33684210526</v>
      </c>
      <c r="AM270" s="9">
        <f>Table1[[#This Row],[Total Gas Consumption]]*1</f>
        <v>0</v>
      </c>
      <c r="AN270" s="9">
        <f>Table1[[#This Row],[Total Steam Consumption]]*950/1000</f>
        <v>626136.85714285716</v>
      </c>
      <c r="AO270" s="9">
        <f>Table1[[#This Row],[Total HW Consumption]]</f>
        <v>0</v>
      </c>
      <c r="AP270" s="9">
        <f>Table1[[#This Row],[Total CHW Consumption]]</f>
        <v>650468.57142857136</v>
      </c>
      <c r="AQ270" s="9">
        <f>Table1[[#This Row],[Total DW Consumption]]*0</f>
        <v>0</v>
      </c>
      <c r="AR270" s="9">
        <f>SUM(Table1[[#This Row],[Total Elec Energy]:[Total DW Energy]])</f>
        <v>2102165.7654135339</v>
      </c>
      <c r="AS270" s="7">
        <f>IFERROR(Table1[[#This Row],[Total Building Energy (kBTU)]]/Table1[[#This Row],[Building Area]],0)</f>
        <v>14.93142714871675</v>
      </c>
    </row>
    <row r="271" spans="1:45" x14ac:dyDescent="0.25">
      <c r="A271" s="4">
        <v>44501</v>
      </c>
      <c r="B271" t="s">
        <v>87</v>
      </c>
      <c r="C271">
        <f>VLOOKUP(Table1[[#This Row],[Building]],Building_Areas,2,FALSE)</f>
        <v>69841</v>
      </c>
      <c r="F271">
        <v>341877255.97200012</v>
      </c>
      <c r="G271">
        <v>4895.079623315818</v>
      </c>
      <c r="H271">
        <v>7158</v>
      </c>
      <c r="I271">
        <v>12543</v>
      </c>
      <c r="M271">
        <v>142380</v>
      </c>
      <c r="O271">
        <v>39300</v>
      </c>
      <c r="P271">
        <v>0</v>
      </c>
      <c r="Q271">
        <v>0</v>
      </c>
      <c r="R271">
        <v>358500</v>
      </c>
      <c r="S271">
        <v>15612</v>
      </c>
      <c r="AF271" s="9">
        <f>SUMIF(Table1[[#Headers],[Steam Consumption]:[CHW Consumption_2]], "Elec*",D271:AE271)</f>
        <v>201381</v>
      </c>
      <c r="AG271" s="9">
        <f>SUMIF(Table1[[#Headers],[Steam Consumption]:[CHW Consumption_2]], "Gas*",D271:AE271)</f>
        <v>0</v>
      </c>
      <c r="AH271" s="9">
        <f>SUMIF(Table1[[#Headers],[Steam Consumption]:[CHW Consumption_2]], "Steam*",D271:AE271)</f>
        <v>374112</v>
      </c>
      <c r="AI271" s="9">
        <f>SUMIF(Table1[[#Headers],[Steam Consumption]:[CHW Consumption_2]], "HW *",D271:AE271)</f>
        <v>0</v>
      </c>
      <c r="AJ271" s="9">
        <f>SUMIF(Table1[[#Headers],[Steam Consumption]:[CHW Consumption_2]], "CHW*",D271:AE271)</f>
        <v>0</v>
      </c>
      <c r="AK271" s="9">
        <f>SUMIF(Table1[[#Headers],[Steam Consumption]:[CHW Consumption_2]], "DW*",D271:AE271)</f>
        <v>0</v>
      </c>
      <c r="AL271" s="9">
        <f>Table1[[#This Row],[Total Elec Consumption]]*3.412</f>
        <v>687111.97199999995</v>
      </c>
      <c r="AM271" s="9">
        <f>Table1[[#This Row],[Total Gas Consumption]]*1</f>
        <v>0</v>
      </c>
      <c r="AN271" s="9">
        <f>Table1[[#This Row],[Total Steam Consumption]]*950/1000</f>
        <v>355406.4</v>
      </c>
      <c r="AO271" s="9">
        <f>Table1[[#This Row],[Total HW Consumption]]</f>
        <v>0</v>
      </c>
      <c r="AP271" s="9">
        <f>Table1[[#This Row],[Total CHW Consumption]]</f>
        <v>0</v>
      </c>
      <c r="AQ271" s="9">
        <f>Table1[[#This Row],[Total DW Consumption]]*0</f>
        <v>0</v>
      </c>
      <c r="AR271" s="9">
        <f>SUM(Table1[[#This Row],[Total Elec Energy]:[Total DW Energy]])</f>
        <v>1042518.372</v>
      </c>
      <c r="AS271" s="7">
        <f>IFERROR(Table1[[#This Row],[Total Building Energy (kBTU)]]/Table1[[#This Row],[Building Area]],0)</f>
        <v>14.927025271688549</v>
      </c>
    </row>
    <row r="272" spans="1:45" x14ac:dyDescent="0.25">
      <c r="A272" s="4">
        <v>43831</v>
      </c>
      <c r="B272" t="s">
        <v>84</v>
      </c>
      <c r="C272">
        <f>VLOOKUP(Table1[[#This Row],[Building]],Building_Areas,2,FALSE)</f>
        <v>111135</v>
      </c>
      <c r="D272">
        <v>1464162.068965517</v>
      </c>
      <c r="E272">
        <v>76940.851851851854</v>
      </c>
      <c r="F272">
        <v>1335897624.8072081</v>
      </c>
      <c r="G272">
        <v>12020.494217008219</v>
      </c>
      <c r="L272">
        <v>319295.72413793107</v>
      </c>
      <c r="N272">
        <v>0</v>
      </c>
      <c r="AF272" s="9">
        <f>SUMIF(Table1[[#Headers],[Steam Consumption]:[CHW Consumption_2]], "Elec*",D272:AE272)</f>
        <v>76940.851851851854</v>
      </c>
      <c r="AG272" s="9">
        <f>SUMIF(Table1[[#Headers],[Steam Consumption]:[CHW Consumption_2]], "Gas*",D272:AE272)</f>
        <v>0</v>
      </c>
      <c r="AH272" s="9">
        <f>SUMIF(Table1[[#Headers],[Steam Consumption]:[CHW Consumption_2]], "Steam*",D272:AE272)</f>
        <v>1464162.068965517</v>
      </c>
      <c r="AI272" s="9">
        <f>SUMIF(Table1[[#Headers],[Steam Consumption]:[CHW Consumption_2]], "HW *",D272:AE272)</f>
        <v>0</v>
      </c>
      <c r="AJ272" s="9">
        <f>SUMIF(Table1[[#Headers],[Steam Consumption]:[CHW Consumption_2]], "CHW*",D272:AE272)</f>
        <v>0</v>
      </c>
      <c r="AK272" s="9">
        <f>SUMIF(Table1[[#Headers],[Steam Consumption]:[CHW Consumption_2]], "DW*",D272:AE272)</f>
        <v>319295.72413793107</v>
      </c>
      <c r="AL272" s="9">
        <f>Table1[[#This Row],[Total Elec Consumption]]*3.412</f>
        <v>262522.18651851855</v>
      </c>
      <c r="AM272" s="9">
        <f>Table1[[#This Row],[Total Gas Consumption]]*1</f>
        <v>0</v>
      </c>
      <c r="AN272" s="9">
        <f>Table1[[#This Row],[Total Steam Consumption]]*950/1000</f>
        <v>1390953.9655172413</v>
      </c>
      <c r="AO272" s="9">
        <f>Table1[[#This Row],[Total HW Consumption]]</f>
        <v>0</v>
      </c>
      <c r="AP272" s="9">
        <f>Table1[[#This Row],[Total CHW Consumption]]</f>
        <v>0</v>
      </c>
      <c r="AQ272" s="9">
        <f>Table1[[#This Row],[Total DW Consumption]]*0</f>
        <v>0</v>
      </c>
      <c r="AR272" s="9">
        <f>SUM(Table1[[#This Row],[Total Elec Energy]:[Total DW Energy]])</f>
        <v>1653476.1520357598</v>
      </c>
      <c r="AS272" s="7">
        <f>IFERROR(Table1[[#This Row],[Total Building Energy (kBTU)]]/Table1[[#This Row],[Building Area]],0)</f>
        <v>14.878086579707201</v>
      </c>
    </row>
    <row r="273" spans="1:45" x14ac:dyDescent="0.25">
      <c r="A273" s="4">
        <v>43862</v>
      </c>
      <c r="B273" t="s">
        <v>83</v>
      </c>
      <c r="C273">
        <f>VLOOKUP(Table1[[#This Row],[Building]],Building_Areas,2,FALSE)</f>
        <v>16298</v>
      </c>
      <c r="F273">
        <v>166021602.29504001</v>
      </c>
      <c r="G273">
        <v>10186.624266476871</v>
      </c>
      <c r="H273">
        <v>0</v>
      </c>
      <c r="I273">
        <v>20313.919999999998</v>
      </c>
      <c r="J273">
        <v>0</v>
      </c>
      <c r="L273">
        <v>694608</v>
      </c>
      <c r="P273">
        <v>125268.4</v>
      </c>
      <c r="Q273">
        <v>55935.199999999997</v>
      </c>
      <c r="AF273" s="9">
        <f>SUMIF(Table1[[#Headers],[Steam Consumption]:[CHW Consumption_2]], "Elec*",D273:AE273)</f>
        <v>20313.919999999998</v>
      </c>
      <c r="AG273" s="9">
        <f>SUMIF(Table1[[#Headers],[Steam Consumption]:[CHW Consumption_2]], "Gas*",D273:AE273)</f>
        <v>0</v>
      </c>
      <c r="AH273" s="9">
        <f>SUMIF(Table1[[#Headers],[Steam Consumption]:[CHW Consumption_2]], "Steam*",D273:AE273)</f>
        <v>181203.59999999998</v>
      </c>
      <c r="AI273" s="9">
        <f>SUMIF(Table1[[#Headers],[Steam Consumption]:[CHW Consumption_2]], "HW *",D273:AE273)</f>
        <v>0</v>
      </c>
      <c r="AJ273" s="9">
        <f>SUMIF(Table1[[#Headers],[Steam Consumption]:[CHW Consumption_2]], "CHW*",D273:AE273)</f>
        <v>0</v>
      </c>
      <c r="AK273" s="9">
        <f>SUMIF(Table1[[#Headers],[Steam Consumption]:[CHW Consumption_2]], "DW*",D273:AE273)</f>
        <v>694608</v>
      </c>
      <c r="AL273" s="9">
        <f>Table1[[#This Row],[Total Elec Consumption]]*3.412</f>
        <v>69311.095039999986</v>
      </c>
      <c r="AM273" s="9">
        <f>Table1[[#This Row],[Total Gas Consumption]]*1</f>
        <v>0</v>
      </c>
      <c r="AN273" s="9">
        <f>Table1[[#This Row],[Total Steam Consumption]]*950/1000</f>
        <v>172143.41999999998</v>
      </c>
      <c r="AO273" s="9">
        <f>Table1[[#This Row],[Total HW Consumption]]</f>
        <v>0</v>
      </c>
      <c r="AP273" s="9">
        <f>Table1[[#This Row],[Total CHW Consumption]]</f>
        <v>0</v>
      </c>
      <c r="AQ273" s="9">
        <f>Table1[[#This Row],[Total DW Consumption]]*0</f>
        <v>0</v>
      </c>
      <c r="AR273" s="9">
        <f>SUM(Table1[[#This Row],[Total Elec Energy]:[Total DW Energy]])</f>
        <v>241454.51503999997</v>
      </c>
      <c r="AS273" s="7">
        <f>IFERROR(Table1[[#This Row],[Total Building Energy (kBTU)]]/Table1[[#This Row],[Building Area]],0)</f>
        <v>14.814978220640567</v>
      </c>
    </row>
    <row r="274" spans="1:45" x14ac:dyDescent="0.25">
      <c r="A274" s="4">
        <v>43435</v>
      </c>
      <c r="B274" t="s">
        <v>87</v>
      </c>
      <c r="C274">
        <f>VLOOKUP(Table1[[#This Row],[Building]],Building_Areas,2,FALSE)</f>
        <v>69841</v>
      </c>
      <c r="F274">
        <v>290322817.66456872</v>
      </c>
      <c r="G274">
        <v>4156.9109500804498</v>
      </c>
      <c r="H274">
        <v>8685.1666666666679</v>
      </c>
      <c r="I274">
        <v>17093.916666666661</v>
      </c>
      <c r="M274">
        <v>140765</v>
      </c>
      <c r="O274">
        <v>48204.352941188961</v>
      </c>
      <c r="P274">
        <v>0</v>
      </c>
      <c r="Q274">
        <v>0</v>
      </c>
      <c r="R274">
        <v>317533</v>
      </c>
      <c r="S274">
        <v>0</v>
      </c>
      <c r="AF274" s="9">
        <f>SUMIF(Table1[[#Headers],[Steam Consumption]:[CHW Consumption_2]], "Elec*",D274:AE274)</f>
        <v>214748.43627452228</v>
      </c>
      <c r="AG274" s="9">
        <f>SUMIF(Table1[[#Headers],[Steam Consumption]:[CHW Consumption_2]], "Gas*",D274:AE274)</f>
        <v>0</v>
      </c>
      <c r="AH274" s="9">
        <f>SUMIF(Table1[[#Headers],[Steam Consumption]:[CHW Consumption_2]], "Steam*",D274:AE274)</f>
        <v>317533</v>
      </c>
      <c r="AI274" s="9">
        <f>SUMIF(Table1[[#Headers],[Steam Consumption]:[CHW Consumption_2]], "HW *",D274:AE274)</f>
        <v>0</v>
      </c>
      <c r="AJ274" s="9">
        <f>SUMIF(Table1[[#Headers],[Steam Consumption]:[CHW Consumption_2]], "CHW*",D274:AE274)</f>
        <v>0</v>
      </c>
      <c r="AK274" s="9">
        <f>SUMIF(Table1[[#Headers],[Steam Consumption]:[CHW Consumption_2]], "DW*",D274:AE274)</f>
        <v>0</v>
      </c>
      <c r="AL274" s="9">
        <f>Table1[[#This Row],[Total Elec Consumption]]*3.412</f>
        <v>732721.66456866998</v>
      </c>
      <c r="AM274" s="9">
        <f>Table1[[#This Row],[Total Gas Consumption]]*1</f>
        <v>0</v>
      </c>
      <c r="AN274" s="9">
        <f>Table1[[#This Row],[Total Steam Consumption]]*950/1000</f>
        <v>301656.34999999998</v>
      </c>
      <c r="AO274" s="9">
        <f>Table1[[#This Row],[Total HW Consumption]]</f>
        <v>0</v>
      </c>
      <c r="AP274" s="9">
        <f>Table1[[#This Row],[Total CHW Consumption]]</f>
        <v>0</v>
      </c>
      <c r="AQ274" s="9">
        <f>Table1[[#This Row],[Total DW Consumption]]*0</f>
        <v>0</v>
      </c>
      <c r="AR274" s="9">
        <f>SUM(Table1[[#This Row],[Total Elec Energy]:[Total DW Energy]])</f>
        <v>1034378.01456867</v>
      </c>
      <c r="AS274" s="7">
        <f>IFERROR(Table1[[#This Row],[Total Building Energy (kBTU)]]/Table1[[#This Row],[Building Area]],0)</f>
        <v>14.810469703593448</v>
      </c>
    </row>
    <row r="275" spans="1:45" x14ac:dyDescent="0.25">
      <c r="A275" s="4">
        <v>44593</v>
      </c>
      <c r="B275" t="s">
        <v>126</v>
      </c>
      <c r="C275">
        <f>VLOOKUP(Table1[[#This Row],[Building]],Building_Areas,2,FALSE)</f>
        <v>62912.82</v>
      </c>
      <c r="D275">
        <v>800308</v>
      </c>
      <c r="E275">
        <v>49804</v>
      </c>
      <c r="F275">
        <v>730050827.24800003</v>
      </c>
      <c r="G275">
        <v>11604.13312428274</v>
      </c>
      <c r="N275">
        <v>0</v>
      </c>
      <c r="AF275" s="9">
        <f>SUMIF(Table1[[#Headers],[Steam Consumption]:[CHW Consumption_2]], "Elec*",D275:AE275)</f>
        <v>49804</v>
      </c>
      <c r="AG275" s="9">
        <f>SUMIF(Table1[[#Headers],[Steam Consumption]:[CHW Consumption_2]], "Gas*",D275:AE275)</f>
        <v>0</v>
      </c>
      <c r="AH275" s="9">
        <f>SUMIF(Table1[[#Headers],[Steam Consumption]:[CHW Consumption_2]], "Steam*",D275:AE275)</f>
        <v>800308</v>
      </c>
      <c r="AI275" s="9">
        <f>SUMIF(Table1[[#Headers],[Steam Consumption]:[CHW Consumption_2]], "HW *",D275:AE275)</f>
        <v>0</v>
      </c>
      <c r="AJ275" s="9">
        <f>SUMIF(Table1[[#Headers],[Steam Consumption]:[CHW Consumption_2]], "CHW*",D275:AE275)</f>
        <v>0</v>
      </c>
      <c r="AK275" s="9">
        <f>SUMIF(Table1[[#Headers],[Steam Consumption]:[CHW Consumption_2]], "DW*",D275:AE275)</f>
        <v>0</v>
      </c>
      <c r="AL275" s="9">
        <f>Table1[[#This Row],[Total Elec Consumption]]*3.412</f>
        <v>169931.24799999999</v>
      </c>
      <c r="AM275" s="9">
        <f>Table1[[#This Row],[Total Gas Consumption]]*1</f>
        <v>0</v>
      </c>
      <c r="AN275" s="9">
        <f>Table1[[#This Row],[Total Steam Consumption]]*950/1000</f>
        <v>760292.6</v>
      </c>
      <c r="AO275" s="9">
        <f>Table1[[#This Row],[Total HW Consumption]]</f>
        <v>0</v>
      </c>
      <c r="AP275" s="9">
        <f>Table1[[#This Row],[Total CHW Consumption]]</f>
        <v>0</v>
      </c>
      <c r="AQ275" s="9">
        <f>Table1[[#This Row],[Total DW Consumption]]*0</f>
        <v>0</v>
      </c>
      <c r="AR275" s="9">
        <f>SUM(Table1[[#This Row],[Total Elec Energy]:[Total DW Energy]])</f>
        <v>930223.848</v>
      </c>
      <c r="AS275" s="7">
        <f>IFERROR(Table1[[#This Row],[Total Building Energy (kBTU)]]/Table1[[#This Row],[Building Area]],0)</f>
        <v>14.78591880001564</v>
      </c>
    </row>
    <row r="276" spans="1:45" x14ac:dyDescent="0.25">
      <c r="A276" s="4">
        <v>43770</v>
      </c>
      <c r="B276" t="s">
        <v>126</v>
      </c>
      <c r="C276">
        <f>VLOOKUP(Table1[[#This Row],[Building]],Building_Areas,2,FALSE)</f>
        <v>62912.82</v>
      </c>
      <c r="D276">
        <v>752134.2857142858</v>
      </c>
      <c r="E276">
        <v>62474.400000000001</v>
      </c>
      <c r="F276">
        <v>686159631.22422862</v>
      </c>
      <c r="G276">
        <v>10906.484052965659</v>
      </c>
      <c r="N276">
        <v>0</v>
      </c>
      <c r="AF276" s="9">
        <f>SUMIF(Table1[[#Headers],[Steam Consumption]:[CHW Consumption_2]], "Elec*",D276:AE276)</f>
        <v>62474.400000000001</v>
      </c>
      <c r="AG276" s="9">
        <f>SUMIF(Table1[[#Headers],[Steam Consumption]:[CHW Consumption_2]], "Gas*",D276:AE276)</f>
        <v>0</v>
      </c>
      <c r="AH276" s="9">
        <f>SUMIF(Table1[[#Headers],[Steam Consumption]:[CHW Consumption_2]], "Steam*",D276:AE276)</f>
        <v>752134.2857142858</v>
      </c>
      <c r="AI276" s="9">
        <f>SUMIF(Table1[[#Headers],[Steam Consumption]:[CHW Consumption_2]], "HW *",D276:AE276)</f>
        <v>0</v>
      </c>
      <c r="AJ276" s="9">
        <f>SUMIF(Table1[[#Headers],[Steam Consumption]:[CHW Consumption_2]], "CHW*",D276:AE276)</f>
        <v>0</v>
      </c>
      <c r="AK276" s="9">
        <f>SUMIF(Table1[[#Headers],[Steam Consumption]:[CHW Consumption_2]], "DW*",D276:AE276)</f>
        <v>0</v>
      </c>
      <c r="AL276" s="9">
        <f>Table1[[#This Row],[Total Elec Consumption]]*3.412</f>
        <v>213162.65280000001</v>
      </c>
      <c r="AM276" s="9">
        <f>Table1[[#This Row],[Total Gas Consumption]]*1</f>
        <v>0</v>
      </c>
      <c r="AN276" s="9">
        <f>Table1[[#This Row],[Total Steam Consumption]]*950/1000</f>
        <v>714527.57142857148</v>
      </c>
      <c r="AO276" s="9">
        <f>Table1[[#This Row],[Total HW Consumption]]</f>
        <v>0</v>
      </c>
      <c r="AP276" s="9">
        <f>Table1[[#This Row],[Total CHW Consumption]]</f>
        <v>0</v>
      </c>
      <c r="AQ276" s="9">
        <f>Table1[[#This Row],[Total DW Consumption]]*0</f>
        <v>0</v>
      </c>
      <c r="AR276" s="9">
        <f>SUM(Table1[[#This Row],[Total Elec Energy]:[Total DW Energy]])</f>
        <v>927690.22422857152</v>
      </c>
      <c r="AS276" s="7">
        <f>IFERROR(Table1[[#This Row],[Total Building Energy (kBTU)]]/Table1[[#This Row],[Building Area]],0)</f>
        <v>14.7456468209273</v>
      </c>
    </row>
    <row r="277" spans="1:45" x14ac:dyDescent="0.25">
      <c r="A277" s="4">
        <v>44287</v>
      </c>
      <c r="B277" t="s">
        <v>83</v>
      </c>
      <c r="C277">
        <f>VLOOKUP(Table1[[#This Row],[Building]],Building_Areas,2,FALSE)</f>
        <v>16298</v>
      </c>
      <c r="F277">
        <v>137501461.09599999</v>
      </c>
      <c r="G277">
        <v>8436.7076387286779</v>
      </c>
      <c r="H277">
        <v>0</v>
      </c>
      <c r="I277">
        <v>28658</v>
      </c>
      <c r="J277">
        <v>0</v>
      </c>
      <c r="L277">
        <v>886400</v>
      </c>
      <c r="P277">
        <v>108880</v>
      </c>
      <c r="Q277">
        <v>40810</v>
      </c>
      <c r="AF277" s="9">
        <f>SUMIF(Table1[[#Headers],[Steam Consumption]:[CHW Consumption_2]], "Elec*",D277:AE277)</f>
        <v>28658</v>
      </c>
      <c r="AG277" s="9">
        <f>SUMIF(Table1[[#Headers],[Steam Consumption]:[CHW Consumption_2]], "Gas*",D277:AE277)</f>
        <v>0</v>
      </c>
      <c r="AH277" s="9">
        <f>SUMIF(Table1[[#Headers],[Steam Consumption]:[CHW Consumption_2]], "Steam*",D277:AE277)</f>
        <v>149690</v>
      </c>
      <c r="AI277" s="9">
        <f>SUMIF(Table1[[#Headers],[Steam Consumption]:[CHW Consumption_2]], "HW *",D277:AE277)</f>
        <v>0</v>
      </c>
      <c r="AJ277" s="9">
        <f>SUMIF(Table1[[#Headers],[Steam Consumption]:[CHW Consumption_2]], "CHW*",D277:AE277)</f>
        <v>0</v>
      </c>
      <c r="AK277" s="9">
        <f>SUMIF(Table1[[#Headers],[Steam Consumption]:[CHW Consumption_2]], "DW*",D277:AE277)</f>
        <v>886400</v>
      </c>
      <c r="AL277" s="9">
        <f>Table1[[#This Row],[Total Elec Consumption]]*3.412</f>
        <v>97781.096000000005</v>
      </c>
      <c r="AM277" s="9">
        <f>Table1[[#This Row],[Total Gas Consumption]]*1</f>
        <v>0</v>
      </c>
      <c r="AN277" s="9">
        <f>Table1[[#This Row],[Total Steam Consumption]]*950/1000</f>
        <v>142205.5</v>
      </c>
      <c r="AO277" s="9">
        <f>Table1[[#This Row],[Total HW Consumption]]</f>
        <v>0</v>
      </c>
      <c r="AP277" s="9">
        <f>Table1[[#This Row],[Total CHW Consumption]]</f>
        <v>0</v>
      </c>
      <c r="AQ277" s="9">
        <f>Table1[[#This Row],[Total DW Consumption]]*0</f>
        <v>0</v>
      </c>
      <c r="AR277" s="9">
        <f>SUM(Table1[[#This Row],[Total Elec Energy]:[Total DW Energy]])</f>
        <v>239986.59600000002</v>
      </c>
      <c r="AS277" s="7">
        <f>IFERROR(Table1[[#This Row],[Total Building Energy (kBTU)]]/Table1[[#This Row],[Building Area]],0)</f>
        <v>14.724910786599583</v>
      </c>
    </row>
    <row r="278" spans="1:45" x14ac:dyDescent="0.25">
      <c r="A278" s="4">
        <v>43678</v>
      </c>
      <c r="B278" t="s">
        <v>121</v>
      </c>
      <c r="C278">
        <f>VLOOKUP(Table1[[#This Row],[Building]],Building_Areas,2,FALSE)</f>
        <v>36500</v>
      </c>
      <c r="E278">
        <v>13871.761904761899</v>
      </c>
      <c r="F278">
        <v>47818.733859047621</v>
      </c>
      <c r="G278">
        <v>1.310102297508154</v>
      </c>
      <c r="K278">
        <v>0</v>
      </c>
      <c r="N278">
        <v>488282.24</v>
      </c>
      <c r="AF278" s="9">
        <f>SUMIF(Table1[[#Headers],[Steam Consumption]:[CHW Consumption_2]], "Elec*",D278:AE278)</f>
        <v>13871.761904761899</v>
      </c>
      <c r="AG278" s="9">
        <f>SUMIF(Table1[[#Headers],[Steam Consumption]:[CHW Consumption_2]], "Gas*",D278:AE278)</f>
        <v>0</v>
      </c>
      <c r="AH278" s="9">
        <f>SUMIF(Table1[[#Headers],[Steam Consumption]:[CHW Consumption_2]], "Steam*",D278:AE278)</f>
        <v>0</v>
      </c>
      <c r="AI278" s="9">
        <f>SUMIF(Table1[[#Headers],[Steam Consumption]:[CHW Consumption_2]], "HW *",D278:AE278)</f>
        <v>0</v>
      </c>
      <c r="AJ278" s="9">
        <f>SUMIF(Table1[[#Headers],[Steam Consumption]:[CHW Consumption_2]], "CHW*",D278:AE278)</f>
        <v>488282.24</v>
      </c>
      <c r="AK278" s="9">
        <f>SUMIF(Table1[[#Headers],[Steam Consumption]:[CHW Consumption_2]], "DW*",D278:AE278)</f>
        <v>0</v>
      </c>
      <c r="AL278" s="9">
        <f>Table1[[#This Row],[Total Elec Consumption]]*3.412</f>
        <v>47330.451619047599</v>
      </c>
      <c r="AM278" s="9">
        <f>Table1[[#This Row],[Total Gas Consumption]]*1</f>
        <v>0</v>
      </c>
      <c r="AN278" s="9">
        <f>Table1[[#This Row],[Total Steam Consumption]]*950/1000</f>
        <v>0</v>
      </c>
      <c r="AO278" s="9">
        <f>Table1[[#This Row],[Total HW Consumption]]</f>
        <v>0</v>
      </c>
      <c r="AP278" s="9">
        <f>Table1[[#This Row],[Total CHW Consumption]]</f>
        <v>488282.24</v>
      </c>
      <c r="AQ278" s="9">
        <f>Table1[[#This Row],[Total DW Consumption]]*0</f>
        <v>0</v>
      </c>
      <c r="AR278" s="9">
        <f>SUM(Table1[[#This Row],[Total Elec Energy]:[Total DW Energy]])</f>
        <v>535612.69161904755</v>
      </c>
      <c r="AS278" s="7">
        <f>IFERROR(Table1[[#This Row],[Total Building Energy (kBTU)]]/Table1[[#This Row],[Building Area]],0)</f>
        <v>14.67432031833007</v>
      </c>
    </row>
    <row r="279" spans="1:45" x14ac:dyDescent="0.25">
      <c r="A279" s="4">
        <v>44621</v>
      </c>
      <c r="B279" t="s">
        <v>87</v>
      </c>
      <c r="C279">
        <f>VLOOKUP(Table1[[#This Row],[Building]],Building_Areas,2,FALSE)</f>
        <v>69841</v>
      </c>
      <c r="F279">
        <v>323482832.59941858</v>
      </c>
      <c r="G279">
        <v>4631.7039074385912</v>
      </c>
      <c r="H279">
        <v>7528.5714285714284</v>
      </c>
      <c r="I279">
        <v>10980.642857142861</v>
      </c>
      <c r="M279">
        <v>139066</v>
      </c>
      <c r="O279">
        <v>43710</v>
      </c>
      <c r="P279">
        <v>0</v>
      </c>
      <c r="Q279">
        <v>0</v>
      </c>
      <c r="R279">
        <v>329989.6551724138</v>
      </c>
      <c r="S279">
        <v>23953.37931034483</v>
      </c>
      <c r="AF279" s="9">
        <f>SUMIF(Table1[[#Headers],[Steam Consumption]:[CHW Consumption_2]], "Elec*",D279:AE279)</f>
        <v>201285.21428571429</v>
      </c>
      <c r="AG279" s="9">
        <f>SUMIF(Table1[[#Headers],[Steam Consumption]:[CHW Consumption_2]], "Gas*",D279:AE279)</f>
        <v>0</v>
      </c>
      <c r="AH279" s="9">
        <f>SUMIF(Table1[[#Headers],[Steam Consumption]:[CHW Consumption_2]], "Steam*",D279:AE279)</f>
        <v>353943.03448275861</v>
      </c>
      <c r="AI279" s="9">
        <f>SUMIF(Table1[[#Headers],[Steam Consumption]:[CHW Consumption_2]], "HW *",D279:AE279)</f>
        <v>0</v>
      </c>
      <c r="AJ279" s="9">
        <f>SUMIF(Table1[[#Headers],[Steam Consumption]:[CHW Consumption_2]], "CHW*",D279:AE279)</f>
        <v>0</v>
      </c>
      <c r="AK279" s="9">
        <f>SUMIF(Table1[[#Headers],[Steam Consumption]:[CHW Consumption_2]], "DW*",D279:AE279)</f>
        <v>0</v>
      </c>
      <c r="AL279" s="9">
        <f>Table1[[#This Row],[Total Elec Consumption]]*3.412</f>
        <v>686785.15114285715</v>
      </c>
      <c r="AM279" s="9">
        <f>Table1[[#This Row],[Total Gas Consumption]]*1</f>
        <v>0</v>
      </c>
      <c r="AN279" s="9">
        <f>Table1[[#This Row],[Total Steam Consumption]]*950/1000</f>
        <v>336245.88275862066</v>
      </c>
      <c r="AO279" s="9">
        <f>Table1[[#This Row],[Total HW Consumption]]</f>
        <v>0</v>
      </c>
      <c r="AP279" s="9">
        <f>Table1[[#This Row],[Total CHW Consumption]]</f>
        <v>0</v>
      </c>
      <c r="AQ279" s="9">
        <f>Table1[[#This Row],[Total DW Consumption]]*0</f>
        <v>0</v>
      </c>
      <c r="AR279" s="9">
        <f>SUM(Table1[[#This Row],[Total Elec Energy]:[Total DW Energy]])</f>
        <v>1023031.0339014778</v>
      </c>
      <c r="AS279" s="7">
        <f>IFERROR(Table1[[#This Row],[Total Building Energy (kBTU)]]/Table1[[#This Row],[Building Area]],0)</f>
        <v>14.648000943592987</v>
      </c>
    </row>
    <row r="280" spans="1:45" x14ac:dyDescent="0.25">
      <c r="A280" s="4">
        <v>44621</v>
      </c>
      <c r="B280" t="s">
        <v>83</v>
      </c>
      <c r="C280">
        <f>VLOOKUP(Table1[[#This Row],[Building]],Building_Areas,2,FALSE)</f>
        <v>16298</v>
      </c>
      <c r="F280">
        <v>172766384.12675861</v>
      </c>
      <c r="G280">
        <v>10600.46534094727</v>
      </c>
      <c r="H280">
        <v>0</v>
      </c>
      <c r="I280">
        <v>17245.62068965517</v>
      </c>
      <c r="J280">
        <v>0</v>
      </c>
      <c r="L280">
        <v>872275.86206896545</v>
      </c>
      <c r="P280">
        <v>126330.3448275862</v>
      </c>
      <c r="Q280">
        <v>62085.517241379312</v>
      </c>
      <c r="AF280" s="9">
        <f>SUMIF(Table1[[#Headers],[Steam Consumption]:[CHW Consumption_2]], "Elec*",D280:AE280)</f>
        <v>17245.62068965517</v>
      </c>
      <c r="AG280" s="9">
        <f>SUMIF(Table1[[#Headers],[Steam Consumption]:[CHW Consumption_2]], "Gas*",D280:AE280)</f>
        <v>0</v>
      </c>
      <c r="AH280" s="9">
        <f>SUMIF(Table1[[#Headers],[Steam Consumption]:[CHW Consumption_2]], "Steam*",D280:AE280)</f>
        <v>188415.86206896551</v>
      </c>
      <c r="AI280" s="9">
        <f>SUMIF(Table1[[#Headers],[Steam Consumption]:[CHW Consumption_2]], "HW *",D280:AE280)</f>
        <v>0</v>
      </c>
      <c r="AJ280" s="9">
        <f>SUMIF(Table1[[#Headers],[Steam Consumption]:[CHW Consumption_2]], "CHW*",D280:AE280)</f>
        <v>0</v>
      </c>
      <c r="AK280" s="9">
        <f>SUMIF(Table1[[#Headers],[Steam Consumption]:[CHW Consumption_2]], "DW*",D280:AE280)</f>
        <v>872275.86206896545</v>
      </c>
      <c r="AL280" s="9">
        <f>Table1[[#This Row],[Total Elec Consumption]]*3.412</f>
        <v>58842.057793103442</v>
      </c>
      <c r="AM280" s="9">
        <f>Table1[[#This Row],[Total Gas Consumption]]*1</f>
        <v>0</v>
      </c>
      <c r="AN280" s="9">
        <f>Table1[[#This Row],[Total Steam Consumption]]*950/1000</f>
        <v>178995.06896551722</v>
      </c>
      <c r="AO280" s="9">
        <f>Table1[[#This Row],[Total HW Consumption]]</f>
        <v>0</v>
      </c>
      <c r="AP280" s="9">
        <f>Table1[[#This Row],[Total CHW Consumption]]</f>
        <v>0</v>
      </c>
      <c r="AQ280" s="9">
        <f>Table1[[#This Row],[Total DW Consumption]]*0</f>
        <v>0</v>
      </c>
      <c r="AR280" s="9">
        <f>SUM(Table1[[#This Row],[Total Elec Energy]:[Total DW Energy]])</f>
        <v>237837.12675862067</v>
      </c>
      <c r="AS280" s="7">
        <f>IFERROR(Table1[[#This Row],[Total Building Energy (kBTU)]]/Table1[[#This Row],[Building Area]],0)</f>
        <v>14.593025325722216</v>
      </c>
    </row>
    <row r="281" spans="1:45" x14ac:dyDescent="0.25">
      <c r="A281" s="4">
        <v>43525</v>
      </c>
      <c r="B281" t="s">
        <v>84</v>
      </c>
      <c r="C281">
        <f>VLOOKUP(Table1[[#This Row],[Building]],Building_Areas,2,FALSE)</f>
        <v>111135</v>
      </c>
      <c r="D281">
        <v>1428520</v>
      </c>
      <c r="E281">
        <v>75485</v>
      </c>
      <c r="F281">
        <v>1303394894.8199999</v>
      </c>
      <c r="G281">
        <v>11728.032526386831</v>
      </c>
      <c r="L281">
        <v>327100</v>
      </c>
      <c r="N281">
        <v>0</v>
      </c>
      <c r="AF281" s="9">
        <f>SUMIF(Table1[[#Headers],[Steam Consumption]:[CHW Consumption_2]], "Elec*",D281:AE281)</f>
        <v>75485</v>
      </c>
      <c r="AG281" s="9">
        <f>SUMIF(Table1[[#Headers],[Steam Consumption]:[CHW Consumption_2]], "Gas*",D281:AE281)</f>
        <v>0</v>
      </c>
      <c r="AH281" s="9">
        <f>SUMIF(Table1[[#Headers],[Steam Consumption]:[CHW Consumption_2]], "Steam*",D281:AE281)</f>
        <v>1428520</v>
      </c>
      <c r="AI281" s="9">
        <f>SUMIF(Table1[[#Headers],[Steam Consumption]:[CHW Consumption_2]], "HW *",D281:AE281)</f>
        <v>0</v>
      </c>
      <c r="AJ281" s="9">
        <f>SUMIF(Table1[[#Headers],[Steam Consumption]:[CHW Consumption_2]], "CHW*",D281:AE281)</f>
        <v>0</v>
      </c>
      <c r="AK281" s="9">
        <f>SUMIF(Table1[[#Headers],[Steam Consumption]:[CHW Consumption_2]], "DW*",D281:AE281)</f>
        <v>327100</v>
      </c>
      <c r="AL281" s="9">
        <f>Table1[[#This Row],[Total Elec Consumption]]*3.412</f>
        <v>257554.82</v>
      </c>
      <c r="AM281" s="9">
        <f>Table1[[#This Row],[Total Gas Consumption]]*1</f>
        <v>0</v>
      </c>
      <c r="AN281" s="9">
        <f>Table1[[#This Row],[Total Steam Consumption]]*950/1000</f>
        <v>1357094</v>
      </c>
      <c r="AO281" s="9">
        <f>Table1[[#This Row],[Total HW Consumption]]</f>
        <v>0</v>
      </c>
      <c r="AP281" s="9">
        <f>Table1[[#This Row],[Total CHW Consumption]]</f>
        <v>0</v>
      </c>
      <c r="AQ281" s="9">
        <f>Table1[[#This Row],[Total DW Consumption]]*0</f>
        <v>0</v>
      </c>
      <c r="AR281" s="9">
        <f>SUM(Table1[[#This Row],[Total Elec Energy]:[Total DW Energy]])</f>
        <v>1614648.82</v>
      </c>
      <c r="AS281" s="7">
        <f>IFERROR(Table1[[#This Row],[Total Building Energy (kBTU)]]/Table1[[#This Row],[Building Area]],0)</f>
        <v>14.528715706123185</v>
      </c>
    </row>
    <row r="282" spans="1:45" x14ac:dyDescent="0.25">
      <c r="A282" s="4">
        <v>44562</v>
      </c>
      <c r="B282" t="s">
        <v>126</v>
      </c>
      <c r="C282">
        <f>VLOOKUP(Table1[[#This Row],[Building]],Building_Areas,2,FALSE)</f>
        <v>62912.82</v>
      </c>
      <c r="D282">
        <v>751371.79999999993</v>
      </c>
      <c r="E282">
        <v>58178.142857142862</v>
      </c>
      <c r="F282">
        <v>685449585.42342854</v>
      </c>
      <c r="G282">
        <v>10895.197899057879</v>
      </c>
      <c r="N282">
        <v>0</v>
      </c>
      <c r="AF282" s="9">
        <f>SUMIF(Table1[[#Headers],[Steam Consumption]:[CHW Consumption_2]], "Elec*",D282:AE282)</f>
        <v>58178.142857142862</v>
      </c>
      <c r="AG282" s="9">
        <f>SUMIF(Table1[[#Headers],[Steam Consumption]:[CHW Consumption_2]], "Gas*",D282:AE282)</f>
        <v>0</v>
      </c>
      <c r="AH282" s="9">
        <f>SUMIF(Table1[[#Headers],[Steam Consumption]:[CHW Consumption_2]], "Steam*",D282:AE282)</f>
        <v>751371.79999999993</v>
      </c>
      <c r="AI282" s="9">
        <f>SUMIF(Table1[[#Headers],[Steam Consumption]:[CHW Consumption_2]], "HW *",D282:AE282)</f>
        <v>0</v>
      </c>
      <c r="AJ282" s="9">
        <f>SUMIF(Table1[[#Headers],[Steam Consumption]:[CHW Consumption_2]], "CHW*",D282:AE282)</f>
        <v>0</v>
      </c>
      <c r="AK282" s="9">
        <f>SUMIF(Table1[[#Headers],[Steam Consumption]:[CHW Consumption_2]], "DW*",D282:AE282)</f>
        <v>0</v>
      </c>
      <c r="AL282" s="9">
        <f>Table1[[#This Row],[Total Elec Consumption]]*3.412</f>
        <v>198503.82342857143</v>
      </c>
      <c r="AM282" s="9">
        <f>Table1[[#This Row],[Total Gas Consumption]]*1</f>
        <v>0</v>
      </c>
      <c r="AN282" s="9">
        <f>Table1[[#This Row],[Total Steam Consumption]]*950/1000</f>
        <v>713803.20999999985</v>
      </c>
      <c r="AO282" s="9">
        <f>Table1[[#This Row],[Total HW Consumption]]</f>
        <v>0</v>
      </c>
      <c r="AP282" s="9">
        <f>Table1[[#This Row],[Total CHW Consumption]]</f>
        <v>0</v>
      </c>
      <c r="AQ282" s="9">
        <f>Table1[[#This Row],[Total DW Consumption]]*0</f>
        <v>0</v>
      </c>
      <c r="AR282" s="9">
        <f>SUM(Table1[[#This Row],[Total Elec Energy]:[Total DW Energy]])</f>
        <v>912307.0334285713</v>
      </c>
      <c r="AS282" s="7">
        <f>IFERROR(Table1[[#This Row],[Total Building Energy (kBTU)]]/Table1[[#This Row],[Building Area]],0)</f>
        <v>14.501130825618233</v>
      </c>
    </row>
    <row r="283" spans="1:45" x14ac:dyDescent="0.25">
      <c r="A283" s="4">
        <v>43221</v>
      </c>
      <c r="B283" t="s">
        <v>84</v>
      </c>
      <c r="C283">
        <f>VLOOKUP(Table1[[#This Row],[Building]],Building_Areas,2,FALSE)</f>
        <v>111135</v>
      </c>
      <c r="D283">
        <v>144169.24137931029</v>
      </c>
      <c r="E283">
        <v>64338.777777777766</v>
      </c>
      <c r="F283">
        <v>132041240.37874331</v>
      </c>
      <c r="G283">
        <v>1188.1157185292061</v>
      </c>
      <c r="L283">
        <v>338113.79310344829</v>
      </c>
      <c r="N283">
        <v>1254537.931034483</v>
      </c>
      <c r="AF283" s="9">
        <f>SUMIF(Table1[[#Headers],[Steam Consumption]:[CHW Consumption_2]], "Elec*",D283:AE283)</f>
        <v>64338.777777777766</v>
      </c>
      <c r="AG283" s="9">
        <f>SUMIF(Table1[[#Headers],[Steam Consumption]:[CHW Consumption_2]], "Gas*",D283:AE283)</f>
        <v>0</v>
      </c>
      <c r="AH283" s="9">
        <f>SUMIF(Table1[[#Headers],[Steam Consumption]:[CHW Consumption_2]], "Steam*",D283:AE283)</f>
        <v>144169.24137931029</v>
      </c>
      <c r="AI283" s="9">
        <f>SUMIF(Table1[[#Headers],[Steam Consumption]:[CHW Consumption_2]], "HW *",D283:AE283)</f>
        <v>0</v>
      </c>
      <c r="AJ283" s="9">
        <f>SUMIF(Table1[[#Headers],[Steam Consumption]:[CHW Consumption_2]], "CHW*",D283:AE283)</f>
        <v>1254537.931034483</v>
      </c>
      <c r="AK283" s="9">
        <f>SUMIF(Table1[[#Headers],[Steam Consumption]:[CHW Consumption_2]], "DW*",D283:AE283)</f>
        <v>338113.79310344829</v>
      </c>
      <c r="AL283" s="9">
        <f>Table1[[#This Row],[Total Elec Consumption]]*3.412</f>
        <v>219523.90977777774</v>
      </c>
      <c r="AM283" s="9">
        <f>Table1[[#This Row],[Total Gas Consumption]]*1</f>
        <v>0</v>
      </c>
      <c r="AN283" s="9">
        <f>Table1[[#This Row],[Total Steam Consumption]]*950/1000</f>
        <v>136960.77931034478</v>
      </c>
      <c r="AO283" s="9">
        <f>Table1[[#This Row],[Total HW Consumption]]</f>
        <v>0</v>
      </c>
      <c r="AP283" s="9">
        <f>Table1[[#This Row],[Total CHW Consumption]]</f>
        <v>1254537.931034483</v>
      </c>
      <c r="AQ283" s="9">
        <f>Table1[[#This Row],[Total DW Consumption]]*0</f>
        <v>0</v>
      </c>
      <c r="AR283" s="9">
        <f>SUM(Table1[[#This Row],[Total Elec Energy]:[Total DW Energy]])</f>
        <v>1611022.6201226055</v>
      </c>
      <c r="AS283" s="7">
        <f>IFERROR(Table1[[#This Row],[Total Building Energy (kBTU)]]/Table1[[#This Row],[Building Area]],0)</f>
        <v>14.496086922415129</v>
      </c>
    </row>
    <row r="284" spans="1:45" x14ac:dyDescent="0.25">
      <c r="A284" s="4">
        <v>44228</v>
      </c>
      <c r="B284" t="s">
        <v>84</v>
      </c>
      <c r="C284">
        <f>VLOOKUP(Table1[[#This Row],[Building]],Building_Areas,2,FALSE)</f>
        <v>111135</v>
      </c>
      <c r="D284">
        <v>1456680.615384615</v>
      </c>
      <c r="E284">
        <v>65938.880000000005</v>
      </c>
      <c r="F284">
        <v>1328904873.920099</v>
      </c>
      <c r="G284">
        <v>11957.572987088661</v>
      </c>
      <c r="L284">
        <v>187169.23076923081</v>
      </c>
      <c r="N284">
        <v>0</v>
      </c>
      <c r="AF284" s="9">
        <f>SUMIF(Table1[[#Headers],[Steam Consumption]:[CHW Consumption_2]], "Elec*",D284:AE284)</f>
        <v>65938.880000000005</v>
      </c>
      <c r="AG284" s="9">
        <f>SUMIF(Table1[[#Headers],[Steam Consumption]:[CHW Consumption_2]], "Gas*",D284:AE284)</f>
        <v>0</v>
      </c>
      <c r="AH284" s="9">
        <f>SUMIF(Table1[[#Headers],[Steam Consumption]:[CHW Consumption_2]], "Steam*",D284:AE284)</f>
        <v>1456680.615384615</v>
      </c>
      <c r="AI284" s="9">
        <f>SUMIF(Table1[[#Headers],[Steam Consumption]:[CHW Consumption_2]], "HW *",D284:AE284)</f>
        <v>0</v>
      </c>
      <c r="AJ284" s="9">
        <f>SUMIF(Table1[[#Headers],[Steam Consumption]:[CHW Consumption_2]], "CHW*",D284:AE284)</f>
        <v>0</v>
      </c>
      <c r="AK284" s="9">
        <f>SUMIF(Table1[[#Headers],[Steam Consumption]:[CHW Consumption_2]], "DW*",D284:AE284)</f>
        <v>187169.23076923081</v>
      </c>
      <c r="AL284" s="9">
        <f>Table1[[#This Row],[Total Elec Consumption]]*3.412</f>
        <v>224983.45856</v>
      </c>
      <c r="AM284" s="9">
        <f>Table1[[#This Row],[Total Gas Consumption]]*1</f>
        <v>0</v>
      </c>
      <c r="AN284" s="9">
        <f>Table1[[#This Row],[Total Steam Consumption]]*950/1000</f>
        <v>1383846.5846153842</v>
      </c>
      <c r="AO284" s="9">
        <f>Table1[[#This Row],[Total HW Consumption]]</f>
        <v>0</v>
      </c>
      <c r="AP284" s="9">
        <f>Table1[[#This Row],[Total CHW Consumption]]</f>
        <v>0</v>
      </c>
      <c r="AQ284" s="9">
        <f>Table1[[#This Row],[Total DW Consumption]]*0</f>
        <v>0</v>
      </c>
      <c r="AR284" s="9">
        <f>SUM(Table1[[#This Row],[Total Elec Energy]:[Total DW Energy]])</f>
        <v>1608830.0431753842</v>
      </c>
      <c r="AS284" s="7">
        <f>IFERROR(Table1[[#This Row],[Total Building Energy (kBTU)]]/Table1[[#This Row],[Building Area]],0)</f>
        <v>14.47635797161456</v>
      </c>
    </row>
    <row r="285" spans="1:45" x14ac:dyDescent="0.25">
      <c r="A285" s="4">
        <v>44197</v>
      </c>
      <c r="B285" t="s">
        <v>87</v>
      </c>
      <c r="C285">
        <f>VLOOKUP(Table1[[#This Row],[Building]],Building_Areas,2,FALSE)</f>
        <v>69841</v>
      </c>
      <c r="F285">
        <v>756401193.01599991</v>
      </c>
      <c r="G285">
        <v>10830.33165355593</v>
      </c>
      <c r="H285">
        <v>6992</v>
      </c>
      <c r="I285">
        <v>16585</v>
      </c>
      <c r="M285">
        <v>0</v>
      </c>
      <c r="O285">
        <v>41341</v>
      </c>
      <c r="P285">
        <v>0</v>
      </c>
      <c r="Q285">
        <v>0</v>
      </c>
      <c r="R285">
        <v>785112</v>
      </c>
      <c r="S285">
        <v>44032.4</v>
      </c>
      <c r="AF285" s="9">
        <f>SUMIF(Table1[[#Headers],[Steam Consumption]:[CHW Consumption_2]], "Elec*",D285:AE285)</f>
        <v>64918</v>
      </c>
      <c r="AG285" s="9">
        <f>SUMIF(Table1[[#Headers],[Steam Consumption]:[CHW Consumption_2]], "Gas*",D285:AE285)</f>
        <v>0</v>
      </c>
      <c r="AH285" s="9">
        <f>SUMIF(Table1[[#Headers],[Steam Consumption]:[CHW Consumption_2]], "Steam*",D285:AE285)</f>
        <v>829144.4</v>
      </c>
      <c r="AI285" s="9">
        <f>SUMIF(Table1[[#Headers],[Steam Consumption]:[CHW Consumption_2]], "HW *",D285:AE285)</f>
        <v>0</v>
      </c>
      <c r="AJ285" s="9">
        <f>SUMIF(Table1[[#Headers],[Steam Consumption]:[CHW Consumption_2]], "CHW*",D285:AE285)</f>
        <v>0</v>
      </c>
      <c r="AK285" s="9">
        <f>SUMIF(Table1[[#Headers],[Steam Consumption]:[CHW Consumption_2]], "DW*",D285:AE285)</f>
        <v>0</v>
      </c>
      <c r="AL285" s="9">
        <f>Table1[[#This Row],[Total Elec Consumption]]*3.412</f>
        <v>221500.21599999999</v>
      </c>
      <c r="AM285" s="9">
        <f>Table1[[#This Row],[Total Gas Consumption]]*1</f>
        <v>0</v>
      </c>
      <c r="AN285" s="9">
        <f>Table1[[#This Row],[Total Steam Consumption]]*950/1000</f>
        <v>787687.18</v>
      </c>
      <c r="AO285" s="9">
        <f>Table1[[#This Row],[Total HW Consumption]]</f>
        <v>0</v>
      </c>
      <c r="AP285" s="9">
        <f>Table1[[#This Row],[Total CHW Consumption]]</f>
        <v>0</v>
      </c>
      <c r="AQ285" s="9">
        <f>Table1[[#This Row],[Total DW Consumption]]*0</f>
        <v>0</v>
      </c>
      <c r="AR285" s="9">
        <f>SUM(Table1[[#This Row],[Total Elec Energy]:[Total DW Energy]])</f>
        <v>1009187.3960000001</v>
      </c>
      <c r="AS285" s="7">
        <f>IFERROR(Table1[[#This Row],[Total Building Energy (kBTU)]]/Table1[[#This Row],[Building Area]],0)</f>
        <v>14.449784453258117</v>
      </c>
    </row>
    <row r="286" spans="1:45" x14ac:dyDescent="0.25">
      <c r="A286" s="4">
        <v>44317</v>
      </c>
      <c r="B286" t="s">
        <v>84</v>
      </c>
      <c r="C286">
        <f>VLOOKUP(Table1[[#This Row],[Building]],Building_Areas,2,FALSE)</f>
        <v>111135</v>
      </c>
      <c r="D286">
        <v>349672</v>
      </c>
      <c r="E286">
        <v>53113</v>
      </c>
      <c r="F286">
        <v>319301088.43066669</v>
      </c>
      <c r="G286">
        <v>2873.0920810785678</v>
      </c>
      <c r="L286">
        <v>217925.8666666667</v>
      </c>
      <c r="N286">
        <v>1077008</v>
      </c>
      <c r="AF286" s="9">
        <f>SUMIF(Table1[[#Headers],[Steam Consumption]:[CHW Consumption_2]], "Elec*",D286:AE286)</f>
        <v>53113</v>
      </c>
      <c r="AG286" s="9">
        <f>SUMIF(Table1[[#Headers],[Steam Consumption]:[CHW Consumption_2]], "Gas*",D286:AE286)</f>
        <v>0</v>
      </c>
      <c r="AH286" s="9">
        <f>SUMIF(Table1[[#Headers],[Steam Consumption]:[CHW Consumption_2]], "Steam*",D286:AE286)</f>
        <v>349672</v>
      </c>
      <c r="AI286" s="9">
        <f>SUMIF(Table1[[#Headers],[Steam Consumption]:[CHW Consumption_2]], "HW *",D286:AE286)</f>
        <v>0</v>
      </c>
      <c r="AJ286" s="9">
        <f>SUMIF(Table1[[#Headers],[Steam Consumption]:[CHW Consumption_2]], "CHW*",D286:AE286)</f>
        <v>1077008</v>
      </c>
      <c r="AK286" s="9">
        <f>SUMIF(Table1[[#Headers],[Steam Consumption]:[CHW Consumption_2]], "DW*",D286:AE286)</f>
        <v>217925.8666666667</v>
      </c>
      <c r="AL286" s="9">
        <f>Table1[[#This Row],[Total Elec Consumption]]*3.412</f>
        <v>181221.55599999998</v>
      </c>
      <c r="AM286" s="9">
        <f>Table1[[#This Row],[Total Gas Consumption]]*1</f>
        <v>0</v>
      </c>
      <c r="AN286" s="9">
        <f>Table1[[#This Row],[Total Steam Consumption]]*950/1000</f>
        <v>332188.40000000002</v>
      </c>
      <c r="AO286" s="9">
        <f>Table1[[#This Row],[Total HW Consumption]]</f>
        <v>0</v>
      </c>
      <c r="AP286" s="9">
        <f>Table1[[#This Row],[Total CHW Consumption]]</f>
        <v>1077008</v>
      </c>
      <c r="AQ286" s="9">
        <f>Table1[[#This Row],[Total DW Consumption]]*0</f>
        <v>0</v>
      </c>
      <c r="AR286" s="9">
        <f>SUM(Table1[[#This Row],[Total Elec Energy]:[Total DW Energy]])</f>
        <v>1590417.956</v>
      </c>
      <c r="AS286" s="7">
        <f>IFERROR(Table1[[#This Row],[Total Building Energy (kBTU)]]/Table1[[#This Row],[Building Area]],0)</f>
        <v>14.310684806766545</v>
      </c>
    </row>
    <row r="287" spans="1:45" x14ac:dyDescent="0.25">
      <c r="A287" s="4">
        <v>43497</v>
      </c>
      <c r="B287" t="s">
        <v>87</v>
      </c>
      <c r="C287">
        <f>VLOOKUP(Table1[[#This Row],[Building]],Building_Areas,2,FALSE)</f>
        <v>69841</v>
      </c>
      <c r="F287">
        <v>474932617.09168798</v>
      </c>
      <c r="G287">
        <v>6800.1978363953558</v>
      </c>
      <c r="H287">
        <v>6797</v>
      </c>
      <c r="I287">
        <v>16070.25</v>
      </c>
      <c r="M287">
        <v>83272</v>
      </c>
      <c r="O287">
        <v>41087.423999999162</v>
      </c>
      <c r="P287">
        <v>0</v>
      </c>
      <c r="Q287">
        <v>0</v>
      </c>
      <c r="R287">
        <v>520208.64000000001</v>
      </c>
      <c r="S287">
        <v>0</v>
      </c>
      <c r="AF287" s="9">
        <f>SUMIF(Table1[[#Headers],[Steam Consumption]:[CHW Consumption_2]], "Elec*",D287:AE287)</f>
        <v>147226.67399999916</v>
      </c>
      <c r="AG287" s="9">
        <f>SUMIF(Table1[[#Headers],[Steam Consumption]:[CHW Consumption_2]], "Gas*",D287:AE287)</f>
        <v>0</v>
      </c>
      <c r="AH287" s="9">
        <f>SUMIF(Table1[[#Headers],[Steam Consumption]:[CHW Consumption_2]], "Steam*",D287:AE287)</f>
        <v>520208.64000000001</v>
      </c>
      <c r="AI287" s="9">
        <f>SUMIF(Table1[[#Headers],[Steam Consumption]:[CHW Consumption_2]], "HW *",D287:AE287)</f>
        <v>0</v>
      </c>
      <c r="AJ287" s="9">
        <f>SUMIF(Table1[[#Headers],[Steam Consumption]:[CHW Consumption_2]], "CHW*",D287:AE287)</f>
        <v>0</v>
      </c>
      <c r="AK287" s="9">
        <f>SUMIF(Table1[[#Headers],[Steam Consumption]:[CHW Consumption_2]], "DW*",D287:AE287)</f>
        <v>0</v>
      </c>
      <c r="AL287" s="9">
        <f>Table1[[#This Row],[Total Elec Consumption]]*3.412</f>
        <v>502337.41168799711</v>
      </c>
      <c r="AM287" s="9">
        <f>Table1[[#This Row],[Total Gas Consumption]]*1</f>
        <v>0</v>
      </c>
      <c r="AN287" s="9">
        <f>Table1[[#This Row],[Total Steam Consumption]]*950/1000</f>
        <v>494198.20799999998</v>
      </c>
      <c r="AO287" s="9">
        <f>Table1[[#This Row],[Total HW Consumption]]</f>
        <v>0</v>
      </c>
      <c r="AP287" s="9">
        <f>Table1[[#This Row],[Total CHW Consumption]]</f>
        <v>0</v>
      </c>
      <c r="AQ287" s="9">
        <f>Table1[[#This Row],[Total DW Consumption]]*0</f>
        <v>0</v>
      </c>
      <c r="AR287" s="9">
        <f>SUM(Table1[[#This Row],[Total Elec Energy]:[Total DW Energy]])</f>
        <v>996535.61968799704</v>
      </c>
      <c r="AS287" s="7">
        <f>IFERROR(Table1[[#This Row],[Total Building Energy (kBTU)]]/Table1[[#This Row],[Building Area]],0)</f>
        <v>14.268633319797784</v>
      </c>
    </row>
    <row r="288" spans="1:45" x14ac:dyDescent="0.25">
      <c r="A288" s="4">
        <v>43617</v>
      </c>
      <c r="B288" t="s">
        <v>121</v>
      </c>
      <c r="C288">
        <f>VLOOKUP(Table1[[#This Row],[Building]],Building_Areas,2,FALSE)</f>
        <v>36500</v>
      </c>
      <c r="E288">
        <v>11552.222222222221</v>
      </c>
      <c r="F288">
        <v>39896.315079365093</v>
      </c>
      <c r="G288">
        <v>1.093049728201783</v>
      </c>
      <c r="K288">
        <v>0</v>
      </c>
      <c r="N288">
        <v>480132.8571428571</v>
      </c>
      <c r="AF288" s="9">
        <f>SUMIF(Table1[[#Headers],[Steam Consumption]:[CHW Consumption_2]], "Elec*",D288:AE288)</f>
        <v>11552.222222222221</v>
      </c>
      <c r="AG288" s="9">
        <f>SUMIF(Table1[[#Headers],[Steam Consumption]:[CHW Consumption_2]], "Gas*",D288:AE288)</f>
        <v>0</v>
      </c>
      <c r="AH288" s="9">
        <f>SUMIF(Table1[[#Headers],[Steam Consumption]:[CHW Consumption_2]], "Steam*",D288:AE288)</f>
        <v>0</v>
      </c>
      <c r="AI288" s="9">
        <f>SUMIF(Table1[[#Headers],[Steam Consumption]:[CHW Consumption_2]], "HW *",D288:AE288)</f>
        <v>0</v>
      </c>
      <c r="AJ288" s="9">
        <f>SUMIF(Table1[[#Headers],[Steam Consumption]:[CHW Consumption_2]], "CHW*",D288:AE288)</f>
        <v>480132.8571428571</v>
      </c>
      <c r="AK288" s="9">
        <f>SUMIF(Table1[[#Headers],[Steam Consumption]:[CHW Consumption_2]], "DW*",D288:AE288)</f>
        <v>0</v>
      </c>
      <c r="AL288" s="9">
        <f>Table1[[#This Row],[Total Elec Consumption]]*3.412</f>
        <v>39416.182222222218</v>
      </c>
      <c r="AM288" s="9">
        <f>Table1[[#This Row],[Total Gas Consumption]]*1</f>
        <v>0</v>
      </c>
      <c r="AN288" s="9">
        <f>Table1[[#This Row],[Total Steam Consumption]]*950/1000</f>
        <v>0</v>
      </c>
      <c r="AO288" s="9">
        <f>Table1[[#This Row],[Total HW Consumption]]</f>
        <v>0</v>
      </c>
      <c r="AP288" s="9">
        <f>Table1[[#This Row],[Total CHW Consumption]]</f>
        <v>480132.8571428571</v>
      </c>
      <c r="AQ288" s="9">
        <f>Table1[[#This Row],[Total DW Consumption]]*0</f>
        <v>0</v>
      </c>
      <c r="AR288" s="9">
        <f>SUM(Table1[[#This Row],[Total Elec Energy]:[Total DW Energy]])</f>
        <v>519549.03936507931</v>
      </c>
      <c r="AS288" s="7">
        <f>IFERROR(Table1[[#This Row],[Total Building Energy (kBTU)]]/Table1[[#This Row],[Building Area]],0)</f>
        <v>14.234220256577515</v>
      </c>
    </row>
    <row r="289" spans="1:45" x14ac:dyDescent="0.25">
      <c r="A289" s="4">
        <v>43405</v>
      </c>
      <c r="B289" t="s">
        <v>83</v>
      </c>
      <c r="C289">
        <f>VLOOKUP(Table1[[#This Row],[Building]],Building_Areas,2,FALSE)</f>
        <v>16298</v>
      </c>
      <c r="F289">
        <v>179101731.30000001</v>
      </c>
      <c r="G289">
        <v>10989.1846422874</v>
      </c>
      <c r="H289">
        <v>0</v>
      </c>
      <c r="I289">
        <v>13382.142857142861</v>
      </c>
      <c r="J289">
        <v>0</v>
      </c>
      <c r="L289">
        <v>874071.42857142864</v>
      </c>
      <c r="P289">
        <v>147021.42857142861</v>
      </c>
      <c r="Q289">
        <v>48353.571428571428</v>
      </c>
      <c r="AF289" s="9">
        <f>SUMIF(Table1[[#Headers],[Steam Consumption]:[CHW Consumption_2]], "Elec*",D289:AE289)</f>
        <v>13382.142857142861</v>
      </c>
      <c r="AG289" s="9">
        <f>SUMIF(Table1[[#Headers],[Steam Consumption]:[CHW Consumption_2]], "Gas*",D289:AE289)</f>
        <v>0</v>
      </c>
      <c r="AH289" s="9">
        <f>SUMIF(Table1[[#Headers],[Steam Consumption]:[CHW Consumption_2]], "Steam*",D289:AE289)</f>
        <v>195375.00000000003</v>
      </c>
      <c r="AI289" s="9">
        <f>SUMIF(Table1[[#Headers],[Steam Consumption]:[CHW Consumption_2]], "HW *",D289:AE289)</f>
        <v>0</v>
      </c>
      <c r="AJ289" s="9">
        <f>SUMIF(Table1[[#Headers],[Steam Consumption]:[CHW Consumption_2]], "CHW*",D289:AE289)</f>
        <v>0</v>
      </c>
      <c r="AK289" s="9">
        <f>SUMIF(Table1[[#Headers],[Steam Consumption]:[CHW Consumption_2]], "DW*",D289:AE289)</f>
        <v>874071.42857142864</v>
      </c>
      <c r="AL289" s="9">
        <f>Table1[[#This Row],[Total Elec Consumption]]*3.412</f>
        <v>45659.871428571438</v>
      </c>
      <c r="AM289" s="9">
        <f>Table1[[#This Row],[Total Gas Consumption]]*1</f>
        <v>0</v>
      </c>
      <c r="AN289" s="9">
        <f>Table1[[#This Row],[Total Steam Consumption]]*950/1000</f>
        <v>185606.25000000003</v>
      </c>
      <c r="AO289" s="9">
        <f>Table1[[#This Row],[Total HW Consumption]]</f>
        <v>0</v>
      </c>
      <c r="AP289" s="9">
        <f>Table1[[#This Row],[Total CHW Consumption]]</f>
        <v>0</v>
      </c>
      <c r="AQ289" s="9">
        <f>Table1[[#This Row],[Total DW Consumption]]*0</f>
        <v>0</v>
      </c>
      <c r="AR289" s="9">
        <f>SUM(Table1[[#This Row],[Total Elec Energy]:[Total DW Energy]])</f>
        <v>231266.12142857147</v>
      </c>
      <c r="AS289" s="7">
        <f>IFERROR(Table1[[#This Row],[Total Building Energy (kBTU)]]/Table1[[#This Row],[Building Area]],0)</f>
        <v>14.189846694598813</v>
      </c>
    </row>
    <row r="290" spans="1:45" x14ac:dyDescent="0.25">
      <c r="A290" s="4">
        <v>43160</v>
      </c>
      <c r="B290" t="s">
        <v>126</v>
      </c>
      <c r="C290">
        <f>VLOOKUP(Table1[[#This Row],[Building]],Building_Areas,2,FALSE)</f>
        <v>62912.82</v>
      </c>
      <c r="D290">
        <v>735054.2857142858</v>
      </c>
      <c r="E290">
        <v>56903.821428571428</v>
      </c>
      <c r="F290">
        <v>670563664.4101429</v>
      </c>
      <c r="G290">
        <v>10658.58668971664</v>
      </c>
      <c r="N290">
        <v>0</v>
      </c>
      <c r="AF290" s="9">
        <f>SUMIF(Table1[[#Headers],[Steam Consumption]:[CHW Consumption_2]], "Elec*",D290:AE290)</f>
        <v>56903.821428571428</v>
      </c>
      <c r="AG290" s="9">
        <f>SUMIF(Table1[[#Headers],[Steam Consumption]:[CHW Consumption_2]], "Gas*",D290:AE290)</f>
        <v>0</v>
      </c>
      <c r="AH290" s="9">
        <f>SUMIF(Table1[[#Headers],[Steam Consumption]:[CHW Consumption_2]], "Steam*",D290:AE290)</f>
        <v>735054.2857142858</v>
      </c>
      <c r="AI290" s="9">
        <f>SUMIF(Table1[[#Headers],[Steam Consumption]:[CHW Consumption_2]], "HW *",D290:AE290)</f>
        <v>0</v>
      </c>
      <c r="AJ290" s="9">
        <f>SUMIF(Table1[[#Headers],[Steam Consumption]:[CHW Consumption_2]], "CHW*",D290:AE290)</f>
        <v>0</v>
      </c>
      <c r="AK290" s="9">
        <f>SUMIF(Table1[[#Headers],[Steam Consumption]:[CHW Consumption_2]], "DW*",D290:AE290)</f>
        <v>0</v>
      </c>
      <c r="AL290" s="9">
        <f>Table1[[#This Row],[Total Elec Consumption]]*3.412</f>
        <v>194155.8387142857</v>
      </c>
      <c r="AM290" s="9">
        <f>Table1[[#This Row],[Total Gas Consumption]]*1</f>
        <v>0</v>
      </c>
      <c r="AN290" s="9">
        <f>Table1[[#This Row],[Total Steam Consumption]]*950/1000</f>
        <v>698301.57142857148</v>
      </c>
      <c r="AO290" s="9">
        <f>Table1[[#This Row],[Total HW Consumption]]</f>
        <v>0</v>
      </c>
      <c r="AP290" s="9">
        <f>Table1[[#This Row],[Total CHW Consumption]]</f>
        <v>0</v>
      </c>
      <c r="AQ290" s="9">
        <f>Table1[[#This Row],[Total DW Consumption]]*0</f>
        <v>0</v>
      </c>
      <c r="AR290" s="9">
        <f>SUM(Table1[[#This Row],[Total Elec Energy]:[Total DW Energy]])</f>
        <v>892457.41014285712</v>
      </c>
      <c r="AS290" s="7">
        <f>IFERROR(Table1[[#This Row],[Total Building Energy (kBTU)]]/Table1[[#This Row],[Building Area]],0)</f>
        <v>14.185620834400002</v>
      </c>
    </row>
    <row r="291" spans="1:45" x14ac:dyDescent="0.25">
      <c r="A291" s="4">
        <v>43252</v>
      </c>
      <c r="B291" t="s">
        <v>121</v>
      </c>
      <c r="C291">
        <f>VLOOKUP(Table1[[#This Row],[Building]],Building_Areas,2,FALSE)</f>
        <v>36500</v>
      </c>
      <c r="E291">
        <v>13496.25</v>
      </c>
      <c r="F291">
        <v>46520.162142857153</v>
      </c>
      <c r="G291">
        <v>1.274524990215264</v>
      </c>
      <c r="K291">
        <v>0</v>
      </c>
      <c r="N291">
        <v>470957.1428571429</v>
      </c>
      <c r="AF291" s="9">
        <f>SUMIF(Table1[[#Headers],[Steam Consumption]:[CHW Consumption_2]], "Elec*",D291:AE291)</f>
        <v>13496.25</v>
      </c>
      <c r="AG291" s="9">
        <f>SUMIF(Table1[[#Headers],[Steam Consumption]:[CHW Consumption_2]], "Gas*",D291:AE291)</f>
        <v>0</v>
      </c>
      <c r="AH291" s="9">
        <f>SUMIF(Table1[[#Headers],[Steam Consumption]:[CHW Consumption_2]], "Steam*",D291:AE291)</f>
        <v>0</v>
      </c>
      <c r="AI291" s="9">
        <f>SUMIF(Table1[[#Headers],[Steam Consumption]:[CHW Consumption_2]], "HW *",D291:AE291)</f>
        <v>0</v>
      </c>
      <c r="AJ291" s="9">
        <f>SUMIF(Table1[[#Headers],[Steam Consumption]:[CHW Consumption_2]], "CHW*",D291:AE291)</f>
        <v>470957.1428571429</v>
      </c>
      <c r="AK291" s="9">
        <f>SUMIF(Table1[[#Headers],[Steam Consumption]:[CHW Consumption_2]], "DW*",D291:AE291)</f>
        <v>0</v>
      </c>
      <c r="AL291" s="9">
        <f>Table1[[#This Row],[Total Elec Consumption]]*3.412</f>
        <v>46049.205000000002</v>
      </c>
      <c r="AM291" s="9">
        <f>Table1[[#This Row],[Total Gas Consumption]]*1</f>
        <v>0</v>
      </c>
      <c r="AN291" s="9">
        <f>Table1[[#This Row],[Total Steam Consumption]]*950/1000</f>
        <v>0</v>
      </c>
      <c r="AO291" s="9">
        <f>Table1[[#This Row],[Total HW Consumption]]</f>
        <v>0</v>
      </c>
      <c r="AP291" s="9">
        <f>Table1[[#This Row],[Total CHW Consumption]]</f>
        <v>470957.1428571429</v>
      </c>
      <c r="AQ291" s="9">
        <f>Table1[[#This Row],[Total DW Consumption]]*0</f>
        <v>0</v>
      </c>
      <c r="AR291" s="9">
        <f>SUM(Table1[[#This Row],[Total Elec Energy]:[Total DW Energy]])</f>
        <v>517006.34785714292</v>
      </c>
      <c r="AS291" s="7">
        <f>IFERROR(Table1[[#This Row],[Total Building Energy (kBTU)]]/Table1[[#This Row],[Building Area]],0)</f>
        <v>14.164557475538162</v>
      </c>
    </row>
    <row r="292" spans="1:45" x14ac:dyDescent="0.25">
      <c r="A292" s="4">
        <v>43556</v>
      </c>
      <c r="B292" t="s">
        <v>98</v>
      </c>
      <c r="C292">
        <f>VLOOKUP(Table1[[#This Row],[Building]],Building_Areas,2,FALSE)</f>
        <v>53163.17</v>
      </c>
      <c r="E292">
        <v>47538.260869565223</v>
      </c>
      <c r="F292">
        <v>59238828.238394648</v>
      </c>
      <c r="G292">
        <v>1114.2867828827309</v>
      </c>
      <c r="J292">
        <v>590723.07692307688</v>
      </c>
      <c r="L292">
        <v>4320</v>
      </c>
      <c r="AF292" s="9">
        <f>SUMIF(Table1[[#Headers],[Steam Consumption]:[CHW Consumption_2]], "Elec*",D292:AE292)</f>
        <v>47538.260869565223</v>
      </c>
      <c r="AG292" s="9">
        <f>SUMIF(Table1[[#Headers],[Steam Consumption]:[CHW Consumption_2]], "Gas*",D292:AE292)</f>
        <v>590723.07692307688</v>
      </c>
      <c r="AH292" s="9">
        <f>SUMIF(Table1[[#Headers],[Steam Consumption]:[CHW Consumption_2]], "Steam*",D292:AE292)</f>
        <v>0</v>
      </c>
      <c r="AI292" s="9">
        <f>SUMIF(Table1[[#Headers],[Steam Consumption]:[CHW Consumption_2]], "HW *",D292:AE292)</f>
        <v>0</v>
      </c>
      <c r="AJ292" s="9">
        <f>SUMIF(Table1[[#Headers],[Steam Consumption]:[CHW Consumption_2]], "CHW*",D292:AE292)</f>
        <v>0</v>
      </c>
      <c r="AK292" s="9">
        <f>SUMIF(Table1[[#Headers],[Steam Consumption]:[CHW Consumption_2]], "DW*",D292:AE292)</f>
        <v>4320</v>
      </c>
      <c r="AL292" s="9">
        <f>Table1[[#This Row],[Total Elec Consumption]]*3.412</f>
        <v>162200.54608695654</v>
      </c>
      <c r="AM292" s="9">
        <f>Table1[[#This Row],[Total Gas Consumption]]*1</f>
        <v>590723.07692307688</v>
      </c>
      <c r="AN292" s="9">
        <f>Table1[[#This Row],[Total Steam Consumption]]*950/1000</f>
        <v>0</v>
      </c>
      <c r="AO292" s="9">
        <f>Table1[[#This Row],[Total HW Consumption]]</f>
        <v>0</v>
      </c>
      <c r="AP292" s="9">
        <f>Table1[[#This Row],[Total CHW Consumption]]</f>
        <v>0</v>
      </c>
      <c r="AQ292" s="9">
        <f>Table1[[#This Row],[Total DW Consumption]]*0</f>
        <v>0</v>
      </c>
      <c r="AR292" s="9">
        <f>SUM(Table1[[#This Row],[Total Elec Energy]:[Total DW Energy]])</f>
        <v>752923.62301003339</v>
      </c>
      <c r="AS292" s="7">
        <f>IFERROR(Table1[[#This Row],[Total Building Energy (kBTU)]]/Table1[[#This Row],[Building Area]],0)</f>
        <v>14.16250428652079</v>
      </c>
    </row>
    <row r="293" spans="1:45" x14ac:dyDescent="0.25">
      <c r="A293" s="4">
        <v>44228</v>
      </c>
      <c r="B293" t="s">
        <v>87</v>
      </c>
      <c r="C293">
        <f>VLOOKUP(Table1[[#This Row],[Building]],Building_Areas,2,FALSE)</f>
        <v>69841</v>
      </c>
      <c r="F293">
        <v>745671307.52575994</v>
      </c>
      <c r="G293">
        <v>10676.69860863619</v>
      </c>
      <c r="H293">
        <v>6217.12</v>
      </c>
      <c r="I293">
        <v>14787.36</v>
      </c>
      <c r="M293">
        <v>0</v>
      </c>
      <c r="O293">
        <v>41020</v>
      </c>
      <c r="P293">
        <v>0</v>
      </c>
      <c r="Q293">
        <v>0</v>
      </c>
      <c r="R293">
        <v>764344</v>
      </c>
      <c r="S293">
        <v>53046</v>
      </c>
      <c r="AF293" s="9">
        <f>SUMIF(Table1[[#Headers],[Steam Consumption]:[CHW Consumption_2]], "Elec*",D293:AE293)</f>
        <v>62024.479999999996</v>
      </c>
      <c r="AG293" s="9">
        <f>SUMIF(Table1[[#Headers],[Steam Consumption]:[CHW Consumption_2]], "Gas*",D293:AE293)</f>
        <v>0</v>
      </c>
      <c r="AH293" s="9">
        <f>SUMIF(Table1[[#Headers],[Steam Consumption]:[CHW Consumption_2]], "Steam*",D293:AE293)</f>
        <v>817390</v>
      </c>
      <c r="AI293" s="9">
        <f>SUMIF(Table1[[#Headers],[Steam Consumption]:[CHW Consumption_2]], "HW *",D293:AE293)</f>
        <v>0</v>
      </c>
      <c r="AJ293" s="9">
        <f>SUMIF(Table1[[#Headers],[Steam Consumption]:[CHW Consumption_2]], "CHW*",D293:AE293)</f>
        <v>0</v>
      </c>
      <c r="AK293" s="9">
        <f>SUMIF(Table1[[#Headers],[Steam Consumption]:[CHW Consumption_2]], "DW*",D293:AE293)</f>
        <v>0</v>
      </c>
      <c r="AL293" s="9">
        <f>Table1[[#This Row],[Total Elec Consumption]]*3.412</f>
        <v>211627.52575999999</v>
      </c>
      <c r="AM293" s="9">
        <f>Table1[[#This Row],[Total Gas Consumption]]*1</f>
        <v>0</v>
      </c>
      <c r="AN293" s="9">
        <f>Table1[[#This Row],[Total Steam Consumption]]*950/1000</f>
        <v>776520.5</v>
      </c>
      <c r="AO293" s="9">
        <f>Table1[[#This Row],[Total HW Consumption]]</f>
        <v>0</v>
      </c>
      <c r="AP293" s="9">
        <f>Table1[[#This Row],[Total CHW Consumption]]</f>
        <v>0</v>
      </c>
      <c r="AQ293" s="9">
        <f>Table1[[#This Row],[Total DW Consumption]]*0</f>
        <v>0</v>
      </c>
      <c r="AR293" s="9">
        <f>SUM(Table1[[#This Row],[Total Elec Energy]:[Total DW Energy]])</f>
        <v>988148.02575999999</v>
      </c>
      <c r="AS293" s="7">
        <f>IFERROR(Table1[[#This Row],[Total Building Energy (kBTU)]]/Table1[[#This Row],[Building Area]],0)</f>
        <v>14.148537760914076</v>
      </c>
    </row>
    <row r="294" spans="1:45" x14ac:dyDescent="0.25">
      <c r="A294" s="4">
        <v>44317</v>
      </c>
      <c r="B294" t="s">
        <v>121</v>
      </c>
      <c r="C294">
        <f>VLOOKUP(Table1[[#This Row],[Building]],Building_Areas,2,FALSE)</f>
        <v>36500</v>
      </c>
      <c r="E294">
        <v>13101</v>
      </c>
      <c r="F294">
        <v>45168.307999999997</v>
      </c>
      <c r="G294">
        <v>1.237487890410959</v>
      </c>
      <c r="K294">
        <v>0</v>
      </c>
      <c r="N294">
        <v>467696</v>
      </c>
      <c r="AF294" s="9">
        <f>SUMIF(Table1[[#Headers],[Steam Consumption]:[CHW Consumption_2]], "Elec*",D294:AE294)</f>
        <v>13101</v>
      </c>
      <c r="AG294" s="9">
        <f>SUMIF(Table1[[#Headers],[Steam Consumption]:[CHW Consumption_2]], "Gas*",D294:AE294)</f>
        <v>0</v>
      </c>
      <c r="AH294" s="9">
        <f>SUMIF(Table1[[#Headers],[Steam Consumption]:[CHW Consumption_2]], "Steam*",D294:AE294)</f>
        <v>0</v>
      </c>
      <c r="AI294" s="9">
        <f>SUMIF(Table1[[#Headers],[Steam Consumption]:[CHW Consumption_2]], "HW *",D294:AE294)</f>
        <v>0</v>
      </c>
      <c r="AJ294" s="9">
        <f>SUMIF(Table1[[#Headers],[Steam Consumption]:[CHW Consumption_2]], "CHW*",D294:AE294)</f>
        <v>467696</v>
      </c>
      <c r="AK294" s="9">
        <f>SUMIF(Table1[[#Headers],[Steam Consumption]:[CHW Consumption_2]], "DW*",D294:AE294)</f>
        <v>0</v>
      </c>
      <c r="AL294" s="9">
        <f>Table1[[#This Row],[Total Elec Consumption]]*3.412</f>
        <v>44700.612000000001</v>
      </c>
      <c r="AM294" s="9">
        <f>Table1[[#This Row],[Total Gas Consumption]]*1</f>
        <v>0</v>
      </c>
      <c r="AN294" s="9">
        <f>Table1[[#This Row],[Total Steam Consumption]]*950/1000</f>
        <v>0</v>
      </c>
      <c r="AO294" s="9">
        <f>Table1[[#This Row],[Total HW Consumption]]</f>
        <v>0</v>
      </c>
      <c r="AP294" s="9">
        <f>Table1[[#This Row],[Total CHW Consumption]]</f>
        <v>467696</v>
      </c>
      <c r="AQ294" s="9">
        <f>Table1[[#This Row],[Total DW Consumption]]*0</f>
        <v>0</v>
      </c>
      <c r="AR294" s="9">
        <f>SUM(Table1[[#This Row],[Total Elec Energy]:[Total DW Energy]])</f>
        <v>512396.61200000002</v>
      </c>
      <c r="AS294" s="7">
        <f>IFERROR(Table1[[#This Row],[Total Building Energy (kBTU)]]/Table1[[#This Row],[Building Area]],0)</f>
        <v>14.038263342465754</v>
      </c>
    </row>
    <row r="295" spans="1:45" x14ac:dyDescent="0.25">
      <c r="A295" s="4">
        <v>43862</v>
      </c>
      <c r="B295" t="s">
        <v>87</v>
      </c>
      <c r="C295">
        <f>VLOOKUP(Table1[[#This Row],[Building]],Building_Areas,2,FALSE)</f>
        <v>69841</v>
      </c>
      <c r="F295">
        <v>423032267.00445181</v>
      </c>
      <c r="G295">
        <v>6057.0763162676913</v>
      </c>
      <c r="H295">
        <v>5960.3529411764703</v>
      </c>
      <c r="I295">
        <v>16354.294117647059</v>
      </c>
      <c r="M295">
        <v>93480.92</v>
      </c>
      <c r="O295">
        <v>42447.470588235286</v>
      </c>
      <c r="P295">
        <v>0</v>
      </c>
      <c r="Q295">
        <v>0</v>
      </c>
      <c r="R295">
        <v>455680.48</v>
      </c>
      <c r="S295">
        <v>7578.6666666666661</v>
      </c>
      <c r="AF295" s="9">
        <f>SUMIF(Table1[[#Headers],[Steam Consumption]:[CHW Consumption_2]], "Elec*",D295:AE295)</f>
        <v>158243.03764705884</v>
      </c>
      <c r="AG295" s="9">
        <f>SUMIF(Table1[[#Headers],[Steam Consumption]:[CHW Consumption_2]], "Gas*",D295:AE295)</f>
        <v>0</v>
      </c>
      <c r="AH295" s="9">
        <f>SUMIF(Table1[[#Headers],[Steam Consumption]:[CHW Consumption_2]], "Steam*",D295:AE295)</f>
        <v>463259.14666666667</v>
      </c>
      <c r="AI295" s="9">
        <f>SUMIF(Table1[[#Headers],[Steam Consumption]:[CHW Consumption_2]], "HW *",D295:AE295)</f>
        <v>0</v>
      </c>
      <c r="AJ295" s="9">
        <f>SUMIF(Table1[[#Headers],[Steam Consumption]:[CHW Consumption_2]], "CHW*",D295:AE295)</f>
        <v>0</v>
      </c>
      <c r="AK295" s="9">
        <f>SUMIF(Table1[[#Headers],[Steam Consumption]:[CHW Consumption_2]], "DW*",D295:AE295)</f>
        <v>0</v>
      </c>
      <c r="AL295" s="9">
        <f>Table1[[#This Row],[Total Elec Consumption]]*3.412</f>
        <v>539925.24445176474</v>
      </c>
      <c r="AM295" s="9">
        <f>Table1[[#This Row],[Total Gas Consumption]]*1</f>
        <v>0</v>
      </c>
      <c r="AN295" s="9">
        <f>Table1[[#This Row],[Total Steam Consumption]]*950/1000</f>
        <v>440096.18933333328</v>
      </c>
      <c r="AO295" s="9">
        <f>Table1[[#This Row],[Total HW Consumption]]</f>
        <v>0</v>
      </c>
      <c r="AP295" s="9">
        <f>Table1[[#This Row],[Total CHW Consumption]]</f>
        <v>0</v>
      </c>
      <c r="AQ295" s="9">
        <f>Table1[[#This Row],[Total DW Consumption]]*0</f>
        <v>0</v>
      </c>
      <c r="AR295" s="9">
        <f>SUM(Table1[[#This Row],[Total Elec Energy]:[Total DW Energy]])</f>
        <v>980021.43378509802</v>
      </c>
      <c r="AS295" s="7">
        <f>IFERROR(Table1[[#This Row],[Total Building Energy (kBTU)]]/Table1[[#This Row],[Building Area]],0)</f>
        <v>14.032179289888433</v>
      </c>
    </row>
    <row r="296" spans="1:45" x14ac:dyDescent="0.25">
      <c r="A296" s="4">
        <v>43556</v>
      </c>
      <c r="B296" t="s">
        <v>83</v>
      </c>
      <c r="C296">
        <f>VLOOKUP(Table1[[#This Row],[Building]],Building_Areas,2,FALSE)</f>
        <v>16298</v>
      </c>
      <c r="F296">
        <v>134648542.56923079</v>
      </c>
      <c r="G296">
        <v>8261.6604840612817</v>
      </c>
      <c r="H296">
        <v>0</v>
      </c>
      <c r="I296">
        <v>25534.61538461539</v>
      </c>
      <c r="J296">
        <v>0</v>
      </c>
      <c r="L296">
        <v>1023572.307692308</v>
      </c>
      <c r="P296">
        <v>103569.23076923079</v>
      </c>
      <c r="Q296">
        <v>42853.846153846163</v>
      </c>
      <c r="AF296" s="9">
        <f>SUMIF(Table1[[#Headers],[Steam Consumption]:[CHW Consumption_2]], "Elec*",D296:AE296)</f>
        <v>25534.61538461539</v>
      </c>
      <c r="AG296" s="9">
        <f>SUMIF(Table1[[#Headers],[Steam Consumption]:[CHW Consumption_2]], "Gas*",D296:AE296)</f>
        <v>0</v>
      </c>
      <c r="AH296" s="9">
        <f>SUMIF(Table1[[#Headers],[Steam Consumption]:[CHW Consumption_2]], "Steam*",D296:AE296)</f>
        <v>146423.07692307697</v>
      </c>
      <c r="AI296" s="9">
        <f>SUMIF(Table1[[#Headers],[Steam Consumption]:[CHW Consumption_2]], "HW *",D296:AE296)</f>
        <v>0</v>
      </c>
      <c r="AJ296" s="9">
        <f>SUMIF(Table1[[#Headers],[Steam Consumption]:[CHW Consumption_2]], "CHW*",D296:AE296)</f>
        <v>0</v>
      </c>
      <c r="AK296" s="9">
        <f>SUMIF(Table1[[#Headers],[Steam Consumption]:[CHW Consumption_2]], "DW*",D296:AE296)</f>
        <v>1023572.307692308</v>
      </c>
      <c r="AL296" s="9">
        <f>Table1[[#This Row],[Total Elec Consumption]]*3.412</f>
        <v>87124.107692307705</v>
      </c>
      <c r="AM296" s="9">
        <f>Table1[[#This Row],[Total Gas Consumption]]*1</f>
        <v>0</v>
      </c>
      <c r="AN296" s="9">
        <f>Table1[[#This Row],[Total Steam Consumption]]*950/1000</f>
        <v>139101.92307692312</v>
      </c>
      <c r="AO296" s="9">
        <f>Table1[[#This Row],[Total HW Consumption]]</f>
        <v>0</v>
      </c>
      <c r="AP296" s="9">
        <f>Table1[[#This Row],[Total CHW Consumption]]</f>
        <v>0</v>
      </c>
      <c r="AQ296" s="9">
        <f>Table1[[#This Row],[Total DW Consumption]]*0</f>
        <v>0</v>
      </c>
      <c r="AR296" s="9">
        <f>SUM(Table1[[#This Row],[Total Elec Energy]:[Total DW Energy]])</f>
        <v>226226.03076923083</v>
      </c>
      <c r="AS296" s="7">
        <f>IFERROR(Table1[[#This Row],[Total Building Energy (kBTU)]]/Table1[[#This Row],[Building Area]],0)</f>
        <v>13.880600734398749</v>
      </c>
    </row>
    <row r="297" spans="1:45" x14ac:dyDescent="0.25">
      <c r="A297" s="4">
        <v>44470</v>
      </c>
      <c r="B297" t="s">
        <v>121</v>
      </c>
      <c r="C297">
        <f>VLOOKUP(Table1[[#This Row],[Building]],Building_Areas,2,FALSE)</f>
        <v>36500</v>
      </c>
      <c r="E297">
        <v>15062.678571428571</v>
      </c>
      <c r="F297">
        <v>51848.828113300493</v>
      </c>
      <c r="G297">
        <v>1.420515838720561</v>
      </c>
      <c r="K297">
        <v>0</v>
      </c>
      <c r="N297">
        <v>454968.8275862069</v>
      </c>
      <c r="AF297" s="9">
        <f>SUMIF(Table1[[#Headers],[Steam Consumption]:[CHW Consumption_2]], "Elec*",D297:AE297)</f>
        <v>15062.678571428571</v>
      </c>
      <c r="AG297" s="9">
        <f>SUMIF(Table1[[#Headers],[Steam Consumption]:[CHW Consumption_2]], "Gas*",D297:AE297)</f>
        <v>0</v>
      </c>
      <c r="AH297" s="9">
        <f>SUMIF(Table1[[#Headers],[Steam Consumption]:[CHW Consumption_2]], "Steam*",D297:AE297)</f>
        <v>0</v>
      </c>
      <c r="AI297" s="9">
        <f>SUMIF(Table1[[#Headers],[Steam Consumption]:[CHW Consumption_2]], "HW *",D297:AE297)</f>
        <v>0</v>
      </c>
      <c r="AJ297" s="9">
        <f>SUMIF(Table1[[#Headers],[Steam Consumption]:[CHW Consumption_2]], "CHW*",D297:AE297)</f>
        <v>454968.8275862069</v>
      </c>
      <c r="AK297" s="9">
        <f>SUMIF(Table1[[#Headers],[Steam Consumption]:[CHW Consumption_2]], "DW*",D297:AE297)</f>
        <v>0</v>
      </c>
      <c r="AL297" s="9">
        <f>Table1[[#This Row],[Total Elec Consumption]]*3.412</f>
        <v>51393.859285714279</v>
      </c>
      <c r="AM297" s="9">
        <f>Table1[[#This Row],[Total Gas Consumption]]*1</f>
        <v>0</v>
      </c>
      <c r="AN297" s="9">
        <f>Table1[[#This Row],[Total Steam Consumption]]*950/1000</f>
        <v>0</v>
      </c>
      <c r="AO297" s="9">
        <f>Table1[[#This Row],[Total HW Consumption]]</f>
        <v>0</v>
      </c>
      <c r="AP297" s="9">
        <f>Table1[[#This Row],[Total CHW Consumption]]</f>
        <v>454968.8275862069</v>
      </c>
      <c r="AQ297" s="9">
        <f>Table1[[#This Row],[Total DW Consumption]]*0</f>
        <v>0</v>
      </c>
      <c r="AR297" s="9">
        <f>SUM(Table1[[#This Row],[Total Elec Energy]:[Total DW Energy]])</f>
        <v>506362.68687192118</v>
      </c>
      <c r="AS297" s="7">
        <f>IFERROR(Table1[[#This Row],[Total Building Energy (kBTU)]]/Table1[[#This Row],[Building Area]],0)</f>
        <v>13.872950325258115</v>
      </c>
    </row>
    <row r="298" spans="1:45" x14ac:dyDescent="0.25">
      <c r="A298" s="4">
        <v>44562</v>
      </c>
      <c r="B298" t="s">
        <v>96</v>
      </c>
      <c r="C298">
        <f>VLOOKUP(Table1[[#This Row],[Building]],Building_Areas,2,FALSE)</f>
        <v>392894</v>
      </c>
      <c r="D298">
        <v>0</v>
      </c>
      <c r="F298">
        <v>4225481072.6815152</v>
      </c>
      <c r="G298">
        <v>10754.76101106536</v>
      </c>
      <c r="H298">
        <v>0</v>
      </c>
      <c r="I298">
        <v>0</v>
      </c>
      <c r="M298">
        <v>109030.1</v>
      </c>
      <c r="O298">
        <v>178654.47619047621</v>
      </c>
      <c r="P298">
        <v>4628410.7142857136</v>
      </c>
      <c r="Q298">
        <v>0</v>
      </c>
      <c r="R298">
        <v>183.18181818181819</v>
      </c>
      <c r="S298">
        <v>3448.75</v>
      </c>
      <c r="T298">
        <v>135.8095238095238</v>
      </c>
      <c r="U298">
        <v>384.4</v>
      </c>
      <c r="V298">
        <v>3801.1904761904761</v>
      </c>
      <c r="W298">
        <v>4644.0952380952376</v>
      </c>
      <c r="X298">
        <v>2041.5714285714289</v>
      </c>
      <c r="Y298">
        <v>7584.6666666666661</v>
      </c>
      <c r="Z298">
        <v>7420.8095238095239</v>
      </c>
      <c r="AA298">
        <v>5743.8571428571422</v>
      </c>
      <c r="AF298" s="9">
        <f>SUMIF(Table1[[#Headers],[Steam Consumption]:[CHW Consumption_2]], "Elec*",D298:AE298)</f>
        <v>306276.30952380958</v>
      </c>
      <c r="AG298" s="9">
        <f>SUMIF(Table1[[#Headers],[Steam Consumption]:[CHW Consumption_2]], "Gas*",D298:AE298)</f>
        <v>0</v>
      </c>
      <c r="AH298" s="9">
        <f>SUMIF(Table1[[#Headers],[Steam Consumption]:[CHW Consumption_2]], "Steam*",D298:AE298)</f>
        <v>4632042.6461038953</v>
      </c>
      <c r="AI298" s="9">
        <f>SUMIF(Table1[[#Headers],[Steam Consumption]:[CHW Consumption_2]], "HW *",D298:AE298)</f>
        <v>0</v>
      </c>
      <c r="AJ298" s="9">
        <f>SUMIF(Table1[[#Headers],[Steam Consumption]:[CHW Consumption_2]], "CHW*",D298:AE298)</f>
        <v>0</v>
      </c>
      <c r="AK298" s="9">
        <f>SUMIF(Table1[[#Headers],[Steam Consumption]:[CHW Consumption_2]], "DW*",D298:AE298)</f>
        <v>13164.666666666666</v>
      </c>
      <c r="AL298" s="9">
        <f>Table1[[#This Row],[Total Elec Consumption]]*3.412</f>
        <v>1045014.7680952383</v>
      </c>
      <c r="AM298" s="9">
        <f>Table1[[#This Row],[Total Gas Consumption]]*1</f>
        <v>0</v>
      </c>
      <c r="AN298" s="9">
        <f>Table1[[#This Row],[Total Steam Consumption]]*950/1000</f>
        <v>4400440.5137987006</v>
      </c>
      <c r="AO298" s="9">
        <f>Table1[[#This Row],[Total HW Consumption]]</f>
        <v>0</v>
      </c>
      <c r="AP298" s="9">
        <f>Table1[[#This Row],[Total CHW Consumption]]</f>
        <v>0</v>
      </c>
      <c r="AQ298" s="9">
        <f>Table1[[#This Row],[Total DW Consumption]]*0</f>
        <v>0</v>
      </c>
      <c r="AR298" s="9">
        <f>SUM(Table1[[#This Row],[Total Elec Energy]:[Total DW Energy]])</f>
        <v>5445455.2818939388</v>
      </c>
      <c r="AS298" s="7">
        <f>IFERROR(Table1[[#This Row],[Total Building Energy (kBTU)]]/Table1[[#This Row],[Building Area]],0)</f>
        <v>13.859858592632971</v>
      </c>
    </row>
    <row r="299" spans="1:45" x14ac:dyDescent="0.25">
      <c r="A299" s="4">
        <v>44593</v>
      </c>
      <c r="B299" t="s">
        <v>84</v>
      </c>
      <c r="C299">
        <f>VLOOKUP(Table1[[#This Row],[Building]],Building_Areas,2,FALSE)</f>
        <v>111135</v>
      </c>
      <c r="D299">
        <v>1331000</v>
      </c>
      <c r="E299">
        <v>74952</v>
      </c>
      <c r="F299">
        <v>1214476736.224</v>
      </c>
      <c r="G299">
        <v>10927.941118675481</v>
      </c>
      <c r="L299">
        <v>349000</v>
      </c>
      <c r="N299">
        <v>0</v>
      </c>
      <c r="AF299" s="9">
        <f>SUMIF(Table1[[#Headers],[Steam Consumption]:[CHW Consumption_2]], "Elec*",D299:AE299)</f>
        <v>74952</v>
      </c>
      <c r="AG299" s="9">
        <f>SUMIF(Table1[[#Headers],[Steam Consumption]:[CHW Consumption_2]], "Gas*",D299:AE299)</f>
        <v>0</v>
      </c>
      <c r="AH299" s="9">
        <f>SUMIF(Table1[[#Headers],[Steam Consumption]:[CHW Consumption_2]], "Steam*",D299:AE299)</f>
        <v>1331000</v>
      </c>
      <c r="AI299" s="9">
        <f>SUMIF(Table1[[#Headers],[Steam Consumption]:[CHW Consumption_2]], "HW *",D299:AE299)</f>
        <v>0</v>
      </c>
      <c r="AJ299" s="9">
        <f>SUMIF(Table1[[#Headers],[Steam Consumption]:[CHW Consumption_2]], "CHW*",D299:AE299)</f>
        <v>0</v>
      </c>
      <c r="AK299" s="9">
        <f>SUMIF(Table1[[#Headers],[Steam Consumption]:[CHW Consumption_2]], "DW*",D299:AE299)</f>
        <v>349000</v>
      </c>
      <c r="AL299" s="9">
        <f>Table1[[#This Row],[Total Elec Consumption]]*3.412</f>
        <v>255736.22399999999</v>
      </c>
      <c r="AM299" s="9">
        <f>Table1[[#This Row],[Total Gas Consumption]]*1</f>
        <v>0</v>
      </c>
      <c r="AN299" s="9">
        <f>Table1[[#This Row],[Total Steam Consumption]]*950/1000</f>
        <v>1264450</v>
      </c>
      <c r="AO299" s="9">
        <f>Table1[[#This Row],[Total HW Consumption]]</f>
        <v>0</v>
      </c>
      <c r="AP299" s="9">
        <f>Table1[[#This Row],[Total CHW Consumption]]</f>
        <v>0</v>
      </c>
      <c r="AQ299" s="9">
        <f>Table1[[#This Row],[Total DW Consumption]]*0</f>
        <v>0</v>
      </c>
      <c r="AR299" s="9">
        <f>SUM(Table1[[#This Row],[Total Elec Energy]:[Total DW Energy]])</f>
        <v>1520186.2239999999</v>
      </c>
      <c r="AS299" s="7">
        <f>IFERROR(Table1[[#This Row],[Total Building Energy (kBTU)]]/Table1[[#This Row],[Building Area]],0)</f>
        <v>13.678735087956088</v>
      </c>
    </row>
    <row r="300" spans="1:45" x14ac:dyDescent="0.25">
      <c r="A300" s="4">
        <v>43862</v>
      </c>
      <c r="B300" t="s">
        <v>126</v>
      </c>
      <c r="C300">
        <f>VLOOKUP(Table1[[#This Row],[Building]],Building_Areas,2,FALSE)</f>
        <v>62912.82</v>
      </c>
      <c r="D300">
        <v>686696.8</v>
      </c>
      <c r="E300">
        <v>60531.529411764714</v>
      </c>
      <c r="F300">
        <v>626474015.17835295</v>
      </c>
      <c r="G300">
        <v>9957.7832113927634</v>
      </c>
      <c r="N300">
        <v>0</v>
      </c>
      <c r="AF300" s="9">
        <f>SUMIF(Table1[[#Headers],[Steam Consumption]:[CHW Consumption_2]], "Elec*",D300:AE300)</f>
        <v>60531.529411764714</v>
      </c>
      <c r="AG300" s="9">
        <f>SUMIF(Table1[[#Headers],[Steam Consumption]:[CHW Consumption_2]], "Gas*",D300:AE300)</f>
        <v>0</v>
      </c>
      <c r="AH300" s="9">
        <f>SUMIF(Table1[[#Headers],[Steam Consumption]:[CHW Consumption_2]], "Steam*",D300:AE300)</f>
        <v>686696.8</v>
      </c>
      <c r="AI300" s="9">
        <f>SUMIF(Table1[[#Headers],[Steam Consumption]:[CHW Consumption_2]], "HW *",D300:AE300)</f>
        <v>0</v>
      </c>
      <c r="AJ300" s="9">
        <f>SUMIF(Table1[[#Headers],[Steam Consumption]:[CHW Consumption_2]], "CHW*",D300:AE300)</f>
        <v>0</v>
      </c>
      <c r="AK300" s="9">
        <f>SUMIF(Table1[[#Headers],[Steam Consumption]:[CHW Consumption_2]], "DW*",D300:AE300)</f>
        <v>0</v>
      </c>
      <c r="AL300" s="9">
        <f>Table1[[#This Row],[Total Elec Consumption]]*3.412</f>
        <v>206533.5783529412</v>
      </c>
      <c r="AM300" s="9">
        <f>Table1[[#This Row],[Total Gas Consumption]]*1</f>
        <v>0</v>
      </c>
      <c r="AN300" s="9">
        <f>Table1[[#This Row],[Total Steam Consumption]]*950/1000</f>
        <v>652361.96</v>
      </c>
      <c r="AO300" s="9">
        <f>Table1[[#This Row],[Total HW Consumption]]</f>
        <v>0</v>
      </c>
      <c r="AP300" s="9">
        <f>Table1[[#This Row],[Total CHW Consumption]]</f>
        <v>0</v>
      </c>
      <c r="AQ300" s="9">
        <f>Table1[[#This Row],[Total DW Consumption]]*0</f>
        <v>0</v>
      </c>
      <c r="AR300" s="9">
        <f>SUM(Table1[[#This Row],[Total Elec Energy]:[Total DW Energy]])</f>
        <v>858895.53835294116</v>
      </c>
      <c r="AS300" s="7">
        <f>IFERROR(Table1[[#This Row],[Total Building Energy (kBTU)]]/Table1[[#This Row],[Building Area]],0)</f>
        <v>13.652154494949379</v>
      </c>
    </row>
    <row r="301" spans="1:45" x14ac:dyDescent="0.25">
      <c r="A301" s="4">
        <v>43922</v>
      </c>
      <c r="B301" t="s">
        <v>87</v>
      </c>
      <c r="C301">
        <f>VLOOKUP(Table1[[#This Row],[Building]],Building_Areas,2,FALSE)</f>
        <v>69841</v>
      </c>
      <c r="F301">
        <v>308231499.00714278</v>
      </c>
      <c r="G301">
        <v>4413.3316963838261</v>
      </c>
      <c r="H301">
        <v>6041.1111111111113</v>
      </c>
      <c r="I301">
        <v>15243.33333333333</v>
      </c>
      <c r="M301">
        <v>128257.5</v>
      </c>
      <c r="O301">
        <v>35345.555555555547</v>
      </c>
      <c r="P301">
        <v>0</v>
      </c>
      <c r="Q301">
        <v>0</v>
      </c>
      <c r="R301">
        <v>335682.8571428571</v>
      </c>
      <c r="S301">
        <v>1598.571428571428</v>
      </c>
      <c r="AF301" s="9">
        <f>SUMIF(Table1[[#Headers],[Steam Consumption]:[CHW Consumption_2]], "Elec*",D301:AE301)</f>
        <v>184887.5</v>
      </c>
      <c r="AG301" s="9">
        <f>SUMIF(Table1[[#Headers],[Steam Consumption]:[CHW Consumption_2]], "Gas*",D301:AE301)</f>
        <v>0</v>
      </c>
      <c r="AH301" s="9">
        <f>SUMIF(Table1[[#Headers],[Steam Consumption]:[CHW Consumption_2]], "Steam*",D301:AE301)</f>
        <v>337281.42857142852</v>
      </c>
      <c r="AI301" s="9">
        <f>SUMIF(Table1[[#Headers],[Steam Consumption]:[CHW Consumption_2]], "HW *",D301:AE301)</f>
        <v>0</v>
      </c>
      <c r="AJ301" s="9">
        <f>SUMIF(Table1[[#Headers],[Steam Consumption]:[CHW Consumption_2]], "CHW*",D301:AE301)</f>
        <v>0</v>
      </c>
      <c r="AK301" s="9">
        <f>SUMIF(Table1[[#Headers],[Steam Consumption]:[CHW Consumption_2]], "DW*",D301:AE301)</f>
        <v>0</v>
      </c>
      <c r="AL301" s="9">
        <f>Table1[[#This Row],[Total Elec Consumption]]*3.412</f>
        <v>630836.15</v>
      </c>
      <c r="AM301" s="9">
        <f>Table1[[#This Row],[Total Gas Consumption]]*1</f>
        <v>0</v>
      </c>
      <c r="AN301" s="9">
        <f>Table1[[#This Row],[Total Steam Consumption]]*950/1000</f>
        <v>320417.3571428571</v>
      </c>
      <c r="AO301" s="9">
        <f>Table1[[#This Row],[Total HW Consumption]]</f>
        <v>0</v>
      </c>
      <c r="AP301" s="9">
        <f>Table1[[#This Row],[Total CHW Consumption]]</f>
        <v>0</v>
      </c>
      <c r="AQ301" s="9">
        <f>Table1[[#This Row],[Total DW Consumption]]*0</f>
        <v>0</v>
      </c>
      <c r="AR301" s="9">
        <f>SUM(Table1[[#This Row],[Total Elec Energy]:[Total DW Energy]])</f>
        <v>951253.50714285718</v>
      </c>
      <c r="AS301" s="7">
        <f>IFERROR(Table1[[#This Row],[Total Building Energy (kBTU)]]/Table1[[#This Row],[Building Area]],0)</f>
        <v>13.620273294237728</v>
      </c>
    </row>
    <row r="302" spans="1:45" x14ac:dyDescent="0.25">
      <c r="A302" s="4">
        <v>43191</v>
      </c>
      <c r="B302" t="s">
        <v>96</v>
      </c>
      <c r="C302">
        <f>VLOOKUP(Table1[[#This Row],[Building]],Building_Areas,2,FALSE)</f>
        <v>392894</v>
      </c>
      <c r="D302">
        <v>0</v>
      </c>
      <c r="H302">
        <v>56028.875</v>
      </c>
      <c r="I302">
        <v>110442.25</v>
      </c>
      <c r="M302">
        <v>77473.5</v>
      </c>
      <c r="O302">
        <v>108413.25</v>
      </c>
      <c r="P302">
        <v>4180256</v>
      </c>
      <c r="Q302">
        <v>0</v>
      </c>
      <c r="S302">
        <v>413.79310344827582</v>
      </c>
      <c r="T302">
        <v>1410</v>
      </c>
      <c r="U302">
        <v>590.68965517241384</v>
      </c>
      <c r="V302">
        <v>8587</v>
      </c>
      <c r="W302">
        <v>10391</v>
      </c>
      <c r="X302">
        <v>3744.8275862068972</v>
      </c>
      <c r="Y302">
        <v>12312.857142857139</v>
      </c>
      <c r="Z302">
        <v>14400</v>
      </c>
      <c r="AA302">
        <v>12200</v>
      </c>
      <c r="AF302" s="9">
        <f>SUMIF(Table1[[#Headers],[Steam Consumption]:[CHW Consumption_2]], "Elec*",D302:AE302)</f>
        <v>389394.24938423646</v>
      </c>
      <c r="AG302" s="9">
        <f>SUMIF(Table1[[#Headers],[Steam Consumption]:[CHW Consumption_2]], "Gas*",D302:AE302)</f>
        <v>0</v>
      </c>
      <c r="AH302" s="9">
        <f>SUMIF(Table1[[#Headers],[Steam Consumption]:[CHW Consumption_2]], "Steam*",D302:AE302)</f>
        <v>4180669.7931034481</v>
      </c>
      <c r="AI302" s="9">
        <f>SUMIF(Table1[[#Headers],[Steam Consumption]:[CHW Consumption_2]], "HW *",D302:AE302)</f>
        <v>0</v>
      </c>
      <c r="AJ302" s="9">
        <f>SUMIF(Table1[[#Headers],[Steam Consumption]:[CHW Consumption_2]], "CHW*",D302:AE302)</f>
        <v>0</v>
      </c>
      <c r="AK302" s="9">
        <f>SUMIF(Table1[[#Headers],[Steam Consumption]:[CHW Consumption_2]], "DW*",D302:AE302)</f>
        <v>26600</v>
      </c>
      <c r="AL302" s="9">
        <f>Table1[[#This Row],[Total Elec Consumption]]*3.412</f>
        <v>1328613.1788990148</v>
      </c>
      <c r="AM302" s="9">
        <f>Table1[[#This Row],[Total Gas Consumption]]*1</f>
        <v>0</v>
      </c>
      <c r="AN302" s="9">
        <f>Table1[[#This Row],[Total Steam Consumption]]*950/1000</f>
        <v>3971636.3034482757</v>
      </c>
      <c r="AO302" s="9">
        <f>Table1[[#This Row],[Total HW Consumption]]</f>
        <v>0</v>
      </c>
      <c r="AP302" s="9">
        <f>Table1[[#This Row],[Total CHW Consumption]]</f>
        <v>0</v>
      </c>
      <c r="AQ302" s="9">
        <f>Table1[[#This Row],[Total DW Consumption]]*0</f>
        <v>0</v>
      </c>
      <c r="AR302" s="9">
        <f>SUM(Table1[[#This Row],[Total Elec Energy]:[Total DW Energy]])</f>
        <v>5300249.482347291</v>
      </c>
      <c r="AS302" s="7">
        <f>IFERROR(Table1[[#This Row],[Total Building Energy (kBTU)]]/Table1[[#This Row],[Building Area]],0)</f>
        <v>13.490278503482596</v>
      </c>
    </row>
    <row r="303" spans="1:45" x14ac:dyDescent="0.25">
      <c r="A303" s="4">
        <v>43344</v>
      </c>
      <c r="B303" t="s">
        <v>87</v>
      </c>
      <c r="C303">
        <f>VLOOKUP(Table1[[#This Row],[Building]],Building_Areas,2,FALSE)</f>
        <v>69841</v>
      </c>
      <c r="F303">
        <v>171302699.58377141</v>
      </c>
      <c r="G303">
        <v>2452.7526751302439</v>
      </c>
      <c r="H303">
        <v>6337.7777777777783</v>
      </c>
      <c r="I303">
        <v>15472.222222222221</v>
      </c>
      <c r="M303">
        <v>165467.14285714281</v>
      </c>
      <c r="O303">
        <v>36039.599999999999</v>
      </c>
      <c r="P303">
        <v>0</v>
      </c>
      <c r="Q303">
        <v>0</v>
      </c>
      <c r="R303">
        <v>186396.42857142861</v>
      </c>
      <c r="S303">
        <v>600</v>
      </c>
      <c r="AF303" s="9">
        <f>SUMIF(Table1[[#Headers],[Steam Consumption]:[CHW Consumption_2]], "Elec*",D303:AE303)</f>
        <v>223316.74285714282</v>
      </c>
      <c r="AG303" s="9">
        <f>SUMIF(Table1[[#Headers],[Steam Consumption]:[CHW Consumption_2]], "Gas*",D303:AE303)</f>
        <v>0</v>
      </c>
      <c r="AH303" s="9">
        <f>SUMIF(Table1[[#Headers],[Steam Consumption]:[CHW Consumption_2]], "Steam*",D303:AE303)</f>
        <v>186996.42857142861</v>
      </c>
      <c r="AI303" s="9">
        <f>SUMIF(Table1[[#Headers],[Steam Consumption]:[CHW Consumption_2]], "HW *",D303:AE303)</f>
        <v>0</v>
      </c>
      <c r="AJ303" s="9">
        <f>SUMIF(Table1[[#Headers],[Steam Consumption]:[CHW Consumption_2]], "CHW*",D303:AE303)</f>
        <v>0</v>
      </c>
      <c r="AK303" s="9">
        <f>SUMIF(Table1[[#Headers],[Steam Consumption]:[CHW Consumption_2]], "DW*",D303:AE303)</f>
        <v>0</v>
      </c>
      <c r="AL303" s="9">
        <f>Table1[[#This Row],[Total Elec Consumption]]*3.412</f>
        <v>761956.72662857128</v>
      </c>
      <c r="AM303" s="9">
        <f>Table1[[#This Row],[Total Gas Consumption]]*1</f>
        <v>0</v>
      </c>
      <c r="AN303" s="9">
        <f>Table1[[#This Row],[Total Steam Consumption]]*950/1000</f>
        <v>177646.60714285716</v>
      </c>
      <c r="AO303" s="9">
        <f>Table1[[#This Row],[Total HW Consumption]]</f>
        <v>0</v>
      </c>
      <c r="AP303" s="9">
        <f>Table1[[#This Row],[Total CHW Consumption]]</f>
        <v>0</v>
      </c>
      <c r="AQ303" s="9">
        <f>Table1[[#This Row],[Total DW Consumption]]*0</f>
        <v>0</v>
      </c>
      <c r="AR303" s="9">
        <f>SUM(Table1[[#This Row],[Total Elec Energy]:[Total DW Energy]])</f>
        <v>939603.33377142844</v>
      </c>
      <c r="AS303" s="7">
        <f>IFERROR(Table1[[#This Row],[Total Building Energy (kBTU)]]/Table1[[#This Row],[Building Area]],0)</f>
        <v>13.453463349199302</v>
      </c>
    </row>
    <row r="304" spans="1:45" x14ac:dyDescent="0.25">
      <c r="A304" s="4">
        <v>43922</v>
      </c>
      <c r="B304" t="s">
        <v>83</v>
      </c>
      <c r="C304">
        <f>VLOOKUP(Table1[[#This Row],[Building]],Building_Areas,2,FALSE)</f>
        <v>16298</v>
      </c>
      <c r="F304">
        <v>127563667.47428571</v>
      </c>
      <c r="G304">
        <v>7826.9522318251138</v>
      </c>
      <c r="H304">
        <v>0</v>
      </c>
      <c r="I304">
        <v>25337.142857142859</v>
      </c>
      <c r="J304">
        <v>0</v>
      </c>
      <c r="L304">
        <v>1015388.571428571</v>
      </c>
      <c r="P304">
        <v>94800</v>
      </c>
      <c r="Q304">
        <v>43864.28571428571</v>
      </c>
      <c r="AF304" s="9">
        <f>SUMIF(Table1[[#Headers],[Steam Consumption]:[CHW Consumption_2]], "Elec*",D304:AE304)</f>
        <v>25337.142857142859</v>
      </c>
      <c r="AG304" s="9">
        <f>SUMIF(Table1[[#Headers],[Steam Consumption]:[CHW Consumption_2]], "Gas*",D304:AE304)</f>
        <v>0</v>
      </c>
      <c r="AH304" s="9">
        <f>SUMIF(Table1[[#Headers],[Steam Consumption]:[CHW Consumption_2]], "Steam*",D304:AE304)</f>
        <v>138664.28571428571</v>
      </c>
      <c r="AI304" s="9">
        <f>SUMIF(Table1[[#Headers],[Steam Consumption]:[CHW Consumption_2]], "HW *",D304:AE304)</f>
        <v>0</v>
      </c>
      <c r="AJ304" s="9">
        <f>SUMIF(Table1[[#Headers],[Steam Consumption]:[CHW Consumption_2]], "CHW*",D304:AE304)</f>
        <v>0</v>
      </c>
      <c r="AK304" s="9">
        <f>SUMIF(Table1[[#Headers],[Steam Consumption]:[CHW Consumption_2]], "DW*",D304:AE304)</f>
        <v>1015388.571428571</v>
      </c>
      <c r="AL304" s="9">
        <f>Table1[[#This Row],[Total Elec Consumption]]*3.412</f>
        <v>86450.33142857143</v>
      </c>
      <c r="AM304" s="9">
        <f>Table1[[#This Row],[Total Gas Consumption]]*1</f>
        <v>0</v>
      </c>
      <c r="AN304" s="9">
        <f>Table1[[#This Row],[Total Steam Consumption]]*950/1000</f>
        <v>131731.07142857142</v>
      </c>
      <c r="AO304" s="9">
        <f>Table1[[#This Row],[Total HW Consumption]]</f>
        <v>0</v>
      </c>
      <c r="AP304" s="9">
        <f>Table1[[#This Row],[Total CHW Consumption]]</f>
        <v>0</v>
      </c>
      <c r="AQ304" s="9">
        <f>Table1[[#This Row],[Total DW Consumption]]*0</f>
        <v>0</v>
      </c>
      <c r="AR304" s="9">
        <f>SUM(Table1[[#This Row],[Total Elec Energy]:[Total DW Energy]])</f>
        <v>218181.40285714285</v>
      </c>
      <c r="AS304" s="7">
        <f>IFERROR(Table1[[#This Row],[Total Building Energy (kBTU)]]/Table1[[#This Row],[Building Area]],0)</f>
        <v>13.387004715740757</v>
      </c>
    </row>
    <row r="305" spans="1:45" x14ac:dyDescent="0.25">
      <c r="A305" s="4">
        <v>43922</v>
      </c>
      <c r="B305" t="s">
        <v>98</v>
      </c>
      <c r="C305">
        <f>VLOOKUP(Table1[[#This Row],[Building]],Building_Areas,2,FALSE)</f>
        <v>53163.17</v>
      </c>
      <c r="E305">
        <v>37096.666666666672</v>
      </c>
      <c r="F305">
        <v>58337930.969523802</v>
      </c>
      <c r="G305">
        <v>1097.34083797987</v>
      </c>
      <c r="J305">
        <v>582098.57142857136</v>
      </c>
      <c r="L305">
        <v>1500</v>
      </c>
      <c r="AF305" s="9">
        <f>SUMIF(Table1[[#Headers],[Steam Consumption]:[CHW Consumption_2]], "Elec*",D305:AE305)</f>
        <v>37096.666666666672</v>
      </c>
      <c r="AG305" s="9">
        <f>SUMIF(Table1[[#Headers],[Steam Consumption]:[CHW Consumption_2]], "Gas*",D305:AE305)</f>
        <v>582098.57142857136</v>
      </c>
      <c r="AH305" s="9">
        <f>SUMIF(Table1[[#Headers],[Steam Consumption]:[CHW Consumption_2]], "Steam*",D305:AE305)</f>
        <v>0</v>
      </c>
      <c r="AI305" s="9">
        <f>SUMIF(Table1[[#Headers],[Steam Consumption]:[CHW Consumption_2]], "HW *",D305:AE305)</f>
        <v>0</v>
      </c>
      <c r="AJ305" s="9">
        <f>SUMIF(Table1[[#Headers],[Steam Consumption]:[CHW Consumption_2]], "CHW*",D305:AE305)</f>
        <v>0</v>
      </c>
      <c r="AK305" s="9">
        <f>SUMIF(Table1[[#Headers],[Steam Consumption]:[CHW Consumption_2]], "DW*",D305:AE305)</f>
        <v>1500</v>
      </c>
      <c r="AL305" s="9">
        <f>Table1[[#This Row],[Total Elec Consumption]]*3.412</f>
        <v>126573.82666666668</v>
      </c>
      <c r="AM305" s="9">
        <f>Table1[[#This Row],[Total Gas Consumption]]*1</f>
        <v>582098.57142857136</v>
      </c>
      <c r="AN305" s="9">
        <f>Table1[[#This Row],[Total Steam Consumption]]*950/1000</f>
        <v>0</v>
      </c>
      <c r="AO305" s="9">
        <f>Table1[[#This Row],[Total HW Consumption]]</f>
        <v>0</v>
      </c>
      <c r="AP305" s="9">
        <f>Table1[[#This Row],[Total CHW Consumption]]</f>
        <v>0</v>
      </c>
      <c r="AQ305" s="9">
        <f>Table1[[#This Row],[Total DW Consumption]]*0</f>
        <v>0</v>
      </c>
      <c r="AR305" s="9">
        <f>SUM(Table1[[#This Row],[Total Elec Energy]:[Total DW Energy]])</f>
        <v>708672.39809523802</v>
      </c>
      <c r="AS305" s="7">
        <f>IFERROR(Table1[[#This Row],[Total Building Energy (kBTU)]]/Table1[[#This Row],[Building Area]],0)</f>
        <v>13.330138103037084</v>
      </c>
    </row>
    <row r="306" spans="1:45" x14ac:dyDescent="0.25">
      <c r="A306" s="4">
        <v>44652</v>
      </c>
      <c r="B306" t="s">
        <v>83</v>
      </c>
      <c r="C306">
        <f>VLOOKUP(Table1[[#This Row],[Building]],Building_Areas,2,FALSE)</f>
        <v>16298</v>
      </c>
      <c r="F306">
        <v>144160892.19230771</v>
      </c>
      <c r="G306">
        <v>8845.3118292003728</v>
      </c>
      <c r="H306">
        <v>0</v>
      </c>
      <c r="I306">
        <v>19701.923076923082</v>
      </c>
      <c r="J306">
        <v>0</v>
      </c>
      <c r="L306">
        <v>779884.61538461538</v>
      </c>
      <c r="P306">
        <v>103730.76923076921</v>
      </c>
      <c r="Q306">
        <v>53411.538461538461</v>
      </c>
      <c r="AF306" s="9">
        <f>SUMIF(Table1[[#Headers],[Steam Consumption]:[CHW Consumption_2]], "Elec*",D306:AE306)</f>
        <v>19701.923076923082</v>
      </c>
      <c r="AG306" s="9">
        <f>SUMIF(Table1[[#Headers],[Steam Consumption]:[CHW Consumption_2]], "Gas*",D306:AE306)</f>
        <v>0</v>
      </c>
      <c r="AH306" s="9">
        <f>SUMIF(Table1[[#Headers],[Steam Consumption]:[CHW Consumption_2]], "Steam*",D306:AE306)</f>
        <v>157142.30769230766</v>
      </c>
      <c r="AI306" s="9">
        <f>SUMIF(Table1[[#Headers],[Steam Consumption]:[CHW Consumption_2]], "HW *",D306:AE306)</f>
        <v>0</v>
      </c>
      <c r="AJ306" s="9">
        <f>SUMIF(Table1[[#Headers],[Steam Consumption]:[CHW Consumption_2]], "CHW*",D306:AE306)</f>
        <v>0</v>
      </c>
      <c r="AK306" s="9">
        <f>SUMIF(Table1[[#Headers],[Steam Consumption]:[CHW Consumption_2]], "DW*",D306:AE306)</f>
        <v>779884.61538461538</v>
      </c>
      <c r="AL306" s="9">
        <f>Table1[[#This Row],[Total Elec Consumption]]*3.412</f>
        <v>67222.961538461546</v>
      </c>
      <c r="AM306" s="9">
        <f>Table1[[#This Row],[Total Gas Consumption]]*1</f>
        <v>0</v>
      </c>
      <c r="AN306" s="9">
        <f>Table1[[#This Row],[Total Steam Consumption]]*950/1000</f>
        <v>149285.19230769228</v>
      </c>
      <c r="AO306" s="9">
        <f>Table1[[#This Row],[Total HW Consumption]]</f>
        <v>0</v>
      </c>
      <c r="AP306" s="9">
        <f>Table1[[#This Row],[Total CHW Consumption]]</f>
        <v>0</v>
      </c>
      <c r="AQ306" s="9">
        <f>Table1[[#This Row],[Total DW Consumption]]*0</f>
        <v>0</v>
      </c>
      <c r="AR306" s="9">
        <f>SUM(Table1[[#This Row],[Total Elec Energy]:[Total DW Energy]])</f>
        <v>216508.15384615381</v>
      </c>
      <c r="AS306" s="7">
        <f>IFERROR(Table1[[#This Row],[Total Building Energy (kBTU)]]/Table1[[#This Row],[Building Area]],0)</f>
        <v>13.284338805138901</v>
      </c>
    </row>
    <row r="307" spans="1:45" x14ac:dyDescent="0.25">
      <c r="A307" s="4">
        <v>43770</v>
      </c>
      <c r="B307" t="s">
        <v>96</v>
      </c>
      <c r="C307">
        <f>VLOOKUP(Table1[[#This Row],[Building]],Building_Areas,2,FALSE)</f>
        <v>392894</v>
      </c>
      <c r="D307">
        <v>0</v>
      </c>
      <c r="F307">
        <v>3885700610.450552</v>
      </c>
      <c r="G307">
        <v>9889.9464243550465</v>
      </c>
      <c r="H307">
        <v>0</v>
      </c>
      <c r="I307">
        <v>0</v>
      </c>
      <c r="M307">
        <v>116933.6538461538</v>
      </c>
      <c r="O307">
        <v>192124.82142857139</v>
      </c>
      <c r="P307">
        <v>4255851.4285714291</v>
      </c>
      <c r="Q307">
        <v>0</v>
      </c>
      <c r="R307">
        <v>1106.25</v>
      </c>
      <c r="S307">
        <v>2400</v>
      </c>
      <c r="T307">
        <v>941.78571428571422</v>
      </c>
      <c r="U307">
        <v>588</v>
      </c>
      <c r="V307">
        <v>6760.7142857142862</v>
      </c>
      <c r="W307">
        <v>8428.9285714285725</v>
      </c>
      <c r="X307">
        <v>2685</v>
      </c>
      <c r="Y307">
        <v>9717.6</v>
      </c>
      <c r="Z307">
        <v>6964.2857142857138</v>
      </c>
      <c r="AA307">
        <v>5571.4285714285716</v>
      </c>
      <c r="AF307" s="9">
        <f>SUMIF(Table1[[#Headers],[Steam Consumption]:[CHW Consumption_2]], "Elec*",D307:AE307)</f>
        <v>338180.50384615373</v>
      </c>
      <c r="AG307" s="9">
        <f>SUMIF(Table1[[#Headers],[Steam Consumption]:[CHW Consumption_2]], "Gas*",D307:AE307)</f>
        <v>0</v>
      </c>
      <c r="AH307" s="9">
        <f>SUMIF(Table1[[#Headers],[Steam Consumption]:[CHW Consumption_2]], "Steam*",D307:AE307)</f>
        <v>4259357.6785714291</v>
      </c>
      <c r="AI307" s="9">
        <f>SUMIF(Table1[[#Headers],[Steam Consumption]:[CHW Consumption_2]], "HW *",D307:AE307)</f>
        <v>0</v>
      </c>
      <c r="AJ307" s="9">
        <f>SUMIF(Table1[[#Headers],[Steam Consumption]:[CHW Consumption_2]], "CHW*",D307:AE307)</f>
        <v>0</v>
      </c>
      <c r="AK307" s="9">
        <f>SUMIF(Table1[[#Headers],[Steam Consumption]:[CHW Consumption_2]], "DW*",D307:AE307)</f>
        <v>12535.714285714286</v>
      </c>
      <c r="AL307" s="9">
        <f>Table1[[#This Row],[Total Elec Consumption]]*3.412</f>
        <v>1153871.8791230766</v>
      </c>
      <c r="AM307" s="9">
        <f>Table1[[#This Row],[Total Gas Consumption]]*1</f>
        <v>0</v>
      </c>
      <c r="AN307" s="9">
        <f>Table1[[#This Row],[Total Steam Consumption]]*950/1000</f>
        <v>4046389.7946428577</v>
      </c>
      <c r="AO307" s="9">
        <f>Table1[[#This Row],[Total HW Consumption]]</f>
        <v>0</v>
      </c>
      <c r="AP307" s="9">
        <f>Table1[[#This Row],[Total CHW Consumption]]</f>
        <v>0</v>
      </c>
      <c r="AQ307" s="9">
        <f>Table1[[#This Row],[Total DW Consumption]]*0</f>
        <v>0</v>
      </c>
      <c r="AR307" s="9">
        <f>SUM(Table1[[#This Row],[Total Elec Energy]:[Total DW Energy]])</f>
        <v>5200261.6737659341</v>
      </c>
      <c r="AS307" s="7">
        <f>IFERROR(Table1[[#This Row],[Total Building Energy (kBTU)]]/Table1[[#This Row],[Building Area]],0)</f>
        <v>13.235787957479458</v>
      </c>
    </row>
    <row r="308" spans="1:45" x14ac:dyDescent="0.25">
      <c r="A308" s="4">
        <v>43132</v>
      </c>
      <c r="B308" t="s">
        <v>79</v>
      </c>
      <c r="C308">
        <f>VLOOKUP(Table1[[#This Row],[Building]],Building_Areas,2,FALSE)</f>
        <v>24894</v>
      </c>
      <c r="E308">
        <v>6234</v>
      </c>
      <c r="F308">
        <v>30843270.408</v>
      </c>
      <c r="G308">
        <v>1238.984108941914</v>
      </c>
      <c r="J308">
        <v>308220</v>
      </c>
      <c r="AF308" s="9">
        <f>SUMIF(Table1[[#Headers],[Steam Consumption]:[CHW Consumption_2]], "Elec*",D308:AE308)</f>
        <v>6234</v>
      </c>
      <c r="AG308" s="9">
        <f>SUMIF(Table1[[#Headers],[Steam Consumption]:[CHW Consumption_2]], "Gas*",D308:AE308)</f>
        <v>308220</v>
      </c>
      <c r="AH308" s="9">
        <f>SUMIF(Table1[[#Headers],[Steam Consumption]:[CHW Consumption_2]], "Steam*",D308:AE308)</f>
        <v>0</v>
      </c>
      <c r="AI308" s="9">
        <f>SUMIF(Table1[[#Headers],[Steam Consumption]:[CHW Consumption_2]], "HW *",D308:AE308)</f>
        <v>0</v>
      </c>
      <c r="AJ308" s="9">
        <f>SUMIF(Table1[[#Headers],[Steam Consumption]:[CHW Consumption_2]], "CHW*",D308:AE308)</f>
        <v>0</v>
      </c>
      <c r="AK308" s="9">
        <f>SUMIF(Table1[[#Headers],[Steam Consumption]:[CHW Consumption_2]], "DW*",D308:AE308)</f>
        <v>0</v>
      </c>
      <c r="AL308" s="9">
        <f>Table1[[#This Row],[Total Elec Consumption]]*3.412</f>
        <v>21270.407999999999</v>
      </c>
      <c r="AM308" s="9">
        <f>Table1[[#This Row],[Total Gas Consumption]]*1</f>
        <v>308220</v>
      </c>
      <c r="AN308" s="9">
        <f>Table1[[#This Row],[Total Steam Consumption]]*950/1000</f>
        <v>0</v>
      </c>
      <c r="AO308" s="9">
        <f>Table1[[#This Row],[Total HW Consumption]]</f>
        <v>0</v>
      </c>
      <c r="AP308" s="9">
        <f>Table1[[#This Row],[Total CHW Consumption]]</f>
        <v>0</v>
      </c>
      <c r="AQ308" s="9">
        <f>Table1[[#This Row],[Total DW Consumption]]*0</f>
        <v>0</v>
      </c>
      <c r="AR308" s="9">
        <f>SUM(Table1[[#This Row],[Total Elec Energy]:[Total DW Energy]])</f>
        <v>329490.408</v>
      </c>
      <c r="AS308" s="7">
        <f>IFERROR(Table1[[#This Row],[Total Building Energy (kBTU)]]/Table1[[#This Row],[Building Area]],0)</f>
        <v>13.235735839961436</v>
      </c>
    </row>
    <row r="309" spans="1:45" x14ac:dyDescent="0.25">
      <c r="A309" s="4">
        <v>44166</v>
      </c>
      <c r="B309" t="s">
        <v>126</v>
      </c>
      <c r="C309">
        <f>VLOOKUP(Table1[[#This Row],[Building]],Building_Areas,2,FALSE)</f>
        <v>62912.82</v>
      </c>
      <c r="D309">
        <v>679488</v>
      </c>
      <c r="E309">
        <v>54325</v>
      </c>
      <c r="F309">
        <v>619878412.89999998</v>
      </c>
      <c r="G309">
        <v>9852.9463370050707</v>
      </c>
      <c r="N309">
        <v>0</v>
      </c>
      <c r="AF309" s="9">
        <f>SUMIF(Table1[[#Headers],[Steam Consumption]:[CHW Consumption_2]], "Elec*",D309:AE309)</f>
        <v>54325</v>
      </c>
      <c r="AG309" s="9">
        <f>SUMIF(Table1[[#Headers],[Steam Consumption]:[CHW Consumption_2]], "Gas*",D309:AE309)</f>
        <v>0</v>
      </c>
      <c r="AH309" s="9">
        <f>SUMIF(Table1[[#Headers],[Steam Consumption]:[CHW Consumption_2]], "Steam*",D309:AE309)</f>
        <v>679488</v>
      </c>
      <c r="AI309" s="9">
        <f>SUMIF(Table1[[#Headers],[Steam Consumption]:[CHW Consumption_2]], "HW *",D309:AE309)</f>
        <v>0</v>
      </c>
      <c r="AJ309" s="9">
        <f>SUMIF(Table1[[#Headers],[Steam Consumption]:[CHW Consumption_2]], "CHW*",D309:AE309)</f>
        <v>0</v>
      </c>
      <c r="AK309" s="9">
        <f>SUMIF(Table1[[#Headers],[Steam Consumption]:[CHW Consumption_2]], "DW*",D309:AE309)</f>
        <v>0</v>
      </c>
      <c r="AL309" s="9">
        <f>Table1[[#This Row],[Total Elec Consumption]]*3.412</f>
        <v>185356.9</v>
      </c>
      <c r="AM309" s="9">
        <f>Table1[[#This Row],[Total Gas Consumption]]*1</f>
        <v>0</v>
      </c>
      <c r="AN309" s="9">
        <f>Table1[[#This Row],[Total Steam Consumption]]*950/1000</f>
        <v>645513.6</v>
      </c>
      <c r="AO309" s="9">
        <f>Table1[[#This Row],[Total HW Consumption]]</f>
        <v>0</v>
      </c>
      <c r="AP309" s="9">
        <f>Table1[[#This Row],[Total CHW Consumption]]</f>
        <v>0</v>
      </c>
      <c r="AQ309" s="9">
        <f>Table1[[#This Row],[Total DW Consumption]]*0</f>
        <v>0</v>
      </c>
      <c r="AR309" s="9">
        <f>SUM(Table1[[#This Row],[Total Elec Energy]:[Total DW Energy]])</f>
        <v>830870.5</v>
      </c>
      <c r="AS309" s="7">
        <f>IFERROR(Table1[[#This Row],[Total Building Energy (kBTU)]]/Table1[[#This Row],[Building Area]],0)</f>
        <v>13.206696186882102</v>
      </c>
    </row>
    <row r="310" spans="1:45" x14ac:dyDescent="0.25">
      <c r="A310" s="4">
        <v>43739</v>
      </c>
      <c r="B310" t="s">
        <v>98</v>
      </c>
      <c r="C310">
        <f>VLOOKUP(Table1[[#This Row],[Building]],Building_Areas,2,FALSE)</f>
        <v>53163.17</v>
      </c>
      <c r="E310">
        <v>48667.78571428571</v>
      </c>
      <c r="F310">
        <v>53717025.041886307</v>
      </c>
      <c r="G310">
        <v>1010.4212524102541</v>
      </c>
      <c r="J310">
        <v>535440.55172413785</v>
      </c>
      <c r="L310">
        <v>6915.3846153846152</v>
      </c>
      <c r="AF310" s="9">
        <f>SUMIF(Table1[[#Headers],[Steam Consumption]:[CHW Consumption_2]], "Elec*",D310:AE310)</f>
        <v>48667.78571428571</v>
      </c>
      <c r="AG310" s="9">
        <f>SUMIF(Table1[[#Headers],[Steam Consumption]:[CHW Consumption_2]], "Gas*",D310:AE310)</f>
        <v>535440.55172413785</v>
      </c>
      <c r="AH310" s="9">
        <f>SUMIF(Table1[[#Headers],[Steam Consumption]:[CHW Consumption_2]], "Steam*",D310:AE310)</f>
        <v>0</v>
      </c>
      <c r="AI310" s="9">
        <f>SUMIF(Table1[[#Headers],[Steam Consumption]:[CHW Consumption_2]], "HW *",D310:AE310)</f>
        <v>0</v>
      </c>
      <c r="AJ310" s="9">
        <f>SUMIF(Table1[[#Headers],[Steam Consumption]:[CHW Consumption_2]], "CHW*",D310:AE310)</f>
        <v>0</v>
      </c>
      <c r="AK310" s="9">
        <f>SUMIF(Table1[[#Headers],[Steam Consumption]:[CHW Consumption_2]], "DW*",D310:AE310)</f>
        <v>6915.3846153846152</v>
      </c>
      <c r="AL310" s="9">
        <f>Table1[[#This Row],[Total Elec Consumption]]*3.412</f>
        <v>166054.48485714284</v>
      </c>
      <c r="AM310" s="9">
        <f>Table1[[#This Row],[Total Gas Consumption]]*1</f>
        <v>535440.55172413785</v>
      </c>
      <c r="AN310" s="9">
        <f>Table1[[#This Row],[Total Steam Consumption]]*950/1000</f>
        <v>0</v>
      </c>
      <c r="AO310" s="9">
        <f>Table1[[#This Row],[Total HW Consumption]]</f>
        <v>0</v>
      </c>
      <c r="AP310" s="9">
        <f>Table1[[#This Row],[Total CHW Consumption]]</f>
        <v>0</v>
      </c>
      <c r="AQ310" s="9">
        <f>Table1[[#This Row],[Total DW Consumption]]*0</f>
        <v>0</v>
      </c>
      <c r="AR310" s="9">
        <f>SUM(Table1[[#This Row],[Total Elec Energy]:[Total DW Energy]])</f>
        <v>701495.03658128064</v>
      </c>
      <c r="AS310" s="7">
        <f>IFERROR(Table1[[#This Row],[Total Building Energy (kBTU)]]/Table1[[#This Row],[Building Area]],0)</f>
        <v>13.195131828694201</v>
      </c>
    </row>
    <row r="311" spans="1:45" x14ac:dyDescent="0.25">
      <c r="A311" s="4">
        <v>44197</v>
      </c>
      <c r="B311" t="s">
        <v>84</v>
      </c>
      <c r="C311">
        <f>VLOOKUP(Table1[[#This Row],[Building]],Building_Areas,2,FALSE)</f>
        <v>111135</v>
      </c>
      <c r="D311">
        <v>1336248</v>
      </c>
      <c r="E311">
        <v>53353</v>
      </c>
      <c r="F311">
        <v>1219072216.4360001</v>
      </c>
      <c r="G311">
        <v>10969.2915502407</v>
      </c>
      <c r="L311">
        <v>232000</v>
      </c>
      <c r="N311">
        <v>0</v>
      </c>
      <c r="AF311" s="9">
        <f>SUMIF(Table1[[#Headers],[Steam Consumption]:[CHW Consumption_2]], "Elec*",D311:AE311)</f>
        <v>53353</v>
      </c>
      <c r="AG311" s="9">
        <f>SUMIF(Table1[[#Headers],[Steam Consumption]:[CHW Consumption_2]], "Gas*",D311:AE311)</f>
        <v>0</v>
      </c>
      <c r="AH311" s="9">
        <f>SUMIF(Table1[[#Headers],[Steam Consumption]:[CHW Consumption_2]], "Steam*",D311:AE311)</f>
        <v>1336248</v>
      </c>
      <c r="AI311" s="9">
        <f>SUMIF(Table1[[#Headers],[Steam Consumption]:[CHW Consumption_2]], "HW *",D311:AE311)</f>
        <v>0</v>
      </c>
      <c r="AJ311" s="9">
        <f>SUMIF(Table1[[#Headers],[Steam Consumption]:[CHW Consumption_2]], "CHW*",D311:AE311)</f>
        <v>0</v>
      </c>
      <c r="AK311" s="9">
        <f>SUMIF(Table1[[#Headers],[Steam Consumption]:[CHW Consumption_2]], "DW*",D311:AE311)</f>
        <v>232000</v>
      </c>
      <c r="AL311" s="9">
        <f>Table1[[#This Row],[Total Elec Consumption]]*3.412</f>
        <v>182040.43599999999</v>
      </c>
      <c r="AM311" s="9">
        <f>Table1[[#This Row],[Total Gas Consumption]]*1</f>
        <v>0</v>
      </c>
      <c r="AN311" s="9">
        <f>Table1[[#This Row],[Total Steam Consumption]]*950/1000</f>
        <v>1269435.6000000001</v>
      </c>
      <c r="AO311" s="9">
        <f>Table1[[#This Row],[Total HW Consumption]]</f>
        <v>0</v>
      </c>
      <c r="AP311" s="9">
        <f>Table1[[#This Row],[Total CHW Consumption]]</f>
        <v>0</v>
      </c>
      <c r="AQ311" s="9">
        <f>Table1[[#This Row],[Total DW Consumption]]*0</f>
        <v>0</v>
      </c>
      <c r="AR311" s="9">
        <f>SUM(Table1[[#This Row],[Total Elec Energy]:[Total DW Energy]])</f>
        <v>1451476.0360000001</v>
      </c>
      <c r="AS311" s="7">
        <f>IFERROR(Table1[[#This Row],[Total Building Energy (kBTU)]]/Table1[[#This Row],[Building Area]],0)</f>
        <v>13.060476321590858</v>
      </c>
    </row>
    <row r="312" spans="1:45" x14ac:dyDescent="0.25">
      <c r="A312" s="4">
        <v>43922</v>
      </c>
      <c r="B312" t="s">
        <v>120</v>
      </c>
      <c r="C312">
        <f>VLOOKUP(Table1[[#This Row],[Building]],Building_Areas,2,FALSE)</f>
        <v>36500</v>
      </c>
      <c r="D312">
        <v>378634.28571428568</v>
      </c>
      <c r="E312">
        <v>18404.444444444449</v>
      </c>
      <c r="F312">
        <v>345533959.97873008</v>
      </c>
      <c r="G312">
        <v>9466.6838350337021</v>
      </c>
      <c r="K312">
        <v>52575</v>
      </c>
      <c r="L312">
        <v>156642.85714285719</v>
      </c>
      <c r="N312">
        <v>10.714285714285721</v>
      </c>
      <c r="AF312" s="9">
        <f>SUMIF(Table1[[#Headers],[Steam Consumption]:[CHW Consumption_2]], "Elec*",D312:AE312)</f>
        <v>18404.444444444449</v>
      </c>
      <c r="AG312" s="9">
        <f>SUMIF(Table1[[#Headers],[Steam Consumption]:[CHW Consumption_2]], "Gas*",D312:AE312)</f>
        <v>0</v>
      </c>
      <c r="AH312" s="9">
        <f>SUMIF(Table1[[#Headers],[Steam Consumption]:[CHW Consumption_2]], "Steam*",D312:AE312)</f>
        <v>378634.28571428568</v>
      </c>
      <c r="AI312" s="9">
        <f>SUMIF(Table1[[#Headers],[Steam Consumption]:[CHW Consumption_2]], "HW *",D312:AE312)</f>
        <v>52575</v>
      </c>
      <c r="AJ312" s="9">
        <f>SUMIF(Table1[[#Headers],[Steam Consumption]:[CHW Consumption_2]], "CHW*",D312:AE312)</f>
        <v>10.714285714285721</v>
      </c>
      <c r="AK312" s="9">
        <f>SUMIF(Table1[[#Headers],[Steam Consumption]:[CHW Consumption_2]], "DW*",D312:AE312)</f>
        <v>156642.85714285719</v>
      </c>
      <c r="AL312" s="9">
        <f>Table1[[#This Row],[Total Elec Consumption]]*3.412</f>
        <v>62795.964444444457</v>
      </c>
      <c r="AM312" s="9">
        <f>Table1[[#This Row],[Total Gas Consumption]]*1</f>
        <v>0</v>
      </c>
      <c r="AN312" s="9">
        <f>Table1[[#This Row],[Total Steam Consumption]]*950/1000</f>
        <v>359702.57142857142</v>
      </c>
      <c r="AO312" s="9">
        <f>Table1[[#This Row],[Total HW Consumption]]</f>
        <v>52575</v>
      </c>
      <c r="AP312" s="9">
        <f>Table1[[#This Row],[Total CHW Consumption]]</f>
        <v>10.714285714285721</v>
      </c>
      <c r="AQ312" s="9">
        <f>Table1[[#This Row],[Total DW Consumption]]*0</f>
        <v>0</v>
      </c>
      <c r="AR312" s="9">
        <f>SUM(Table1[[#This Row],[Total Elec Energy]:[Total DW Energy]])</f>
        <v>475084.25015873014</v>
      </c>
      <c r="AS312" s="7">
        <f>IFERROR(Table1[[#This Row],[Total Building Energy (kBTU)]]/Table1[[#This Row],[Building Area]],0)</f>
        <v>13.016006853663839</v>
      </c>
    </row>
    <row r="313" spans="1:45" x14ac:dyDescent="0.25">
      <c r="A313" s="4">
        <v>44105</v>
      </c>
      <c r="B313" t="s">
        <v>83</v>
      </c>
      <c r="C313">
        <f>VLOOKUP(Table1[[#This Row],[Building]],Building_Areas,2,FALSE)</f>
        <v>16298</v>
      </c>
      <c r="F313">
        <v>114213537.972</v>
      </c>
      <c r="G313">
        <v>7007.8253756289114</v>
      </c>
      <c r="H313">
        <v>0</v>
      </c>
      <c r="I313">
        <v>26881</v>
      </c>
      <c r="J313">
        <v>0</v>
      </c>
      <c r="L313">
        <v>842300</v>
      </c>
      <c r="P313">
        <v>88640</v>
      </c>
      <c r="Q313">
        <v>35570</v>
      </c>
      <c r="AF313" s="9">
        <f>SUMIF(Table1[[#Headers],[Steam Consumption]:[CHW Consumption_2]], "Elec*",D313:AE313)</f>
        <v>26881</v>
      </c>
      <c r="AG313" s="9">
        <f>SUMIF(Table1[[#Headers],[Steam Consumption]:[CHW Consumption_2]], "Gas*",D313:AE313)</f>
        <v>0</v>
      </c>
      <c r="AH313" s="9">
        <f>SUMIF(Table1[[#Headers],[Steam Consumption]:[CHW Consumption_2]], "Steam*",D313:AE313)</f>
        <v>124210</v>
      </c>
      <c r="AI313" s="9">
        <f>SUMIF(Table1[[#Headers],[Steam Consumption]:[CHW Consumption_2]], "HW *",D313:AE313)</f>
        <v>0</v>
      </c>
      <c r="AJ313" s="9">
        <f>SUMIF(Table1[[#Headers],[Steam Consumption]:[CHW Consumption_2]], "CHW*",D313:AE313)</f>
        <v>0</v>
      </c>
      <c r="AK313" s="9">
        <f>SUMIF(Table1[[#Headers],[Steam Consumption]:[CHW Consumption_2]], "DW*",D313:AE313)</f>
        <v>842300</v>
      </c>
      <c r="AL313" s="9">
        <f>Table1[[#This Row],[Total Elec Consumption]]*3.412</f>
        <v>91717.971999999994</v>
      </c>
      <c r="AM313" s="9">
        <f>Table1[[#This Row],[Total Gas Consumption]]*1</f>
        <v>0</v>
      </c>
      <c r="AN313" s="9">
        <f>Table1[[#This Row],[Total Steam Consumption]]*950/1000</f>
        <v>117999.5</v>
      </c>
      <c r="AO313" s="9">
        <f>Table1[[#This Row],[Total HW Consumption]]</f>
        <v>0</v>
      </c>
      <c r="AP313" s="9">
        <f>Table1[[#This Row],[Total CHW Consumption]]</f>
        <v>0</v>
      </c>
      <c r="AQ313" s="9">
        <f>Table1[[#This Row],[Total DW Consumption]]*0</f>
        <v>0</v>
      </c>
      <c r="AR313" s="9">
        <f>SUM(Table1[[#This Row],[Total Elec Energy]:[Total DW Energy]])</f>
        <v>209717.47200000001</v>
      </c>
      <c r="AS313" s="7">
        <f>IFERROR(Table1[[#This Row],[Total Building Energy (kBTU)]]/Table1[[#This Row],[Building Area]],0)</f>
        <v>12.8676814333047</v>
      </c>
    </row>
    <row r="314" spans="1:45" x14ac:dyDescent="0.25">
      <c r="A314" s="4">
        <v>43862</v>
      </c>
      <c r="B314" t="s">
        <v>96</v>
      </c>
      <c r="C314">
        <f>VLOOKUP(Table1[[#This Row],[Building]],Building_Areas,2,FALSE)</f>
        <v>392894</v>
      </c>
      <c r="D314">
        <v>0</v>
      </c>
      <c r="F314">
        <v>3644845841.4426088</v>
      </c>
      <c r="G314">
        <v>9276.91907090108</v>
      </c>
      <c r="H314">
        <v>0</v>
      </c>
      <c r="I314">
        <v>0</v>
      </c>
      <c r="M314">
        <v>125720.63888888891</v>
      </c>
      <c r="O314">
        <v>209044.35185185191</v>
      </c>
      <c r="P314">
        <v>3992812.8</v>
      </c>
      <c r="Q314">
        <v>0</v>
      </c>
      <c r="R314">
        <v>0</v>
      </c>
      <c r="S314">
        <v>2340.7142857142849</v>
      </c>
      <c r="T314">
        <v>1038.62962962963</v>
      </c>
      <c r="U314">
        <v>548.85185185185185</v>
      </c>
      <c r="V314">
        <v>7969.6296296296296</v>
      </c>
      <c r="W314">
        <v>9162.925925925927</v>
      </c>
      <c r="X314">
        <v>3260.8888888888891</v>
      </c>
      <c r="Y314">
        <v>9370.2222222222208</v>
      </c>
      <c r="Z314">
        <v>9237.0370370370383</v>
      </c>
      <c r="AA314">
        <v>7411.1111111111104</v>
      </c>
      <c r="AF314" s="9">
        <f>SUMIF(Table1[[#Headers],[Steam Consumption]:[CHW Consumption_2]], "Elec*",D314:AE314)</f>
        <v>366116.13888888888</v>
      </c>
      <c r="AG314" s="9">
        <f>SUMIF(Table1[[#Headers],[Steam Consumption]:[CHW Consumption_2]], "Gas*",D314:AE314)</f>
        <v>0</v>
      </c>
      <c r="AH314" s="9">
        <f>SUMIF(Table1[[#Headers],[Steam Consumption]:[CHW Consumption_2]], "Steam*",D314:AE314)</f>
        <v>3995153.5142857139</v>
      </c>
      <c r="AI314" s="9">
        <f>SUMIF(Table1[[#Headers],[Steam Consumption]:[CHW Consumption_2]], "HW *",D314:AE314)</f>
        <v>0</v>
      </c>
      <c r="AJ314" s="9">
        <f>SUMIF(Table1[[#Headers],[Steam Consumption]:[CHW Consumption_2]], "CHW*",D314:AE314)</f>
        <v>0</v>
      </c>
      <c r="AK314" s="9">
        <f>SUMIF(Table1[[#Headers],[Steam Consumption]:[CHW Consumption_2]], "DW*",D314:AE314)</f>
        <v>16648.14814814815</v>
      </c>
      <c r="AL314" s="9">
        <f>Table1[[#This Row],[Total Elec Consumption]]*3.412</f>
        <v>1249188.2658888889</v>
      </c>
      <c r="AM314" s="9">
        <f>Table1[[#This Row],[Total Gas Consumption]]*1</f>
        <v>0</v>
      </c>
      <c r="AN314" s="9">
        <f>Table1[[#This Row],[Total Steam Consumption]]*950/1000</f>
        <v>3795395.8385714283</v>
      </c>
      <c r="AO314" s="9">
        <f>Table1[[#This Row],[Total HW Consumption]]</f>
        <v>0</v>
      </c>
      <c r="AP314" s="9">
        <f>Table1[[#This Row],[Total CHW Consumption]]</f>
        <v>0</v>
      </c>
      <c r="AQ314" s="9">
        <f>Table1[[#This Row],[Total DW Consumption]]*0</f>
        <v>0</v>
      </c>
      <c r="AR314" s="9">
        <f>SUM(Table1[[#This Row],[Total Elec Energy]:[Total DW Energy]])</f>
        <v>5044584.1044603176</v>
      </c>
      <c r="AS314" s="7">
        <f>IFERROR(Table1[[#This Row],[Total Building Energy (kBTU)]]/Table1[[#This Row],[Building Area]],0)</f>
        <v>12.839554954925037</v>
      </c>
    </row>
    <row r="315" spans="1:45" x14ac:dyDescent="0.25">
      <c r="A315" s="4">
        <v>44166</v>
      </c>
      <c r="B315" t="s">
        <v>87</v>
      </c>
      <c r="C315">
        <f>VLOOKUP(Table1[[#This Row],[Building]],Building_Areas,2,FALSE)</f>
        <v>69841</v>
      </c>
      <c r="F315">
        <v>647736767.20000005</v>
      </c>
      <c r="G315">
        <v>9274.4486361879135</v>
      </c>
      <c r="H315">
        <v>6924</v>
      </c>
      <c r="I315">
        <v>16598</v>
      </c>
      <c r="M315">
        <v>0</v>
      </c>
      <c r="O315">
        <v>41078</v>
      </c>
      <c r="P315">
        <v>0</v>
      </c>
      <c r="Q315">
        <v>0</v>
      </c>
      <c r="R315">
        <v>674028</v>
      </c>
      <c r="S315">
        <v>35968</v>
      </c>
      <c r="AF315" s="9">
        <f>SUMIF(Table1[[#Headers],[Steam Consumption]:[CHW Consumption_2]], "Elec*",D315:AE315)</f>
        <v>64600</v>
      </c>
      <c r="AG315" s="9">
        <f>SUMIF(Table1[[#Headers],[Steam Consumption]:[CHW Consumption_2]], "Gas*",D315:AE315)</f>
        <v>0</v>
      </c>
      <c r="AH315" s="9">
        <f>SUMIF(Table1[[#Headers],[Steam Consumption]:[CHW Consumption_2]], "Steam*",D315:AE315)</f>
        <v>709996</v>
      </c>
      <c r="AI315" s="9">
        <f>SUMIF(Table1[[#Headers],[Steam Consumption]:[CHW Consumption_2]], "HW *",D315:AE315)</f>
        <v>0</v>
      </c>
      <c r="AJ315" s="9">
        <f>SUMIF(Table1[[#Headers],[Steam Consumption]:[CHW Consumption_2]], "CHW*",D315:AE315)</f>
        <v>0</v>
      </c>
      <c r="AK315" s="9">
        <f>SUMIF(Table1[[#Headers],[Steam Consumption]:[CHW Consumption_2]], "DW*",D315:AE315)</f>
        <v>0</v>
      </c>
      <c r="AL315" s="9">
        <f>Table1[[#This Row],[Total Elec Consumption]]*3.412</f>
        <v>220415.19999999998</v>
      </c>
      <c r="AM315" s="9">
        <f>Table1[[#This Row],[Total Gas Consumption]]*1</f>
        <v>0</v>
      </c>
      <c r="AN315" s="9">
        <f>Table1[[#This Row],[Total Steam Consumption]]*950/1000</f>
        <v>674496.2</v>
      </c>
      <c r="AO315" s="9">
        <f>Table1[[#This Row],[Total HW Consumption]]</f>
        <v>0</v>
      </c>
      <c r="AP315" s="9">
        <f>Table1[[#This Row],[Total CHW Consumption]]</f>
        <v>0</v>
      </c>
      <c r="AQ315" s="9">
        <f>Table1[[#This Row],[Total DW Consumption]]*0</f>
        <v>0</v>
      </c>
      <c r="AR315" s="9">
        <f>SUM(Table1[[#This Row],[Total Elec Energy]:[Total DW Energy]])</f>
        <v>894911.39999999991</v>
      </c>
      <c r="AS315" s="7">
        <f>IFERROR(Table1[[#This Row],[Total Building Energy (kBTU)]]/Table1[[#This Row],[Building Area]],0)</f>
        <v>12.813553643275439</v>
      </c>
    </row>
    <row r="316" spans="1:45" x14ac:dyDescent="0.25">
      <c r="A316" s="4">
        <v>43800</v>
      </c>
      <c r="B316" t="s">
        <v>123</v>
      </c>
      <c r="C316">
        <f>VLOOKUP(Table1[[#This Row],[Building]],Building_Areas,2,FALSE)</f>
        <v>140788</v>
      </c>
      <c r="D316">
        <v>652148.14814814809</v>
      </c>
      <c r="E316">
        <v>257837.33333333331</v>
      </c>
      <c r="F316">
        <v>595639156.30577779</v>
      </c>
      <c r="G316">
        <v>4230.7523106072804</v>
      </c>
      <c r="N316">
        <v>304213.33333333337</v>
      </c>
      <c r="AF316" s="9">
        <f>SUMIF(Table1[[#Headers],[Steam Consumption]:[CHW Consumption_2]], "Elec*",D316:AE316)</f>
        <v>257837.33333333331</v>
      </c>
      <c r="AG316" s="9">
        <f>SUMIF(Table1[[#Headers],[Steam Consumption]:[CHW Consumption_2]], "Gas*",D316:AE316)</f>
        <v>0</v>
      </c>
      <c r="AH316" s="9">
        <f>SUMIF(Table1[[#Headers],[Steam Consumption]:[CHW Consumption_2]], "Steam*",D316:AE316)</f>
        <v>652148.14814814809</v>
      </c>
      <c r="AI316" s="9">
        <f>SUMIF(Table1[[#Headers],[Steam Consumption]:[CHW Consumption_2]], "HW *",D316:AE316)</f>
        <v>0</v>
      </c>
      <c r="AJ316" s="9">
        <f>SUMIF(Table1[[#Headers],[Steam Consumption]:[CHW Consumption_2]], "CHW*",D316:AE316)</f>
        <v>304213.33333333337</v>
      </c>
      <c r="AK316" s="9">
        <f>SUMIF(Table1[[#Headers],[Steam Consumption]:[CHW Consumption_2]], "DW*",D316:AE316)</f>
        <v>0</v>
      </c>
      <c r="AL316" s="9">
        <f>Table1[[#This Row],[Total Elec Consumption]]*3.412</f>
        <v>879740.9813333333</v>
      </c>
      <c r="AM316" s="9">
        <f>Table1[[#This Row],[Total Gas Consumption]]*1</f>
        <v>0</v>
      </c>
      <c r="AN316" s="9">
        <f>Table1[[#This Row],[Total Steam Consumption]]*950/1000</f>
        <v>619540.74074074067</v>
      </c>
      <c r="AO316" s="9">
        <f>Table1[[#This Row],[Total HW Consumption]]</f>
        <v>0</v>
      </c>
      <c r="AP316" s="9">
        <f>Table1[[#This Row],[Total CHW Consumption]]</f>
        <v>304213.33333333337</v>
      </c>
      <c r="AQ316" s="9">
        <f>Table1[[#This Row],[Total DW Consumption]]*0</f>
        <v>0</v>
      </c>
      <c r="AR316" s="9">
        <f>SUM(Table1[[#This Row],[Total Elec Energy]:[Total DW Energy]])</f>
        <v>1803495.0554074072</v>
      </c>
      <c r="AS316" s="7">
        <f>IFERROR(Table1[[#This Row],[Total Building Energy (kBTU)]]/Table1[[#This Row],[Building Area]],0)</f>
        <v>12.810005507624281</v>
      </c>
    </row>
    <row r="317" spans="1:45" x14ac:dyDescent="0.25">
      <c r="A317" s="4">
        <v>43525</v>
      </c>
      <c r="B317" t="s">
        <v>126</v>
      </c>
      <c r="C317">
        <f>VLOOKUP(Table1[[#This Row],[Building]],Building_Areas,2,FALSE)</f>
        <v>62912.82</v>
      </c>
      <c r="D317">
        <v>650572</v>
      </c>
      <c r="E317">
        <v>54936</v>
      </c>
      <c r="F317">
        <v>593509105.63199997</v>
      </c>
      <c r="G317">
        <v>9433.8070928424968</v>
      </c>
      <c r="N317">
        <v>0</v>
      </c>
      <c r="AF317" s="9">
        <f>SUMIF(Table1[[#Headers],[Steam Consumption]:[CHW Consumption_2]], "Elec*",D317:AE317)</f>
        <v>54936</v>
      </c>
      <c r="AG317" s="9">
        <f>SUMIF(Table1[[#Headers],[Steam Consumption]:[CHW Consumption_2]], "Gas*",D317:AE317)</f>
        <v>0</v>
      </c>
      <c r="AH317" s="9">
        <f>SUMIF(Table1[[#Headers],[Steam Consumption]:[CHW Consumption_2]], "Steam*",D317:AE317)</f>
        <v>650572</v>
      </c>
      <c r="AI317" s="9">
        <f>SUMIF(Table1[[#Headers],[Steam Consumption]:[CHW Consumption_2]], "HW *",D317:AE317)</f>
        <v>0</v>
      </c>
      <c r="AJ317" s="9">
        <f>SUMIF(Table1[[#Headers],[Steam Consumption]:[CHW Consumption_2]], "CHW*",D317:AE317)</f>
        <v>0</v>
      </c>
      <c r="AK317" s="9">
        <f>SUMIF(Table1[[#Headers],[Steam Consumption]:[CHW Consumption_2]], "DW*",D317:AE317)</f>
        <v>0</v>
      </c>
      <c r="AL317" s="9">
        <f>Table1[[#This Row],[Total Elec Consumption]]*3.412</f>
        <v>187441.63199999998</v>
      </c>
      <c r="AM317" s="9">
        <f>Table1[[#This Row],[Total Gas Consumption]]*1</f>
        <v>0</v>
      </c>
      <c r="AN317" s="9">
        <f>Table1[[#This Row],[Total Steam Consumption]]*950/1000</f>
        <v>618043.4</v>
      </c>
      <c r="AO317" s="9">
        <f>Table1[[#This Row],[Total HW Consumption]]</f>
        <v>0</v>
      </c>
      <c r="AP317" s="9">
        <f>Table1[[#This Row],[Total CHW Consumption]]</f>
        <v>0</v>
      </c>
      <c r="AQ317" s="9">
        <f>Table1[[#This Row],[Total DW Consumption]]*0</f>
        <v>0</v>
      </c>
      <c r="AR317" s="9">
        <f>SUM(Table1[[#This Row],[Total Elec Energy]:[Total DW Energy]])</f>
        <v>805485.03200000001</v>
      </c>
      <c r="AS317" s="7">
        <f>IFERROR(Table1[[#This Row],[Total Building Energy (kBTU)]]/Table1[[#This Row],[Building Area]],0)</f>
        <v>12.803193880039077</v>
      </c>
    </row>
    <row r="318" spans="1:45" x14ac:dyDescent="0.25">
      <c r="A318" s="4">
        <v>44166</v>
      </c>
      <c r="B318" t="s">
        <v>84</v>
      </c>
      <c r="C318">
        <f>VLOOKUP(Table1[[#This Row],[Building]],Building_Areas,2,FALSE)</f>
        <v>111135</v>
      </c>
      <c r="D318">
        <v>1306720</v>
      </c>
      <c r="E318">
        <v>52742</v>
      </c>
      <c r="F318">
        <v>1192154195.704</v>
      </c>
      <c r="G318">
        <v>10727.08143882665</v>
      </c>
      <c r="L318">
        <v>245600</v>
      </c>
      <c r="N318">
        <v>0</v>
      </c>
      <c r="AF318" s="9">
        <f>SUMIF(Table1[[#Headers],[Steam Consumption]:[CHW Consumption_2]], "Elec*",D318:AE318)</f>
        <v>52742</v>
      </c>
      <c r="AG318" s="9">
        <f>SUMIF(Table1[[#Headers],[Steam Consumption]:[CHW Consumption_2]], "Gas*",D318:AE318)</f>
        <v>0</v>
      </c>
      <c r="AH318" s="9">
        <f>SUMIF(Table1[[#Headers],[Steam Consumption]:[CHW Consumption_2]], "Steam*",D318:AE318)</f>
        <v>1306720</v>
      </c>
      <c r="AI318" s="9">
        <f>SUMIF(Table1[[#Headers],[Steam Consumption]:[CHW Consumption_2]], "HW *",D318:AE318)</f>
        <v>0</v>
      </c>
      <c r="AJ318" s="9">
        <f>SUMIF(Table1[[#Headers],[Steam Consumption]:[CHW Consumption_2]], "CHW*",D318:AE318)</f>
        <v>0</v>
      </c>
      <c r="AK318" s="9">
        <f>SUMIF(Table1[[#Headers],[Steam Consumption]:[CHW Consumption_2]], "DW*",D318:AE318)</f>
        <v>245600</v>
      </c>
      <c r="AL318" s="9">
        <f>Table1[[#This Row],[Total Elec Consumption]]*3.412</f>
        <v>179955.704</v>
      </c>
      <c r="AM318" s="9">
        <f>Table1[[#This Row],[Total Gas Consumption]]*1</f>
        <v>0</v>
      </c>
      <c r="AN318" s="9">
        <f>Table1[[#This Row],[Total Steam Consumption]]*950/1000</f>
        <v>1241384</v>
      </c>
      <c r="AO318" s="9">
        <f>Table1[[#This Row],[Total HW Consumption]]</f>
        <v>0</v>
      </c>
      <c r="AP318" s="9">
        <f>Table1[[#This Row],[Total CHW Consumption]]</f>
        <v>0</v>
      </c>
      <c r="AQ318" s="9">
        <f>Table1[[#This Row],[Total DW Consumption]]*0</f>
        <v>0</v>
      </c>
      <c r="AR318" s="9">
        <f>SUM(Table1[[#This Row],[Total Elec Energy]:[Total DW Energy]])</f>
        <v>1421339.7039999999</v>
      </c>
      <c r="AS318" s="7">
        <f>IFERROR(Table1[[#This Row],[Total Building Energy (kBTU)]]/Table1[[#This Row],[Building Area]],0)</f>
        <v>12.789307634858504</v>
      </c>
    </row>
    <row r="319" spans="1:45" x14ac:dyDescent="0.25">
      <c r="A319" s="4">
        <v>43132</v>
      </c>
      <c r="B319" t="s">
        <v>84</v>
      </c>
      <c r="C319">
        <f>VLOOKUP(Table1[[#This Row],[Building]],Building_Areas,2,FALSE)</f>
        <v>111135</v>
      </c>
      <c r="D319">
        <v>1210448</v>
      </c>
      <c r="E319">
        <v>78150</v>
      </c>
      <c r="F319">
        <v>1104560423.8</v>
      </c>
      <c r="G319">
        <v>9938.9069492059207</v>
      </c>
      <c r="L319">
        <v>365200</v>
      </c>
      <c r="N319">
        <v>0</v>
      </c>
      <c r="AF319" s="9">
        <f>SUMIF(Table1[[#Headers],[Steam Consumption]:[CHW Consumption_2]], "Elec*",D319:AE319)</f>
        <v>78150</v>
      </c>
      <c r="AG319" s="9">
        <f>SUMIF(Table1[[#Headers],[Steam Consumption]:[CHW Consumption_2]], "Gas*",D319:AE319)</f>
        <v>0</v>
      </c>
      <c r="AH319" s="9">
        <f>SUMIF(Table1[[#Headers],[Steam Consumption]:[CHW Consumption_2]], "Steam*",D319:AE319)</f>
        <v>1210448</v>
      </c>
      <c r="AI319" s="9">
        <f>SUMIF(Table1[[#Headers],[Steam Consumption]:[CHW Consumption_2]], "HW *",D319:AE319)</f>
        <v>0</v>
      </c>
      <c r="AJ319" s="9">
        <f>SUMIF(Table1[[#Headers],[Steam Consumption]:[CHW Consumption_2]], "CHW*",D319:AE319)</f>
        <v>0</v>
      </c>
      <c r="AK319" s="9">
        <f>SUMIF(Table1[[#Headers],[Steam Consumption]:[CHW Consumption_2]], "DW*",D319:AE319)</f>
        <v>365200</v>
      </c>
      <c r="AL319" s="9">
        <f>Table1[[#This Row],[Total Elec Consumption]]*3.412</f>
        <v>266647.8</v>
      </c>
      <c r="AM319" s="9">
        <f>Table1[[#This Row],[Total Gas Consumption]]*1</f>
        <v>0</v>
      </c>
      <c r="AN319" s="9">
        <f>Table1[[#This Row],[Total Steam Consumption]]*950/1000</f>
        <v>1149925.6000000001</v>
      </c>
      <c r="AO319" s="9">
        <f>Table1[[#This Row],[Total HW Consumption]]</f>
        <v>0</v>
      </c>
      <c r="AP319" s="9">
        <f>Table1[[#This Row],[Total CHW Consumption]]</f>
        <v>0</v>
      </c>
      <c r="AQ319" s="9">
        <f>Table1[[#This Row],[Total DW Consumption]]*0</f>
        <v>0</v>
      </c>
      <c r="AR319" s="9">
        <f>SUM(Table1[[#This Row],[Total Elec Energy]:[Total DW Energy]])</f>
        <v>1416573.4000000001</v>
      </c>
      <c r="AS319" s="7">
        <f>IFERROR(Table1[[#This Row],[Total Building Energy (kBTU)]]/Table1[[#This Row],[Building Area]],0)</f>
        <v>12.746420119674271</v>
      </c>
    </row>
    <row r="320" spans="1:45" x14ac:dyDescent="0.25">
      <c r="A320" s="4">
        <v>43466</v>
      </c>
      <c r="B320" t="s">
        <v>83</v>
      </c>
      <c r="C320">
        <f>VLOOKUP(Table1[[#This Row],[Building]],Building_Areas,2,FALSE)</f>
        <v>16298</v>
      </c>
      <c r="F320">
        <v>153851450.61980969</v>
      </c>
      <c r="G320">
        <v>9439.8975714694861</v>
      </c>
      <c r="H320">
        <v>0</v>
      </c>
      <c r="I320">
        <v>14038.35</v>
      </c>
      <c r="J320">
        <v>0</v>
      </c>
      <c r="L320">
        <v>590282.75862068962</v>
      </c>
      <c r="P320">
        <v>114998.07692307689</v>
      </c>
      <c r="Q320">
        <v>52998.928571428572</v>
      </c>
      <c r="AF320" s="9">
        <f>SUMIF(Table1[[#Headers],[Steam Consumption]:[CHW Consumption_2]], "Elec*",D320:AE320)</f>
        <v>14038.35</v>
      </c>
      <c r="AG320" s="9">
        <f>SUMIF(Table1[[#Headers],[Steam Consumption]:[CHW Consumption_2]], "Gas*",D320:AE320)</f>
        <v>0</v>
      </c>
      <c r="AH320" s="9">
        <f>SUMIF(Table1[[#Headers],[Steam Consumption]:[CHW Consumption_2]], "Steam*",D320:AE320)</f>
        <v>167997.00549450546</v>
      </c>
      <c r="AI320" s="9">
        <f>SUMIF(Table1[[#Headers],[Steam Consumption]:[CHW Consumption_2]], "HW *",D320:AE320)</f>
        <v>0</v>
      </c>
      <c r="AJ320" s="9">
        <f>SUMIF(Table1[[#Headers],[Steam Consumption]:[CHW Consumption_2]], "CHW*",D320:AE320)</f>
        <v>0</v>
      </c>
      <c r="AK320" s="9">
        <f>SUMIF(Table1[[#Headers],[Steam Consumption]:[CHW Consumption_2]], "DW*",D320:AE320)</f>
        <v>590282.75862068962</v>
      </c>
      <c r="AL320" s="9">
        <f>Table1[[#This Row],[Total Elec Consumption]]*3.412</f>
        <v>47898.850200000001</v>
      </c>
      <c r="AM320" s="9">
        <f>Table1[[#This Row],[Total Gas Consumption]]*1</f>
        <v>0</v>
      </c>
      <c r="AN320" s="9">
        <f>Table1[[#This Row],[Total Steam Consumption]]*950/1000</f>
        <v>159597.15521978016</v>
      </c>
      <c r="AO320" s="9">
        <f>Table1[[#This Row],[Total HW Consumption]]</f>
        <v>0</v>
      </c>
      <c r="AP320" s="9">
        <f>Table1[[#This Row],[Total CHW Consumption]]</f>
        <v>0</v>
      </c>
      <c r="AQ320" s="9">
        <f>Table1[[#This Row],[Total DW Consumption]]*0</f>
        <v>0</v>
      </c>
      <c r="AR320" s="9">
        <f>SUM(Table1[[#This Row],[Total Elec Energy]:[Total DW Energy]])</f>
        <v>207496.00541978015</v>
      </c>
      <c r="AS320" s="7">
        <f>IFERROR(Table1[[#This Row],[Total Building Energy (kBTU)]]/Table1[[#This Row],[Building Area]],0)</f>
        <v>12.731378415743045</v>
      </c>
    </row>
    <row r="321" spans="1:45" x14ac:dyDescent="0.25">
      <c r="A321" s="4">
        <v>43556</v>
      </c>
      <c r="B321" t="s">
        <v>120</v>
      </c>
      <c r="C321">
        <f>VLOOKUP(Table1[[#This Row],[Building]],Building_Areas,2,FALSE)</f>
        <v>36500</v>
      </c>
      <c r="D321">
        <v>356113.84615384619</v>
      </c>
      <c r="E321">
        <v>23998.695652173908</v>
      </c>
      <c r="F321">
        <v>325334638.90725762</v>
      </c>
      <c r="G321">
        <v>8913.2777782810281</v>
      </c>
      <c r="K321">
        <v>43050</v>
      </c>
      <c r="L321">
        <v>476884.61538461538</v>
      </c>
      <c r="N321">
        <v>0</v>
      </c>
      <c r="AF321" s="9">
        <f>SUMIF(Table1[[#Headers],[Steam Consumption]:[CHW Consumption_2]], "Elec*",D321:AE321)</f>
        <v>23998.695652173908</v>
      </c>
      <c r="AG321" s="9">
        <f>SUMIF(Table1[[#Headers],[Steam Consumption]:[CHW Consumption_2]], "Gas*",D321:AE321)</f>
        <v>0</v>
      </c>
      <c r="AH321" s="9">
        <f>SUMIF(Table1[[#Headers],[Steam Consumption]:[CHW Consumption_2]], "Steam*",D321:AE321)</f>
        <v>356113.84615384619</v>
      </c>
      <c r="AI321" s="9">
        <f>SUMIF(Table1[[#Headers],[Steam Consumption]:[CHW Consumption_2]], "HW *",D321:AE321)</f>
        <v>43050</v>
      </c>
      <c r="AJ321" s="9">
        <f>SUMIF(Table1[[#Headers],[Steam Consumption]:[CHW Consumption_2]], "CHW*",D321:AE321)</f>
        <v>0</v>
      </c>
      <c r="AK321" s="9">
        <f>SUMIF(Table1[[#Headers],[Steam Consumption]:[CHW Consumption_2]], "DW*",D321:AE321)</f>
        <v>476884.61538461538</v>
      </c>
      <c r="AL321" s="9">
        <f>Table1[[#This Row],[Total Elec Consumption]]*3.412</f>
        <v>81883.54956521737</v>
      </c>
      <c r="AM321" s="9">
        <f>Table1[[#This Row],[Total Gas Consumption]]*1</f>
        <v>0</v>
      </c>
      <c r="AN321" s="9">
        <f>Table1[[#This Row],[Total Steam Consumption]]*950/1000</f>
        <v>338308.15384615387</v>
      </c>
      <c r="AO321" s="9">
        <f>Table1[[#This Row],[Total HW Consumption]]</f>
        <v>43050</v>
      </c>
      <c r="AP321" s="9">
        <f>Table1[[#This Row],[Total CHW Consumption]]</f>
        <v>0</v>
      </c>
      <c r="AQ321" s="9">
        <f>Table1[[#This Row],[Total DW Consumption]]*0</f>
        <v>0</v>
      </c>
      <c r="AR321" s="9">
        <f>SUM(Table1[[#This Row],[Total Elec Energy]:[Total DW Energy]])</f>
        <v>463241.70341137121</v>
      </c>
      <c r="AS321" s="7">
        <f>IFERROR(Table1[[#This Row],[Total Building Energy (kBTU)]]/Table1[[#This Row],[Building Area]],0)</f>
        <v>12.691553518119759</v>
      </c>
    </row>
    <row r="322" spans="1:45" x14ac:dyDescent="0.25">
      <c r="A322" s="4">
        <v>43831</v>
      </c>
      <c r="B322" t="s">
        <v>79</v>
      </c>
      <c r="C322">
        <f>VLOOKUP(Table1[[#This Row],[Building]],Building_Areas,2,FALSE)</f>
        <v>24894</v>
      </c>
      <c r="E322">
        <v>4506.7586206896549</v>
      </c>
      <c r="F322">
        <v>30050101.198344819</v>
      </c>
      <c r="G322">
        <v>1207.122246257926</v>
      </c>
      <c r="J322">
        <v>300347.24137931032</v>
      </c>
      <c r="AF322" s="9">
        <f>SUMIF(Table1[[#Headers],[Steam Consumption]:[CHW Consumption_2]], "Elec*",D322:AE322)</f>
        <v>4506.7586206896549</v>
      </c>
      <c r="AG322" s="9">
        <f>SUMIF(Table1[[#Headers],[Steam Consumption]:[CHW Consumption_2]], "Gas*",D322:AE322)</f>
        <v>300347.24137931032</v>
      </c>
      <c r="AH322" s="9">
        <f>SUMIF(Table1[[#Headers],[Steam Consumption]:[CHW Consumption_2]], "Steam*",D322:AE322)</f>
        <v>0</v>
      </c>
      <c r="AI322" s="9">
        <f>SUMIF(Table1[[#Headers],[Steam Consumption]:[CHW Consumption_2]], "HW *",D322:AE322)</f>
        <v>0</v>
      </c>
      <c r="AJ322" s="9">
        <f>SUMIF(Table1[[#Headers],[Steam Consumption]:[CHW Consumption_2]], "CHW*",D322:AE322)</f>
        <v>0</v>
      </c>
      <c r="AK322" s="9">
        <f>SUMIF(Table1[[#Headers],[Steam Consumption]:[CHW Consumption_2]], "DW*",D322:AE322)</f>
        <v>0</v>
      </c>
      <c r="AL322" s="9">
        <f>Table1[[#This Row],[Total Elec Consumption]]*3.412</f>
        <v>15377.060413793102</v>
      </c>
      <c r="AM322" s="9">
        <f>Table1[[#This Row],[Total Gas Consumption]]*1</f>
        <v>300347.24137931032</v>
      </c>
      <c r="AN322" s="9">
        <f>Table1[[#This Row],[Total Steam Consumption]]*950/1000</f>
        <v>0</v>
      </c>
      <c r="AO322" s="9">
        <f>Table1[[#This Row],[Total HW Consumption]]</f>
        <v>0</v>
      </c>
      <c r="AP322" s="9">
        <f>Table1[[#This Row],[Total CHW Consumption]]</f>
        <v>0</v>
      </c>
      <c r="AQ322" s="9">
        <f>Table1[[#This Row],[Total DW Consumption]]*0</f>
        <v>0</v>
      </c>
      <c r="AR322" s="9">
        <f>SUM(Table1[[#This Row],[Total Elec Energy]:[Total DW Energy]])</f>
        <v>315724.3017931034</v>
      </c>
      <c r="AS322" s="7">
        <f>IFERROR(Table1[[#This Row],[Total Building Energy (kBTU)]]/Table1[[#This Row],[Building Area]],0)</f>
        <v>12.682746918659252</v>
      </c>
    </row>
    <row r="323" spans="1:45" x14ac:dyDescent="0.25">
      <c r="A323" s="4">
        <v>43466</v>
      </c>
      <c r="B323" t="s">
        <v>126</v>
      </c>
      <c r="C323">
        <f>VLOOKUP(Table1[[#This Row],[Building]],Building_Areas,2,FALSE)</f>
        <v>62912.82</v>
      </c>
      <c r="D323">
        <v>636034.48275862064</v>
      </c>
      <c r="E323">
        <v>55944.666666666672</v>
      </c>
      <c r="F323">
        <v>580254331.47852862</v>
      </c>
      <c r="G323">
        <v>9223.1229074838047</v>
      </c>
      <c r="N323">
        <v>0</v>
      </c>
      <c r="AF323" s="9">
        <f>SUMIF(Table1[[#Headers],[Steam Consumption]:[CHW Consumption_2]], "Elec*",D323:AE323)</f>
        <v>55944.666666666672</v>
      </c>
      <c r="AG323" s="9">
        <f>SUMIF(Table1[[#Headers],[Steam Consumption]:[CHW Consumption_2]], "Gas*",D323:AE323)</f>
        <v>0</v>
      </c>
      <c r="AH323" s="9">
        <f>SUMIF(Table1[[#Headers],[Steam Consumption]:[CHW Consumption_2]], "Steam*",D323:AE323)</f>
        <v>636034.48275862064</v>
      </c>
      <c r="AI323" s="9">
        <f>SUMIF(Table1[[#Headers],[Steam Consumption]:[CHW Consumption_2]], "HW *",D323:AE323)</f>
        <v>0</v>
      </c>
      <c r="AJ323" s="9">
        <f>SUMIF(Table1[[#Headers],[Steam Consumption]:[CHW Consumption_2]], "CHW*",D323:AE323)</f>
        <v>0</v>
      </c>
      <c r="AK323" s="9">
        <f>SUMIF(Table1[[#Headers],[Steam Consumption]:[CHW Consumption_2]], "DW*",D323:AE323)</f>
        <v>0</v>
      </c>
      <c r="AL323" s="9">
        <f>Table1[[#This Row],[Total Elec Consumption]]*3.412</f>
        <v>190883.20266666668</v>
      </c>
      <c r="AM323" s="9">
        <f>Table1[[#This Row],[Total Gas Consumption]]*1</f>
        <v>0</v>
      </c>
      <c r="AN323" s="9">
        <f>Table1[[#This Row],[Total Steam Consumption]]*950/1000</f>
        <v>604232.75862068962</v>
      </c>
      <c r="AO323" s="9">
        <f>Table1[[#This Row],[Total HW Consumption]]</f>
        <v>0</v>
      </c>
      <c r="AP323" s="9">
        <f>Table1[[#This Row],[Total CHW Consumption]]</f>
        <v>0</v>
      </c>
      <c r="AQ323" s="9">
        <f>Table1[[#This Row],[Total DW Consumption]]*0</f>
        <v>0</v>
      </c>
      <c r="AR323" s="9">
        <f>SUM(Table1[[#This Row],[Total Elec Energy]:[Total DW Energy]])</f>
        <v>795115.96128735633</v>
      </c>
      <c r="AS323" s="7">
        <f>IFERROR(Table1[[#This Row],[Total Building Energy (kBTU)]]/Table1[[#This Row],[Building Area]],0)</f>
        <v>12.638377381388345</v>
      </c>
    </row>
    <row r="324" spans="1:45" x14ac:dyDescent="0.25">
      <c r="A324" s="4">
        <v>44287</v>
      </c>
      <c r="B324" t="s">
        <v>96</v>
      </c>
      <c r="C324">
        <f>VLOOKUP(Table1[[#This Row],[Building]],Building_Areas,2,FALSE)</f>
        <v>392894</v>
      </c>
      <c r="D324">
        <v>0</v>
      </c>
      <c r="F324">
        <v>3653914935.056571</v>
      </c>
      <c r="G324">
        <v>9300.0018708775679</v>
      </c>
      <c r="H324">
        <v>0</v>
      </c>
      <c r="I324">
        <v>0</v>
      </c>
      <c r="M324">
        <v>98323</v>
      </c>
      <c r="O324">
        <v>215953</v>
      </c>
      <c r="P324">
        <v>4003008</v>
      </c>
      <c r="Q324">
        <v>0</v>
      </c>
      <c r="R324">
        <v>0</v>
      </c>
      <c r="S324">
        <v>2185.7142857142858</v>
      </c>
      <c r="T324">
        <v>67</v>
      </c>
      <c r="U324">
        <v>478</v>
      </c>
      <c r="V324">
        <v>7167</v>
      </c>
      <c r="W324">
        <v>3778</v>
      </c>
      <c r="X324">
        <v>2502</v>
      </c>
      <c r="Y324">
        <v>8651</v>
      </c>
      <c r="Z324">
        <v>16000</v>
      </c>
      <c r="AA324">
        <v>12700</v>
      </c>
      <c r="AF324" s="9">
        <f>SUMIF(Table1[[#Headers],[Steam Consumption]:[CHW Consumption_2]], "Elec*",D324:AE324)</f>
        <v>336919</v>
      </c>
      <c r="AG324" s="9">
        <f>SUMIF(Table1[[#Headers],[Steam Consumption]:[CHW Consumption_2]], "Gas*",D324:AE324)</f>
        <v>0</v>
      </c>
      <c r="AH324" s="9">
        <f>SUMIF(Table1[[#Headers],[Steam Consumption]:[CHW Consumption_2]], "Steam*",D324:AE324)</f>
        <v>4005193.7142857141</v>
      </c>
      <c r="AI324" s="9">
        <f>SUMIF(Table1[[#Headers],[Steam Consumption]:[CHW Consumption_2]], "HW *",D324:AE324)</f>
        <v>0</v>
      </c>
      <c r="AJ324" s="9">
        <f>SUMIF(Table1[[#Headers],[Steam Consumption]:[CHW Consumption_2]], "CHW*",D324:AE324)</f>
        <v>0</v>
      </c>
      <c r="AK324" s="9">
        <f>SUMIF(Table1[[#Headers],[Steam Consumption]:[CHW Consumption_2]], "DW*",D324:AE324)</f>
        <v>28700</v>
      </c>
      <c r="AL324" s="9">
        <f>Table1[[#This Row],[Total Elec Consumption]]*3.412</f>
        <v>1149567.628</v>
      </c>
      <c r="AM324" s="9">
        <f>Table1[[#This Row],[Total Gas Consumption]]*1</f>
        <v>0</v>
      </c>
      <c r="AN324" s="9">
        <f>Table1[[#This Row],[Total Steam Consumption]]*950/1000</f>
        <v>3804934.0285714283</v>
      </c>
      <c r="AO324" s="9">
        <f>Table1[[#This Row],[Total HW Consumption]]</f>
        <v>0</v>
      </c>
      <c r="AP324" s="9">
        <f>Table1[[#This Row],[Total CHW Consumption]]</f>
        <v>0</v>
      </c>
      <c r="AQ324" s="9">
        <f>Table1[[#This Row],[Total DW Consumption]]*0</f>
        <v>0</v>
      </c>
      <c r="AR324" s="9">
        <f>SUM(Table1[[#This Row],[Total Elec Energy]:[Total DW Energy]])</f>
        <v>4954501.6565714283</v>
      </c>
      <c r="AS324" s="7">
        <f>IFERROR(Table1[[#This Row],[Total Building Energy (kBTU)]]/Table1[[#This Row],[Building Area]],0)</f>
        <v>12.610275689044446</v>
      </c>
    </row>
    <row r="325" spans="1:45" x14ac:dyDescent="0.25">
      <c r="A325" s="4">
        <v>43191</v>
      </c>
      <c r="B325" t="s">
        <v>126</v>
      </c>
      <c r="C325">
        <f>VLOOKUP(Table1[[#This Row],[Building]],Building_Areas,2,FALSE)</f>
        <v>62912.82</v>
      </c>
      <c r="D325">
        <v>630380</v>
      </c>
      <c r="E325">
        <v>56481</v>
      </c>
      <c r="F325">
        <v>575099273.67200005</v>
      </c>
      <c r="G325">
        <v>9141.1834385898001</v>
      </c>
      <c r="N325">
        <v>500.00000000000011</v>
      </c>
      <c r="AF325" s="9">
        <f>SUMIF(Table1[[#Headers],[Steam Consumption]:[CHW Consumption_2]], "Elec*",D325:AE325)</f>
        <v>56481</v>
      </c>
      <c r="AG325" s="9">
        <f>SUMIF(Table1[[#Headers],[Steam Consumption]:[CHW Consumption_2]], "Gas*",D325:AE325)</f>
        <v>0</v>
      </c>
      <c r="AH325" s="9">
        <f>SUMIF(Table1[[#Headers],[Steam Consumption]:[CHW Consumption_2]], "Steam*",D325:AE325)</f>
        <v>630380</v>
      </c>
      <c r="AI325" s="9">
        <f>SUMIF(Table1[[#Headers],[Steam Consumption]:[CHW Consumption_2]], "HW *",D325:AE325)</f>
        <v>0</v>
      </c>
      <c r="AJ325" s="9">
        <f>SUMIF(Table1[[#Headers],[Steam Consumption]:[CHW Consumption_2]], "CHW*",D325:AE325)</f>
        <v>500.00000000000011</v>
      </c>
      <c r="AK325" s="9">
        <f>SUMIF(Table1[[#Headers],[Steam Consumption]:[CHW Consumption_2]], "DW*",D325:AE325)</f>
        <v>0</v>
      </c>
      <c r="AL325" s="9">
        <f>Table1[[#This Row],[Total Elec Consumption]]*3.412</f>
        <v>192713.17199999999</v>
      </c>
      <c r="AM325" s="9">
        <f>Table1[[#This Row],[Total Gas Consumption]]*1</f>
        <v>0</v>
      </c>
      <c r="AN325" s="9">
        <f>Table1[[#This Row],[Total Steam Consumption]]*950/1000</f>
        <v>598861</v>
      </c>
      <c r="AO325" s="9">
        <f>Table1[[#This Row],[Total HW Consumption]]</f>
        <v>0</v>
      </c>
      <c r="AP325" s="9">
        <f>Table1[[#This Row],[Total CHW Consumption]]</f>
        <v>500.00000000000011</v>
      </c>
      <c r="AQ325" s="9">
        <f>Table1[[#This Row],[Total DW Consumption]]*0</f>
        <v>0</v>
      </c>
      <c r="AR325" s="9">
        <f>SUM(Table1[[#This Row],[Total Elec Energy]:[Total DW Energy]])</f>
        <v>792074.17200000002</v>
      </c>
      <c r="AS325" s="7">
        <f>IFERROR(Table1[[#This Row],[Total Building Energy (kBTU)]]/Table1[[#This Row],[Building Area]],0)</f>
        <v>12.590028105559409</v>
      </c>
    </row>
    <row r="326" spans="1:45" x14ac:dyDescent="0.25">
      <c r="A326" s="4">
        <v>43739</v>
      </c>
      <c r="B326" t="s">
        <v>83</v>
      </c>
      <c r="C326">
        <f>VLOOKUP(Table1[[#This Row],[Building]],Building_Areas,2,FALSE)</f>
        <v>16298</v>
      </c>
      <c r="F326">
        <v>108170740.23020691</v>
      </c>
      <c r="G326">
        <v>6637.05609462553</v>
      </c>
      <c r="H326">
        <v>0</v>
      </c>
      <c r="I326">
        <v>27133.551724137931</v>
      </c>
      <c r="J326">
        <v>0</v>
      </c>
      <c r="L326">
        <v>898033.6551724138</v>
      </c>
      <c r="P326">
        <v>86543.448275862072</v>
      </c>
      <c r="Q326">
        <v>30978.62068965517</v>
      </c>
      <c r="AF326" s="9">
        <f>SUMIF(Table1[[#Headers],[Steam Consumption]:[CHW Consumption_2]], "Elec*",D326:AE326)</f>
        <v>27133.551724137931</v>
      </c>
      <c r="AG326" s="9">
        <f>SUMIF(Table1[[#Headers],[Steam Consumption]:[CHW Consumption_2]], "Gas*",D326:AE326)</f>
        <v>0</v>
      </c>
      <c r="AH326" s="9">
        <f>SUMIF(Table1[[#Headers],[Steam Consumption]:[CHW Consumption_2]], "Steam*",D326:AE326)</f>
        <v>117522.06896551725</v>
      </c>
      <c r="AI326" s="9">
        <f>SUMIF(Table1[[#Headers],[Steam Consumption]:[CHW Consumption_2]], "HW *",D326:AE326)</f>
        <v>0</v>
      </c>
      <c r="AJ326" s="9">
        <f>SUMIF(Table1[[#Headers],[Steam Consumption]:[CHW Consumption_2]], "CHW*",D326:AE326)</f>
        <v>0</v>
      </c>
      <c r="AK326" s="9">
        <f>SUMIF(Table1[[#Headers],[Steam Consumption]:[CHW Consumption_2]], "DW*",D326:AE326)</f>
        <v>898033.6551724138</v>
      </c>
      <c r="AL326" s="9">
        <f>Table1[[#This Row],[Total Elec Consumption]]*3.412</f>
        <v>92579.678482758623</v>
      </c>
      <c r="AM326" s="9">
        <f>Table1[[#This Row],[Total Gas Consumption]]*1</f>
        <v>0</v>
      </c>
      <c r="AN326" s="9">
        <f>Table1[[#This Row],[Total Steam Consumption]]*950/1000</f>
        <v>111645.96551724139</v>
      </c>
      <c r="AO326" s="9">
        <f>Table1[[#This Row],[Total HW Consumption]]</f>
        <v>0</v>
      </c>
      <c r="AP326" s="9">
        <f>Table1[[#This Row],[Total CHW Consumption]]</f>
        <v>0</v>
      </c>
      <c r="AQ326" s="9">
        <f>Table1[[#This Row],[Total DW Consumption]]*0</f>
        <v>0</v>
      </c>
      <c r="AR326" s="9">
        <f>SUM(Table1[[#This Row],[Total Elec Energy]:[Total DW Energy]])</f>
        <v>204225.64400000003</v>
      </c>
      <c r="AS326" s="7">
        <f>IFERROR(Table1[[#This Row],[Total Building Energy (kBTU)]]/Table1[[#This Row],[Building Area]],0)</f>
        <v>12.530718124923306</v>
      </c>
    </row>
    <row r="327" spans="1:45" x14ac:dyDescent="0.25">
      <c r="A327" s="4">
        <v>43770</v>
      </c>
      <c r="B327" t="s">
        <v>84</v>
      </c>
      <c r="C327">
        <f>VLOOKUP(Table1[[#This Row],[Building]],Building_Areas,2,FALSE)</f>
        <v>111135</v>
      </c>
      <c r="D327">
        <v>1201422.857142857</v>
      </c>
      <c r="E327">
        <v>72362.399999999994</v>
      </c>
      <c r="F327">
        <v>1096220366.2230861</v>
      </c>
      <c r="G327">
        <v>9863.8625655561791</v>
      </c>
      <c r="L327">
        <v>275820</v>
      </c>
      <c r="N327">
        <v>0</v>
      </c>
      <c r="AF327" s="9">
        <f>SUMIF(Table1[[#Headers],[Steam Consumption]:[CHW Consumption_2]], "Elec*",D327:AE327)</f>
        <v>72362.399999999994</v>
      </c>
      <c r="AG327" s="9">
        <f>SUMIF(Table1[[#Headers],[Steam Consumption]:[CHW Consumption_2]], "Gas*",D327:AE327)</f>
        <v>0</v>
      </c>
      <c r="AH327" s="9">
        <f>SUMIF(Table1[[#Headers],[Steam Consumption]:[CHW Consumption_2]], "Steam*",D327:AE327)</f>
        <v>1201422.857142857</v>
      </c>
      <c r="AI327" s="9">
        <f>SUMIF(Table1[[#Headers],[Steam Consumption]:[CHW Consumption_2]], "HW *",D327:AE327)</f>
        <v>0</v>
      </c>
      <c r="AJ327" s="9">
        <f>SUMIF(Table1[[#Headers],[Steam Consumption]:[CHW Consumption_2]], "CHW*",D327:AE327)</f>
        <v>0</v>
      </c>
      <c r="AK327" s="9">
        <f>SUMIF(Table1[[#Headers],[Steam Consumption]:[CHW Consumption_2]], "DW*",D327:AE327)</f>
        <v>275820</v>
      </c>
      <c r="AL327" s="9">
        <f>Table1[[#This Row],[Total Elec Consumption]]*3.412</f>
        <v>246900.50879999998</v>
      </c>
      <c r="AM327" s="9">
        <f>Table1[[#This Row],[Total Gas Consumption]]*1</f>
        <v>0</v>
      </c>
      <c r="AN327" s="9">
        <f>Table1[[#This Row],[Total Steam Consumption]]*950/1000</f>
        <v>1141351.7142857141</v>
      </c>
      <c r="AO327" s="9">
        <f>Table1[[#This Row],[Total HW Consumption]]</f>
        <v>0</v>
      </c>
      <c r="AP327" s="9">
        <f>Table1[[#This Row],[Total CHW Consumption]]</f>
        <v>0</v>
      </c>
      <c r="AQ327" s="9">
        <f>Table1[[#This Row],[Total DW Consumption]]*0</f>
        <v>0</v>
      </c>
      <c r="AR327" s="9">
        <f>SUM(Table1[[#This Row],[Total Elec Energy]:[Total DW Energy]])</f>
        <v>1388252.223085714</v>
      </c>
      <c r="AS327" s="7">
        <f>IFERROR(Table1[[#This Row],[Total Building Energy (kBTU)]]/Table1[[#This Row],[Building Area]],0)</f>
        <v>12.491584317143241</v>
      </c>
    </row>
    <row r="328" spans="1:45" x14ac:dyDescent="0.25">
      <c r="A328" s="4">
        <v>43282</v>
      </c>
      <c r="B328" t="s">
        <v>87</v>
      </c>
      <c r="C328">
        <f>VLOOKUP(Table1[[#This Row],[Building]],Building_Areas,2,FALSE)</f>
        <v>69841</v>
      </c>
      <c r="F328">
        <v>47774836.561154477</v>
      </c>
      <c r="G328">
        <v>684.05143914254495</v>
      </c>
      <c r="H328">
        <v>7165.1428571422584</v>
      </c>
      <c r="I328">
        <v>15632.57142857183</v>
      </c>
      <c r="M328">
        <v>179412.85714285079</v>
      </c>
      <c r="O328">
        <v>38460</v>
      </c>
      <c r="P328">
        <v>0</v>
      </c>
      <c r="Q328">
        <v>0</v>
      </c>
      <c r="R328">
        <v>51252.857142850757</v>
      </c>
      <c r="S328">
        <v>231.42857144773009</v>
      </c>
      <c r="AF328" s="9">
        <f>SUMIF(Table1[[#Headers],[Steam Consumption]:[CHW Consumption_2]], "Elec*",D328:AE328)</f>
        <v>240670.57142856487</v>
      </c>
      <c r="AG328" s="9">
        <f>SUMIF(Table1[[#Headers],[Steam Consumption]:[CHW Consumption_2]], "Gas*",D328:AE328)</f>
        <v>0</v>
      </c>
      <c r="AH328" s="9">
        <f>SUMIF(Table1[[#Headers],[Steam Consumption]:[CHW Consumption_2]], "Steam*",D328:AE328)</f>
        <v>51484.285714298487</v>
      </c>
      <c r="AI328" s="9">
        <f>SUMIF(Table1[[#Headers],[Steam Consumption]:[CHW Consumption_2]], "HW *",D328:AE328)</f>
        <v>0</v>
      </c>
      <c r="AJ328" s="9">
        <f>SUMIF(Table1[[#Headers],[Steam Consumption]:[CHW Consumption_2]], "CHW*",D328:AE328)</f>
        <v>0</v>
      </c>
      <c r="AK328" s="9">
        <f>SUMIF(Table1[[#Headers],[Steam Consumption]:[CHW Consumption_2]], "DW*",D328:AE328)</f>
        <v>0</v>
      </c>
      <c r="AL328" s="9">
        <f>Table1[[#This Row],[Total Elec Consumption]]*3.412</f>
        <v>821167.98971426336</v>
      </c>
      <c r="AM328" s="9">
        <f>Table1[[#This Row],[Total Gas Consumption]]*1</f>
        <v>0</v>
      </c>
      <c r="AN328" s="9">
        <f>Table1[[#This Row],[Total Steam Consumption]]*950/1000</f>
        <v>48910.071428583564</v>
      </c>
      <c r="AO328" s="9">
        <f>Table1[[#This Row],[Total HW Consumption]]</f>
        <v>0</v>
      </c>
      <c r="AP328" s="9">
        <f>Table1[[#This Row],[Total CHW Consumption]]</f>
        <v>0</v>
      </c>
      <c r="AQ328" s="9">
        <f>Table1[[#This Row],[Total DW Consumption]]*0</f>
        <v>0</v>
      </c>
      <c r="AR328" s="9">
        <f>SUM(Table1[[#This Row],[Total Elec Energy]:[Total DW Energy]])</f>
        <v>870078.06114284694</v>
      </c>
      <c r="AS328" s="7">
        <f>IFERROR(Table1[[#This Row],[Total Building Energy (kBTU)]]/Table1[[#This Row],[Building Area]],0)</f>
        <v>12.457984008574433</v>
      </c>
    </row>
    <row r="329" spans="1:45" x14ac:dyDescent="0.25">
      <c r="A329" s="4">
        <v>43647</v>
      </c>
      <c r="B329" t="s">
        <v>87</v>
      </c>
      <c r="C329">
        <f>VLOOKUP(Table1[[#This Row],[Building]],Building_Areas,2,FALSE)</f>
        <v>69841</v>
      </c>
      <c r="F329">
        <v>5548179.0039999997</v>
      </c>
      <c r="G329">
        <v>79.440142666914852</v>
      </c>
      <c r="H329">
        <v>7009</v>
      </c>
      <c r="I329">
        <v>16284</v>
      </c>
      <c r="M329">
        <v>185510</v>
      </c>
      <c r="O329">
        <v>44464</v>
      </c>
      <c r="P329">
        <v>0</v>
      </c>
      <c r="Q329">
        <v>0</v>
      </c>
      <c r="R329">
        <v>5136</v>
      </c>
      <c r="S329">
        <v>0</v>
      </c>
      <c r="AF329" s="9">
        <f>SUMIF(Table1[[#Headers],[Steam Consumption]:[CHW Consumption_2]], "Elec*",D329:AE329)</f>
        <v>253267</v>
      </c>
      <c r="AG329" s="9">
        <f>SUMIF(Table1[[#Headers],[Steam Consumption]:[CHW Consumption_2]], "Gas*",D329:AE329)</f>
        <v>0</v>
      </c>
      <c r="AH329" s="9">
        <f>SUMIF(Table1[[#Headers],[Steam Consumption]:[CHW Consumption_2]], "Steam*",D329:AE329)</f>
        <v>5136</v>
      </c>
      <c r="AI329" s="9">
        <f>SUMIF(Table1[[#Headers],[Steam Consumption]:[CHW Consumption_2]], "HW *",D329:AE329)</f>
        <v>0</v>
      </c>
      <c r="AJ329" s="9">
        <f>SUMIF(Table1[[#Headers],[Steam Consumption]:[CHW Consumption_2]], "CHW*",D329:AE329)</f>
        <v>0</v>
      </c>
      <c r="AK329" s="9">
        <f>SUMIF(Table1[[#Headers],[Steam Consumption]:[CHW Consumption_2]], "DW*",D329:AE329)</f>
        <v>0</v>
      </c>
      <c r="AL329" s="9">
        <f>Table1[[#This Row],[Total Elec Consumption]]*3.412</f>
        <v>864147.00399999996</v>
      </c>
      <c r="AM329" s="9">
        <f>Table1[[#This Row],[Total Gas Consumption]]*1</f>
        <v>0</v>
      </c>
      <c r="AN329" s="9">
        <f>Table1[[#This Row],[Total Steam Consumption]]*950/1000</f>
        <v>4879.2</v>
      </c>
      <c r="AO329" s="9">
        <f>Table1[[#This Row],[Total HW Consumption]]</f>
        <v>0</v>
      </c>
      <c r="AP329" s="9">
        <f>Table1[[#This Row],[Total CHW Consumption]]</f>
        <v>0</v>
      </c>
      <c r="AQ329" s="9">
        <f>Table1[[#This Row],[Total DW Consumption]]*0</f>
        <v>0</v>
      </c>
      <c r="AR329" s="9">
        <f>SUM(Table1[[#This Row],[Total Elec Energy]:[Total DW Energy]])</f>
        <v>869026.20399999991</v>
      </c>
      <c r="AS329" s="7">
        <f>IFERROR(Table1[[#This Row],[Total Building Energy (kBTU)]]/Table1[[#This Row],[Building Area]],0)</f>
        <v>12.442923268567172</v>
      </c>
    </row>
    <row r="330" spans="1:45" x14ac:dyDescent="0.25">
      <c r="A330" s="4">
        <v>43556</v>
      </c>
      <c r="B330" t="s">
        <v>87</v>
      </c>
      <c r="C330">
        <f>VLOOKUP(Table1[[#This Row],[Building]],Building_Areas,2,FALSE)</f>
        <v>69841</v>
      </c>
      <c r="F330">
        <v>221786173.0731225</v>
      </c>
      <c r="G330">
        <v>3175.587020133195</v>
      </c>
      <c r="H330">
        <v>7832.7272727272721</v>
      </c>
      <c r="I330">
        <v>16778.18181818182</v>
      </c>
      <c r="M330">
        <v>114968.07692307689</v>
      </c>
      <c r="O330">
        <v>45483.913043478256</v>
      </c>
      <c r="P330">
        <v>0</v>
      </c>
      <c r="Q330">
        <v>0</v>
      </c>
      <c r="R330">
        <v>238569.23076923081</v>
      </c>
      <c r="S330">
        <v>3925</v>
      </c>
      <c r="AF330" s="9">
        <f>SUMIF(Table1[[#Headers],[Steam Consumption]:[CHW Consumption_2]], "Elec*",D330:AE330)</f>
        <v>185062.89905746427</v>
      </c>
      <c r="AG330" s="9">
        <f>SUMIF(Table1[[#Headers],[Steam Consumption]:[CHW Consumption_2]], "Gas*",D330:AE330)</f>
        <v>0</v>
      </c>
      <c r="AH330" s="9">
        <f>SUMIF(Table1[[#Headers],[Steam Consumption]:[CHW Consumption_2]], "Steam*",D330:AE330)</f>
        <v>242494.23076923081</v>
      </c>
      <c r="AI330" s="9">
        <f>SUMIF(Table1[[#Headers],[Steam Consumption]:[CHW Consumption_2]], "HW *",D330:AE330)</f>
        <v>0</v>
      </c>
      <c r="AJ330" s="9">
        <f>SUMIF(Table1[[#Headers],[Steam Consumption]:[CHW Consumption_2]], "CHW*",D330:AE330)</f>
        <v>0</v>
      </c>
      <c r="AK330" s="9">
        <f>SUMIF(Table1[[#Headers],[Steam Consumption]:[CHW Consumption_2]], "DW*",D330:AE330)</f>
        <v>0</v>
      </c>
      <c r="AL330" s="9">
        <f>Table1[[#This Row],[Total Elec Consumption]]*3.412</f>
        <v>631434.61158406804</v>
      </c>
      <c r="AM330" s="9">
        <f>Table1[[#This Row],[Total Gas Consumption]]*1</f>
        <v>0</v>
      </c>
      <c r="AN330" s="9">
        <f>Table1[[#This Row],[Total Steam Consumption]]*950/1000</f>
        <v>230369.51923076928</v>
      </c>
      <c r="AO330" s="9">
        <f>Table1[[#This Row],[Total HW Consumption]]</f>
        <v>0</v>
      </c>
      <c r="AP330" s="9">
        <f>Table1[[#This Row],[Total CHW Consumption]]</f>
        <v>0</v>
      </c>
      <c r="AQ330" s="9">
        <f>Table1[[#This Row],[Total DW Consumption]]*0</f>
        <v>0</v>
      </c>
      <c r="AR330" s="9">
        <f>SUM(Table1[[#This Row],[Total Elec Energy]:[Total DW Energy]])</f>
        <v>861804.13081483729</v>
      </c>
      <c r="AS330" s="7">
        <f>IFERROR(Table1[[#This Row],[Total Building Energy (kBTU)]]/Table1[[#This Row],[Building Area]],0)</f>
        <v>12.339515912069377</v>
      </c>
    </row>
    <row r="331" spans="1:45" x14ac:dyDescent="0.25">
      <c r="A331" s="4">
        <v>43739</v>
      </c>
      <c r="B331" t="s">
        <v>87</v>
      </c>
      <c r="C331">
        <f>VLOOKUP(Table1[[#This Row],[Building]],Building_Areas,2,FALSE)</f>
        <v>69841</v>
      </c>
      <c r="F331">
        <v>134570491.4682118</v>
      </c>
      <c r="G331">
        <v>1926.8122087056579</v>
      </c>
      <c r="H331">
        <v>6744.7142857142862</v>
      </c>
      <c r="I331">
        <v>17402.071428571431</v>
      </c>
      <c r="M331">
        <v>145817.58620689661</v>
      </c>
      <c r="O331">
        <v>41707.178571428572</v>
      </c>
      <c r="P331">
        <v>0</v>
      </c>
      <c r="Q331">
        <v>0</v>
      </c>
      <c r="R331">
        <v>141069.24137931029</v>
      </c>
      <c r="S331">
        <v>5694.2105263157891</v>
      </c>
      <c r="AF331" s="9">
        <f>SUMIF(Table1[[#Headers],[Steam Consumption]:[CHW Consumption_2]], "Elec*",D331:AE331)</f>
        <v>211671.5504926109</v>
      </c>
      <c r="AG331" s="9">
        <f>SUMIF(Table1[[#Headers],[Steam Consumption]:[CHW Consumption_2]], "Gas*",D331:AE331)</f>
        <v>0</v>
      </c>
      <c r="AH331" s="9">
        <f>SUMIF(Table1[[#Headers],[Steam Consumption]:[CHW Consumption_2]], "Steam*",D331:AE331)</f>
        <v>146763.45190562608</v>
      </c>
      <c r="AI331" s="9">
        <f>SUMIF(Table1[[#Headers],[Steam Consumption]:[CHW Consumption_2]], "HW *",D331:AE331)</f>
        <v>0</v>
      </c>
      <c r="AJ331" s="9">
        <f>SUMIF(Table1[[#Headers],[Steam Consumption]:[CHW Consumption_2]], "CHW*",D331:AE331)</f>
        <v>0</v>
      </c>
      <c r="AK331" s="9">
        <f>SUMIF(Table1[[#Headers],[Steam Consumption]:[CHW Consumption_2]], "DW*",D331:AE331)</f>
        <v>0</v>
      </c>
      <c r="AL331" s="9">
        <f>Table1[[#This Row],[Total Elec Consumption]]*3.412</f>
        <v>722223.33028078836</v>
      </c>
      <c r="AM331" s="9">
        <f>Table1[[#This Row],[Total Gas Consumption]]*1</f>
        <v>0</v>
      </c>
      <c r="AN331" s="9">
        <f>Table1[[#This Row],[Total Steam Consumption]]*950/1000</f>
        <v>139425.27931034478</v>
      </c>
      <c r="AO331" s="9">
        <f>Table1[[#This Row],[Total HW Consumption]]</f>
        <v>0</v>
      </c>
      <c r="AP331" s="9">
        <f>Table1[[#This Row],[Total CHW Consumption]]</f>
        <v>0</v>
      </c>
      <c r="AQ331" s="9">
        <f>Table1[[#This Row],[Total DW Consumption]]*0</f>
        <v>0</v>
      </c>
      <c r="AR331" s="9">
        <f>SUM(Table1[[#This Row],[Total Elec Energy]:[Total DW Energy]])</f>
        <v>861648.60959113319</v>
      </c>
      <c r="AS331" s="7">
        <f>IFERROR(Table1[[#This Row],[Total Building Energy (kBTU)]]/Table1[[#This Row],[Building Area]],0)</f>
        <v>12.337289122308288</v>
      </c>
    </row>
    <row r="332" spans="1:45" x14ac:dyDescent="0.25">
      <c r="A332" s="4">
        <v>43800</v>
      </c>
      <c r="B332" t="s">
        <v>120</v>
      </c>
      <c r="C332">
        <f>VLOOKUP(Table1[[#This Row],[Building]],Building_Areas,2,FALSE)</f>
        <v>36500</v>
      </c>
      <c r="D332">
        <v>342997.77777777781</v>
      </c>
      <c r="E332">
        <v>22736.777777777781</v>
      </c>
      <c r="F332">
        <v>313000555.50874078</v>
      </c>
      <c r="G332">
        <v>8575.3576851709804</v>
      </c>
      <c r="K332">
        <v>45030.370370370372</v>
      </c>
      <c r="L332">
        <v>108959.2592592593</v>
      </c>
      <c r="N332">
        <v>0</v>
      </c>
      <c r="AF332" s="9">
        <f>SUMIF(Table1[[#Headers],[Steam Consumption]:[CHW Consumption_2]], "Elec*",D332:AE332)</f>
        <v>22736.777777777781</v>
      </c>
      <c r="AG332" s="9">
        <f>SUMIF(Table1[[#Headers],[Steam Consumption]:[CHW Consumption_2]], "Gas*",D332:AE332)</f>
        <v>0</v>
      </c>
      <c r="AH332" s="9">
        <f>SUMIF(Table1[[#Headers],[Steam Consumption]:[CHW Consumption_2]], "Steam*",D332:AE332)</f>
        <v>342997.77777777781</v>
      </c>
      <c r="AI332" s="9">
        <f>SUMIF(Table1[[#Headers],[Steam Consumption]:[CHW Consumption_2]], "HW *",D332:AE332)</f>
        <v>45030.370370370372</v>
      </c>
      <c r="AJ332" s="9">
        <f>SUMIF(Table1[[#Headers],[Steam Consumption]:[CHW Consumption_2]], "CHW*",D332:AE332)</f>
        <v>0</v>
      </c>
      <c r="AK332" s="9">
        <f>SUMIF(Table1[[#Headers],[Steam Consumption]:[CHW Consumption_2]], "DW*",D332:AE332)</f>
        <v>108959.2592592593</v>
      </c>
      <c r="AL332" s="9">
        <f>Table1[[#This Row],[Total Elec Consumption]]*3.412</f>
        <v>77577.885777777788</v>
      </c>
      <c r="AM332" s="9">
        <f>Table1[[#This Row],[Total Gas Consumption]]*1</f>
        <v>0</v>
      </c>
      <c r="AN332" s="9">
        <f>Table1[[#This Row],[Total Steam Consumption]]*950/1000</f>
        <v>325847.88888888888</v>
      </c>
      <c r="AO332" s="9">
        <f>Table1[[#This Row],[Total HW Consumption]]</f>
        <v>45030.370370370372</v>
      </c>
      <c r="AP332" s="9">
        <f>Table1[[#This Row],[Total CHW Consumption]]</f>
        <v>0</v>
      </c>
      <c r="AQ332" s="9">
        <f>Table1[[#This Row],[Total DW Consumption]]*0</f>
        <v>0</v>
      </c>
      <c r="AR332" s="9">
        <f>SUM(Table1[[#This Row],[Total Elec Energy]:[Total DW Energy]])</f>
        <v>448456.14503703703</v>
      </c>
      <c r="AS332" s="7">
        <f>IFERROR(Table1[[#This Row],[Total Building Energy (kBTU)]]/Table1[[#This Row],[Building Area]],0)</f>
        <v>12.28646972704211</v>
      </c>
    </row>
    <row r="333" spans="1:45" x14ac:dyDescent="0.25">
      <c r="A333" s="4">
        <v>43891</v>
      </c>
      <c r="B333" t="s">
        <v>96</v>
      </c>
      <c r="C333">
        <f>VLOOKUP(Table1[[#This Row],[Building]],Building_Areas,2,FALSE)</f>
        <v>392894</v>
      </c>
      <c r="D333">
        <v>0</v>
      </c>
      <c r="F333">
        <v>3486096341.6721349</v>
      </c>
      <c r="G333">
        <v>8872.8673425202105</v>
      </c>
      <c r="H333">
        <v>0</v>
      </c>
      <c r="I333">
        <v>0</v>
      </c>
      <c r="M333">
        <v>106018.45</v>
      </c>
      <c r="O333">
        <v>210413.03448275861</v>
      </c>
      <c r="P333">
        <v>3814171.5862068972</v>
      </c>
      <c r="Q333">
        <v>0</v>
      </c>
      <c r="R333">
        <v>1102.2222222222219</v>
      </c>
      <c r="S333">
        <v>5902.9166666666661</v>
      </c>
      <c r="T333">
        <v>963.13793103448279</v>
      </c>
      <c r="U333">
        <v>551.58620689655174</v>
      </c>
      <c r="V333">
        <v>7409</v>
      </c>
      <c r="W333">
        <v>7990.5172413793107</v>
      </c>
      <c r="X333">
        <v>2677.7586206896549</v>
      </c>
      <c r="Y333">
        <v>7673.0344827586196</v>
      </c>
      <c r="Z333">
        <v>5772.4137931034484</v>
      </c>
      <c r="AA333">
        <v>4703.4482758620688</v>
      </c>
      <c r="AF333" s="9">
        <f>SUMIF(Table1[[#Headers],[Steam Consumption]:[CHW Consumption_2]], "Elec*",D333:AE333)</f>
        <v>343696.51896551729</v>
      </c>
      <c r="AG333" s="9">
        <f>SUMIF(Table1[[#Headers],[Steam Consumption]:[CHW Consumption_2]], "Gas*",D333:AE333)</f>
        <v>0</v>
      </c>
      <c r="AH333" s="9">
        <f>SUMIF(Table1[[#Headers],[Steam Consumption]:[CHW Consumption_2]], "Steam*",D333:AE333)</f>
        <v>3821176.7250957857</v>
      </c>
      <c r="AI333" s="9">
        <f>SUMIF(Table1[[#Headers],[Steam Consumption]:[CHW Consumption_2]], "HW *",D333:AE333)</f>
        <v>0</v>
      </c>
      <c r="AJ333" s="9">
        <f>SUMIF(Table1[[#Headers],[Steam Consumption]:[CHW Consumption_2]], "CHW*",D333:AE333)</f>
        <v>0</v>
      </c>
      <c r="AK333" s="9">
        <f>SUMIF(Table1[[#Headers],[Steam Consumption]:[CHW Consumption_2]], "DW*",D333:AE333)</f>
        <v>10475.862068965518</v>
      </c>
      <c r="AL333" s="9">
        <f>Table1[[#This Row],[Total Elec Consumption]]*3.412</f>
        <v>1172692.522710345</v>
      </c>
      <c r="AM333" s="9">
        <f>Table1[[#This Row],[Total Gas Consumption]]*1</f>
        <v>0</v>
      </c>
      <c r="AN333" s="9">
        <f>Table1[[#This Row],[Total Steam Consumption]]*950/1000</f>
        <v>3630117.8888409962</v>
      </c>
      <c r="AO333" s="9">
        <f>Table1[[#This Row],[Total HW Consumption]]</f>
        <v>0</v>
      </c>
      <c r="AP333" s="9">
        <f>Table1[[#This Row],[Total CHW Consumption]]</f>
        <v>0</v>
      </c>
      <c r="AQ333" s="9">
        <f>Table1[[#This Row],[Total DW Consumption]]*0</f>
        <v>0</v>
      </c>
      <c r="AR333" s="9">
        <f>SUM(Table1[[#This Row],[Total Elec Energy]:[Total DW Energy]])</f>
        <v>4802810.4115513414</v>
      </c>
      <c r="AS333" s="7">
        <f>IFERROR(Table1[[#This Row],[Total Building Energy (kBTU)]]/Table1[[#This Row],[Building Area]],0)</f>
        <v>12.224188741877812</v>
      </c>
    </row>
    <row r="334" spans="1:45" x14ac:dyDescent="0.25">
      <c r="A334" s="4">
        <v>43952</v>
      </c>
      <c r="B334" t="s">
        <v>87</v>
      </c>
      <c r="C334">
        <f>VLOOKUP(Table1[[#This Row],[Building]],Building_Areas,2,FALSE)</f>
        <v>69841</v>
      </c>
      <c r="F334">
        <v>169465474.86399999</v>
      </c>
      <c r="G334">
        <v>2426.4468559155789</v>
      </c>
      <c r="H334">
        <v>6377</v>
      </c>
      <c r="I334">
        <v>14548</v>
      </c>
      <c r="M334">
        <v>141089</v>
      </c>
      <c r="O334">
        <v>36158</v>
      </c>
      <c r="P334">
        <v>0</v>
      </c>
      <c r="Q334">
        <v>0</v>
      </c>
      <c r="R334">
        <v>184216</v>
      </c>
      <c r="S334">
        <v>860</v>
      </c>
      <c r="AF334" s="9">
        <f>SUMIF(Table1[[#Headers],[Steam Consumption]:[CHW Consumption_2]], "Elec*",D334:AE334)</f>
        <v>198172</v>
      </c>
      <c r="AG334" s="9">
        <f>SUMIF(Table1[[#Headers],[Steam Consumption]:[CHW Consumption_2]], "Gas*",D334:AE334)</f>
        <v>0</v>
      </c>
      <c r="AH334" s="9">
        <f>SUMIF(Table1[[#Headers],[Steam Consumption]:[CHW Consumption_2]], "Steam*",D334:AE334)</f>
        <v>185076</v>
      </c>
      <c r="AI334" s="9">
        <f>SUMIF(Table1[[#Headers],[Steam Consumption]:[CHW Consumption_2]], "HW *",D334:AE334)</f>
        <v>0</v>
      </c>
      <c r="AJ334" s="9">
        <f>SUMIF(Table1[[#Headers],[Steam Consumption]:[CHW Consumption_2]], "CHW*",D334:AE334)</f>
        <v>0</v>
      </c>
      <c r="AK334" s="9">
        <f>SUMIF(Table1[[#Headers],[Steam Consumption]:[CHW Consumption_2]], "DW*",D334:AE334)</f>
        <v>0</v>
      </c>
      <c r="AL334" s="9">
        <f>Table1[[#This Row],[Total Elec Consumption]]*3.412</f>
        <v>676162.86399999994</v>
      </c>
      <c r="AM334" s="9">
        <f>Table1[[#This Row],[Total Gas Consumption]]*1</f>
        <v>0</v>
      </c>
      <c r="AN334" s="9">
        <f>Table1[[#This Row],[Total Steam Consumption]]*950/1000</f>
        <v>175822.2</v>
      </c>
      <c r="AO334" s="9">
        <f>Table1[[#This Row],[Total HW Consumption]]</f>
        <v>0</v>
      </c>
      <c r="AP334" s="9">
        <f>Table1[[#This Row],[Total CHW Consumption]]</f>
        <v>0</v>
      </c>
      <c r="AQ334" s="9">
        <f>Table1[[#This Row],[Total DW Consumption]]*0</f>
        <v>0</v>
      </c>
      <c r="AR334" s="9">
        <f>SUM(Table1[[#This Row],[Total Elec Energy]:[Total DW Energy]])</f>
        <v>851985.06400000001</v>
      </c>
      <c r="AS334" s="7">
        <f>IFERROR(Table1[[#This Row],[Total Building Energy (kBTU)]]/Table1[[#This Row],[Building Area]],0)</f>
        <v>12.19892418493435</v>
      </c>
    </row>
    <row r="335" spans="1:45" x14ac:dyDescent="0.25">
      <c r="A335" s="4">
        <v>43770</v>
      </c>
      <c r="B335" t="s">
        <v>79</v>
      </c>
      <c r="C335">
        <f>VLOOKUP(Table1[[#This Row],[Building]],Building_Areas,2,FALSE)</f>
        <v>24894</v>
      </c>
      <c r="E335">
        <v>4056.428571428572</v>
      </c>
      <c r="F335">
        <v>28931697.677142851</v>
      </c>
      <c r="G335">
        <v>1162.195616499673</v>
      </c>
      <c r="J335">
        <v>289178.57142857142</v>
      </c>
      <c r="AF335" s="9">
        <f>SUMIF(Table1[[#Headers],[Steam Consumption]:[CHW Consumption_2]], "Elec*",D335:AE335)</f>
        <v>4056.428571428572</v>
      </c>
      <c r="AG335" s="9">
        <f>SUMIF(Table1[[#Headers],[Steam Consumption]:[CHW Consumption_2]], "Gas*",D335:AE335)</f>
        <v>289178.57142857142</v>
      </c>
      <c r="AH335" s="9">
        <f>SUMIF(Table1[[#Headers],[Steam Consumption]:[CHW Consumption_2]], "Steam*",D335:AE335)</f>
        <v>0</v>
      </c>
      <c r="AI335" s="9">
        <f>SUMIF(Table1[[#Headers],[Steam Consumption]:[CHW Consumption_2]], "HW *",D335:AE335)</f>
        <v>0</v>
      </c>
      <c r="AJ335" s="9">
        <f>SUMIF(Table1[[#Headers],[Steam Consumption]:[CHW Consumption_2]], "CHW*",D335:AE335)</f>
        <v>0</v>
      </c>
      <c r="AK335" s="9">
        <f>SUMIF(Table1[[#Headers],[Steam Consumption]:[CHW Consumption_2]], "DW*",D335:AE335)</f>
        <v>0</v>
      </c>
      <c r="AL335" s="9">
        <f>Table1[[#This Row],[Total Elec Consumption]]*3.412</f>
        <v>13840.534285714288</v>
      </c>
      <c r="AM335" s="9">
        <f>Table1[[#This Row],[Total Gas Consumption]]*1</f>
        <v>289178.57142857142</v>
      </c>
      <c r="AN335" s="9">
        <f>Table1[[#This Row],[Total Steam Consumption]]*950/1000</f>
        <v>0</v>
      </c>
      <c r="AO335" s="9">
        <f>Table1[[#This Row],[Total HW Consumption]]</f>
        <v>0</v>
      </c>
      <c r="AP335" s="9">
        <f>Table1[[#This Row],[Total CHW Consumption]]</f>
        <v>0</v>
      </c>
      <c r="AQ335" s="9">
        <f>Table1[[#This Row],[Total DW Consumption]]*0</f>
        <v>0</v>
      </c>
      <c r="AR335" s="9">
        <f>SUM(Table1[[#This Row],[Total Elec Energy]:[Total DW Energy]])</f>
        <v>303019.10571428569</v>
      </c>
      <c r="AS335" s="7">
        <f>IFERROR(Table1[[#This Row],[Total Building Energy (kBTU)]]/Table1[[#This Row],[Building Area]],0)</f>
        <v>12.17237509899115</v>
      </c>
    </row>
    <row r="336" spans="1:45" x14ac:dyDescent="0.25">
      <c r="A336" s="4">
        <v>44531</v>
      </c>
      <c r="B336" t="s">
        <v>83</v>
      </c>
      <c r="C336">
        <f>VLOOKUP(Table1[[#This Row],[Building]],Building_Areas,2,FALSE)</f>
        <v>16298</v>
      </c>
      <c r="F336">
        <v>140842128.91306669</v>
      </c>
      <c r="G336">
        <v>8641.6817347568212</v>
      </c>
      <c r="H336">
        <v>0</v>
      </c>
      <c r="I336">
        <v>14813.86666666667</v>
      </c>
      <c r="J336">
        <v>0</v>
      </c>
      <c r="L336">
        <v>930000</v>
      </c>
      <c r="P336">
        <v>104418.3333333333</v>
      </c>
      <c r="Q336">
        <v>48938.666666666672</v>
      </c>
      <c r="AF336" s="9">
        <f>SUMIF(Table1[[#Headers],[Steam Consumption]:[CHW Consumption_2]], "Elec*",D336:AE336)</f>
        <v>14813.86666666667</v>
      </c>
      <c r="AG336" s="9">
        <f>SUMIF(Table1[[#Headers],[Steam Consumption]:[CHW Consumption_2]], "Gas*",D336:AE336)</f>
        <v>0</v>
      </c>
      <c r="AH336" s="9">
        <f>SUMIF(Table1[[#Headers],[Steam Consumption]:[CHW Consumption_2]], "Steam*",D336:AE336)</f>
        <v>153356.99999999997</v>
      </c>
      <c r="AI336" s="9">
        <f>SUMIF(Table1[[#Headers],[Steam Consumption]:[CHW Consumption_2]], "HW *",D336:AE336)</f>
        <v>0</v>
      </c>
      <c r="AJ336" s="9">
        <f>SUMIF(Table1[[#Headers],[Steam Consumption]:[CHW Consumption_2]], "CHW*",D336:AE336)</f>
        <v>0</v>
      </c>
      <c r="AK336" s="9">
        <f>SUMIF(Table1[[#Headers],[Steam Consumption]:[CHW Consumption_2]], "DW*",D336:AE336)</f>
        <v>930000</v>
      </c>
      <c r="AL336" s="9">
        <f>Table1[[#This Row],[Total Elec Consumption]]*3.412</f>
        <v>50544.913066666675</v>
      </c>
      <c r="AM336" s="9">
        <f>Table1[[#This Row],[Total Gas Consumption]]*1</f>
        <v>0</v>
      </c>
      <c r="AN336" s="9">
        <f>Table1[[#This Row],[Total Steam Consumption]]*950/1000</f>
        <v>145689.14999999997</v>
      </c>
      <c r="AO336" s="9">
        <f>Table1[[#This Row],[Total HW Consumption]]</f>
        <v>0</v>
      </c>
      <c r="AP336" s="9">
        <f>Table1[[#This Row],[Total CHW Consumption]]</f>
        <v>0</v>
      </c>
      <c r="AQ336" s="9">
        <f>Table1[[#This Row],[Total DW Consumption]]*0</f>
        <v>0</v>
      </c>
      <c r="AR336" s="9">
        <f>SUM(Table1[[#This Row],[Total Elec Energy]:[Total DW Energy]])</f>
        <v>196234.06306666665</v>
      </c>
      <c r="AS336" s="7">
        <f>IFERROR(Table1[[#This Row],[Total Building Energy (kBTU)]]/Table1[[#This Row],[Building Area]],0)</f>
        <v>12.040376921503661</v>
      </c>
    </row>
    <row r="337" spans="1:45" x14ac:dyDescent="0.25">
      <c r="A337" s="4">
        <v>43862</v>
      </c>
      <c r="B337" t="s">
        <v>84</v>
      </c>
      <c r="C337">
        <f>VLOOKUP(Table1[[#This Row],[Building]],Building_Areas,2,FALSE)</f>
        <v>111135</v>
      </c>
      <c r="D337">
        <v>1122801.1200000001</v>
      </c>
      <c r="E337">
        <v>77469.23529411765</v>
      </c>
      <c r="F337">
        <v>1024484107.110824</v>
      </c>
      <c r="G337">
        <v>9218.3750133695376</v>
      </c>
      <c r="L337">
        <v>225160.64</v>
      </c>
      <c r="N337">
        <v>0</v>
      </c>
      <c r="AF337" s="9">
        <f>SUMIF(Table1[[#Headers],[Steam Consumption]:[CHW Consumption_2]], "Elec*",D337:AE337)</f>
        <v>77469.23529411765</v>
      </c>
      <c r="AG337" s="9">
        <f>SUMIF(Table1[[#Headers],[Steam Consumption]:[CHW Consumption_2]], "Gas*",D337:AE337)</f>
        <v>0</v>
      </c>
      <c r="AH337" s="9">
        <f>SUMIF(Table1[[#Headers],[Steam Consumption]:[CHW Consumption_2]], "Steam*",D337:AE337)</f>
        <v>1122801.1200000001</v>
      </c>
      <c r="AI337" s="9">
        <f>SUMIF(Table1[[#Headers],[Steam Consumption]:[CHW Consumption_2]], "HW *",D337:AE337)</f>
        <v>0</v>
      </c>
      <c r="AJ337" s="9">
        <f>SUMIF(Table1[[#Headers],[Steam Consumption]:[CHW Consumption_2]], "CHW*",D337:AE337)</f>
        <v>0</v>
      </c>
      <c r="AK337" s="9">
        <f>SUMIF(Table1[[#Headers],[Steam Consumption]:[CHW Consumption_2]], "DW*",D337:AE337)</f>
        <v>225160.64</v>
      </c>
      <c r="AL337" s="9">
        <f>Table1[[#This Row],[Total Elec Consumption]]*3.412</f>
        <v>264325.03082352941</v>
      </c>
      <c r="AM337" s="9">
        <f>Table1[[#This Row],[Total Gas Consumption]]*1</f>
        <v>0</v>
      </c>
      <c r="AN337" s="9">
        <f>Table1[[#This Row],[Total Steam Consumption]]*950/1000</f>
        <v>1066661.064</v>
      </c>
      <c r="AO337" s="9">
        <f>Table1[[#This Row],[Total HW Consumption]]</f>
        <v>0</v>
      </c>
      <c r="AP337" s="9">
        <f>Table1[[#This Row],[Total CHW Consumption]]</f>
        <v>0</v>
      </c>
      <c r="AQ337" s="9">
        <f>Table1[[#This Row],[Total DW Consumption]]*0</f>
        <v>0</v>
      </c>
      <c r="AR337" s="9">
        <f>SUM(Table1[[#This Row],[Total Elec Energy]:[Total DW Energy]])</f>
        <v>1330986.0948235295</v>
      </c>
      <c r="AS337" s="7">
        <f>IFERROR(Table1[[#This Row],[Total Building Energy (kBTU)]]/Table1[[#This Row],[Building Area]],0)</f>
        <v>11.976299948922748</v>
      </c>
    </row>
    <row r="338" spans="1:45" x14ac:dyDescent="0.25">
      <c r="A338" s="4">
        <v>44317</v>
      </c>
      <c r="B338" t="s">
        <v>83</v>
      </c>
      <c r="C338">
        <f>VLOOKUP(Table1[[#This Row],[Building]],Building_Areas,2,FALSE)</f>
        <v>16298</v>
      </c>
      <c r="F338">
        <v>100187268.788</v>
      </c>
      <c r="G338">
        <v>6147.2124670511721</v>
      </c>
      <c r="H338">
        <v>0</v>
      </c>
      <c r="I338">
        <v>26849</v>
      </c>
      <c r="J338">
        <v>0</v>
      </c>
      <c r="L338">
        <v>751500</v>
      </c>
      <c r="P338">
        <v>88210</v>
      </c>
      <c r="Q338">
        <v>20720</v>
      </c>
      <c r="AF338" s="9">
        <f>SUMIF(Table1[[#Headers],[Steam Consumption]:[CHW Consumption_2]], "Elec*",D338:AE338)</f>
        <v>26849</v>
      </c>
      <c r="AG338" s="9">
        <f>SUMIF(Table1[[#Headers],[Steam Consumption]:[CHW Consumption_2]], "Gas*",D338:AE338)</f>
        <v>0</v>
      </c>
      <c r="AH338" s="9">
        <f>SUMIF(Table1[[#Headers],[Steam Consumption]:[CHW Consumption_2]], "Steam*",D338:AE338)</f>
        <v>108930</v>
      </c>
      <c r="AI338" s="9">
        <f>SUMIF(Table1[[#Headers],[Steam Consumption]:[CHW Consumption_2]], "HW *",D338:AE338)</f>
        <v>0</v>
      </c>
      <c r="AJ338" s="9">
        <f>SUMIF(Table1[[#Headers],[Steam Consumption]:[CHW Consumption_2]], "CHW*",D338:AE338)</f>
        <v>0</v>
      </c>
      <c r="AK338" s="9">
        <f>SUMIF(Table1[[#Headers],[Steam Consumption]:[CHW Consumption_2]], "DW*",D338:AE338)</f>
        <v>751500</v>
      </c>
      <c r="AL338" s="9">
        <f>Table1[[#This Row],[Total Elec Consumption]]*3.412</f>
        <v>91608.788</v>
      </c>
      <c r="AM338" s="9">
        <f>Table1[[#This Row],[Total Gas Consumption]]*1</f>
        <v>0</v>
      </c>
      <c r="AN338" s="9">
        <f>Table1[[#This Row],[Total Steam Consumption]]*950/1000</f>
        <v>103483.5</v>
      </c>
      <c r="AO338" s="9">
        <f>Table1[[#This Row],[Total HW Consumption]]</f>
        <v>0</v>
      </c>
      <c r="AP338" s="9">
        <f>Table1[[#This Row],[Total CHW Consumption]]</f>
        <v>0</v>
      </c>
      <c r="AQ338" s="9">
        <f>Table1[[#This Row],[Total DW Consumption]]*0</f>
        <v>0</v>
      </c>
      <c r="AR338" s="9">
        <f>SUM(Table1[[#This Row],[Total Elec Energy]:[Total DW Energy]])</f>
        <v>195092.288</v>
      </c>
      <c r="AS338" s="7">
        <f>IFERROR(Table1[[#This Row],[Total Building Energy (kBTU)]]/Table1[[#This Row],[Building Area]],0)</f>
        <v>11.970320775555283</v>
      </c>
    </row>
    <row r="339" spans="1:45" x14ac:dyDescent="0.25">
      <c r="A339" s="4">
        <v>43497</v>
      </c>
      <c r="B339" t="s">
        <v>98</v>
      </c>
      <c r="C339">
        <f>VLOOKUP(Table1[[#This Row],[Building]],Building_Areas,2,FALSE)</f>
        <v>53163.17</v>
      </c>
      <c r="E339">
        <v>53529</v>
      </c>
      <c r="F339">
        <v>45136974.281333327</v>
      </c>
      <c r="G339">
        <v>849.0298568804119</v>
      </c>
      <c r="J339">
        <v>449520</v>
      </c>
      <c r="L339">
        <v>2333.333333333333</v>
      </c>
      <c r="AF339" s="9">
        <f>SUMIF(Table1[[#Headers],[Steam Consumption]:[CHW Consumption_2]], "Elec*",D339:AE339)</f>
        <v>53529</v>
      </c>
      <c r="AG339" s="9">
        <f>SUMIF(Table1[[#Headers],[Steam Consumption]:[CHW Consumption_2]], "Gas*",D339:AE339)</f>
        <v>449520</v>
      </c>
      <c r="AH339" s="9">
        <f>SUMIF(Table1[[#Headers],[Steam Consumption]:[CHW Consumption_2]], "Steam*",D339:AE339)</f>
        <v>0</v>
      </c>
      <c r="AI339" s="9">
        <f>SUMIF(Table1[[#Headers],[Steam Consumption]:[CHW Consumption_2]], "HW *",D339:AE339)</f>
        <v>0</v>
      </c>
      <c r="AJ339" s="9">
        <f>SUMIF(Table1[[#Headers],[Steam Consumption]:[CHW Consumption_2]], "CHW*",D339:AE339)</f>
        <v>0</v>
      </c>
      <c r="AK339" s="9">
        <f>SUMIF(Table1[[#Headers],[Steam Consumption]:[CHW Consumption_2]], "DW*",D339:AE339)</f>
        <v>2333.333333333333</v>
      </c>
      <c r="AL339" s="9">
        <f>Table1[[#This Row],[Total Elec Consumption]]*3.412</f>
        <v>182640.948</v>
      </c>
      <c r="AM339" s="9">
        <f>Table1[[#This Row],[Total Gas Consumption]]*1</f>
        <v>449520</v>
      </c>
      <c r="AN339" s="9">
        <f>Table1[[#This Row],[Total Steam Consumption]]*950/1000</f>
        <v>0</v>
      </c>
      <c r="AO339" s="9">
        <f>Table1[[#This Row],[Total HW Consumption]]</f>
        <v>0</v>
      </c>
      <c r="AP339" s="9">
        <f>Table1[[#This Row],[Total CHW Consumption]]</f>
        <v>0</v>
      </c>
      <c r="AQ339" s="9">
        <f>Table1[[#This Row],[Total DW Consumption]]*0</f>
        <v>0</v>
      </c>
      <c r="AR339" s="9">
        <f>SUM(Table1[[#This Row],[Total Elec Energy]:[Total DW Energy]])</f>
        <v>632160.94799999997</v>
      </c>
      <c r="AS339" s="7">
        <f>IFERROR(Table1[[#This Row],[Total Building Energy (kBTU)]]/Table1[[#This Row],[Building Area]],0)</f>
        <v>11.890956615265793</v>
      </c>
    </row>
    <row r="340" spans="1:45" x14ac:dyDescent="0.25">
      <c r="A340" s="4">
        <v>43160</v>
      </c>
      <c r="B340" t="s">
        <v>79</v>
      </c>
      <c r="C340">
        <f>VLOOKUP(Table1[[#This Row],[Building]],Building_Areas,2,FALSE)</f>
        <v>24894</v>
      </c>
      <c r="E340">
        <v>6642.8571428571422</v>
      </c>
      <c r="F340">
        <v>27187522.571428571</v>
      </c>
      <c r="G340">
        <v>1092.131540589241</v>
      </c>
      <c r="J340">
        <v>271648.57142857142</v>
      </c>
      <c r="AF340" s="9">
        <f>SUMIF(Table1[[#Headers],[Steam Consumption]:[CHW Consumption_2]], "Elec*",D340:AE340)</f>
        <v>6642.8571428571422</v>
      </c>
      <c r="AG340" s="9">
        <f>SUMIF(Table1[[#Headers],[Steam Consumption]:[CHW Consumption_2]], "Gas*",D340:AE340)</f>
        <v>271648.57142857142</v>
      </c>
      <c r="AH340" s="9">
        <f>SUMIF(Table1[[#Headers],[Steam Consumption]:[CHW Consumption_2]], "Steam*",D340:AE340)</f>
        <v>0</v>
      </c>
      <c r="AI340" s="9">
        <f>SUMIF(Table1[[#Headers],[Steam Consumption]:[CHW Consumption_2]], "HW *",D340:AE340)</f>
        <v>0</v>
      </c>
      <c r="AJ340" s="9">
        <f>SUMIF(Table1[[#Headers],[Steam Consumption]:[CHW Consumption_2]], "CHW*",D340:AE340)</f>
        <v>0</v>
      </c>
      <c r="AK340" s="9">
        <f>SUMIF(Table1[[#Headers],[Steam Consumption]:[CHW Consumption_2]], "DW*",D340:AE340)</f>
        <v>0</v>
      </c>
      <c r="AL340" s="9">
        <f>Table1[[#This Row],[Total Elec Consumption]]*3.412</f>
        <v>22665.428571428569</v>
      </c>
      <c r="AM340" s="9">
        <f>Table1[[#This Row],[Total Gas Consumption]]*1</f>
        <v>271648.57142857142</v>
      </c>
      <c r="AN340" s="9">
        <f>Table1[[#This Row],[Total Steam Consumption]]*950/1000</f>
        <v>0</v>
      </c>
      <c r="AO340" s="9">
        <f>Table1[[#This Row],[Total HW Consumption]]</f>
        <v>0</v>
      </c>
      <c r="AP340" s="9">
        <f>Table1[[#This Row],[Total CHW Consumption]]</f>
        <v>0</v>
      </c>
      <c r="AQ340" s="9">
        <f>Table1[[#This Row],[Total DW Consumption]]*0</f>
        <v>0</v>
      </c>
      <c r="AR340" s="9">
        <f>SUM(Table1[[#This Row],[Total Elec Energy]:[Total DW Energy]])</f>
        <v>294314</v>
      </c>
      <c r="AS340" s="7">
        <f>IFERROR(Table1[[#This Row],[Total Building Energy (kBTU)]]/Table1[[#This Row],[Building Area]],0)</f>
        <v>11.822688197959348</v>
      </c>
    </row>
    <row r="341" spans="1:45" x14ac:dyDescent="0.25">
      <c r="A341" s="4">
        <v>43891</v>
      </c>
      <c r="B341" t="s">
        <v>126</v>
      </c>
      <c r="C341">
        <f>VLOOKUP(Table1[[#This Row],[Building]],Building_Areas,2,FALSE)</f>
        <v>62912.82</v>
      </c>
      <c r="D341">
        <v>576206.62068965519</v>
      </c>
      <c r="E341">
        <v>57339.310344827587</v>
      </c>
      <c r="F341">
        <v>525696079.79586208</v>
      </c>
      <c r="G341">
        <v>8355.9213484631491</v>
      </c>
      <c r="N341">
        <v>0</v>
      </c>
      <c r="AF341" s="9">
        <f>SUMIF(Table1[[#Headers],[Steam Consumption]:[CHW Consumption_2]], "Elec*",D341:AE341)</f>
        <v>57339.310344827587</v>
      </c>
      <c r="AG341" s="9">
        <f>SUMIF(Table1[[#Headers],[Steam Consumption]:[CHW Consumption_2]], "Gas*",D341:AE341)</f>
        <v>0</v>
      </c>
      <c r="AH341" s="9">
        <f>SUMIF(Table1[[#Headers],[Steam Consumption]:[CHW Consumption_2]], "Steam*",D341:AE341)</f>
        <v>576206.62068965519</v>
      </c>
      <c r="AI341" s="9">
        <f>SUMIF(Table1[[#Headers],[Steam Consumption]:[CHW Consumption_2]], "HW *",D341:AE341)</f>
        <v>0</v>
      </c>
      <c r="AJ341" s="9">
        <f>SUMIF(Table1[[#Headers],[Steam Consumption]:[CHW Consumption_2]], "CHW*",D341:AE341)</f>
        <v>0</v>
      </c>
      <c r="AK341" s="9">
        <f>SUMIF(Table1[[#Headers],[Steam Consumption]:[CHW Consumption_2]], "DW*",D341:AE341)</f>
        <v>0</v>
      </c>
      <c r="AL341" s="9">
        <f>Table1[[#This Row],[Total Elec Consumption]]*3.412</f>
        <v>195641.72689655173</v>
      </c>
      <c r="AM341" s="9">
        <f>Table1[[#This Row],[Total Gas Consumption]]*1</f>
        <v>0</v>
      </c>
      <c r="AN341" s="9">
        <f>Table1[[#This Row],[Total Steam Consumption]]*950/1000</f>
        <v>547396.2896551725</v>
      </c>
      <c r="AO341" s="9">
        <f>Table1[[#This Row],[Total HW Consumption]]</f>
        <v>0</v>
      </c>
      <c r="AP341" s="9">
        <f>Table1[[#This Row],[Total CHW Consumption]]</f>
        <v>0</v>
      </c>
      <c r="AQ341" s="9">
        <f>Table1[[#This Row],[Total DW Consumption]]*0</f>
        <v>0</v>
      </c>
      <c r="AR341" s="9">
        <f>SUM(Table1[[#This Row],[Total Elec Energy]:[Total DW Energy]])</f>
        <v>743038.01655172417</v>
      </c>
      <c r="AS341" s="7">
        <f>IFERROR(Table1[[#This Row],[Total Building Energy (kBTU)]]/Table1[[#This Row],[Building Area]],0)</f>
        <v>11.810597848764754</v>
      </c>
    </row>
    <row r="342" spans="1:45" x14ac:dyDescent="0.25">
      <c r="A342" s="4">
        <v>44562</v>
      </c>
      <c r="B342" t="s">
        <v>84</v>
      </c>
      <c r="C342">
        <f>VLOOKUP(Table1[[#This Row],[Building]],Building_Areas,2,FALSE)</f>
        <v>111135</v>
      </c>
      <c r="D342">
        <v>1090059.2</v>
      </c>
      <c r="E342">
        <v>80706.285714285725</v>
      </c>
      <c r="F342">
        <v>994674869.04685712</v>
      </c>
      <c r="G342">
        <v>8950.1495392707711</v>
      </c>
      <c r="L342">
        <v>265508.8</v>
      </c>
      <c r="N342">
        <v>0</v>
      </c>
      <c r="AF342" s="9">
        <f>SUMIF(Table1[[#Headers],[Steam Consumption]:[CHW Consumption_2]], "Elec*",D342:AE342)</f>
        <v>80706.285714285725</v>
      </c>
      <c r="AG342" s="9">
        <f>SUMIF(Table1[[#Headers],[Steam Consumption]:[CHW Consumption_2]], "Gas*",D342:AE342)</f>
        <v>0</v>
      </c>
      <c r="AH342" s="9">
        <f>SUMIF(Table1[[#Headers],[Steam Consumption]:[CHW Consumption_2]], "Steam*",D342:AE342)</f>
        <v>1090059.2</v>
      </c>
      <c r="AI342" s="9">
        <f>SUMIF(Table1[[#Headers],[Steam Consumption]:[CHW Consumption_2]], "HW *",D342:AE342)</f>
        <v>0</v>
      </c>
      <c r="AJ342" s="9">
        <f>SUMIF(Table1[[#Headers],[Steam Consumption]:[CHW Consumption_2]], "CHW*",D342:AE342)</f>
        <v>0</v>
      </c>
      <c r="AK342" s="9">
        <f>SUMIF(Table1[[#Headers],[Steam Consumption]:[CHW Consumption_2]], "DW*",D342:AE342)</f>
        <v>265508.8</v>
      </c>
      <c r="AL342" s="9">
        <f>Table1[[#This Row],[Total Elec Consumption]]*3.412</f>
        <v>275369.84685714287</v>
      </c>
      <c r="AM342" s="9">
        <f>Table1[[#This Row],[Total Gas Consumption]]*1</f>
        <v>0</v>
      </c>
      <c r="AN342" s="9">
        <f>Table1[[#This Row],[Total Steam Consumption]]*950/1000</f>
        <v>1035556.24</v>
      </c>
      <c r="AO342" s="9">
        <f>Table1[[#This Row],[Total HW Consumption]]</f>
        <v>0</v>
      </c>
      <c r="AP342" s="9">
        <f>Table1[[#This Row],[Total CHW Consumption]]</f>
        <v>0</v>
      </c>
      <c r="AQ342" s="9">
        <f>Table1[[#This Row],[Total DW Consumption]]*0</f>
        <v>0</v>
      </c>
      <c r="AR342" s="9">
        <f>SUM(Table1[[#This Row],[Total Elec Energy]:[Total DW Energy]])</f>
        <v>1310926.0868571429</v>
      </c>
      <c r="AS342" s="7">
        <f>IFERROR(Table1[[#This Row],[Total Building Energy (kBTU)]]/Table1[[#This Row],[Building Area]],0)</f>
        <v>11.795798684997012</v>
      </c>
    </row>
    <row r="343" spans="1:45" x14ac:dyDescent="0.25">
      <c r="A343" s="4">
        <v>44621</v>
      </c>
      <c r="B343" t="s">
        <v>126</v>
      </c>
      <c r="C343">
        <f>VLOOKUP(Table1[[#This Row],[Building]],Building_Areas,2,FALSE)</f>
        <v>62912.82</v>
      </c>
      <c r="D343">
        <v>580033.51724137936</v>
      </c>
      <c r="E343">
        <v>55629.5</v>
      </c>
      <c r="F343">
        <v>529180375.57813787</v>
      </c>
      <c r="G343">
        <v>8411.3041116802233</v>
      </c>
      <c r="N343">
        <v>0</v>
      </c>
      <c r="AF343" s="9">
        <f>SUMIF(Table1[[#Headers],[Steam Consumption]:[CHW Consumption_2]], "Elec*",D343:AE343)</f>
        <v>55629.5</v>
      </c>
      <c r="AG343" s="9">
        <f>SUMIF(Table1[[#Headers],[Steam Consumption]:[CHW Consumption_2]], "Gas*",D343:AE343)</f>
        <v>0</v>
      </c>
      <c r="AH343" s="9">
        <f>SUMIF(Table1[[#Headers],[Steam Consumption]:[CHW Consumption_2]], "Steam*",D343:AE343)</f>
        <v>580033.51724137936</v>
      </c>
      <c r="AI343" s="9">
        <f>SUMIF(Table1[[#Headers],[Steam Consumption]:[CHW Consumption_2]], "HW *",D343:AE343)</f>
        <v>0</v>
      </c>
      <c r="AJ343" s="9">
        <f>SUMIF(Table1[[#Headers],[Steam Consumption]:[CHW Consumption_2]], "CHW*",D343:AE343)</f>
        <v>0</v>
      </c>
      <c r="AK343" s="9">
        <f>SUMIF(Table1[[#Headers],[Steam Consumption]:[CHW Consumption_2]], "DW*",D343:AE343)</f>
        <v>0</v>
      </c>
      <c r="AL343" s="9">
        <f>Table1[[#This Row],[Total Elec Consumption]]*3.412</f>
        <v>189807.85399999999</v>
      </c>
      <c r="AM343" s="9">
        <f>Table1[[#This Row],[Total Gas Consumption]]*1</f>
        <v>0</v>
      </c>
      <c r="AN343" s="9">
        <f>Table1[[#This Row],[Total Steam Consumption]]*950/1000</f>
        <v>551031.84137931035</v>
      </c>
      <c r="AO343" s="9">
        <f>Table1[[#This Row],[Total HW Consumption]]</f>
        <v>0</v>
      </c>
      <c r="AP343" s="9">
        <f>Table1[[#This Row],[Total CHW Consumption]]</f>
        <v>0</v>
      </c>
      <c r="AQ343" s="9">
        <f>Table1[[#This Row],[Total DW Consumption]]*0</f>
        <v>0</v>
      </c>
      <c r="AR343" s="9">
        <f>SUM(Table1[[#This Row],[Total Elec Energy]:[Total DW Energy]])</f>
        <v>740839.69537931029</v>
      </c>
      <c r="AS343" s="7">
        <f>IFERROR(Table1[[#This Row],[Total Building Energy (kBTU)]]/Table1[[#This Row],[Building Area]],0)</f>
        <v>11.775655508357602</v>
      </c>
    </row>
    <row r="344" spans="1:45" x14ac:dyDescent="0.25">
      <c r="A344" s="4">
        <v>43497</v>
      </c>
      <c r="B344" t="s">
        <v>126</v>
      </c>
      <c r="C344">
        <f>VLOOKUP(Table1[[#This Row],[Building]],Building_Areas,2,FALSE)</f>
        <v>62912.82</v>
      </c>
      <c r="D344">
        <v>588434.56000000006</v>
      </c>
      <c r="E344">
        <v>52078.25</v>
      </c>
      <c r="F344">
        <v>536830009.70900011</v>
      </c>
      <c r="G344">
        <v>8532.8947865941864</v>
      </c>
      <c r="N344">
        <v>0</v>
      </c>
      <c r="AF344" s="9">
        <f>SUMIF(Table1[[#Headers],[Steam Consumption]:[CHW Consumption_2]], "Elec*",D344:AE344)</f>
        <v>52078.25</v>
      </c>
      <c r="AG344" s="9">
        <f>SUMIF(Table1[[#Headers],[Steam Consumption]:[CHW Consumption_2]], "Gas*",D344:AE344)</f>
        <v>0</v>
      </c>
      <c r="AH344" s="9">
        <f>SUMIF(Table1[[#Headers],[Steam Consumption]:[CHW Consumption_2]], "Steam*",D344:AE344)</f>
        <v>588434.56000000006</v>
      </c>
      <c r="AI344" s="9">
        <f>SUMIF(Table1[[#Headers],[Steam Consumption]:[CHW Consumption_2]], "HW *",D344:AE344)</f>
        <v>0</v>
      </c>
      <c r="AJ344" s="9">
        <f>SUMIF(Table1[[#Headers],[Steam Consumption]:[CHW Consumption_2]], "CHW*",D344:AE344)</f>
        <v>0</v>
      </c>
      <c r="AK344" s="9">
        <f>SUMIF(Table1[[#Headers],[Steam Consumption]:[CHW Consumption_2]], "DW*",D344:AE344)</f>
        <v>0</v>
      </c>
      <c r="AL344" s="9">
        <f>Table1[[#This Row],[Total Elec Consumption]]*3.412</f>
        <v>177690.989</v>
      </c>
      <c r="AM344" s="9">
        <f>Table1[[#This Row],[Total Gas Consumption]]*1</f>
        <v>0</v>
      </c>
      <c r="AN344" s="9">
        <f>Table1[[#This Row],[Total Steam Consumption]]*950/1000</f>
        <v>559012.83200000005</v>
      </c>
      <c r="AO344" s="9">
        <f>Table1[[#This Row],[Total HW Consumption]]</f>
        <v>0</v>
      </c>
      <c r="AP344" s="9">
        <f>Table1[[#This Row],[Total CHW Consumption]]</f>
        <v>0</v>
      </c>
      <c r="AQ344" s="9">
        <f>Table1[[#This Row],[Total DW Consumption]]*0</f>
        <v>0</v>
      </c>
      <c r="AR344" s="9">
        <f>SUM(Table1[[#This Row],[Total Elec Energy]:[Total DW Energy]])</f>
        <v>736703.821</v>
      </c>
      <c r="AS344" s="7">
        <f>IFERROR(Table1[[#This Row],[Total Building Energy (kBTU)]]/Table1[[#This Row],[Building Area]],0)</f>
        <v>11.709915737364817</v>
      </c>
    </row>
    <row r="345" spans="1:45" x14ac:dyDescent="0.25">
      <c r="A345" s="4">
        <v>44501</v>
      </c>
      <c r="B345" t="s">
        <v>126</v>
      </c>
      <c r="C345">
        <f>VLOOKUP(Table1[[#This Row],[Building]],Building_Areas,2,FALSE)</f>
        <v>62912.82</v>
      </c>
      <c r="D345">
        <v>595904</v>
      </c>
      <c r="E345">
        <v>49675.71428571429</v>
      </c>
      <c r="F345">
        <v>543633941.53714287</v>
      </c>
      <c r="G345">
        <v>8641.0430521059698</v>
      </c>
      <c r="N345">
        <v>0</v>
      </c>
      <c r="AF345" s="9">
        <f>SUMIF(Table1[[#Headers],[Steam Consumption]:[CHW Consumption_2]], "Elec*",D345:AE345)</f>
        <v>49675.71428571429</v>
      </c>
      <c r="AG345" s="9">
        <f>SUMIF(Table1[[#Headers],[Steam Consumption]:[CHW Consumption_2]], "Gas*",D345:AE345)</f>
        <v>0</v>
      </c>
      <c r="AH345" s="9">
        <f>SUMIF(Table1[[#Headers],[Steam Consumption]:[CHW Consumption_2]], "Steam*",D345:AE345)</f>
        <v>595904</v>
      </c>
      <c r="AI345" s="9">
        <f>SUMIF(Table1[[#Headers],[Steam Consumption]:[CHW Consumption_2]], "HW *",D345:AE345)</f>
        <v>0</v>
      </c>
      <c r="AJ345" s="9">
        <f>SUMIF(Table1[[#Headers],[Steam Consumption]:[CHW Consumption_2]], "CHW*",D345:AE345)</f>
        <v>0</v>
      </c>
      <c r="AK345" s="9">
        <f>SUMIF(Table1[[#Headers],[Steam Consumption]:[CHW Consumption_2]], "DW*",D345:AE345)</f>
        <v>0</v>
      </c>
      <c r="AL345" s="9">
        <f>Table1[[#This Row],[Total Elec Consumption]]*3.412</f>
        <v>169493.53714285715</v>
      </c>
      <c r="AM345" s="9">
        <f>Table1[[#This Row],[Total Gas Consumption]]*1</f>
        <v>0</v>
      </c>
      <c r="AN345" s="9">
        <f>Table1[[#This Row],[Total Steam Consumption]]*950/1000</f>
        <v>566108.80000000005</v>
      </c>
      <c r="AO345" s="9">
        <f>Table1[[#This Row],[Total HW Consumption]]</f>
        <v>0</v>
      </c>
      <c r="AP345" s="9">
        <f>Table1[[#This Row],[Total CHW Consumption]]</f>
        <v>0</v>
      </c>
      <c r="AQ345" s="9">
        <f>Table1[[#This Row],[Total DW Consumption]]*0</f>
        <v>0</v>
      </c>
      <c r="AR345" s="9">
        <f>SUM(Table1[[#This Row],[Total Elec Energy]:[Total DW Energy]])</f>
        <v>735602.33714285726</v>
      </c>
      <c r="AS345" s="7">
        <f>IFERROR(Table1[[#This Row],[Total Building Energy (kBTU)]]/Table1[[#This Row],[Building Area]],0)</f>
        <v>11.692407638742903</v>
      </c>
    </row>
    <row r="346" spans="1:45" x14ac:dyDescent="0.25">
      <c r="A346" s="4">
        <v>43405</v>
      </c>
      <c r="B346" t="s">
        <v>84</v>
      </c>
      <c r="C346">
        <f>VLOOKUP(Table1[[#This Row],[Building]],Building_Areas,2,FALSE)</f>
        <v>111135</v>
      </c>
      <c r="D346">
        <v>1116137.142857143</v>
      </c>
      <c r="E346">
        <v>67716.818181818177</v>
      </c>
      <c r="F346">
        <v>1018422409.783636</v>
      </c>
      <c r="G346">
        <v>9163.8314642879031</v>
      </c>
      <c r="L346">
        <v>274285.71428571432</v>
      </c>
      <c r="N346">
        <v>0</v>
      </c>
      <c r="AF346" s="9">
        <f>SUMIF(Table1[[#Headers],[Steam Consumption]:[CHW Consumption_2]], "Elec*",D346:AE346)</f>
        <v>67716.818181818177</v>
      </c>
      <c r="AG346" s="9">
        <f>SUMIF(Table1[[#Headers],[Steam Consumption]:[CHW Consumption_2]], "Gas*",D346:AE346)</f>
        <v>0</v>
      </c>
      <c r="AH346" s="9">
        <f>SUMIF(Table1[[#Headers],[Steam Consumption]:[CHW Consumption_2]], "Steam*",D346:AE346)</f>
        <v>1116137.142857143</v>
      </c>
      <c r="AI346" s="9">
        <f>SUMIF(Table1[[#Headers],[Steam Consumption]:[CHW Consumption_2]], "HW *",D346:AE346)</f>
        <v>0</v>
      </c>
      <c r="AJ346" s="9">
        <f>SUMIF(Table1[[#Headers],[Steam Consumption]:[CHW Consumption_2]], "CHW*",D346:AE346)</f>
        <v>0</v>
      </c>
      <c r="AK346" s="9">
        <f>SUMIF(Table1[[#Headers],[Steam Consumption]:[CHW Consumption_2]], "DW*",D346:AE346)</f>
        <v>274285.71428571432</v>
      </c>
      <c r="AL346" s="9">
        <f>Table1[[#This Row],[Total Elec Consumption]]*3.412</f>
        <v>231049.7836363636</v>
      </c>
      <c r="AM346" s="9">
        <f>Table1[[#This Row],[Total Gas Consumption]]*1</f>
        <v>0</v>
      </c>
      <c r="AN346" s="9">
        <f>Table1[[#This Row],[Total Steam Consumption]]*950/1000</f>
        <v>1060330.2857142859</v>
      </c>
      <c r="AO346" s="9">
        <f>Table1[[#This Row],[Total HW Consumption]]</f>
        <v>0</v>
      </c>
      <c r="AP346" s="9">
        <f>Table1[[#This Row],[Total CHW Consumption]]</f>
        <v>0</v>
      </c>
      <c r="AQ346" s="9">
        <f>Table1[[#This Row],[Total DW Consumption]]*0</f>
        <v>0</v>
      </c>
      <c r="AR346" s="9">
        <f>SUM(Table1[[#This Row],[Total Elec Energy]:[Total DW Energy]])</f>
        <v>1291380.0693506496</v>
      </c>
      <c r="AS346" s="7">
        <f>IFERROR(Table1[[#This Row],[Total Building Energy (kBTU)]]/Table1[[#This Row],[Building Area]],0)</f>
        <v>11.619922340852563</v>
      </c>
    </row>
    <row r="347" spans="1:45" x14ac:dyDescent="0.25">
      <c r="A347" s="4">
        <v>43466</v>
      </c>
      <c r="B347" t="s">
        <v>84</v>
      </c>
      <c r="C347">
        <f>VLOOKUP(Table1[[#This Row],[Building]],Building_Areas,2,FALSE)</f>
        <v>111135</v>
      </c>
      <c r="D347">
        <v>1066240.5714285721</v>
      </c>
      <c r="E347">
        <v>80699.199999999997</v>
      </c>
      <c r="F347">
        <v>972866867.50291252</v>
      </c>
      <c r="G347">
        <v>8753.9197147875329</v>
      </c>
      <c r="L347">
        <v>180120.68965517241</v>
      </c>
      <c r="N347">
        <v>0</v>
      </c>
      <c r="AF347" s="9">
        <f>SUMIF(Table1[[#Headers],[Steam Consumption]:[CHW Consumption_2]], "Elec*",D347:AE347)</f>
        <v>80699.199999999997</v>
      </c>
      <c r="AG347" s="9">
        <f>SUMIF(Table1[[#Headers],[Steam Consumption]:[CHW Consumption_2]], "Gas*",D347:AE347)</f>
        <v>0</v>
      </c>
      <c r="AH347" s="9">
        <f>SUMIF(Table1[[#Headers],[Steam Consumption]:[CHW Consumption_2]], "Steam*",D347:AE347)</f>
        <v>1066240.5714285721</v>
      </c>
      <c r="AI347" s="9">
        <f>SUMIF(Table1[[#Headers],[Steam Consumption]:[CHW Consumption_2]], "HW *",D347:AE347)</f>
        <v>0</v>
      </c>
      <c r="AJ347" s="9">
        <f>SUMIF(Table1[[#Headers],[Steam Consumption]:[CHW Consumption_2]], "CHW*",D347:AE347)</f>
        <v>0</v>
      </c>
      <c r="AK347" s="9">
        <f>SUMIF(Table1[[#Headers],[Steam Consumption]:[CHW Consumption_2]], "DW*",D347:AE347)</f>
        <v>180120.68965517241</v>
      </c>
      <c r="AL347" s="9">
        <f>Table1[[#This Row],[Total Elec Consumption]]*3.412</f>
        <v>275345.6704</v>
      </c>
      <c r="AM347" s="9">
        <f>Table1[[#This Row],[Total Gas Consumption]]*1</f>
        <v>0</v>
      </c>
      <c r="AN347" s="9">
        <f>Table1[[#This Row],[Total Steam Consumption]]*950/1000</f>
        <v>1012928.5428571434</v>
      </c>
      <c r="AO347" s="9">
        <f>Table1[[#This Row],[Total HW Consumption]]</f>
        <v>0</v>
      </c>
      <c r="AP347" s="9">
        <f>Table1[[#This Row],[Total CHW Consumption]]</f>
        <v>0</v>
      </c>
      <c r="AQ347" s="9">
        <f>Table1[[#This Row],[Total DW Consumption]]*0</f>
        <v>0</v>
      </c>
      <c r="AR347" s="9">
        <f>SUM(Table1[[#This Row],[Total Elec Energy]:[Total DW Energy]])</f>
        <v>1288274.2132571435</v>
      </c>
      <c r="AS347" s="7">
        <f>IFERROR(Table1[[#This Row],[Total Building Energy (kBTU)]]/Table1[[#This Row],[Building Area]],0)</f>
        <v>11.591975644550713</v>
      </c>
    </row>
    <row r="348" spans="1:45" x14ac:dyDescent="0.25">
      <c r="A348" s="4">
        <v>43525</v>
      </c>
      <c r="B348" t="s">
        <v>79</v>
      </c>
      <c r="C348">
        <f>VLOOKUP(Table1[[#This Row],[Building]],Building_Areas,2,FALSE)</f>
        <v>24894</v>
      </c>
      <c r="E348">
        <v>5156</v>
      </c>
      <c r="F348">
        <v>27087592.272</v>
      </c>
      <c r="G348">
        <v>1088.1173082670521</v>
      </c>
      <c r="J348">
        <v>270700</v>
      </c>
      <c r="AF348" s="9">
        <f>SUMIF(Table1[[#Headers],[Steam Consumption]:[CHW Consumption_2]], "Elec*",D348:AE348)</f>
        <v>5156</v>
      </c>
      <c r="AG348" s="9">
        <f>SUMIF(Table1[[#Headers],[Steam Consumption]:[CHW Consumption_2]], "Gas*",D348:AE348)</f>
        <v>270700</v>
      </c>
      <c r="AH348" s="9">
        <f>SUMIF(Table1[[#Headers],[Steam Consumption]:[CHW Consumption_2]], "Steam*",D348:AE348)</f>
        <v>0</v>
      </c>
      <c r="AI348" s="9">
        <f>SUMIF(Table1[[#Headers],[Steam Consumption]:[CHW Consumption_2]], "HW *",D348:AE348)</f>
        <v>0</v>
      </c>
      <c r="AJ348" s="9">
        <f>SUMIF(Table1[[#Headers],[Steam Consumption]:[CHW Consumption_2]], "CHW*",D348:AE348)</f>
        <v>0</v>
      </c>
      <c r="AK348" s="9">
        <f>SUMIF(Table1[[#Headers],[Steam Consumption]:[CHW Consumption_2]], "DW*",D348:AE348)</f>
        <v>0</v>
      </c>
      <c r="AL348" s="9">
        <f>Table1[[#This Row],[Total Elec Consumption]]*3.412</f>
        <v>17592.272000000001</v>
      </c>
      <c r="AM348" s="9">
        <f>Table1[[#This Row],[Total Gas Consumption]]*1</f>
        <v>270700</v>
      </c>
      <c r="AN348" s="9">
        <f>Table1[[#This Row],[Total Steam Consumption]]*950/1000</f>
        <v>0</v>
      </c>
      <c r="AO348" s="9">
        <f>Table1[[#This Row],[Total HW Consumption]]</f>
        <v>0</v>
      </c>
      <c r="AP348" s="9">
        <f>Table1[[#This Row],[Total CHW Consumption]]</f>
        <v>0</v>
      </c>
      <c r="AQ348" s="9">
        <f>Table1[[#This Row],[Total DW Consumption]]*0</f>
        <v>0</v>
      </c>
      <c r="AR348" s="9">
        <f>SUM(Table1[[#This Row],[Total Elec Energy]:[Total DW Energy]])</f>
        <v>288292.272</v>
      </c>
      <c r="AS348" s="7">
        <f>IFERROR(Table1[[#This Row],[Total Building Energy (kBTU)]]/Table1[[#This Row],[Building Area]],0)</f>
        <v>11.580793444203422</v>
      </c>
    </row>
    <row r="349" spans="1:45" x14ac:dyDescent="0.25">
      <c r="A349" s="4">
        <v>44409</v>
      </c>
      <c r="B349" t="s">
        <v>77</v>
      </c>
      <c r="C349">
        <f>VLOOKUP(Table1[[#This Row],[Building]],Building_Areas,2,FALSE)</f>
        <v>133990</v>
      </c>
      <c r="D349">
        <v>0</v>
      </c>
      <c r="H349">
        <v>111741</v>
      </c>
      <c r="I349">
        <v>0</v>
      </c>
      <c r="M349">
        <v>0</v>
      </c>
      <c r="N349">
        <v>1167865.8181818179</v>
      </c>
      <c r="AF349" s="9">
        <f>SUMIF(Table1[[#Headers],[Steam Consumption]:[CHW Consumption_2]], "Elec*",D349:AE349)</f>
        <v>111741</v>
      </c>
      <c r="AG349" s="9">
        <f>SUMIF(Table1[[#Headers],[Steam Consumption]:[CHW Consumption_2]], "Gas*",D349:AE349)</f>
        <v>0</v>
      </c>
      <c r="AH349" s="9">
        <f>SUMIF(Table1[[#Headers],[Steam Consumption]:[CHW Consumption_2]], "Steam*",D349:AE349)</f>
        <v>0</v>
      </c>
      <c r="AI349" s="9">
        <f>SUMIF(Table1[[#Headers],[Steam Consumption]:[CHW Consumption_2]], "HW *",D349:AE349)</f>
        <v>0</v>
      </c>
      <c r="AJ349" s="9">
        <f>SUMIF(Table1[[#Headers],[Steam Consumption]:[CHW Consumption_2]], "CHW*",D349:AE349)</f>
        <v>1167865.8181818179</v>
      </c>
      <c r="AK349" s="9">
        <f>SUMIF(Table1[[#Headers],[Steam Consumption]:[CHW Consumption_2]], "DW*",D349:AE349)</f>
        <v>0</v>
      </c>
      <c r="AL349" s="9">
        <f>Table1[[#This Row],[Total Elec Consumption]]*3.412</f>
        <v>381260.29200000002</v>
      </c>
      <c r="AM349" s="9">
        <f>Table1[[#This Row],[Total Gas Consumption]]*1</f>
        <v>0</v>
      </c>
      <c r="AN349" s="9">
        <f>Table1[[#This Row],[Total Steam Consumption]]*950/1000</f>
        <v>0</v>
      </c>
      <c r="AO349" s="9">
        <f>Table1[[#This Row],[Total HW Consumption]]</f>
        <v>0</v>
      </c>
      <c r="AP349" s="9">
        <f>Table1[[#This Row],[Total CHW Consumption]]</f>
        <v>1167865.8181818179</v>
      </c>
      <c r="AQ349" s="9">
        <f>Table1[[#This Row],[Total DW Consumption]]*0</f>
        <v>0</v>
      </c>
      <c r="AR349" s="9">
        <f>SUM(Table1[[#This Row],[Total Elec Energy]:[Total DW Energy]])</f>
        <v>1549126.1101818178</v>
      </c>
      <c r="AS349" s="7">
        <f>IFERROR(Table1[[#This Row],[Total Building Energy (kBTU)]]/Table1[[#This Row],[Building Area]],0)</f>
        <v>11.561505412208506</v>
      </c>
    </row>
    <row r="350" spans="1:45" x14ac:dyDescent="0.25">
      <c r="A350" s="4">
        <v>44348</v>
      </c>
      <c r="B350" t="s">
        <v>126</v>
      </c>
      <c r="C350">
        <f>VLOOKUP(Table1[[#This Row],[Building]],Building_Areas,2,FALSE)</f>
        <v>62912.82</v>
      </c>
      <c r="D350">
        <v>273224</v>
      </c>
      <c r="E350">
        <v>52872</v>
      </c>
      <c r="F350">
        <v>249360971.96399999</v>
      </c>
      <c r="G350">
        <v>3963.5841871155399</v>
      </c>
      <c r="N350">
        <v>284700</v>
      </c>
      <c r="AF350" s="9">
        <f>SUMIF(Table1[[#Headers],[Steam Consumption]:[CHW Consumption_2]], "Elec*",D350:AE350)</f>
        <v>52872</v>
      </c>
      <c r="AG350" s="9">
        <f>SUMIF(Table1[[#Headers],[Steam Consumption]:[CHW Consumption_2]], "Gas*",D350:AE350)</f>
        <v>0</v>
      </c>
      <c r="AH350" s="9">
        <f>SUMIF(Table1[[#Headers],[Steam Consumption]:[CHW Consumption_2]], "Steam*",D350:AE350)</f>
        <v>273224</v>
      </c>
      <c r="AI350" s="9">
        <f>SUMIF(Table1[[#Headers],[Steam Consumption]:[CHW Consumption_2]], "HW *",D350:AE350)</f>
        <v>0</v>
      </c>
      <c r="AJ350" s="9">
        <f>SUMIF(Table1[[#Headers],[Steam Consumption]:[CHW Consumption_2]], "CHW*",D350:AE350)</f>
        <v>284700</v>
      </c>
      <c r="AK350" s="9">
        <f>SUMIF(Table1[[#Headers],[Steam Consumption]:[CHW Consumption_2]], "DW*",D350:AE350)</f>
        <v>0</v>
      </c>
      <c r="AL350" s="9">
        <f>Table1[[#This Row],[Total Elec Consumption]]*3.412</f>
        <v>180399.264</v>
      </c>
      <c r="AM350" s="9">
        <f>Table1[[#This Row],[Total Gas Consumption]]*1</f>
        <v>0</v>
      </c>
      <c r="AN350" s="9">
        <f>Table1[[#This Row],[Total Steam Consumption]]*950/1000</f>
        <v>259562.8</v>
      </c>
      <c r="AO350" s="9">
        <f>Table1[[#This Row],[Total HW Consumption]]</f>
        <v>0</v>
      </c>
      <c r="AP350" s="9">
        <f>Table1[[#This Row],[Total CHW Consumption]]</f>
        <v>284700</v>
      </c>
      <c r="AQ350" s="9">
        <f>Table1[[#This Row],[Total DW Consumption]]*0</f>
        <v>0</v>
      </c>
      <c r="AR350" s="9">
        <f>SUM(Table1[[#This Row],[Total Elec Energy]:[Total DW Energy]])</f>
        <v>724662.06400000001</v>
      </c>
      <c r="AS350" s="7">
        <f>IFERROR(Table1[[#This Row],[Total Building Energy (kBTU)]]/Table1[[#This Row],[Building Area]],0)</f>
        <v>11.518511870871469</v>
      </c>
    </row>
    <row r="351" spans="1:45" x14ac:dyDescent="0.25">
      <c r="A351" s="4">
        <v>44378</v>
      </c>
      <c r="B351" t="s">
        <v>77</v>
      </c>
      <c r="C351">
        <f>VLOOKUP(Table1[[#This Row],[Building]],Building_Areas,2,FALSE)</f>
        <v>133990</v>
      </c>
      <c r="D351">
        <v>0</v>
      </c>
      <c r="H351">
        <v>114933</v>
      </c>
      <c r="I351">
        <v>0</v>
      </c>
      <c r="M351">
        <v>0</v>
      </c>
      <c r="N351">
        <v>1149090.2857142859</v>
      </c>
      <c r="AF351" s="9">
        <f>SUMIF(Table1[[#Headers],[Steam Consumption]:[CHW Consumption_2]], "Elec*",D351:AE351)</f>
        <v>114933</v>
      </c>
      <c r="AG351" s="9">
        <f>SUMIF(Table1[[#Headers],[Steam Consumption]:[CHW Consumption_2]], "Gas*",D351:AE351)</f>
        <v>0</v>
      </c>
      <c r="AH351" s="9">
        <f>SUMIF(Table1[[#Headers],[Steam Consumption]:[CHW Consumption_2]], "Steam*",D351:AE351)</f>
        <v>0</v>
      </c>
      <c r="AI351" s="9">
        <f>SUMIF(Table1[[#Headers],[Steam Consumption]:[CHW Consumption_2]], "HW *",D351:AE351)</f>
        <v>0</v>
      </c>
      <c r="AJ351" s="9">
        <f>SUMIF(Table1[[#Headers],[Steam Consumption]:[CHW Consumption_2]], "CHW*",D351:AE351)</f>
        <v>1149090.2857142859</v>
      </c>
      <c r="AK351" s="9">
        <f>SUMIF(Table1[[#Headers],[Steam Consumption]:[CHW Consumption_2]], "DW*",D351:AE351)</f>
        <v>0</v>
      </c>
      <c r="AL351" s="9">
        <f>Table1[[#This Row],[Total Elec Consumption]]*3.412</f>
        <v>392151.39600000001</v>
      </c>
      <c r="AM351" s="9">
        <f>Table1[[#This Row],[Total Gas Consumption]]*1</f>
        <v>0</v>
      </c>
      <c r="AN351" s="9">
        <f>Table1[[#This Row],[Total Steam Consumption]]*950/1000</f>
        <v>0</v>
      </c>
      <c r="AO351" s="9">
        <f>Table1[[#This Row],[Total HW Consumption]]</f>
        <v>0</v>
      </c>
      <c r="AP351" s="9">
        <f>Table1[[#This Row],[Total CHW Consumption]]</f>
        <v>1149090.2857142859</v>
      </c>
      <c r="AQ351" s="9">
        <f>Table1[[#This Row],[Total DW Consumption]]*0</f>
        <v>0</v>
      </c>
      <c r="AR351" s="9">
        <f>SUM(Table1[[#This Row],[Total Elec Energy]:[Total DW Energy]])</f>
        <v>1541241.6817142859</v>
      </c>
      <c r="AS351" s="7">
        <f>IFERROR(Table1[[#This Row],[Total Building Energy (kBTU)]]/Table1[[#This Row],[Building Area]],0)</f>
        <v>11.502662002494857</v>
      </c>
    </row>
    <row r="352" spans="1:45" x14ac:dyDescent="0.25">
      <c r="A352" s="4">
        <v>43160</v>
      </c>
      <c r="B352" t="s">
        <v>84</v>
      </c>
      <c r="C352">
        <f>VLOOKUP(Table1[[#This Row],[Building]],Building_Areas,2,FALSE)</f>
        <v>111135</v>
      </c>
      <c r="D352">
        <v>1080859.2857142859</v>
      </c>
      <c r="E352">
        <v>73240.82142857142</v>
      </c>
      <c r="F352">
        <v>986365455.53985715</v>
      </c>
      <c r="G352">
        <v>8875.3808929667266</v>
      </c>
      <c r="L352">
        <v>371889.28571428568</v>
      </c>
      <c r="N352">
        <v>0</v>
      </c>
      <c r="AF352" s="9">
        <f>SUMIF(Table1[[#Headers],[Steam Consumption]:[CHW Consumption_2]], "Elec*",D352:AE352)</f>
        <v>73240.82142857142</v>
      </c>
      <c r="AG352" s="9">
        <f>SUMIF(Table1[[#Headers],[Steam Consumption]:[CHW Consumption_2]], "Gas*",D352:AE352)</f>
        <v>0</v>
      </c>
      <c r="AH352" s="9">
        <f>SUMIF(Table1[[#Headers],[Steam Consumption]:[CHW Consumption_2]], "Steam*",D352:AE352)</f>
        <v>1080859.2857142859</v>
      </c>
      <c r="AI352" s="9">
        <f>SUMIF(Table1[[#Headers],[Steam Consumption]:[CHW Consumption_2]], "HW *",D352:AE352)</f>
        <v>0</v>
      </c>
      <c r="AJ352" s="9">
        <f>SUMIF(Table1[[#Headers],[Steam Consumption]:[CHW Consumption_2]], "CHW*",D352:AE352)</f>
        <v>0</v>
      </c>
      <c r="AK352" s="9">
        <f>SUMIF(Table1[[#Headers],[Steam Consumption]:[CHW Consumption_2]], "DW*",D352:AE352)</f>
        <v>371889.28571428568</v>
      </c>
      <c r="AL352" s="9">
        <f>Table1[[#This Row],[Total Elec Consumption]]*3.412</f>
        <v>249897.68271428568</v>
      </c>
      <c r="AM352" s="9">
        <f>Table1[[#This Row],[Total Gas Consumption]]*1</f>
        <v>0</v>
      </c>
      <c r="AN352" s="9">
        <f>Table1[[#This Row],[Total Steam Consumption]]*950/1000</f>
        <v>1026816.3214285716</v>
      </c>
      <c r="AO352" s="9">
        <f>Table1[[#This Row],[Total HW Consumption]]</f>
        <v>0</v>
      </c>
      <c r="AP352" s="9">
        <f>Table1[[#This Row],[Total CHW Consumption]]</f>
        <v>0</v>
      </c>
      <c r="AQ352" s="9">
        <f>Table1[[#This Row],[Total DW Consumption]]*0</f>
        <v>0</v>
      </c>
      <c r="AR352" s="9">
        <f>SUM(Table1[[#This Row],[Total Elec Energy]:[Total DW Energy]])</f>
        <v>1276714.0041428572</v>
      </c>
      <c r="AS352" s="7">
        <f>IFERROR(Table1[[#This Row],[Total Building Energy (kBTU)]]/Table1[[#This Row],[Building Area]],0)</f>
        <v>11.487956126718469</v>
      </c>
    </row>
    <row r="353" spans="1:45" x14ac:dyDescent="0.25">
      <c r="A353" s="4">
        <v>44652</v>
      </c>
      <c r="B353" t="s">
        <v>87</v>
      </c>
      <c r="C353">
        <f>VLOOKUP(Table1[[#This Row],[Building]],Building_Areas,2,FALSE)</f>
        <v>69841</v>
      </c>
      <c r="F353">
        <v>140278586.9295105</v>
      </c>
      <c r="G353">
        <v>2008.5420731305469</v>
      </c>
      <c r="H353">
        <v>7233.4615384615381</v>
      </c>
      <c r="I353">
        <v>10495.90909090909</v>
      </c>
      <c r="M353">
        <v>132030</v>
      </c>
      <c r="O353">
        <v>40740</v>
      </c>
      <c r="P353">
        <v>0</v>
      </c>
      <c r="Q353">
        <v>0</v>
      </c>
      <c r="R353">
        <v>144355.3846153846</v>
      </c>
      <c r="S353">
        <v>8746.1538461538457</v>
      </c>
      <c r="AF353" s="9">
        <f>SUMIF(Table1[[#Headers],[Steam Consumption]:[CHW Consumption_2]], "Elec*",D353:AE353)</f>
        <v>190499.37062937062</v>
      </c>
      <c r="AG353" s="9">
        <f>SUMIF(Table1[[#Headers],[Steam Consumption]:[CHW Consumption_2]], "Gas*",D353:AE353)</f>
        <v>0</v>
      </c>
      <c r="AH353" s="9">
        <f>SUMIF(Table1[[#Headers],[Steam Consumption]:[CHW Consumption_2]], "Steam*",D353:AE353)</f>
        <v>153101.53846153844</v>
      </c>
      <c r="AI353" s="9">
        <f>SUMIF(Table1[[#Headers],[Steam Consumption]:[CHW Consumption_2]], "HW *",D353:AE353)</f>
        <v>0</v>
      </c>
      <c r="AJ353" s="9">
        <f>SUMIF(Table1[[#Headers],[Steam Consumption]:[CHW Consumption_2]], "CHW*",D353:AE353)</f>
        <v>0</v>
      </c>
      <c r="AK353" s="9">
        <f>SUMIF(Table1[[#Headers],[Steam Consumption]:[CHW Consumption_2]], "DW*",D353:AE353)</f>
        <v>0</v>
      </c>
      <c r="AL353" s="9">
        <f>Table1[[#This Row],[Total Elec Consumption]]*3.412</f>
        <v>649983.85258741258</v>
      </c>
      <c r="AM353" s="9">
        <f>Table1[[#This Row],[Total Gas Consumption]]*1</f>
        <v>0</v>
      </c>
      <c r="AN353" s="9">
        <f>Table1[[#This Row],[Total Steam Consumption]]*950/1000</f>
        <v>145446.4615384615</v>
      </c>
      <c r="AO353" s="9">
        <f>Table1[[#This Row],[Total HW Consumption]]</f>
        <v>0</v>
      </c>
      <c r="AP353" s="9">
        <f>Table1[[#This Row],[Total CHW Consumption]]</f>
        <v>0</v>
      </c>
      <c r="AQ353" s="9">
        <f>Table1[[#This Row],[Total DW Consumption]]*0</f>
        <v>0</v>
      </c>
      <c r="AR353" s="9">
        <f>SUM(Table1[[#This Row],[Total Elec Energy]:[Total DW Energy]])</f>
        <v>795430.31412587408</v>
      </c>
      <c r="AS353" s="7">
        <f>IFERROR(Table1[[#This Row],[Total Building Energy (kBTU)]]/Table1[[#This Row],[Building Area]],0)</f>
        <v>11.389159864919948</v>
      </c>
    </row>
    <row r="354" spans="1:45" x14ac:dyDescent="0.25">
      <c r="A354" s="4">
        <v>44593</v>
      </c>
      <c r="B354" t="s">
        <v>101</v>
      </c>
      <c r="C354">
        <f>VLOOKUP(Table1[[#This Row],[Building]],Building_Areas,2,FALSE)</f>
        <v>30399</v>
      </c>
      <c r="D354">
        <v>335849.23076923081</v>
      </c>
      <c r="E354">
        <v>4272</v>
      </c>
      <c r="F354">
        <v>306321565.85753852</v>
      </c>
      <c r="G354">
        <v>10076.69876829956</v>
      </c>
      <c r="H354">
        <v>0</v>
      </c>
      <c r="I354">
        <v>3661</v>
      </c>
      <c r="AF354" s="9">
        <f>SUMIF(Table1[[#Headers],[Steam Consumption]:[CHW Consumption_2]], "Elec*",D354:AE354)</f>
        <v>7933</v>
      </c>
      <c r="AG354" s="9">
        <f>SUMIF(Table1[[#Headers],[Steam Consumption]:[CHW Consumption_2]], "Gas*",D354:AE354)</f>
        <v>0</v>
      </c>
      <c r="AH354" s="9">
        <f>SUMIF(Table1[[#Headers],[Steam Consumption]:[CHW Consumption_2]], "Steam*",D354:AE354)</f>
        <v>335849.23076923081</v>
      </c>
      <c r="AI354" s="9">
        <f>SUMIF(Table1[[#Headers],[Steam Consumption]:[CHW Consumption_2]], "HW *",D354:AE354)</f>
        <v>0</v>
      </c>
      <c r="AJ354" s="9">
        <f>SUMIF(Table1[[#Headers],[Steam Consumption]:[CHW Consumption_2]], "CHW*",D354:AE354)</f>
        <v>0</v>
      </c>
      <c r="AK354" s="9">
        <f>SUMIF(Table1[[#Headers],[Steam Consumption]:[CHW Consumption_2]], "DW*",D354:AE354)</f>
        <v>0</v>
      </c>
      <c r="AL354" s="9">
        <f>Table1[[#This Row],[Total Elec Consumption]]*3.412</f>
        <v>27067.396000000001</v>
      </c>
      <c r="AM354" s="9">
        <f>Table1[[#This Row],[Total Gas Consumption]]*1</f>
        <v>0</v>
      </c>
      <c r="AN354" s="9">
        <f>Table1[[#This Row],[Total Steam Consumption]]*950/1000</f>
        <v>319056.76923076925</v>
      </c>
      <c r="AO354" s="9">
        <f>Table1[[#This Row],[Total HW Consumption]]</f>
        <v>0</v>
      </c>
      <c r="AP354" s="9">
        <f>Table1[[#This Row],[Total CHW Consumption]]</f>
        <v>0</v>
      </c>
      <c r="AQ354" s="9">
        <f>Table1[[#This Row],[Total DW Consumption]]*0</f>
        <v>0</v>
      </c>
      <c r="AR354" s="9">
        <f>SUM(Table1[[#This Row],[Total Elec Energy]:[Total DW Energy]])</f>
        <v>346124.16523076926</v>
      </c>
      <c r="AS354" s="7">
        <f>IFERROR(Table1[[#This Row],[Total Building Energy (kBTU)]]/Table1[[#This Row],[Building Area]],0)</f>
        <v>11.386037870678946</v>
      </c>
    </row>
    <row r="355" spans="1:45" x14ac:dyDescent="0.25">
      <c r="A355" s="4">
        <v>43647</v>
      </c>
      <c r="B355" t="s">
        <v>77</v>
      </c>
      <c r="C355">
        <f>VLOOKUP(Table1[[#This Row],[Building]],Building_Areas,2,FALSE)</f>
        <v>133990</v>
      </c>
      <c r="D355">
        <v>0</v>
      </c>
      <c r="H355">
        <v>153569.8666666667</v>
      </c>
      <c r="I355">
        <v>0</v>
      </c>
      <c r="M355">
        <v>0</v>
      </c>
      <c r="N355">
        <v>989141.11111111112</v>
      </c>
      <c r="AF355" s="9">
        <f>SUMIF(Table1[[#Headers],[Steam Consumption]:[CHW Consumption_2]], "Elec*",D355:AE355)</f>
        <v>153569.8666666667</v>
      </c>
      <c r="AG355" s="9">
        <f>SUMIF(Table1[[#Headers],[Steam Consumption]:[CHW Consumption_2]], "Gas*",D355:AE355)</f>
        <v>0</v>
      </c>
      <c r="AH355" s="9">
        <f>SUMIF(Table1[[#Headers],[Steam Consumption]:[CHW Consumption_2]], "Steam*",D355:AE355)</f>
        <v>0</v>
      </c>
      <c r="AI355" s="9">
        <f>SUMIF(Table1[[#Headers],[Steam Consumption]:[CHW Consumption_2]], "HW *",D355:AE355)</f>
        <v>0</v>
      </c>
      <c r="AJ355" s="9">
        <f>SUMIF(Table1[[#Headers],[Steam Consumption]:[CHW Consumption_2]], "CHW*",D355:AE355)</f>
        <v>989141.11111111112</v>
      </c>
      <c r="AK355" s="9">
        <f>SUMIF(Table1[[#Headers],[Steam Consumption]:[CHW Consumption_2]], "DW*",D355:AE355)</f>
        <v>0</v>
      </c>
      <c r="AL355" s="9">
        <f>Table1[[#This Row],[Total Elec Consumption]]*3.412</f>
        <v>523980.38506666676</v>
      </c>
      <c r="AM355" s="9">
        <f>Table1[[#This Row],[Total Gas Consumption]]*1</f>
        <v>0</v>
      </c>
      <c r="AN355" s="9">
        <f>Table1[[#This Row],[Total Steam Consumption]]*950/1000</f>
        <v>0</v>
      </c>
      <c r="AO355" s="9">
        <f>Table1[[#This Row],[Total HW Consumption]]</f>
        <v>0</v>
      </c>
      <c r="AP355" s="9">
        <f>Table1[[#This Row],[Total CHW Consumption]]</f>
        <v>989141.11111111112</v>
      </c>
      <c r="AQ355" s="9">
        <f>Table1[[#This Row],[Total DW Consumption]]*0</f>
        <v>0</v>
      </c>
      <c r="AR355" s="9">
        <f>SUM(Table1[[#This Row],[Total Elec Energy]:[Total DW Energy]])</f>
        <v>1513121.4961777779</v>
      </c>
      <c r="AS355" s="7">
        <f>IFERROR(Table1[[#This Row],[Total Building Energy (kBTU)]]/Table1[[#This Row],[Building Area]],0)</f>
        <v>11.292794209849824</v>
      </c>
    </row>
    <row r="356" spans="1:45" x14ac:dyDescent="0.25">
      <c r="A356" s="4">
        <v>43497</v>
      </c>
      <c r="B356" t="s">
        <v>84</v>
      </c>
      <c r="C356">
        <f>VLOOKUP(Table1[[#This Row],[Building]],Building_Areas,2,FALSE)</f>
        <v>111135</v>
      </c>
      <c r="D356">
        <v>1017873.92</v>
      </c>
      <c r="E356">
        <v>80384.5</v>
      </c>
      <c r="F356">
        <v>928776774.954</v>
      </c>
      <c r="G356">
        <v>8357.1941778377641</v>
      </c>
      <c r="L356">
        <v>201488</v>
      </c>
      <c r="N356">
        <v>0</v>
      </c>
      <c r="AF356" s="9">
        <f>SUMIF(Table1[[#Headers],[Steam Consumption]:[CHW Consumption_2]], "Elec*",D356:AE356)</f>
        <v>80384.5</v>
      </c>
      <c r="AG356" s="9">
        <f>SUMIF(Table1[[#Headers],[Steam Consumption]:[CHW Consumption_2]], "Gas*",D356:AE356)</f>
        <v>0</v>
      </c>
      <c r="AH356" s="9">
        <f>SUMIF(Table1[[#Headers],[Steam Consumption]:[CHW Consumption_2]], "Steam*",D356:AE356)</f>
        <v>1017873.92</v>
      </c>
      <c r="AI356" s="9">
        <f>SUMIF(Table1[[#Headers],[Steam Consumption]:[CHW Consumption_2]], "HW *",D356:AE356)</f>
        <v>0</v>
      </c>
      <c r="AJ356" s="9">
        <f>SUMIF(Table1[[#Headers],[Steam Consumption]:[CHW Consumption_2]], "CHW*",D356:AE356)</f>
        <v>0</v>
      </c>
      <c r="AK356" s="9">
        <f>SUMIF(Table1[[#Headers],[Steam Consumption]:[CHW Consumption_2]], "DW*",D356:AE356)</f>
        <v>201488</v>
      </c>
      <c r="AL356" s="9">
        <f>Table1[[#This Row],[Total Elec Consumption]]*3.412</f>
        <v>274271.91399999999</v>
      </c>
      <c r="AM356" s="9">
        <f>Table1[[#This Row],[Total Gas Consumption]]*1</f>
        <v>0</v>
      </c>
      <c r="AN356" s="9">
        <f>Table1[[#This Row],[Total Steam Consumption]]*950/1000</f>
        <v>966980.22400000005</v>
      </c>
      <c r="AO356" s="9">
        <f>Table1[[#This Row],[Total HW Consumption]]</f>
        <v>0</v>
      </c>
      <c r="AP356" s="9">
        <f>Table1[[#This Row],[Total CHW Consumption]]</f>
        <v>0</v>
      </c>
      <c r="AQ356" s="9">
        <f>Table1[[#This Row],[Total DW Consumption]]*0</f>
        <v>0</v>
      </c>
      <c r="AR356" s="9">
        <f>SUM(Table1[[#This Row],[Total Elec Energy]:[Total DW Energy]])</f>
        <v>1241252.138</v>
      </c>
      <c r="AS356" s="7">
        <f>IFERROR(Table1[[#This Row],[Total Building Energy (kBTU)]]/Table1[[#This Row],[Building Area]],0)</f>
        <v>11.168867935393891</v>
      </c>
    </row>
    <row r="357" spans="1:45" x14ac:dyDescent="0.25">
      <c r="A357" s="4">
        <v>43586</v>
      </c>
      <c r="B357" t="s">
        <v>83</v>
      </c>
      <c r="C357">
        <f>VLOOKUP(Table1[[#This Row],[Building]],Building_Areas,2,FALSE)</f>
        <v>16298</v>
      </c>
      <c r="F357">
        <v>98664681.051259264</v>
      </c>
      <c r="G357">
        <v>6053.7907136617541</v>
      </c>
      <c r="H357">
        <v>0</v>
      </c>
      <c r="I357">
        <v>23504.888888888891</v>
      </c>
      <c r="J357">
        <v>0</v>
      </c>
      <c r="L357">
        <v>993726.81481481483</v>
      </c>
      <c r="P357">
        <v>81300.370370370365</v>
      </c>
      <c r="Q357">
        <v>25707.03703703704</v>
      </c>
      <c r="AF357" s="9">
        <f>SUMIF(Table1[[#Headers],[Steam Consumption]:[CHW Consumption_2]], "Elec*",D357:AE357)</f>
        <v>23504.888888888891</v>
      </c>
      <c r="AG357" s="9">
        <f>SUMIF(Table1[[#Headers],[Steam Consumption]:[CHW Consumption_2]], "Gas*",D357:AE357)</f>
        <v>0</v>
      </c>
      <c r="AH357" s="9">
        <f>SUMIF(Table1[[#Headers],[Steam Consumption]:[CHW Consumption_2]], "Steam*",D357:AE357)</f>
        <v>107007.4074074074</v>
      </c>
      <c r="AI357" s="9">
        <f>SUMIF(Table1[[#Headers],[Steam Consumption]:[CHW Consumption_2]], "HW *",D357:AE357)</f>
        <v>0</v>
      </c>
      <c r="AJ357" s="9">
        <f>SUMIF(Table1[[#Headers],[Steam Consumption]:[CHW Consumption_2]], "CHW*",D357:AE357)</f>
        <v>0</v>
      </c>
      <c r="AK357" s="9">
        <f>SUMIF(Table1[[#Headers],[Steam Consumption]:[CHW Consumption_2]], "DW*",D357:AE357)</f>
        <v>993726.81481481483</v>
      </c>
      <c r="AL357" s="9">
        <f>Table1[[#This Row],[Total Elec Consumption]]*3.412</f>
        <v>80198.680888888892</v>
      </c>
      <c r="AM357" s="9">
        <f>Table1[[#This Row],[Total Gas Consumption]]*1</f>
        <v>0</v>
      </c>
      <c r="AN357" s="9">
        <f>Table1[[#This Row],[Total Steam Consumption]]*950/1000</f>
        <v>101657.03703703704</v>
      </c>
      <c r="AO357" s="9">
        <f>Table1[[#This Row],[Total HW Consumption]]</f>
        <v>0</v>
      </c>
      <c r="AP357" s="9">
        <f>Table1[[#This Row],[Total CHW Consumption]]</f>
        <v>0</v>
      </c>
      <c r="AQ357" s="9">
        <f>Table1[[#This Row],[Total DW Consumption]]*0</f>
        <v>0</v>
      </c>
      <c r="AR357" s="9">
        <f>SUM(Table1[[#This Row],[Total Elec Energy]:[Total DW Energy]])</f>
        <v>181855.71792592591</v>
      </c>
      <c r="AS357" s="7">
        <f>IFERROR(Table1[[#This Row],[Total Building Energy (kBTU)]]/Table1[[#This Row],[Building Area]],0)</f>
        <v>11.158161610377096</v>
      </c>
    </row>
    <row r="358" spans="1:45" x14ac:dyDescent="0.25">
      <c r="A358" s="4">
        <v>43709</v>
      </c>
      <c r="B358" t="s">
        <v>87</v>
      </c>
      <c r="C358">
        <f>VLOOKUP(Table1[[#This Row],[Building]],Building_Areas,2,FALSE)</f>
        <v>69841</v>
      </c>
      <c r="F358">
        <v>1139338.386507937</v>
      </c>
      <c r="G358">
        <v>16.313317199180091</v>
      </c>
      <c r="H358">
        <v>6972.2222222222226</v>
      </c>
      <c r="I358">
        <v>16018.888888888891</v>
      </c>
      <c r="M358">
        <v>162841.07142857139</v>
      </c>
      <c r="O358">
        <v>40981.111111111109</v>
      </c>
      <c r="P358">
        <v>0</v>
      </c>
      <c r="Q358">
        <v>0</v>
      </c>
      <c r="R358">
        <v>282.85714285714289</v>
      </c>
      <c r="S358">
        <v>117.8571428571428</v>
      </c>
      <c r="AF358" s="9">
        <f>SUMIF(Table1[[#Headers],[Steam Consumption]:[CHW Consumption_2]], "Elec*",D358:AE358)</f>
        <v>226813.29365079361</v>
      </c>
      <c r="AG358" s="9">
        <f>SUMIF(Table1[[#Headers],[Steam Consumption]:[CHW Consumption_2]], "Gas*",D358:AE358)</f>
        <v>0</v>
      </c>
      <c r="AH358" s="9">
        <f>SUMIF(Table1[[#Headers],[Steam Consumption]:[CHW Consumption_2]], "Steam*",D358:AE358)</f>
        <v>400.71428571428567</v>
      </c>
      <c r="AI358" s="9">
        <f>SUMIF(Table1[[#Headers],[Steam Consumption]:[CHW Consumption_2]], "HW *",D358:AE358)</f>
        <v>0</v>
      </c>
      <c r="AJ358" s="9">
        <f>SUMIF(Table1[[#Headers],[Steam Consumption]:[CHW Consumption_2]], "CHW*",D358:AE358)</f>
        <v>0</v>
      </c>
      <c r="AK358" s="9">
        <f>SUMIF(Table1[[#Headers],[Steam Consumption]:[CHW Consumption_2]], "DW*",D358:AE358)</f>
        <v>0</v>
      </c>
      <c r="AL358" s="9">
        <f>Table1[[#This Row],[Total Elec Consumption]]*3.412</f>
        <v>773886.95793650777</v>
      </c>
      <c r="AM358" s="9">
        <f>Table1[[#This Row],[Total Gas Consumption]]*1</f>
        <v>0</v>
      </c>
      <c r="AN358" s="9">
        <f>Table1[[#This Row],[Total Steam Consumption]]*950/1000</f>
        <v>380.67857142857139</v>
      </c>
      <c r="AO358" s="9">
        <f>Table1[[#This Row],[Total HW Consumption]]</f>
        <v>0</v>
      </c>
      <c r="AP358" s="9">
        <f>Table1[[#This Row],[Total CHW Consumption]]</f>
        <v>0</v>
      </c>
      <c r="AQ358" s="9">
        <f>Table1[[#This Row],[Total DW Consumption]]*0</f>
        <v>0</v>
      </c>
      <c r="AR358" s="9">
        <f>SUM(Table1[[#This Row],[Total Elec Energy]:[Total DW Energy]])</f>
        <v>774267.63650793629</v>
      </c>
      <c r="AS358" s="7">
        <f>IFERROR(Table1[[#This Row],[Total Building Energy (kBTU)]]/Table1[[#This Row],[Building Area]],0)</f>
        <v>11.086147628297651</v>
      </c>
    </row>
    <row r="359" spans="1:45" x14ac:dyDescent="0.25">
      <c r="A359" s="4">
        <v>44409</v>
      </c>
      <c r="B359" t="s">
        <v>126</v>
      </c>
      <c r="C359">
        <f>VLOOKUP(Table1[[#This Row],[Building]],Building_Areas,2,FALSE)</f>
        <v>62912.82</v>
      </c>
      <c r="D359">
        <v>268060</v>
      </c>
      <c r="E359">
        <v>54135</v>
      </c>
      <c r="F359">
        <v>244655686.40947369</v>
      </c>
      <c r="G359">
        <v>3888.7938329037511</v>
      </c>
      <c r="N359">
        <v>257789.4736842105</v>
      </c>
      <c r="AF359" s="9">
        <f>SUMIF(Table1[[#Headers],[Steam Consumption]:[CHW Consumption_2]], "Elec*",D359:AE359)</f>
        <v>54135</v>
      </c>
      <c r="AG359" s="9">
        <f>SUMIF(Table1[[#Headers],[Steam Consumption]:[CHW Consumption_2]], "Gas*",D359:AE359)</f>
        <v>0</v>
      </c>
      <c r="AH359" s="9">
        <f>SUMIF(Table1[[#Headers],[Steam Consumption]:[CHW Consumption_2]], "Steam*",D359:AE359)</f>
        <v>268060</v>
      </c>
      <c r="AI359" s="9">
        <f>SUMIF(Table1[[#Headers],[Steam Consumption]:[CHW Consumption_2]], "HW *",D359:AE359)</f>
        <v>0</v>
      </c>
      <c r="AJ359" s="9">
        <f>SUMIF(Table1[[#Headers],[Steam Consumption]:[CHW Consumption_2]], "CHW*",D359:AE359)</f>
        <v>257789.4736842105</v>
      </c>
      <c r="AK359" s="9">
        <f>SUMIF(Table1[[#Headers],[Steam Consumption]:[CHW Consumption_2]], "DW*",D359:AE359)</f>
        <v>0</v>
      </c>
      <c r="AL359" s="9">
        <f>Table1[[#This Row],[Total Elec Consumption]]*3.412</f>
        <v>184708.62</v>
      </c>
      <c r="AM359" s="9">
        <f>Table1[[#This Row],[Total Gas Consumption]]*1</f>
        <v>0</v>
      </c>
      <c r="AN359" s="9">
        <f>Table1[[#This Row],[Total Steam Consumption]]*950/1000</f>
        <v>254657</v>
      </c>
      <c r="AO359" s="9">
        <f>Table1[[#This Row],[Total HW Consumption]]</f>
        <v>0</v>
      </c>
      <c r="AP359" s="9">
        <f>Table1[[#This Row],[Total CHW Consumption]]</f>
        <v>257789.4736842105</v>
      </c>
      <c r="AQ359" s="9">
        <f>Table1[[#This Row],[Total DW Consumption]]*0</f>
        <v>0</v>
      </c>
      <c r="AR359" s="9">
        <f>SUM(Table1[[#This Row],[Total Elec Energy]:[Total DW Energy]])</f>
        <v>697155.09368421044</v>
      </c>
      <c r="AS359" s="7">
        <f>IFERROR(Table1[[#This Row],[Total Building Energy (kBTU)]]/Table1[[#This Row],[Building Area]],0)</f>
        <v>11.081288260233931</v>
      </c>
    </row>
    <row r="360" spans="1:45" x14ac:dyDescent="0.25">
      <c r="A360" s="4">
        <v>43405</v>
      </c>
      <c r="B360" t="s">
        <v>79</v>
      </c>
      <c r="C360">
        <f>VLOOKUP(Table1[[#This Row],[Building]],Building_Areas,2,FALSE)</f>
        <v>24894</v>
      </c>
      <c r="E360">
        <v>4598.5714285714284</v>
      </c>
      <c r="F360">
        <v>25967833.182857141</v>
      </c>
      <c r="G360">
        <v>1043.136224907895</v>
      </c>
      <c r="J360">
        <v>259521.42857142861</v>
      </c>
      <c r="AF360" s="9">
        <f>SUMIF(Table1[[#Headers],[Steam Consumption]:[CHW Consumption_2]], "Elec*",D360:AE360)</f>
        <v>4598.5714285714284</v>
      </c>
      <c r="AG360" s="9">
        <f>SUMIF(Table1[[#Headers],[Steam Consumption]:[CHW Consumption_2]], "Gas*",D360:AE360)</f>
        <v>259521.42857142861</v>
      </c>
      <c r="AH360" s="9">
        <f>SUMIF(Table1[[#Headers],[Steam Consumption]:[CHW Consumption_2]], "Steam*",D360:AE360)</f>
        <v>0</v>
      </c>
      <c r="AI360" s="9">
        <f>SUMIF(Table1[[#Headers],[Steam Consumption]:[CHW Consumption_2]], "HW *",D360:AE360)</f>
        <v>0</v>
      </c>
      <c r="AJ360" s="9">
        <f>SUMIF(Table1[[#Headers],[Steam Consumption]:[CHW Consumption_2]], "CHW*",D360:AE360)</f>
        <v>0</v>
      </c>
      <c r="AK360" s="9">
        <f>SUMIF(Table1[[#Headers],[Steam Consumption]:[CHW Consumption_2]], "DW*",D360:AE360)</f>
        <v>0</v>
      </c>
      <c r="AL360" s="9">
        <f>Table1[[#This Row],[Total Elec Consumption]]*3.412</f>
        <v>15690.325714285713</v>
      </c>
      <c r="AM360" s="9">
        <f>Table1[[#This Row],[Total Gas Consumption]]*1</f>
        <v>259521.42857142861</v>
      </c>
      <c r="AN360" s="9">
        <f>Table1[[#This Row],[Total Steam Consumption]]*950/1000</f>
        <v>0</v>
      </c>
      <c r="AO360" s="9">
        <f>Table1[[#This Row],[Total HW Consumption]]</f>
        <v>0</v>
      </c>
      <c r="AP360" s="9">
        <f>Table1[[#This Row],[Total CHW Consumption]]</f>
        <v>0</v>
      </c>
      <c r="AQ360" s="9">
        <f>Table1[[#This Row],[Total DW Consumption]]*0</f>
        <v>0</v>
      </c>
      <c r="AR360" s="9">
        <f>SUM(Table1[[#This Row],[Total Elec Energy]:[Total DW Energy]])</f>
        <v>275211.7542857143</v>
      </c>
      <c r="AS360" s="7">
        <f>IFERROR(Table1[[#This Row],[Total Building Energy (kBTU)]]/Table1[[#This Row],[Building Area]],0)</f>
        <v>11.055344833522708</v>
      </c>
    </row>
    <row r="361" spans="1:45" x14ac:dyDescent="0.25">
      <c r="A361" s="4">
        <v>44621</v>
      </c>
      <c r="B361" t="s">
        <v>84</v>
      </c>
      <c r="C361">
        <f>VLOOKUP(Table1[[#This Row],[Building]],Building_Areas,2,FALSE)</f>
        <v>111135</v>
      </c>
      <c r="D361">
        <v>989254.89655172417</v>
      </c>
      <c r="E361">
        <v>80993.035714285725</v>
      </c>
      <c r="F361">
        <v>902852345.75509858</v>
      </c>
      <c r="G361">
        <v>8123.9244680352595</v>
      </c>
      <c r="L361">
        <v>375531.86206896551</v>
      </c>
      <c r="N361">
        <v>0</v>
      </c>
      <c r="AF361" s="9">
        <f>SUMIF(Table1[[#Headers],[Steam Consumption]:[CHW Consumption_2]], "Elec*",D361:AE361)</f>
        <v>80993.035714285725</v>
      </c>
      <c r="AG361" s="9">
        <f>SUMIF(Table1[[#Headers],[Steam Consumption]:[CHW Consumption_2]], "Gas*",D361:AE361)</f>
        <v>0</v>
      </c>
      <c r="AH361" s="9">
        <f>SUMIF(Table1[[#Headers],[Steam Consumption]:[CHW Consumption_2]], "Steam*",D361:AE361)</f>
        <v>989254.89655172417</v>
      </c>
      <c r="AI361" s="9">
        <f>SUMIF(Table1[[#Headers],[Steam Consumption]:[CHW Consumption_2]], "HW *",D361:AE361)</f>
        <v>0</v>
      </c>
      <c r="AJ361" s="9">
        <f>SUMIF(Table1[[#Headers],[Steam Consumption]:[CHW Consumption_2]], "CHW*",D361:AE361)</f>
        <v>0</v>
      </c>
      <c r="AK361" s="9">
        <f>SUMIF(Table1[[#Headers],[Steam Consumption]:[CHW Consumption_2]], "DW*",D361:AE361)</f>
        <v>375531.86206896551</v>
      </c>
      <c r="AL361" s="9">
        <f>Table1[[#This Row],[Total Elec Consumption]]*3.412</f>
        <v>276348.23785714287</v>
      </c>
      <c r="AM361" s="9">
        <f>Table1[[#This Row],[Total Gas Consumption]]*1</f>
        <v>0</v>
      </c>
      <c r="AN361" s="9">
        <f>Table1[[#This Row],[Total Steam Consumption]]*950/1000</f>
        <v>939792.15172413806</v>
      </c>
      <c r="AO361" s="9">
        <f>Table1[[#This Row],[Total HW Consumption]]</f>
        <v>0</v>
      </c>
      <c r="AP361" s="9">
        <f>Table1[[#This Row],[Total CHW Consumption]]</f>
        <v>0</v>
      </c>
      <c r="AQ361" s="9">
        <f>Table1[[#This Row],[Total DW Consumption]]*0</f>
        <v>0</v>
      </c>
      <c r="AR361" s="9">
        <f>SUM(Table1[[#This Row],[Total Elec Energy]:[Total DW Energy]])</f>
        <v>1216140.389581281</v>
      </c>
      <c r="AS361" s="7">
        <f>IFERROR(Table1[[#This Row],[Total Building Energy (kBTU)]]/Table1[[#This Row],[Building Area]],0)</f>
        <v>10.94291078041374</v>
      </c>
    </row>
    <row r="362" spans="1:45" x14ac:dyDescent="0.25">
      <c r="A362" s="4">
        <v>43891</v>
      </c>
      <c r="B362" t="s">
        <v>84</v>
      </c>
      <c r="C362">
        <f>VLOOKUP(Table1[[#This Row],[Building]],Building_Areas,2,FALSE)</f>
        <v>111135</v>
      </c>
      <c r="D362">
        <v>1057386.482758621</v>
      </c>
      <c r="E362">
        <v>61498.65517241379</v>
      </c>
      <c r="F362">
        <v>964854492.72179306</v>
      </c>
      <c r="G362">
        <v>8681.8238423700277</v>
      </c>
      <c r="L362">
        <v>308187.03448275861</v>
      </c>
      <c r="N362">
        <v>0</v>
      </c>
      <c r="AF362" s="9">
        <f>SUMIF(Table1[[#Headers],[Steam Consumption]:[CHW Consumption_2]], "Elec*",D362:AE362)</f>
        <v>61498.65517241379</v>
      </c>
      <c r="AG362" s="9">
        <f>SUMIF(Table1[[#Headers],[Steam Consumption]:[CHW Consumption_2]], "Gas*",D362:AE362)</f>
        <v>0</v>
      </c>
      <c r="AH362" s="9">
        <f>SUMIF(Table1[[#Headers],[Steam Consumption]:[CHW Consumption_2]], "Steam*",D362:AE362)</f>
        <v>1057386.482758621</v>
      </c>
      <c r="AI362" s="9">
        <f>SUMIF(Table1[[#Headers],[Steam Consumption]:[CHW Consumption_2]], "HW *",D362:AE362)</f>
        <v>0</v>
      </c>
      <c r="AJ362" s="9">
        <f>SUMIF(Table1[[#Headers],[Steam Consumption]:[CHW Consumption_2]], "CHW*",D362:AE362)</f>
        <v>0</v>
      </c>
      <c r="AK362" s="9">
        <f>SUMIF(Table1[[#Headers],[Steam Consumption]:[CHW Consumption_2]], "DW*",D362:AE362)</f>
        <v>308187.03448275861</v>
      </c>
      <c r="AL362" s="9">
        <f>Table1[[#This Row],[Total Elec Consumption]]*3.412</f>
        <v>209833.41144827585</v>
      </c>
      <c r="AM362" s="9">
        <f>Table1[[#This Row],[Total Gas Consumption]]*1</f>
        <v>0</v>
      </c>
      <c r="AN362" s="9">
        <f>Table1[[#This Row],[Total Steam Consumption]]*950/1000</f>
        <v>1004517.15862069</v>
      </c>
      <c r="AO362" s="9">
        <f>Table1[[#This Row],[Total HW Consumption]]</f>
        <v>0</v>
      </c>
      <c r="AP362" s="9">
        <f>Table1[[#This Row],[Total CHW Consumption]]</f>
        <v>0</v>
      </c>
      <c r="AQ362" s="9">
        <f>Table1[[#This Row],[Total DW Consumption]]*0</f>
        <v>0</v>
      </c>
      <c r="AR362" s="9">
        <f>SUM(Table1[[#This Row],[Total Elec Energy]:[Total DW Energy]])</f>
        <v>1214350.5700689659</v>
      </c>
      <c r="AS362" s="7">
        <f>IFERROR(Table1[[#This Row],[Total Building Energy (kBTU)]]/Table1[[#This Row],[Building Area]],0)</f>
        <v>10.92680586735921</v>
      </c>
    </row>
    <row r="363" spans="1:45" x14ac:dyDescent="0.25">
      <c r="A363" s="4">
        <v>43313</v>
      </c>
      <c r="B363" t="s">
        <v>77</v>
      </c>
      <c r="C363">
        <f>VLOOKUP(Table1[[#This Row],[Building]],Building_Areas,2,FALSE)</f>
        <v>133990</v>
      </c>
      <c r="D363">
        <v>0</v>
      </c>
      <c r="H363">
        <v>155684.85714285629</v>
      </c>
      <c r="I363">
        <v>0</v>
      </c>
      <c r="M363">
        <v>0</v>
      </c>
      <c r="N363">
        <v>929270.52571428835</v>
      </c>
      <c r="AF363" s="9">
        <f>SUMIF(Table1[[#Headers],[Steam Consumption]:[CHW Consumption_2]], "Elec*",D363:AE363)</f>
        <v>155684.85714285629</v>
      </c>
      <c r="AG363" s="9">
        <f>SUMIF(Table1[[#Headers],[Steam Consumption]:[CHW Consumption_2]], "Gas*",D363:AE363)</f>
        <v>0</v>
      </c>
      <c r="AH363" s="9">
        <f>SUMIF(Table1[[#Headers],[Steam Consumption]:[CHW Consumption_2]], "Steam*",D363:AE363)</f>
        <v>0</v>
      </c>
      <c r="AI363" s="9">
        <f>SUMIF(Table1[[#Headers],[Steam Consumption]:[CHW Consumption_2]], "HW *",D363:AE363)</f>
        <v>0</v>
      </c>
      <c r="AJ363" s="9">
        <f>SUMIF(Table1[[#Headers],[Steam Consumption]:[CHW Consumption_2]], "CHW*",D363:AE363)</f>
        <v>929270.52571428835</v>
      </c>
      <c r="AK363" s="9">
        <f>SUMIF(Table1[[#Headers],[Steam Consumption]:[CHW Consumption_2]], "DW*",D363:AE363)</f>
        <v>0</v>
      </c>
      <c r="AL363" s="9">
        <f>Table1[[#This Row],[Total Elec Consumption]]*3.412</f>
        <v>531196.73257142561</v>
      </c>
      <c r="AM363" s="9">
        <f>Table1[[#This Row],[Total Gas Consumption]]*1</f>
        <v>0</v>
      </c>
      <c r="AN363" s="9">
        <f>Table1[[#This Row],[Total Steam Consumption]]*950/1000</f>
        <v>0</v>
      </c>
      <c r="AO363" s="9">
        <f>Table1[[#This Row],[Total HW Consumption]]</f>
        <v>0</v>
      </c>
      <c r="AP363" s="9">
        <f>Table1[[#This Row],[Total CHW Consumption]]</f>
        <v>929270.52571428835</v>
      </c>
      <c r="AQ363" s="9">
        <f>Table1[[#This Row],[Total DW Consumption]]*0</f>
        <v>0</v>
      </c>
      <c r="AR363" s="9">
        <f>SUM(Table1[[#This Row],[Total Elec Energy]:[Total DW Energy]])</f>
        <v>1460467.2582857138</v>
      </c>
      <c r="AS363" s="7">
        <f>IFERROR(Table1[[#This Row],[Total Building Energy (kBTU)]]/Table1[[#This Row],[Building Area]],0)</f>
        <v>10.899822809804567</v>
      </c>
    </row>
    <row r="364" spans="1:45" x14ac:dyDescent="0.25">
      <c r="A364" s="4">
        <v>43831</v>
      </c>
      <c r="B364" t="s">
        <v>101</v>
      </c>
      <c r="C364">
        <f>VLOOKUP(Table1[[#This Row],[Building]],Building_Areas,2,FALSE)</f>
        <v>30399</v>
      </c>
      <c r="D364">
        <v>302848.62068965519</v>
      </c>
      <c r="E364">
        <v>7030.1111111111113</v>
      </c>
      <c r="F364">
        <v>276241128.24973178</v>
      </c>
      <c r="G364">
        <v>9087.1781390747019</v>
      </c>
      <c r="H364">
        <v>0</v>
      </c>
      <c r="I364">
        <v>5627.0344827586196</v>
      </c>
      <c r="AF364" s="9">
        <f>SUMIF(Table1[[#Headers],[Steam Consumption]:[CHW Consumption_2]], "Elec*",D364:AE364)</f>
        <v>12657.145593869731</v>
      </c>
      <c r="AG364" s="9">
        <f>SUMIF(Table1[[#Headers],[Steam Consumption]:[CHW Consumption_2]], "Gas*",D364:AE364)</f>
        <v>0</v>
      </c>
      <c r="AH364" s="9">
        <f>SUMIF(Table1[[#Headers],[Steam Consumption]:[CHW Consumption_2]], "Steam*",D364:AE364)</f>
        <v>302848.62068965519</v>
      </c>
      <c r="AI364" s="9">
        <f>SUMIF(Table1[[#Headers],[Steam Consumption]:[CHW Consumption_2]], "HW *",D364:AE364)</f>
        <v>0</v>
      </c>
      <c r="AJ364" s="9">
        <f>SUMIF(Table1[[#Headers],[Steam Consumption]:[CHW Consumption_2]], "CHW*",D364:AE364)</f>
        <v>0</v>
      </c>
      <c r="AK364" s="9">
        <f>SUMIF(Table1[[#Headers],[Steam Consumption]:[CHW Consumption_2]], "DW*",D364:AE364)</f>
        <v>0</v>
      </c>
      <c r="AL364" s="9">
        <f>Table1[[#This Row],[Total Elec Consumption]]*3.412</f>
        <v>43186.18076628352</v>
      </c>
      <c r="AM364" s="9">
        <f>Table1[[#This Row],[Total Gas Consumption]]*1</f>
        <v>0</v>
      </c>
      <c r="AN364" s="9">
        <f>Table1[[#This Row],[Total Steam Consumption]]*950/1000</f>
        <v>287706.18965517241</v>
      </c>
      <c r="AO364" s="9">
        <f>Table1[[#This Row],[Total HW Consumption]]</f>
        <v>0</v>
      </c>
      <c r="AP364" s="9">
        <f>Table1[[#This Row],[Total CHW Consumption]]</f>
        <v>0</v>
      </c>
      <c r="AQ364" s="9">
        <f>Table1[[#This Row],[Total DW Consumption]]*0</f>
        <v>0</v>
      </c>
      <c r="AR364" s="9">
        <f>SUM(Table1[[#This Row],[Total Elec Energy]:[Total DW Energy]])</f>
        <v>330892.37042145594</v>
      </c>
      <c r="AS364" s="7">
        <f>IFERROR(Table1[[#This Row],[Total Building Energy (kBTU)]]/Table1[[#This Row],[Building Area]],0)</f>
        <v>10.884975506479027</v>
      </c>
    </row>
    <row r="365" spans="1:45" x14ac:dyDescent="0.25">
      <c r="A365" s="4">
        <v>43800</v>
      </c>
      <c r="B365" t="s">
        <v>98</v>
      </c>
      <c r="C365">
        <f>VLOOKUP(Table1[[#This Row],[Building]],Building_Areas,2,FALSE)</f>
        <v>53163.17</v>
      </c>
      <c r="E365">
        <v>50244.111111111109</v>
      </c>
      <c r="F365">
        <v>40811629.203407407</v>
      </c>
      <c r="G365">
        <v>767.66979296517138</v>
      </c>
      <c r="J365">
        <v>406389.33333333337</v>
      </c>
      <c r="L365">
        <v>1262.962962962963</v>
      </c>
      <c r="AF365" s="9">
        <f>SUMIF(Table1[[#Headers],[Steam Consumption]:[CHW Consumption_2]], "Elec*",D365:AE365)</f>
        <v>50244.111111111109</v>
      </c>
      <c r="AG365" s="9">
        <f>SUMIF(Table1[[#Headers],[Steam Consumption]:[CHW Consumption_2]], "Gas*",D365:AE365)</f>
        <v>406389.33333333337</v>
      </c>
      <c r="AH365" s="9">
        <f>SUMIF(Table1[[#Headers],[Steam Consumption]:[CHW Consumption_2]], "Steam*",D365:AE365)</f>
        <v>0</v>
      </c>
      <c r="AI365" s="9">
        <f>SUMIF(Table1[[#Headers],[Steam Consumption]:[CHW Consumption_2]], "HW *",D365:AE365)</f>
        <v>0</v>
      </c>
      <c r="AJ365" s="9">
        <f>SUMIF(Table1[[#Headers],[Steam Consumption]:[CHW Consumption_2]], "CHW*",D365:AE365)</f>
        <v>0</v>
      </c>
      <c r="AK365" s="9">
        <f>SUMIF(Table1[[#Headers],[Steam Consumption]:[CHW Consumption_2]], "DW*",D365:AE365)</f>
        <v>1262.962962962963</v>
      </c>
      <c r="AL365" s="9">
        <f>Table1[[#This Row],[Total Elec Consumption]]*3.412</f>
        <v>171432.9071111111</v>
      </c>
      <c r="AM365" s="9">
        <f>Table1[[#This Row],[Total Gas Consumption]]*1</f>
        <v>406389.33333333337</v>
      </c>
      <c r="AN365" s="9">
        <f>Table1[[#This Row],[Total Steam Consumption]]*950/1000</f>
        <v>0</v>
      </c>
      <c r="AO365" s="9">
        <f>Table1[[#This Row],[Total HW Consumption]]</f>
        <v>0</v>
      </c>
      <c r="AP365" s="9">
        <f>Table1[[#This Row],[Total CHW Consumption]]</f>
        <v>0</v>
      </c>
      <c r="AQ365" s="9">
        <f>Table1[[#This Row],[Total DW Consumption]]*0</f>
        <v>0</v>
      </c>
      <c r="AR365" s="9">
        <f>SUM(Table1[[#This Row],[Total Elec Energy]:[Total DW Energy]])</f>
        <v>577822.24044444447</v>
      </c>
      <c r="AS365" s="7">
        <f>IFERROR(Table1[[#This Row],[Total Building Energy (kBTU)]]/Table1[[#This Row],[Building Area]],0)</f>
        <v>10.868844736768791</v>
      </c>
    </row>
    <row r="366" spans="1:45" x14ac:dyDescent="0.25">
      <c r="A366" s="4">
        <v>43405</v>
      </c>
      <c r="B366" t="s">
        <v>126</v>
      </c>
      <c r="C366">
        <f>VLOOKUP(Table1[[#This Row],[Building]],Building_Areas,2,FALSE)</f>
        <v>62912.82</v>
      </c>
      <c r="D366">
        <v>511152.85714285722</v>
      </c>
      <c r="E366">
        <v>56488.636363636368</v>
      </c>
      <c r="F366">
        <v>466364144.94155848</v>
      </c>
      <c r="G366">
        <v>7412.842257427852</v>
      </c>
      <c r="N366">
        <v>0</v>
      </c>
      <c r="AF366" s="9">
        <f>SUMIF(Table1[[#Headers],[Steam Consumption]:[CHW Consumption_2]], "Elec*",D366:AE366)</f>
        <v>56488.636363636368</v>
      </c>
      <c r="AG366" s="9">
        <f>SUMIF(Table1[[#Headers],[Steam Consumption]:[CHW Consumption_2]], "Gas*",D366:AE366)</f>
        <v>0</v>
      </c>
      <c r="AH366" s="9">
        <f>SUMIF(Table1[[#Headers],[Steam Consumption]:[CHW Consumption_2]], "Steam*",D366:AE366)</f>
        <v>511152.85714285722</v>
      </c>
      <c r="AI366" s="9">
        <f>SUMIF(Table1[[#Headers],[Steam Consumption]:[CHW Consumption_2]], "HW *",D366:AE366)</f>
        <v>0</v>
      </c>
      <c r="AJ366" s="9">
        <f>SUMIF(Table1[[#Headers],[Steam Consumption]:[CHW Consumption_2]], "CHW*",D366:AE366)</f>
        <v>0</v>
      </c>
      <c r="AK366" s="9">
        <f>SUMIF(Table1[[#Headers],[Steam Consumption]:[CHW Consumption_2]], "DW*",D366:AE366)</f>
        <v>0</v>
      </c>
      <c r="AL366" s="9">
        <f>Table1[[#This Row],[Total Elec Consumption]]*3.412</f>
        <v>192739.22727272729</v>
      </c>
      <c r="AM366" s="9">
        <f>Table1[[#This Row],[Total Gas Consumption]]*1</f>
        <v>0</v>
      </c>
      <c r="AN366" s="9">
        <f>Table1[[#This Row],[Total Steam Consumption]]*950/1000</f>
        <v>485595.21428571432</v>
      </c>
      <c r="AO366" s="9">
        <f>Table1[[#This Row],[Total HW Consumption]]</f>
        <v>0</v>
      </c>
      <c r="AP366" s="9">
        <f>Table1[[#This Row],[Total CHW Consumption]]</f>
        <v>0</v>
      </c>
      <c r="AQ366" s="9">
        <f>Table1[[#This Row],[Total DW Consumption]]*0</f>
        <v>0</v>
      </c>
      <c r="AR366" s="9">
        <f>SUM(Table1[[#This Row],[Total Elec Energy]:[Total DW Energy]])</f>
        <v>678334.44155844161</v>
      </c>
      <c r="AS366" s="7">
        <f>IFERROR(Table1[[#This Row],[Total Building Energy (kBTU)]]/Table1[[#This Row],[Building Area]],0)</f>
        <v>10.782133777478766</v>
      </c>
    </row>
    <row r="367" spans="1:45" x14ac:dyDescent="0.25">
      <c r="A367" s="4">
        <v>43405</v>
      </c>
      <c r="B367" t="s">
        <v>96</v>
      </c>
      <c r="C367">
        <f>VLOOKUP(Table1[[#This Row],[Building]],Building_Areas,2,FALSE)</f>
        <v>392894</v>
      </c>
      <c r="D367">
        <v>0</v>
      </c>
      <c r="F367">
        <v>3037288189.5868831</v>
      </c>
      <c r="G367">
        <v>7730.553761540983</v>
      </c>
      <c r="H367">
        <v>39914.46428571429</v>
      </c>
      <c r="I367">
        <v>81368.035714285725</v>
      </c>
      <c r="M367">
        <v>71020.227272727265</v>
      </c>
      <c r="O367">
        <v>81243.214285714275</v>
      </c>
      <c r="P367">
        <v>3326434.285714285</v>
      </c>
      <c r="Q367">
        <v>0</v>
      </c>
      <c r="R367">
        <v>2657.1428571428569</v>
      </c>
      <c r="S367">
        <v>128.57142857142861</v>
      </c>
      <c r="T367">
        <v>807.85714285714278</v>
      </c>
      <c r="U367">
        <v>542.72727272727275</v>
      </c>
      <c r="V367">
        <v>6920.3571428571422</v>
      </c>
      <c r="W367">
        <v>6758.5714285714284</v>
      </c>
      <c r="X367">
        <v>2304.6428571428569</v>
      </c>
      <c r="Y367">
        <v>10497.27272727273</v>
      </c>
      <c r="Z367">
        <v>6107.1428571428578</v>
      </c>
      <c r="AA367">
        <v>5142.8571428571422</v>
      </c>
      <c r="AF367" s="9">
        <f>SUMIF(Table1[[#Headers],[Steam Consumption]:[CHW Consumption_2]], "Elec*",D367:AE367)</f>
        <v>301377.37012987013</v>
      </c>
      <c r="AG367" s="9">
        <f>SUMIF(Table1[[#Headers],[Steam Consumption]:[CHW Consumption_2]], "Gas*",D367:AE367)</f>
        <v>0</v>
      </c>
      <c r="AH367" s="9">
        <f>SUMIF(Table1[[#Headers],[Steam Consumption]:[CHW Consumption_2]], "Steam*",D367:AE367)</f>
        <v>3329219.9999999991</v>
      </c>
      <c r="AI367" s="9">
        <f>SUMIF(Table1[[#Headers],[Steam Consumption]:[CHW Consumption_2]], "HW *",D367:AE367)</f>
        <v>0</v>
      </c>
      <c r="AJ367" s="9">
        <f>SUMIF(Table1[[#Headers],[Steam Consumption]:[CHW Consumption_2]], "CHW*",D367:AE367)</f>
        <v>0</v>
      </c>
      <c r="AK367" s="9">
        <f>SUMIF(Table1[[#Headers],[Steam Consumption]:[CHW Consumption_2]], "DW*",D367:AE367)</f>
        <v>11250</v>
      </c>
      <c r="AL367" s="9">
        <f>Table1[[#This Row],[Total Elec Consumption]]*3.412</f>
        <v>1028299.5868831169</v>
      </c>
      <c r="AM367" s="9">
        <f>Table1[[#This Row],[Total Gas Consumption]]*1</f>
        <v>0</v>
      </c>
      <c r="AN367" s="9">
        <f>Table1[[#This Row],[Total Steam Consumption]]*950/1000</f>
        <v>3162758.9999999991</v>
      </c>
      <c r="AO367" s="9">
        <f>Table1[[#This Row],[Total HW Consumption]]</f>
        <v>0</v>
      </c>
      <c r="AP367" s="9">
        <f>Table1[[#This Row],[Total CHW Consumption]]</f>
        <v>0</v>
      </c>
      <c r="AQ367" s="9">
        <f>Table1[[#This Row],[Total DW Consumption]]*0</f>
        <v>0</v>
      </c>
      <c r="AR367" s="9">
        <f>SUM(Table1[[#This Row],[Total Elec Energy]:[Total DW Energy]])</f>
        <v>4191058.586883116</v>
      </c>
      <c r="AS367" s="7">
        <f>IFERROR(Table1[[#This Row],[Total Building Energy (kBTU)]]/Table1[[#This Row],[Building Area]],0)</f>
        <v>10.66714835778382</v>
      </c>
    </row>
    <row r="368" spans="1:45" x14ac:dyDescent="0.25">
      <c r="A368" s="4">
        <v>43952</v>
      </c>
      <c r="B368" t="s">
        <v>83</v>
      </c>
      <c r="C368">
        <f>VLOOKUP(Table1[[#This Row],[Building]],Building_Areas,2,FALSE)</f>
        <v>16298</v>
      </c>
      <c r="F368">
        <v>91827974.547999993</v>
      </c>
      <c r="G368">
        <v>5634.3093967357954</v>
      </c>
      <c r="H368">
        <v>0</v>
      </c>
      <c r="I368">
        <v>23329</v>
      </c>
      <c r="J368">
        <v>0</v>
      </c>
      <c r="L368">
        <v>1287096</v>
      </c>
      <c r="P368">
        <v>68610</v>
      </c>
      <c r="Q368">
        <v>30580</v>
      </c>
      <c r="AF368" s="9">
        <f>SUMIF(Table1[[#Headers],[Steam Consumption]:[CHW Consumption_2]], "Elec*",D368:AE368)</f>
        <v>23329</v>
      </c>
      <c r="AG368" s="9">
        <f>SUMIF(Table1[[#Headers],[Steam Consumption]:[CHW Consumption_2]], "Gas*",D368:AE368)</f>
        <v>0</v>
      </c>
      <c r="AH368" s="9">
        <f>SUMIF(Table1[[#Headers],[Steam Consumption]:[CHW Consumption_2]], "Steam*",D368:AE368)</f>
        <v>99190</v>
      </c>
      <c r="AI368" s="9">
        <f>SUMIF(Table1[[#Headers],[Steam Consumption]:[CHW Consumption_2]], "HW *",D368:AE368)</f>
        <v>0</v>
      </c>
      <c r="AJ368" s="9">
        <f>SUMIF(Table1[[#Headers],[Steam Consumption]:[CHW Consumption_2]], "CHW*",D368:AE368)</f>
        <v>0</v>
      </c>
      <c r="AK368" s="9">
        <f>SUMIF(Table1[[#Headers],[Steam Consumption]:[CHW Consumption_2]], "DW*",D368:AE368)</f>
        <v>1287096</v>
      </c>
      <c r="AL368" s="9">
        <f>Table1[[#This Row],[Total Elec Consumption]]*3.412</f>
        <v>79598.547999999995</v>
      </c>
      <c r="AM368" s="9">
        <f>Table1[[#This Row],[Total Gas Consumption]]*1</f>
        <v>0</v>
      </c>
      <c r="AN368" s="9">
        <f>Table1[[#This Row],[Total Steam Consumption]]*950/1000</f>
        <v>94230.5</v>
      </c>
      <c r="AO368" s="9">
        <f>Table1[[#This Row],[Total HW Consumption]]</f>
        <v>0</v>
      </c>
      <c r="AP368" s="9">
        <f>Table1[[#This Row],[Total CHW Consumption]]</f>
        <v>0</v>
      </c>
      <c r="AQ368" s="9">
        <f>Table1[[#This Row],[Total DW Consumption]]*0</f>
        <v>0</v>
      </c>
      <c r="AR368" s="9">
        <f>SUM(Table1[[#This Row],[Total Elec Energy]:[Total DW Energy]])</f>
        <v>173829.04800000001</v>
      </c>
      <c r="AS368" s="7">
        <f>IFERROR(Table1[[#This Row],[Total Building Energy (kBTU)]]/Table1[[#This Row],[Building Area]],0)</f>
        <v>10.665667443858142</v>
      </c>
    </row>
    <row r="369" spans="1:45" x14ac:dyDescent="0.25">
      <c r="A369" s="4">
        <v>43101</v>
      </c>
      <c r="B369" t="s">
        <v>101</v>
      </c>
      <c r="C369">
        <f>VLOOKUP(Table1[[#This Row],[Building]],Building_Areas,2,FALSE)</f>
        <v>30399</v>
      </c>
      <c r="D369">
        <v>281057.27272727271</v>
      </c>
      <c r="E369">
        <v>7826.3928571428578</v>
      </c>
      <c r="F369">
        <v>256379540.15055841</v>
      </c>
      <c r="G369">
        <v>8433.8149330753786</v>
      </c>
      <c r="H369">
        <v>0</v>
      </c>
      <c r="I369">
        <v>8383.2857142857156</v>
      </c>
      <c r="AF369" s="9">
        <f>SUMIF(Table1[[#Headers],[Steam Consumption]:[CHW Consumption_2]], "Elec*",D369:AE369)</f>
        <v>16209.678571428572</v>
      </c>
      <c r="AG369" s="9">
        <f>SUMIF(Table1[[#Headers],[Steam Consumption]:[CHW Consumption_2]], "Gas*",D369:AE369)</f>
        <v>0</v>
      </c>
      <c r="AH369" s="9">
        <f>SUMIF(Table1[[#Headers],[Steam Consumption]:[CHW Consumption_2]], "Steam*",D369:AE369)</f>
        <v>281057.27272727271</v>
      </c>
      <c r="AI369" s="9">
        <f>SUMIF(Table1[[#Headers],[Steam Consumption]:[CHW Consumption_2]], "HW *",D369:AE369)</f>
        <v>0</v>
      </c>
      <c r="AJ369" s="9">
        <f>SUMIF(Table1[[#Headers],[Steam Consumption]:[CHW Consumption_2]], "CHW*",D369:AE369)</f>
        <v>0</v>
      </c>
      <c r="AK369" s="9">
        <f>SUMIF(Table1[[#Headers],[Steam Consumption]:[CHW Consumption_2]], "DW*",D369:AE369)</f>
        <v>0</v>
      </c>
      <c r="AL369" s="9">
        <f>Table1[[#This Row],[Total Elec Consumption]]*3.412</f>
        <v>55307.423285714285</v>
      </c>
      <c r="AM369" s="9">
        <f>Table1[[#This Row],[Total Gas Consumption]]*1</f>
        <v>0</v>
      </c>
      <c r="AN369" s="9">
        <f>Table1[[#This Row],[Total Steam Consumption]]*950/1000</f>
        <v>267004.40909090906</v>
      </c>
      <c r="AO369" s="9">
        <f>Table1[[#This Row],[Total HW Consumption]]</f>
        <v>0</v>
      </c>
      <c r="AP369" s="9">
        <f>Table1[[#This Row],[Total CHW Consumption]]</f>
        <v>0</v>
      </c>
      <c r="AQ369" s="9">
        <f>Table1[[#This Row],[Total DW Consumption]]*0</f>
        <v>0</v>
      </c>
      <c r="AR369" s="9">
        <f>SUM(Table1[[#This Row],[Total Elec Energy]:[Total DW Energy]])</f>
        <v>322311.83237662335</v>
      </c>
      <c r="AS369" s="7">
        <f>IFERROR(Table1[[#This Row],[Total Building Energy (kBTU)]]/Table1[[#This Row],[Building Area]],0)</f>
        <v>10.602711680536313</v>
      </c>
    </row>
    <row r="370" spans="1:45" x14ac:dyDescent="0.25">
      <c r="A370" s="4">
        <v>43678</v>
      </c>
      <c r="B370" t="s">
        <v>87</v>
      </c>
      <c r="C370">
        <f>VLOOKUP(Table1[[#This Row],[Building]],Building_Areas,2,FALSE)</f>
        <v>69841</v>
      </c>
      <c r="F370">
        <v>1068824.447763809</v>
      </c>
      <c r="G370">
        <v>15.3036819026619</v>
      </c>
      <c r="H370">
        <v>7311.5714285714284</v>
      </c>
      <c r="I370">
        <v>16323.714285714281</v>
      </c>
      <c r="M370">
        <v>149045.51999999999</v>
      </c>
      <c r="O370">
        <v>43792.666666666672</v>
      </c>
      <c r="P370">
        <v>0</v>
      </c>
      <c r="Q370">
        <v>0</v>
      </c>
      <c r="R370">
        <v>337.28</v>
      </c>
      <c r="S370">
        <v>24.8</v>
      </c>
      <c r="AF370" s="9">
        <f>SUMIF(Table1[[#Headers],[Steam Consumption]:[CHW Consumption_2]], "Elec*",D370:AE370)</f>
        <v>216473.47238095239</v>
      </c>
      <c r="AG370" s="9">
        <f>SUMIF(Table1[[#Headers],[Steam Consumption]:[CHW Consumption_2]], "Gas*",D370:AE370)</f>
        <v>0</v>
      </c>
      <c r="AH370" s="9">
        <f>SUMIF(Table1[[#Headers],[Steam Consumption]:[CHW Consumption_2]], "Steam*",D370:AE370)</f>
        <v>362.08</v>
      </c>
      <c r="AI370" s="9">
        <f>SUMIF(Table1[[#Headers],[Steam Consumption]:[CHW Consumption_2]], "HW *",D370:AE370)</f>
        <v>0</v>
      </c>
      <c r="AJ370" s="9">
        <f>SUMIF(Table1[[#Headers],[Steam Consumption]:[CHW Consumption_2]], "CHW*",D370:AE370)</f>
        <v>0</v>
      </c>
      <c r="AK370" s="9">
        <f>SUMIF(Table1[[#Headers],[Steam Consumption]:[CHW Consumption_2]], "DW*",D370:AE370)</f>
        <v>0</v>
      </c>
      <c r="AL370" s="9">
        <f>Table1[[#This Row],[Total Elec Consumption]]*3.412</f>
        <v>738607.48776380951</v>
      </c>
      <c r="AM370" s="9">
        <f>Table1[[#This Row],[Total Gas Consumption]]*1</f>
        <v>0</v>
      </c>
      <c r="AN370" s="9">
        <f>Table1[[#This Row],[Total Steam Consumption]]*950/1000</f>
        <v>343.976</v>
      </c>
      <c r="AO370" s="9">
        <f>Table1[[#This Row],[Total HW Consumption]]</f>
        <v>0</v>
      </c>
      <c r="AP370" s="9">
        <f>Table1[[#This Row],[Total CHW Consumption]]</f>
        <v>0</v>
      </c>
      <c r="AQ370" s="9">
        <f>Table1[[#This Row],[Total DW Consumption]]*0</f>
        <v>0</v>
      </c>
      <c r="AR370" s="9">
        <f>SUM(Table1[[#This Row],[Total Elec Energy]:[Total DW Energy]])</f>
        <v>738951.46376380953</v>
      </c>
      <c r="AS370" s="7">
        <f>IFERROR(Table1[[#This Row],[Total Building Energy (kBTU)]]/Table1[[#This Row],[Building Area]],0)</f>
        <v>10.580482292117948</v>
      </c>
    </row>
    <row r="371" spans="1:45" x14ac:dyDescent="0.25">
      <c r="A371" s="4">
        <v>43586</v>
      </c>
      <c r="B371" t="s">
        <v>87</v>
      </c>
      <c r="C371">
        <f>VLOOKUP(Table1[[#This Row],[Building]],Building_Areas,2,FALSE)</f>
        <v>69841</v>
      </c>
      <c r="F371">
        <v>122805789.6547022</v>
      </c>
      <c r="G371">
        <v>1758.3624182743979</v>
      </c>
      <c r="H371">
        <v>8113.3888888888887</v>
      </c>
      <c r="I371">
        <v>17647.611111111109</v>
      </c>
      <c r="M371">
        <v>106498.7777777778</v>
      </c>
      <c r="O371">
        <v>46526.04</v>
      </c>
      <c r="P371">
        <v>0</v>
      </c>
      <c r="Q371">
        <v>0</v>
      </c>
      <c r="R371">
        <v>132344.7407407407</v>
      </c>
      <c r="S371">
        <v>1641.851851851852</v>
      </c>
      <c r="AF371" s="9">
        <f>SUMIF(Table1[[#Headers],[Steam Consumption]:[CHW Consumption_2]], "Elec*",D371:AE371)</f>
        <v>178785.81777777782</v>
      </c>
      <c r="AG371" s="9">
        <f>SUMIF(Table1[[#Headers],[Steam Consumption]:[CHW Consumption_2]], "Gas*",D371:AE371)</f>
        <v>0</v>
      </c>
      <c r="AH371" s="9">
        <f>SUMIF(Table1[[#Headers],[Steam Consumption]:[CHW Consumption_2]], "Steam*",D371:AE371)</f>
        <v>133986.59259259255</v>
      </c>
      <c r="AI371" s="9">
        <f>SUMIF(Table1[[#Headers],[Steam Consumption]:[CHW Consumption_2]], "HW *",D371:AE371)</f>
        <v>0</v>
      </c>
      <c r="AJ371" s="9">
        <f>SUMIF(Table1[[#Headers],[Steam Consumption]:[CHW Consumption_2]], "CHW*",D371:AE371)</f>
        <v>0</v>
      </c>
      <c r="AK371" s="9">
        <f>SUMIF(Table1[[#Headers],[Steam Consumption]:[CHW Consumption_2]], "DW*",D371:AE371)</f>
        <v>0</v>
      </c>
      <c r="AL371" s="9">
        <f>Table1[[#This Row],[Total Elec Consumption]]*3.412</f>
        <v>610017.21025777794</v>
      </c>
      <c r="AM371" s="9">
        <f>Table1[[#This Row],[Total Gas Consumption]]*1</f>
        <v>0</v>
      </c>
      <c r="AN371" s="9">
        <f>Table1[[#This Row],[Total Steam Consumption]]*950/1000</f>
        <v>127287.26296296292</v>
      </c>
      <c r="AO371" s="9">
        <f>Table1[[#This Row],[Total HW Consumption]]</f>
        <v>0</v>
      </c>
      <c r="AP371" s="9">
        <f>Table1[[#This Row],[Total CHW Consumption]]</f>
        <v>0</v>
      </c>
      <c r="AQ371" s="9">
        <f>Table1[[#This Row],[Total DW Consumption]]*0</f>
        <v>0</v>
      </c>
      <c r="AR371" s="9">
        <f>SUM(Table1[[#This Row],[Total Elec Energy]:[Total DW Energy]])</f>
        <v>737304.47322074091</v>
      </c>
      <c r="AS371" s="7">
        <f>IFERROR(Table1[[#This Row],[Total Building Energy (kBTU)]]/Table1[[#This Row],[Building Area]],0)</f>
        <v>10.556900290957188</v>
      </c>
    </row>
    <row r="372" spans="1:45" x14ac:dyDescent="0.25">
      <c r="A372" s="4">
        <v>44470</v>
      </c>
      <c r="B372" t="s">
        <v>84</v>
      </c>
      <c r="C372">
        <f>VLOOKUP(Table1[[#This Row],[Building]],Building_Areas,2,FALSE)</f>
        <v>111135</v>
      </c>
      <c r="D372">
        <v>118304.5517241379</v>
      </c>
      <c r="E372">
        <v>60776.607142857138</v>
      </c>
      <c r="F372">
        <v>108344206.01705579</v>
      </c>
      <c r="G372">
        <v>974.8882531790689</v>
      </c>
      <c r="L372">
        <v>242236.9523809524</v>
      </c>
      <c r="N372">
        <v>848108.68965517241</v>
      </c>
      <c r="AF372" s="9">
        <f>SUMIF(Table1[[#Headers],[Steam Consumption]:[CHW Consumption_2]], "Elec*",D372:AE372)</f>
        <v>60776.607142857138</v>
      </c>
      <c r="AG372" s="9">
        <f>SUMIF(Table1[[#Headers],[Steam Consumption]:[CHW Consumption_2]], "Gas*",D372:AE372)</f>
        <v>0</v>
      </c>
      <c r="AH372" s="9">
        <f>SUMIF(Table1[[#Headers],[Steam Consumption]:[CHW Consumption_2]], "Steam*",D372:AE372)</f>
        <v>118304.5517241379</v>
      </c>
      <c r="AI372" s="9">
        <f>SUMIF(Table1[[#Headers],[Steam Consumption]:[CHW Consumption_2]], "HW *",D372:AE372)</f>
        <v>0</v>
      </c>
      <c r="AJ372" s="9">
        <f>SUMIF(Table1[[#Headers],[Steam Consumption]:[CHW Consumption_2]], "CHW*",D372:AE372)</f>
        <v>848108.68965517241</v>
      </c>
      <c r="AK372" s="9">
        <f>SUMIF(Table1[[#Headers],[Steam Consumption]:[CHW Consumption_2]], "DW*",D372:AE372)</f>
        <v>242236.9523809524</v>
      </c>
      <c r="AL372" s="9">
        <f>Table1[[#This Row],[Total Elec Consumption]]*3.412</f>
        <v>207369.78357142856</v>
      </c>
      <c r="AM372" s="9">
        <f>Table1[[#This Row],[Total Gas Consumption]]*1</f>
        <v>0</v>
      </c>
      <c r="AN372" s="9">
        <f>Table1[[#This Row],[Total Steam Consumption]]*950/1000</f>
        <v>112389.32413793101</v>
      </c>
      <c r="AO372" s="9">
        <f>Table1[[#This Row],[Total HW Consumption]]</f>
        <v>0</v>
      </c>
      <c r="AP372" s="9">
        <f>Table1[[#This Row],[Total CHW Consumption]]</f>
        <v>848108.68965517241</v>
      </c>
      <c r="AQ372" s="9">
        <f>Table1[[#This Row],[Total DW Consumption]]*0</f>
        <v>0</v>
      </c>
      <c r="AR372" s="9">
        <f>SUM(Table1[[#This Row],[Total Elec Energy]:[Total DW Energy]])</f>
        <v>1167867.797364532</v>
      </c>
      <c r="AS372" s="7">
        <f>IFERROR(Table1[[#This Row],[Total Building Energy (kBTU)]]/Table1[[#This Row],[Building Area]],0)</f>
        <v>10.508550837850651</v>
      </c>
    </row>
    <row r="373" spans="1:45" x14ac:dyDescent="0.25">
      <c r="A373" s="4">
        <v>44470</v>
      </c>
      <c r="B373" t="s">
        <v>87</v>
      </c>
      <c r="C373">
        <f>VLOOKUP(Table1[[#This Row],[Building]],Building_Areas,2,FALSE)</f>
        <v>69841</v>
      </c>
      <c r="F373">
        <v>5554515.1324236458</v>
      </c>
      <c r="G373">
        <v>79.530864856225506</v>
      </c>
      <c r="H373">
        <v>7676.9285714285716</v>
      </c>
      <c r="I373">
        <v>15221</v>
      </c>
      <c r="M373">
        <v>149947</v>
      </c>
      <c r="O373">
        <v>40176</v>
      </c>
      <c r="P373">
        <v>0</v>
      </c>
      <c r="Q373">
        <v>0</v>
      </c>
      <c r="R373">
        <v>5293.5172413793107</v>
      </c>
      <c r="S373">
        <v>0</v>
      </c>
      <c r="AF373" s="9">
        <f>SUMIF(Table1[[#Headers],[Steam Consumption]:[CHW Consumption_2]], "Elec*",D373:AE373)</f>
        <v>213020.92857142858</v>
      </c>
      <c r="AG373" s="9">
        <f>SUMIF(Table1[[#Headers],[Steam Consumption]:[CHW Consumption_2]], "Gas*",D373:AE373)</f>
        <v>0</v>
      </c>
      <c r="AH373" s="9">
        <f>SUMIF(Table1[[#Headers],[Steam Consumption]:[CHW Consumption_2]], "Steam*",D373:AE373)</f>
        <v>5293.5172413793107</v>
      </c>
      <c r="AI373" s="9">
        <f>SUMIF(Table1[[#Headers],[Steam Consumption]:[CHW Consumption_2]], "HW *",D373:AE373)</f>
        <v>0</v>
      </c>
      <c r="AJ373" s="9">
        <f>SUMIF(Table1[[#Headers],[Steam Consumption]:[CHW Consumption_2]], "CHW*",D373:AE373)</f>
        <v>0</v>
      </c>
      <c r="AK373" s="9">
        <f>SUMIF(Table1[[#Headers],[Steam Consumption]:[CHW Consumption_2]], "DW*",D373:AE373)</f>
        <v>0</v>
      </c>
      <c r="AL373" s="9">
        <f>Table1[[#This Row],[Total Elec Consumption]]*3.412</f>
        <v>726827.40828571434</v>
      </c>
      <c r="AM373" s="9">
        <f>Table1[[#This Row],[Total Gas Consumption]]*1</f>
        <v>0</v>
      </c>
      <c r="AN373" s="9">
        <f>Table1[[#This Row],[Total Steam Consumption]]*950/1000</f>
        <v>5028.8413793103455</v>
      </c>
      <c r="AO373" s="9">
        <f>Table1[[#This Row],[Total HW Consumption]]</f>
        <v>0</v>
      </c>
      <c r="AP373" s="9">
        <f>Table1[[#This Row],[Total CHW Consumption]]</f>
        <v>0</v>
      </c>
      <c r="AQ373" s="9">
        <f>Table1[[#This Row],[Total DW Consumption]]*0</f>
        <v>0</v>
      </c>
      <c r="AR373" s="9">
        <f>SUM(Table1[[#This Row],[Total Elec Energy]:[Total DW Energy]])</f>
        <v>731856.24966502469</v>
      </c>
      <c r="AS373" s="7">
        <f>IFERROR(Table1[[#This Row],[Total Building Energy (kBTU)]]/Table1[[#This Row],[Building Area]],0)</f>
        <v>10.4788913341021</v>
      </c>
    </row>
    <row r="374" spans="1:45" x14ac:dyDescent="0.25">
      <c r="A374" s="4">
        <v>44105</v>
      </c>
      <c r="B374" t="s">
        <v>120</v>
      </c>
      <c r="C374">
        <f>VLOOKUP(Table1[[#This Row],[Building]],Building_Areas,2,FALSE)</f>
        <v>36500</v>
      </c>
      <c r="D374">
        <v>274264</v>
      </c>
      <c r="E374">
        <v>23265</v>
      </c>
      <c r="F374">
        <v>250672389.2334722</v>
      </c>
      <c r="G374">
        <v>6867.7366913280066</v>
      </c>
      <c r="K374">
        <v>40472.222222222234</v>
      </c>
      <c r="L374">
        <v>464200</v>
      </c>
      <c r="N374">
        <v>581.25</v>
      </c>
      <c r="AF374" s="9">
        <f>SUMIF(Table1[[#Headers],[Steam Consumption]:[CHW Consumption_2]], "Elec*",D374:AE374)</f>
        <v>23265</v>
      </c>
      <c r="AG374" s="9">
        <f>SUMIF(Table1[[#Headers],[Steam Consumption]:[CHW Consumption_2]], "Gas*",D374:AE374)</f>
        <v>0</v>
      </c>
      <c r="AH374" s="9">
        <f>SUMIF(Table1[[#Headers],[Steam Consumption]:[CHW Consumption_2]], "Steam*",D374:AE374)</f>
        <v>274264</v>
      </c>
      <c r="AI374" s="9">
        <f>SUMIF(Table1[[#Headers],[Steam Consumption]:[CHW Consumption_2]], "HW *",D374:AE374)</f>
        <v>40472.222222222234</v>
      </c>
      <c r="AJ374" s="9">
        <f>SUMIF(Table1[[#Headers],[Steam Consumption]:[CHW Consumption_2]], "CHW*",D374:AE374)</f>
        <v>581.25</v>
      </c>
      <c r="AK374" s="9">
        <f>SUMIF(Table1[[#Headers],[Steam Consumption]:[CHW Consumption_2]], "DW*",D374:AE374)</f>
        <v>464200</v>
      </c>
      <c r="AL374" s="9">
        <f>Table1[[#This Row],[Total Elec Consumption]]*3.412</f>
        <v>79380.179999999993</v>
      </c>
      <c r="AM374" s="9">
        <f>Table1[[#This Row],[Total Gas Consumption]]*1</f>
        <v>0</v>
      </c>
      <c r="AN374" s="9">
        <f>Table1[[#This Row],[Total Steam Consumption]]*950/1000</f>
        <v>260550.8</v>
      </c>
      <c r="AO374" s="9">
        <f>Table1[[#This Row],[Total HW Consumption]]</f>
        <v>40472.222222222234</v>
      </c>
      <c r="AP374" s="9">
        <f>Table1[[#This Row],[Total CHW Consumption]]</f>
        <v>581.25</v>
      </c>
      <c r="AQ374" s="9">
        <f>Table1[[#This Row],[Total DW Consumption]]*0</f>
        <v>0</v>
      </c>
      <c r="AR374" s="9">
        <f>SUM(Table1[[#This Row],[Total Elec Energy]:[Total DW Energy]])</f>
        <v>380984.45222222223</v>
      </c>
      <c r="AS374" s="7">
        <f>IFERROR(Table1[[#This Row],[Total Building Energy (kBTU)]]/Table1[[#This Row],[Building Area]],0)</f>
        <v>10.437930197869102</v>
      </c>
    </row>
    <row r="375" spans="1:45" x14ac:dyDescent="0.25">
      <c r="A375" s="4">
        <v>43586</v>
      </c>
      <c r="B375" t="s">
        <v>98</v>
      </c>
      <c r="C375">
        <f>VLOOKUP(Table1[[#This Row],[Building]],Building_Areas,2,FALSE)</f>
        <v>53163.17</v>
      </c>
      <c r="E375">
        <v>47668.210526315786</v>
      </c>
      <c r="F375">
        <v>38948580.971352823</v>
      </c>
      <c r="G375">
        <v>732.62571659524144</v>
      </c>
      <c r="J375">
        <v>387835.25925925933</v>
      </c>
      <c r="L375">
        <v>2411.1111111111109</v>
      </c>
      <c r="AF375" s="9">
        <f>SUMIF(Table1[[#Headers],[Steam Consumption]:[CHW Consumption_2]], "Elec*",D375:AE375)</f>
        <v>47668.210526315786</v>
      </c>
      <c r="AG375" s="9">
        <f>SUMIF(Table1[[#Headers],[Steam Consumption]:[CHW Consumption_2]], "Gas*",D375:AE375)</f>
        <v>387835.25925925933</v>
      </c>
      <c r="AH375" s="9">
        <f>SUMIF(Table1[[#Headers],[Steam Consumption]:[CHW Consumption_2]], "Steam*",D375:AE375)</f>
        <v>0</v>
      </c>
      <c r="AI375" s="9">
        <f>SUMIF(Table1[[#Headers],[Steam Consumption]:[CHW Consumption_2]], "HW *",D375:AE375)</f>
        <v>0</v>
      </c>
      <c r="AJ375" s="9">
        <f>SUMIF(Table1[[#Headers],[Steam Consumption]:[CHW Consumption_2]], "CHW*",D375:AE375)</f>
        <v>0</v>
      </c>
      <c r="AK375" s="9">
        <f>SUMIF(Table1[[#Headers],[Steam Consumption]:[CHW Consumption_2]], "DW*",D375:AE375)</f>
        <v>2411.1111111111109</v>
      </c>
      <c r="AL375" s="9">
        <f>Table1[[#This Row],[Total Elec Consumption]]*3.412</f>
        <v>162643.93431578946</v>
      </c>
      <c r="AM375" s="9">
        <f>Table1[[#This Row],[Total Gas Consumption]]*1</f>
        <v>387835.25925925933</v>
      </c>
      <c r="AN375" s="9">
        <f>Table1[[#This Row],[Total Steam Consumption]]*950/1000</f>
        <v>0</v>
      </c>
      <c r="AO375" s="9">
        <f>Table1[[#This Row],[Total HW Consumption]]</f>
        <v>0</v>
      </c>
      <c r="AP375" s="9">
        <f>Table1[[#This Row],[Total CHW Consumption]]</f>
        <v>0</v>
      </c>
      <c r="AQ375" s="9">
        <f>Table1[[#This Row],[Total DW Consumption]]*0</f>
        <v>0</v>
      </c>
      <c r="AR375" s="9">
        <f>SUM(Table1[[#This Row],[Total Elec Energy]:[Total DW Energy]])</f>
        <v>550479.19357504882</v>
      </c>
      <c r="AS375" s="7">
        <f>IFERROR(Table1[[#This Row],[Total Building Energy (kBTU)]]/Table1[[#This Row],[Building Area]],0)</f>
        <v>10.354521627943722</v>
      </c>
    </row>
    <row r="376" spans="1:45" x14ac:dyDescent="0.25">
      <c r="A376" s="4">
        <v>43221</v>
      </c>
      <c r="B376" t="s">
        <v>87</v>
      </c>
      <c r="C376">
        <f>VLOOKUP(Table1[[#This Row],[Building]],Building_Areas,2,FALSE)</f>
        <v>69841</v>
      </c>
      <c r="F376">
        <v>12753938.79235249</v>
      </c>
      <c r="G376">
        <v>182.61392008064729</v>
      </c>
      <c r="H376">
        <v>8095.5925925925931</v>
      </c>
      <c r="I376">
        <v>16369.14814814815</v>
      </c>
      <c r="M376">
        <v>140929.20689655171</v>
      </c>
      <c r="O376">
        <v>41000.370370370372</v>
      </c>
      <c r="P376">
        <v>0</v>
      </c>
      <c r="Q376">
        <v>0</v>
      </c>
      <c r="R376">
        <v>12400</v>
      </c>
      <c r="S376">
        <v>812.41379310344826</v>
      </c>
      <c r="AF376" s="9">
        <f>SUMIF(Table1[[#Headers],[Steam Consumption]:[CHW Consumption_2]], "Elec*",D376:AE376)</f>
        <v>206394.31800766281</v>
      </c>
      <c r="AG376" s="9">
        <f>SUMIF(Table1[[#Headers],[Steam Consumption]:[CHW Consumption_2]], "Gas*",D376:AE376)</f>
        <v>0</v>
      </c>
      <c r="AH376" s="9">
        <f>SUMIF(Table1[[#Headers],[Steam Consumption]:[CHW Consumption_2]], "Steam*",D376:AE376)</f>
        <v>13212.413793103447</v>
      </c>
      <c r="AI376" s="9">
        <f>SUMIF(Table1[[#Headers],[Steam Consumption]:[CHW Consumption_2]], "HW *",D376:AE376)</f>
        <v>0</v>
      </c>
      <c r="AJ376" s="9">
        <f>SUMIF(Table1[[#Headers],[Steam Consumption]:[CHW Consumption_2]], "CHW*",D376:AE376)</f>
        <v>0</v>
      </c>
      <c r="AK376" s="9">
        <f>SUMIF(Table1[[#Headers],[Steam Consumption]:[CHW Consumption_2]], "DW*",D376:AE376)</f>
        <v>0</v>
      </c>
      <c r="AL376" s="9">
        <f>Table1[[#This Row],[Total Elec Consumption]]*3.412</f>
        <v>704217.41304214543</v>
      </c>
      <c r="AM376" s="9">
        <f>Table1[[#This Row],[Total Gas Consumption]]*1</f>
        <v>0</v>
      </c>
      <c r="AN376" s="9">
        <f>Table1[[#This Row],[Total Steam Consumption]]*950/1000</f>
        <v>12551.793103448275</v>
      </c>
      <c r="AO376" s="9">
        <f>Table1[[#This Row],[Total HW Consumption]]</f>
        <v>0</v>
      </c>
      <c r="AP376" s="9">
        <f>Table1[[#This Row],[Total CHW Consumption]]</f>
        <v>0</v>
      </c>
      <c r="AQ376" s="9">
        <f>Table1[[#This Row],[Total DW Consumption]]*0</f>
        <v>0</v>
      </c>
      <c r="AR376" s="9">
        <f>SUM(Table1[[#This Row],[Total Elec Energy]:[Total DW Energy]])</f>
        <v>716769.20614559366</v>
      </c>
      <c r="AS376" s="7">
        <f>IFERROR(Table1[[#This Row],[Total Building Energy (kBTU)]]/Table1[[#This Row],[Building Area]],0)</f>
        <v>10.262871467269852</v>
      </c>
    </row>
    <row r="377" spans="1:45" x14ac:dyDescent="0.25">
      <c r="A377" s="4">
        <v>43466</v>
      </c>
      <c r="B377" t="s">
        <v>79</v>
      </c>
      <c r="C377">
        <f>VLOOKUP(Table1[[#This Row],[Building]],Building_Areas,2,FALSE)</f>
        <v>24894</v>
      </c>
      <c r="E377">
        <v>3028.379310344827</v>
      </c>
      <c r="F377">
        <v>24320746.623310339</v>
      </c>
      <c r="G377">
        <v>976.97222717563841</v>
      </c>
      <c r="J377">
        <v>243104.13793103449</v>
      </c>
      <c r="AF377" s="9">
        <f>SUMIF(Table1[[#Headers],[Steam Consumption]:[CHW Consumption_2]], "Elec*",D377:AE377)</f>
        <v>3028.379310344827</v>
      </c>
      <c r="AG377" s="9">
        <f>SUMIF(Table1[[#Headers],[Steam Consumption]:[CHW Consumption_2]], "Gas*",D377:AE377)</f>
        <v>243104.13793103449</v>
      </c>
      <c r="AH377" s="9">
        <f>SUMIF(Table1[[#Headers],[Steam Consumption]:[CHW Consumption_2]], "Steam*",D377:AE377)</f>
        <v>0</v>
      </c>
      <c r="AI377" s="9">
        <f>SUMIF(Table1[[#Headers],[Steam Consumption]:[CHW Consumption_2]], "HW *",D377:AE377)</f>
        <v>0</v>
      </c>
      <c r="AJ377" s="9">
        <f>SUMIF(Table1[[#Headers],[Steam Consumption]:[CHW Consumption_2]], "CHW*",D377:AE377)</f>
        <v>0</v>
      </c>
      <c r="AK377" s="9">
        <f>SUMIF(Table1[[#Headers],[Steam Consumption]:[CHW Consumption_2]], "DW*",D377:AE377)</f>
        <v>0</v>
      </c>
      <c r="AL377" s="9">
        <f>Table1[[#This Row],[Total Elec Consumption]]*3.412</f>
        <v>10332.830206896549</v>
      </c>
      <c r="AM377" s="9">
        <f>Table1[[#This Row],[Total Gas Consumption]]*1</f>
        <v>243104.13793103449</v>
      </c>
      <c r="AN377" s="9">
        <f>Table1[[#This Row],[Total Steam Consumption]]*950/1000</f>
        <v>0</v>
      </c>
      <c r="AO377" s="9">
        <f>Table1[[#This Row],[Total HW Consumption]]</f>
        <v>0</v>
      </c>
      <c r="AP377" s="9">
        <f>Table1[[#This Row],[Total CHW Consumption]]</f>
        <v>0</v>
      </c>
      <c r="AQ377" s="9">
        <f>Table1[[#This Row],[Total DW Consumption]]*0</f>
        <v>0</v>
      </c>
      <c r="AR377" s="9">
        <f>SUM(Table1[[#This Row],[Total Elec Energy]:[Total DW Energy]])</f>
        <v>253436.96813793105</v>
      </c>
      <c r="AS377" s="7">
        <f>IFERROR(Table1[[#This Row],[Total Building Energy (kBTU)]]/Table1[[#This Row],[Building Area]],0)</f>
        <v>10.180644658870854</v>
      </c>
    </row>
    <row r="378" spans="1:45" x14ac:dyDescent="0.25">
      <c r="A378" s="4">
        <v>43983</v>
      </c>
      <c r="B378" t="s">
        <v>87</v>
      </c>
      <c r="C378">
        <f>VLOOKUP(Table1[[#This Row],[Building]],Building_Areas,2,FALSE)</f>
        <v>69841</v>
      </c>
      <c r="F378">
        <v>2075512.320000001</v>
      </c>
      <c r="G378">
        <v>29.717677581936119</v>
      </c>
      <c r="H378">
        <v>6112.5</v>
      </c>
      <c r="I378">
        <v>13601.785714285719</v>
      </c>
      <c r="M378">
        <v>151825.71428571429</v>
      </c>
      <c r="O378">
        <v>35820</v>
      </c>
      <c r="P378">
        <v>0</v>
      </c>
      <c r="Q378">
        <v>0</v>
      </c>
      <c r="R378">
        <v>1491.428571428572</v>
      </c>
      <c r="S378">
        <v>8.5714285714285712</v>
      </c>
      <c r="AF378" s="9">
        <f>SUMIF(Table1[[#Headers],[Steam Consumption]:[CHW Consumption_2]], "Elec*",D378:AE378)</f>
        <v>207360</v>
      </c>
      <c r="AG378" s="9">
        <f>SUMIF(Table1[[#Headers],[Steam Consumption]:[CHW Consumption_2]], "Gas*",D378:AE378)</f>
        <v>0</v>
      </c>
      <c r="AH378" s="9">
        <f>SUMIF(Table1[[#Headers],[Steam Consumption]:[CHW Consumption_2]], "Steam*",D378:AE378)</f>
        <v>1500.0000000000007</v>
      </c>
      <c r="AI378" s="9">
        <f>SUMIF(Table1[[#Headers],[Steam Consumption]:[CHW Consumption_2]], "HW *",D378:AE378)</f>
        <v>0</v>
      </c>
      <c r="AJ378" s="9">
        <f>SUMIF(Table1[[#Headers],[Steam Consumption]:[CHW Consumption_2]], "CHW*",D378:AE378)</f>
        <v>0</v>
      </c>
      <c r="AK378" s="9">
        <f>SUMIF(Table1[[#Headers],[Steam Consumption]:[CHW Consumption_2]], "DW*",D378:AE378)</f>
        <v>0</v>
      </c>
      <c r="AL378" s="9">
        <f>Table1[[#This Row],[Total Elec Consumption]]*3.412</f>
        <v>707512.31999999995</v>
      </c>
      <c r="AM378" s="9">
        <f>Table1[[#This Row],[Total Gas Consumption]]*1</f>
        <v>0</v>
      </c>
      <c r="AN378" s="9">
        <f>Table1[[#This Row],[Total Steam Consumption]]*950/1000</f>
        <v>1425.0000000000007</v>
      </c>
      <c r="AO378" s="9">
        <f>Table1[[#This Row],[Total HW Consumption]]</f>
        <v>0</v>
      </c>
      <c r="AP378" s="9">
        <f>Table1[[#This Row],[Total CHW Consumption]]</f>
        <v>0</v>
      </c>
      <c r="AQ378" s="9">
        <f>Table1[[#This Row],[Total DW Consumption]]*0</f>
        <v>0</v>
      </c>
      <c r="AR378" s="9">
        <f>SUM(Table1[[#This Row],[Total Elec Energy]:[Total DW Energy]])</f>
        <v>708937.32</v>
      </c>
      <c r="AS378" s="7">
        <f>IFERROR(Table1[[#This Row],[Total Building Energy (kBTU)]]/Table1[[#This Row],[Building Area]],0)</f>
        <v>10.150732664194384</v>
      </c>
    </row>
    <row r="379" spans="1:45" x14ac:dyDescent="0.25">
      <c r="A379" s="4">
        <v>43101</v>
      </c>
      <c r="B379" t="s">
        <v>99</v>
      </c>
      <c r="C379">
        <f>VLOOKUP(Table1[[#This Row],[Building]],Building_Areas,2,FALSE)</f>
        <v>123454</v>
      </c>
      <c r="D379">
        <v>1012942.222222222</v>
      </c>
      <c r="F379">
        <v>924239320.29789758</v>
      </c>
      <c r="G379">
        <v>7486.5076894867516</v>
      </c>
      <c r="H379">
        <v>28500.071428571431</v>
      </c>
      <c r="I379">
        <v>56553.538461538461</v>
      </c>
      <c r="L379">
        <v>145810.71428571429</v>
      </c>
      <c r="N379">
        <v>0</v>
      </c>
      <c r="AF379" s="9">
        <f>SUMIF(Table1[[#Headers],[Steam Consumption]:[CHW Consumption_2]], "Elec*",D379:AE379)</f>
        <v>85053.609890109889</v>
      </c>
      <c r="AG379" s="9">
        <f>SUMIF(Table1[[#Headers],[Steam Consumption]:[CHW Consumption_2]], "Gas*",D379:AE379)</f>
        <v>0</v>
      </c>
      <c r="AH379" s="9">
        <f>SUMIF(Table1[[#Headers],[Steam Consumption]:[CHW Consumption_2]], "Steam*",D379:AE379)</f>
        <v>1012942.222222222</v>
      </c>
      <c r="AI379" s="9">
        <f>SUMIF(Table1[[#Headers],[Steam Consumption]:[CHW Consumption_2]], "HW *",D379:AE379)</f>
        <v>0</v>
      </c>
      <c r="AJ379" s="9">
        <f>SUMIF(Table1[[#Headers],[Steam Consumption]:[CHW Consumption_2]], "CHW*",D379:AE379)</f>
        <v>0</v>
      </c>
      <c r="AK379" s="9">
        <f>SUMIF(Table1[[#Headers],[Steam Consumption]:[CHW Consumption_2]], "DW*",D379:AE379)</f>
        <v>145810.71428571429</v>
      </c>
      <c r="AL379" s="9">
        <f>Table1[[#This Row],[Total Elec Consumption]]*3.412</f>
        <v>290202.91694505495</v>
      </c>
      <c r="AM379" s="9">
        <f>Table1[[#This Row],[Total Gas Consumption]]*1</f>
        <v>0</v>
      </c>
      <c r="AN379" s="9">
        <f>Table1[[#This Row],[Total Steam Consumption]]*950/1000</f>
        <v>962295.11111111089</v>
      </c>
      <c r="AO379" s="9">
        <f>Table1[[#This Row],[Total HW Consumption]]</f>
        <v>0</v>
      </c>
      <c r="AP379" s="9">
        <f>Table1[[#This Row],[Total CHW Consumption]]</f>
        <v>0</v>
      </c>
      <c r="AQ379" s="9">
        <f>Table1[[#This Row],[Total DW Consumption]]*0</f>
        <v>0</v>
      </c>
      <c r="AR379" s="9">
        <f>SUM(Table1[[#This Row],[Total Elec Energy]:[Total DW Energy]])</f>
        <v>1252498.0280561659</v>
      </c>
      <c r="AS379" s="7">
        <f>IFERROR(Table1[[#This Row],[Total Building Energy (kBTU)]]/Table1[[#This Row],[Building Area]],0)</f>
        <v>10.145463314725857</v>
      </c>
    </row>
    <row r="380" spans="1:45" x14ac:dyDescent="0.25">
      <c r="A380" s="4">
        <v>44378</v>
      </c>
      <c r="B380" t="s">
        <v>121</v>
      </c>
      <c r="C380">
        <f>VLOOKUP(Table1[[#This Row],[Building]],Building_Areas,2,FALSE)</f>
        <v>36500</v>
      </c>
      <c r="E380">
        <v>14485</v>
      </c>
      <c r="F380">
        <v>49742.491999999998</v>
      </c>
      <c r="G380">
        <v>1.362808</v>
      </c>
      <c r="K380">
        <v>0</v>
      </c>
      <c r="N380">
        <v>319672</v>
      </c>
      <c r="AF380" s="9">
        <f>SUMIF(Table1[[#Headers],[Steam Consumption]:[CHW Consumption_2]], "Elec*",D380:AE380)</f>
        <v>14485</v>
      </c>
      <c r="AG380" s="9">
        <f>SUMIF(Table1[[#Headers],[Steam Consumption]:[CHW Consumption_2]], "Gas*",D380:AE380)</f>
        <v>0</v>
      </c>
      <c r="AH380" s="9">
        <f>SUMIF(Table1[[#Headers],[Steam Consumption]:[CHW Consumption_2]], "Steam*",D380:AE380)</f>
        <v>0</v>
      </c>
      <c r="AI380" s="9">
        <f>SUMIF(Table1[[#Headers],[Steam Consumption]:[CHW Consumption_2]], "HW *",D380:AE380)</f>
        <v>0</v>
      </c>
      <c r="AJ380" s="9">
        <f>SUMIF(Table1[[#Headers],[Steam Consumption]:[CHW Consumption_2]], "CHW*",D380:AE380)</f>
        <v>319672</v>
      </c>
      <c r="AK380" s="9">
        <f>SUMIF(Table1[[#Headers],[Steam Consumption]:[CHW Consumption_2]], "DW*",D380:AE380)</f>
        <v>0</v>
      </c>
      <c r="AL380" s="9">
        <f>Table1[[#This Row],[Total Elec Consumption]]*3.412</f>
        <v>49422.82</v>
      </c>
      <c r="AM380" s="9">
        <f>Table1[[#This Row],[Total Gas Consumption]]*1</f>
        <v>0</v>
      </c>
      <c r="AN380" s="9">
        <f>Table1[[#This Row],[Total Steam Consumption]]*950/1000</f>
        <v>0</v>
      </c>
      <c r="AO380" s="9">
        <f>Table1[[#This Row],[Total HW Consumption]]</f>
        <v>0</v>
      </c>
      <c r="AP380" s="9">
        <f>Table1[[#This Row],[Total CHW Consumption]]</f>
        <v>319672</v>
      </c>
      <c r="AQ380" s="9">
        <f>Table1[[#This Row],[Total DW Consumption]]*0</f>
        <v>0</v>
      </c>
      <c r="AR380" s="9">
        <f>SUM(Table1[[#This Row],[Total Elec Energy]:[Total DW Energy]])</f>
        <v>369094.82</v>
      </c>
      <c r="AS380" s="7">
        <f>IFERROR(Table1[[#This Row],[Total Building Energy (kBTU)]]/Table1[[#This Row],[Building Area]],0)</f>
        <v>10.112186849315069</v>
      </c>
    </row>
    <row r="381" spans="1:45" x14ac:dyDescent="0.25">
      <c r="A381" s="4">
        <v>43709</v>
      </c>
      <c r="B381" t="s">
        <v>77</v>
      </c>
      <c r="C381">
        <f>VLOOKUP(Table1[[#This Row],[Building]],Building_Areas,2,FALSE)</f>
        <v>133990</v>
      </c>
      <c r="D381">
        <v>0</v>
      </c>
      <c r="H381">
        <v>114760.7142857143</v>
      </c>
      <c r="I381">
        <v>0</v>
      </c>
      <c r="M381">
        <v>0</v>
      </c>
      <c r="N381">
        <v>959625.6</v>
      </c>
      <c r="AF381" s="9">
        <f>SUMIF(Table1[[#Headers],[Steam Consumption]:[CHW Consumption_2]], "Elec*",D381:AE381)</f>
        <v>114760.7142857143</v>
      </c>
      <c r="AG381" s="9">
        <f>SUMIF(Table1[[#Headers],[Steam Consumption]:[CHW Consumption_2]], "Gas*",D381:AE381)</f>
        <v>0</v>
      </c>
      <c r="AH381" s="9">
        <f>SUMIF(Table1[[#Headers],[Steam Consumption]:[CHW Consumption_2]], "Steam*",D381:AE381)</f>
        <v>0</v>
      </c>
      <c r="AI381" s="9">
        <f>SUMIF(Table1[[#Headers],[Steam Consumption]:[CHW Consumption_2]], "HW *",D381:AE381)</f>
        <v>0</v>
      </c>
      <c r="AJ381" s="9">
        <f>SUMIF(Table1[[#Headers],[Steam Consumption]:[CHW Consumption_2]], "CHW*",D381:AE381)</f>
        <v>959625.6</v>
      </c>
      <c r="AK381" s="9">
        <f>SUMIF(Table1[[#Headers],[Steam Consumption]:[CHW Consumption_2]], "DW*",D381:AE381)</f>
        <v>0</v>
      </c>
      <c r="AL381" s="9">
        <f>Table1[[#This Row],[Total Elec Consumption]]*3.412</f>
        <v>391563.55714285717</v>
      </c>
      <c r="AM381" s="9">
        <f>Table1[[#This Row],[Total Gas Consumption]]*1</f>
        <v>0</v>
      </c>
      <c r="AN381" s="9">
        <f>Table1[[#This Row],[Total Steam Consumption]]*950/1000</f>
        <v>0</v>
      </c>
      <c r="AO381" s="9">
        <f>Table1[[#This Row],[Total HW Consumption]]</f>
        <v>0</v>
      </c>
      <c r="AP381" s="9">
        <f>Table1[[#This Row],[Total CHW Consumption]]</f>
        <v>959625.6</v>
      </c>
      <c r="AQ381" s="9">
        <f>Table1[[#This Row],[Total DW Consumption]]*0</f>
        <v>0</v>
      </c>
      <c r="AR381" s="9">
        <f>SUM(Table1[[#This Row],[Total Elec Energy]:[Total DW Energy]])</f>
        <v>1351189.1571428571</v>
      </c>
      <c r="AS381" s="7">
        <f>IFERROR(Table1[[#This Row],[Total Building Energy (kBTU)]]/Table1[[#This Row],[Building Area]],0)</f>
        <v>10.084253728956318</v>
      </c>
    </row>
    <row r="382" spans="1:45" x14ac:dyDescent="0.25">
      <c r="A382" s="4">
        <v>43862</v>
      </c>
      <c r="B382" t="s">
        <v>79</v>
      </c>
      <c r="C382">
        <f>VLOOKUP(Table1[[#This Row],[Building]],Building_Areas,2,FALSE)</f>
        <v>24894</v>
      </c>
      <c r="E382">
        <v>3157.52</v>
      </c>
      <c r="F382">
        <v>24012333.458239991</v>
      </c>
      <c r="G382">
        <v>964.58317097453187</v>
      </c>
      <c r="J382">
        <v>240015.6</v>
      </c>
      <c r="AF382" s="9">
        <f>SUMIF(Table1[[#Headers],[Steam Consumption]:[CHW Consumption_2]], "Elec*",D382:AE382)</f>
        <v>3157.52</v>
      </c>
      <c r="AG382" s="9">
        <f>SUMIF(Table1[[#Headers],[Steam Consumption]:[CHW Consumption_2]], "Gas*",D382:AE382)</f>
        <v>240015.6</v>
      </c>
      <c r="AH382" s="9">
        <f>SUMIF(Table1[[#Headers],[Steam Consumption]:[CHW Consumption_2]], "Steam*",D382:AE382)</f>
        <v>0</v>
      </c>
      <c r="AI382" s="9">
        <f>SUMIF(Table1[[#Headers],[Steam Consumption]:[CHW Consumption_2]], "HW *",D382:AE382)</f>
        <v>0</v>
      </c>
      <c r="AJ382" s="9">
        <f>SUMIF(Table1[[#Headers],[Steam Consumption]:[CHW Consumption_2]], "CHW*",D382:AE382)</f>
        <v>0</v>
      </c>
      <c r="AK382" s="9">
        <f>SUMIF(Table1[[#Headers],[Steam Consumption]:[CHW Consumption_2]], "DW*",D382:AE382)</f>
        <v>0</v>
      </c>
      <c r="AL382" s="9">
        <f>Table1[[#This Row],[Total Elec Consumption]]*3.412</f>
        <v>10773.45824</v>
      </c>
      <c r="AM382" s="9">
        <f>Table1[[#This Row],[Total Gas Consumption]]*1</f>
        <v>240015.6</v>
      </c>
      <c r="AN382" s="9">
        <f>Table1[[#This Row],[Total Steam Consumption]]*950/1000</f>
        <v>0</v>
      </c>
      <c r="AO382" s="9">
        <f>Table1[[#This Row],[Total HW Consumption]]</f>
        <v>0</v>
      </c>
      <c r="AP382" s="9">
        <f>Table1[[#This Row],[Total CHW Consumption]]</f>
        <v>0</v>
      </c>
      <c r="AQ382" s="9">
        <f>Table1[[#This Row],[Total DW Consumption]]*0</f>
        <v>0</v>
      </c>
      <c r="AR382" s="9">
        <f>SUM(Table1[[#This Row],[Total Elec Energy]:[Total DW Energy]])</f>
        <v>250789.05824000001</v>
      </c>
      <c r="AS382" s="7">
        <f>IFERROR(Table1[[#This Row],[Total Building Energy (kBTU)]]/Table1[[#This Row],[Building Area]],0)</f>
        <v>10.074277265204467</v>
      </c>
    </row>
    <row r="383" spans="1:45" x14ac:dyDescent="0.25">
      <c r="A383" s="4">
        <v>44348</v>
      </c>
      <c r="B383" t="s">
        <v>77</v>
      </c>
      <c r="C383">
        <f>VLOOKUP(Table1[[#This Row],[Building]],Building_Areas,2,FALSE)</f>
        <v>133990</v>
      </c>
      <c r="D383">
        <v>0</v>
      </c>
      <c r="H383">
        <v>116920</v>
      </c>
      <c r="I383">
        <v>0</v>
      </c>
      <c r="M383">
        <v>0</v>
      </c>
      <c r="N383">
        <v>950840</v>
      </c>
      <c r="AF383" s="9">
        <f>SUMIF(Table1[[#Headers],[Steam Consumption]:[CHW Consumption_2]], "Elec*",D383:AE383)</f>
        <v>116920</v>
      </c>
      <c r="AG383" s="9">
        <f>SUMIF(Table1[[#Headers],[Steam Consumption]:[CHW Consumption_2]], "Gas*",D383:AE383)</f>
        <v>0</v>
      </c>
      <c r="AH383" s="9">
        <f>SUMIF(Table1[[#Headers],[Steam Consumption]:[CHW Consumption_2]], "Steam*",D383:AE383)</f>
        <v>0</v>
      </c>
      <c r="AI383" s="9">
        <f>SUMIF(Table1[[#Headers],[Steam Consumption]:[CHW Consumption_2]], "HW *",D383:AE383)</f>
        <v>0</v>
      </c>
      <c r="AJ383" s="9">
        <f>SUMIF(Table1[[#Headers],[Steam Consumption]:[CHW Consumption_2]], "CHW*",D383:AE383)</f>
        <v>950840</v>
      </c>
      <c r="AK383" s="9">
        <f>SUMIF(Table1[[#Headers],[Steam Consumption]:[CHW Consumption_2]], "DW*",D383:AE383)</f>
        <v>0</v>
      </c>
      <c r="AL383" s="9">
        <f>Table1[[#This Row],[Total Elec Consumption]]*3.412</f>
        <v>398931.04</v>
      </c>
      <c r="AM383" s="9">
        <f>Table1[[#This Row],[Total Gas Consumption]]*1</f>
        <v>0</v>
      </c>
      <c r="AN383" s="9">
        <f>Table1[[#This Row],[Total Steam Consumption]]*950/1000</f>
        <v>0</v>
      </c>
      <c r="AO383" s="9">
        <f>Table1[[#This Row],[Total HW Consumption]]</f>
        <v>0</v>
      </c>
      <c r="AP383" s="9">
        <f>Table1[[#This Row],[Total CHW Consumption]]</f>
        <v>950840</v>
      </c>
      <c r="AQ383" s="9">
        <f>Table1[[#This Row],[Total DW Consumption]]*0</f>
        <v>0</v>
      </c>
      <c r="AR383" s="9">
        <f>SUM(Table1[[#This Row],[Total Elec Energy]:[Total DW Energy]])</f>
        <v>1349771.04</v>
      </c>
      <c r="AS383" s="7">
        <f>IFERROR(Table1[[#This Row],[Total Building Energy (kBTU)]]/Table1[[#This Row],[Building Area]],0)</f>
        <v>10.073669975371297</v>
      </c>
    </row>
    <row r="384" spans="1:45" x14ac:dyDescent="0.25">
      <c r="A384" s="4">
        <v>43586</v>
      </c>
      <c r="B384" t="s">
        <v>84</v>
      </c>
      <c r="C384">
        <f>VLOOKUP(Table1[[#This Row],[Building]],Building_Areas,2,FALSE)</f>
        <v>111135</v>
      </c>
      <c r="D384">
        <v>534325.18518518517</v>
      </c>
      <c r="E384">
        <v>55642.52</v>
      </c>
      <c r="F384">
        <v>487795790.19305491</v>
      </c>
      <c r="G384">
        <v>4389.2184297750919</v>
      </c>
      <c r="L384">
        <v>300948</v>
      </c>
      <c r="N384">
        <v>421025.92592592601</v>
      </c>
      <c r="AF384" s="9">
        <f>SUMIF(Table1[[#Headers],[Steam Consumption]:[CHW Consumption_2]], "Elec*",D384:AE384)</f>
        <v>55642.52</v>
      </c>
      <c r="AG384" s="9">
        <f>SUMIF(Table1[[#Headers],[Steam Consumption]:[CHW Consumption_2]], "Gas*",D384:AE384)</f>
        <v>0</v>
      </c>
      <c r="AH384" s="9">
        <f>SUMIF(Table1[[#Headers],[Steam Consumption]:[CHW Consumption_2]], "Steam*",D384:AE384)</f>
        <v>534325.18518518517</v>
      </c>
      <c r="AI384" s="9">
        <f>SUMIF(Table1[[#Headers],[Steam Consumption]:[CHW Consumption_2]], "HW *",D384:AE384)</f>
        <v>0</v>
      </c>
      <c r="AJ384" s="9">
        <f>SUMIF(Table1[[#Headers],[Steam Consumption]:[CHW Consumption_2]], "CHW*",D384:AE384)</f>
        <v>421025.92592592601</v>
      </c>
      <c r="AK384" s="9">
        <f>SUMIF(Table1[[#Headers],[Steam Consumption]:[CHW Consumption_2]], "DW*",D384:AE384)</f>
        <v>300948</v>
      </c>
      <c r="AL384" s="9">
        <f>Table1[[#This Row],[Total Elec Consumption]]*3.412</f>
        <v>189852.27823999999</v>
      </c>
      <c r="AM384" s="9">
        <f>Table1[[#This Row],[Total Gas Consumption]]*1</f>
        <v>0</v>
      </c>
      <c r="AN384" s="9">
        <f>Table1[[#This Row],[Total Steam Consumption]]*950/1000</f>
        <v>507608.9259259259</v>
      </c>
      <c r="AO384" s="9">
        <f>Table1[[#This Row],[Total HW Consumption]]</f>
        <v>0</v>
      </c>
      <c r="AP384" s="9">
        <f>Table1[[#This Row],[Total CHW Consumption]]</f>
        <v>421025.92592592601</v>
      </c>
      <c r="AQ384" s="9">
        <f>Table1[[#This Row],[Total DW Consumption]]*0</f>
        <v>0</v>
      </c>
      <c r="AR384" s="9">
        <f>SUM(Table1[[#This Row],[Total Elec Energy]:[Total DW Energy]])</f>
        <v>1118487.1300918518</v>
      </c>
      <c r="AS384" s="7">
        <f>IFERROR(Table1[[#This Row],[Total Building Energy (kBTU)]]/Table1[[#This Row],[Building Area]],0)</f>
        <v>10.064220363448525</v>
      </c>
    </row>
    <row r="385" spans="1:45" x14ac:dyDescent="0.25">
      <c r="A385" s="4">
        <v>43617</v>
      </c>
      <c r="B385" t="s">
        <v>87</v>
      </c>
      <c r="C385">
        <f>VLOOKUP(Table1[[#This Row],[Building]],Building_Areas,2,FALSE)</f>
        <v>69841</v>
      </c>
      <c r="F385">
        <v>1322765.607936508</v>
      </c>
      <c r="G385">
        <v>18.939671653276839</v>
      </c>
      <c r="H385">
        <v>7227.7777777777774</v>
      </c>
      <c r="I385">
        <v>16538.888888888891</v>
      </c>
      <c r="M385">
        <v>139617.85714285719</v>
      </c>
      <c r="O385">
        <v>42155.555555555547</v>
      </c>
      <c r="P385">
        <v>0</v>
      </c>
      <c r="Q385">
        <v>0</v>
      </c>
      <c r="R385">
        <v>681.42857142857144</v>
      </c>
      <c r="S385">
        <v>0</v>
      </c>
      <c r="AF385" s="9">
        <f>SUMIF(Table1[[#Headers],[Steam Consumption]:[CHW Consumption_2]], "Elec*",D385:AE385)</f>
        <v>205540.07936507941</v>
      </c>
      <c r="AG385" s="9">
        <f>SUMIF(Table1[[#Headers],[Steam Consumption]:[CHW Consumption_2]], "Gas*",D385:AE385)</f>
        <v>0</v>
      </c>
      <c r="AH385" s="9">
        <f>SUMIF(Table1[[#Headers],[Steam Consumption]:[CHW Consumption_2]], "Steam*",D385:AE385)</f>
        <v>681.42857142857144</v>
      </c>
      <c r="AI385" s="9">
        <f>SUMIF(Table1[[#Headers],[Steam Consumption]:[CHW Consumption_2]], "HW *",D385:AE385)</f>
        <v>0</v>
      </c>
      <c r="AJ385" s="9">
        <f>SUMIF(Table1[[#Headers],[Steam Consumption]:[CHW Consumption_2]], "CHW*",D385:AE385)</f>
        <v>0</v>
      </c>
      <c r="AK385" s="9">
        <f>SUMIF(Table1[[#Headers],[Steam Consumption]:[CHW Consumption_2]], "DW*",D385:AE385)</f>
        <v>0</v>
      </c>
      <c r="AL385" s="9">
        <f>Table1[[#This Row],[Total Elec Consumption]]*3.412</f>
        <v>701302.75079365098</v>
      </c>
      <c r="AM385" s="9">
        <f>Table1[[#This Row],[Total Gas Consumption]]*1</f>
        <v>0</v>
      </c>
      <c r="AN385" s="9">
        <f>Table1[[#This Row],[Total Steam Consumption]]*950/1000</f>
        <v>647.35714285714289</v>
      </c>
      <c r="AO385" s="9">
        <f>Table1[[#This Row],[Total HW Consumption]]</f>
        <v>0</v>
      </c>
      <c r="AP385" s="9">
        <f>Table1[[#This Row],[Total CHW Consumption]]</f>
        <v>0</v>
      </c>
      <c r="AQ385" s="9">
        <f>Table1[[#This Row],[Total DW Consumption]]*0</f>
        <v>0</v>
      </c>
      <c r="AR385" s="9">
        <f>SUM(Table1[[#This Row],[Total Elec Energy]:[Total DW Energy]])</f>
        <v>701950.10793650814</v>
      </c>
      <c r="AS385" s="7">
        <f>IFERROR(Table1[[#This Row],[Total Building Energy (kBTU)]]/Table1[[#This Row],[Building Area]],0)</f>
        <v>10.050688104931318</v>
      </c>
    </row>
    <row r="386" spans="1:45" x14ac:dyDescent="0.25">
      <c r="A386" s="4">
        <v>44378</v>
      </c>
      <c r="B386" t="s">
        <v>126</v>
      </c>
      <c r="C386">
        <f>VLOOKUP(Table1[[#This Row],[Building]],Building_Areas,2,FALSE)</f>
        <v>62912.82</v>
      </c>
      <c r="D386">
        <v>168148</v>
      </c>
      <c r="E386">
        <v>53981</v>
      </c>
      <c r="F386">
        <v>153535445.83082351</v>
      </c>
      <c r="G386">
        <v>2440.4407011400431</v>
      </c>
      <c r="N386">
        <v>286658.82352941181</v>
      </c>
      <c r="AF386" s="9">
        <f>SUMIF(Table1[[#Headers],[Steam Consumption]:[CHW Consumption_2]], "Elec*",D386:AE386)</f>
        <v>53981</v>
      </c>
      <c r="AG386" s="9">
        <f>SUMIF(Table1[[#Headers],[Steam Consumption]:[CHW Consumption_2]], "Gas*",D386:AE386)</f>
        <v>0</v>
      </c>
      <c r="AH386" s="9">
        <f>SUMIF(Table1[[#Headers],[Steam Consumption]:[CHW Consumption_2]], "Steam*",D386:AE386)</f>
        <v>168148</v>
      </c>
      <c r="AI386" s="9">
        <f>SUMIF(Table1[[#Headers],[Steam Consumption]:[CHW Consumption_2]], "HW *",D386:AE386)</f>
        <v>0</v>
      </c>
      <c r="AJ386" s="9">
        <f>SUMIF(Table1[[#Headers],[Steam Consumption]:[CHW Consumption_2]], "CHW*",D386:AE386)</f>
        <v>286658.82352941181</v>
      </c>
      <c r="AK386" s="9">
        <f>SUMIF(Table1[[#Headers],[Steam Consumption]:[CHW Consumption_2]], "DW*",D386:AE386)</f>
        <v>0</v>
      </c>
      <c r="AL386" s="9">
        <f>Table1[[#This Row],[Total Elec Consumption]]*3.412</f>
        <v>184183.17199999999</v>
      </c>
      <c r="AM386" s="9">
        <f>Table1[[#This Row],[Total Gas Consumption]]*1</f>
        <v>0</v>
      </c>
      <c r="AN386" s="9">
        <f>Table1[[#This Row],[Total Steam Consumption]]*950/1000</f>
        <v>159740.6</v>
      </c>
      <c r="AO386" s="9">
        <f>Table1[[#This Row],[Total HW Consumption]]</f>
        <v>0</v>
      </c>
      <c r="AP386" s="9">
        <f>Table1[[#This Row],[Total CHW Consumption]]</f>
        <v>286658.82352941181</v>
      </c>
      <c r="AQ386" s="9">
        <f>Table1[[#This Row],[Total DW Consumption]]*0</f>
        <v>0</v>
      </c>
      <c r="AR386" s="9">
        <f>SUM(Table1[[#This Row],[Total Elec Energy]:[Total DW Energy]])</f>
        <v>630582.5955294118</v>
      </c>
      <c r="AS386" s="7">
        <f>IFERROR(Table1[[#This Row],[Total Building Energy (kBTU)]]/Table1[[#This Row],[Building Area]],0)</f>
        <v>10.023117633725715</v>
      </c>
    </row>
    <row r="387" spans="1:45" x14ac:dyDescent="0.25">
      <c r="A387" s="4">
        <v>44287</v>
      </c>
      <c r="B387" t="s">
        <v>120</v>
      </c>
      <c r="C387">
        <f>VLOOKUP(Table1[[#This Row],[Building]],Building_Areas,2,FALSE)</f>
        <v>36500</v>
      </c>
      <c r="D387">
        <v>269140</v>
      </c>
      <c r="E387">
        <v>21389</v>
      </c>
      <c r="F387">
        <v>246016295.6014483</v>
      </c>
      <c r="G387">
        <v>6740.17248223146</v>
      </c>
      <c r="K387">
        <v>35930</v>
      </c>
      <c r="L387">
        <v>487600</v>
      </c>
      <c r="N387">
        <v>403.44827586206901</v>
      </c>
      <c r="AF387" s="9">
        <f>SUMIF(Table1[[#Headers],[Steam Consumption]:[CHW Consumption_2]], "Elec*",D387:AE387)</f>
        <v>21389</v>
      </c>
      <c r="AG387" s="9">
        <f>SUMIF(Table1[[#Headers],[Steam Consumption]:[CHW Consumption_2]], "Gas*",D387:AE387)</f>
        <v>0</v>
      </c>
      <c r="AH387" s="9">
        <f>SUMIF(Table1[[#Headers],[Steam Consumption]:[CHW Consumption_2]], "Steam*",D387:AE387)</f>
        <v>269140</v>
      </c>
      <c r="AI387" s="9">
        <f>SUMIF(Table1[[#Headers],[Steam Consumption]:[CHW Consumption_2]], "HW *",D387:AE387)</f>
        <v>35930</v>
      </c>
      <c r="AJ387" s="9">
        <f>SUMIF(Table1[[#Headers],[Steam Consumption]:[CHW Consumption_2]], "CHW*",D387:AE387)</f>
        <v>403.44827586206901</v>
      </c>
      <c r="AK387" s="9">
        <f>SUMIF(Table1[[#Headers],[Steam Consumption]:[CHW Consumption_2]], "DW*",D387:AE387)</f>
        <v>487600</v>
      </c>
      <c r="AL387" s="9">
        <f>Table1[[#This Row],[Total Elec Consumption]]*3.412</f>
        <v>72979.267999999996</v>
      </c>
      <c r="AM387" s="9">
        <f>Table1[[#This Row],[Total Gas Consumption]]*1</f>
        <v>0</v>
      </c>
      <c r="AN387" s="9">
        <f>Table1[[#This Row],[Total Steam Consumption]]*950/1000</f>
        <v>255683</v>
      </c>
      <c r="AO387" s="9">
        <f>Table1[[#This Row],[Total HW Consumption]]</f>
        <v>35930</v>
      </c>
      <c r="AP387" s="9">
        <f>Table1[[#This Row],[Total CHW Consumption]]</f>
        <v>403.44827586206901</v>
      </c>
      <c r="AQ387" s="9">
        <f>Table1[[#This Row],[Total DW Consumption]]*0</f>
        <v>0</v>
      </c>
      <c r="AR387" s="9">
        <f>SUM(Table1[[#This Row],[Total Elec Energy]:[Total DW Energy]])</f>
        <v>364995.71627586207</v>
      </c>
      <c r="AS387" s="7">
        <f>IFERROR(Table1[[#This Row],[Total Building Energy (kBTU)]]/Table1[[#This Row],[Building Area]],0)</f>
        <v>9.9998826376948511</v>
      </c>
    </row>
    <row r="388" spans="1:45" x14ac:dyDescent="0.25">
      <c r="A388" s="4">
        <v>44348</v>
      </c>
      <c r="B388" t="s">
        <v>121</v>
      </c>
      <c r="C388">
        <f>VLOOKUP(Table1[[#This Row],[Building]],Building_Areas,2,FALSE)</f>
        <v>36500</v>
      </c>
      <c r="E388">
        <v>14123</v>
      </c>
      <c r="F388">
        <v>48504.476000000002</v>
      </c>
      <c r="G388">
        <v>1.328889753424658</v>
      </c>
      <c r="K388">
        <v>0</v>
      </c>
      <c r="N388">
        <v>316800</v>
      </c>
      <c r="AF388" s="9">
        <f>SUMIF(Table1[[#Headers],[Steam Consumption]:[CHW Consumption_2]], "Elec*",D388:AE388)</f>
        <v>14123</v>
      </c>
      <c r="AG388" s="9">
        <f>SUMIF(Table1[[#Headers],[Steam Consumption]:[CHW Consumption_2]], "Gas*",D388:AE388)</f>
        <v>0</v>
      </c>
      <c r="AH388" s="9">
        <f>SUMIF(Table1[[#Headers],[Steam Consumption]:[CHW Consumption_2]], "Steam*",D388:AE388)</f>
        <v>0</v>
      </c>
      <c r="AI388" s="9">
        <f>SUMIF(Table1[[#Headers],[Steam Consumption]:[CHW Consumption_2]], "HW *",D388:AE388)</f>
        <v>0</v>
      </c>
      <c r="AJ388" s="9">
        <f>SUMIF(Table1[[#Headers],[Steam Consumption]:[CHW Consumption_2]], "CHW*",D388:AE388)</f>
        <v>316800</v>
      </c>
      <c r="AK388" s="9">
        <f>SUMIF(Table1[[#Headers],[Steam Consumption]:[CHW Consumption_2]], "DW*",D388:AE388)</f>
        <v>0</v>
      </c>
      <c r="AL388" s="9">
        <f>Table1[[#This Row],[Total Elec Consumption]]*3.412</f>
        <v>48187.675999999999</v>
      </c>
      <c r="AM388" s="9">
        <f>Table1[[#This Row],[Total Gas Consumption]]*1</f>
        <v>0</v>
      </c>
      <c r="AN388" s="9">
        <f>Table1[[#This Row],[Total Steam Consumption]]*950/1000</f>
        <v>0</v>
      </c>
      <c r="AO388" s="9">
        <f>Table1[[#This Row],[Total HW Consumption]]</f>
        <v>0</v>
      </c>
      <c r="AP388" s="9">
        <f>Table1[[#This Row],[Total CHW Consumption]]</f>
        <v>316800</v>
      </c>
      <c r="AQ388" s="9">
        <f>Table1[[#This Row],[Total DW Consumption]]*0</f>
        <v>0</v>
      </c>
      <c r="AR388" s="9">
        <f>SUM(Table1[[#This Row],[Total Elec Energy]:[Total DW Energy]])</f>
        <v>364987.67599999998</v>
      </c>
      <c r="AS388" s="7">
        <f>IFERROR(Table1[[#This Row],[Total Building Energy (kBTU)]]/Table1[[#This Row],[Building Area]],0)</f>
        <v>9.9996623561643823</v>
      </c>
    </row>
    <row r="389" spans="1:45" x14ac:dyDescent="0.25">
      <c r="A389" s="4">
        <v>43497</v>
      </c>
      <c r="B389" t="s">
        <v>79</v>
      </c>
      <c r="C389">
        <f>VLOOKUP(Table1[[#This Row],[Building]],Building_Areas,2,FALSE)</f>
        <v>24894</v>
      </c>
      <c r="E389">
        <v>3327.52</v>
      </c>
      <c r="F389">
        <v>23737433.498240001</v>
      </c>
      <c r="G389">
        <v>953.54035101791601</v>
      </c>
      <c r="J389">
        <v>237260.79999999999</v>
      </c>
      <c r="AF389" s="9">
        <f>SUMIF(Table1[[#Headers],[Steam Consumption]:[CHW Consumption_2]], "Elec*",D389:AE389)</f>
        <v>3327.52</v>
      </c>
      <c r="AG389" s="9">
        <f>SUMIF(Table1[[#Headers],[Steam Consumption]:[CHW Consumption_2]], "Gas*",D389:AE389)</f>
        <v>237260.79999999999</v>
      </c>
      <c r="AH389" s="9">
        <f>SUMIF(Table1[[#Headers],[Steam Consumption]:[CHW Consumption_2]], "Steam*",D389:AE389)</f>
        <v>0</v>
      </c>
      <c r="AI389" s="9">
        <f>SUMIF(Table1[[#Headers],[Steam Consumption]:[CHW Consumption_2]], "HW *",D389:AE389)</f>
        <v>0</v>
      </c>
      <c r="AJ389" s="9">
        <f>SUMIF(Table1[[#Headers],[Steam Consumption]:[CHW Consumption_2]], "CHW*",D389:AE389)</f>
        <v>0</v>
      </c>
      <c r="AK389" s="9">
        <f>SUMIF(Table1[[#Headers],[Steam Consumption]:[CHW Consumption_2]], "DW*",D389:AE389)</f>
        <v>0</v>
      </c>
      <c r="AL389" s="9">
        <f>Table1[[#This Row],[Total Elec Consumption]]*3.412</f>
        <v>11353.498239999999</v>
      </c>
      <c r="AM389" s="9">
        <f>Table1[[#This Row],[Total Gas Consumption]]*1</f>
        <v>237260.79999999999</v>
      </c>
      <c r="AN389" s="9">
        <f>Table1[[#This Row],[Total Steam Consumption]]*950/1000</f>
        <v>0</v>
      </c>
      <c r="AO389" s="9">
        <f>Table1[[#This Row],[Total HW Consumption]]</f>
        <v>0</v>
      </c>
      <c r="AP389" s="9">
        <f>Table1[[#This Row],[Total CHW Consumption]]</f>
        <v>0</v>
      </c>
      <c r="AQ389" s="9">
        <f>Table1[[#This Row],[Total DW Consumption]]*0</f>
        <v>0</v>
      </c>
      <c r="AR389" s="9">
        <f>SUM(Table1[[#This Row],[Total Elec Energy]:[Total DW Energy]])</f>
        <v>248614.29823999997</v>
      </c>
      <c r="AS389" s="7">
        <f>IFERROR(Table1[[#This Row],[Total Building Energy (kBTU)]]/Table1[[#This Row],[Building Area]],0)</f>
        <v>9.9869164553707712</v>
      </c>
    </row>
    <row r="390" spans="1:45" x14ac:dyDescent="0.25">
      <c r="A390" s="4">
        <v>44256</v>
      </c>
      <c r="B390" t="s">
        <v>126</v>
      </c>
      <c r="C390">
        <f>VLOOKUP(Table1[[#This Row],[Building]],Building_Areas,2,FALSE)</f>
        <v>62912.82</v>
      </c>
      <c r="D390">
        <v>476386.62068965519</v>
      </c>
      <c r="E390">
        <v>50500.068965517239</v>
      </c>
      <c r="F390">
        <v>434636904.30427587</v>
      </c>
      <c r="G390">
        <v>6908.5388441860323</v>
      </c>
      <c r="N390">
        <v>0</v>
      </c>
      <c r="AF390" s="9">
        <f>SUMIF(Table1[[#Headers],[Steam Consumption]:[CHW Consumption_2]], "Elec*",D390:AE390)</f>
        <v>50500.068965517239</v>
      </c>
      <c r="AG390" s="9">
        <f>SUMIF(Table1[[#Headers],[Steam Consumption]:[CHW Consumption_2]], "Gas*",D390:AE390)</f>
        <v>0</v>
      </c>
      <c r="AH390" s="9">
        <f>SUMIF(Table1[[#Headers],[Steam Consumption]:[CHW Consumption_2]], "Steam*",D390:AE390)</f>
        <v>476386.62068965519</v>
      </c>
      <c r="AI390" s="9">
        <f>SUMIF(Table1[[#Headers],[Steam Consumption]:[CHW Consumption_2]], "HW *",D390:AE390)</f>
        <v>0</v>
      </c>
      <c r="AJ390" s="9">
        <f>SUMIF(Table1[[#Headers],[Steam Consumption]:[CHW Consumption_2]], "CHW*",D390:AE390)</f>
        <v>0</v>
      </c>
      <c r="AK390" s="9">
        <f>SUMIF(Table1[[#Headers],[Steam Consumption]:[CHW Consumption_2]], "DW*",D390:AE390)</f>
        <v>0</v>
      </c>
      <c r="AL390" s="9">
        <f>Table1[[#This Row],[Total Elec Consumption]]*3.412</f>
        <v>172306.23531034481</v>
      </c>
      <c r="AM390" s="9">
        <f>Table1[[#This Row],[Total Gas Consumption]]*1</f>
        <v>0</v>
      </c>
      <c r="AN390" s="9">
        <f>Table1[[#This Row],[Total Steam Consumption]]*950/1000</f>
        <v>452567.28965517238</v>
      </c>
      <c r="AO390" s="9">
        <f>Table1[[#This Row],[Total HW Consumption]]</f>
        <v>0</v>
      </c>
      <c r="AP390" s="9">
        <f>Table1[[#This Row],[Total CHW Consumption]]</f>
        <v>0</v>
      </c>
      <c r="AQ390" s="9">
        <f>Table1[[#This Row],[Total DW Consumption]]*0</f>
        <v>0</v>
      </c>
      <c r="AR390" s="9">
        <f>SUM(Table1[[#This Row],[Total Elec Energy]:[Total DW Energy]])</f>
        <v>624873.52496551722</v>
      </c>
      <c r="AS390" s="7">
        <f>IFERROR(Table1[[#This Row],[Total Building Energy (kBTU)]]/Table1[[#This Row],[Building Area]],0)</f>
        <v>9.932371891222127</v>
      </c>
    </row>
    <row r="391" spans="1:45" x14ac:dyDescent="0.25">
      <c r="A391" s="4">
        <v>44256</v>
      </c>
      <c r="B391" t="s">
        <v>84</v>
      </c>
      <c r="C391">
        <f>VLOOKUP(Table1[[#This Row],[Building]],Building_Areas,2,FALSE)</f>
        <v>111135</v>
      </c>
      <c r="D391">
        <v>932274.75862068962</v>
      </c>
      <c r="E391">
        <v>61431.310344827587</v>
      </c>
      <c r="F391">
        <v>850662363.63089645</v>
      </c>
      <c r="G391">
        <v>7654.3155948251806</v>
      </c>
      <c r="L391">
        <v>218180.13793103449</v>
      </c>
      <c r="N391">
        <v>0</v>
      </c>
      <c r="AF391" s="9">
        <f>SUMIF(Table1[[#Headers],[Steam Consumption]:[CHW Consumption_2]], "Elec*",D391:AE391)</f>
        <v>61431.310344827587</v>
      </c>
      <c r="AG391" s="9">
        <f>SUMIF(Table1[[#Headers],[Steam Consumption]:[CHW Consumption_2]], "Gas*",D391:AE391)</f>
        <v>0</v>
      </c>
      <c r="AH391" s="9">
        <f>SUMIF(Table1[[#Headers],[Steam Consumption]:[CHW Consumption_2]], "Steam*",D391:AE391)</f>
        <v>932274.75862068962</v>
      </c>
      <c r="AI391" s="9">
        <f>SUMIF(Table1[[#Headers],[Steam Consumption]:[CHW Consumption_2]], "HW *",D391:AE391)</f>
        <v>0</v>
      </c>
      <c r="AJ391" s="9">
        <f>SUMIF(Table1[[#Headers],[Steam Consumption]:[CHW Consumption_2]], "CHW*",D391:AE391)</f>
        <v>0</v>
      </c>
      <c r="AK391" s="9">
        <f>SUMIF(Table1[[#Headers],[Steam Consumption]:[CHW Consumption_2]], "DW*",D391:AE391)</f>
        <v>218180.13793103449</v>
      </c>
      <c r="AL391" s="9">
        <f>Table1[[#This Row],[Total Elec Consumption]]*3.412</f>
        <v>209603.63089655171</v>
      </c>
      <c r="AM391" s="9">
        <f>Table1[[#This Row],[Total Gas Consumption]]*1</f>
        <v>0</v>
      </c>
      <c r="AN391" s="9">
        <f>Table1[[#This Row],[Total Steam Consumption]]*950/1000</f>
        <v>885661.02068965521</v>
      </c>
      <c r="AO391" s="9">
        <f>Table1[[#This Row],[Total HW Consumption]]</f>
        <v>0</v>
      </c>
      <c r="AP391" s="9">
        <f>Table1[[#This Row],[Total CHW Consumption]]</f>
        <v>0</v>
      </c>
      <c r="AQ391" s="9">
        <f>Table1[[#This Row],[Total DW Consumption]]*0</f>
        <v>0</v>
      </c>
      <c r="AR391" s="9">
        <f>SUM(Table1[[#This Row],[Total Elec Energy]:[Total DW Energy]])</f>
        <v>1095264.6515862069</v>
      </c>
      <c r="AS391" s="7">
        <f>IFERROR(Table1[[#This Row],[Total Building Energy (kBTU)]]/Table1[[#This Row],[Building Area]],0)</f>
        <v>9.8552629827345744</v>
      </c>
    </row>
    <row r="392" spans="1:45" x14ac:dyDescent="0.25">
      <c r="A392" s="4">
        <v>44136</v>
      </c>
      <c r="B392" t="s">
        <v>120</v>
      </c>
      <c r="C392">
        <f>VLOOKUP(Table1[[#This Row],[Building]],Building_Areas,2,FALSE)</f>
        <v>36500</v>
      </c>
      <c r="D392">
        <v>255351.42857142861</v>
      </c>
      <c r="E392">
        <v>22665.78947368421</v>
      </c>
      <c r="F392">
        <v>233266234.5343985</v>
      </c>
      <c r="G392">
        <v>6390.8557406684522</v>
      </c>
      <c r="K392">
        <v>38839.28571428571</v>
      </c>
      <c r="L392">
        <v>308357.1428571429</v>
      </c>
      <c r="N392">
        <v>21.428571428571431</v>
      </c>
      <c r="AF392" s="9">
        <f>SUMIF(Table1[[#Headers],[Steam Consumption]:[CHW Consumption_2]], "Elec*",D392:AE392)</f>
        <v>22665.78947368421</v>
      </c>
      <c r="AG392" s="9">
        <f>SUMIF(Table1[[#Headers],[Steam Consumption]:[CHW Consumption_2]], "Gas*",D392:AE392)</f>
        <v>0</v>
      </c>
      <c r="AH392" s="9">
        <f>SUMIF(Table1[[#Headers],[Steam Consumption]:[CHW Consumption_2]], "Steam*",D392:AE392)</f>
        <v>255351.42857142861</v>
      </c>
      <c r="AI392" s="9">
        <f>SUMIF(Table1[[#Headers],[Steam Consumption]:[CHW Consumption_2]], "HW *",D392:AE392)</f>
        <v>38839.28571428571</v>
      </c>
      <c r="AJ392" s="9">
        <f>SUMIF(Table1[[#Headers],[Steam Consumption]:[CHW Consumption_2]], "CHW*",D392:AE392)</f>
        <v>21.428571428571431</v>
      </c>
      <c r="AK392" s="9">
        <f>SUMIF(Table1[[#Headers],[Steam Consumption]:[CHW Consumption_2]], "DW*",D392:AE392)</f>
        <v>308357.1428571429</v>
      </c>
      <c r="AL392" s="9">
        <f>Table1[[#This Row],[Total Elec Consumption]]*3.412</f>
        <v>77335.673684210517</v>
      </c>
      <c r="AM392" s="9">
        <f>Table1[[#This Row],[Total Gas Consumption]]*1</f>
        <v>0</v>
      </c>
      <c r="AN392" s="9">
        <f>Table1[[#This Row],[Total Steam Consumption]]*950/1000</f>
        <v>242583.85714285716</v>
      </c>
      <c r="AO392" s="9">
        <f>Table1[[#This Row],[Total HW Consumption]]</f>
        <v>38839.28571428571</v>
      </c>
      <c r="AP392" s="9">
        <f>Table1[[#This Row],[Total CHW Consumption]]</f>
        <v>21.428571428571431</v>
      </c>
      <c r="AQ392" s="9">
        <f>Table1[[#This Row],[Total DW Consumption]]*0</f>
        <v>0</v>
      </c>
      <c r="AR392" s="9">
        <f>SUM(Table1[[#This Row],[Total Elec Energy]:[Total DW Energy]])</f>
        <v>358780.24511278194</v>
      </c>
      <c r="AS392" s="7">
        <f>IFERROR(Table1[[#This Row],[Total Building Energy (kBTU)]]/Table1[[#This Row],[Building Area]],0)</f>
        <v>9.8295957565145731</v>
      </c>
    </row>
    <row r="393" spans="1:45" x14ac:dyDescent="0.25">
      <c r="A393" s="4">
        <v>44197</v>
      </c>
      <c r="B393" t="s">
        <v>101</v>
      </c>
      <c r="C393">
        <f>VLOOKUP(Table1[[#This Row],[Building]],Building_Areas,2,FALSE)</f>
        <v>30399</v>
      </c>
      <c r="D393">
        <v>276270</v>
      </c>
      <c r="E393">
        <v>5058</v>
      </c>
      <c r="F393">
        <v>251993475.72400001</v>
      </c>
      <c r="G393">
        <v>8289.5317518339416</v>
      </c>
      <c r="H393">
        <v>0</v>
      </c>
      <c r="I393">
        <v>5269</v>
      </c>
      <c r="AF393" s="9">
        <f>SUMIF(Table1[[#Headers],[Steam Consumption]:[CHW Consumption_2]], "Elec*",D393:AE393)</f>
        <v>10327</v>
      </c>
      <c r="AG393" s="9">
        <f>SUMIF(Table1[[#Headers],[Steam Consumption]:[CHW Consumption_2]], "Gas*",D393:AE393)</f>
        <v>0</v>
      </c>
      <c r="AH393" s="9">
        <f>SUMIF(Table1[[#Headers],[Steam Consumption]:[CHW Consumption_2]], "Steam*",D393:AE393)</f>
        <v>276270</v>
      </c>
      <c r="AI393" s="9">
        <f>SUMIF(Table1[[#Headers],[Steam Consumption]:[CHW Consumption_2]], "HW *",D393:AE393)</f>
        <v>0</v>
      </c>
      <c r="AJ393" s="9">
        <f>SUMIF(Table1[[#Headers],[Steam Consumption]:[CHW Consumption_2]], "CHW*",D393:AE393)</f>
        <v>0</v>
      </c>
      <c r="AK393" s="9">
        <f>SUMIF(Table1[[#Headers],[Steam Consumption]:[CHW Consumption_2]], "DW*",D393:AE393)</f>
        <v>0</v>
      </c>
      <c r="AL393" s="9">
        <f>Table1[[#This Row],[Total Elec Consumption]]*3.412</f>
        <v>35235.724000000002</v>
      </c>
      <c r="AM393" s="9">
        <f>Table1[[#This Row],[Total Gas Consumption]]*1</f>
        <v>0</v>
      </c>
      <c r="AN393" s="9">
        <f>Table1[[#This Row],[Total Steam Consumption]]*950/1000</f>
        <v>262456.5</v>
      </c>
      <c r="AO393" s="9">
        <f>Table1[[#This Row],[Total HW Consumption]]</f>
        <v>0</v>
      </c>
      <c r="AP393" s="9">
        <f>Table1[[#This Row],[Total CHW Consumption]]</f>
        <v>0</v>
      </c>
      <c r="AQ393" s="9">
        <f>Table1[[#This Row],[Total DW Consumption]]*0</f>
        <v>0</v>
      </c>
      <c r="AR393" s="9">
        <f>SUM(Table1[[#This Row],[Total Elec Energy]:[Total DW Energy]])</f>
        <v>297692.22399999999</v>
      </c>
      <c r="AS393" s="7">
        <f>IFERROR(Table1[[#This Row],[Total Building Energy (kBTU)]]/Table1[[#This Row],[Building Area]],0)</f>
        <v>9.7928295009704254</v>
      </c>
    </row>
    <row r="394" spans="1:45" x14ac:dyDescent="0.25">
      <c r="A394" s="4">
        <v>44228</v>
      </c>
      <c r="B394" t="s">
        <v>101</v>
      </c>
      <c r="C394">
        <f>VLOOKUP(Table1[[#This Row],[Building]],Building_Areas,2,FALSE)</f>
        <v>30399</v>
      </c>
      <c r="D394">
        <v>284858</v>
      </c>
      <c r="E394">
        <v>4602.08</v>
      </c>
      <c r="F394">
        <v>259817493.59172919</v>
      </c>
      <c r="G394">
        <v>8546.9092270051387</v>
      </c>
      <c r="H394">
        <v>0</v>
      </c>
      <c r="I394">
        <v>3310.4615384615381</v>
      </c>
      <c r="AF394" s="9">
        <f>SUMIF(Table1[[#Headers],[Steam Consumption]:[CHW Consumption_2]], "Elec*",D394:AE394)</f>
        <v>7912.541538461538</v>
      </c>
      <c r="AG394" s="9">
        <f>SUMIF(Table1[[#Headers],[Steam Consumption]:[CHW Consumption_2]], "Gas*",D394:AE394)</f>
        <v>0</v>
      </c>
      <c r="AH394" s="9">
        <f>SUMIF(Table1[[#Headers],[Steam Consumption]:[CHW Consumption_2]], "Steam*",D394:AE394)</f>
        <v>284858</v>
      </c>
      <c r="AI394" s="9">
        <f>SUMIF(Table1[[#Headers],[Steam Consumption]:[CHW Consumption_2]], "HW *",D394:AE394)</f>
        <v>0</v>
      </c>
      <c r="AJ394" s="9">
        <f>SUMIF(Table1[[#Headers],[Steam Consumption]:[CHW Consumption_2]], "CHW*",D394:AE394)</f>
        <v>0</v>
      </c>
      <c r="AK394" s="9">
        <f>SUMIF(Table1[[#Headers],[Steam Consumption]:[CHW Consumption_2]], "DW*",D394:AE394)</f>
        <v>0</v>
      </c>
      <c r="AL394" s="9">
        <f>Table1[[#This Row],[Total Elec Consumption]]*3.412</f>
        <v>26997.591729230768</v>
      </c>
      <c r="AM394" s="9">
        <f>Table1[[#This Row],[Total Gas Consumption]]*1</f>
        <v>0</v>
      </c>
      <c r="AN394" s="9">
        <f>Table1[[#This Row],[Total Steam Consumption]]*950/1000</f>
        <v>270615.09999999998</v>
      </c>
      <c r="AO394" s="9">
        <f>Table1[[#This Row],[Total HW Consumption]]</f>
        <v>0</v>
      </c>
      <c r="AP394" s="9">
        <f>Table1[[#This Row],[Total CHW Consumption]]</f>
        <v>0</v>
      </c>
      <c r="AQ394" s="9">
        <f>Table1[[#This Row],[Total DW Consumption]]*0</f>
        <v>0</v>
      </c>
      <c r="AR394" s="9">
        <f>SUM(Table1[[#This Row],[Total Elec Energy]:[Total DW Energy]])</f>
        <v>297612.69172923075</v>
      </c>
      <c r="AS394" s="7">
        <f>IFERROR(Table1[[#This Row],[Total Building Energy (kBTU)]]/Table1[[#This Row],[Building Area]],0)</f>
        <v>9.7902132217912019</v>
      </c>
    </row>
    <row r="395" spans="1:45" x14ac:dyDescent="0.25">
      <c r="A395" s="4">
        <v>44470</v>
      </c>
      <c r="B395" t="s">
        <v>83</v>
      </c>
      <c r="C395">
        <f>VLOOKUP(Table1[[#This Row],[Building]],Building_Areas,2,FALSE)</f>
        <v>16298</v>
      </c>
      <c r="F395">
        <v>87645820.043034479</v>
      </c>
      <c r="G395">
        <v>5377.7040154027782</v>
      </c>
      <c r="H395">
        <v>0</v>
      </c>
      <c r="I395">
        <v>20079.448275862069</v>
      </c>
      <c r="J395">
        <v>0</v>
      </c>
      <c r="L395">
        <v>733524.13793103455</v>
      </c>
      <c r="P395">
        <v>69162.068965517232</v>
      </c>
      <c r="Q395">
        <v>26061.37931034483</v>
      </c>
      <c r="AF395" s="9">
        <f>SUMIF(Table1[[#Headers],[Steam Consumption]:[CHW Consumption_2]], "Elec*",D395:AE395)</f>
        <v>20079.448275862069</v>
      </c>
      <c r="AG395" s="9">
        <f>SUMIF(Table1[[#Headers],[Steam Consumption]:[CHW Consumption_2]], "Gas*",D395:AE395)</f>
        <v>0</v>
      </c>
      <c r="AH395" s="9">
        <f>SUMIF(Table1[[#Headers],[Steam Consumption]:[CHW Consumption_2]], "Steam*",D395:AE395)</f>
        <v>95223.448275862058</v>
      </c>
      <c r="AI395" s="9">
        <f>SUMIF(Table1[[#Headers],[Steam Consumption]:[CHW Consumption_2]], "HW *",D395:AE395)</f>
        <v>0</v>
      </c>
      <c r="AJ395" s="9">
        <f>SUMIF(Table1[[#Headers],[Steam Consumption]:[CHW Consumption_2]], "CHW*",D395:AE395)</f>
        <v>0</v>
      </c>
      <c r="AK395" s="9">
        <f>SUMIF(Table1[[#Headers],[Steam Consumption]:[CHW Consumption_2]], "DW*",D395:AE395)</f>
        <v>733524.13793103455</v>
      </c>
      <c r="AL395" s="9">
        <f>Table1[[#This Row],[Total Elec Consumption]]*3.412</f>
        <v>68511.077517241371</v>
      </c>
      <c r="AM395" s="9">
        <f>Table1[[#This Row],[Total Gas Consumption]]*1</f>
        <v>0</v>
      </c>
      <c r="AN395" s="9">
        <f>Table1[[#This Row],[Total Steam Consumption]]*950/1000</f>
        <v>90462.275862068956</v>
      </c>
      <c r="AO395" s="9">
        <f>Table1[[#This Row],[Total HW Consumption]]</f>
        <v>0</v>
      </c>
      <c r="AP395" s="9">
        <f>Table1[[#This Row],[Total CHW Consumption]]</f>
        <v>0</v>
      </c>
      <c r="AQ395" s="9">
        <f>Table1[[#This Row],[Total DW Consumption]]*0</f>
        <v>0</v>
      </c>
      <c r="AR395" s="9">
        <f>SUM(Table1[[#This Row],[Total Elec Energy]:[Total DW Energy]])</f>
        <v>158973.35337931034</v>
      </c>
      <c r="AS395" s="7">
        <f>IFERROR(Table1[[#This Row],[Total Building Energy (kBTU)]]/Table1[[#This Row],[Building Area]],0)</f>
        <v>9.7541632948404917</v>
      </c>
    </row>
    <row r="396" spans="1:45" x14ac:dyDescent="0.25">
      <c r="A396" s="4">
        <v>43739</v>
      </c>
      <c r="B396" t="s">
        <v>120</v>
      </c>
      <c r="C396">
        <f>VLOOKUP(Table1[[#This Row],[Building]],Building_Areas,2,FALSE)</f>
        <v>36500</v>
      </c>
      <c r="D396">
        <v>256175.44827586209</v>
      </c>
      <c r="E396">
        <v>24428</v>
      </c>
      <c r="F396">
        <v>234293482.8558448</v>
      </c>
      <c r="G396">
        <v>6418.9995302971183</v>
      </c>
      <c r="K396">
        <v>28691.03448275862</v>
      </c>
      <c r="L396">
        <v>578096.55172413785</v>
      </c>
      <c r="N396">
        <v>449.5</v>
      </c>
      <c r="AF396" s="9">
        <f>SUMIF(Table1[[#Headers],[Steam Consumption]:[CHW Consumption_2]], "Elec*",D396:AE396)</f>
        <v>24428</v>
      </c>
      <c r="AG396" s="9">
        <f>SUMIF(Table1[[#Headers],[Steam Consumption]:[CHW Consumption_2]], "Gas*",D396:AE396)</f>
        <v>0</v>
      </c>
      <c r="AH396" s="9">
        <f>SUMIF(Table1[[#Headers],[Steam Consumption]:[CHW Consumption_2]], "Steam*",D396:AE396)</f>
        <v>256175.44827586209</v>
      </c>
      <c r="AI396" s="9">
        <f>SUMIF(Table1[[#Headers],[Steam Consumption]:[CHW Consumption_2]], "HW *",D396:AE396)</f>
        <v>28691.03448275862</v>
      </c>
      <c r="AJ396" s="9">
        <f>SUMIF(Table1[[#Headers],[Steam Consumption]:[CHW Consumption_2]], "CHW*",D396:AE396)</f>
        <v>449.5</v>
      </c>
      <c r="AK396" s="9">
        <f>SUMIF(Table1[[#Headers],[Steam Consumption]:[CHW Consumption_2]], "DW*",D396:AE396)</f>
        <v>578096.55172413785</v>
      </c>
      <c r="AL396" s="9">
        <f>Table1[[#This Row],[Total Elec Consumption]]*3.412</f>
        <v>83348.335999999996</v>
      </c>
      <c r="AM396" s="9">
        <f>Table1[[#This Row],[Total Gas Consumption]]*1</f>
        <v>0</v>
      </c>
      <c r="AN396" s="9">
        <f>Table1[[#This Row],[Total Steam Consumption]]*950/1000</f>
        <v>243366.67586206898</v>
      </c>
      <c r="AO396" s="9">
        <f>Table1[[#This Row],[Total HW Consumption]]</f>
        <v>28691.03448275862</v>
      </c>
      <c r="AP396" s="9">
        <f>Table1[[#This Row],[Total CHW Consumption]]</f>
        <v>449.5</v>
      </c>
      <c r="AQ396" s="9">
        <f>Table1[[#This Row],[Total DW Consumption]]*0</f>
        <v>0</v>
      </c>
      <c r="AR396" s="9">
        <f>SUM(Table1[[#This Row],[Total Elec Energy]:[Total DW Energy]])</f>
        <v>355855.54634482757</v>
      </c>
      <c r="AS396" s="7">
        <f>IFERROR(Table1[[#This Row],[Total Building Energy (kBTU)]]/Table1[[#This Row],[Building Area]],0)</f>
        <v>9.7494670231459608</v>
      </c>
    </row>
    <row r="397" spans="1:45" x14ac:dyDescent="0.25">
      <c r="A397" s="4">
        <v>43678</v>
      </c>
      <c r="B397" t="s">
        <v>77</v>
      </c>
      <c r="C397">
        <f>VLOOKUP(Table1[[#This Row],[Building]],Building_Areas,2,FALSE)</f>
        <v>133990</v>
      </c>
      <c r="D397">
        <v>0</v>
      </c>
      <c r="H397">
        <v>124151.28</v>
      </c>
      <c r="I397">
        <v>0</v>
      </c>
      <c r="M397">
        <v>0</v>
      </c>
      <c r="N397">
        <v>880661.77777777775</v>
      </c>
      <c r="AF397" s="9">
        <f>SUMIF(Table1[[#Headers],[Steam Consumption]:[CHW Consumption_2]], "Elec*",D397:AE397)</f>
        <v>124151.28</v>
      </c>
      <c r="AG397" s="9">
        <f>SUMIF(Table1[[#Headers],[Steam Consumption]:[CHW Consumption_2]], "Gas*",D397:AE397)</f>
        <v>0</v>
      </c>
      <c r="AH397" s="9">
        <f>SUMIF(Table1[[#Headers],[Steam Consumption]:[CHW Consumption_2]], "Steam*",D397:AE397)</f>
        <v>0</v>
      </c>
      <c r="AI397" s="9">
        <f>SUMIF(Table1[[#Headers],[Steam Consumption]:[CHW Consumption_2]], "HW *",D397:AE397)</f>
        <v>0</v>
      </c>
      <c r="AJ397" s="9">
        <f>SUMIF(Table1[[#Headers],[Steam Consumption]:[CHW Consumption_2]], "CHW*",D397:AE397)</f>
        <v>880661.77777777775</v>
      </c>
      <c r="AK397" s="9">
        <f>SUMIF(Table1[[#Headers],[Steam Consumption]:[CHW Consumption_2]], "DW*",D397:AE397)</f>
        <v>0</v>
      </c>
      <c r="AL397" s="9">
        <f>Table1[[#This Row],[Total Elec Consumption]]*3.412</f>
        <v>423604.16735999996</v>
      </c>
      <c r="AM397" s="9">
        <f>Table1[[#This Row],[Total Gas Consumption]]*1</f>
        <v>0</v>
      </c>
      <c r="AN397" s="9">
        <f>Table1[[#This Row],[Total Steam Consumption]]*950/1000</f>
        <v>0</v>
      </c>
      <c r="AO397" s="9">
        <f>Table1[[#This Row],[Total HW Consumption]]</f>
        <v>0</v>
      </c>
      <c r="AP397" s="9">
        <f>Table1[[#This Row],[Total CHW Consumption]]</f>
        <v>880661.77777777775</v>
      </c>
      <c r="AQ397" s="9">
        <f>Table1[[#This Row],[Total DW Consumption]]*0</f>
        <v>0</v>
      </c>
      <c r="AR397" s="9">
        <f>SUM(Table1[[#This Row],[Total Elec Energy]:[Total DW Energy]])</f>
        <v>1304265.9451377778</v>
      </c>
      <c r="AS397" s="7">
        <f>IFERROR(Table1[[#This Row],[Total Building Energy (kBTU)]]/Table1[[#This Row],[Building Area]],0)</f>
        <v>9.7340543707573541</v>
      </c>
    </row>
    <row r="398" spans="1:45" x14ac:dyDescent="0.25">
      <c r="A398" s="4">
        <v>44228</v>
      </c>
      <c r="B398" t="s">
        <v>114</v>
      </c>
      <c r="C398">
        <f>VLOOKUP(Table1[[#This Row],[Building]],Building_Areas,2,FALSE)</f>
        <v>102517</v>
      </c>
      <c r="D398">
        <v>921212.92307692312</v>
      </c>
      <c r="E398">
        <v>35949.760000000002</v>
      </c>
      <c r="F398">
        <v>840268846.42727387</v>
      </c>
      <c r="G398">
        <v>8196.3854426804719</v>
      </c>
      <c r="AF398" s="9">
        <f>SUMIF(Table1[[#Headers],[Steam Consumption]:[CHW Consumption_2]], "Elec*",D398:AE398)</f>
        <v>35949.760000000002</v>
      </c>
      <c r="AG398" s="9">
        <f>SUMIF(Table1[[#Headers],[Steam Consumption]:[CHW Consumption_2]], "Gas*",D398:AE398)</f>
        <v>0</v>
      </c>
      <c r="AH398" s="9">
        <f>SUMIF(Table1[[#Headers],[Steam Consumption]:[CHW Consumption_2]], "Steam*",D398:AE398)</f>
        <v>921212.92307692312</v>
      </c>
      <c r="AI398" s="9">
        <f>SUMIF(Table1[[#Headers],[Steam Consumption]:[CHW Consumption_2]], "HW *",D398:AE398)</f>
        <v>0</v>
      </c>
      <c r="AJ398" s="9">
        <f>SUMIF(Table1[[#Headers],[Steam Consumption]:[CHW Consumption_2]], "CHW*",D398:AE398)</f>
        <v>0</v>
      </c>
      <c r="AK398" s="9">
        <f>SUMIF(Table1[[#Headers],[Steam Consumption]:[CHW Consumption_2]], "DW*",D398:AE398)</f>
        <v>0</v>
      </c>
      <c r="AL398" s="9">
        <f>Table1[[#This Row],[Total Elec Consumption]]*3.412</f>
        <v>122660.58112</v>
      </c>
      <c r="AM398" s="9">
        <f>Table1[[#This Row],[Total Gas Consumption]]*1</f>
        <v>0</v>
      </c>
      <c r="AN398" s="9">
        <f>Table1[[#This Row],[Total Steam Consumption]]*950/1000</f>
        <v>875152.27692307695</v>
      </c>
      <c r="AO398" s="9">
        <f>Table1[[#This Row],[Total HW Consumption]]</f>
        <v>0</v>
      </c>
      <c r="AP398" s="9">
        <f>Table1[[#This Row],[Total CHW Consumption]]</f>
        <v>0</v>
      </c>
      <c r="AQ398" s="9">
        <f>Table1[[#This Row],[Total DW Consumption]]*0</f>
        <v>0</v>
      </c>
      <c r="AR398" s="9">
        <f>SUM(Table1[[#This Row],[Total Elec Energy]:[Total DW Energy]])</f>
        <v>997812.85804307694</v>
      </c>
      <c r="AS398" s="7">
        <f>IFERROR(Table1[[#This Row],[Total Building Energy (kBTU)]]/Table1[[#This Row],[Building Area]],0)</f>
        <v>9.7331453129049521</v>
      </c>
    </row>
    <row r="399" spans="1:45" x14ac:dyDescent="0.25">
      <c r="A399" s="4">
        <v>43252</v>
      </c>
      <c r="B399" t="s">
        <v>87</v>
      </c>
      <c r="C399">
        <f>VLOOKUP(Table1[[#This Row],[Building]],Building_Areas,2,FALSE)</f>
        <v>69841</v>
      </c>
      <c r="F399">
        <v>9713154.2740909085</v>
      </c>
      <c r="G399">
        <v>139.0752462606622</v>
      </c>
      <c r="H399">
        <v>7575</v>
      </c>
      <c r="I399">
        <v>15341.25</v>
      </c>
      <c r="M399">
        <v>133324.28571428571</v>
      </c>
      <c r="O399">
        <v>38604.545454545463</v>
      </c>
      <c r="P399">
        <v>0</v>
      </c>
      <c r="Q399">
        <v>0</v>
      </c>
      <c r="R399">
        <v>9878.5714285714275</v>
      </c>
      <c r="S399">
        <v>42.857142857142861</v>
      </c>
      <c r="AF399" s="9">
        <f>SUMIF(Table1[[#Headers],[Steam Consumption]:[CHW Consumption_2]], "Elec*",D399:AE399)</f>
        <v>194845.08116883118</v>
      </c>
      <c r="AG399" s="9">
        <f>SUMIF(Table1[[#Headers],[Steam Consumption]:[CHW Consumption_2]], "Gas*",D399:AE399)</f>
        <v>0</v>
      </c>
      <c r="AH399" s="9">
        <f>SUMIF(Table1[[#Headers],[Steam Consumption]:[CHW Consumption_2]], "Steam*",D399:AE399)</f>
        <v>9921.4285714285706</v>
      </c>
      <c r="AI399" s="9">
        <f>SUMIF(Table1[[#Headers],[Steam Consumption]:[CHW Consumption_2]], "HW *",D399:AE399)</f>
        <v>0</v>
      </c>
      <c r="AJ399" s="9">
        <f>SUMIF(Table1[[#Headers],[Steam Consumption]:[CHW Consumption_2]], "CHW*",D399:AE399)</f>
        <v>0</v>
      </c>
      <c r="AK399" s="9">
        <f>SUMIF(Table1[[#Headers],[Steam Consumption]:[CHW Consumption_2]], "DW*",D399:AE399)</f>
        <v>0</v>
      </c>
      <c r="AL399" s="9">
        <f>Table1[[#This Row],[Total Elec Consumption]]*3.412</f>
        <v>664811.41694805201</v>
      </c>
      <c r="AM399" s="9">
        <f>Table1[[#This Row],[Total Gas Consumption]]*1</f>
        <v>0</v>
      </c>
      <c r="AN399" s="9">
        <f>Table1[[#This Row],[Total Steam Consumption]]*950/1000</f>
        <v>9425.3571428571413</v>
      </c>
      <c r="AO399" s="9">
        <f>Table1[[#This Row],[Total HW Consumption]]</f>
        <v>0</v>
      </c>
      <c r="AP399" s="9">
        <f>Table1[[#This Row],[Total CHW Consumption]]</f>
        <v>0</v>
      </c>
      <c r="AQ399" s="9">
        <f>Table1[[#This Row],[Total DW Consumption]]*0</f>
        <v>0</v>
      </c>
      <c r="AR399" s="9">
        <f>SUM(Table1[[#This Row],[Total Elec Energy]:[Total DW Energy]])</f>
        <v>674236.77409090917</v>
      </c>
      <c r="AS399" s="7">
        <f>IFERROR(Table1[[#This Row],[Total Building Energy (kBTU)]]/Table1[[#This Row],[Building Area]],0)</f>
        <v>9.6538820190276358</v>
      </c>
    </row>
    <row r="400" spans="1:45" x14ac:dyDescent="0.25">
      <c r="A400" s="4">
        <v>44409</v>
      </c>
      <c r="B400" t="s">
        <v>121</v>
      </c>
      <c r="C400">
        <f>VLOOKUP(Table1[[#This Row],[Building]],Building_Areas,2,FALSE)</f>
        <v>36500</v>
      </c>
      <c r="E400">
        <v>15034</v>
      </c>
      <c r="F400">
        <v>51596.767999999996</v>
      </c>
      <c r="G400">
        <v>1.413610082191781</v>
      </c>
      <c r="K400">
        <v>0</v>
      </c>
      <c r="N400">
        <v>300760</v>
      </c>
      <c r="AF400" s="9">
        <f>SUMIF(Table1[[#Headers],[Steam Consumption]:[CHW Consumption_2]], "Elec*",D400:AE400)</f>
        <v>15034</v>
      </c>
      <c r="AG400" s="9">
        <f>SUMIF(Table1[[#Headers],[Steam Consumption]:[CHW Consumption_2]], "Gas*",D400:AE400)</f>
        <v>0</v>
      </c>
      <c r="AH400" s="9">
        <f>SUMIF(Table1[[#Headers],[Steam Consumption]:[CHW Consumption_2]], "Steam*",D400:AE400)</f>
        <v>0</v>
      </c>
      <c r="AI400" s="9">
        <f>SUMIF(Table1[[#Headers],[Steam Consumption]:[CHW Consumption_2]], "HW *",D400:AE400)</f>
        <v>0</v>
      </c>
      <c r="AJ400" s="9">
        <f>SUMIF(Table1[[#Headers],[Steam Consumption]:[CHW Consumption_2]], "CHW*",D400:AE400)</f>
        <v>300760</v>
      </c>
      <c r="AK400" s="9">
        <f>SUMIF(Table1[[#Headers],[Steam Consumption]:[CHW Consumption_2]], "DW*",D400:AE400)</f>
        <v>0</v>
      </c>
      <c r="AL400" s="9">
        <f>Table1[[#This Row],[Total Elec Consumption]]*3.412</f>
        <v>51296.008000000002</v>
      </c>
      <c r="AM400" s="9">
        <f>Table1[[#This Row],[Total Gas Consumption]]*1</f>
        <v>0</v>
      </c>
      <c r="AN400" s="9">
        <f>Table1[[#This Row],[Total Steam Consumption]]*950/1000</f>
        <v>0</v>
      </c>
      <c r="AO400" s="9">
        <f>Table1[[#This Row],[Total HW Consumption]]</f>
        <v>0</v>
      </c>
      <c r="AP400" s="9">
        <f>Table1[[#This Row],[Total CHW Consumption]]</f>
        <v>300760</v>
      </c>
      <c r="AQ400" s="9">
        <f>Table1[[#This Row],[Total DW Consumption]]*0</f>
        <v>0</v>
      </c>
      <c r="AR400" s="9">
        <f>SUM(Table1[[#This Row],[Total Elec Energy]:[Total DW Energy]])</f>
        <v>352056.00800000003</v>
      </c>
      <c r="AS400" s="7">
        <f>IFERROR(Table1[[#This Row],[Total Building Energy (kBTU)]]/Table1[[#This Row],[Building Area]],0)</f>
        <v>9.645370082191782</v>
      </c>
    </row>
    <row r="401" spans="1:45" x14ac:dyDescent="0.25">
      <c r="A401" s="4">
        <v>44136</v>
      </c>
      <c r="B401" t="s">
        <v>83</v>
      </c>
      <c r="C401">
        <f>VLOOKUP(Table1[[#This Row],[Building]],Building_Areas,2,FALSE)</f>
        <v>16298</v>
      </c>
      <c r="F401">
        <v>94879465.101428553</v>
      </c>
      <c r="G401">
        <v>5821.5403792752822</v>
      </c>
      <c r="H401">
        <v>0</v>
      </c>
      <c r="I401">
        <v>17216.78571428571</v>
      </c>
      <c r="J401">
        <v>0</v>
      </c>
      <c r="L401">
        <v>653464.2857142858</v>
      </c>
      <c r="P401">
        <v>72235.714285714275</v>
      </c>
      <c r="Q401">
        <v>31017.857142857141</v>
      </c>
      <c r="AF401" s="9">
        <f>SUMIF(Table1[[#Headers],[Steam Consumption]:[CHW Consumption_2]], "Elec*",D401:AE401)</f>
        <v>17216.78571428571</v>
      </c>
      <c r="AG401" s="9">
        <f>SUMIF(Table1[[#Headers],[Steam Consumption]:[CHW Consumption_2]], "Gas*",D401:AE401)</f>
        <v>0</v>
      </c>
      <c r="AH401" s="9">
        <f>SUMIF(Table1[[#Headers],[Steam Consumption]:[CHW Consumption_2]], "Steam*",D401:AE401)</f>
        <v>103253.57142857142</v>
      </c>
      <c r="AI401" s="9">
        <f>SUMIF(Table1[[#Headers],[Steam Consumption]:[CHW Consumption_2]], "HW *",D401:AE401)</f>
        <v>0</v>
      </c>
      <c r="AJ401" s="9">
        <f>SUMIF(Table1[[#Headers],[Steam Consumption]:[CHW Consumption_2]], "CHW*",D401:AE401)</f>
        <v>0</v>
      </c>
      <c r="AK401" s="9">
        <f>SUMIF(Table1[[#Headers],[Steam Consumption]:[CHW Consumption_2]], "DW*",D401:AE401)</f>
        <v>653464.2857142858</v>
      </c>
      <c r="AL401" s="9">
        <f>Table1[[#This Row],[Total Elec Consumption]]*3.412</f>
        <v>58743.672857142839</v>
      </c>
      <c r="AM401" s="9">
        <f>Table1[[#This Row],[Total Gas Consumption]]*1</f>
        <v>0</v>
      </c>
      <c r="AN401" s="9">
        <f>Table1[[#This Row],[Total Steam Consumption]]*950/1000</f>
        <v>98090.892857142855</v>
      </c>
      <c r="AO401" s="9">
        <f>Table1[[#This Row],[Total HW Consumption]]</f>
        <v>0</v>
      </c>
      <c r="AP401" s="9">
        <f>Table1[[#This Row],[Total CHW Consumption]]</f>
        <v>0</v>
      </c>
      <c r="AQ401" s="9">
        <f>Table1[[#This Row],[Total DW Consumption]]*0</f>
        <v>0</v>
      </c>
      <c r="AR401" s="9">
        <f>SUM(Table1[[#This Row],[Total Elec Energy]:[Total DW Energy]])</f>
        <v>156834.56571428571</v>
      </c>
      <c r="AS401" s="7">
        <f>IFERROR(Table1[[#This Row],[Total Building Energy (kBTU)]]/Table1[[#This Row],[Building Area]],0)</f>
        <v>9.6229332258121065</v>
      </c>
    </row>
    <row r="402" spans="1:45" x14ac:dyDescent="0.25">
      <c r="A402" s="4">
        <v>43191</v>
      </c>
      <c r="B402" t="s">
        <v>84</v>
      </c>
      <c r="C402">
        <f>VLOOKUP(Table1[[#This Row],[Building]],Building_Areas,2,FALSE)</f>
        <v>111135</v>
      </c>
      <c r="D402">
        <v>859312</v>
      </c>
      <c r="E402">
        <v>71597</v>
      </c>
      <c r="F402">
        <v>784342262.03542852</v>
      </c>
      <c r="G402">
        <v>7057.5629822776673</v>
      </c>
      <c r="L402">
        <v>405428.57142857142</v>
      </c>
      <c r="N402">
        <v>500.00000000000011</v>
      </c>
      <c r="AF402" s="9">
        <f>SUMIF(Table1[[#Headers],[Steam Consumption]:[CHW Consumption_2]], "Elec*",D402:AE402)</f>
        <v>71597</v>
      </c>
      <c r="AG402" s="9">
        <f>SUMIF(Table1[[#Headers],[Steam Consumption]:[CHW Consumption_2]], "Gas*",D402:AE402)</f>
        <v>0</v>
      </c>
      <c r="AH402" s="9">
        <f>SUMIF(Table1[[#Headers],[Steam Consumption]:[CHW Consumption_2]], "Steam*",D402:AE402)</f>
        <v>859312</v>
      </c>
      <c r="AI402" s="9">
        <f>SUMIF(Table1[[#Headers],[Steam Consumption]:[CHW Consumption_2]], "HW *",D402:AE402)</f>
        <v>0</v>
      </c>
      <c r="AJ402" s="9">
        <f>SUMIF(Table1[[#Headers],[Steam Consumption]:[CHW Consumption_2]], "CHW*",D402:AE402)</f>
        <v>500.00000000000011</v>
      </c>
      <c r="AK402" s="9">
        <f>SUMIF(Table1[[#Headers],[Steam Consumption]:[CHW Consumption_2]], "DW*",D402:AE402)</f>
        <v>405428.57142857142</v>
      </c>
      <c r="AL402" s="9">
        <f>Table1[[#This Row],[Total Elec Consumption]]*3.412</f>
        <v>244288.96400000001</v>
      </c>
      <c r="AM402" s="9">
        <f>Table1[[#This Row],[Total Gas Consumption]]*1</f>
        <v>0</v>
      </c>
      <c r="AN402" s="9">
        <f>Table1[[#This Row],[Total Steam Consumption]]*950/1000</f>
        <v>816346.4</v>
      </c>
      <c r="AO402" s="9">
        <f>Table1[[#This Row],[Total HW Consumption]]</f>
        <v>0</v>
      </c>
      <c r="AP402" s="9">
        <f>Table1[[#This Row],[Total CHW Consumption]]</f>
        <v>500.00000000000011</v>
      </c>
      <c r="AQ402" s="9">
        <f>Table1[[#This Row],[Total DW Consumption]]*0</f>
        <v>0</v>
      </c>
      <c r="AR402" s="9">
        <f>SUM(Table1[[#This Row],[Total Elec Energy]:[Total DW Energy]])</f>
        <v>1061135.3640000001</v>
      </c>
      <c r="AS402" s="7">
        <f>IFERROR(Table1[[#This Row],[Total Building Energy (kBTU)]]/Table1[[#This Row],[Building Area]],0)</f>
        <v>9.5481654204346071</v>
      </c>
    </row>
    <row r="403" spans="1:45" x14ac:dyDescent="0.25">
      <c r="A403" s="4">
        <v>43435</v>
      </c>
      <c r="B403" t="s">
        <v>83</v>
      </c>
      <c r="C403">
        <f>VLOOKUP(Table1[[#This Row],[Building]],Building_Areas,2,FALSE)</f>
        <v>16298</v>
      </c>
      <c r="F403">
        <v>109591784.0772</v>
      </c>
      <c r="G403">
        <v>6724.2473970548554</v>
      </c>
      <c r="H403">
        <v>0</v>
      </c>
      <c r="I403">
        <v>12144.76666666667</v>
      </c>
      <c r="J403">
        <v>0</v>
      </c>
      <c r="L403">
        <v>486394.1333333333</v>
      </c>
      <c r="P403">
        <v>89755.333333333343</v>
      </c>
      <c r="Q403">
        <v>29832.333333333339</v>
      </c>
      <c r="AF403" s="9">
        <f>SUMIF(Table1[[#Headers],[Steam Consumption]:[CHW Consumption_2]], "Elec*",D403:AE403)</f>
        <v>12144.76666666667</v>
      </c>
      <c r="AG403" s="9">
        <f>SUMIF(Table1[[#Headers],[Steam Consumption]:[CHW Consumption_2]], "Gas*",D403:AE403)</f>
        <v>0</v>
      </c>
      <c r="AH403" s="9">
        <f>SUMIF(Table1[[#Headers],[Steam Consumption]:[CHW Consumption_2]], "Steam*",D403:AE403)</f>
        <v>119587.66666666669</v>
      </c>
      <c r="AI403" s="9">
        <f>SUMIF(Table1[[#Headers],[Steam Consumption]:[CHW Consumption_2]], "HW *",D403:AE403)</f>
        <v>0</v>
      </c>
      <c r="AJ403" s="9">
        <f>SUMIF(Table1[[#Headers],[Steam Consumption]:[CHW Consumption_2]], "CHW*",D403:AE403)</f>
        <v>0</v>
      </c>
      <c r="AK403" s="9">
        <f>SUMIF(Table1[[#Headers],[Steam Consumption]:[CHW Consumption_2]], "DW*",D403:AE403)</f>
        <v>486394.1333333333</v>
      </c>
      <c r="AL403" s="9">
        <f>Table1[[#This Row],[Total Elec Consumption]]*3.412</f>
        <v>41437.943866666676</v>
      </c>
      <c r="AM403" s="9">
        <f>Table1[[#This Row],[Total Gas Consumption]]*1</f>
        <v>0</v>
      </c>
      <c r="AN403" s="9">
        <f>Table1[[#This Row],[Total Steam Consumption]]*950/1000</f>
        <v>113608.28333333335</v>
      </c>
      <c r="AO403" s="9">
        <f>Table1[[#This Row],[Total HW Consumption]]</f>
        <v>0</v>
      </c>
      <c r="AP403" s="9">
        <f>Table1[[#This Row],[Total CHW Consumption]]</f>
        <v>0</v>
      </c>
      <c r="AQ403" s="9">
        <f>Table1[[#This Row],[Total DW Consumption]]*0</f>
        <v>0</v>
      </c>
      <c r="AR403" s="9">
        <f>SUM(Table1[[#This Row],[Total Elec Energy]:[Total DW Energy]])</f>
        <v>155046.22720000002</v>
      </c>
      <c r="AS403" s="7">
        <f>IFERROR(Table1[[#This Row],[Total Building Energy (kBTU)]]/Table1[[#This Row],[Building Area]],0)</f>
        <v>9.5132057430359573</v>
      </c>
    </row>
    <row r="404" spans="1:45" x14ac:dyDescent="0.25">
      <c r="A404" s="4">
        <v>44682</v>
      </c>
      <c r="B404" t="s">
        <v>87</v>
      </c>
      <c r="C404">
        <f>VLOOKUP(Table1[[#This Row],[Building]],Building_Areas,2,FALSE)</f>
        <v>69841</v>
      </c>
      <c r="H404">
        <v>8040.758620689654</v>
      </c>
      <c r="M404">
        <v>138663</v>
      </c>
      <c r="O404">
        <v>41137</v>
      </c>
      <c r="P404">
        <v>0</v>
      </c>
      <c r="Q404">
        <v>0</v>
      </c>
      <c r="R404">
        <v>22764.689655172409</v>
      </c>
      <c r="S404">
        <v>8.5517241379310338</v>
      </c>
      <c r="AF404" s="9">
        <f>SUMIF(Table1[[#Headers],[Steam Consumption]:[CHW Consumption_2]], "Elec*",D404:AE404)</f>
        <v>187840.75862068965</v>
      </c>
      <c r="AG404" s="9">
        <f>SUMIF(Table1[[#Headers],[Steam Consumption]:[CHW Consumption_2]], "Gas*",D404:AE404)</f>
        <v>0</v>
      </c>
      <c r="AH404" s="9">
        <f>SUMIF(Table1[[#Headers],[Steam Consumption]:[CHW Consumption_2]], "Steam*",D404:AE404)</f>
        <v>22773.241379310341</v>
      </c>
      <c r="AI404" s="9">
        <f>SUMIF(Table1[[#Headers],[Steam Consumption]:[CHW Consumption_2]], "HW *",D404:AE404)</f>
        <v>0</v>
      </c>
      <c r="AJ404" s="9">
        <f>SUMIF(Table1[[#Headers],[Steam Consumption]:[CHW Consumption_2]], "CHW*",D404:AE404)</f>
        <v>0</v>
      </c>
      <c r="AK404" s="9">
        <f>SUMIF(Table1[[#Headers],[Steam Consumption]:[CHW Consumption_2]], "DW*",D404:AE404)</f>
        <v>0</v>
      </c>
      <c r="AL404" s="9">
        <f>Table1[[#This Row],[Total Elec Consumption]]*3.412</f>
        <v>640912.66841379309</v>
      </c>
      <c r="AM404" s="9">
        <f>Table1[[#This Row],[Total Gas Consumption]]*1</f>
        <v>0</v>
      </c>
      <c r="AN404" s="9">
        <f>Table1[[#This Row],[Total Steam Consumption]]*950/1000</f>
        <v>21634.579310344823</v>
      </c>
      <c r="AO404" s="9">
        <f>Table1[[#This Row],[Total HW Consumption]]</f>
        <v>0</v>
      </c>
      <c r="AP404" s="9">
        <f>Table1[[#This Row],[Total CHW Consumption]]</f>
        <v>0</v>
      </c>
      <c r="AQ404" s="9">
        <f>Table1[[#This Row],[Total DW Consumption]]*0</f>
        <v>0</v>
      </c>
      <c r="AR404" s="9">
        <f>SUM(Table1[[#This Row],[Total Elec Energy]:[Total DW Energy]])</f>
        <v>662547.24772413797</v>
      </c>
      <c r="AS404" s="7">
        <f>IFERROR(Table1[[#This Row],[Total Building Energy (kBTU)]]/Table1[[#This Row],[Building Area]],0)</f>
        <v>9.4865086084697801</v>
      </c>
    </row>
    <row r="405" spans="1:45" x14ac:dyDescent="0.25">
      <c r="A405" s="4">
        <v>44531</v>
      </c>
      <c r="B405" t="s">
        <v>96</v>
      </c>
      <c r="C405">
        <f>VLOOKUP(Table1[[#This Row],[Building]],Building_Areas,2,FALSE)</f>
        <v>392894</v>
      </c>
      <c r="D405">
        <v>0</v>
      </c>
      <c r="F405">
        <v>2432632840.4031429</v>
      </c>
      <c r="G405">
        <v>6191.5754386759354</v>
      </c>
      <c r="H405">
        <v>0</v>
      </c>
      <c r="I405">
        <v>0</v>
      </c>
      <c r="M405">
        <v>105210.5</v>
      </c>
      <c r="O405">
        <v>221441</v>
      </c>
      <c r="P405">
        <v>2656374</v>
      </c>
      <c r="Q405">
        <v>0</v>
      </c>
      <c r="R405">
        <v>0</v>
      </c>
      <c r="S405">
        <v>9676.4285714285725</v>
      </c>
      <c r="T405">
        <v>183</v>
      </c>
      <c r="U405">
        <v>514</v>
      </c>
      <c r="V405">
        <v>4625</v>
      </c>
      <c r="W405">
        <v>6531</v>
      </c>
      <c r="X405">
        <v>1844</v>
      </c>
      <c r="Y405">
        <v>7972.0000000000009</v>
      </c>
      <c r="Z405">
        <v>3570</v>
      </c>
      <c r="AA405">
        <v>2810</v>
      </c>
      <c r="AF405" s="9">
        <f>SUMIF(Table1[[#Headers],[Steam Consumption]:[CHW Consumption_2]], "Elec*",D405:AE405)</f>
        <v>348320.5</v>
      </c>
      <c r="AG405" s="9">
        <f>SUMIF(Table1[[#Headers],[Steam Consumption]:[CHW Consumption_2]], "Gas*",D405:AE405)</f>
        <v>0</v>
      </c>
      <c r="AH405" s="9">
        <f>SUMIF(Table1[[#Headers],[Steam Consumption]:[CHW Consumption_2]], "Steam*",D405:AE405)</f>
        <v>2666050.4285714286</v>
      </c>
      <c r="AI405" s="9">
        <f>SUMIF(Table1[[#Headers],[Steam Consumption]:[CHW Consumption_2]], "HW *",D405:AE405)</f>
        <v>0</v>
      </c>
      <c r="AJ405" s="9">
        <f>SUMIF(Table1[[#Headers],[Steam Consumption]:[CHW Consumption_2]], "CHW*",D405:AE405)</f>
        <v>0</v>
      </c>
      <c r="AK405" s="9">
        <f>SUMIF(Table1[[#Headers],[Steam Consumption]:[CHW Consumption_2]], "DW*",D405:AE405)</f>
        <v>6380</v>
      </c>
      <c r="AL405" s="9">
        <f>Table1[[#This Row],[Total Elec Consumption]]*3.412</f>
        <v>1188469.5459999999</v>
      </c>
      <c r="AM405" s="9">
        <f>Table1[[#This Row],[Total Gas Consumption]]*1</f>
        <v>0</v>
      </c>
      <c r="AN405" s="9">
        <f>Table1[[#This Row],[Total Steam Consumption]]*950/1000</f>
        <v>2532747.9071428571</v>
      </c>
      <c r="AO405" s="9">
        <f>Table1[[#This Row],[Total HW Consumption]]</f>
        <v>0</v>
      </c>
      <c r="AP405" s="9">
        <f>Table1[[#This Row],[Total CHW Consumption]]</f>
        <v>0</v>
      </c>
      <c r="AQ405" s="9">
        <f>Table1[[#This Row],[Total DW Consumption]]*0</f>
        <v>0</v>
      </c>
      <c r="AR405" s="9">
        <f>SUM(Table1[[#This Row],[Total Elec Energy]:[Total DW Energy]])</f>
        <v>3721217.4531428572</v>
      </c>
      <c r="AS405" s="7">
        <f>IFERROR(Table1[[#This Row],[Total Building Energy (kBTU)]]/Table1[[#This Row],[Building Area]],0)</f>
        <v>9.4713013004598121</v>
      </c>
    </row>
    <row r="406" spans="1:45" x14ac:dyDescent="0.25">
      <c r="A406" s="4">
        <v>43282</v>
      </c>
      <c r="B406" t="s">
        <v>77</v>
      </c>
      <c r="C406">
        <f>VLOOKUP(Table1[[#This Row],[Building]],Building_Areas,2,FALSE)</f>
        <v>133990</v>
      </c>
      <c r="D406">
        <v>0</v>
      </c>
      <c r="H406">
        <v>152172.28571427611</v>
      </c>
      <c r="I406">
        <v>0</v>
      </c>
      <c r="M406">
        <v>0</v>
      </c>
      <c r="N406">
        <v>748555.29670332721</v>
      </c>
      <c r="AF406" s="9">
        <f>SUMIF(Table1[[#Headers],[Steam Consumption]:[CHW Consumption_2]], "Elec*",D406:AE406)</f>
        <v>152172.28571427611</v>
      </c>
      <c r="AG406" s="9">
        <f>SUMIF(Table1[[#Headers],[Steam Consumption]:[CHW Consumption_2]], "Gas*",D406:AE406)</f>
        <v>0</v>
      </c>
      <c r="AH406" s="9">
        <f>SUMIF(Table1[[#Headers],[Steam Consumption]:[CHW Consumption_2]], "Steam*",D406:AE406)</f>
        <v>0</v>
      </c>
      <c r="AI406" s="9">
        <f>SUMIF(Table1[[#Headers],[Steam Consumption]:[CHW Consumption_2]], "HW *",D406:AE406)</f>
        <v>0</v>
      </c>
      <c r="AJ406" s="9">
        <f>SUMIF(Table1[[#Headers],[Steam Consumption]:[CHW Consumption_2]], "CHW*",D406:AE406)</f>
        <v>748555.29670332721</v>
      </c>
      <c r="AK406" s="9">
        <f>SUMIF(Table1[[#Headers],[Steam Consumption]:[CHW Consumption_2]], "DW*",D406:AE406)</f>
        <v>0</v>
      </c>
      <c r="AL406" s="9">
        <f>Table1[[#This Row],[Total Elec Consumption]]*3.412</f>
        <v>519211.83885711007</v>
      </c>
      <c r="AM406" s="9">
        <f>Table1[[#This Row],[Total Gas Consumption]]*1</f>
        <v>0</v>
      </c>
      <c r="AN406" s="9">
        <f>Table1[[#This Row],[Total Steam Consumption]]*950/1000</f>
        <v>0</v>
      </c>
      <c r="AO406" s="9">
        <f>Table1[[#This Row],[Total HW Consumption]]</f>
        <v>0</v>
      </c>
      <c r="AP406" s="9">
        <f>Table1[[#This Row],[Total CHW Consumption]]</f>
        <v>748555.29670332721</v>
      </c>
      <c r="AQ406" s="9">
        <f>Table1[[#This Row],[Total DW Consumption]]*0</f>
        <v>0</v>
      </c>
      <c r="AR406" s="9">
        <f>SUM(Table1[[#This Row],[Total Elec Energy]:[Total DW Energy]])</f>
        <v>1267767.1355604373</v>
      </c>
      <c r="AS406" s="7">
        <f>IFERROR(Table1[[#This Row],[Total Building Energy (kBTU)]]/Table1[[#This Row],[Building Area]],0)</f>
        <v>9.4616548664858371</v>
      </c>
    </row>
    <row r="407" spans="1:45" x14ac:dyDescent="0.25">
      <c r="A407" s="4">
        <v>44228</v>
      </c>
      <c r="B407" t="s">
        <v>68</v>
      </c>
      <c r="C407">
        <f>VLOOKUP(Table1[[#This Row],[Building]],Building_Areas,2,FALSE)</f>
        <v>15616</v>
      </c>
      <c r="E407">
        <v>4617.7599999999993</v>
      </c>
      <c r="F407">
        <v>13156371.18173538</v>
      </c>
      <c r="G407">
        <v>842.49303161727607</v>
      </c>
      <c r="J407">
        <v>131406.15384615379</v>
      </c>
      <c r="AF407" s="9">
        <f>SUMIF(Table1[[#Headers],[Steam Consumption]:[CHW Consumption_2]], "Elec*",D407:AE407)</f>
        <v>4617.7599999999993</v>
      </c>
      <c r="AG407" s="9">
        <f>SUMIF(Table1[[#Headers],[Steam Consumption]:[CHW Consumption_2]], "Gas*",D407:AE407)</f>
        <v>131406.15384615379</v>
      </c>
      <c r="AH407" s="9">
        <f>SUMIF(Table1[[#Headers],[Steam Consumption]:[CHW Consumption_2]], "Steam*",D407:AE407)</f>
        <v>0</v>
      </c>
      <c r="AI407" s="9">
        <f>SUMIF(Table1[[#Headers],[Steam Consumption]:[CHW Consumption_2]], "HW *",D407:AE407)</f>
        <v>0</v>
      </c>
      <c r="AJ407" s="9">
        <f>SUMIF(Table1[[#Headers],[Steam Consumption]:[CHW Consumption_2]], "CHW*",D407:AE407)</f>
        <v>0</v>
      </c>
      <c r="AK407" s="9">
        <f>SUMIF(Table1[[#Headers],[Steam Consumption]:[CHW Consumption_2]], "DW*",D407:AE407)</f>
        <v>0</v>
      </c>
      <c r="AL407" s="9">
        <f>Table1[[#This Row],[Total Elec Consumption]]*3.412</f>
        <v>15755.797119999997</v>
      </c>
      <c r="AM407" s="9">
        <f>Table1[[#This Row],[Total Gas Consumption]]*1</f>
        <v>131406.15384615379</v>
      </c>
      <c r="AN407" s="9">
        <f>Table1[[#This Row],[Total Steam Consumption]]*950/1000</f>
        <v>0</v>
      </c>
      <c r="AO407" s="9">
        <f>Table1[[#This Row],[Total HW Consumption]]</f>
        <v>0</v>
      </c>
      <c r="AP407" s="9">
        <f>Table1[[#This Row],[Total CHW Consumption]]</f>
        <v>0</v>
      </c>
      <c r="AQ407" s="9">
        <f>Table1[[#This Row],[Total DW Consumption]]*0</f>
        <v>0</v>
      </c>
      <c r="AR407" s="9">
        <f>SUM(Table1[[#This Row],[Total Elec Energy]:[Total DW Energy]])</f>
        <v>147161.95096615379</v>
      </c>
      <c r="AS407" s="7">
        <f>IFERROR(Table1[[#This Row],[Total Building Energy (kBTU)]]/Table1[[#This Row],[Building Area]],0)</f>
        <v>9.4237929665825941</v>
      </c>
    </row>
    <row r="408" spans="1:45" x14ac:dyDescent="0.25">
      <c r="A408" s="4">
        <v>43556</v>
      </c>
      <c r="B408" t="s">
        <v>96</v>
      </c>
      <c r="C408">
        <f>VLOOKUP(Table1[[#This Row],[Building]],Building_Areas,2,FALSE)</f>
        <v>392894</v>
      </c>
      <c r="D408">
        <v>0</v>
      </c>
      <c r="F408">
        <v>2469503302.509892</v>
      </c>
      <c r="G408">
        <v>6285.4187198325553</v>
      </c>
      <c r="H408">
        <v>45532.932692307702</v>
      </c>
      <c r="I408">
        <v>87178.846153846156</v>
      </c>
      <c r="M408">
        <v>72668.478260869568</v>
      </c>
      <c r="O408">
        <v>87197.307692307688</v>
      </c>
      <c r="P408">
        <v>2693446.153846154</v>
      </c>
      <c r="Q408">
        <v>0</v>
      </c>
      <c r="R408">
        <v>9566.6666666666679</v>
      </c>
      <c r="S408">
        <v>3550</v>
      </c>
      <c r="T408">
        <v>1073.0769230769231</v>
      </c>
      <c r="U408">
        <v>609.13043478260875</v>
      </c>
      <c r="V408">
        <v>7543.8461538461534</v>
      </c>
      <c r="W408">
        <v>8424.2307692307695</v>
      </c>
      <c r="X408">
        <v>2466.9230769230771</v>
      </c>
      <c r="Y408">
        <v>10849.5652173913</v>
      </c>
      <c r="Z408">
        <v>7730.7692307692296</v>
      </c>
      <c r="AA408">
        <v>6346.1538461538466</v>
      </c>
      <c r="AF408" s="9">
        <f>SUMIF(Table1[[#Headers],[Steam Consumption]:[CHW Consumption_2]], "Elec*",D408:AE408)</f>
        <v>323544.3373745819</v>
      </c>
      <c r="AG408" s="9">
        <f>SUMIF(Table1[[#Headers],[Steam Consumption]:[CHW Consumption_2]], "Gas*",D408:AE408)</f>
        <v>0</v>
      </c>
      <c r="AH408" s="9">
        <f>SUMIF(Table1[[#Headers],[Steam Consumption]:[CHW Consumption_2]], "Steam*",D408:AE408)</f>
        <v>2706562.8205128205</v>
      </c>
      <c r="AI408" s="9">
        <f>SUMIF(Table1[[#Headers],[Steam Consumption]:[CHW Consumption_2]], "HW *",D408:AE408)</f>
        <v>0</v>
      </c>
      <c r="AJ408" s="9">
        <f>SUMIF(Table1[[#Headers],[Steam Consumption]:[CHW Consumption_2]], "CHW*",D408:AE408)</f>
        <v>0</v>
      </c>
      <c r="AK408" s="9">
        <f>SUMIF(Table1[[#Headers],[Steam Consumption]:[CHW Consumption_2]], "DW*",D408:AE408)</f>
        <v>14076.923076923076</v>
      </c>
      <c r="AL408" s="9">
        <f>Table1[[#This Row],[Total Elec Consumption]]*3.412</f>
        <v>1103933.2791220734</v>
      </c>
      <c r="AM408" s="9">
        <f>Table1[[#This Row],[Total Gas Consumption]]*1</f>
        <v>0</v>
      </c>
      <c r="AN408" s="9">
        <f>Table1[[#This Row],[Total Steam Consumption]]*950/1000</f>
        <v>2571234.6794871795</v>
      </c>
      <c r="AO408" s="9">
        <f>Table1[[#This Row],[Total HW Consumption]]</f>
        <v>0</v>
      </c>
      <c r="AP408" s="9">
        <f>Table1[[#This Row],[Total CHW Consumption]]</f>
        <v>0</v>
      </c>
      <c r="AQ408" s="9">
        <f>Table1[[#This Row],[Total DW Consumption]]*0</f>
        <v>0</v>
      </c>
      <c r="AR408" s="9">
        <f>SUM(Table1[[#This Row],[Total Elec Energy]:[Total DW Energy]])</f>
        <v>3675167.9586092532</v>
      </c>
      <c r="AS408" s="7">
        <f>IFERROR(Table1[[#This Row],[Total Building Energy (kBTU)]]/Table1[[#This Row],[Building Area]],0)</f>
        <v>9.3540954013277204</v>
      </c>
    </row>
    <row r="409" spans="1:45" x14ac:dyDescent="0.25">
      <c r="A409" s="4">
        <v>44531</v>
      </c>
      <c r="B409" t="s">
        <v>126</v>
      </c>
      <c r="C409">
        <f>VLOOKUP(Table1[[#This Row],[Building]],Building_Areas,2,FALSE)</f>
        <v>62912.82</v>
      </c>
      <c r="D409">
        <v>444250.66666666663</v>
      </c>
      <c r="E409">
        <v>48151.857142857138</v>
      </c>
      <c r="F409">
        <v>405320902.13657129</v>
      </c>
      <c r="G409">
        <v>6442.5619845909641</v>
      </c>
      <c r="N409">
        <v>0</v>
      </c>
      <c r="AF409" s="9">
        <f>SUMIF(Table1[[#Headers],[Steam Consumption]:[CHW Consumption_2]], "Elec*",D409:AE409)</f>
        <v>48151.857142857138</v>
      </c>
      <c r="AG409" s="9">
        <f>SUMIF(Table1[[#Headers],[Steam Consumption]:[CHW Consumption_2]], "Gas*",D409:AE409)</f>
        <v>0</v>
      </c>
      <c r="AH409" s="9">
        <f>SUMIF(Table1[[#Headers],[Steam Consumption]:[CHW Consumption_2]], "Steam*",D409:AE409)</f>
        <v>444250.66666666663</v>
      </c>
      <c r="AI409" s="9">
        <f>SUMIF(Table1[[#Headers],[Steam Consumption]:[CHW Consumption_2]], "HW *",D409:AE409)</f>
        <v>0</v>
      </c>
      <c r="AJ409" s="9">
        <f>SUMIF(Table1[[#Headers],[Steam Consumption]:[CHW Consumption_2]], "CHW*",D409:AE409)</f>
        <v>0</v>
      </c>
      <c r="AK409" s="9">
        <f>SUMIF(Table1[[#Headers],[Steam Consumption]:[CHW Consumption_2]], "DW*",D409:AE409)</f>
        <v>0</v>
      </c>
      <c r="AL409" s="9">
        <f>Table1[[#This Row],[Total Elec Consumption]]*3.412</f>
        <v>164294.13657142856</v>
      </c>
      <c r="AM409" s="9">
        <f>Table1[[#This Row],[Total Gas Consumption]]*1</f>
        <v>0</v>
      </c>
      <c r="AN409" s="9">
        <f>Table1[[#This Row],[Total Steam Consumption]]*950/1000</f>
        <v>422038.1333333333</v>
      </c>
      <c r="AO409" s="9">
        <f>Table1[[#This Row],[Total HW Consumption]]</f>
        <v>0</v>
      </c>
      <c r="AP409" s="9">
        <f>Table1[[#This Row],[Total CHW Consumption]]</f>
        <v>0</v>
      </c>
      <c r="AQ409" s="9">
        <f>Table1[[#This Row],[Total DW Consumption]]*0</f>
        <v>0</v>
      </c>
      <c r="AR409" s="9">
        <f>SUM(Table1[[#This Row],[Total Elec Energy]:[Total DW Energy]])</f>
        <v>586332.26990476181</v>
      </c>
      <c r="AS409" s="7">
        <f>IFERROR(Table1[[#This Row],[Total Building Energy (kBTU)]]/Table1[[#This Row],[Building Area]],0)</f>
        <v>9.3197581972126162</v>
      </c>
    </row>
    <row r="410" spans="1:45" x14ac:dyDescent="0.25">
      <c r="A410" s="4">
        <v>43101</v>
      </c>
      <c r="B410" t="s">
        <v>114</v>
      </c>
      <c r="C410">
        <f>VLOOKUP(Table1[[#This Row],[Building]],Building_Areas,2,FALSE)</f>
        <v>102517</v>
      </c>
      <c r="D410">
        <v>868465</v>
      </c>
      <c r="E410">
        <v>36743.857142857138</v>
      </c>
      <c r="F410">
        <v>792165450.04057145</v>
      </c>
      <c r="G410">
        <v>7727.1618369691996</v>
      </c>
      <c r="AF410" s="9">
        <f>SUMIF(Table1[[#Headers],[Steam Consumption]:[CHW Consumption_2]], "Elec*",D410:AE410)</f>
        <v>36743.857142857138</v>
      </c>
      <c r="AG410" s="9">
        <f>SUMIF(Table1[[#Headers],[Steam Consumption]:[CHW Consumption_2]], "Gas*",D410:AE410)</f>
        <v>0</v>
      </c>
      <c r="AH410" s="9">
        <f>SUMIF(Table1[[#Headers],[Steam Consumption]:[CHW Consumption_2]], "Steam*",D410:AE410)</f>
        <v>868465</v>
      </c>
      <c r="AI410" s="9">
        <f>SUMIF(Table1[[#Headers],[Steam Consumption]:[CHW Consumption_2]], "HW *",D410:AE410)</f>
        <v>0</v>
      </c>
      <c r="AJ410" s="9">
        <f>SUMIF(Table1[[#Headers],[Steam Consumption]:[CHW Consumption_2]], "CHW*",D410:AE410)</f>
        <v>0</v>
      </c>
      <c r="AK410" s="9">
        <f>SUMIF(Table1[[#Headers],[Steam Consumption]:[CHW Consumption_2]], "DW*",D410:AE410)</f>
        <v>0</v>
      </c>
      <c r="AL410" s="9">
        <f>Table1[[#This Row],[Total Elec Consumption]]*3.412</f>
        <v>125370.04057142854</v>
      </c>
      <c r="AM410" s="9">
        <f>Table1[[#This Row],[Total Gas Consumption]]*1</f>
        <v>0</v>
      </c>
      <c r="AN410" s="9">
        <f>Table1[[#This Row],[Total Steam Consumption]]*950/1000</f>
        <v>825041.75</v>
      </c>
      <c r="AO410" s="9">
        <f>Table1[[#This Row],[Total HW Consumption]]</f>
        <v>0</v>
      </c>
      <c r="AP410" s="9">
        <f>Table1[[#This Row],[Total CHW Consumption]]</f>
        <v>0</v>
      </c>
      <c r="AQ410" s="9">
        <f>Table1[[#This Row],[Total DW Consumption]]*0</f>
        <v>0</v>
      </c>
      <c r="AR410" s="9">
        <f>SUM(Table1[[#This Row],[Total Elec Energy]:[Total DW Energy]])</f>
        <v>950411.7905714286</v>
      </c>
      <c r="AS410" s="7">
        <f>IFERROR(Table1[[#This Row],[Total Building Energy (kBTU)]]/Table1[[#This Row],[Building Area]],0)</f>
        <v>9.2707725603697781</v>
      </c>
    </row>
    <row r="411" spans="1:45" x14ac:dyDescent="0.25">
      <c r="A411" s="4">
        <v>44440</v>
      </c>
      <c r="B411" t="s">
        <v>121</v>
      </c>
      <c r="C411">
        <f>VLOOKUP(Table1[[#This Row],[Building]],Building_Areas,2,FALSE)</f>
        <v>36500</v>
      </c>
      <c r="E411">
        <v>15171</v>
      </c>
      <c r="F411">
        <v>52048.392</v>
      </c>
      <c r="G411">
        <v>1.4259833424657531</v>
      </c>
      <c r="K411">
        <v>0</v>
      </c>
      <c r="N411">
        <v>284940</v>
      </c>
      <c r="AF411" s="9">
        <f>SUMIF(Table1[[#Headers],[Steam Consumption]:[CHW Consumption_2]], "Elec*",D411:AE411)</f>
        <v>15171</v>
      </c>
      <c r="AG411" s="9">
        <f>SUMIF(Table1[[#Headers],[Steam Consumption]:[CHW Consumption_2]], "Gas*",D411:AE411)</f>
        <v>0</v>
      </c>
      <c r="AH411" s="9">
        <f>SUMIF(Table1[[#Headers],[Steam Consumption]:[CHW Consumption_2]], "Steam*",D411:AE411)</f>
        <v>0</v>
      </c>
      <c r="AI411" s="9">
        <f>SUMIF(Table1[[#Headers],[Steam Consumption]:[CHW Consumption_2]], "HW *",D411:AE411)</f>
        <v>0</v>
      </c>
      <c r="AJ411" s="9">
        <f>SUMIF(Table1[[#Headers],[Steam Consumption]:[CHW Consumption_2]], "CHW*",D411:AE411)</f>
        <v>284940</v>
      </c>
      <c r="AK411" s="9">
        <f>SUMIF(Table1[[#Headers],[Steam Consumption]:[CHW Consumption_2]], "DW*",D411:AE411)</f>
        <v>0</v>
      </c>
      <c r="AL411" s="9">
        <f>Table1[[#This Row],[Total Elec Consumption]]*3.412</f>
        <v>51763.451999999997</v>
      </c>
      <c r="AM411" s="9">
        <f>Table1[[#This Row],[Total Gas Consumption]]*1</f>
        <v>0</v>
      </c>
      <c r="AN411" s="9">
        <f>Table1[[#This Row],[Total Steam Consumption]]*950/1000</f>
        <v>0</v>
      </c>
      <c r="AO411" s="9">
        <f>Table1[[#This Row],[Total HW Consumption]]</f>
        <v>0</v>
      </c>
      <c r="AP411" s="9">
        <f>Table1[[#This Row],[Total CHW Consumption]]</f>
        <v>284940</v>
      </c>
      <c r="AQ411" s="9">
        <f>Table1[[#This Row],[Total DW Consumption]]*0</f>
        <v>0</v>
      </c>
      <c r="AR411" s="9">
        <f>SUM(Table1[[#This Row],[Total Elec Energy]:[Total DW Energy]])</f>
        <v>336703.45199999999</v>
      </c>
      <c r="AS411" s="7">
        <f>IFERROR(Table1[[#This Row],[Total Building Energy (kBTU)]]/Table1[[#This Row],[Building Area]],0)</f>
        <v>9.2247521095890406</v>
      </c>
    </row>
    <row r="412" spans="1:45" x14ac:dyDescent="0.25">
      <c r="A412" s="4">
        <v>44562</v>
      </c>
      <c r="B412" t="s">
        <v>101</v>
      </c>
      <c r="C412">
        <f>VLOOKUP(Table1[[#This Row],[Building]],Building_Areas,2,FALSE)</f>
        <v>30399</v>
      </c>
      <c r="D412">
        <v>264078.66666666663</v>
      </c>
      <c r="E412">
        <v>4637.5999999999995</v>
      </c>
      <c r="F412">
        <v>240865525.92500001</v>
      </c>
      <c r="G412">
        <v>7923.4687300569094</v>
      </c>
      <c r="H412">
        <v>0</v>
      </c>
      <c r="I412">
        <v>2918.65</v>
      </c>
      <c r="AF412" s="9">
        <f>SUMIF(Table1[[#Headers],[Steam Consumption]:[CHW Consumption_2]], "Elec*",D412:AE412)</f>
        <v>7556.25</v>
      </c>
      <c r="AG412" s="9">
        <f>SUMIF(Table1[[#Headers],[Steam Consumption]:[CHW Consumption_2]], "Gas*",D412:AE412)</f>
        <v>0</v>
      </c>
      <c r="AH412" s="9">
        <f>SUMIF(Table1[[#Headers],[Steam Consumption]:[CHW Consumption_2]], "Steam*",D412:AE412)</f>
        <v>264078.66666666663</v>
      </c>
      <c r="AI412" s="9">
        <f>SUMIF(Table1[[#Headers],[Steam Consumption]:[CHW Consumption_2]], "HW *",D412:AE412)</f>
        <v>0</v>
      </c>
      <c r="AJ412" s="9">
        <f>SUMIF(Table1[[#Headers],[Steam Consumption]:[CHW Consumption_2]], "CHW*",D412:AE412)</f>
        <v>0</v>
      </c>
      <c r="AK412" s="9">
        <f>SUMIF(Table1[[#Headers],[Steam Consumption]:[CHW Consumption_2]], "DW*",D412:AE412)</f>
        <v>0</v>
      </c>
      <c r="AL412" s="9">
        <f>Table1[[#This Row],[Total Elec Consumption]]*3.412</f>
        <v>25781.924999999999</v>
      </c>
      <c r="AM412" s="9">
        <f>Table1[[#This Row],[Total Gas Consumption]]*1</f>
        <v>0</v>
      </c>
      <c r="AN412" s="9">
        <f>Table1[[#This Row],[Total Steam Consumption]]*950/1000</f>
        <v>250874.73333333328</v>
      </c>
      <c r="AO412" s="9">
        <f>Table1[[#This Row],[Total HW Consumption]]</f>
        <v>0</v>
      </c>
      <c r="AP412" s="9">
        <f>Table1[[#This Row],[Total CHW Consumption]]</f>
        <v>0</v>
      </c>
      <c r="AQ412" s="9">
        <f>Table1[[#This Row],[Total DW Consumption]]*0</f>
        <v>0</v>
      </c>
      <c r="AR412" s="9">
        <f>SUM(Table1[[#This Row],[Total Elec Energy]:[Total DW Energy]])</f>
        <v>276656.65833333327</v>
      </c>
      <c r="AS412" s="7">
        <f>IFERROR(Table1[[#This Row],[Total Building Energy (kBTU)]]/Table1[[#This Row],[Building Area]],0)</f>
        <v>9.1008473414695636</v>
      </c>
    </row>
    <row r="413" spans="1:45" x14ac:dyDescent="0.25">
      <c r="A413" s="4">
        <v>44593</v>
      </c>
      <c r="B413" t="s">
        <v>68</v>
      </c>
      <c r="C413">
        <f>VLOOKUP(Table1[[#This Row],[Building]],Building_Areas,2,FALSE)</f>
        <v>15616</v>
      </c>
      <c r="E413">
        <v>5183</v>
      </c>
      <c r="F413">
        <v>12379684.396</v>
      </c>
      <c r="G413">
        <v>792.75642904713118</v>
      </c>
      <c r="J413">
        <v>123620</v>
      </c>
      <c r="AF413" s="9">
        <f>SUMIF(Table1[[#Headers],[Steam Consumption]:[CHW Consumption_2]], "Elec*",D413:AE413)</f>
        <v>5183</v>
      </c>
      <c r="AG413" s="9">
        <f>SUMIF(Table1[[#Headers],[Steam Consumption]:[CHW Consumption_2]], "Gas*",D413:AE413)</f>
        <v>123620</v>
      </c>
      <c r="AH413" s="9">
        <f>SUMIF(Table1[[#Headers],[Steam Consumption]:[CHW Consumption_2]], "Steam*",D413:AE413)</f>
        <v>0</v>
      </c>
      <c r="AI413" s="9">
        <f>SUMIF(Table1[[#Headers],[Steam Consumption]:[CHW Consumption_2]], "HW *",D413:AE413)</f>
        <v>0</v>
      </c>
      <c r="AJ413" s="9">
        <f>SUMIF(Table1[[#Headers],[Steam Consumption]:[CHW Consumption_2]], "CHW*",D413:AE413)</f>
        <v>0</v>
      </c>
      <c r="AK413" s="9">
        <f>SUMIF(Table1[[#Headers],[Steam Consumption]:[CHW Consumption_2]], "DW*",D413:AE413)</f>
        <v>0</v>
      </c>
      <c r="AL413" s="9">
        <f>Table1[[#This Row],[Total Elec Consumption]]*3.412</f>
        <v>17684.396000000001</v>
      </c>
      <c r="AM413" s="9">
        <f>Table1[[#This Row],[Total Gas Consumption]]*1</f>
        <v>123620</v>
      </c>
      <c r="AN413" s="9">
        <f>Table1[[#This Row],[Total Steam Consumption]]*950/1000</f>
        <v>0</v>
      </c>
      <c r="AO413" s="9">
        <f>Table1[[#This Row],[Total HW Consumption]]</f>
        <v>0</v>
      </c>
      <c r="AP413" s="9">
        <f>Table1[[#This Row],[Total CHW Consumption]]</f>
        <v>0</v>
      </c>
      <c r="AQ413" s="9">
        <f>Table1[[#This Row],[Total DW Consumption]]*0</f>
        <v>0</v>
      </c>
      <c r="AR413" s="9">
        <f>SUM(Table1[[#This Row],[Total Elec Energy]:[Total DW Energy]])</f>
        <v>141304.39600000001</v>
      </c>
      <c r="AS413" s="7">
        <f>IFERROR(Table1[[#This Row],[Total Building Energy (kBTU)]]/Table1[[#This Row],[Building Area]],0)</f>
        <v>9.048693391393444</v>
      </c>
    </row>
    <row r="414" spans="1:45" x14ac:dyDescent="0.25">
      <c r="A414" s="4">
        <v>43221</v>
      </c>
      <c r="B414" t="s">
        <v>83</v>
      </c>
      <c r="C414">
        <f>VLOOKUP(Table1[[#This Row],[Building]],Building_Areas,2,FALSE)</f>
        <v>16298</v>
      </c>
      <c r="F414">
        <v>79317311.223616853</v>
      </c>
      <c r="G414">
        <v>4866.6898529645878</v>
      </c>
      <c r="H414">
        <v>0</v>
      </c>
      <c r="I414">
        <v>18966.65517241379</v>
      </c>
      <c r="J414">
        <v>0</v>
      </c>
      <c r="L414">
        <v>565807.72413793101</v>
      </c>
      <c r="P414">
        <v>70733.448275862072</v>
      </c>
      <c r="Q414">
        <v>15545.925925925931</v>
      </c>
      <c r="AF414" s="9">
        <f>SUMIF(Table1[[#Headers],[Steam Consumption]:[CHW Consumption_2]], "Elec*",D414:AE414)</f>
        <v>18966.65517241379</v>
      </c>
      <c r="AG414" s="9">
        <f>SUMIF(Table1[[#Headers],[Steam Consumption]:[CHW Consumption_2]], "Gas*",D414:AE414)</f>
        <v>0</v>
      </c>
      <c r="AH414" s="9">
        <f>SUMIF(Table1[[#Headers],[Steam Consumption]:[CHW Consumption_2]], "Steam*",D414:AE414)</f>
        <v>86279.374201787999</v>
      </c>
      <c r="AI414" s="9">
        <f>SUMIF(Table1[[#Headers],[Steam Consumption]:[CHW Consumption_2]], "HW *",D414:AE414)</f>
        <v>0</v>
      </c>
      <c r="AJ414" s="9">
        <f>SUMIF(Table1[[#Headers],[Steam Consumption]:[CHW Consumption_2]], "CHW*",D414:AE414)</f>
        <v>0</v>
      </c>
      <c r="AK414" s="9">
        <f>SUMIF(Table1[[#Headers],[Steam Consumption]:[CHW Consumption_2]], "DW*",D414:AE414)</f>
        <v>565807.72413793101</v>
      </c>
      <c r="AL414" s="9">
        <f>Table1[[#This Row],[Total Elec Consumption]]*3.412</f>
        <v>64714.227448275851</v>
      </c>
      <c r="AM414" s="9">
        <f>Table1[[#This Row],[Total Gas Consumption]]*1</f>
        <v>0</v>
      </c>
      <c r="AN414" s="9">
        <f>Table1[[#This Row],[Total Steam Consumption]]*950/1000</f>
        <v>81965.405491698592</v>
      </c>
      <c r="AO414" s="9">
        <f>Table1[[#This Row],[Total HW Consumption]]</f>
        <v>0</v>
      </c>
      <c r="AP414" s="9">
        <f>Table1[[#This Row],[Total CHW Consumption]]</f>
        <v>0</v>
      </c>
      <c r="AQ414" s="9">
        <f>Table1[[#This Row],[Total DW Consumption]]*0</f>
        <v>0</v>
      </c>
      <c r="AR414" s="9">
        <f>SUM(Table1[[#This Row],[Total Elec Energy]:[Total DW Energy]])</f>
        <v>146679.63293997443</v>
      </c>
      <c r="AS414" s="7">
        <f>IFERROR(Table1[[#This Row],[Total Building Energy (kBTU)]]/Table1[[#This Row],[Building Area]],0)</f>
        <v>8.9998547637731274</v>
      </c>
    </row>
    <row r="415" spans="1:45" x14ac:dyDescent="0.25">
      <c r="A415" s="4">
        <v>44621</v>
      </c>
      <c r="B415" t="s">
        <v>96</v>
      </c>
      <c r="C415">
        <f>VLOOKUP(Table1[[#This Row],[Building]],Building_Areas,2,FALSE)</f>
        <v>392894</v>
      </c>
      <c r="D415">
        <v>0</v>
      </c>
      <c r="F415">
        <v>2250513807.3014312</v>
      </c>
      <c r="G415">
        <v>5728.0432058046972</v>
      </c>
      <c r="H415">
        <v>0</v>
      </c>
      <c r="I415">
        <v>0</v>
      </c>
      <c r="M415">
        <v>111891.7321428571</v>
      </c>
      <c r="O415">
        <v>210459</v>
      </c>
      <c r="P415">
        <v>2463956.965517242</v>
      </c>
      <c r="Q415">
        <v>0</v>
      </c>
      <c r="R415">
        <v>0</v>
      </c>
      <c r="S415">
        <v>2407.0588235294122</v>
      </c>
      <c r="T415">
        <v>260.82758620689663</v>
      </c>
      <c r="U415">
        <v>468.32142857142861</v>
      </c>
      <c r="V415">
        <v>6427.6896551724139</v>
      </c>
      <c r="W415">
        <v>6418.0689655172418</v>
      </c>
      <c r="X415">
        <v>2878.724137931034</v>
      </c>
      <c r="Y415">
        <v>7812</v>
      </c>
      <c r="Z415">
        <v>3955.1724137931042</v>
      </c>
      <c r="AA415">
        <v>3206.8965517241381</v>
      </c>
      <c r="AF415" s="9">
        <f>SUMIF(Table1[[#Headers],[Steam Consumption]:[CHW Consumption_2]], "Elec*",D415:AE415)</f>
        <v>346616.36391625606</v>
      </c>
      <c r="AG415" s="9">
        <f>SUMIF(Table1[[#Headers],[Steam Consumption]:[CHW Consumption_2]], "Gas*",D415:AE415)</f>
        <v>0</v>
      </c>
      <c r="AH415" s="9">
        <f>SUMIF(Table1[[#Headers],[Steam Consumption]:[CHW Consumption_2]], "Steam*",D415:AE415)</f>
        <v>2466364.0243407716</v>
      </c>
      <c r="AI415" s="9">
        <f>SUMIF(Table1[[#Headers],[Steam Consumption]:[CHW Consumption_2]], "HW *",D415:AE415)</f>
        <v>0</v>
      </c>
      <c r="AJ415" s="9">
        <f>SUMIF(Table1[[#Headers],[Steam Consumption]:[CHW Consumption_2]], "CHW*",D415:AE415)</f>
        <v>0</v>
      </c>
      <c r="AK415" s="9">
        <f>SUMIF(Table1[[#Headers],[Steam Consumption]:[CHW Consumption_2]], "DW*",D415:AE415)</f>
        <v>7162.0689655172428</v>
      </c>
      <c r="AL415" s="9">
        <f>Table1[[#This Row],[Total Elec Consumption]]*3.412</f>
        <v>1182655.0336822656</v>
      </c>
      <c r="AM415" s="9">
        <f>Table1[[#This Row],[Total Gas Consumption]]*1</f>
        <v>0</v>
      </c>
      <c r="AN415" s="9">
        <f>Table1[[#This Row],[Total Steam Consumption]]*950/1000</f>
        <v>2343045.823123733</v>
      </c>
      <c r="AO415" s="9">
        <f>Table1[[#This Row],[Total HW Consumption]]</f>
        <v>0</v>
      </c>
      <c r="AP415" s="9">
        <f>Table1[[#This Row],[Total CHW Consumption]]</f>
        <v>0</v>
      </c>
      <c r="AQ415" s="9">
        <f>Table1[[#This Row],[Total DW Consumption]]*0</f>
        <v>0</v>
      </c>
      <c r="AR415" s="9">
        <f>SUM(Table1[[#This Row],[Total Elec Energy]:[Total DW Energy]])</f>
        <v>3525700.8568059988</v>
      </c>
      <c r="AS415" s="7">
        <f>IFERROR(Table1[[#This Row],[Total Building Energy (kBTU)]]/Table1[[#This Row],[Building Area]],0)</f>
        <v>8.9736693785244839</v>
      </c>
    </row>
    <row r="416" spans="1:45" x14ac:dyDescent="0.25">
      <c r="A416" s="4">
        <v>43922</v>
      </c>
      <c r="B416" t="s">
        <v>96</v>
      </c>
      <c r="C416">
        <f>VLOOKUP(Table1[[#This Row],[Building]],Building_Areas,2,FALSE)</f>
        <v>392894</v>
      </c>
      <c r="D416">
        <v>0</v>
      </c>
      <c r="F416">
        <v>2420122048.305079</v>
      </c>
      <c r="G416">
        <v>6159.7327734836354</v>
      </c>
      <c r="H416">
        <v>0</v>
      </c>
      <c r="I416">
        <v>0</v>
      </c>
      <c r="M416">
        <v>91091.111111111109</v>
      </c>
      <c r="O416">
        <v>182959.28571428571</v>
      </c>
      <c r="P416">
        <v>2647680</v>
      </c>
      <c r="Q416">
        <v>0</v>
      </c>
      <c r="R416">
        <v>0</v>
      </c>
      <c r="S416">
        <v>4860</v>
      </c>
      <c r="T416">
        <v>452.14285714285711</v>
      </c>
      <c r="U416">
        <v>452.22222222222217</v>
      </c>
      <c r="V416">
        <v>5154.6428571428578</v>
      </c>
      <c r="W416">
        <v>6081.4285714285716</v>
      </c>
      <c r="X416">
        <v>1550.3571428571429</v>
      </c>
      <c r="Y416">
        <v>4618.8888888888887</v>
      </c>
      <c r="Z416">
        <v>4392.8571428571422</v>
      </c>
      <c r="AA416">
        <v>3642.8571428571431</v>
      </c>
      <c r="AF416" s="9">
        <f>SUMIF(Table1[[#Headers],[Steam Consumption]:[CHW Consumption_2]], "Elec*",D416:AE416)</f>
        <v>292360.07936507935</v>
      </c>
      <c r="AG416" s="9">
        <f>SUMIF(Table1[[#Headers],[Steam Consumption]:[CHW Consumption_2]], "Gas*",D416:AE416)</f>
        <v>0</v>
      </c>
      <c r="AH416" s="9">
        <f>SUMIF(Table1[[#Headers],[Steam Consumption]:[CHW Consumption_2]], "Steam*",D416:AE416)</f>
        <v>2652540</v>
      </c>
      <c r="AI416" s="9">
        <f>SUMIF(Table1[[#Headers],[Steam Consumption]:[CHW Consumption_2]], "HW *",D416:AE416)</f>
        <v>0</v>
      </c>
      <c r="AJ416" s="9">
        <f>SUMIF(Table1[[#Headers],[Steam Consumption]:[CHW Consumption_2]], "CHW*",D416:AE416)</f>
        <v>0</v>
      </c>
      <c r="AK416" s="9">
        <f>SUMIF(Table1[[#Headers],[Steam Consumption]:[CHW Consumption_2]], "DW*",D416:AE416)</f>
        <v>8035.7142857142853</v>
      </c>
      <c r="AL416" s="9">
        <f>Table1[[#This Row],[Total Elec Consumption]]*3.412</f>
        <v>997532.59079365071</v>
      </c>
      <c r="AM416" s="9">
        <f>Table1[[#This Row],[Total Gas Consumption]]*1</f>
        <v>0</v>
      </c>
      <c r="AN416" s="9">
        <f>Table1[[#This Row],[Total Steam Consumption]]*950/1000</f>
        <v>2519913</v>
      </c>
      <c r="AO416" s="9">
        <f>Table1[[#This Row],[Total HW Consumption]]</f>
        <v>0</v>
      </c>
      <c r="AP416" s="9">
        <f>Table1[[#This Row],[Total CHW Consumption]]</f>
        <v>0</v>
      </c>
      <c r="AQ416" s="9">
        <f>Table1[[#This Row],[Total DW Consumption]]*0</f>
        <v>0</v>
      </c>
      <c r="AR416" s="9">
        <f>SUM(Table1[[#This Row],[Total Elec Energy]:[Total DW Energy]])</f>
        <v>3517445.5907936506</v>
      </c>
      <c r="AS416" s="7">
        <f>IFERROR(Table1[[#This Row],[Total Building Energy (kBTU)]]/Table1[[#This Row],[Building Area]],0)</f>
        <v>8.9526579453838711</v>
      </c>
    </row>
    <row r="417" spans="1:45" x14ac:dyDescent="0.25">
      <c r="A417" s="4">
        <v>44105</v>
      </c>
      <c r="B417" t="s">
        <v>96</v>
      </c>
      <c r="C417">
        <f>VLOOKUP(Table1[[#This Row],[Building]],Building_Areas,2,FALSE)</f>
        <v>392894</v>
      </c>
      <c r="D417">
        <v>0</v>
      </c>
      <c r="F417">
        <v>2211688217.6161542</v>
      </c>
      <c r="G417">
        <v>5629.2237031264249</v>
      </c>
      <c r="H417">
        <v>0</v>
      </c>
      <c r="I417">
        <v>0</v>
      </c>
      <c r="M417">
        <v>105068.5</v>
      </c>
      <c r="O417">
        <v>224544</v>
      </c>
      <c r="P417">
        <v>2420017.066666666</v>
      </c>
      <c r="Q417">
        <v>0</v>
      </c>
      <c r="R417">
        <v>10</v>
      </c>
      <c r="S417">
        <v>3731.9230769230771</v>
      </c>
      <c r="T417">
        <v>168</v>
      </c>
      <c r="U417">
        <v>557</v>
      </c>
      <c r="V417">
        <v>7301</v>
      </c>
      <c r="W417">
        <v>5076</v>
      </c>
      <c r="X417">
        <v>3386</v>
      </c>
      <c r="Y417">
        <v>8272</v>
      </c>
      <c r="Z417">
        <v>6000</v>
      </c>
      <c r="AA417">
        <v>4900</v>
      </c>
      <c r="AF417" s="9">
        <f>SUMIF(Table1[[#Headers],[Steam Consumption]:[CHW Consumption_2]], "Elec*",D417:AE417)</f>
        <v>354372.5</v>
      </c>
      <c r="AG417" s="9">
        <f>SUMIF(Table1[[#Headers],[Steam Consumption]:[CHW Consumption_2]], "Gas*",D417:AE417)</f>
        <v>0</v>
      </c>
      <c r="AH417" s="9">
        <f>SUMIF(Table1[[#Headers],[Steam Consumption]:[CHW Consumption_2]], "Steam*",D417:AE417)</f>
        <v>2423758.989743589</v>
      </c>
      <c r="AI417" s="9">
        <f>SUMIF(Table1[[#Headers],[Steam Consumption]:[CHW Consumption_2]], "HW *",D417:AE417)</f>
        <v>0</v>
      </c>
      <c r="AJ417" s="9">
        <f>SUMIF(Table1[[#Headers],[Steam Consumption]:[CHW Consumption_2]], "CHW*",D417:AE417)</f>
        <v>0</v>
      </c>
      <c r="AK417" s="9">
        <f>SUMIF(Table1[[#Headers],[Steam Consumption]:[CHW Consumption_2]], "DW*",D417:AE417)</f>
        <v>10900</v>
      </c>
      <c r="AL417" s="9">
        <f>Table1[[#This Row],[Total Elec Consumption]]*3.412</f>
        <v>1209118.97</v>
      </c>
      <c r="AM417" s="9">
        <f>Table1[[#This Row],[Total Gas Consumption]]*1</f>
        <v>0</v>
      </c>
      <c r="AN417" s="9">
        <f>Table1[[#This Row],[Total Steam Consumption]]*950/1000</f>
        <v>2302571.0402564094</v>
      </c>
      <c r="AO417" s="9">
        <f>Table1[[#This Row],[Total HW Consumption]]</f>
        <v>0</v>
      </c>
      <c r="AP417" s="9">
        <f>Table1[[#This Row],[Total CHW Consumption]]</f>
        <v>0</v>
      </c>
      <c r="AQ417" s="9">
        <f>Table1[[#This Row],[Total DW Consumption]]*0</f>
        <v>0</v>
      </c>
      <c r="AR417" s="9">
        <f>SUM(Table1[[#This Row],[Total Elec Energy]:[Total DW Energy]])</f>
        <v>3511690.0102564096</v>
      </c>
      <c r="AS417" s="7">
        <f>IFERROR(Table1[[#This Row],[Total Building Energy (kBTU)]]/Table1[[#This Row],[Building Area]],0)</f>
        <v>8.9380087511043929</v>
      </c>
    </row>
    <row r="418" spans="1:45" x14ac:dyDescent="0.25">
      <c r="A418" s="4">
        <v>44593</v>
      </c>
      <c r="B418" t="s">
        <v>114</v>
      </c>
      <c r="C418">
        <f>VLOOKUP(Table1[[#This Row],[Building]],Building_Areas,2,FALSE)</f>
        <v>102517</v>
      </c>
      <c r="D418">
        <v>860952</v>
      </c>
      <c r="E418">
        <v>28170</v>
      </c>
      <c r="F418">
        <v>785284340.03999996</v>
      </c>
      <c r="G418">
        <v>7660.0401888467277</v>
      </c>
      <c r="AF418" s="9">
        <f>SUMIF(Table1[[#Headers],[Steam Consumption]:[CHW Consumption_2]], "Elec*",D418:AE418)</f>
        <v>28170</v>
      </c>
      <c r="AG418" s="9">
        <f>SUMIF(Table1[[#Headers],[Steam Consumption]:[CHW Consumption_2]], "Gas*",D418:AE418)</f>
        <v>0</v>
      </c>
      <c r="AH418" s="9">
        <f>SUMIF(Table1[[#Headers],[Steam Consumption]:[CHW Consumption_2]], "Steam*",D418:AE418)</f>
        <v>860952</v>
      </c>
      <c r="AI418" s="9">
        <f>SUMIF(Table1[[#Headers],[Steam Consumption]:[CHW Consumption_2]], "HW *",D418:AE418)</f>
        <v>0</v>
      </c>
      <c r="AJ418" s="9">
        <f>SUMIF(Table1[[#Headers],[Steam Consumption]:[CHW Consumption_2]], "CHW*",D418:AE418)</f>
        <v>0</v>
      </c>
      <c r="AK418" s="9">
        <f>SUMIF(Table1[[#Headers],[Steam Consumption]:[CHW Consumption_2]], "DW*",D418:AE418)</f>
        <v>0</v>
      </c>
      <c r="AL418" s="9">
        <f>Table1[[#This Row],[Total Elec Consumption]]*3.412</f>
        <v>96116.04</v>
      </c>
      <c r="AM418" s="9">
        <f>Table1[[#This Row],[Total Gas Consumption]]*1</f>
        <v>0</v>
      </c>
      <c r="AN418" s="9">
        <f>Table1[[#This Row],[Total Steam Consumption]]*950/1000</f>
        <v>817904.4</v>
      </c>
      <c r="AO418" s="9">
        <f>Table1[[#This Row],[Total HW Consumption]]</f>
        <v>0</v>
      </c>
      <c r="AP418" s="9">
        <f>Table1[[#This Row],[Total CHW Consumption]]</f>
        <v>0</v>
      </c>
      <c r="AQ418" s="9">
        <f>Table1[[#This Row],[Total DW Consumption]]*0</f>
        <v>0</v>
      </c>
      <c r="AR418" s="9">
        <f>SUM(Table1[[#This Row],[Total Elec Energy]:[Total DW Energy]])</f>
        <v>914020.44000000006</v>
      </c>
      <c r="AS418" s="7">
        <f>IFERROR(Table1[[#This Row],[Total Building Energy (kBTU)]]/Table1[[#This Row],[Building Area]],0)</f>
        <v>8.915793868334033</v>
      </c>
    </row>
    <row r="419" spans="1:45" x14ac:dyDescent="0.25">
      <c r="A419" s="4">
        <v>44044</v>
      </c>
      <c r="B419" t="s">
        <v>77</v>
      </c>
      <c r="C419">
        <f>VLOOKUP(Table1[[#This Row],[Building]],Building_Areas,2,FALSE)</f>
        <v>133990</v>
      </c>
      <c r="D419">
        <v>0</v>
      </c>
      <c r="H419">
        <v>101202.6</v>
      </c>
      <c r="I419">
        <v>0</v>
      </c>
      <c r="M419">
        <v>0</v>
      </c>
      <c r="N419">
        <v>846294.6086956521</v>
      </c>
      <c r="AF419" s="9">
        <f>SUMIF(Table1[[#Headers],[Steam Consumption]:[CHW Consumption_2]], "Elec*",D419:AE419)</f>
        <v>101202.6</v>
      </c>
      <c r="AG419" s="9">
        <f>SUMIF(Table1[[#Headers],[Steam Consumption]:[CHW Consumption_2]], "Gas*",D419:AE419)</f>
        <v>0</v>
      </c>
      <c r="AH419" s="9">
        <f>SUMIF(Table1[[#Headers],[Steam Consumption]:[CHW Consumption_2]], "Steam*",D419:AE419)</f>
        <v>0</v>
      </c>
      <c r="AI419" s="9">
        <f>SUMIF(Table1[[#Headers],[Steam Consumption]:[CHW Consumption_2]], "HW *",D419:AE419)</f>
        <v>0</v>
      </c>
      <c r="AJ419" s="9">
        <f>SUMIF(Table1[[#Headers],[Steam Consumption]:[CHW Consumption_2]], "CHW*",D419:AE419)</f>
        <v>846294.6086956521</v>
      </c>
      <c r="AK419" s="9">
        <f>SUMIF(Table1[[#Headers],[Steam Consumption]:[CHW Consumption_2]], "DW*",D419:AE419)</f>
        <v>0</v>
      </c>
      <c r="AL419" s="9">
        <f>Table1[[#This Row],[Total Elec Consumption]]*3.412</f>
        <v>345303.27120000002</v>
      </c>
      <c r="AM419" s="9">
        <f>Table1[[#This Row],[Total Gas Consumption]]*1</f>
        <v>0</v>
      </c>
      <c r="AN419" s="9">
        <f>Table1[[#This Row],[Total Steam Consumption]]*950/1000</f>
        <v>0</v>
      </c>
      <c r="AO419" s="9">
        <f>Table1[[#This Row],[Total HW Consumption]]</f>
        <v>0</v>
      </c>
      <c r="AP419" s="9">
        <f>Table1[[#This Row],[Total CHW Consumption]]</f>
        <v>846294.6086956521</v>
      </c>
      <c r="AQ419" s="9">
        <f>Table1[[#This Row],[Total DW Consumption]]*0</f>
        <v>0</v>
      </c>
      <c r="AR419" s="9">
        <f>SUM(Table1[[#This Row],[Total Elec Energy]:[Total DW Energy]])</f>
        <v>1191597.8798956522</v>
      </c>
      <c r="AS419" s="7">
        <f>IFERROR(Table1[[#This Row],[Total Building Energy (kBTU)]]/Table1[[#This Row],[Building Area]],0)</f>
        <v>8.8931851622930971</v>
      </c>
    </row>
    <row r="420" spans="1:45" x14ac:dyDescent="0.25">
      <c r="A420" s="4">
        <v>43770</v>
      </c>
      <c r="B420" t="s">
        <v>101</v>
      </c>
      <c r="C420">
        <f>VLOOKUP(Table1[[#This Row],[Building]],Building_Areas,2,FALSE)</f>
        <v>30399</v>
      </c>
      <c r="D420">
        <v>238311.11111111109</v>
      </c>
      <c r="E420">
        <v>7784.4000000000005</v>
      </c>
      <c r="F420">
        <v>217383347.61327621</v>
      </c>
      <c r="G420">
        <v>7151.0032439644774</v>
      </c>
      <c r="H420">
        <v>0</v>
      </c>
      <c r="I420">
        <v>4998.2142857142862</v>
      </c>
      <c r="AF420" s="9">
        <f>SUMIF(Table1[[#Headers],[Steam Consumption]:[CHW Consumption_2]], "Elec*",D420:AE420)</f>
        <v>12782.614285714288</v>
      </c>
      <c r="AG420" s="9">
        <f>SUMIF(Table1[[#Headers],[Steam Consumption]:[CHW Consumption_2]], "Gas*",D420:AE420)</f>
        <v>0</v>
      </c>
      <c r="AH420" s="9">
        <f>SUMIF(Table1[[#Headers],[Steam Consumption]:[CHW Consumption_2]], "Steam*",D420:AE420)</f>
        <v>238311.11111111109</v>
      </c>
      <c r="AI420" s="9">
        <f>SUMIF(Table1[[#Headers],[Steam Consumption]:[CHW Consumption_2]], "HW *",D420:AE420)</f>
        <v>0</v>
      </c>
      <c r="AJ420" s="9">
        <f>SUMIF(Table1[[#Headers],[Steam Consumption]:[CHW Consumption_2]], "CHW*",D420:AE420)</f>
        <v>0</v>
      </c>
      <c r="AK420" s="9">
        <f>SUMIF(Table1[[#Headers],[Steam Consumption]:[CHW Consumption_2]], "DW*",D420:AE420)</f>
        <v>0</v>
      </c>
      <c r="AL420" s="9">
        <f>Table1[[#This Row],[Total Elec Consumption]]*3.412</f>
        <v>43614.279942857145</v>
      </c>
      <c r="AM420" s="9">
        <f>Table1[[#This Row],[Total Gas Consumption]]*1</f>
        <v>0</v>
      </c>
      <c r="AN420" s="9">
        <f>Table1[[#This Row],[Total Steam Consumption]]*950/1000</f>
        <v>226395.55555555556</v>
      </c>
      <c r="AO420" s="9">
        <f>Table1[[#This Row],[Total HW Consumption]]</f>
        <v>0</v>
      </c>
      <c r="AP420" s="9">
        <f>Table1[[#This Row],[Total CHW Consumption]]</f>
        <v>0</v>
      </c>
      <c r="AQ420" s="9">
        <f>Table1[[#This Row],[Total DW Consumption]]*0</f>
        <v>0</v>
      </c>
      <c r="AR420" s="9">
        <f>SUM(Table1[[#This Row],[Total Elec Energy]:[Total DW Energy]])</f>
        <v>270009.83549841272</v>
      </c>
      <c r="AS420" s="7">
        <f>IFERROR(Table1[[#This Row],[Total Building Energy (kBTU)]]/Table1[[#This Row],[Building Area]],0)</f>
        <v>8.8821946609563707</v>
      </c>
    </row>
    <row r="421" spans="1:45" x14ac:dyDescent="0.25">
      <c r="A421" s="4">
        <v>44197</v>
      </c>
      <c r="B421" t="s">
        <v>68</v>
      </c>
      <c r="C421">
        <f>VLOOKUP(Table1[[#This Row],[Building]],Building_Areas,2,FALSE)</f>
        <v>15616</v>
      </c>
      <c r="E421">
        <v>4247</v>
      </c>
      <c r="F421">
        <v>12258490.764</v>
      </c>
      <c r="G421">
        <v>784.99556634221312</v>
      </c>
      <c r="J421">
        <v>122440</v>
      </c>
      <c r="AF421" s="9">
        <f>SUMIF(Table1[[#Headers],[Steam Consumption]:[CHW Consumption_2]], "Elec*",D421:AE421)</f>
        <v>4247</v>
      </c>
      <c r="AG421" s="9">
        <f>SUMIF(Table1[[#Headers],[Steam Consumption]:[CHW Consumption_2]], "Gas*",D421:AE421)</f>
        <v>122440</v>
      </c>
      <c r="AH421" s="9">
        <f>SUMIF(Table1[[#Headers],[Steam Consumption]:[CHW Consumption_2]], "Steam*",D421:AE421)</f>
        <v>0</v>
      </c>
      <c r="AI421" s="9">
        <f>SUMIF(Table1[[#Headers],[Steam Consumption]:[CHW Consumption_2]], "HW *",D421:AE421)</f>
        <v>0</v>
      </c>
      <c r="AJ421" s="9">
        <f>SUMIF(Table1[[#Headers],[Steam Consumption]:[CHW Consumption_2]], "CHW*",D421:AE421)</f>
        <v>0</v>
      </c>
      <c r="AK421" s="9">
        <f>SUMIF(Table1[[#Headers],[Steam Consumption]:[CHW Consumption_2]], "DW*",D421:AE421)</f>
        <v>0</v>
      </c>
      <c r="AL421" s="9">
        <f>Table1[[#This Row],[Total Elec Consumption]]*3.412</f>
        <v>14490.763999999999</v>
      </c>
      <c r="AM421" s="9">
        <f>Table1[[#This Row],[Total Gas Consumption]]*1</f>
        <v>122440</v>
      </c>
      <c r="AN421" s="9">
        <f>Table1[[#This Row],[Total Steam Consumption]]*950/1000</f>
        <v>0</v>
      </c>
      <c r="AO421" s="9">
        <f>Table1[[#This Row],[Total HW Consumption]]</f>
        <v>0</v>
      </c>
      <c r="AP421" s="9">
        <f>Table1[[#This Row],[Total CHW Consumption]]</f>
        <v>0</v>
      </c>
      <c r="AQ421" s="9">
        <f>Table1[[#This Row],[Total DW Consumption]]*0</f>
        <v>0</v>
      </c>
      <c r="AR421" s="9">
        <f>SUM(Table1[[#This Row],[Total Elec Energy]:[Total DW Energy]])</f>
        <v>136930.764</v>
      </c>
      <c r="AS421" s="7">
        <f>IFERROR(Table1[[#This Row],[Total Building Energy (kBTU)]]/Table1[[#This Row],[Building Area]],0)</f>
        <v>8.7686196209016387</v>
      </c>
    </row>
    <row r="422" spans="1:45" x14ac:dyDescent="0.25">
      <c r="A422" s="4">
        <v>44652</v>
      </c>
      <c r="B422" t="s">
        <v>126</v>
      </c>
      <c r="C422">
        <f>VLOOKUP(Table1[[#This Row],[Building]],Building_Areas,2,FALSE)</f>
        <v>62912.82</v>
      </c>
      <c r="D422">
        <v>395829.23076923081</v>
      </c>
      <c r="E422">
        <v>50458.846153846163</v>
      </c>
      <c r="F422">
        <v>361168424.04461533</v>
      </c>
      <c r="G422">
        <v>5740.7598436668941</v>
      </c>
      <c r="N422">
        <v>0</v>
      </c>
      <c r="AF422" s="9">
        <f>SUMIF(Table1[[#Headers],[Steam Consumption]:[CHW Consumption_2]], "Elec*",D422:AE422)</f>
        <v>50458.846153846163</v>
      </c>
      <c r="AG422" s="9">
        <f>SUMIF(Table1[[#Headers],[Steam Consumption]:[CHW Consumption_2]], "Gas*",D422:AE422)</f>
        <v>0</v>
      </c>
      <c r="AH422" s="9">
        <f>SUMIF(Table1[[#Headers],[Steam Consumption]:[CHW Consumption_2]], "Steam*",D422:AE422)</f>
        <v>395829.23076923081</v>
      </c>
      <c r="AI422" s="9">
        <f>SUMIF(Table1[[#Headers],[Steam Consumption]:[CHW Consumption_2]], "HW *",D422:AE422)</f>
        <v>0</v>
      </c>
      <c r="AJ422" s="9">
        <f>SUMIF(Table1[[#Headers],[Steam Consumption]:[CHW Consumption_2]], "CHW*",D422:AE422)</f>
        <v>0</v>
      </c>
      <c r="AK422" s="9">
        <f>SUMIF(Table1[[#Headers],[Steam Consumption]:[CHW Consumption_2]], "DW*",D422:AE422)</f>
        <v>0</v>
      </c>
      <c r="AL422" s="9">
        <f>Table1[[#This Row],[Total Elec Consumption]]*3.412</f>
        <v>172165.5830769231</v>
      </c>
      <c r="AM422" s="9">
        <f>Table1[[#This Row],[Total Gas Consumption]]*1</f>
        <v>0</v>
      </c>
      <c r="AN422" s="9">
        <f>Table1[[#This Row],[Total Steam Consumption]]*950/1000</f>
        <v>376037.76923076925</v>
      </c>
      <c r="AO422" s="9">
        <f>Table1[[#This Row],[Total HW Consumption]]</f>
        <v>0</v>
      </c>
      <c r="AP422" s="9">
        <f>Table1[[#This Row],[Total CHW Consumption]]</f>
        <v>0</v>
      </c>
      <c r="AQ422" s="9">
        <f>Table1[[#This Row],[Total DW Consumption]]*0</f>
        <v>0</v>
      </c>
      <c r="AR422" s="9">
        <f>SUM(Table1[[#This Row],[Total Elec Energy]:[Total DW Energy]])</f>
        <v>548203.3523076924</v>
      </c>
      <c r="AS422" s="7">
        <f>IFERROR(Table1[[#This Row],[Total Building Energy (kBTU)]]/Table1[[#This Row],[Building Area]],0)</f>
        <v>8.7136986119473328</v>
      </c>
    </row>
    <row r="423" spans="1:45" x14ac:dyDescent="0.25">
      <c r="A423" s="4">
        <v>44197</v>
      </c>
      <c r="B423" t="s">
        <v>114</v>
      </c>
      <c r="C423">
        <f>VLOOKUP(Table1[[#This Row],[Building]],Building_Areas,2,FALSE)</f>
        <v>102517</v>
      </c>
      <c r="D423">
        <v>800108</v>
      </c>
      <c r="E423">
        <v>38827</v>
      </c>
      <c r="F423">
        <v>729830973.72399998</v>
      </c>
      <c r="G423">
        <v>7119.1214503350666</v>
      </c>
      <c r="AF423" s="9">
        <f>SUMIF(Table1[[#Headers],[Steam Consumption]:[CHW Consumption_2]], "Elec*",D423:AE423)</f>
        <v>38827</v>
      </c>
      <c r="AG423" s="9">
        <f>SUMIF(Table1[[#Headers],[Steam Consumption]:[CHW Consumption_2]], "Gas*",D423:AE423)</f>
        <v>0</v>
      </c>
      <c r="AH423" s="9">
        <f>SUMIF(Table1[[#Headers],[Steam Consumption]:[CHW Consumption_2]], "Steam*",D423:AE423)</f>
        <v>800108</v>
      </c>
      <c r="AI423" s="9">
        <f>SUMIF(Table1[[#Headers],[Steam Consumption]:[CHW Consumption_2]], "HW *",D423:AE423)</f>
        <v>0</v>
      </c>
      <c r="AJ423" s="9">
        <f>SUMIF(Table1[[#Headers],[Steam Consumption]:[CHW Consumption_2]], "CHW*",D423:AE423)</f>
        <v>0</v>
      </c>
      <c r="AK423" s="9">
        <f>SUMIF(Table1[[#Headers],[Steam Consumption]:[CHW Consumption_2]], "DW*",D423:AE423)</f>
        <v>0</v>
      </c>
      <c r="AL423" s="9">
        <f>Table1[[#This Row],[Total Elec Consumption]]*3.412</f>
        <v>132477.72399999999</v>
      </c>
      <c r="AM423" s="9">
        <f>Table1[[#This Row],[Total Gas Consumption]]*1</f>
        <v>0</v>
      </c>
      <c r="AN423" s="9">
        <f>Table1[[#This Row],[Total Steam Consumption]]*950/1000</f>
        <v>760102.6</v>
      </c>
      <c r="AO423" s="9">
        <f>Table1[[#This Row],[Total HW Consumption]]</f>
        <v>0</v>
      </c>
      <c r="AP423" s="9">
        <f>Table1[[#This Row],[Total CHW Consumption]]</f>
        <v>0</v>
      </c>
      <c r="AQ423" s="9">
        <f>Table1[[#This Row],[Total DW Consumption]]*0</f>
        <v>0</v>
      </c>
      <c r="AR423" s="9">
        <f>SUM(Table1[[#This Row],[Total Elec Energy]:[Total DW Energy]])</f>
        <v>892580.32400000002</v>
      </c>
      <c r="AS423" s="7">
        <f>IFERROR(Table1[[#This Row],[Total Building Energy (kBTU)]]/Table1[[#This Row],[Building Area]],0)</f>
        <v>8.7066566910853815</v>
      </c>
    </row>
    <row r="424" spans="1:45" x14ac:dyDescent="0.25">
      <c r="A424" s="4">
        <v>43525</v>
      </c>
      <c r="B424" t="s">
        <v>68</v>
      </c>
      <c r="C424">
        <f>VLOOKUP(Table1[[#This Row],[Building]],Building_Areas,2,FALSE)</f>
        <v>15616</v>
      </c>
      <c r="E424">
        <v>6254</v>
      </c>
      <c r="F424">
        <v>11471338.648</v>
      </c>
      <c r="G424">
        <v>734.58879661885248</v>
      </c>
      <c r="J424">
        <v>114500</v>
      </c>
      <c r="AF424" s="9">
        <f>SUMIF(Table1[[#Headers],[Steam Consumption]:[CHW Consumption_2]], "Elec*",D424:AE424)</f>
        <v>6254</v>
      </c>
      <c r="AG424" s="9">
        <f>SUMIF(Table1[[#Headers],[Steam Consumption]:[CHW Consumption_2]], "Gas*",D424:AE424)</f>
        <v>114500</v>
      </c>
      <c r="AH424" s="9">
        <f>SUMIF(Table1[[#Headers],[Steam Consumption]:[CHW Consumption_2]], "Steam*",D424:AE424)</f>
        <v>0</v>
      </c>
      <c r="AI424" s="9">
        <f>SUMIF(Table1[[#Headers],[Steam Consumption]:[CHW Consumption_2]], "HW *",D424:AE424)</f>
        <v>0</v>
      </c>
      <c r="AJ424" s="9">
        <f>SUMIF(Table1[[#Headers],[Steam Consumption]:[CHW Consumption_2]], "CHW*",D424:AE424)</f>
        <v>0</v>
      </c>
      <c r="AK424" s="9">
        <f>SUMIF(Table1[[#Headers],[Steam Consumption]:[CHW Consumption_2]], "DW*",D424:AE424)</f>
        <v>0</v>
      </c>
      <c r="AL424" s="9">
        <f>Table1[[#This Row],[Total Elec Consumption]]*3.412</f>
        <v>21338.648000000001</v>
      </c>
      <c r="AM424" s="9">
        <f>Table1[[#This Row],[Total Gas Consumption]]*1</f>
        <v>114500</v>
      </c>
      <c r="AN424" s="9">
        <f>Table1[[#This Row],[Total Steam Consumption]]*950/1000</f>
        <v>0</v>
      </c>
      <c r="AO424" s="9">
        <f>Table1[[#This Row],[Total HW Consumption]]</f>
        <v>0</v>
      </c>
      <c r="AP424" s="9">
        <f>Table1[[#This Row],[Total CHW Consumption]]</f>
        <v>0</v>
      </c>
      <c r="AQ424" s="9">
        <f>Table1[[#This Row],[Total DW Consumption]]*0</f>
        <v>0</v>
      </c>
      <c r="AR424" s="9">
        <f>SUM(Table1[[#This Row],[Total Elec Energy]:[Total DW Energy]])</f>
        <v>135838.64799999999</v>
      </c>
      <c r="AS424" s="7">
        <f>IFERROR(Table1[[#This Row],[Total Building Energy (kBTU)]]/Table1[[#This Row],[Building Area]],0)</f>
        <v>8.6986839139344259</v>
      </c>
    </row>
    <row r="425" spans="1:45" x14ac:dyDescent="0.25">
      <c r="A425" s="4">
        <v>43739</v>
      </c>
      <c r="B425" t="s">
        <v>84</v>
      </c>
      <c r="C425">
        <f>VLOOKUP(Table1[[#This Row],[Building]],Building_Areas,2,FALSE)</f>
        <v>111135</v>
      </c>
      <c r="D425">
        <v>542080.96551724139</v>
      </c>
      <c r="E425">
        <v>70661.17857142858</v>
      </c>
      <c r="F425">
        <v>495036096.65163058</v>
      </c>
      <c r="G425">
        <v>4454.3671809207772</v>
      </c>
      <c r="L425">
        <v>416950</v>
      </c>
      <c r="N425">
        <v>210158.62068965519</v>
      </c>
      <c r="AF425" s="9">
        <f>SUMIF(Table1[[#Headers],[Steam Consumption]:[CHW Consumption_2]], "Elec*",D425:AE425)</f>
        <v>70661.17857142858</v>
      </c>
      <c r="AG425" s="9">
        <f>SUMIF(Table1[[#Headers],[Steam Consumption]:[CHW Consumption_2]], "Gas*",D425:AE425)</f>
        <v>0</v>
      </c>
      <c r="AH425" s="9">
        <f>SUMIF(Table1[[#Headers],[Steam Consumption]:[CHW Consumption_2]], "Steam*",D425:AE425)</f>
        <v>542080.96551724139</v>
      </c>
      <c r="AI425" s="9">
        <f>SUMIF(Table1[[#Headers],[Steam Consumption]:[CHW Consumption_2]], "HW *",D425:AE425)</f>
        <v>0</v>
      </c>
      <c r="AJ425" s="9">
        <f>SUMIF(Table1[[#Headers],[Steam Consumption]:[CHW Consumption_2]], "CHW*",D425:AE425)</f>
        <v>210158.62068965519</v>
      </c>
      <c r="AK425" s="9">
        <f>SUMIF(Table1[[#Headers],[Steam Consumption]:[CHW Consumption_2]], "DW*",D425:AE425)</f>
        <v>416950</v>
      </c>
      <c r="AL425" s="9">
        <f>Table1[[#This Row],[Total Elec Consumption]]*3.412</f>
        <v>241095.9412857143</v>
      </c>
      <c r="AM425" s="9">
        <f>Table1[[#This Row],[Total Gas Consumption]]*1</f>
        <v>0</v>
      </c>
      <c r="AN425" s="9">
        <f>Table1[[#This Row],[Total Steam Consumption]]*950/1000</f>
        <v>514976.91724137933</v>
      </c>
      <c r="AO425" s="9">
        <f>Table1[[#This Row],[Total HW Consumption]]</f>
        <v>0</v>
      </c>
      <c r="AP425" s="9">
        <f>Table1[[#This Row],[Total CHW Consumption]]</f>
        <v>210158.62068965519</v>
      </c>
      <c r="AQ425" s="9">
        <f>Table1[[#This Row],[Total DW Consumption]]*0</f>
        <v>0</v>
      </c>
      <c r="AR425" s="9">
        <f>SUM(Table1[[#This Row],[Total Elec Energy]:[Total DW Energy]])</f>
        <v>966231.47921674885</v>
      </c>
      <c r="AS425" s="7">
        <f>IFERROR(Table1[[#This Row],[Total Building Energy (kBTU)]]/Table1[[#This Row],[Building Area]],0)</f>
        <v>8.6942140569284998</v>
      </c>
    </row>
    <row r="426" spans="1:45" x14ac:dyDescent="0.25">
      <c r="A426" s="4">
        <v>44501</v>
      </c>
      <c r="B426" t="s">
        <v>84</v>
      </c>
      <c r="C426">
        <f>VLOOKUP(Table1[[#This Row],[Building]],Building_Areas,2,FALSE)</f>
        <v>111135</v>
      </c>
      <c r="D426">
        <v>805496</v>
      </c>
      <c r="E426">
        <v>56380</v>
      </c>
      <c r="F426">
        <v>735066624.55999994</v>
      </c>
      <c r="G426">
        <v>6614.1775728618341</v>
      </c>
      <c r="L426">
        <v>261904</v>
      </c>
      <c r="N426">
        <v>0</v>
      </c>
      <c r="AF426" s="9">
        <f>SUMIF(Table1[[#Headers],[Steam Consumption]:[CHW Consumption_2]], "Elec*",D426:AE426)</f>
        <v>56380</v>
      </c>
      <c r="AG426" s="9">
        <f>SUMIF(Table1[[#Headers],[Steam Consumption]:[CHW Consumption_2]], "Gas*",D426:AE426)</f>
        <v>0</v>
      </c>
      <c r="AH426" s="9">
        <f>SUMIF(Table1[[#Headers],[Steam Consumption]:[CHW Consumption_2]], "Steam*",D426:AE426)</f>
        <v>805496</v>
      </c>
      <c r="AI426" s="9">
        <f>SUMIF(Table1[[#Headers],[Steam Consumption]:[CHW Consumption_2]], "HW *",D426:AE426)</f>
        <v>0</v>
      </c>
      <c r="AJ426" s="9">
        <f>SUMIF(Table1[[#Headers],[Steam Consumption]:[CHW Consumption_2]], "CHW*",D426:AE426)</f>
        <v>0</v>
      </c>
      <c r="AK426" s="9">
        <f>SUMIF(Table1[[#Headers],[Steam Consumption]:[CHW Consumption_2]], "DW*",D426:AE426)</f>
        <v>261904</v>
      </c>
      <c r="AL426" s="9">
        <f>Table1[[#This Row],[Total Elec Consumption]]*3.412</f>
        <v>192368.56</v>
      </c>
      <c r="AM426" s="9">
        <f>Table1[[#This Row],[Total Gas Consumption]]*1</f>
        <v>0</v>
      </c>
      <c r="AN426" s="9">
        <f>Table1[[#This Row],[Total Steam Consumption]]*950/1000</f>
        <v>765221.2</v>
      </c>
      <c r="AO426" s="9">
        <f>Table1[[#This Row],[Total HW Consumption]]</f>
        <v>0</v>
      </c>
      <c r="AP426" s="9">
        <f>Table1[[#This Row],[Total CHW Consumption]]</f>
        <v>0</v>
      </c>
      <c r="AQ426" s="9">
        <f>Table1[[#This Row],[Total DW Consumption]]*0</f>
        <v>0</v>
      </c>
      <c r="AR426" s="9">
        <f>SUM(Table1[[#This Row],[Total Elec Energy]:[Total DW Energy]])</f>
        <v>957589.76</v>
      </c>
      <c r="AS426" s="7">
        <f>IFERROR(Table1[[#This Row],[Total Building Energy (kBTU)]]/Table1[[#This Row],[Building Area]],0)</f>
        <v>8.6164553021100456</v>
      </c>
    </row>
    <row r="427" spans="1:45" x14ac:dyDescent="0.25">
      <c r="A427" s="4">
        <v>43435</v>
      </c>
      <c r="B427" t="s">
        <v>126</v>
      </c>
      <c r="C427">
        <f>VLOOKUP(Table1[[#This Row],[Building]],Building_Areas,2,FALSE)</f>
        <v>62912.82</v>
      </c>
      <c r="D427">
        <v>364704.66666666663</v>
      </c>
      <c r="E427">
        <v>56321.833333333328</v>
      </c>
      <c r="F427">
        <v>332802826.09533328</v>
      </c>
      <c r="G427">
        <v>5289.8896268709686</v>
      </c>
      <c r="N427">
        <v>0</v>
      </c>
      <c r="AF427" s="9">
        <f>SUMIF(Table1[[#Headers],[Steam Consumption]:[CHW Consumption_2]], "Elec*",D427:AE427)</f>
        <v>56321.833333333328</v>
      </c>
      <c r="AG427" s="9">
        <f>SUMIF(Table1[[#Headers],[Steam Consumption]:[CHW Consumption_2]], "Gas*",D427:AE427)</f>
        <v>0</v>
      </c>
      <c r="AH427" s="9">
        <f>SUMIF(Table1[[#Headers],[Steam Consumption]:[CHW Consumption_2]], "Steam*",D427:AE427)</f>
        <v>364704.66666666663</v>
      </c>
      <c r="AI427" s="9">
        <f>SUMIF(Table1[[#Headers],[Steam Consumption]:[CHW Consumption_2]], "HW *",D427:AE427)</f>
        <v>0</v>
      </c>
      <c r="AJ427" s="9">
        <f>SUMIF(Table1[[#Headers],[Steam Consumption]:[CHW Consumption_2]], "CHW*",D427:AE427)</f>
        <v>0</v>
      </c>
      <c r="AK427" s="9">
        <f>SUMIF(Table1[[#Headers],[Steam Consumption]:[CHW Consumption_2]], "DW*",D427:AE427)</f>
        <v>0</v>
      </c>
      <c r="AL427" s="9">
        <f>Table1[[#This Row],[Total Elec Consumption]]*3.412</f>
        <v>192170.0953333333</v>
      </c>
      <c r="AM427" s="9">
        <f>Table1[[#This Row],[Total Gas Consumption]]*1</f>
        <v>0</v>
      </c>
      <c r="AN427" s="9">
        <f>Table1[[#This Row],[Total Steam Consumption]]*950/1000</f>
        <v>346469.43333333329</v>
      </c>
      <c r="AO427" s="9">
        <f>Table1[[#This Row],[Total HW Consumption]]</f>
        <v>0</v>
      </c>
      <c r="AP427" s="9">
        <f>Table1[[#This Row],[Total CHW Consumption]]</f>
        <v>0</v>
      </c>
      <c r="AQ427" s="9">
        <f>Table1[[#This Row],[Total DW Consumption]]*0</f>
        <v>0</v>
      </c>
      <c r="AR427" s="9">
        <f>SUM(Table1[[#This Row],[Total Elec Energy]:[Total DW Energy]])</f>
        <v>538639.52866666659</v>
      </c>
      <c r="AS427" s="7">
        <f>IFERROR(Table1[[#This Row],[Total Building Energy (kBTU)]]/Table1[[#This Row],[Building Area]],0)</f>
        <v>8.5616815247936202</v>
      </c>
    </row>
    <row r="428" spans="1:45" x14ac:dyDescent="0.25">
      <c r="A428" s="4">
        <v>44743</v>
      </c>
      <c r="B428" t="s">
        <v>77</v>
      </c>
      <c r="C428">
        <f>VLOOKUP(Table1[[#This Row],[Building]],Building_Areas,2,FALSE)</f>
        <v>133990</v>
      </c>
      <c r="D428">
        <v>0</v>
      </c>
      <c r="H428">
        <v>86531.333333333343</v>
      </c>
      <c r="I428">
        <v>0</v>
      </c>
      <c r="M428">
        <v>0</v>
      </c>
      <c r="N428">
        <v>843530.66666666674</v>
      </c>
      <c r="AF428" s="9">
        <f>SUMIF(Table1[[#Headers],[Steam Consumption]:[CHW Consumption_2]], "Elec*",D428:AE428)</f>
        <v>86531.333333333343</v>
      </c>
      <c r="AG428" s="9">
        <f>SUMIF(Table1[[#Headers],[Steam Consumption]:[CHW Consumption_2]], "Gas*",D428:AE428)</f>
        <v>0</v>
      </c>
      <c r="AH428" s="9">
        <f>SUMIF(Table1[[#Headers],[Steam Consumption]:[CHW Consumption_2]], "Steam*",D428:AE428)</f>
        <v>0</v>
      </c>
      <c r="AI428" s="9">
        <f>SUMIF(Table1[[#Headers],[Steam Consumption]:[CHW Consumption_2]], "HW *",D428:AE428)</f>
        <v>0</v>
      </c>
      <c r="AJ428" s="9">
        <f>SUMIF(Table1[[#Headers],[Steam Consumption]:[CHW Consumption_2]], "CHW*",D428:AE428)</f>
        <v>843530.66666666674</v>
      </c>
      <c r="AK428" s="9">
        <f>SUMIF(Table1[[#Headers],[Steam Consumption]:[CHW Consumption_2]], "DW*",D428:AE428)</f>
        <v>0</v>
      </c>
      <c r="AL428" s="9">
        <f>Table1[[#This Row],[Total Elec Consumption]]*3.412</f>
        <v>295244.90933333337</v>
      </c>
      <c r="AM428" s="9">
        <f>Table1[[#This Row],[Total Gas Consumption]]*1</f>
        <v>0</v>
      </c>
      <c r="AN428" s="9">
        <f>Table1[[#This Row],[Total Steam Consumption]]*950/1000</f>
        <v>0</v>
      </c>
      <c r="AO428" s="9">
        <f>Table1[[#This Row],[Total HW Consumption]]</f>
        <v>0</v>
      </c>
      <c r="AP428" s="9">
        <f>Table1[[#This Row],[Total CHW Consumption]]</f>
        <v>843530.66666666674</v>
      </c>
      <c r="AQ428" s="9">
        <f>Table1[[#This Row],[Total DW Consumption]]*0</f>
        <v>0</v>
      </c>
      <c r="AR428" s="9">
        <f>SUM(Table1[[#This Row],[Total Elec Energy]:[Total DW Energy]])</f>
        <v>1138775.5760000001</v>
      </c>
      <c r="AS428" s="7">
        <f>IFERROR(Table1[[#This Row],[Total Building Energy (kBTU)]]/Table1[[#This Row],[Building Area]],0)</f>
        <v>8.4989594447346821</v>
      </c>
    </row>
    <row r="429" spans="1:45" x14ac:dyDescent="0.25">
      <c r="A429" s="4">
        <v>43435</v>
      </c>
      <c r="B429" t="s">
        <v>84</v>
      </c>
      <c r="C429">
        <f>VLOOKUP(Table1[[#This Row],[Building]],Building_Areas,2,FALSE)</f>
        <v>111135</v>
      </c>
      <c r="D429">
        <v>737775.20000000007</v>
      </c>
      <c r="E429">
        <v>69558.833333333343</v>
      </c>
      <c r="F429">
        <v>673230710.47266686</v>
      </c>
      <c r="G429">
        <v>6057.7739728498391</v>
      </c>
      <c r="L429">
        <v>142393.33333333331</v>
      </c>
      <c r="N429">
        <v>0</v>
      </c>
      <c r="AF429" s="9">
        <f>SUMIF(Table1[[#Headers],[Steam Consumption]:[CHW Consumption_2]], "Elec*",D429:AE429)</f>
        <v>69558.833333333343</v>
      </c>
      <c r="AG429" s="9">
        <f>SUMIF(Table1[[#Headers],[Steam Consumption]:[CHW Consumption_2]], "Gas*",D429:AE429)</f>
        <v>0</v>
      </c>
      <c r="AH429" s="9">
        <f>SUMIF(Table1[[#Headers],[Steam Consumption]:[CHW Consumption_2]], "Steam*",D429:AE429)</f>
        <v>737775.20000000007</v>
      </c>
      <c r="AI429" s="9">
        <f>SUMIF(Table1[[#Headers],[Steam Consumption]:[CHW Consumption_2]], "HW *",D429:AE429)</f>
        <v>0</v>
      </c>
      <c r="AJ429" s="9">
        <f>SUMIF(Table1[[#Headers],[Steam Consumption]:[CHW Consumption_2]], "CHW*",D429:AE429)</f>
        <v>0</v>
      </c>
      <c r="AK429" s="9">
        <f>SUMIF(Table1[[#Headers],[Steam Consumption]:[CHW Consumption_2]], "DW*",D429:AE429)</f>
        <v>142393.33333333331</v>
      </c>
      <c r="AL429" s="9">
        <f>Table1[[#This Row],[Total Elec Consumption]]*3.412</f>
        <v>237334.73933333336</v>
      </c>
      <c r="AM429" s="9">
        <f>Table1[[#This Row],[Total Gas Consumption]]*1</f>
        <v>0</v>
      </c>
      <c r="AN429" s="9">
        <f>Table1[[#This Row],[Total Steam Consumption]]*950/1000</f>
        <v>700886.44000000018</v>
      </c>
      <c r="AO429" s="9">
        <f>Table1[[#This Row],[Total HW Consumption]]</f>
        <v>0</v>
      </c>
      <c r="AP429" s="9">
        <f>Table1[[#This Row],[Total CHW Consumption]]</f>
        <v>0</v>
      </c>
      <c r="AQ429" s="9">
        <f>Table1[[#This Row],[Total DW Consumption]]*0</f>
        <v>0</v>
      </c>
      <c r="AR429" s="9">
        <f>SUM(Table1[[#This Row],[Total Elec Energy]:[Total DW Energy]])</f>
        <v>938221.17933333351</v>
      </c>
      <c r="AS429" s="7">
        <f>IFERROR(Table1[[#This Row],[Total Building Energy (kBTU)]]/Table1[[#This Row],[Building Area]],0)</f>
        <v>8.4421755462575554</v>
      </c>
    </row>
    <row r="430" spans="1:45" x14ac:dyDescent="0.25">
      <c r="A430" s="4">
        <v>43282</v>
      </c>
      <c r="B430" t="s">
        <v>126</v>
      </c>
      <c r="C430">
        <f>VLOOKUP(Table1[[#This Row],[Building]],Building_Areas,2,FALSE)</f>
        <v>62912.82</v>
      </c>
      <c r="D430">
        <v>6.8571428954601288</v>
      </c>
      <c r="E430">
        <v>56387</v>
      </c>
      <c r="F430">
        <v>198983.81474923101</v>
      </c>
      <c r="G430">
        <v>3.1628409827735289</v>
      </c>
      <c r="N430">
        <v>337656.42857141868</v>
      </c>
      <c r="AF430" s="9">
        <f>SUMIF(Table1[[#Headers],[Steam Consumption]:[CHW Consumption_2]], "Elec*",D430:AE430)</f>
        <v>56387</v>
      </c>
      <c r="AG430" s="9">
        <f>SUMIF(Table1[[#Headers],[Steam Consumption]:[CHW Consumption_2]], "Gas*",D430:AE430)</f>
        <v>0</v>
      </c>
      <c r="AH430" s="9">
        <f>SUMIF(Table1[[#Headers],[Steam Consumption]:[CHW Consumption_2]], "Steam*",D430:AE430)</f>
        <v>6.8571428954601288</v>
      </c>
      <c r="AI430" s="9">
        <f>SUMIF(Table1[[#Headers],[Steam Consumption]:[CHW Consumption_2]], "HW *",D430:AE430)</f>
        <v>0</v>
      </c>
      <c r="AJ430" s="9">
        <f>SUMIF(Table1[[#Headers],[Steam Consumption]:[CHW Consumption_2]], "CHW*",D430:AE430)</f>
        <v>337656.42857141868</v>
      </c>
      <c r="AK430" s="9">
        <f>SUMIF(Table1[[#Headers],[Steam Consumption]:[CHW Consumption_2]], "DW*",D430:AE430)</f>
        <v>0</v>
      </c>
      <c r="AL430" s="9">
        <f>Table1[[#This Row],[Total Elec Consumption]]*3.412</f>
        <v>192392.44399999999</v>
      </c>
      <c r="AM430" s="9">
        <f>Table1[[#This Row],[Total Gas Consumption]]*1</f>
        <v>0</v>
      </c>
      <c r="AN430" s="9">
        <f>Table1[[#This Row],[Total Steam Consumption]]*950/1000</f>
        <v>6.5142857506871223</v>
      </c>
      <c r="AO430" s="9">
        <f>Table1[[#This Row],[Total HW Consumption]]</f>
        <v>0</v>
      </c>
      <c r="AP430" s="9">
        <f>Table1[[#This Row],[Total CHW Consumption]]</f>
        <v>337656.42857141868</v>
      </c>
      <c r="AQ430" s="9">
        <f>Table1[[#This Row],[Total DW Consumption]]*0</f>
        <v>0</v>
      </c>
      <c r="AR430" s="9">
        <f>SUM(Table1[[#This Row],[Total Elec Energy]:[Total DW Energy]])</f>
        <v>530055.38685716933</v>
      </c>
      <c r="AS430" s="7">
        <f>IFERROR(Table1[[#This Row],[Total Building Energy (kBTU)]]/Table1[[#This Row],[Building Area]],0)</f>
        <v>8.4252364916589233</v>
      </c>
    </row>
    <row r="431" spans="1:45" x14ac:dyDescent="0.25">
      <c r="A431" s="4">
        <v>44287</v>
      </c>
      <c r="B431" t="s">
        <v>84</v>
      </c>
      <c r="C431">
        <f>VLOOKUP(Table1[[#This Row],[Building]],Building_Areas,2,FALSE)</f>
        <v>111135</v>
      </c>
      <c r="D431">
        <v>706728</v>
      </c>
      <c r="E431">
        <v>53625</v>
      </c>
      <c r="F431">
        <v>644949049.16151726</v>
      </c>
      <c r="G431">
        <v>5803.2937343007807</v>
      </c>
      <c r="L431">
        <v>230068.96551724139</v>
      </c>
      <c r="N431">
        <v>75696</v>
      </c>
      <c r="AF431" s="9">
        <f>SUMIF(Table1[[#Headers],[Steam Consumption]:[CHW Consumption_2]], "Elec*",D431:AE431)</f>
        <v>53625</v>
      </c>
      <c r="AG431" s="9">
        <f>SUMIF(Table1[[#Headers],[Steam Consumption]:[CHW Consumption_2]], "Gas*",D431:AE431)</f>
        <v>0</v>
      </c>
      <c r="AH431" s="9">
        <f>SUMIF(Table1[[#Headers],[Steam Consumption]:[CHW Consumption_2]], "Steam*",D431:AE431)</f>
        <v>706728</v>
      </c>
      <c r="AI431" s="9">
        <f>SUMIF(Table1[[#Headers],[Steam Consumption]:[CHW Consumption_2]], "HW *",D431:AE431)</f>
        <v>0</v>
      </c>
      <c r="AJ431" s="9">
        <f>SUMIF(Table1[[#Headers],[Steam Consumption]:[CHW Consumption_2]], "CHW*",D431:AE431)</f>
        <v>75696</v>
      </c>
      <c r="AK431" s="9">
        <f>SUMIF(Table1[[#Headers],[Steam Consumption]:[CHW Consumption_2]], "DW*",D431:AE431)</f>
        <v>230068.96551724139</v>
      </c>
      <c r="AL431" s="9">
        <f>Table1[[#This Row],[Total Elec Consumption]]*3.412</f>
        <v>182968.5</v>
      </c>
      <c r="AM431" s="9">
        <f>Table1[[#This Row],[Total Gas Consumption]]*1</f>
        <v>0</v>
      </c>
      <c r="AN431" s="9">
        <f>Table1[[#This Row],[Total Steam Consumption]]*950/1000</f>
        <v>671391.6</v>
      </c>
      <c r="AO431" s="9">
        <f>Table1[[#This Row],[Total HW Consumption]]</f>
        <v>0</v>
      </c>
      <c r="AP431" s="9">
        <f>Table1[[#This Row],[Total CHW Consumption]]</f>
        <v>75696</v>
      </c>
      <c r="AQ431" s="9">
        <f>Table1[[#This Row],[Total DW Consumption]]*0</f>
        <v>0</v>
      </c>
      <c r="AR431" s="9">
        <f>SUM(Table1[[#This Row],[Total Elec Energy]:[Total DW Energy]])</f>
        <v>930056.1</v>
      </c>
      <c r="AS431" s="7">
        <f>IFERROR(Table1[[#This Row],[Total Building Energy (kBTU)]]/Table1[[#This Row],[Building Area]],0)</f>
        <v>8.3687056282899182</v>
      </c>
    </row>
    <row r="432" spans="1:45" x14ac:dyDescent="0.25">
      <c r="A432" s="4">
        <v>43831</v>
      </c>
      <c r="B432" t="s">
        <v>68</v>
      </c>
      <c r="C432">
        <f>VLOOKUP(Table1[[#This Row],[Building]],Building_Areas,2,FALSE)</f>
        <v>15616</v>
      </c>
      <c r="E432">
        <v>6389.4444444444443</v>
      </c>
      <c r="F432">
        <v>10868593.887892719</v>
      </c>
      <c r="G432">
        <v>695.99089958329409</v>
      </c>
      <c r="J432">
        <v>108467.9310344828</v>
      </c>
      <c r="AF432" s="9">
        <f>SUMIF(Table1[[#Headers],[Steam Consumption]:[CHW Consumption_2]], "Elec*",D432:AE432)</f>
        <v>6389.4444444444443</v>
      </c>
      <c r="AG432" s="9">
        <f>SUMIF(Table1[[#Headers],[Steam Consumption]:[CHW Consumption_2]], "Gas*",D432:AE432)</f>
        <v>108467.9310344828</v>
      </c>
      <c r="AH432" s="9">
        <f>SUMIF(Table1[[#Headers],[Steam Consumption]:[CHW Consumption_2]], "Steam*",D432:AE432)</f>
        <v>0</v>
      </c>
      <c r="AI432" s="9">
        <f>SUMIF(Table1[[#Headers],[Steam Consumption]:[CHW Consumption_2]], "HW *",D432:AE432)</f>
        <v>0</v>
      </c>
      <c r="AJ432" s="9">
        <f>SUMIF(Table1[[#Headers],[Steam Consumption]:[CHW Consumption_2]], "CHW*",D432:AE432)</f>
        <v>0</v>
      </c>
      <c r="AK432" s="9">
        <f>SUMIF(Table1[[#Headers],[Steam Consumption]:[CHW Consumption_2]], "DW*",D432:AE432)</f>
        <v>0</v>
      </c>
      <c r="AL432" s="9">
        <f>Table1[[#This Row],[Total Elec Consumption]]*3.412</f>
        <v>21800.784444444445</v>
      </c>
      <c r="AM432" s="9">
        <f>Table1[[#This Row],[Total Gas Consumption]]*1</f>
        <v>108467.9310344828</v>
      </c>
      <c r="AN432" s="9">
        <f>Table1[[#This Row],[Total Steam Consumption]]*950/1000</f>
        <v>0</v>
      </c>
      <c r="AO432" s="9">
        <f>Table1[[#This Row],[Total HW Consumption]]</f>
        <v>0</v>
      </c>
      <c r="AP432" s="9">
        <f>Table1[[#This Row],[Total CHW Consumption]]</f>
        <v>0</v>
      </c>
      <c r="AQ432" s="9">
        <f>Table1[[#This Row],[Total DW Consumption]]*0</f>
        <v>0</v>
      </c>
      <c r="AR432" s="9">
        <f>SUM(Table1[[#This Row],[Total Elec Energy]:[Total DW Energy]])</f>
        <v>130268.71547892725</v>
      </c>
      <c r="AS432" s="7">
        <f>IFERROR(Table1[[#This Row],[Total Building Energy (kBTU)]]/Table1[[#This Row],[Building Area]],0)</f>
        <v>8.3420027842550741</v>
      </c>
    </row>
    <row r="433" spans="1:45" x14ac:dyDescent="0.25">
      <c r="A433" s="4">
        <v>43800</v>
      </c>
      <c r="B433" t="s">
        <v>126</v>
      </c>
      <c r="C433">
        <f>VLOOKUP(Table1[[#This Row],[Building]],Building_Areas,2,FALSE)</f>
        <v>62912.82</v>
      </c>
      <c r="D433">
        <v>331470.37037037039</v>
      </c>
      <c r="E433">
        <v>61011.444444444453</v>
      </c>
      <c r="F433">
        <v>302509148.82622218</v>
      </c>
      <c r="G433">
        <v>4808.3726547171846</v>
      </c>
      <c r="N433">
        <v>0</v>
      </c>
      <c r="AF433" s="9">
        <f>SUMIF(Table1[[#Headers],[Steam Consumption]:[CHW Consumption_2]], "Elec*",D433:AE433)</f>
        <v>61011.444444444453</v>
      </c>
      <c r="AG433" s="9">
        <f>SUMIF(Table1[[#Headers],[Steam Consumption]:[CHW Consumption_2]], "Gas*",D433:AE433)</f>
        <v>0</v>
      </c>
      <c r="AH433" s="9">
        <f>SUMIF(Table1[[#Headers],[Steam Consumption]:[CHW Consumption_2]], "Steam*",D433:AE433)</f>
        <v>331470.37037037039</v>
      </c>
      <c r="AI433" s="9">
        <f>SUMIF(Table1[[#Headers],[Steam Consumption]:[CHW Consumption_2]], "HW *",D433:AE433)</f>
        <v>0</v>
      </c>
      <c r="AJ433" s="9">
        <f>SUMIF(Table1[[#Headers],[Steam Consumption]:[CHW Consumption_2]], "CHW*",D433:AE433)</f>
        <v>0</v>
      </c>
      <c r="AK433" s="9">
        <f>SUMIF(Table1[[#Headers],[Steam Consumption]:[CHW Consumption_2]], "DW*",D433:AE433)</f>
        <v>0</v>
      </c>
      <c r="AL433" s="9">
        <f>Table1[[#This Row],[Total Elec Consumption]]*3.412</f>
        <v>208171.04844444446</v>
      </c>
      <c r="AM433" s="9">
        <f>Table1[[#This Row],[Total Gas Consumption]]*1</f>
        <v>0</v>
      </c>
      <c r="AN433" s="9">
        <f>Table1[[#This Row],[Total Steam Consumption]]*950/1000</f>
        <v>314896.85185185185</v>
      </c>
      <c r="AO433" s="9">
        <f>Table1[[#This Row],[Total HW Consumption]]</f>
        <v>0</v>
      </c>
      <c r="AP433" s="9">
        <f>Table1[[#This Row],[Total CHW Consumption]]</f>
        <v>0</v>
      </c>
      <c r="AQ433" s="9">
        <f>Table1[[#This Row],[Total DW Consumption]]*0</f>
        <v>0</v>
      </c>
      <c r="AR433" s="9">
        <f>SUM(Table1[[#This Row],[Total Elec Energy]:[Total DW Energy]])</f>
        <v>523067.90029629634</v>
      </c>
      <c r="AS433" s="7">
        <f>IFERROR(Table1[[#This Row],[Total Building Energy (kBTU)]]/Table1[[#This Row],[Building Area]],0)</f>
        <v>8.3141703121286934</v>
      </c>
    </row>
    <row r="434" spans="1:45" x14ac:dyDescent="0.25">
      <c r="A434" s="4">
        <v>44287</v>
      </c>
      <c r="B434" t="s">
        <v>126</v>
      </c>
      <c r="C434">
        <f>VLOOKUP(Table1[[#This Row],[Building]],Building_Areas,2,FALSE)</f>
        <v>62912.82</v>
      </c>
      <c r="D434">
        <v>352312</v>
      </c>
      <c r="E434">
        <v>50128</v>
      </c>
      <c r="F434">
        <v>321479596.13599998</v>
      </c>
      <c r="G434">
        <v>5109.9072709296961</v>
      </c>
      <c r="N434">
        <v>15400</v>
      </c>
      <c r="AF434" s="9">
        <f>SUMIF(Table1[[#Headers],[Steam Consumption]:[CHW Consumption_2]], "Elec*",D434:AE434)</f>
        <v>50128</v>
      </c>
      <c r="AG434" s="9">
        <f>SUMIF(Table1[[#Headers],[Steam Consumption]:[CHW Consumption_2]], "Gas*",D434:AE434)</f>
        <v>0</v>
      </c>
      <c r="AH434" s="9">
        <f>SUMIF(Table1[[#Headers],[Steam Consumption]:[CHW Consumption_2]], "Steam*",D434:AE434)</f>
        <v>352312</v>
      </c>
      <c r="AI434" s="9">
        <f>SUMIF(Table1[[#Headers],[Steam Consumption]:[CHW Consumption_2]], "HW *",D434:AE434)</f>
        <v>0</v>
      </c>
      <c r="AJ434" s="9">
        <f>SUMIF(Table1[[#Headers],[Steam Consumption]:[CHW Consumption_2]], "CHW*",D434:AE434)</f>
        <v>15400</v>
      </c>
      <c r="AK434" s="9">
        <f>SUMIF(Table1[[#Headers],[Steam Consumption]:[CHW Consumption_2]], "DW*",D434:AE434)</f>
        <v>0</v>
      </c>
      <c r="AL434" s="9">
        <f>Table1[[#This Row],[Total Elec Consumption]]*3.412</f>
        <v>171036.736</v>
      </c>
      <c r="AM434" s="9">
        <f>Table1[[#This Row],[Total Gas Consumption]]*1</f>
        <v>0</v>
      </c>
      <c r="AN434" s="9">
        <f>Table1[[#This Row],[Total Steam Consumption]]*950/1000</f>
        <v>334696.40000000002</v>
      </c>
      <c r="AO434" s="9">
        <f>Table1[[#This Row],[Total HW Consumption]]</f>
        <v>0</v>
      </c>
      <c r="AP434" s="9">
        <f>Table1[[#This Row],[Total CHW Consumption]]</f>
        <v>15400</v>
      </c>
      <c r="AQ434" s="9">
        <f>Table1[[#This Row],[Total DW Consumption]]*0</f>
        <v>0</v>
      </c>
      <c r="AR434" s="9">
        <f>SUM(Table1[[#This Row],[Total Elec Energy]:[Total DW Energy]])</f>
        <v>521133.13600000006</v>
      </c>
      <c r="AS434" s="7">
        <f>IFERROR(Table1[[#This Row],[Total Building Energy (kBTU)]]/Table1[[#This Row],[Building Area]],0)</f>
        <v>8.2834172113092386</v>
      </c>
    </row>
    <row r="435" spans="1:45" x14ac:dyDescent="0.25">
      <c r="A435" s="4">
        <v>44228</v>
      </c>
      <c r="B435" t="s">
        <v>99</v>
      </c>
      <c r="C435">
        <f>VLOOKUP(Table1[[#This Row],[Building]],Building_Areas,2,FALSE)</f>
        <v>123454</v>
      </c>
      <c r="D435">
        <v>816243.07692307688</v>
      </c>
      <c r="F435">
        <v>744765470.11155677</v>
      </c>
      <c r="G435">
        <v>6032.736647751849</v>
      </c>
      <c r="H435">
        <v>25467.68</v>
      </c>
      <c r="I435">
        <v>45503.360000000001</v>
      </c>
      <c r="L435">
        <v>109630.76923076921</v>
      </c>
      <c r="N435">
        <v>0</v>
      </c>
      <c r="AF435" s="9">
        <f>SUMIF(Table1[[#Headers],[Steam Consumption]:[CHW Consumption_2]], "Elec*",D435:AE435)</f>
        <v>70971.040000000008</v>
      </c>
      <c r="AG435" s="9">
        <f>SUMIF(Table1[[#Headers],[Steam Consumption]:[CHW Consumption_2]], "Gas*",D435:AE435)</f>
        <v>0</v>
      </c>
      <c r="AH435" s="9">
        <f>SUMIF(Table1[[#Headers],[Steam Consumption]:[CHW Consumption_2]], "Steam*",D435:AE435)</f>
        <v>816243.07692307688</v>
      </c>
      <c r="AI435" s="9">
        <f>SUMIF(Table1[[#Headers],[Steam Consumption]:[CHW Consumption_2]], "HW *",D435:AE435)</f>
        <v>0</v>
      </c>
      <c r="AJ435" s="9">
        <f>SUMIF(Table1[[#Headers],[Steam Consumption]:[CHW Consumption_2]], "CHW*",D435:AE435)</f>
        <v>0</v>
      </c>
      <c r="AK435" s="9">
        <f>SUMIF(Table1[[#Headers],[Steam Consumption]:[CHW Consumption_2]], "DW*",D435:AE435)</f>
        <v>109630.76923076921</v>
      </c>
      <c r="AL435" s="9">
        <f>Table1[[#This Row],[Total Elec Consumption]]*3.412</f>
        <v>242153.18848000001</v>
      </c>
      <c r="AM435" s="9">
        <f>Table1[[#This Row],[Total Gas Consumption]]*1</f>
        <v>0</v>
      </c>
      <c r="AN435" s="9">
        <f>Table1[[#This Row],[Total Steam Consumption]]*950/1000</f>
        <v>775430.92307692301</v>
      </c>
      <c r="AO435" s="9">
        <f>Table1[[#This Row],[Total HW Consumption]]</f>
        <v>0</v>
      </c>
      <c r="AP435" s="9">
        <f>Table1[[#This Row],[Total CHW Consumption]]</f>
        <v>0</v>
      </c>
      <c r="AQ435" s="9">
        <f>Table1[[#This Row],[Total DW Consumption]]*0</f>
        <v>0</v>
      </c>
      <c r="AR435" s="9">
        <f>SUM(Table1[[#This Row],[Total Elec Energy]:[Total DW Energy]])</f>
        <v>1017584.111556923</v>
      </c>
      <c r="AS435" s="7">
        <f>IFERROR(Table1[[#This Row],[Total Building Energy (kBTU)]]/Table1[[#This Row],[Building Area]],0)</f>
        <v>8.242617586768537</v>
      </c>
    </row>
    <row r="436" spans="1:45" x14ac:dyDescent="0.25">
      <c r="A436" s="4">
        <v>43435</v>
      </c>
      <c r="B436" t="s">
        <v>98</v>
      </c>
      <c r="C436">
        <f>VLOOKUP(Table1[[#This Row],[Building]],Building_Areas,2,FALSE)</f>
        <v>53163.17</v>
      </c>
      <c r="E436">
        <v>59935.916666666672</v>
      </c>
      <c r="F436">
        <v>23511597.711303029</v>
      </c>
      <c r="G436">
        <v>442.25490870159751</v>
      </c>
      <c r="J436">
        <v>233052.36363636359</v>
      </c>
      <c r="L436">
        <v>1860</v>
      </c>
      <c r="AF436" s="9">
        <f>SUMIF(Table1[[#Headers],[Steam Consumption]:[CHW Consumption_2]], "Elec*",D436:AE436)</f>
        <v>59935.916666666672</v>
      </c>
      <c r="AG436" s="9">
        <f>SUMIF(Table1[[#Headers],[Steam Consumption]:[CHW Consumption_2]], "Gas*",D436:AE436)</f>
        <v>233052.36363636359</v>
      </c>
      <c r="AH436" s="9">
        <f>SUMIF(Table1[[#Headers],[Steam Consumption]:[CHW Consumption_2]], "Steam*",D436:AE436)</f>
        <v>0</v>
      </c>
      <c r="AI436" s="9">
        <f>SUMIF(Table1[[#Headers],[Steam Consumption]:[CHW Consumption_2]], "HW *",D436:AE436)</f>
        <v>0</v>
      </c>
      <c r="AJ436" s="9">
        <f>SUMIF(Table1[[#Headers],[Steam Consumption]:[CHW Consumption_2]], "CHW*",D436:AE436)</f>
        <v>0</v>
      </c>
      <c r="AK436" s="9">
        <f>SUMIF(Table1[[#Headers],[Steam Consumption]:[CHW Consumption_2]], "DW*",D436:AE436)</f>
        <v>1860</v>
      </c>
      <c r="AL436" s="9">
        <f>Table1[[#This Row],[Total Elec Consumption]]*3.412</f>
        <v>204501.34766666667</v>
      </c>
      <c r="AM436" s="9">
        <f>Table1[[#This Row],[Total Gas Consumption]]*1</f>
        <v>233052.36363636359</v>
      </c>
      <c r="AN436" s="9">
        <f>Table1[[#This Row],[Total Steam Consumption]]*950/1000</f>
        <v>0</v>
      </c>
      <c r="AO436" s="9">
        <f>Table1[[#This Row],[Total HW Consumption]]</f>
        <v>0</v>
      </c>
      <c r="AP436" s="9">
        <f>Table1[[#This Row],[Total CHW Consumption]]</f>
        <v>0</v>
      </c>
      <c r="AQ436" s="9">
        <f>Table1[[#This Row],[Total DW Consumption]]*0</f>
        <v>0</v>
      </c>
      <c r="AR436" s="9">
        <f>SUM(Table1[[#This Row],[Total Elec Energy]:[Total DW Energy]])</f>
        <v>437553.71130303026</v>
      </c>
      <c r="AS436" s="7">
        <f>IFERROR(Table1[[#This Row],[Total Building Energy (kBTU)]]/Table1[[#This Row],[Building Area]],0)</f>
        <v>8.2303916659414824</v>
      </c>
    </row>
    <row r="437" spans="1:45" x14ac:dyDescent="0.25">
      <c r="A437" s="4">
        <v>43556</v>
      </c>
      <c r="B437" t="s">
        <v>84</v>
      </c>
      <c r="C437">
        <f>VLOOKUP(Table1[[#This Row],[Building]],Building_Areas,2,FALSE)</f>
        <v>111135</v>
      </c>
      <c r="D437">
        <v>732692.30769230763</v>
      </c>
      <c r="E437">
        <v>63478.695652173912</v>
      </c>
      <c r="F437">
        <v>668767723.92494977</v>
      </c>
      <c r="G437">
        <v>6017.6157279430399</v>
      </c>
      <c r="L437">
        <v>335750</v>
      </c>
      <c r="N437">
        <v>0</v>
      </c>
      <c r="AF437" s="9">
        <f>SUMIF(Table1[[#Headers],[Steam Consumption]:[CHW Consumption_2]], "Elec*",D437:AE437)</f>
        <v>63478.695652173912</v>
      </c>
      <c r="AG437" s="9">
        <f>SUMIF(Table1[[#Headers],[Steam Consumption]:[CHW Consumption_2]], "Gas*",D437:AE437)</f>
        <v>0</v>
      </c>
      <c r="AH437" s="9">
        <f>SUMIF(Table1[[#Headers],[Steam Consumption]:[CHW Consumption_2]], "Steam*",D437:AE437)</f>
        <v>732692.30769230763</v>
      </c>
      <c r="AI437" s="9">
        <f>SUMIF(Table1[[#Headers],[Steam Consumption]:[CHW Consumption_2]], "HW *",D437:AE437)</f>
        <v>0</v>
      </c>
      <c r="AJ437" s="9">
        <f>SUMIF(Table1[[#Headers],[Steam Consumption]:[CHW Consumption_2]], "CHW*",D437:AE437)</f>
        <v>0</v>
      </c>
      <c r="AK437" s="9">
        <f>SUMIF(Table1[[#Headers],[Steam Consumption]:[CHW Consumption_2]], "DW*",D437:AE437)</f>
        <v>335750</v>
      </c>
      <c r="AL437" s="9">
        <f>Table1[[#This Row],[Total Elec Consumption]]*3.412</f>
        <v>216589.30956521738</v>
      </c>
      <c r="AM437" s="9">
        <f>Table1[[#This Row],[Total Gas Consumption]]*1</f>
        <v>0</v>
      </c>
      <c r="AN437" s="9">
        <f>Table1[[#This Row],[Total Steam Consumption]]*950/1000</f>
        <v>696057.69230769225</v>
      </c>
      <c r="AO437" s="9">
        <f>Table1[[#This Row],[Total HW Consumption]]</f>
        <v>0</v>
      </c>
      <c r="AP437" s="9">
        <f>Table1[[#This Row],[Total CHW Consumption]]</f>
        <v>0</v>
      </c>
      <c r="AQ437" s="9">
        <f>Table1[[#This Row],[Total DW Consumption]]*0</f>
        <v>0</v>
      </c>
      <c r="AR437" s="9">
        <f>SUM(Table1[[#This Row],[Total Elec Energy]:[Total DW Energy]])</f>
        <v>912647.0018729096</v>
      </c>
      <c r="AS437" s="7">
        <f>IFERROR(Table1[[#This Row],[Total Building Energy (kBTU)]]/Table1[[#This Row],[Building Area]],0)</f>
        <v>8.2120574245099167</v>
      </c>
    </row>
    <row r="438" spans="1:45" x14ac:dyDescent="0.25">
      <c r="A438" s="4">
        <v>44562</v>
      </c>
      <c r="B438" t="s">
        <v>68</v>
      </c>
      <c r="C438">
        <f>VLOOKUP(Table1[[#This Row],[Building]],Building_Areas,2,FALSE)</f>
        <v>15616</v>
      </c>
      <c r="E438">
        <v>5732.7857142857138</v>
      </c>
      <c r="F438">
        <v>10847860.264857139</v>
      </c>
      <c r="G438">
        <v>694.66318294423309</v>
      </c>
      <c r="J438">
        <v>108283</v>
      </c>
      <c r="AF438" s="9">
        <f>SUMIF(Table1[[#Headers],[Steam Consumption]:[CHW Consumption_2]], "Elec*",D438:AE438)</f>
        <v>5732.7857142857138</v>
      </c>
      <c r="AG438" s="9">
        <f>SUMIF(Table1[[#Headers],[Steam Consumption]:[CHW Consumption_2]], "Gas*",D438:AE438)</f>
        <v>108283</v>
      </c>
      <c r="AH438" s="9">
        <f>SUMIF(Table1[[#Headers],[Steam Consumption]:[CHW Consumption_2]], "Steam*",D438:AE438)</f>
        <v>0</v>
      </c>
      <c r="AI438" s="9">
        <f>SUMIF(Table1[[#Headers],[Steam Consumption]:[CHW Consumption_2]], "HW *",D438:AE438)</f>
        <v>0</v>
      </c>
      <c r="AJ438" s="9">
        <f>SUMIF(Table1[[#Headers],[Steam Consumption]:[CHW Consumption_2]], "CHW*",D438:AE438)</f>
        <v>0</v>
      </c>
      <c r="AK438" s="9">
        <f>SUMIF(Table1[[#Headers],[Steam Consumption]:[CHW Consumption_2]], "DW*",D438:AE438)</f>
        <v>0</v>
      </c>
      <c r="AL438" s="9">
        <f>Table1[[#This Row],[Total Elec Consumption]]*3.412</f>
        <v>19560.264857142854</v>
      </c>
      <c r="AM438" s="9">
        <f>Table1[[#This Row],[Total Gas Consumption]]*1</f>
        <v>108283</v>
      </c>
      <c r="AN438" s="9">
        <f>Table1[[#This Row],[Total Steam Consumption]]*950/1000</f>
        <v>0</v>
      </c>
      <c r="AO438" s="9">
        <f>Table1[[#This Row],[Total HW Consumption]]</f>
        <v>0</v>
      </c>
      <c r="AP438" s="9">
        <f>Table1[[#This Row],[Total CHW Consumption]]</f>
        <v>0</v>
      </c>
      <c r="AQ438" s="9">
        <f>Table1[[#This Row],[Total DW Consumption]]*0</f>
        <v>0</v>
      </c>
      <c r="AR438" s="9">
        <f>SUM(Table1[[#This Row],[Total Elec Energy]:[Total DW Energy]])</f>
        <v>127843.26485714286</v>
      </c>
      <c r="AS438" s="7">
        <f>IFERROR(Table1[[#This Row],[Total Building Energy (kBTU)]]/Table1[[#This Row],[Building Area]],0)</f>
        <v>8.1866844811182666</v>
      </c>
    </row>
    <row r="439" spans="1:45" x14ac:dyDescent="0.25">
      <c r="A439" s="4">
        <v>44166</v>
      </c>
      <c r="B439" t="s">
        <v>101</v>
      </c>
      <c r="C439">
        <f>VLOOKUP(Table1[[#This Row],[Building]],Building_Areas,2,FALSE)</f>
        <v>30399</v>
      </c>
      <c r="D439">
        <v>226740</v>
      </c>
      <c r="E439">
        <v>5201</v>
      </c>
      <c r="F439">
        <v>206819805.80000001</v>
      </c>
      <c r="G439">
        <v>6803.5068850949046</v>
      </c>
      <c r="H439">
        <v>0</v>
      </c>
      <c r="I439">
        <v>4449</v>
      </c>
      <c r="AF439" s="9">
        <f>SUMIF(Table1[[#Headers],[Steam Consumption]:[CHW Consumption_2]], "Elec*",D439:AE439)</f>
        <v>9650</v>
      </c>
      <c r="AG439" s="9">
        <f>SUMIF(Table1[[#Headers],[Steam Consumption]:[CHW Consumption_2]], "Gas*",D439:AE439)</f>
        <v>0</v>
      </c>
      <c r="AH439" s="9">
        <f>SUMIF(Table1[[#Headers],[Steam Consumption]:[CHW Consumption_2]], "Steam*",D439:AE439)</f>
        <v>226740</v>
      </c>
      <c r="AI439" s="9">
        <f>SUMIF(Table1[[#Headers],[Steam Consumption]:[CHW Consumption_2]], "HW *",D439:AE439)</f>
        <v>0</v>
      </c>
      <c r="AJ439" s="9">
        <f>SUMIF(Table1[[#Headers],[Steam Consumption]:[CHW Consumption_2]], "CHW*",D439:AE439)</f>
        <v>0</v>
      </c>
      <c r="AK439" s="9">
        <f>SUMIF(Table1[[#Headers],[Steam Consumption]:[CHW Consumption_2]], "DW*",D439:AE439)</f>
        <v>0</v>
      </c>
      <c r="AL439" s="9">
        <f>Table1[[#This Row],[Total Elec Consumption]]*3.412</f>
        <v>32925.799999999996</v>
      </c>
      <c r="AM439" s="9">
        <f>Table1[[#This Row],[Total Gas Consumption]]*1</f>
        <v>0</v>
      </c>
      <c r="AN439" s="9">
        <f>Table1[[#This Row],[Total Steam Consumption]]*950/1000</f>
        <v>215403</v>
      </c>
      <c r="AO439" s="9">
        <f>Table1[[#This Row],[Total HW Consumption]]</f>
        <v>0</v>
      </c>
      <c r="AP439" s="9">
        <f>Table1[[#This Row],[Total CHW Consumption]]</f>
        <v>0</v>
      </c>
      <c r="AQ439" s="9">
        <f>Table1[[#This Row],[Total DW Consumption]]*0</f>
        <v>0</v>
      </c>
      <c r="AR439" s="9">
        <f>SUM(Table1[[#This Row],[Total Elec Energy]:[Total DW Energy]])</f>
        <v>248328.8</v>
      </c>
      <c r="AS439" s="7">
        <f>IFERROR(Table1[[#This Row],[Total Building Energy (kBTU)]]/Table1[[#This Row],[Building Area]],0)</f>
        <v>8.1689792427382475</v>
      </c>
    </row>
    <row r="440" spans="1:45" x14ac:dyDescent="0.25">
      <c r="A440" s="4">
        <v>44682</v>
      </c>
      <c r="B440" t="s">
        <v>83</v>
      </c>
      <c r="C440">
        <f>VLOOKUP(Table1[[#This Row],[Building]],Building_Areas,2,FALSE)</f>
        <v>16298</v>
      </c>
      <c r="F440">
        <v>77228871.263448283</v>
      </c>
      <c r="G440">
        <v>4738.5489792274066</v>
      </c>
      <c r="H440">
        <v>0</v>
      </c>
      <c r="I440">
        <v>15628.275862068969</v>
      </c>
      <c r="J440">
        <v>0</v>
      </c>
      <c r="L440">
        <v>802151.72413793101</v>
      </c>
      <c r="P440">
        <v>57531.724137931044</v>
      </c>
      <c r="Q440">
        <v>26211.03448275862</v>
      </c>
      <c r="AF440" s="9">
        <f>SUMIF(Table1[[#Headers],[Steam Consumption]:[CHW Consumption_2]], "Elec*",D440:AE440)</f>
        <v>15628.275862068969</v>
      </c>
      <c r="AG440" s="9">
        <f>SUMIF(Table1[[#Headers],[Steam Consumption]:[CHW Consumption_2]], "Gas*",D440:AE440)</f>
        <v>0</v>
      </c>
      <c r="AH440" s="9">
        <f>SUMIF(Table1[[#Headers],[Steam Consumption]:[CHW Consumption_2]], "Steam*",D440:AE440)</f>
        <v>83742.758620689667</v>
      </c>
      <c r="AI440" s="9">
        <f>SUMIF(Table1[[#Headers],[Steam Consumption]:[CHW Consumption_2]], "HW *",D440:AE440)</f>
        <v>0</v>
      </c>
      <c r="AJ440" s="9">
        <f>SUMIF(Table1[[#Headers],[Steam Consumption]:[CHW Consumption_2]], "CHW*",D440:AE440)</f>
        <v>0</v>
      </c>
      <c r="AK440" s="9">
        <f>SUMIF(Table1[[#Headers],[Steam Consumption]:[CHW Consumption_2]], "DW*",D440:AE440)</f>
        <v>802151.72413793101</v>
      </c>
      <c r="AL440" s="9">
        <f>Table1[[#This Row],[Total Elec Consumption]]*3.412</f>
        <v>53323.677241379322</v>
      </c>
      <c r="AM440" s="9">
        <f>Table1[[#This Row],[Total Gas Consumption]]*1</f>
        <v>0</v>
      </c>
      <c r="AN440" s="9">
        <f>Table1[[#This Row],[Total Steam Consumption]]*950/1000</f>
        <v>79555.620689655188</v>
      </c>
      <c r="AO440" s="9">
        <f>Table1[[#This Row],[Total HW Consumption]]</f>
        <v>0</v>
      </c>
      <c r="AP440" s="9">
        <f>Table1[[#This Row],[Total CHW Consumption]]</f>
        <v>0</v>
      </c>
      <c r="AQ440" s="9">
        <f>Table1[[#This Row],[Total DW Consumption]]*0</f>
        <v>0</v>
      </c>
      <c r="AR440" s="9">
        <f>SUM(Table1[[#This Row],[Total Elec Energy]:[Total DW Energy]])</f>
        <v>132879.29793103453</v>
      </c>
      <c r="AS440" s="7">
        <f>IFERROR(Table1[[#This Row],[Total Building Energy (kBTU)]]/Table1[[#This Row],[Building Area]],0)</f>
        <v>8.1531045484743228</v>
      </c>
    </row>
    <row r="441" spans="1:45" x14ac:dyDescent="0.25">
      <c r="A441" s="4">
        <v>44197</v>
      </c>
      <c r="B441" t="s">
        <v>99</v>
      </c>
      <c r="C441">
        <f>VLOOKUP(Table1[[#This Row],[Building]],Building_Areas,2,FALSE)</f>
        <v>123454</v>
      </c>
      <c r="D441">
        <v>778680</v>
      </c>
      <c r="F441">
        <v>710521261.88</v>
      </c>
      <c r="G441">
        <v>5755.3522921898038</v>
      </c>
      <c r="H441">
        <v>27062</v>
      </c>
      <c r="I441">
        <v>50928</v>
      </c>
      <c r="L441">
        <v>99000</v>
      </c>
      <c r="N441">
        <v>0</v>
      </c>
      <c r="AF441" s="9">
        <f>SUMIF(Table1[[#Headers],[Steam Consumption]:[CHW Consumption_2]], "Elec*",D441:AE441)</f>
        <v>77990</v>
      </c>
      <c r="AG441" s="9">
        <f>SUMIF(Table1[[#Headers],[Steam Consumption]:[CHW Consumption_2]], "Gas*",D441:AE441)</f>
        <v>0</v>
      </c>
      <c r="AH441" s="9">
        <f>SUMIF(Table1[[#Headers],[Steam Consumption]:[CHW Consumption_2]], "Steam*",D441:AE441)</f>
        <v>778680</v>
      </c>
      <c r="AI441" s="9">
        <f>SUMIF(Table1[[#Headers],[Steam Consumption]:[CHW Consumption_2]], "HW *",D441:AE441)</f>
        <v>0</v>
      </c>
      <c r="AJ441" s="9">
        <f>SUMIF(Table1[[#Headers],[Steam Consumption]:[CHW Consumption_2]], "CHW*",D441:AE441)</f>
        <v>0</v>
      </c>
      <c r="AK441" s="9">
        <f>SUMIF(Table1[[#Headers],[Steam Consumption]:[CHW Consumption_2]], "DW*",D441:AE441)</f>
        <v>99000</v>
      </c>
      <c r="AL441" s="9">
        <f>Table1[[#This Row],[Total Elec Consumption]]*3.412</f>
        <v>266101.88</v>
      </c>
      <c r="AM441" s="9">
        <f>Table1[[#This Row],[Total Gas Consumption]]*1</f>
        <v>0</v>
      </c>
      <c r="AN441" s="9">
        <f>Table1[[#This Row],[Total Steam Consumption]]*950/1000</f>
        <v>739746</v>
      </c>
      <c r="AO441" s="9">
        <f>Table1[[#This Row],[Total HW Consumption]]</f>
        <v>0</v>
      </c>
      <c r="AP441" s="9">
        <f>Table1[[#This Row],[Total CHW Consumption]]</f>
        <v>0</v>
      </c>
      <c r="AQ441" s="9">
        <f>Table1[[#This Row],[Total DW Consumption]]*0</f>
        <v>0</v>
      </c>
      <c r="AR441" s="9">
        <f>SUM(Table1[[#This Row],[Total Elec Energy]:[Total DW Energy]])</f>
        <v>1005847.88</v>
      </c>
      <c r="AS441" s="7">
        <f>IFERROR(Table1[[#This Row],[Total Building Energy (kBTU)]]/Table1[[#This Row],[Building Area]],0)</f>
        <v>8.1475519626743562</v>
      </c>
    </row>
    <row r="442" spans="1:45" x14ac:dyDescent="0.25">
      <c r="A442" s="4">
        <v>44621</v>
      </c>
      <c r="B442" t="s">
        <v>101</v>
      </c>
      <c r="C442">
        <f>VLOOKUP(Table1[[#This Row],[Building]],Building_Areas,2,FALSE)</f>
        <v>30399</v>
      </c>
      <c r="D442">
        <v>230362.06896551719</v>
      </c>
      <c r="E442">
        <v>4845.9642857142862</v>
      </c>
      <c r="F442">
        <v>210118131.87690151</v>
      </c>
      <c r="G442">
        <v>6912.0080225303946</v>
      </c>
      <c r="H442">
        <v>0</v>
      </c>
      <c r="I442">
        <v>3338.379310344827</v>
      </c>
      <c r="AF442" s="9">
        <f>SUMIF(Table1[[#Headers],[Steam Consumption]:[CHW Consumption_2]], "Elec*",D442:AE442)</f>
        <v>8184.3435960591132</v>
      </c>
      <c r="AG442" s="9">
        <f>SUMIF(Table1[[#Headers],[Steam Consumption]:[CHW Consumption_2]], "Gas*",D442:AE442)</f>
        <v>0</v>
      </c>
      <c r="AH442" s="9">
        <f>SUMIF(Table1[[#Headers],[Steam Consumption]:[CHW Consumption_2]], "Steam*",D442:AE442)</f>
        <v>230362.06896551719</v>
      </c>
      <c r="AI442" s="9">
        <f>SUMIF(Table1[[#Headers],[Steam Consumption]:[CHW Consumption_2]], "HW *",D442:AE442)</f>
        <v>0</v>
      </c>
      <c r="AJ442" s="9">
        <f>SUMIF(Table1[[#Headers],[Steam Consumption]:[CHW Consumption_2]], "CHW*",D442:AE442)</f>
        <v>0</v>
      </c>
      <c r="AK442" s="9">
        <f>SUMIF(Table1[[#Headers],[Steam Consumption]:[CHW Consumption_2]], "DW*",D442:AE442)</f>
        <v>0</v>
      </c>
      <c r="AL442" s="9">
        <f>Table1[[#This Row],[Total Elec Consumption]]*3.412</f>
        <v>27924.980349753692</v>
      </c>
      <c r="AM442" s="9">
        <f>Table1[[#This Row],[Total Gas Consumption]]*1</f>
        <v>0</v>
      </c>
      <c r="AN442" s="9">
        <f>Table1[[#This Row],[Total Steam Consumption]]*950/1000</f>
        <v>218843.96551724133</v>
      </c>
      <c r="AO442" s="9">
        <f>Table1[[#This Row],[Total HW Consumption]]</f>
        <v>0</v>
      </c>
      <c r="AP442" s="9">
        <f>Table1[[#This Row],[Total CHW Consumption]]</f>
        <v>0</v>
      </c>
      <c r="AQ442" s="9">
        <f>Table1[[#This Row],[Total DW Consumption]]*0</f>
        <v>0</v>
      </c>
      <c r="AR442" s="9">
        <f>SUM(Table1[[#This Row],[Total Elec Energy]:[Total DW Energy]])</f>
        <v>246768.94586699503</v>
      </c>
      <c r="AS442" s="7">
        <f>IFERROR(Table1[[#This Row],[Total Building Energy (kBTU)]]/Table1[[#This Row],[Building Area]],0)</f>
        <v>8.1176665636039029</v>
      </c>
    </row>
    <row r="443" spans="1:45" x14ac:dyDescent="0.25">
      <c r="A443" s="4">
        <v>44317</v>
      </c>
      <c r="B443" t="s">
        <v>126</v>
      </c>
      <c r="C443">
        <f>VLOOKUP(Table1[[#This Row],[Building]],Building_Areas,2,FALSE)</f>
        <v>62912.82</v>
      </c>
      <c r="D443">
        <v>253208</v>
      </c>
      <c r="E443">
        <v>50885</v>
      </c>
      <c r="F443">
        <v>231099410.9966667</v>
      </c>
      <c r="G443">
        <v>3673.317295259591</v>
      </c>
      <c r="N443">
        <v>95376.666666666657</v>
      </c>
      <c r="AF443" s="9">
        <f>SUMIF(Table1[[#Headers],[Steam Consumption]:[CHW Consumption_2]], "Elec*",D443:AE443)</f>
        <v>50885</v>
      </c>
      <c r="AG443" s="9">
        <f>SUMIF(Table1[[#Headers],[Steam Consumption]:[CHW Consumption_2]], "Gas*",D443:AE443)</f>
        <v>0</v>
      </c>
      <c r="AH443" s="9">
        <f>SUMIF(Table1[[#Headers],[Steam Consumption]:[CHW Consumption_2]], "Steam*",D443:AE443)</f>
        <v>253208</v>
      </c>
      <c r="AI443" s="9">
        <f>SUMIF(Table1[[#Headers],[Steam Consumption]:[CHW Consumption_2]], "HW *",D443:AE443)</f>
        <v>0</v>
      </c>
      <c r="AJ443" s="9">
        <f>SUMIF(Table1[[#Headers],[Steam Consumption]:[CHW Consumption_2]], "CHW*",D443:AE443)</f>
        <v>95376.666666666657</v>
      </c>
      <c r="AK443" s="9">
        <f>SUMIF(Table1[[#Headers],[Steam Consumption]:[CHW Consumption_2]], "DW*",D443:AE443)</f>
        <v>0</v>
      </c>
      <c r="AL443" s="9">
        <f>Table1[[#This Row],[Total Elec Consumption]]*3.412</f>
        <v>173619.62</v>
      </c>
      <c r="AM443" s="9">
        <f>Table1[[#This Row],[Total Gas Consumption]]*1</f>
        <v>0</v>
      </c>
      <c r="AN443" s="9">
        <f>Table1[[#This Row],[Total Steam Consumption]]*950/1000</f>
        <v>240547.6</v>
      </c>
      <c r="AO443" s="9">
        <f>Table1[[#This Row],[Total HW Consumption]]</f>
        <v>0</v>
      </c>
      <c r="AP443" s="9">
        <f>Table1[[#This Row],[Total CHW Consumption]]</f>
        <v>95376.666666666657</v>
      </c>
      <c r="AQ443" s="9">
        <f>Table1[[#This Row],[Total DW Consumption]]*0</f>
        <v>0</v>
      </c>
      <c r="AR443" s="9">
        <f>SUM(Table1[[#This Row],[Total Elec Energy]:[Total DW Energy]])</f>
        <v>509543.8866666666</v>
      </c>
      <c r="AS443" s="7">
        <f>IFERROR(Table1[[#This Row],[Total Building Energy (kBTU)]]/Table1[[#This Row],[Building Area]],0)</f>
        <v>8.0992059594001127</v>
      </c>
    </row>
    <row r="444" spans="1:45" x14ac:dyDescent="0.25">
      <c r="A444" s="4">
        <v>44440</v>
      </c>
      <c r="B444" t="s">
        <v>77</v>
      </c>
      <c r="C444">
        <f>VLOOKUP(Table1[[#This Row],[Building]],Building_Areas,2,FALSE)</f>
        <v>133990</v>
      </c>
      <c r="D444">
        <v>0</v>
      </c>
      <c r="H444">
        <v>91751</v>
      </c>
      <c r="I444">
        <v>0</v>
      </c>
      <c r="M444">
        <v>0</v>
      </c>
      <c r="N444">
        <v>771462.85714285716</v>
      </c>
      <c r="AF444" s="9">
        <f>SUMIF(Table1[[#Headers],[Steam Consumption]:[CHW Consumption_2]], "Elec*",D444:AE444)</f>
        <v>91751</v>
      </c>
      <c r="AG444" s="9">
        <f>SUMIF(Table1[[#Headers],[Steam Consumption]:[CHW Consumption_2]], "Gas*",D444:AE444)</f>
        <v>0</v>
      </c>
      <c r="AH444" s="9">
        <f>SUMIF(Table1[[#Headers],[Steam Consumption]:[CHW Consumption_2]], "Steam*",D444:AE444)</f>
        <v>0</v>
      </c>
      <c r="AI444" s="9">
        <f>SUMIF(Table1[[#Headers],[Steam Consumption]:[CHW Consumption_2]], "HW *",D444:AE444)</f>
        <v>0</v>
      </c>
      <c r="AJ444" s="9">
        <f>SUMIF(Table1[[#Headers],[Steam Consumption]:[CHW Consumption_2]], "CHW*",D444:AE444)</f>
        <v>771462.85714285716</v>
      </c>
      <c r="AK444" s="9">
        <f>SUMIF(Table1[[#Headers],[Steam Consumption]:[CHW Consumption_2]], "DW*",D444:AE444)</f>
        <v>0</v>
      </c>
      <c r="AL444" s="9">
        <f>Table1[[#This Row],[Total Elec Consumption]]*3.412</f>
        <v>313054.41200000001</v>
      </c>
      <c r="AM444" s="9">
        <f>Table1[[#This Row],[Total Gas Consumption]]*1</f>
        <v>0</v>
      </c>
      <c r="AN444" s="9">
        <f>Table1[[#This Row],[Total Steam Consumption]]*950/1000</f>
        <v>0</v>
      </c>
      <c r="AO444" s="9">
        <f>Table1[[#This Row],[Total HW Consumption]]</f>
        <v>0</v>
      </c>
      <c r="AP444" s="9">
        <f>Table1[[#This Row],[Total CHW Consumption]]</f>
        <v>771462.85714285716</v>
      </c>
      <c r="AQ444" s="9">
        <f>Table1[[#This Row],[Total DW Consumption]]*0</f>
        <v>0</v>
      </c>
      <c r="AR444" s="9">
        <f>SUM(Table1[[#This Row],[Total Elec Energy]:[Total DW Energy]])</f>
        <v>1084517.2691428573</v>
      </c>
      <c r="AS444" s="7">
        <f>IFERROR(Table1[[#This Row],[Total Building Energy (kBTU)]]/Table1[[#This Row],[Building Area]],0)</f>
        <v>8.0940164873711264</v>
      </c>
    </row>
    <row r="445" spans="1:45" x14ac:dyDescent="0.25">
      <c r="A445" s="4">
        <v>43525</v>
      </c>
      <c r="B445" t="s">
        <v>114</v>
      </c>
      <c r="C445">
        <f>VLOOKUP(Table1[[#This Row],[Building]],Building_Areas,2,FALSE)</f>
        <v>102517</v>
      </c>
      <c r="D445">
        <v>743772</v>
      </c>
      <c r="E445">
        <v>35874</v>
      </c>
      <c r="F445">
        <v>678442466.08800006</v>
      </c>
      <c r="G445">
        <v>6617.8532934830328</v>
      </c>
      <c r="AF445" s="9">
        <f>SUMIF(Table1[[#Headers],[Steam Consumption]:[CHW Consumption_2]], "Elec*",D445:AE445)</f>
        <v>35874</v>
      </c>
      <c r="AG445" s="9">
        <f>SUMIF(Table1[[#Headers],[Steam Consumption]:[CHW Consumption_2]], "Gas*",D445:AE445)</f>
        <v>0</v>
      </c>
      <c r="AH445" s="9">
        <f>SUMIF(Table1[[#Headers],[Steam Consumption]:[CHW Consumption_2]], "Steam*",D445:AE445)</f>
        <v>743772</v>
      </c>
      <c r="AI445" s="9">
        <f>SUMIF(Table1[[#Headers],[Steam Consumption]:[CHW Consumption_2]], "HW *",D445:AE445)</f>
        <v>0</v>
      </c>
      <c r="AJ445" s="9">
        <f>SUMIF(Table1[[#Headers],[Steam Consumption]:[CHW Consumption_2]], "CHW*",D445:AE445)</f>
        <v>0</v>
      </c>
      <c r="AK445" s="9">
        <f>SUMIF(Table1[[#Headers],[Steam Consumption]:[CHW Consumption_2]], "DW*",D445:AE445)</f>
        <v>0</v>
      </c>
      <c r="AL445" s="9">
        <f>Table1[[#This Row],[Total Elec Consumption]]*3.412</f>
        <v>122402.088</v>
      </c>
      <c r="AM445" s="9">
        <f>Table1[[#This Row],[Total Gas Consumption]]*1</f>
        <v>0</v>
      </c>
      <c r="AN445" s="9">
        <f>Table1[[#This Row],[Total Steam Consumption]]*950/1000</f>
        <v>706583.4</v>
      </c>
      <c r="AO445" s="9">
        <f>Table1[[#This Row],[Total HW Consumption]]</f>
        <v>0</v>
      </c>
      <c r="AP445" s="9">
        <f>Table1[[#This Row],[Total CHW Consumption]]</f>
        <v>0</v>
      </c>
      <c r="AQ445" s="9">
        <f>Table1[[#This Row],[Total DW Consumption]]*0</f>
        <v>0</v>
      </c>
      <c r="AR445" s="9">
        <f>SUM(Table1[[#This Row],[Total Elec Energy]:[Total DW Energy]])</f>
        <v>828985.48800000001</v>
      </c>
      <c r="AS445" s="7">
        <f>IFERROR(Table1[[#This Row],[Total Building Energy (kBTU)]]/Table1[[#This Row],[Building Area]],0)</f>
        <v>8.0863221514480532</v>
      </c>
    </row>
    <row r="446" spans="1:45" x14ac:dyDescent="0.25">
      <c r="A446" s="4">
        <v>43952</v>
      </c>
      <c r="B446" t="s">
        <v>98</v>
      </c>
      <c r="C446">
        <f>VLOOKUP(Table1[[#This Row],[Building]],Building_Areas,2,FALSE)</f>
        <v>53163.17</v>
      </c>
      <c r="E446">
        <v>34450.92</v>
      </c>
      <c r="F446">
        <v>31335746.539039999</v>
      </c>
      <c r="G446">
        <v>589.42773242744011</v>
      </c>
      <c r="J446">
        <v>312168</v>
      </c>
      <c r="L446">
        <v>1400</v>
      </c>
      <c r="AF446" s="9">
        <f>SUMIF(Table1[[#Headers],[Steam Consumption]:[CHW Consumption_2]], "Elec*",D446:AE446)</f>
        <v>34450.92</v>
      </c>
      <c r="AG446" s="9">
        <f>SUMIF(Table1[[#Headers],[Steam Consumption]:[CHW Consumption_2]], "Gas*",D446:AE446)</f>
        <v>312168</v>
      </c>
      <c r="AH446" s="9">
        <f>SUMIF(Table1[[#Headers],[Steam Consumption]:[CHW Consumption_2]], "Steam*",D446:AE446)</f>
        <v>0</v>
      </c>
      <c r="AI446" s="9">
        <f>SUMIF(Table1[[#Headers],[Steam Consumption]:[CHW Consumption_2]], "HW *",D446:AE446)</f>
        <v>0</v>
      </c>
      <c r="AJ446" s="9">
        <f>SUMIF(Table1[[#Headers],[Steam Consumption]:[CHW Consumption_2]], "CHW*",D446:AE446)</f>
        <v>0</v>
      </c>
      <c r="AK446" s="9">
        <f>SUMIF(Table1[[#Headers],[Steam Consumption]:[CHW Consumption_2]], "DW*",D446:AE446)</f>
        <v>1400</v>
      </c>
      <c r="AL446" s="9">
        <f>Table1[[#This Row],[Total Elec Consumption]]*3.412</f>
        <v>117546.53903999999</v>
      </c>
      <c r="AM446" s="9">
        <f>Table1[[#This Row],[Total Gas Consumption]]*1</f>
        <v>312168</v>
      </c>
      <c r="AN446" s="9">
        <f>Table1[[#This Row],[Total Steam Consumption]]*950/1000</f>
        <v>0</v>
      </c>
      <c r="AO446" s="9">
        <f>Table1[[#This Row],[Total HW Consumption]]</f>
        <v>0</v>
      </c>
      <c r="AP446" s="9">
        <f>Table1[[#This Row],[Total CHW Consumption]]</f>
        <v>0</v>
      </c>
      <c r="AQ446" s="9">
        <f>Table1[[#This Row],[Total DW Consumption]]*0</f>
        <v>0</v>
      </c>
      <c r="AR446" s="9">
        <f>SUM(Table1[[#This Row],[Total Elec Energy]:[Total DW Energy]])</f>
        <v>429714.53904</v>
      </c>
      <c r="AS446" s="7">
        <f>IFERROR(Table1[[#This Row],[Total Building Energy (kBTU)]]/Table1[[#This Row],[Building Area]],0)</f>
        <v>8.0829367217944306</v>
      </c>
    </row>
    <row r="447" spans="1:45" x14ac:dyDescent="0.25">
      <c r="A447" s="4">
        <v>44166</v>
      </c>
      <c r="B447" t="s">
        <v>114</v>
      </c>
      <c r="C447">
        <f>VLOOKUP(Table1[[#This Row],[Building]],Building_Areas,2,FALSE)</f>
        <v>102517</v>
      </c>
      <c r="D447">
        <v>740120</v>
      </c>
      <c r="E447">
        <v>36296</v>
      </c>
      <c r="F447">
        <v>675113281.95200002</v>
      </c>
      <c r="G447">
        <v>6585.3788342616344</v>
      </c>
      <c r="AF447" s="9">
        <f>SUMIF(Table1[[#Headers],[Steam Consumption]:[CHW Consumption_2]], "Elec*",D447:AE447)</f>
        <v>36296</v>
      </c>
      <c r="AG447" s="9">
        <f>SUMIF(Table1[[#Headers],[Steam Consumption]:[CHW Consumption_2]], "Gas*",D447:AE447)</f>
        <v>0</v>
      </c>
      <c r="AH447" s="9">
        <f>SUMIF(Table1[[#Headers],[Steam Consumption]:[CHW Consumption_2]], "Steam*",D447:AE447)</f>
        <v>740120</v>
      </c>
      <c r="AI447" s="9">
        <f>SUMIF(Table1[[#Headers],[Steam Consumption]:[CHW Consumption_2]], "HW *",D447:AE447)</f>
        <v>0</v>
      </c>
      <c r="AJ447" s="9">
        <f>SUMIF(Table1[[#Headers],[Steam Consumption]:[CHW Consumption_2]], "CHW*",D447:AE447)</f>
        <v>0</v>
      </c>
      <c r="AK447" s="9">
        <f>SUMIF(Table1[[#Headers],[Steam Consumption]:[CHW Consumption_2]], "DW*",D447:AE447)</f>
        <v>0</v>
      </c>
      <c r="AL447" s="9">
        <f>Table1[[#This Row],[Total Elec Consumption]]*3.412</f>
        <v>123841.95199999999</v>
      </c>
      <c r="AM447" s="9">
        <f>Table1[[#This Row],[Total Gas Consumption]]*1</f>
        <v>0</v>
      </c>
      <c r="AN447" s="9">
        <f>Table1[[#This Row],[Total Steam Consumption]]*950/1000</f>
        <v>703114</v>
      </c>
      <c r="AO447" s="9">
        <f>Table1[[#This Row],[Total HW Consumption]]</f>
        <v>0</v>
      </c>
      <c r="AP447" s="9">
        <f>Table1[[#This Row],[Total CHW Consumption]]</f>
        <v>0</v>
      </c>
      <c r="AQ447" s="9">
        <f>Table1[[#This Row],[Total DW Consumption]]*0</f>
        <v>0</v>
      </c>
      <c r="AR447" s="9">
        <f>SUM(Table1[[#This Row],[Total Elec Energy]:[Total DW Energy]])</f>
        <v>826955.95200000005</v>
      </c>
      <c r="AS447" s="7">
        <f>IFERROR(Table1[[#This Row],[Total Building Energy (kBTU)]]/Table1[[#This Row],[Building Area]],0)</f>
        <v>8.0665250836446649</v>
      </c>
    </row>
    <row r="448" spans="1:45" x14ac:dyDescent="0.25">
      <c r="A448" s="4">
        <v>43160</v>
      </c>
      <c r="B448" t="s">
        <v>68</v>
      </c>
      <c r="C448">
        <f>VLOOKUP(Table1[[#This Row],[Building]],Building_Areas,2,FALSE)</f>
        <v>15616</v>
      </c>
      <c r="E448">
        <v>6434.7142857142862</v>
      </c>
      <c r="F448">
        <v>10420240.959428569</v>
      </c>
      <c r="G448">
        <v>667.27977455357143</v>
      </c>
      <c r="J448">
        <v>103982.8571428571</v>
      </c>
      <c r="AF448" s="9">
        <f>SUMIF(Table1[[#Headers],[Steam Consumption]:[CHW Consumption_2]], "Elec*",D448:AE448)</f>
        <v>6434.7142857142862</v>
      </c>
      <c r="AG448" s="9">
        <f>SUMIF(Table1[[#Headers],[Steam Consumption]:[CHW Consumption_2]], "Gas*",D448:AE448)</f>
        <v>103982.8571428571</v>
      </c>
      <c r="AH448" s="9">
        <f>SUMIF(Table1[[#Headers],[Steam Consumption]:[CHW Consumption_2]], "Steam*",D448:AE448)</f>
        <v>0</v>
      </c>
      <c r="AI448" s="9">
        <f>SUMIF(Table1[[#Headers],[Steam Consumption]:[CHW Consumption_2]], "HW *",D448:AE448)</f>
        <v>0</v>
      </c>
      <c r="AJ448" s="9">
        <f>SUMIF(Table1[[#Headers],[Steam Consumption]:[CHW Consumption_2]], "CHW*",D448:AE448)</f>
        <v>0</v>
      </c>
      <c r="AK448" s="9">
        <f>SUMIF(Table1[[#Headers],[Steam Consumption]:[CHW Consumption_2]], "DW*",D448:AE448)</f>
        <v>0</v>
      </c>
      <c r="AL448" s="9">
        <f>Table1[[#This Row],[Total Elec Consumption]]*3.412</f>
        <v>21955.245142857144</v>
      </c>
      <c r="AM448" s="9">
        <f>Table1[[#This Row],[Total Gas Consumption]]*1</f>
        <v>103982.8571428571</v>
      </c>
      <c r="AN448" s="9">
        <f>Table1[[#This Row],[Total Steam Consumption]]*950/1000</f>
        <v>0</v>
      </c>
      <c r="AO448" s="9">
        <f>Table1[[#This Row],[Total HW Consumption]]</f>
        <v>0</v>
      </c>
      <c r="AP448" s="9">
        <f>Table1[[#This Row],[Total CHW Consumption]]</f>
        <v>0</v>
      </c>
      <c r="AQ448" s="9">
        <f>Table1[[#This Row],[Total DW Consumption]]*0</f>
        <v>0</v>
      </c>
      <c r="AR448" s="9">
        <f>SUM(Table1[[#This Row],[Total Elec Energy]:[Total DW Energy]])</f>
        <v>125938.10228571424</v>
      </c>
      <c r="AS448" s="7">
        <f>IFERROR(Table1[[#This Row],[Total Building Energy (kBTU)]]/Table1[[#This Row],[Building Area]],0)</f>
        <v>8.0646838041569051</v>
      </c>
    </row>
    <row r="449" spans="1:45" x14ac:dyDescent="0.25">
      <c r="A449" s="4">
        <v>43497</v>
      </c>
      <c r="B449" t="s">
        <v>101</v>
      </c>
      <c r="C449">
        <f>VLOOKUP(Table1[[#This Row],[Building]],Building_Areas,2,FALSE)</f>
        <v>30399</v>
      </c>
      <c r="D449">
        <v>214102</v>
      </c>
      <c r="E449">
        <v>7375.8719999999739</v>
      </c>
      <c r="F449">
        <v>195302733.48902401</v>
      </c>
      <c r="G449">
        <v>6424.6433596178822</v>
      </c>
      <c r="H449">
        <v>0</v>
      </c>
      <c r="I449">
        <v>4848.4799999999996</v>
      </c>
      <c r="AF449" s="9">
        <f>SUMIF(Table1[[#Headers],[Steam Consumption]:[CHW Consumption_2]], "Elec*",D449:AE449)</f>
        <v>12224.351999999973</v>
      </c>
      <c r="AG449" s="9">
        <f>SUMIF(Table1[[#Headers],[Steam Consumption]:[CHW Consumption_2]], "Gas*",D449:AE449)</f>
        <v>0</v>
      </c>
      <c r="AH449" s="9">
        <f>SUMIF(Table1[[#Headers],[Steam Consumption]:[CHW Consumption_2]], "Steam*",D449:AE449)</f>
        <v>214102</v>
      </c>
      <c r="AI449" s="9">
        <f>SUMIF(Table1[[#Headers],[Steam Consumption]:[CHW Consumption_2]], "HW *",D449:AE449)</f>
        <v>0</v>
      </c>
      <c r="AJ449" s="9">
        <f>SUMIF(Table1[[#Headers],[Steam Consumption]:[CHW Consumption_2]], "CHW*",D449:AE449)</f>
        <v>0</v>
      </c>
      <c r="AK449" s="9">
        <f>SUMIF(Table1[[#Headers],[Steam Consumption]:[CHW Consumption_2]], "DW*",D449:AE449)</f>
        <v>0</v>
      </c>
      <c r="AL449" s="9">
        <f>Table1[[#This Row],[Total Elec Consumption]]*3.412</f>
        <v>41709.489023999908</v>
      </c>
      <c r="AM449" s="9">
        <f>Table1[[#This Row],[Total Gas Consumption]]*1</f>
        <v>0</v>
      </c>
      <c r="AN449" s="9">
        <f>Table1[[#This Row],[Total Steam Consumption]]*950/1000</f>
        <v>203396.9</v>
      </c>
      <c r="AO449" s="9">
        <f>Table1[[#This Row],[Total HW Consumption]]</f>
        <v>0</v>
      </c>
      <c r="AP449" s="9">
        <f>Table1[[#This Row],[Total CHW Consumption]]</f>
        <v>0</v>
      </c>
      <c r="AQ449" s="9">
        <f>Table1[[#This Row],[Total DW Consumption]]*0</f>
        <v>0</v>
      </c>
      <c r="AR449" s="9">
        <f>SUM(Table1[[#This Row],[Total Elec Energy]:[Total DW Energy]])</f>
        <v>245106.38902399992</v>
      </c>
      <c r="AS449" s="7">
        <f>IFERROR(Table1[[#This Row],[Total Building Energy (kBTU)]]/Table1[[#This Row],[Building Area]],0)</f>
        <v>8.0629753947169291</v>
      </c>
    </row>
    <row r="450" spans="1:45" x14ac:dyDescent="0.25">
      <c r="A450" s="4">
        <v>43191</v>
      </c>
      <c r="B450" t="s">
        <v>79</v>
      </c>
      <c r="C450">
        <f>VLOOKUP(Table1[[#This Row],[Building]],Building_Areas,2,FALSE)</f>
        <v>24894</v>
      </c>
      <c r="E450">
        <v>6242</v>
      </c>
      <c r="F450">
        <v>17928297.704</v>
      </c>
      <c r="G450">
        <v>720.18549465734714</v>
      </c>
      <c r="J450">
        <v>179070</v>
      </c>
      <c r="AF450" s="9">
        <f>SUMIF(Table1[[#Headers],[Steam Consumption]:[CHW Consumption_2]], "Elec*",D450:AE450)</f>
        <v>6242</v>
      </c>
      <c r="AG450" s="9">
        <f>SUMIF(Table1[[#Headers],[Steam Consumption]:[CHW Consumption_2]], "Gas*",D450:AE450)</f>
        <v>179070</v>
      </c>
      <c r="AH450" s="9">
        <f>SUMIF(Table1[[#Headers],[Steam Consumption]:[CHW Consumption_2]], "Steam*",D450:AE450)</f>
        <v>0</v>
      </c>
      <c r="AI450" s="9">
        <f>SUMIF(Table1[[#Headers],[Steam Consumption]:[CHW Consumption_2]], "HW *",D450:AE450)</f>
        <v>0</v>
      </c>
      <c r="AJ450" s="9">
        <f>SUMIF(Table1[[#Headers],[Steam Consumption]:[CHW Consumption_2]], "CHW*",D450:AE450)</f>
        <v>0</v>
      </c>
      <c r="AK450" s="9">
        <f>SUMIF(Table1[[#Headers],[Steam Consumption]:[CHW Consumption_2]], "DW*",D450:AE450)</f>
        <v>0</v>
      </c>
      <c r="AL450" s="9">
        <f>Table1[[#This Row],[Total Elec Consumption]]*3.412</f>
        <v>21297.703999999998</v>
      </c>
      <c r="AM450" s="9">
        <f>Table1[[#This Row],[Total Gas Consumption]]*1</f>
        <v>179070</v>
      </c>
      <c r="AN450" s="9">
        <f>Table1[[#This Row],[Total Steam Consumption]]*950/1000</f>
        <v>0</v>
      </c>
      <c r="AO450" s="9">
        <f>Table1[[#This Row],[Total HW Consumption]]</f>
        <v>0</v>
      </c>
      <c r="AP450" s="9">
        <f>Table1[[#This Row],[Total CHW Consumption]]</f>
        <v>0</v>
      </c>
      <c r="AQ450" s="9">
        <f>Table1[[#This Row],[Total DW Consumption]]*0</f>
        <v>0</v>
      </c>
      <c r="AR450" s="9">
        <f>SUM(Table1[[#This Row],[Total Elec Energy]:[Total DW Energy]])</f>
        <v>200367.704</v>
      </c>
      <c r="AS450" s="7">
        <f>IFERROR(Table1[[#This Row],[Total Building Energy (kBTU)]]/Table1[[#This Row],[Building Area]],0)</f>
        <v>8.0488352213384751</v>
      </c>
    </row>
    <row r="451" spans="1:45" x14ac:dyDescent="0.25">
      <c r="A451" s="4">
        <v>43191</v>
      </c>
      <c r="B451" t="s">
        <v>68</v>
      </c>
      <c r="C451">
        <f>VLOOKUP(Table1[[#This Row],[Building]],Building_Areas,2,FALSE)</f>
        <v>15616</v>
      </c>
      <c r="E451">
        <v>6389</v>
      </c>
      <c r="F451">
        <v>10319799.267999999</v>
      </c>
      <c r="G451">
        <v>660.84780148565574</v>
      </c>
      <c r="J451">
        <v>102980</v>
      </c>
      <c r="AF451" s="9">
        <f>SUMIF(Table1[[#Headers],[Steam Consumption]:[CHW Consumption_2]], "Elec*",D451:AE451)</f>
        <v>6389</v>
      </c>
      <c r="AG451" s="9">
        <f>SUMIF(Table1[[#Headers],[Steam Consumption]:[CHW Consumption_2]], "Gas*",D451:AE451)</f>
        <v>102980</v>
      </c>
      <c r="AH451" s="9">
        <f>SUMIF(Table1[[#Headers],[Steam Consumption]:[CHW Consumption_2]], "Steam*",D451:AE451)</f>
        <v>0</v>
      </c>
      <c r="AI451" s="9">
        <f>SUMIF(Table1[[#Headers],[Steam Consumption]:[CHW Consumption_2]], "HW *",D451:AE451)</f>
        <v>0</v>
      </c>
      <c r="AJ451" s="9">
        <f>SUMIF(Table1[[#Headers],[Steam Consumption]:[CHW Consumption_2]], "CHW*",D451:AE451)</f>
        <v>0</v>
      </c>
      <c r="AK451" s="9">
        <f>SUMIF(Table1[[#Headers],[Steam Consumption]:[CHW Consumption_2]], "DW*",D451:AE451)</f>
        <v>0</v>
      </c>
      <c r="AL451" s="9">
        <f>Table1[[#This Row],[Total Elec Consumption]]*3.412</f>
        <v>21799.268</v>
      </c>
      <c r="AM451" s="9">
        <f>Table1[[#This Row],[Total Gas Consumption]]*1</f>
        <v>102980</v>
      </c>
      <c r="AN451" s="9">
        <f>Table1[[#This Row],[Total Steam Consumption]]*950/1000</f>
        <v>0</v>
      </c>
      <c r="AO451" s="9">
        <f>Table1[[#This Row],[Total HW Consumption]]</f>
        <v>0</v>
      </c>
      <c r="AP451" s="9">
        <f>Table1[[#This Row],[Total CHW Consumption]]</f>
        <v>0</v>
      </c>
      <c r="AQ451" s="9">
        <f>Table1[[#This Row],[Total DW Consumption]]*0</f>
        <v>0</v>
      </c>
      <c r="AR451" s="9">
        <f>SUM(Table1[[#This Row],[Total Elec Energy]:[Total DW Energy]])</f>
        <v>124779.268</v>
      </c>
      <c r="AS451" s="7">
        <f>IFERROR(Table1[[#This Row],[Total Building Energy (kBTU)]]/Table1[[#This Row],[Building Area]],0)</f>
        <v>7.990475665983606</v>
      </c>
    </row>
    <row r="452" spans="1:45" x14ac:dyDescent="0.25">
      <c r="A452" s="4">
        <v>43525</v>
      </c>
      <c r="B452" t="s">
        <v>101</v>
      </c>
      <c r="C452">
        <f>VLOOKUP(Table1[[#This Row],[Building]],Building_Areas,2,FALSE)</f>
        <v>30399</v>
      </c>
      <c r="D452">
        <v>200481.42857142861</v>
      </c>
      <c r="E452">
        <v>8127.0000000000009</v>
      </c>
      <c r="F452">
        <v>182889983.5451428</v>
      </c>
      <c r="G452">
        <v>6016.3157848989385</v>
      </c>
      <c r="H452">
        <v>0</v>
      </c>
      <c r="I452">
        <v>6797</v>
      </c>
      <c r="AF452" s="9">
        <f>SUMIF(Table1[[#Headers],[Steam Consumption]:[CHW Consumption_2]], "Elec*",D452:AE452)</f>
        <v>14924</v>
      </c>
      <c r="AG452" s="9">
        <f>SUMIF(Table1[[#Headers],[Steam Consumption]:[CHW Consumption_2]], "Gas*",D452:AE452)</f>
        <v>0</v>
      </c>
      <c r="AH452" s="9">
        <f>SUMIF(Table1[[#Headers],[Steam Consumption]:[CHW Consumption_2]], "Steam*",D452:AE452)</f>
        <v>200481.42857142861</v>
      </c>
      <c r="AI452" s="9">
        <f>SUMIF(Table1[[#Headers],[Steam Consumption]:[CHW Consumption_2]], "HW *",D452:AE452)</f>
        <v>0</v>
      </c>
      <c r="AJ452" s="9">
        <f>SUMIF(Table1[[#Headers],[Steam Consumption]:[CHW Consumption_2]], "CHW*",D452:AE452)</f>
        <v>0</v>
      </c>
      <c r="AK452" s="9">
        <f>SUMIF(Table1[[#Headers],[Steam Consumption]:[CHW Consumption_2]], "DW*",D452:AE452)</f>
        <v>0</v>
      </c>
      <c r="AL452" s="9">
        <f>Table1[[#This Row],[Total Elec Consumption]]*3.412</f>
        <v>50920.688000000002</v>
      </c>
      <c r="AM452" s="9">
        <f>Table1[[#This Row],[Total Gas Consumption]]*1</f>
        <v>0</v>
      </c>
      <c r="AN452" s="9">
        <f>Table1[[#This Row],[Total Steam Consumption]]*950/1000</f>
        <v>190457.35714285716</v>
      </c>
      <c r="AO452" s="9">
        <f>Table1[[#This Row],[Total HW Consumption]]</f>
        <v>0</v>
      </c>
      <c r="AP452" s="9">
        <f>Table1[[#This Row],[Total CHW Consumption]]</f>
        <v>0</v>
      </c>
      <c r="AQ452" s="9">
        <f>Table1[[#This Row],[Total DW Consumption]]*0</f>
        <v>0</v>
      </c>
      <c r="AR452" s="9">
        <f>SUM(Table1[[#This Row],[Total Elec Energy]:[Total DW Energy]])</f>
        <v>241378.04514285715</v>
      </c>
      <c r="AS452" s="7">
        <f>IFERROR(Table1[[#This Row],[Total Building Energy (kBTU)]]/Table1[[#This Row],[Building Area]],0)</f>
        <v>7.9403284694515328</v>
      </c>
    </row>
    <row r="453" spans="1:45" x14ac:dyDescent="0.25">
      <c r="A453" s="4">
        <v>43891</v>
      </c>
      <c r="B453" t="s">
        <v>101</v>
      </c>
      <c r="C453">
        <f>VLOOKUP(Table1[[#This Row],[Building]],Building_Areas,2,FALSE)</f>
        <v>30399</v>
      </c>
      <c r="D453">
        <v>214541.37931034481</v>
      </c>
      <c r="E453">
        <v>6424.4827586206893</v>
      </c>
      <c r="F453">
        <v>195698798.2514483</v>
      </c>
      <c r="G453">
        <v>6437.672234331666</v>
      </c>
      <c r="H453">
        <v>0</v>
      </c>
      <c r="I453">
        <v>4437.2758620689656</v>
      </c>
      <c r="AF453" s="9">
        <f>SUMIF(Table1[[#Headers],[Steam Consumption]:[CHW Consumption_2]], "Elec*",D453:AE453)</f>
        <v>10861.758620689656</v>
      </c>
      <c r="AG453" s="9">
        <f>SUMIF(Table1[[#Headers],[Steam Consumption]:[CHW Consumption_2]], "Gas*",D453:AE453)</f>
        <v>0</v>
      </c>
      <c r="AH453" s="9">
        <f>SUMIF(Table1[[#Headers],[Steam Consumption]:[CHW Consumption_2]], "Steam*",D453:AE453)</f>
        <v>214541.37931034481</v>
      </c>
      <c r="AI453" s="9">
        <f>SUMIF(Table1[[#Headers],[Steam Consumption]:[CHW Consumption_2]], "HW *",D453:AE453)</f>
        <v>0</v>
      </c>
      <c r="AJ453" s="9">
        <f>SUMIF(Table1[[#Headers],[Steam Consumption]:[CHW Consumption_2]], "CHW*",D453:AE453)</f>
        <v>0</v>
      </c>
      <c r="AK453" s="9">
        <f>SUMIF(Table1[[#Headers],[Steam Consumption]:[CHW Consumption_2]], "DW*",D453:AE453)</f>
        <v>0</v>
      </c>
      <c r="AL453" s="9">
        <f>Table1[[#This Row],[Total Elec Consumption]]*3.412</f>
        <v>37060.320413793102</v>
      </c>
      <c r="AM453" s="9">
        <f>Table1[[#This Row],[Total Gas Consumption]]*1</f>
        <v>0</v>
      </c>
      <c r="AN453" s="9">
        <f>Table1[[#This Row],[Total Steam Consumption]]*950/1000</f>
        <v>203814.31034482757</v>
      </c>
      <c r="AO453" s="9">
        <f>Table1[[#This Row],[Total HW Consumption]]</f>
        <v>0</v>
      </c>
      <c r="AP453" s="9">
        <f>Table1[[#This Row],[Total CHW Consumption]]</f>
        <v>0</v>
      </c>
      <c r="AQ453" s="9">
        <f>Table1[[#This Row],[Total DW Consumption]]*0</f>
        <v>0</v>
      </c>
      <c r="AR453" s="9">
        <f>SUM(Table1[[#This Row],[Total Elec Energy]:[Total DW Energy]])</f>
        <v>240874.63075862068</v>
      </c>
      <c r="AS453" s="7">
        <f>IFERROR(Table1[[#This Row],[Total Building Energy (kBTU)]]/Table1[[#This Row],[Building Area]],0)</f>
        <v>7.9237682410151873</v>
      </c>
    </row>
    <row r="454" spans="1:45" x14ac:dyDescent="0.25">
      <c r="A454" s="4">
        <v>44166</v>
      </c>
      <c r="B454" t="s">
        <v>68</v>
      </c>
      <c r="C454">
        <f>VLOOKUP(Table1[[#This Row],[Building]],Building_Areas,2,FALSE)</f>
        <v>15616</v>
      </c>
      <c r="E454">
        <v>4261</v>
      </c>
      <c r="F454">
        <v>10912538.532</v>
      </c>
      <c r="G454">
        <v>698.80497771516389</v>
      </c>
      <c r="J454">
        <v>108980</v>
      </c>
      <c r="AF454" s="9">
        <f>SUMIF(Table1[[#Headers],[Steam Consumption]:[CHW Consumption_2]], "Elec*",D454:AE454)</f>
        <v>4261</v>
      </c>
      <c r="AG454" s="9">
        <f>SUMIF(Table1[[#Headers],[Steam Consumption]:[CHW Consumption_2]], "Gas*",D454:AE454)</f>
        <v>108980</v>
      </c>
      <c r="AH454" s="9">
        <f>SUMIF(Table1[[#Headers],[Steam Consumption]:[CHW Consumption_2]], "Steam*",D454:AE454)</f>
        <v>0</v>
      </c>
      <c r="AI454" s="9">
        <f>SUMIF(Table1[[#Headers],[Steam Consumption]:[CHW Consumption_2]], "HW *",D454:AE454)</f>
        <v>0</v>
      </c>
      <c r="AJ454" s="9">
        <f>SUMIF(Table1[[#Headers],[Steam Consumption]:[CHW Consumption_2]], "CHW*",D454:AE454)</f>
        <v>0</v>
      </c>
      <c r="AK454" s="9">
        <f>SUMIF(Table1[[#Headers],[Steam Consumption]:[CHW Consumption_2]], "DW*",D454:AE454)</f>
        <v>0</v>
      </c>
      <c r="AL454" s="9">
        <f>Table1[[#This Row],[Total Elec Consumption]]*3.412</f>
        <v>14538.531999999999</v>
      </c>
      <c r="AM454" s="9">
        <f>Table1[[#This Row],[Total Gas Consumption]]*1</f>
        <v>108980</v>
      </c>
      <c r="AN454" s="9">
        <f>Table1[[#This Row],[Total Steam Consumption]]*950/1000</f>
        <v>0</v>
      </c>
      <c r="AO454" s="9">
        <f>Table1[[#This Row],[Total HW Consumption]]</f>
        <v>0</v>
      </c>
      <c r="AP454" s="9">
        <f>Table1[[#This Row],[Total CHW Consumption]]</f>
        <v>0</v>
      </c>
      <c r="AQ454" s="9">
        <f>Table1[[#This Row],[Total DW Consumption]]*0</f>
        <v>0</v>
      </c>
      <c r="AR454" s="9">
        <f>SUM(Table1[[#This Row],[Total Elec Energy]:[Total DW Energy]])</f>
        <v>123518.53200000001</v>
      </c>
      <c r="AS454" s="7">
        <f>IFERROR(Table1[[#This Row],[Total Building Energy (kBTU)]]/Table1[[#This Row],[Building Area]],0)</f>
        <v>7.9097420594262298</v>
      </c>
    </row>
    <row r="455" spans="1:45" x14ac:dyDescent="0.25">
      <c r="A455" s="4">
        <v>44562</v>
      </c>
      <c r="B455" t="s">
        <v>114</v>
      </c>
      <c r="C455">
        <f>VLOOKUP(Table1[[#This Row],[Building]],Building_Areas,2,FALSE)</f>
        <v>102517</v>
      </c>
      <c r="D455">
        <v>733453.79999999993</v>
      </c>
      <c r="E455">
        <v>33183.28571428571</v>
      </c>
      <c r="F455">
        <v>669023086.97085702</v>
      </c>
      <c r="G455">
        <v>6525.9721506760543</v>
      </c>
      <c r="AF455" s="9">
        <f>SUMIF(Table1[[#Headers],[Steam Consumption]:[CHW Consumption_2]], "Elec*",D455:AE455)</f>
        <v>33183.28571428571</v>
      </c>
      <c r="AG455" s="9">
        <f>SUMIF(Table1[[#Headers],[Steam Consumption]:[CHW Consumption_2]], "Gas*",D455:AE455)</f>
        <v>0</v>
      </c>
      <c r="AH455" s="9">
        <f>SUMIF(Table1[[#Headers],[Steam Consumption]:[CHW Consumption_2]], "Steam*",D455:AE455)</f>
        <v>733453.79999999993</v>
      </c>
      <c r="AI455" s="9">
        <f>SUMIF(Table1[[#Headers],[Steam Consumption]:[CHW Consumption_2]], "HW *",D455:AE455)</f>
        <v>0</v>
      </c>
      <c r="AJ455" s="9">
        <f>SUMIF(Table1[[#Headers],[Steam Consumption]:[CHW Consumption_2]], "CHW*",D455:AE455)</f>
        <v>0</v>
      </c>
      <c r="AK455" s="9">
        <f>SUMIF(Table1[[#Headers],[Steam Consumption]:[CHW Consumption_2]], "DW*",D455:AE455)</f>
        <v>0</v>
      </c>
      <c r="AL455" s="9">
        <f>Table1[[#This Row],[Total Elec Consumption]]*3.412</f>
        <v>113221.37085714284</v>
      </c>
      <c r="AM455" s="9">
        <f>Table1[[#This Row],[Total Gas Consumption]]*1</f>
        <v>0</v>
      </c>
      <c r="AN455" s="9">
        <f>Table1[[#This Row],[Total Steam Consumption]]*950/1000</f>
        <v>696781.10999999987</v>
      </c>
      <c r="AO455" s="9">
        <f>Table1[[#This Row],[Total HW Consumption]]</f>
        <v>0</v>
      </c>
      <c r="AP455" s="9">
        <f>Table1[[#This Row],[Total CHW Consumption]]</f>
        <v>0</v>
      </c>
      <c r="AQ455" s="9">
        <f>Table1[[#This Row],[Total DW Consumption]]*0</f>
        <v>0</v>
      </c>
      <c r="AR455" s="9">
        <f>SUM(Table1[[#This Row],[Total Elec Energy]:[Total DW Energy]])</f>
        <v>810002.48085714271</v>
      </c>
      <c r="AS455" s="7">
        <f>IFERROR(Table1[[#This Row],[Total Building Energy (kBTU)]]/Table1[[#This Row],[Building Area]],0)</f>
        <v>7.901152792777224</v>
      </c>
    </row>
    <row r="456" spans="1:45" x14ac:dyDescent="0.25">
      <c r="A456" s="4">
        <v>44593</v>
      </c>
      <c r="B456" t="s">
        <v>99</v>
      </c>
      <c r="C456">
        <f>VLOOKUP(Table1[[#This Row],[Building]],Building_Areas,2,FALSE)</f>
        <v>123454</v>
      </c>
      <c r="D456">
        <v>767816</v>
      </c>
      <c r="F456">
        <v>700580129.61199999</v>
      </c>
      <c r="G456">
        <v>5674.8273009542017</v>
      </c>
      <c r="H456">
        <v>26457</v>
      </c>
      <c r="I456">
        <v>43894</v>
      </c>
      <c r="L456">
        <v>91900</v>
      </c>
      <c r="N456">
        <v>0</v>
      </c>
      <c r="AF456" s="9">
        <f>SUMIF(Table1[[#Headers],[Steam Consumption]:[CHW Consumption_2]], "Elec*",D456:AE456)</f>
        <v>70351</v>
      </c>
      <c r="AG456" s="9">
        <f>SUMIF(Table1[[#Headers],[Steam Consumption]:[CHW Consumption_2]], "Gas*",D456:AE456)</f>
        <v>0</v>
      </c>
      <c r="AH456" s="9">
        <f>SUMIF(Table1[[#Headers],[Steam Consumption]:[CHW Consumption_2]], "Steam*",D456:AE456)</f>
        <v>767816</v>
      </c>
      <c r="AI456" s="9">
        <f>SUMIF(Table1[[#Headers],[Steam Consumption]:[CHW Consumption_2]], "HW *",D456:AE456)</f>
        <v>0</v>
      </c>
      <c r="AJ456" s="9">
        <f>SUMIF(Table1[[#Headers],[Steam Consumption]:[CHW Consumption_2]], "CHW*",D456:AE456)</f>
        <v>0</v>
      </c>
      <c r="AK456" s="9">
        <f>SUMIF(Table1[[#Headers],[Steam Consumption]:[CHW Consumption_2]], "DW*",D456:AE456)</f>
        <v>91900</v>
      </c>
      <c r="AL456" s="9">
        <f>Table1[[#This Row],[Total Elec Consumption]]*3.412</f>
        <v>240037.61199999999</v>
      </c>
      <c r="AM456" s="9">
        <f>Table1[[#This Row],[Total Gas Consumption]]*1</f>
        <v>0</v>
      </c>
      <c r="AN456" s="9">
        <f>Table1[[#This Row],[Total Steam Consumption]]*950/1000</f>
        <v>729425.2</v>
      </c>
      <c r="AO456" s="9">
        <f>Table1[[#This Row],[Total HW Consumption]]</f>
        <v>0</v>
      </c>
      <c r="AP456" s="9">
        <f>Table1[[#This Row],[Total CHW Consumption]]</f>
        <v>0</v>
      </c>
      <c r="AQ456" s="9">
        <f>Table1[[#This Row],[Total DW Consumption]]*0</f>
        <v>0</v>
      </c>
      <c r="AR456" s="9">
        <f>SUM(Table1[[#This Row],[Total Elec Energy]:[Total DW Energy]])</f>
        <v>969462.81199999992</v>
      </c>
      <c r="AS456" s="7">
        <f>IFERROR(Table1[[#This Row],[Total Building Energy (kBTU)]]/Table1[[#This Row],[Building Area]],0)</f>
        <v>7.8528262510732736</v>
      </c>
    </row>
    <row r="457" spans="1:45" x14ac:dyDescent="0.25">
      <c r="A457" s="4">
        <v>43132</v>
      </c>
      <c r="B457" t="s">
        <v>101</v>
      </c>
      <c r="C457">
        <f>VLOOKUP(Table1[[#This Row],[Building]],Building_Areas,2,FALSE)</f>
        <v>30399</v>
      </c>
      <c r="D457">
        <v>196493.33333333331</v>
      </c>
      <c r="E457">
        <v>7347.0000000000009</v>
      </c>
      <c r="F457">
        <v>179253038.58399999</v>
      </c>
      <c r="G457">
        <v>5896.6755019573011</v>
      </c>
      <c r="H457">
        <v>0</v>
      </c>
      <c r="I457">
        <v>7635</v>
      </c>
      <c r="AF457" s="9">
        <f>SUMIF(Table1[[#Headers],[Steam Consumption]:[CHW Consumption_2]], "Elec*",D457:AE457)</f>
        <v>14982</v>
      </c>
      <c r="AG457" s="9">
        <f>SUMIF(Table1[[#Headers],[Steam Consumption]:[CHW Consumption_2]], "Gas*",D457:AE457)</f>
        <v>0</v>
      </c>
      <c r="AH457" s="9">
        <f>SUMIF(Table1[[#Headers],[Steam Consumption]:[CHW Consumption_2]], "Steam*",D457:AE457)</f>
        <v>196493.33333333331</v>
      </c>
      <c r="AI457" s="9">
        <f>SUMIF(Table1[[#Headers],[Steam Consumption]:[CHW Consumption_2]], "HW *",D457:AE457)</f>
        <v>0</v>
      </c>
      <c r="AJ457" s="9">
        <f>SUMIF(Table1[[#Headers],[Steam Consumption]:[CHW Consumption_2]], "CHW*",D457:AE457)</f>
        <v>0</v>
      </c>
      <c r="AK457" s="9">
        <f>SUMIF(Table1[[#Headers],[Steam Consumption]:[CHW Consumption_2]], "DW*",D457:AE457)</f>
        <v>0</v>
      </c>
      <c r="AL457" s="9">
        <f>Table1[[#This Row],[Total Elec Consumption]]*3.412</f>
        <v>51118.583999999995</v>
      </c>
      <c r="AM457" s="9">
        <f>Table1[[#This Row],[Total Gas Consumption]]*1</f>
        <v>0</v>
      </c>
      <c r="AN457" s="9">
        <f>Table1[[#This Row],[Total Steam Consumption]]*950/1000</f>
        <v>186668.66666666666</v>
      </c>
      <c r="AO457" s="9">
        <f>Table1[[#This Row],[Total HW Consumption]]</f>
        <v>0</v>
      </c>
      <c r="AP457" s="9">
        <f>Table1[[#This Row],[Total CHW Consumption]]</f>
        <v>0</v>
      </c>
      <c r="AQ457" s="9">
        <f>Table1[[#This Row],[Total DW Consumption]]*0</f>
        <v>0</v>
      </c>
      <c r="AR457" s="9">
        <f>SUM(Table1[[#This Row],[Total Elec Energy]:[Total DW Energy]])</f>
        <v>237787.25066666666</v>
      </c>
      <c r="AS457" s="7">
        <f>IFERROR(Table1[[#This Row],[Total Building Energy (kBTU)]]/Table1[[#This Row],[Building Area]],0)</f>
        <v>7.8222063445069461</v>
      </c>
    </row>
    <row r="458" spans="1:45" x14ac:dyDescent="0.25">
      <c r="A458" s="4">
        <v>43132</v>
      </c>
      <c r="B458" t="s">
        <v>99</v>
      </c>
      <c r="C458">
        <f>VLOOKUP(Table1[[#This Row],[Building]],Building_Areas,2,FALSE)</f>
        <v>123454</v>
      </c>
      <c r="D458">
        <v>739400</v>
      </c>
      <c r="F458">
        <v>674734667.78518522</v>
      </c>
      <c r="G458">
        <v>5465.474328779831</v>
      </c>
      <c r="H458">
        <v>27499</v>
      </c>
      <c r="I458">
        <v>48551</v>
      </c>
      <c r="L458">
        <v>142385.1851851852</v>
      </c>
      <c r="N458">
        <v>0</v>
      </c>
      <c r="AF458" s="9">
        <f>SUMIF(Table1[[#Headers],[Steam Consumption]:[CHW Consumption_2]], "Elec*",D458:AE458)</f>
        <v>76050</v>
      </c>
      <c r="AG458" s="9">
        <f>SUMIF(Table1[[#Headers],[Steam Consumption]:[CHW Consumption_2]], "Gas*",D458:AE458)</f>
        <v>0</v>
      </c>
      <c r="AH458" s="9">
        <f>SUMIF(Table1[[#Headers],[Steam Consumption]:[CHW Consumption_2]], "Steam*",D458:AE458)</f>
        <v>739400</v>
      </c>
      <c r="AI458" s="9">
        <f>SUMIF(Table1[[#Headers],[Steam Consumption]:[CHW Consumption_2]], "HW *",D458:AE458)</f>
        <v>0</v>
      </c>
      <c r="AJ458" s="9">
        <f>SUMIF(Table1[[#Headers],[Steam Consumption]:[CHW Consumption_2]], "CHW*",D458:AE458)</f>
        <v>0</v>
      </c>
      <c r="AK458" s="9">
        <f>SUMIF(Table1[[#Headers],[Steam Consumption]:[CHW Consumption_2]], "DW*",D458:AE458)</f>
        <v>142385.1851851852</v>
      </c>
      <c r="AL458" s="9">
        <f>Table1[[#This Row],[Total Elec Consumption]]*3.412</f>
        <v>259482.6</v>
      </c>
      <c r="AM458" s="9">
        <f>Table1[[#This Row],[Total Gas Consumption]]*1</f>
        <v>0</v>
      </c>
      <c r="AN458" s="9">
        <f>Table1[[#This Row],[Total Steam Consumption]]*950/1000</f>
        <v>702430</v>
      </c>
      <c r="AO458" s="9">
        <f>Table1[[#This Row],[Total HW Consumption]]</f>
        <v>0</v>
      </c>
      <c r="AP458" s="9">
        <f>Table1[[#This Row],[Total CHW Consumption]]</f>
        <v>0</v>
      </c>
      <c r="AQ458" s="9">
        <f>Table1[[#This Row],[Total DW Consumption]]*0</f>
        <v>0</v>
      </c>
      <c r="AR458" s="9">
        <f>SUM(Table1[[#This Row],[Total Elec Energy]:[Total DW Energy]])</f>
        <v>961912.6</v>
      </c>
      <c r="AS458" s="7">
        <f>IFERROR(Table1[[#This Row],[Total Building Energy (kBTU)]]/Table1[[#This Row],[Building Area]],0)</f>
        <v>7.791668151700228</v>
      </c>
    </row>
    <row r="459" spans="1:45" x14ac:dyDescent="0.25">
      <c r="A459" s="4">
        <v>43831</v>
      </c>
      <c r="B459" t="s">
        <v>114</v>
      </c>
      <c r="C459">
        <f>VLOOKUP(Table1[[#This Row],[Building]],Building_Areas,2,FALSE)</f>
        <v>102517</v>
      </c>
      <c r="D459">
        <v>700313.51724137936</v>
      </c>
      <c r="E459">
        <v>38452.629629629628</v>
      </c>
      <c r="F459">
        <v>638817128.09643435</v>
      </c>
      <c r="G459">
        <v>6231.3287366625473</v>
      </c>
      <c r="AF459" s="9">
        <f>SUMIF(Table1[[#Headers],[Steam Consumption]:[CHW Consumption_2]], "Elec*",D459:AE459)</f>
        <v>38452.629629629628</v>
      </c>
      <c r="AG459" s="9">
        <f>SUMIF(Table1[[#Headers],[Steam Consumption]:[CHW Consumption_2]], "Gas*",D459:AE459)</f>
        <v>0</v>
      </c>
      <c r="AH459" s="9">
        <f>SUMIF(Table1[[#Headers],[Steam Consumption]:[CHW Consumption_2]], "Steam*",D459:AE459)</f>
        <v>700313.51724137936</v>
      </c>
      <c r="AI459" s="9">
        <f>SUMIF(Table1[[#Headers],[Steam Consumption]:[CHW Consumption_2]], "HW *",D459:AE459)</f>
        <v>0</v>
      </c>
      <c r="AJ459" s="9">
        <f>SUMIF(Table1[[#Headers],[Steam Consumption]:[CHW Consumption_2]], "CHW*",D459:AE459)</f>
        <v>0</v>
      </c>
      <c r="AK459" s="9">
        <f>SUMIF(Table1[[#Headers],[Steam Consumption]:[CHW Consumption_2]], "DW*",D459:AE459)</f>
        <v>0</v>
      </c>
      <c r="AL459" s="9">
        <f>Table1[[#This Row],[Total Elec Consumption]]*3.412</f>
        <v>131200.37229629629</v>
      </c>
      <c r="AM459" s="9">
        <f>Table1[[#This Row],[Total Gas Consumption]]*1</f>
        <v>0</v>
      </c>
      <c r="AN459" s="9">
        <f>Table1[[#This Row],[Total Steam Consumption]]*950/1000</f>
        <v>665297.84137931035</v>
      </c>
      <c r="AO459" s="9">
        <f>Table1[[#This Row],[Total HW Consumption]]</f>
        <v>0</v>
      </c>
      <c r="AP459" s="9">
        <f>Table1[[#This Row],[Total CHW Consumption]]</f>
        <v>0</v>
      </c>
      <c r="AQ459" s="9">
        <f>Table1[[#This Row],[Total DW Consumption]]*0</f>
        <v>0</v>
      </c>
      <c r="AR459" s="9">
        <f>SUM(Table1[[#This Row],[Total Elec Energy]:[Total DW Energy]])</f>
        <v>796498.21367560665</v>
      </c>
      <c r="AS459" s="7">
        <f>IFERROR(Table1[[#This Row],[Total Building Energy (kBTU)]]/Table1[[#This Row],[Building Area]],0)</f>
        <v>7.769425692086255</v>
      </c>
    </row>
    <row r="460" spans="1:45" x14ac:dyDescent="0.25">
      <c r="A460" s="4">
        <v>43831</v>
      </c>
      <c r="B460" t="s">
        <v>99</v>
      </c>
      <c r="C460">
        <f>VLOOKUP(Table1[[#This Row],[Building]],Building_Areas,2,FALSE)</f>
        <v>123454</v>
      </c>
      <c r="D460">
        <v>707817.6551724138</v>
      </c>
      <c r="F460">
        <v>645943223.51109898</v>
      </c>
      <c r="G460">
        <v>5232.2583594788257</v>
      </c>
      <c r="H460">
        <v>30709.518518518518</v>
      </c>
      <c r="I460">
        <v>52047.851851851847</v>
      </c>
      <c r="L460">
        <v>131153.84615384621</v>
      </c>
      <c r="N460">
        <v>0</v>
      </c>
      <c r="AF460" s="9">
        <f>SUMIF(Table1[[#Headers],[Steam Consumption]:[CHW Consumption_2]], "Elec*",D460:AE460)</f>
        <v>82757.370370370365</v>
      </c>
      <c r="AG460" s="9">
        <f>SUMIF(Table1[[#Headers],[Steam Consumption]:[CHW Consumption_2]], "Gas*",D460:AE460)</f>
        <v>0</v>
      </c>
      <c r="AH460" s="9">
        <f>SUMIF(Table1[[#Headers],[Steam Consumption]:[CHW Consumption_2]], "Steam*",D460:AE460)</f>
        <v>707817.6551724138</v>
      </c>
      <c r="AI460" s="9">
        <f>SUMIF(Table1[[#Headers],[Steam Consumption]:[CHW Consumption_2]], "HW *",D460:AE460)</f>
        <v>0</v>
      </c>
      <c r="AJ460" s="9">
        <f>SUMIF(Table1[[#Headers],[Steam Consumption]:[CHW Consumption_2]], "CHW*",D460:AE460)</f>
        <v>0</v>
      </c>
      <c r="AK460" s="9">
        <f>SUMIF(Table1[[#Headers],[Steam Consumption]:[CHW Consumption_2]], "DW*",D460:AE460)</f>
        <v>131153.84615384621</v>
      </c>
      <c r="AL460" s="9">
        <f>Table1[[#This Row],[Total Elec Consumption]]*3.412</f>
        <v>282368.14770370367</v>
      </c>
      <c r="AM460" s="9">
        <f>Table1[[#This Row],[Total Gas Consumption]]*1</f>
        <v>0</v>
      </c>
      <c r="AN460" s="9">
        <f>Table1[[#This Row],[Total Steam Consumption]]*950/1000</f>
        <v>672426.77241379314</v>
      </c>
      <c r="AO460" s="9">
        <f>Table1[[#This Row],[Total HW Consumption]]</f>
        <v>0</v>
      </c>
      <c r="AP460" s="9">
        <f>Table1[[#This Row],[Total CHW Consumption]]</f>
        <v>0</v>
      </c>
      <c r="AQ460" s="9">
        <f>Table1[[#This Row],[Total DW Consumption]]*0</f>
        <v>0</v>
      </c>
      <c r="AR460" s="9">
        <f>SUM(Table1[[#This Row],[Total Elec Energy]:[Total DW Energy]])</f>
        <v>954794.92011749675</v>
      </c>
      <c r="AS460" s="7">
        <f>IFERROR(Table1[[#This Row],[Total Building Energy (kBTU)]]/Table1[[#This Row],[Building Area]],0)</f>
        <v>7.7340136416600256</v>
      </c>
    </row>
    <row r="461" spans="1:45" x14ac:dyDescent="0.25">
      <c r="A461" s="4">
        <v>44470</v>
      </c>
      <c r="B461" t="s">
        <v>120</v>
      </c>
      <c r="C461">
        <f>VLOOKUP(Table1[[#This Row],[Building]],Building_Areas,2,FALSE)</f>
        <v>36500</v>
      </c>
      <c r="D461">
        <v>159126.20689655171</v>
      </c>
      <c r="E461">
        <v>24652.75</v>
      </c>
      <c r="F461">
        <v>145766442.29801479</v>
      </c>
      <c r="G461">
        <v>3993.6011588497208</v>
      </c>
      <c r="K461">
        <v>45136</v>
      </c>
      <c r="L461">
        <v>559180.13793103455</v>
      </c>
      <c r="N461">
        <v>1151.428571428572</v>
      </c>
      <c r="AF461" s="9">
        <f>SUMIF(Table1[[#Headers],[Steam Consumption]:[CHW Consumption_2]], "Elec*",D461:AE461)</f>
        <v>24652.75</v>
      </c>
      <c r="AG461" s="9">
        <f>SUMIF(Table1[[#Headers],[Steam Consumption]:[CHW Consumption_2]], "Gas*",D461:AE461)</f>
        <v>0</v>
      </c>
      <c r="AH461" s="9">
        <f>SUMIF(Table1[[#Headers],[Steam Consumption]:[CHW Consumption_2]], "Steam*",D461:AE461)</f>
        <v>159126.20689655171</v>
      </c>
      <c r="AI461" s="9">
        <f>SUMIF(Table1[[#Headers],[Steam Consumption]:[CHW Consumption_2]], "HW *",D461:AE461)</f>
        <v>45136</v>
      </c>
      <c r="AJ461" s="9">
        <f>SUMIF(Table1[[#Headers],[Steam Consumption]:[CHW Consumption_2]], "CHW*",D461:AE461)</f>
        <v>1151.428571428572</v>
      </c>
      <c r="AK461" s="9">
        <f>SUMIF(Table1[[#Headers],[Steam Consumption]:[CHW Consumption_2]], "DW*",D461:AE461)</f>
        <v>559180.13793103455</v>
      </c>
      <c r="AL461" s="9">
        <f>Table1[[#This Row],[Total Elec Consumption]]*3.412</f>
        <v>84115.183000000005</v>
      </c>
      <c r="AM461" s="9">
        <f>Table1[[#This Row],[Total Gas Consumption]]*1</f>
        <v>0</v>
      </c>
      <c r="AN461" s="9">
        <f>Table1[[#This Row],[Total Steam Consumption]]*950/1000</f>
        <v>151169.89655172414</v>
      </c>
      <c r="AO461" s="9">
        <f>Table1[[#This Row],[Total HW Consumption]]</f>
        <v>45136</v>
      </c>
      <c r="AP461" s="9">
        <f>Table1[[#This Row],[Total CHW Consumption]]</f>
        <v>1151.428571428572</v>
      </c>
      <c r="AQ461" s="9">
        <f>Table1[[#This Row],[Total DW Consumption]]*0</f>
        <v>0</v>
      </c>
      <c r="AR461" s="9">
        <f>SUM(Table1[[#This Row],[Total Elec Energy]:[Total DW Energy]])</f>
        <v>281572.50812315271</v>
      </c>
      <c r="AS461" s="7">
        <f>IFERROR(Table1[[#This Row],[Total Building Energy (kBTU)]]/Table1[[#This Row],[Building Area]],0)</f>
        <v>7.7143152910452795</v>
      </c>
    </row>
    <row r="462" spans="1:45" x14ac:dyDescent="0.25">
      <c r="A462" s="4">
        <v>44470</v>
      </c>
      <c r="B462" t="s">
        <v>126</v>
      </c>
      <c r="C462">
        <f>VLOOKUP(Table1[[#This Row],[Building]],Building_Areas,2,FALSE)</f>
        <v>62912.82</v>
      </c>
      <c r="D462">
        <v>259348.13793103449</v>
      </c>
      <c r="E462">
        <v>49635.428571428572</v>
      </c>
      <c r="F462">
        <v>236694927.14435461</v>
      </c>
      <c r="G462">
        <v>3762.2578345390398</v>
      </c>
      <c r="N462">
        <v>69268.965517241377</v>
      </c>
      <c r="AF462" s="9">
        <f>SUMIF(Table1[[#Headers],[Steam Consumption]:[CHW Consumption_2]], "Elec*",D462:AE462)</f>
        <v>49635.428571428572</v>
      </c>
      <c r="AG462" s="9">
        <f>SUMIF(Table1[[#Headers],[Steam Consumption]:[CHW Consumption_2]], "Gas*",D462:AE462)</f>
        <v>0</v>
      </c>
      <c r="AH462" s="9">
        <f>SUMIF(Table1[[#Headers],[Steam Consumption]:[CHW Consumption_2]], "Steam*",D462:AE462)</f>
        <v>259348.13793103449</v>
      </c>
      <c r="AI462" s="9">
        <f>SUMIF(Table1[[#Headers],[Steam Consumption]:[CHW Consumption_2]], "HW *",D462:AE462)</f>
        <v>0</v>
      </c>
      <c r="AJ462" s="9">
        <f>SUMIF(Table1[[#Headers],[Steam Consumption]:[CHW Consumption_2]], "CHW*",D462:AE462)</f>
        <v>69268.965517241377</v>
      </c>
      <c r="AK462" s="9">
        <f>SUMIF(Table1[[#Headers],[Steam Consumption]:[CHW Consumption_2]], "DW*",D462:AE462)</f>
        <v>0</v>
      </c>
      <c r="AL462" s="9">
        <f>Table1[[#This Row],[Total Elec Consumption]]*3.412</f>
        <v>169356.08228571428</v>
      </c>
      <c r="AM462" s="9">
        <f>Table1[[#This Row],[Total Gas Consumption]]*1</f>
        <v>0</v>
      </c>
      <c r="AN462" s="9">
        <f>Table1[[#This Row],[Total Steam Consumption]]*950/1000</f>
        <v>246380.73103448277</v>
      </c>
      <c r="AO462" s="9">
        <f>Table1[[#This Row],[Total HW Consumption]]</f>
        <v>0</v>
      </c>
      <c r="AP462" s="9">
        <f>Table1[[#This Row],[Total CHW Consumption]]</f>
        <v>69268.965517241377</v>
      </c>
      <c r="AQ462" s="9">
        <f>Table1[[#This Row],[Total DW Consumption]]*0</f>
        <v>0</v>
      </c>
      <c r="AR462" s="9">
        <f>SUM(Table1[[#This Row],[Total Elec Energy]:[Total DW Energy]])</f>
        <v>485005.77883743844</v>
      </c>
      <c r="AS462" s="7">
        <f>IFERROR(Table1[[#This Row],[Total Building Energy (kBTU)]]/Table1[[#This Row],[Building Area]],0)</f>
        <v>7.7091724522512015</v>
      </c>
    </row>
    <row r="463" spans="1:45" x14ac:dyDescent="0.25">
      <c r="A463" s="4">
        <v>43647</v>
      </c>
      <c r="B463" t="s">
        <v>126</v>
      </c>
      <c r="C463">
        <f>VLOOKUP(Table1[[#This Row],[Building]],Building_Areas,2,FALSE)</f>
        <v>62912.82</v>
      </c>
      <c r="D463">
        <v>12</v>
      </c>
      <c r="E463">
        <v>56678</v>
      </c>
      <c r="F463">
        <v>204617.636</v>
      </c>
      <c r="G463">
        <v>3.252390380366537</v>
      </c>
      <c r="N463">
        <v>288300</v>
      </c>
      <c r="AF463" s="9">
        <f>SUMIF(Table1[[#Headers],[Steam Consumption]:[CHW Consumption_2]], "Elec*",D463:AE463)</f>
        <v>56678</v>
      </c>
      <c r="AG463" s="9">
        <f>SUMIF(Table1[[#Headers],[Steam Consumption]:[CHW Consumption_2]], "Gas*",D463:AE463)</f>
        <v>0</v>
      </c>
      <c r="AH463" s="9">
        <f>SUMIF(Table1[[#Headers],[Steam Consumption]:[CHW Consumption_2]], "Steam*",D463:AE463)</f>
        <v>12</v>
      </c>
      <c r="AI463" s="9">
        <f>SUMIF(Table1[[#Headers],[Steam Consumption]:[CHW Consumption_2]], "HW *",D463:AE463)</f>
        <v>0</v>
      </c>
      <c r="AJ463" s="9">
        <f>SUMIF(Table1[[#Headers],[Steam Consumption]:[CHW Consumption_2]], "CHW*",D463:AE463)</f>
        <v>288300</v>
      </c>
      <c r="AK463" s="9">
        <f>SUMIF(Table1[[#Headers],[Steam Consumption]:[CHW Consumption_2]], "DW*",D463:AE463)</f>
        <v>0</v>
      </c>
      <c r="AL463" s="9">
        <f>Table1[[#This Row],[Total Elec Consumption]]*3.412</f>
        <v>193385.33599999998</v>
      </c>
      <c r="AM463" s="9">
        <f>Table1[[#This Row],[Total Gas Consumption]]*1</f>
        <v>0</v>
      </c>
      <c r="AN463" s="9">
        <f>Table1[[#This Row],[Total Steam Consumption]]*950/1000</f>
        <v>11.4</v>
      </c>
      <c r="AO463" s="9">
        <f>Table1[[#This Row],[Total HW Consumption]]</f>
        <v>0</v>
      </c>
      <c r="AP463" s="9">
        <f>Table1[[#This Row],[Total CHW Consumption]]</f>
        <v>288300</v>
      </c>
      <c r="AQ463" s="9">
        <f>Table1[[#This Row],[Total DW Consumption]]*0</f>
        <v>0</v>
      </c>
      <c r="AR463" s="9">
        <f>SUM(Table1[[#This Row],[Total Elec Energy]:[Total DW Energy]])</f>
        <v>481696.73599999998</v>
      </c>
      <c r="AS463" s="7">
        <f>IFERROR(Table1[[#This Row],[Total Building Energy (kBTU)]]/Table1[[#This Row],[Building Area]],0)</f>
        <v>7.6565751781592368</v>
      </c>
    </row>
    <row r="464" spans="1:45" x14ac:dyDescent="0.25">
      <c r="A464" s="4">
        <v>44105</v>
      </c>
      <c r="B464" t="s">
        <v>125</v>
      </c>
      <c r="C464">
        <f>VLOOKUP(Table1[[#This Row],[Building]],Building_Areas,2,FALSE)</f>
        <v>27319</v>
      </c>
      <c r="E464">
        <v>60289</v>
      </c>
      <c r="F464">
        <v>538706.06799999997</v>
      </c>
      <c r="G464">
        <v>19.719099088546429</v>
      </c>
      <c r="J464">
        <v>3330</v>
      </c>
      <c r="AF464" s="9">
        <f>SUMIF(Table1[[#Headers],[Steam Consumption]:[CHW Consumption_2]], "Elec*",D464:AE464)</f>
        <v>60289</v>
      </c>
      <c r="AG464" s="9">
        <f>SUMIF(Table1[[#Headers],[Steam Consumption]:[CHW Consumption_2]], "Gas*",D464:AE464)</f>
        <v>3330</v>
      </c>
      <c r="AH464" s="9">
        <f>SUMIF(Table1[[#Headers],[Steam Consumption]:[CHW Consumption_2]], "Steam*",D464:AE464)</f>
        <v>0</v>
      </c>
      <c r="AI464" s="9">
        <f>SUMIF(Table1[[#Headers],[Steam Consumption]:[CHW Consumption_2]], "HW *",D464:AE464)</f>
        <v>0</v>
      </c>
      <c r="AJ464" s="9">
        <f>SUMIF(Table1[[#Headers],[Steam Consumption]:[CHW Consumption_2]], "CHW*",D464:AE464)</f>
        <v>0</v>
      </c>
      <c r="AK464" s="9">
        <f>SUMIF(Table1[[#Headers],[Steam Consumption]:[CHW Consumption_2]], "DW*",D464:AE464)</f>
        <v>0</v>
      </c>
      <c r="AL464" s="9">
        <f>Table1[[#This Row],[Total Elec Consumption]]*3.412</f>
        <v>205706.068</v>
      </c>
      <c r="AM464" s="9">
        <f>Table1[[#This Row],[Total Gas Consumption]]*1</f>
        <v>3330</v>
      </c>
      <c r="AN464" s="9">
        <f>Table1[[#This Row],[Total Steam Consumption]]*950/1000</f>
        <v>0</v>
      </c>
      <c r="AO464" s="9">
        <f>Table1[[#This Row],[Total HW Consumption]]</f>
        <v>0</v>
      </c>
      <c r="AP464" s="9">
        <f>Table1[[#This Row],[Total CHW Consumption]]</f>
        <v>0</v>
      </c>
      <c r="AQ464" s="9">
        <f>Table1[[#This Row],[Total DW Consumption]]*0</f>
        <v>0</v>
      </c>
      <c r="AR464" s="9">
        <f>SUM(Table1[[#This Row],[Total Elec Energy]:[Total DW Energy]])</f>
        <v>209036.068</v>
      </c>
      <c r="AS464" s="7">
        <f>IFERROR(Table1[[#This Row],[Total Building Energy (kBTU)]]/Table1[[#This Row],[Building Area]],0)</f>
        <v>7.6516734873165193</v>
      </c>
    </row>
    <row r="465" spans="1:45" x14ac:dyDescent="0.25">
      <c r="A465" s="4">
        <v>43770</v>
      </c>
      <c r="B465" t="s">
        <v>68</v>
      </c>
      <c r="C465">
        <f>VLOOKUP(Table1[[#This Row],[Building]],Building_Areas,2,FALSE)</f>
        <v>15616</v>
      </c>
      <c r="E465">
        <v>6562.7999999999993</v>
      </c>
      <c r="F465">
        <v>9728463.7021714281</v>
      </c>
      <c r="G465">
        <v>622.98051371487122</v>
      </c>
      <c r="J465">
        <v>97060.714285714275</v>
      </c>
      <c r="AF465" s="9">
        <f>SUMIF(Table1[[#Headers],[Steam Consumption]:[CHW Consumption_2]], "Elec*",D465:AE465)</f>
        <v>6562.7999999999993</v>
      </c>
      <c r="AG465" s="9">
        <f>SUMIF(Table1[[#Headers],[Steam Consumption]:[CHW Consumption_2]], "Gas*",D465:AE465)</f>
        <v>97060.714285714275</v>
      </c>
      <c r="AH465" s="9">
        <f>SUMIF(Table1[[#Headers],[Steam Consumption]:[CHW Consumption_2]], "Steam*",D465:AE465)</f>
        <v>0</v>
      </c>
      <c r="AI465" s="9">
        <f>SUMIF(Table1[[#Headers],[Steam Consumption]:[CHW Consumption_2]], "HW *",D465:AE465)</f>
        <v>0</v>
      </c>
      <c r="AJ465" s="9">
        <f>SUMIF(Table1[[#Headers],[Steam Consumption]:[CHW Consumption_2]], "CHW*",D465:AE465)</f>
        <v>0</v>
      </c>
      <c r="AK465" s="9">
        <f>SUMIF(Table1[[#Headers],[Steam Consumption]:[CHW Consumption_2]], "DW*",D465:AE465)</f>
        <v>0</v>
      </c>
      <c r="AL465" s="9">
        <f>Table1[[#This Row],[Total Elec Consumption]]*3.412</f>
        <v>22392.273599999997</v>
      </c>
      <c r="AM465" s="9">
        <f>Table1[[#This Row],[Total Gas Consumption]]*1</f>
        <v>97060.714285714275</v>
      </c>
      <c r="AN465" s="9">
        <f>Table1[[#This Row],[Total Steam Consumption]]*950/1000</f>
        <v>0</v>
      </c>
      <c r="AO465" s="9">
        <f>Table1[[#This Row],[Total HW Consumption]]</f>
        <v>0</v>
      </c>
      <c r="AP465" s="9">
        <f>Table1[[#This Row],[Total CHW Consumption]]</f>
        <v>0</v>
      </c>
      <c r="AQ465" s="9">
        <f>Table1[[#This Row],[Total DW Consumption]]*0</f>
        <v>0</v>
      </c>
      <c r="AR465" s="9">
        <f>SUM(Table1[[#This Row],[Total Elec Energy]:[Total DW Energy]])</f>
        <v>119452.98788571428</v>
      </c>
      <c r="AS465" s="7">
        <f>IFERROR(Table1[[#This Row],[Total Building Energy (kBTU)]]/Table1[[#This Row],[Building Area]],0)</f>
        <v>7.649397277517564</v>
      </c>
    </row>
    <row r="466" spans="1:45" x14ac:dyDescent="0.25">
      <c r="A466" s="4">
        <v>44348</v>
      </c>
      <c r="B466" t="s">
        <v>83</v>
      </c>
      <c r="C466">
        <f>VLOOKUP(Table1[[#This Row],[Building]],Building_Areas,2,FALSE)</f>
        <v>16298</v>
      </c>
      <c r="F466">
        <v>63152294.424000002</v>
      </c>
      <c r="G466">
        <v>3874.8493326788571</v>
      </c>
      <c r="H466">
        <v>0</v>
      </c>
      <c r="I466">
        <v>17302</v>
      </c>
      <c r="J466">
        <v>0</v>
      </c>
      <c r="L466">
        <v>411500</v>
      </c>
      <c r="P466">
        <v>50430</v>
      </c>
      <c r="Q466">
        <v>18300</v>
      </c>
      <c r="AF466" s="9">
        <f>SUMIF(Table1[[#Headers],[Steam Consumption]:[CHW Consumption_2]], "Elec*",D466:AE466)</f>
        <v>17302</v>
      </c>
      <c r="AG466" s="9">
        <f>SUMIF(Table1[[#Headers],[Steam Consumption]:[CHW Consumption_2]], "Gas*",D466:AE466)</f>
        <v>0</v>
      </c>
      <c r="AH466" s="9">
        <f>SUMIF(Table1[[#Headers],[Steam Consumption]:[CHW Consumption_2]], "Steam*",D466:AE466)</f>
        <v>68730</v>
      </c>
      <c r="AI466" s="9">
        <f>SUMIF(Table1[[#Headers],[Steam Consumption]:[CHW Consumption_2]], "HW *",D466:AE466)</f>
        <v>0</v>
      </c>
      <c r="AJ466" s="9">
        <f>SUMIF(Table1[[#Headers],[Steam Consumption]:[CHW Consumption_2]], "CHW*",D466:AE466)</f>
        <v>0</v>
      </c>
      <c r="AK466" s="9">
        <f>SUMIF(Table1[[#Headers],[Steam Consumption]:[CHW Consumption_2]], "DW*",D466:AE466)</f>
        <v>411500</v>
      </c>
      <c r="AL466" s="9">
        <f>Table1[[#This Row],[Total Elec Consumption]]*3.412</f>
        <v>59034.423999999999</v>
      </c>
      <c r="AM466" s="9">
        <f>Table1[[#This Row],[Total Gas Consumption]]*1</f>
        <v>0</v>
      </c>
      <c r="AN466" s="9">
        <f>Table1[[#This Row],[Total Steam Consumption]]*950/1000</f>
        <v>65293.5</v>
      </c>
      <c r="AO466" s="9">
        <f>Table1[[#This Row],[Total HW Consumption]]</f>
        <v>0</v>
      </c>
      <c r="AP466" s="9">
        <f>Table1[[#This Row],[Total CHW Consumption]]</f>
        <v>0</v>
      </c>
      <c r="AQ466" s="9">
        <f>Table1[[#This Row],[Total DW Consumption]]*0</f>
        <v>0</v>
      </c>
      <c r="AR466" s="9">
        <f>SUM(Table1[[#This Row],[Total Elec Energy]:[Total DW Energy]])</f>
        <v>124327.924</v>
      </c>
      <c r="AS466" s="7">
        <f>IFERROR(Table1[[#This Row],[Total Building Energy (kBTU)]]/Table1[[#This Row],[Building Area]],0)</f>
        <v>7.6284160019634308</v>
      </c>
    </row>
    <row r="467" spans="1:45" x14ac:dyDescent="0.25">
      <c r="A467" s="4">
        <v>43160</v>
      </c>
      <c r="B467" t="s">
        <v>114</v>
      </c>
      <c r="C467">
        <f>VLOOKUP(Table1[[#This Row],[Building]],Building_Areas,2,FALSE)</f>
        <v>102517</v>
      </c>
      <c r="D467">
        <v>697588.57142857136</v>
      </c>
      <c r="E467">
        <v>33804.392857142862</v>
      </c>
      <c r="F467">
        <v>636316117.73128569</v>
      </c>
      <c r="G467">
        <v>6206.9326817141127</v>
      </c>
      <c r="AF467" s="9">
        <f>SUMIF(Table1[[#Headers],[Steam Consumption]:[CHW Consumption_2]], "Elec*",D467:AE467)</f>
        <v>33804.392857142862</v>
      </c>
      <c r="AG467" s="9">
        <f>SUMIF(Table1[[#Headers],[Steam Consumption]:[CHW Consumption_2]], "Gas*",D467:AE467)</f>
        <v>0</v>
      </c>
      <c r="AH467" s="9">
        <f>SUMIF(Table1[[#Headers],[Steam Consumption]:[CHW Consumption_2]], "Steam*",D467:AE467)</f>
        <v>697588.57142857136</v>
      </c>
      <c r="AI467" s="9">
        <f>SUMIF(Table1[[#Headers],[Steam Consumption]:[CHW Consumption_2]], "HW *",D467:AE467)</f>
        <v>0</v>
      </c>
      <c r="AJ467" s="9">
        <f>SUMIF(Table1[[#Headers],[Steam Consumption]:[CHW Consumption_2]], "CHW*",D467:AE467)</f>
        <v>0</v>
      </c>
      <c r="AK467" s="9">
        <f>SUMIF(Table1[[#Headers],[Steam Consumption]:[CHW Consumption_2]], "DW*",D467:AE467)</f>
        <v>0</v>
      </c>
      <c r="AL467" s="9">
        <f>Table1[[#This Row],[Total Elec Consumption]]*3.412</f>
        <v>115340.58842857144</v>
      </c>
      <c r="AM467" s="9">
        <f>Table1[[#This Row],[Total Gas Consumption]]*1</f>
        <v>0</v>
      </c>
      <c r="AN467" s="9">
        <f>Table1[[#This Row],[Total Steam Consumption]]*950/1000</f>
        <v>662709.14285714284</v>
      </c>
      <c r="AO467" s="9">
        <f>Table1[[#This Row],[Total HW Consumption]]</f>
        <v>0</v>
      </c>
      <c r="AP467" s="9">
        <f>Table1[[#This Row],[Total CHW Consumption]]</f>
        <v>0</v>
      </c>
      <c r="AQ467" s="9">
        <f>Table1[[#This Row],[Total DW Consumption]]*0</f>
        <v>0</v>
      </c>
      <c r="AR467" s="9">
        <f>SUM(Table1[[#This Row],[Total Elec Energy]:[Total DW Energy]])</f>
        <v>778049.73128571431</v>
      </c>
      <c r="AS467" s="7">
        <f>IFERROR(Table1[[#This Row],[Total Building Energy (kBTU)]]/Table1[[#This Row],[Building Area]],0)</f>
        <v>7.5894703442913301</v>
      </c>
    </row>
    <row r="468" spans="1:45" x14ac:dyDescent="0.25">
      <c r="A468" s="4">
        <v>43160</v>
      </c>
      <c r="B468" t="s">
        <v>78</v>
      </c>
      <c r="C468">
        <f>VLOOKUP(Table1[[#This Row],[Building]],Building_Areas,2,FALSE)</f>
        <v>20363</v>
      </c>
      <c r="E468">
        <v>7467.6785714285716</v>
      </c>
      <c r="F468">
        <v>12921479.71928571</v>
      </c>
      <c r="G468">
        <v>634.55678040002522</v>
      </c>
      <c r="J468">
        <v>128960</v>
      </c>
      <c r="AF468" s="9">
        <f>SUMIF(Table1[[#Headers],[Steam Consumption]:[CHW Consumption_2]], "Elec*",D468:AE468)</f>
        <v>7467.6785714285716</v>
      </c>
      <c r="AG468" s="9">
        <f>SUMIF(Table1[[#Headers],[Steam Consumption]:[CHW Consumption_2]], "Gas*",D468:AE468)</f>
        <v>128960</v>
      </c>
      <c r="AH468" s="9">
        <f>SUMIF(Table1[[#Headers],[Steam Consumption]:[CHW Consumption_2]], "Steam*",D468:AE468)</f>
        <v>0</v>
      </c>
      <c r="AI468" s="9">
        <f>SUMIF(Table1[[#Headers],[Steam Consumption]:[CHW Consumption_2]], "HW *",D468:AE468)</f>
        <v>0</v>
      </c>
      <c r="AJ468" s="9">
        <f>SUMIF(Table1[[#Headers],[Steam Consumption]:[CHW Consumption_2]], "CHW*",D468:AE468)</f>
        <v>0</v>
      </c>
      <c r="AK468" s="9">
        <f>SUMIF(Table1[[#Headers],[Steam Consumption]:[CHW Consumption_2]], "DW*",D468:AE468)</f>
        <v>0</v>
      </c>
      <c r="AL468" s="9">
        <f>Table1[[#This Row],[Total Elec Consumption]]*3.412</f>
        <v>25479.719285714287</v>
      </c>
      <c r="AM468" s="9">
        <f>Table1[[#This Row],[Total Gas Consumption]]*1</f>
        <v>128960</v>
      </c>
      <c r="AN468" s="9">
        <f>Table1[[#This Row],[Total Steam Consumption]]*950/1000</f>
        <v>0</v>
      </c>
      <c r="AO468" s="9">
        <f>Table1[[#This Row],[Total HW Consumption]]</f>
        <v>0</v>
      </c>
      <c r="AP468" s="9">
        <f>Table1[[#This Row],[Total CHW Consumption]]</f>
        <v>0</v>
      </c>
      <c r="AQ468" s="9">
        <f>Table1[[#This Row],[Total DW Consumption]]*0</f>
        <v>0</v>
      </c>
      <c r="AR468" s="9">
        <f>SUM(Table1[[#This Row],[Total Elec Energy]:[Total DW Energy]])</f>
        <v>154439.71928571429</v>
      </c>
      <c r="AS468" s="7">
        <f>IFERROR(Table1[[#This Row],[Total Building Energy (kBTU)]]/Table1[[#This Row],[Building Area]],0)</f>
        <v>7.5843303681046157</v>
      </c>
    </row>
    <row r="469" spans="1:45" x14ac:dyDescent="0.25">
      <c r="A469" s="4">
        <v>43800</v>
      </c>
      <c r="B469" t="s">
        <v>87</v>
      </c>
      <c r="C469">
        <f>VLOOKUP(Table1[[#This Row],[Building]],Building_Areas,2,FALSE)</f>
        <v>69841</v>
      </c>
      <c r="F469">
        <v>143126903.5922963</v>
      </c>
      <c r="G469">
        <v>2049.3249465542631</v>
      </c>
      <c r="H469">
        <v>6630.5555555555557</v>
      </c>
      <c r="I469">
        <v>17373.777777777781</v>
      </c>
      <c r="M469">
        <v>46126.851851851847</v>
      </c>
      <c r="O469">
        <v>41395.333333333328</v>
      </c>
      <c r="P469">
        <v>0</v>
      </c>
      <c r="Q469">
        <v>0</v>
      </c>
      <c r="R469">
        <v>156520.14814814809</v>
      </c>
      <c r="S469">
        <v>0</v>
      </c>
      <c r="AF469" s="9">
        <f>SUMIF(Table1[[#Headers],[Steam Consumption]:[CHW Consumption_2]], "Elec*",D469:AE469)</f>
        <v>111526.51851851851</v>
      </c>
      <c r="AG469" s="9">
        <f>SUMIF(Table1[[#Headers],[Steam Consumption]:[CHW Consumption_2]], "Gas*",D469:AE469)</f>
        <v>0</v>
      </c>
      <c r="AH469" s="9">
        <f>SUMIF(Table1[[#Headers],[Steam Consumption]:[CHW Consumption_2]], "Steam*",D469:AE469)</f>
        <v>156520.14814814809</v>
      </c>
      <c r="AI469" s="9">
        <f>SUMIF(Table1[[#Headers],[Steam Consumption]:[CHW Consumption_2]], "HW *",D469:AE469)</f>
        <v>0</v>
      </c>
      <c r="AJ469" s="9">
        <f>SUMIF(Table1[[#Headers],[Steam Consumption]:[CHW Consumption_2]], "CHW*",D469:AE469)</f>
        <v>0</v>
      </c>
      <c r="AK469" s="9">
        <f>SUMIF(Table1[[#Headers],[Steam Consumption]:[CHW Consumption_2]], "DW*",D469:AE469)</f>
        <v>0</v>
      </c>
      <c r="AL469" s="9">
        <f>Table1[[#This Row],[Total Elec Consumption]]*3.412</f>
        <v>380528.48118518514</v>
      </c>
      <c r="AM469" s="9">
        <f>Table1[[#This Row],[Total Gas Consumption]]*1</f>
        <v>0</v>
      </c>
      <c r="AN469" s="9">
        <f>Table1[[#This Row],[Total Steam Consumption]]*950/1000</f>
        <v>148694.1407407407</v>
      </c>
      <c r="AO469" s="9">
        <f>Table1[[#This Row],[Total HW Consumption]]</f>
        <v>0</v>
      </c>
      <c r="AP469" s="9">
        <f>Table1[[#This Row],[Total CHW Consumption]]</f>
        <v>0</v>
      </c>
      <c r="AQ469" s="9">
        <f>Table1[[#This Row],[Total DW Consumption]]*0</f>
        <v>0</v>
      </c>
      <c r="AR469" s="9">
        <f>SUM(Table1[[#This Row],[Total Elec Energy]:[Total DW Energy]])</f>
        <v>529222.62192592584</v>
      </c>
      <c r="AS469" s="7">
        <f>IFERROR(Table1[[#This Row],[Total Building Energy (kBTU)]]/Table1[[#This Row],[Building Area]],0)</f>
        <v>7.5775349998700738</v>
      </c>
    </row>
    <row r="470" spans="1:45" x14ac:dyDescent="0.25">
      <c r="A470" s="4">
        <v>44531</v>
      </c>
      <c r="B470" t="s">
        <v>84</v>
      </c>
      <c r="C470">
        <f>VLOOKUP(Table1[[#This Row],[Building]],Building_Areas,2,FALSE)</f>
        <v>111135</v>
      </c>
      <c r="D470">
        <v>664177.06666666665</v>
      </c>
      <c r="E470">
        <v>61864.190476190481</v>
      </c>
      <c r="F470">
        <v>606217085.41790473</v>
      </c>
      <c r="G470">
        <v>5454.7809908481104</v>
      </c>
      <c r="L470">
        <v>276520</v>
      </c>
      <c r="N470">
        <v>0</v>
      </c>
      <c r="AF470" s="9">
        <f>SUMIF(Table1[[#Headers],[Steam Consumption]:[CHW Consumption_2]], "Elec*",D470:AE470)</f>
        <v>61864.190476190481</v>
      </c>
      <c r="AG470" s="9">
        <f>SUMIF(Table1[[#Headers],[Steam Consumption]:[CHW Consumption_2]], "Gas*",D470:AE470)</f>
        <v>0</v>
      </c>
      <c r="AH470" s="9">
        <f>SUMIF(Table1[[#Headers],[Steam Consumption]:[CHW Consumption_2]], "Steam*",D470:AE470)</f>
        <v>664177.06666666665</v>
      </c>
      <c r="AI470" s="9">
        <f>SUMIF(Table1[[#Headers],[Steam Consumption]:[CHW Consumption_2]], "HW *",D470:AE470)</f>
        <v>0</v>
      </c>
      <c r="AJ470" s="9">
        <f>SUMIF(Table1[[#Headers],[Steam Consumption]:[CHW Consumption_2]], "CHW*",D470:AE470)</f>
        <v>0</v>
      </c>
      <c r="AK470" s="9">
        <f>SUMIF(Table1[[#Headers],[Steam Consumption]:[CHW Consumption_2]], "DW*",D470:AE470)</f>
        <v>276520</v>
      </c>
      <c r="AL470" s="9">
        <f>Table1[[#This Row],[Total Elec Consumption]]*3.412</f>
        <v>211080.61790476192</v>
      </c>
      <c r="AM470" s="9">
        <f>Table1[[#This Row],[Total Gas Consumption]]*1</f>
        <v>0</v>
      </c>
      <c r="AN470" s="9">
        <f>Table1[[#This Row],[Total Steam Consumption]]*950/1000</f>
        <v>630968.21333333338</v>
      </c>
      <c r="AO470" s="9">
        <f>Table1[[#This Row],[Total HW Consumption]]</f>
        <v>0</v>
      </c>
      <c r="AP470" s="9">
        <f>Table1[[#This Row],[Total CHW Consumption]]</f>
        <v>0</v>
      </c>
      <c r="AQ470" s="9">
        <f>Table1[[#This Row],[Total DW Consumption]]*0</f>
        <v>0</v>
      </c>
      <c r="AR470" s="9">
        <f>SUM(Table1[[#This Row],[Total Elec Energy]:[Total DW Energy]])</f>
        <v>842048.8312380953</v>
      </c>
      <c r="AS470" s="7">
        <f>IFERROR(Table1[[#This Row],[Total Building Energy (kBTU)]]/Table1[[#This Row],[Building Area]],0)</f>
        <v>7.5768104668924758</v>
      </c>
    </row>
    <row r="471" spans="1:45" x14ac:dyDescent="0.25">
      <c r="A471" s="4">
        <v>43313</v>
      </c>
      <c r="B471" t="s">
        <v>126</v>
      </c>
      <c r="C471">
        <f>VLOOKUP(Table1[[#This Row],[Building]],Building_Areas,2,FALSE)</f>
        <v>62912.82</v>
      </c>
      <c r="D471">
        <v>0.5714285746216774</v>
      </c>
      <c r="E471">
        <v>51132.5</v>
      </c>
      <c r="F471">
        <v>175284.42714576921</v>
      </c>
      <c r="G471">
        <v>2.7861400210730571</v>
      </c>
      <c r="N471">
        <v>299194.28571428492</v>
      </c>
      <c r="AF471" s="9">
        <f>SUMIF(Table1[[#Headers],[Steam Consumption]:[CHW Consumption_2]], "Elec*",D471:AE471)</f>
        <v>51132.5</v>
      </c>
      <c r="AG471" s="9">
        <f>SUMIF(Table1[[#Headers],[Steam Consumption]:[CHW Consumption_2]], "Gas*",D471:AE471)</f>
        <v>0</v>
      </c>
      <c r="AH471" s="9">
        <f>SUMIF(Table1[[#Headers],[Steam Consumption]:[CHW Consumption_2]], "Steam*",D471:AE471)</f>
        <v>0.5714285746216774</v>
      </c>
      <c r="AI471" s="9">
        <f>SUMIF(Table1[[#Headers],[Steam Consumption]:[CHW Consumption_2]], "HW *",D471:AE471)</f>
        <v>0</v>
      </c>
      <c r="AJ471" s="9">
        <f>SUMIF(Table1[[#Headers],[Steam Consumption]:[CHW Consumption_2]], "CHW*",D471:AE471)</f>
        <v>299194.28571428492</v>
      </c>
      <c r="AK471" s="9">
        <f>SUMIF(Table1[[#Headers],[Steam Consumption]:[CHW Consumption_2]], "DW*",D471:AE471)</f>
        <v>0</v>
      </c>
      <c r="AL471" s="9">
        <f>Table1[[#This Row],[Total Elec Consumption]]*3.412</f>
        <v>174464.09</v>
      </c>
      <c r="AM471" s="9">
        <f>Table1[[#This Row],[Total Gas Consumption]]*1</f>
        <v>0</v>
      </c>
      <c r="AN471" s="9">
        <f>Table1[[#This Row],[Total Steam Consumption]]*950/1000</f>
        <v>0.54285714589059353</v>
      </c>
      <c r="AO471" s="9">
        <f>Table1[[#This Row],[Total HW Consumption]]</f>
        <v>0</v>
      </c>
      <c r="AP471" s="9">
        <f>Table1[[#This Row],[Total CHW Consumption]]</f>
        <v>299194.28571428492</v>
      </c>
      <c r="AQ471" s="9">
        <f>Table1[[#This Row],[Total DW Consumption]]*0</f>
        <v>0</v>
      </c>
      <c r="AR471" s="9">
        <f>SUM(Table1[[#This Row],[Total Elec Energy]:[Total DW Energy]])</f>
        <v>473658.91857143084</v>
      </c>
      <c r="AS471" s="7">
        <f>IFERROR(Table1[[#This Row],[Total Building Energy (kBTU)]]/Table1[[#This Row],[Building Area]],0)</f>
        <v>7.528813977364722</v>
      </c>
    </row>
    <row r="472" spans="1:45" x14ac:dyDescent="0.25">
      <c r="A472" s="4">
        <v>43983</v>
      </c>
      <c r="B472" t="s">
        <v>83</v>
      </c>
      <c r="C472">
        <f>VLOOKUP(Table1[[#This Row],[Building]],Building_Areas,2,FALSE)</f>
        <v>16298</v>
      </c>
      <c r="F472">
        <v>57995897.065079369</v>
      </c>
      <c r="G472">
        <v>3558.4671165222339</v>
      </c>
      <c r="H472">
        <v>0</v>
      </c>
      <c r="I472">
        <v>18439.28571428571</v>
      </c>
      <c r="J472">
        <v>0</v>
      </c>
      <c r="L472">
        <v>955782.22222222225</v>
      </c>
      <c r="P472">
        <v>45621.428571428572</v>
      </c>
      <c r="Q472">
        <v>16853.571428571431</v>
      </c>
      <c r="AF472" s="9">
        <f>SUMIF(Table1[[#Headers],[Steam Consumption]:[CHW Consumption_2]], "Elec*",D472:AE472)</f>
        <v>18439.28571428571</v>
      </c>
      <c r="AG472" s="9">
        <f>SUMIF(Table1[[#Headers],[Steam Consumption]:[CHW Consumption_2]], "Gas*",D472:AE472)</f>
        <v>0</v>
      </c>
      <c r="AH472" s="9">
        <f>SUMIF(Table1[[#Headers],[Steam Consumption]:[CHW Consumption_2]], "Steam*",D472:AE472)</f>
        <v>62475</v>
      </c>
      <c r="AI472" s="9">
        <f>SUMIF(Table1[[#Headers],[Steam Consumption]:[CHW Consumption_2]], "HW *",D472:AE472)</f>
        <v>0</v>
      </c>
      <c r="AJ472" s="9">
        <f>SUMIF(Table1[[#Headers],[Steam Consumption]:[CHW Consumption_2]], "CHW*",D472:AE472)</f>
        <v>0</v>
      </c>
      <c r="AK472" s="9">
        <f>SUMIF(Table1[[#Headers],[Steam Consumption]:[CHW Consumption_2]], "DW*",D472:AE472)</f>
        <v>955782.22222222225</v>
      </c>
      <c r="AL472" s="9">
        <f>Table1[[#This Row],[Total Elec Consumption]]*3.412</f>
        <v>62914.842857142845</v>
      </c>
      <c r="AM472" s="9">
        <f>Table1[[#This Row],[Total Gas Consumption]]*1</f>
        <v>0</v>
      </c>
      <c r="AN472" s="9">
        <f>Table1[[#This Row],[Total Steam Consumption]]*950/1000</f>
        <v>59351.25</v>
      </c>
      <c r="AO472" s="9">
        <f>Table1[[#This Row],[Total HW Consumption]]</f>
        <v>0</v>
      </c>
      <c r="AP472" s="9">
        <f>Table1[[#This Row],[Total CHW Consumption]]</f>
        <v>0</v>
      </c>
      <c r="AQ472" s="9">
        <f>Table1[[#This Row],[Total DW Consumption]]*0</f>
        <v>0</v>
      </c>
      <c r="AR472" s="9">
        <f>SUM(Table1[[#This Row],[Total Elec Energy]:[Total DW Energy]])</f>
        <v>122266.09285714285</v>
      </c>
      <c r="AS472" s="7">
        <f>IFERROR(Table1[[#This Row],[Total Building Energy (kBTU)]]/Table1[[#This Row],[Building Area]],0)</f>
        <v>7.5019077713303997</v>
      </c>
    </row>
    <row r="473" spans="1:45" x14ac:dyDescent="0.25">
      <c r="A473" s="4">
        <v>43466</v>
      </c>
      <c r="B473" t="s">
        <v>119</v>
      </c>
      <c r="C473">
        <f>VLOOKUP(Table1[[#This Row],[Building]],Building_Areas,2,FALSE)</f>
        <v>36500</v>
      </c>
      <c r="E473">
        <v>20569.44705882436</v>
      </c>
      <c r="F473">
        <v>70386.272115215819</v>
      </c>
      <c r="G473">
        <v>1.9283910168552281</v>
      </c>
      <c r="K473">
        <v>203318.75050711489</v>
      </c>
      <c r="N473">
        <v>0</v>
      </c>
      <c r="AF473" s="9">
        <f>SUMIF(Table1[[#Headers],[Steam Consumption]:[CHW Consumption_2]], "Elec*",D473:AE473)</f>
        <v>20569.44705882436</v>
      </c>
      <c r="AG473" s="9">
        <f>SUMIF(Table1[[#Headers],[Steam Consumption]:[CHW Consumption_2]], "Gas*",D473:AE473)</f>
        <v>0</v>
      </c>
      <c r="AH473" s="9">
        <f>SUMIF(Table1[[#Headers],[Steam Consumption]:[CHW Consumption_2]], "Steam*",D473:AE473)</f>
        <v>0</v>
      </c>
      <c r="AI473" s="9">
        <f>SUMIF(Table1[[#Headers],[Steam Consumption]:[CHW Consumption_2]], "HW *",D473:AE473)</f>
        <v>203318.75050711489</v>
      </c>
      <c r="AJ473" s="9">
        <f>SUMIF(Table1[[#Headers],[Steam Consumption]:[CHW Consumption_2]], "CHW*",D473:AE473)</f>
        <v>0</v>
      </c>
      <c r="AK473" s="9">
        <f>SUMIF(Table1[[#Headers],[Steam Consumption]:[CHW Consumption_2]], "DW*",D473:AE473)</f>
        <v>0</v>
      </c>
      <c r="AL473" s="9">
        <f>Table1[[#This Row],[Total Elec Consumption]]*3.412</f>
        <v>70182.953364708723</v>
      </c>
      <c r="AM473" s="9">
        <f>Table1[[#This Row],[Total Gas Consumption]]*1</f>
        <v>0</v>
      </c>
      <c r="AN473" s="9">
        <f>Table1[[#This Row],[Total Steam Consumption]]*950/1000</f>
        <v>0</v>
      </c>
      <c r="AO473" s="9">
        <f>Table1[[#This Row],[Total HW Consumption]]</f>
        <v>203318.75050711489</v>
      </c>
      <c r="AP473" s="9">
        <f>Table1[[#This Row],[Total CHW Consumption]]</f>
        <v>0</v>
      </c>
      <c r="AQ473" s="9">
        <f>Table1[[#This Row],[Total DW Consumption]]*0</f>
        <v>0</v>
      </c>
      <c r="AR473" s="9">
        <f>SUM(Table1[[#This Row],[Total Elec Energy]:[Total DW Energy]])</f>
        <v>273501.70387182361</v>
      </c>
      <c r="AS473" s="7">
        <f>IFERROR(Table1[[#This Row],[Total Building Energy (kBTU)]]/Table1[[#This Row],[Building Area]],0)</f>
        <v>7.4931973663513318</v>
      </c>
    </row>
    <row r="474" spans="1:45" x14ac:dyDescent="0.25">
      <c r="A474" s="4">
        <v>43374</v>
      </c>
      <c r="B474" t="s">
        <v>87</v>
      </c>
      <c r="C474">
        <f>VLOOKUP(Table1[[#This Row],[Building]],Building_Areas,2,FALSE)</f>
        <v>69841</v>
      </c>
      <c r="H474">
        <v>6500.3125</v>
      </c>
      <c r="I474">
        <v>16521.0625</v>
      </c>
      <c r="M474">
        <v>90304.148148148146</v>
      </c>
      <c r="P474">
        <v>0</v>
      </c>
      <c r="Q474">
        <v>0</v>
      </c>
      <c r="R474">
        <v>139029.2592592593</v>
      </c>
      <c r="S474">
        <v>4030</v>
      </c>
      <c r="AF474" s="9">
        <f>SUMIF(Table1[[#Headers],[Steam Consumption]:[CHW Consumption_2]], "Elec*",D474:AE474)</f>
        <v>113325.52314814815</v>
      </c>
      <c r="AG474" s="9">
        <f>SUMIF(Table1[[#Headers],[Steam Consumption]:[CHW Consumption_2]], "Gas*",D474:AE474)</f>
        <v>0</v>
      </c>
      <c r="AH474" s="9">
        <f>SUMIF(Table1[[#Headers],[Steam Consumption]:[CHW Consumption_2]], "Steam*",D474:AE474)</f>
        <v>143059.2592592593</v>
      </c>
      <c r="AI474" s="9">
        <f>SUMIF(Table1[[#Headers],[Steam Consumption]:[CHW Consumption_2]], "HW *",D474:AE474)</f>
        <v>0</v>
      </c>
      <c r="AJ474" s="9">
        <f>SUMIF(Table1[[#Headers],[Steam Consumption]:[CHW Consumption_2]], "CHW*",D474:AE474)</f>
        <v>0</v>
      </c>
      <c r="AK474" s="9">
        <f>SUMIF(Table1[[#Headers],[Steam Consumption]:[CHW Consumption_2]], "DW*",D474:AE474)</f>
        <v>0</v>
      </c>
      <c r="AL474" s="9">
        <f>Table1[[#This Row],[Total Elec Consumption]]*3.412</f>
        <v>386666.68498148146</v>
      </c>
      <c r="AM474" s="9">
        <f>Table1[[#This Row],[Total Gas Consumption]]*1</f>
        <v>0</v>
      </c>
      <c r="AN474" s="9">
        <f>Table1[[#This Row],[Total Steam Consumption]]*950/1000</f>
        <v>135906.29629629632</v>
      </c>
      <c r="AO474" s="9">
        <f>Table1[[#This Row],[Total HW Consumption]]</f>
        <v>0</v>
      </c>
      <c r="AP474" s="9">
        <f>Table1[[#This Row],[Total CHW Consumption]]</f>
        <v>0</v>
      </c>
      <c r="AQ474" s="9">
        <f>Table1[[#This Row],[Total DW Consumption]]*0</f>
        <v>0</v>
      </c>
      <c r="AR474" s="9">
        <f>SUM(Table1[[#This Row],[Total Elec Energy]:[Total DW Energy]])</f>
        <v>522572.98127777781</v>
      </c>
      <c r="AS474" s="7">
        <f>IFERROR(Table1[[#This Row],[Total Building Energy (kBTU)]]/Table1[[#This Row],[Building Area]],0)</f>
        <v>7.4823238681831272</v>
      </c>
    </row>
    <row r="475" spans="1:45" x14ac:dyDescent="0.25">
      <c r="A475" s="4">
        <v>44652</v>
      </c>
      <c r="B475" t="s">
        <v>84</v>
      </c>
      <c r="C475">
        <f>VLOOKUP(Table1[[#This Row],[Building]],Building_Areas,2,FALSE)</f>
        <v>111135</v>
      </c>
      <c r="D475">
        <v>601089.23076923075</v>
      </c>
      <c r="E475">
        <v>76288.846153846156</v>
      </c>
      <c r="F475">
        <v>548855445.23538458</v>
      </c>
      <c r="G475">
        <v>4938.6372001204354</v>
      </c>
      <c r="L475">
        <v>401769.23076923081</v>
      </c>
      <c r="N475">
        <v>0</v>
      </c>
      <c r="AF475" s="9">
        <f>SUMIF(Table1[[#Headers],[Steam Consumption]:[CHW Consumption_2]], "Elec*",D475:AE475)</f>
        <v>76288.846153846156</v>
      </c>
      <c r="AG475" s="9">
        <f>SUMIF(Table1[[#Headers],[Steam Consumption]:[CHW Consumption_2]], "Gas*",D475:AE475)</f>
        <v>0</v>
      </c>
      <c r="AH475" s="9">
        <f>SUMIF(Table1[[#Headers],[Steam Consumption]:[CHW Consumption_2]], "Steam*",D475:AE475)</f>
        <v>601089.23076923075</v>
      </c>
      <c r="AI475" s="9">
        <f>SUMIF(Table1[[#Headers],[Steam Consumption]:[CHW Consumption_2]], "HW *",D475:AE475)</f>
        <v>0</v>
      </c>
      <c r="AJ475" s="9">
        <f>SUMIF(Table1[[#Headers],[Steam Consumption]:[CHW Consumption_2]], "CHW*",D475:AE475)</f>
        <v>0</v>
      </c>
      <c r="AK475" s="9">
        <f>SUMIF(Table1[[#Headers],[Steam Consumption]:[CHW Consumption_2]], "DW*",D475:AE475)</f>
        <v>401769.23076923081</v>
      </c>
      <c r="AL475" s="9">
        <f>Table1[[#This Row],[Total Elec Consumption]]*3.412</f>
        <v>260297.54307692309</v>
      </c>
      <c r="AM475" s="9">
        <f>Table1[[#This Row],[Total Gas Consumption]]*1</f>
        <v>0</v>
      </c>
      <c r="AN475" s="9">
        <f>Table1[[#This Row],[Total Steam Consumption]]*950/1000</f>
        <v>571034.76923076913</v>
      </c>
      <c r="AO475" s="9">
        <f>Table1[[#This Row],[Total HW Consumption]]</f>
        <v>0</v>
      </c>
      <c r="AP475" s="9">
        <f>Table1[[#This Row],[Total CHW Consumption]]</f>
        <v>0</v>
      </c>
      <c r="AQ475" s="9">
        <f>Table1[[#This Row],[Total DW Consumption]]*0</f>
        <v>0</v>
      </c>
      <c r="AR475" s="9">
        <f>SUM(Table1[[#This Row],[Total Elec Energy]:[Total DW Energy]])</f>
        <v>831332.31230769225</v>
      </c>
      <c r="AS475" s="7">
        <f>IFERROR(Table1[[#This Row],[Total Building Energy (kBTU)]]/Table1[[#This Row],[Building Area]],0)</f>
        <v>7.4803825285255972</v>
      </c>
    </row>
    <row r="476" spans="1:45" x14ac:dyDescent="0.25">
      <c r="A476" s="4">
        <v>44562</v>
      </c>
      <c r="B476" t="s">
        <v>99</v>
      </c>
      <c r="C476">
        <f>VLOOKUP(Table1[[#This Row],[Building]],Building_Areas,2,FALSE)</f>
        <v>123454</v>
      </c>
      <c r="D476">
        <v>689427.6</v>
      </c>
      <c r="F476">
        <v>629094793.27685714</v>
      </c>
      <c r="G476">
        <v>5095.7829902381218</v>
      </c>
      <c r="H476">
        <v>26677.71428571429</v>
      </c>
      <c r="I476">
        <v>51006.071428571428</v>
      </c>
      <c r="L476">
        <v>71765</v>
      </c>
      <c r="N476">
        <v>0</v>
      </c>
      <c r="AF476" s="9">
        <f>SUMIF(Table1[[#Headers],[Steam Consumption]:[CHW Consumption_2]], "Elec*",D476:AE476)</f>
        <v>77683.78571428571</v>
      </c>
      <c r="AG476" s="9">
        <f>SUMIF(Table1[[#Headers],[Steam Consumption]:[CHW Consumption_2]], "Gas*",D476:AE476)</f>
        <v>0</v>
      </c>
      <c r="AH476" s="9">
        <f>SUMIF(Table1[[#Headers],[Steam Consumption]:[CHW Consumption_2]], "Steam*",D476:AE476)</f>
        <v>689427.6</v>
      </c>
      <c r="AI476" s="9">
        <f>SUMIF(Table1[[#Headers],[Steam Consumption]:[CHW Consumption_2]], "HW *",D476:AE476)</f>
        <v>0</v>
      </c>
      <c r="AJ476" s="9">
        <f>SUMIF(Table1[[#Headers],[Steam Consumption]:[CHW Consumption_2]], "CHW*",D476:AE476)</f>
        <v>0</v>
      </c>
      <c r="AK476" s="9">
        <f>SUMIF(Table1[[#Headers],[Steam Consumption]:[CHW Consumption_2]], "DW*",D476:AE476)</f>
        <v>71765</v>
      </c>
      <c r="AL476" s="9">
        <f>Table1[[#This Row],[Total Elec Consumption]]*3.412</f>
        <v>265057.07685714285</v>
      </c>
      <c r="AM476" s="9">
        <f>Table1[[#This Row],[Total Gas Consumption]]*1</f>
        <v>0</v>
      </c>
      <c r="AN476" s="9">
        <f>Table1[[#This Row],[Total Steam Consumption]]*950/1000</f>
        <v>654956.22</v>
      </c>
      <c r="AO476" s="9">
        <f>Table1[[#This Row],[Total HW Consumption]]</f>
        <v>0</v>
      </c>
      <c r="AP476" s="9">
        <f>Table1[[#This Row],[Total CHW Consumption]]</f>
        <v>0</v>
      </c>
      <c r="AQ476" s="9">
        <f>Table1[[#This Row],[Total DW Consumption]]*0</f>
        <v>0</v>
      </c>
      <c r="AR476" s="9">
        <f>SUM(Table1[[#This Row],[Total Elec Energy]:[Total DW Energy]])</f>
        <v>920013.29685714282</v>
      </c>
      <c r="AS476" s="7">
        <f>IFERROR(Table1[[#This Row],[Total Building Energy (kBTU)]]/Table1[[#This Row],[Building Area]],0)</f>
        <v>7.4522761259833041</v>
      </c>
    </row>
    <row r="477" spans="1:45" x14ac:dyDescent="0.25">
      <c r="A477" s="4">
        <v>43952</v>
      </c>
      <c r="B477" t="s">
        <v>84</v>
      </c>
      <c r="C477">
        <f>VLOOKUP(Table1[[#This Row],[Building]],Building_Areas,2,FALSE)</f>
        <v>111135</v>
      </c>
      <c r="D477">
        <v>97304</v>
      </c>
      <c r="E477">
        <v>29924</v>
      </c>
      <c r="F477">
        <v>89086485.787999988</v>
      </c>
      <c r="G477">
        <v>801.60602679623867</v>
      </c>
      <c r="L477">
        <v>242504</v>
      </c>
      <c r="N477">
        <v>633100</v>
      </c>
      <c r="AF477" s="9">
        <f>SUMIF(Table1[[#Headers],[Steam Consumption]:[CHW Consumption_2]], "Elec*",D477:AE477)</f>
        <v>29924</v>
      </c>
      <c r="AG477" s="9">
        <f>SUMIF(Table1[[#Headers],[Steam Consumption]:[CHW Consumption_2]], "Gas*",D477:AE477)</f>
        <v>0</v>
      </c>
      <c r="AH477" s="9">
        <f>SUMIF(Table1[[#Headers],[Steam Consumption]:[CHW Consumption_2]], "Steam*",D477:AE477)</f>
        <v>97304</v>
      </c>
      <c r="AI477" s="9">
        <f>SUMIF(Table1[[#Headers],[Steam Consumption]:[CHW Consumption_2]], "HW *",D477:AE477)</f>
        <v>0</v>
      </c>
      <c r="AJ477" s="9">
        <f>SUMIF(Table1[[#Headers],[Steam Consumption]:[CHW Consumption_2]], "CHW*",D477:AE477)</f>
        <v>633100</v>
      </c>
      <c r="AK477" s="9">
        <f>SUMIF(Table1[[#Headers],[Steam Consumption]:[CHW Consumption_2]], "DW*",D477:AE477)</f>
        <v>242504</v>
      </c>
      <c r="AL477" s="9">
        <f>Table1[[#This Row],[Total Elec Consumption]]*3.412</f>
        <v>102100.68799999999</v>
      </c>
      <c r="AM477" s="9">
        <f>Table1[[#This Row],[Total Gas Consumption]]*1</f>
        <v>0</v>
      </c>
      <c r="AN477" s="9">
        <f>Table1[[#This Row],[Total Steam Consumption]]*950/1000</f>
        <v>92438.8</v>
      </c>
      <c r="AO477" s="9">
        <f>Table1[[#This Row],[Total HW Consumption]]</f>
        <v>0</v>
      </c>
      <c r="AP477" s="9">
        <f>Table1[[#This Row],[Total CHW Consumption]]</f>
        <v>633100</v>
      </c>
      <c r="AQ477" s="9">
        <f>Table1[[#This Row],[Total DW Consumption]]*0</f>
        <v>0</v>
      </c>
      <c r="AR477" s="9">
        <f>SUM(Table1[[#This Row],[Total Elec Energy]:[Total DW Energy]])</f>
        <v>827639.48800000001</v>
      </c>
      <c r="AS477" s="7">
        <f>IFERROR(Table1[[#This Row],[Total Building Energy (kBTU)]]/Table1[[#This Row],[Building Area]],0)</f>
        <v>7.4471542538354258</v>
      </c>
    </row>
    <row r="478" spans="1:45" x14ac:dyDescent="0.25">
      <c r="A478" s="4">
        <v>43160</v>
      </c>
      <c r="B478" t="s">
        <v>99</v>
      </c>
      <c r="C478">
        <f>VLOOKUP(Table1[[#This Row],[Building]],Building_Areas,2,FALSE)</f>
        <v>123454</v>
      </c>
      <c r="D478">
        <v>665614.2857142858</v>
      </c>
      <c r="F478">
        <v>607474239.2442857</v>
      </c>
      <c r="G478">
        <v>4920.6525446262231</v>
      </c>
      <c r="H478">
        <v>29877.357142857141</v>
      </c>
      <c r="I478">
        <v>54232.28571428571</v>
      </c>
      <c r="L478">
        <v>147028.57142857139</v>
      </c>
      <c r="N478">
        <v>0</v>
      </c>
      <c r="AF478" s="9">
        <f>SUMIF(Table1[[#Headers],[Steam Consumption]:[CHW Consumption_2]], "Elec*",D478:AE478)</f>
        <v>84109.642857142855</v>
      </c>
      <c r="AG478" s="9">
        <f>SUMIF(Table1[[#Headers],[Steam Consumption]:[CHW Consumption_2]], "Gas*",D478:AE478)</f>
        <v>0</v>
      </c>
      <c r="AH478" s="9">
        <f>SUMIF(Table1[[#Headers],[Steam Consumption]:[CHW Consumption_2]], "Steam*",D478:AE478)</f>
        <v>665614.2857142858</v>
      </c>
      <c r="AI478" s="9">
        <f>SUMIF(Table1[[#Headers],[Steam Consumption]:[CHW Consumption_2]], "HW *",D478:AE478)</f>
        <v>0</v>
      </c>
      <c r="AJ478" s="9">
        <f>SUMIF(Table1[[#Headers],[Steam Consumption]:[CHW Consumption_2]], "CHW*",D478:AE478)</f>
        <v>0</v>
      </c>
      <c r="AK478" s="9">
        <f>SUMIF(Table1[[#Headers],[Steam Consumption]:[CHW Consumption_2]], "DW*",D478:AE478)</f>
        <v>147028.57142857139</v>
      </c>
      <c r="AL478" s="9">
        <f>Table1[[#This Row],[Total Elec Consumption]]*3.412</f>
        <v>286982.10142857139</v>
      </c>
      <c r="AM478" s="9">
        <f>Table1[[#This Row],[Total Gas Consumption]]*1</f>
        <v>0</v>
      </c>
      <c r="AN478" s="9">
        <f>Table1[[#This Row],[Total Steam Consumption]]*950/1000</f>
        <v>632333.57142857148</v>
      </c>
      <c r="AO478" s="9">
        <f>Table1[[#This Row],[Total HW Consumption]]</f>
        <v>0</v>
      </c>
      <c r="AP478" s="9">
        <f>Table1[[#This Row],[Total CHW Consumption]]</f>
        <v>0</v>
      </c>
      <c r="AQ478" s="9">
        <f>Table1[[#This Row],[Total DW Consumption]]*0</f>
        <v>0</v>
      </c>
      <c r="AR478" s="9">
        <f>SUM(Table1[[#This Row],[Total Elec Energy]:[Total DW Energy]])</f>
        <v>919315.67285714287</v>
      </c>
      <c r="AS478" s="7">
        <f>IFERROR(Table1[[#This Row],[Total Building Energy (kBTU)]]/Table1[[#This Row],[Building Area]],0)</f>
        <v>7.4466252438733687</v>
      </c>
    </row>
    <row r="479" spans="1:45" x14ac:dyDescent="0.25">
      <c r="A479" s="4">
        <v>43221</v>
      </c>
      <c r="B479" t="s">
        <v>98</v>
      </c>
      <c r="C479">
        <f>VLOOKUP(Table1[[#This Row],[Building]],Building_Areas,2,FALSE)</f>
        <v>53163.17</v>
      </c>
      <c r="E479">
        <v>44847.814814814818</v>
      </c>
      <c r="F479">
        <v>24412124.19242401</v>
      </c>
      <c r="G479">
        <v>459.19387905919541</v>
      </c>
      <c r="J479">
        <v>242561.10344827591</v>
      </c>
      <c r="L479">
        <v>2993.1034482758619</v>
      </c>
      <c r="AF479" s="9">
        <f>SUMIF(Table1[[#Headers],[Steam Consumption]:[CHW Consumption_2]], "Elec*",D479:AE479)</f>
        <v>44847.814814814818</v>
      </c>
      <c r="AG479" s="9">
        <f>SUMIF(Table1[[#Headers],[Steam Consumption]:[CHW Consumption_2]], "Gas*",D479:AE479)</f>
        <v>242561.10344827591</v>
      </c>
      <c r="AH479" s="9">
        <f>SUMIF(Table1[[#Headers],[Steam Consumption]:[CHW Consumption_2]], "Steam*",D479:AE479)</f>
        <v>0</v>
      </c>
      <c r="AI479" s="9">
        <f>SUMIF(Table1[[#Headers],[Steam Consumption]:[CHW Consumption_2]], "HW *",D479:AE479)</f>
        <v>0</v>
      </c>
      <c r="AJ479" s="9">
        <f>SUMIF(Table1[[#Headers],[Steam Consumption]:[CHW Consumption_2]], "CHW*",D479:AE479)</f>
        <v>0</v>
      </c>
      <c r="AK479" s="9">
        <f>SUMIF(Table1[[#Headers],[Steam Consumption]:[CHW Consumption_2]], "DW*",D479:AE479)</f>
        <v>2993.1034482758619</v>
      </c>
      <c r="AL479" s="9">
        <f>Table1[[#This Row],[Total Elec Consumption]]*3.412</f>
        <v>153020.74414814817</v>
      </c>
      <c r="AM479" s="9">
        <f>Table1[[#This Row],[Total Gas Consumption]]*1</f>
        <v>242561.10344827591</v>
      </c>
      <c r="AN479" s="9">
        <f>Table1[[#This Row],[Total Steam Consumption]]*950/1000</f>
        <v>0</v>
      </c>
      <c r="AO479" s="9">
        <f>Table1[[#This Row],[Total HW Consumption]]</f>
        <v>0</v>
      </c>
      <c r="AP479" s="9">
        <f>Table1[[#This Row],[Total CHW Consumption]]</f>
        <v>0</v>
      </c>
      <c r="AQ479" s="9">
        <f>Table1[[#This Row],[Total DW Consumption]]*0</f>
        <v>0</v>
      </c>
      <c r="AR479" s="9">
        <f>SUM(Table1[[#This Row],[Total Elec Energy]:[Total DW Energy]])</f>
        <v>395581.84759642405</v>
      </c>
      <c r="AS479" s="7">
        <f>IFERROR(Table1[[#This Row],[Total Building Energy (kBTU)]]/Table1[[#This Row],[Building Area]],0)</f>
        <v>7.4409002998960379</v>
      </c>
    </row>
    <row r="480" spans="1:45" x14ac:dyDescent="0.25">
      <c r="A480" s="4">
        <v>44013</v>
      </c>
      <c r="B480" t="s">
        <v>125</v>
      </c>
      <c r="C480">
        <f>VLOOKUP(Table1[[#This Row],[Building]],Building_Areas,2,FALSE)</f>
        <v>27319</v>
      </c>
      <c r="E480">
        <v>57629</v>
      </c>
      <c r="F480">
        <v>785630.14800000004</v>
      </c>
      <c r="G480">
        <v>28.757646619568799</v>
      </c>
      <c r="J480">
        <v>5890</v>
      </c>
      <c r="AF480" s="9">
        <f>SUMIF(Table1[[#Headers],[Steam Consumption]:[CHW Consumption_2]], "Elec*",D480:AE480)</f>
        <v>57629</v>
      </c>
      <c r="AG480" s="9">
        <f>SUMIF(Table1[[#Headers],[Steam Consumption]:[CHW Consumption_2]], "Gas*",D480:AE480)</f>
        <v>5890</v>
      </c>
      <c r="AH480" s="9">
        <f>SUMIF(Table1[[#Headers],[Steam Consumption]:[CHW Consumption_2]], "Steam*",D480:AE480)</f>
        <v>0</v>
      </c>
      <c r="AI480" s="9">
        <f>SUMIF(Table1[[#Headers],[Steam Consumption]:[CHW Consumption_2]], "HW *",D480:AE480)</f>
        <v>0</v>
      </c>
      <c r="AJ480" s="9">
        <f>SUMIF(Table1[[#Headers],[Steam Consumption]:[CHW Consumption_2]], "CHW*",D480:AE480)</f>
        <v>0</v>
      </c>
      <c r="AK480" s="9">
        <f>SUMIF(Table1[[#Headers],[Steam Consumption]:[CHW Consumption_2]], "DW*",D480:AE480)</f>
        <v>0</v>
      </c>
      <c r="AL480" s="9">
        <f>Table1[[#This Row],[Total Elec Consumption]]*3.412</f>
        <v>196630.14799999999</v>
      </c>
      <c r="AM480" s="9">
        <f>Table1[[#This Row],[Total Gas Consumption]]*1</f>
        <v>5890</v>
      </c>
      <c r="AN480" s="9">
        <f>Table1[[#This Row],[Total Steam Consumption]]*950/1000</f>
        <v>0</v>
      </c>
      <c r="AO480" s="9">
        <f>Table1[[#This Row],[Total HW Consumption]]</f>
        <v>0</v>
      </c>
      <c r="AP480" s="9">
        <f>Table1[[#This Row],[Total CHW Consumption]]</f>
        <v>0</v>
      </c>
      <c r="AQ480" s="9">
        <f>Table1[[#This Row],[Total DW Consumption]]*0</f>
        <v>0</v>
      </c>
      <c r="AR480" s="9">
        <f>SUM(Table1[[#This Row],[Total Elec Energy]:[Total DW Energy]])</f>
        <v>202520.14799999999</v>
      </c>
      <c r="AS480" s="7">
        <f>IFERROR(Table1[[#This Row],[Total Building Energy (kBTU)]]/Table1[[#This Row],[Building Area]],0)</f>
        <v>7.4131610966726447</v>
      </c>
    </row>
    <row r="481" spans="1:45" x14ac:dyDescent="0.25">
      <c r="A481" s="4">
        <v>44105</v>
      </c>
      <c r="B481" t="s">
        <v>84</v>
      </c>
      <c r="C481">
        <f>VLOOKUP(Table1[[#This Row],[Building]],Building_Areas,2,FALSE)</f>
        <v>111135</v>
      </c>
      <c r="D481">
        <v>261744</v>
      </c>
      <c r="E481">
        <v>58384</v>
      </c>
      <c r="F481">
        <v>239141108.30399999</v>
      </c>
      <c r="G481">
        <v>2151.8073361587258</v>
      </c>
      <c r="L481">
        <v>231000</v>
      </c>
      <c r="N481">
        <v>374096</v>
      </c>
      <c r="AF481" s="9">
        <f>SUMIF(Table1[[#Headers],[Steam Consumption]:[CHW Consumption_2]], "Elec*",D481:AE481)</f>
        <v>58384</v>
      </c>
      <c r="AG481" s="9">
        <f>SUMIF(Table1[[#Headers],[Steam Consumption]:[CHW Consumption_2]], "Gas*",D481:AE481)</f>
        <v>0</v>
      </c>
      <c r="AH481" s="9">
        <f>SUMIF(Table1[[#Headers],[Steam Consumption]:[CHW Consumption_2]], "Steam*",D481:AE481)</f>
        <v>261744</v>
      </c>
      <c r="AI481" s="9">
        <f>SUMIF(Table1[[#Headers],[Steam Consumption]:[CHW Consumption_2]], "HW *",D481:AE481)</f>
        <v>0</v>
      </c>
      <c r="AJ481" s="9">
        <f>SUMIF(Table1[[#Headers],[Steam Consumption]:[CHW Consumption_2]], "CHW*",D481:AE481)</f>
        <v>374096</v>
      </c>
      <c r="AK481" s="9">
        <f>SUMIF(Table1[[#Headers],[Steam Consumption]:[CHW Consumption_2]], "DW*",D481:AE481)</f>
        <v>231000</v>
      </c>
      <c r="AL481" s="9">
        <f>Table1[[#This Row],[Total Elec Consumption]]*3.412</f>
        <v>199206.20799999998</v>
      </c>
      <c r="AM481" s="9">
        <f>Table1[[#This Row],[Total Gas Consumption]]*1</f>
        <v>0</v>
      </c>
      <c r="AN481" s="9">
        <f>Table1[[#This Row],[Total Steam Consumption]]*950/1000</f>
        <v>248656.8</v>
      </c>
      <c r="AO481" s="9">
        <f>Table1[[#This Row],[Total HW Consumption]]</f>
        <v>0</v>
      </c>
      <c r="AP481" s="9">
        <f>Table1[[#This Row],[Total CHW Consumption]]</f>
        <v>374096</v>
      </c>
      <c r="AQ481" s="9">
        <f>Table1[[#This Row],[Total DW Consumption]]*0</f>
        <v>0</v>
      </c>
      <c r="AR481" s="9">
        <f>SUM(Table1[[#This Row],[Total Elec Energy]:[Total DW Energy]])</f>
        <v>821959.00799999991</v>
      </c>
      <c r="AS481" s="7">
        <f>IFERROR(Table1[[#This Row],[Total Building Energy (kBTU)]]/Table1[[#This Row],[Building Area]],0)</f>
        <v>7.396040923201511</v>
      </c>
    </row>
    <row r="482" spans="1:45" x14ac:dyDescent="0.25">
      <c r="A482" s="4">
        <v>44166</v>
      </c>
      <c r="B482" t="s">
        <v>99</v>
      </c>
      <c r="C482">
        <f>VLOOKUP(Table1[[#This Row],[Building]],Building_Areas,2,FALSE)</f>
        <v>123454</v>
      </c>
      <c r="D482">
        <v>684416</v>
      </c>
      <c r="F482">
        <v>624553844.63199997</v>
      </c>
      <c r="G482">
        <v>5059.0004749299333</v>
      </c>
      <c r="H482">
        <v>26134</v>
      </c>
      <c r="I482">
        <v>50552</v>
      </c>
      <c r="L482">
        <v>104800</v>
      </c>
      <c r="N482">
        <v>0</v>
      </c>
      <c r="AF482" s="9">
        <f>SUMIF(Table1[[#Headers],[Steam Consumption]:[CHW Consumption_2]], "Elec*",D482:AE482)</f>
        <v>76686</v>
      </c>
      <c r="AG482" s="9">
        <f>SUMIF(Table1[[#Headers],[Steam Consumption]:[CHW Consumption_2]], "Gas*",D482:AE482)</f>
        <v>0</v>
      </c>
      <c r="AH482" s="9">
        <f>SUMIF(Table1[[#Headers],[Steam Consumption]:[CHW Consumption_2]], "Steam*",D482:AE482)</f>
        <v>684416</v>
      </c>
      <c r="AI482" s="9">
        <f>SUMIF(Table1[[#Headers],[Steam Consumption]:[CHW Consumption_2]], "HW *",D482:AE482)</f>
        <v>0</v>
      </c>
      <c r="AJ482" s="9">
        <f>SUMIF(Table1[[#Headers],[Steam Consumption]:[CHW Consumption_2]], "CHW*",D482:AE482)</f>
        <v>0</v>
      </c>
      <c r="AK482" s="9">
        <f>SUMIF(Table1[[#Headers],[Steam Consumption]:[CHW Consumption_2]], "DW*",D482:AE482)</f>
        <v>104800</v>
      </c>
      <c r="AL482" s="9">
        <f>Table1[[#This Row],[Total Elec Consumption]]*3.412</f>
        <v>261652.63199999998</v>
      </c>
      <c r="AM482" s="9">
        <f>Table1[[#This Row],[Total Gas Consumption]]*1</f>
        <v>0</v>
      </c>
      <c r="AN482" s="9">
        <f>Table1[[#This Row],[Total Steam Consumption]]*950/1000</f>
        <v>650195.19999999995</v>
      </c>
      <c r="AO482" s="9">
        <f>Table1[[#This Row],[Total HW Consumption]]</f>
        <v>0</v>
      </c>
      <c r="AP482" s="9">
        <f>Table1[[#This Row],[Total CHW Consumption]]</f>
        <v>0</v>
      </c>
      <c r="AQ482" s="9">
        <f>Table1[[#This Row],[Total DW Consumption]]*0</f>
        <v>0</v>
      </c>
      <c r="AR482" s="9">
        <f>SUM(Table1[[#This Row],[Total Elec Energy]:[Total DW Energy]])</f>
        <v>911847.83199999994</v>
      </c>
      <c r="AS482" s="7">
        <f>IFERROR(Table1[[#This Row],[Total Building Energy (kBTU)]]/Table1[[#This Row],[Building Area]],0)</f>
        <v>7.3861343658366678</v>
      </c>
    </row>
    <row r="483" spans="1:45" x14ac:dyDescent="0.25">
      <c r="A483" s="4">
        <v>43525</v>
      </c>
      <c r="B483" t="s">
        <v>125</v>
      </c>
      <c r="C483">
        <f>VLOOKUP(Table1[[#This Row],[Building]],Building_Areas,2,FALSE)</f>
        <v>27319</v>
      </c>
      <c r="E483">
        <v>50789</v>
      </c>
      <c r="F483">
        <v>3006292.068</v>
      </c>
      <c r="G483">
        <v>110.044001171346</v>
      </c>
      <c r="J483">
        <v>28330</v>
      </c>
      <c r="AF483" s="9">
        <f>SUMIF(Table1[[#Headers],[Steam Consumption]:[CHW Consumption_2]], "Elec*",D483:AE483)</f>
        <v>50789</v>
      </c>
      <c r="AG483" s="9">
        <f>SUMIF(Table1[[#Headers],[Steam Consumption]:[CHW Consumption_2]], "Gas*",D483:AE483)</f>
        <v>28330</v>
      </c>
      <c r="AH483" s="9">
        <f>SUMIF(Table1[[#Headers],[Steam Consumption]:[CHW Consumption_2]], "Steam*",D483:AE483)</f>
        <v>0</v>
      </c>
      <c r="AI483" s="9">
        <f>SUMIF(Table1[[#Headers],[Steam Consumption]:[CHW Consumption_2]], "HW *",D483:AE483)</f>
        <v>0</v>
      </c>
      <c r="AJ483" s="9">
        <f>SUMIF(Table1[[#Headers],[Steam Consumption]:[CHW Consumption_2]], "CHW*",D483:AE483)</f>
        <v>0</v>
      </c>
      <c r="AK483" s="9">
        <f>SUMIF(Table1[[#Headers],[Steam Consumption]:[CHW Consumption_2]], "DW*",D483:AE483)</f>
        <v>0</v>
      </c>
      <c r="AL483" s="9">
        <f>Table1[[#This Row],[Total Elec Consumption]]*3.412</f>
        <v>173292.068</v>
      </c>
      <c r="AM483" s="9">
        <f>Table1[[#This Row],[Total Gas Consumption]]*1</f>
        <v>28330</v>
      </c>
      <c r="AN483" s="9">
        <f>Table1[[#This Row],[Total Steam Consumption]]*950/1000</f>
        <v>0</v>
      </c>
      <c r="AO483" s="9">
        <f>Table1[[#This Row],[Total HW Consumption]]</f>
        <v>0</v>
      </c>
      <c r="AP483" s="9">
        <f>Table1[[#This Row],[Total CHW Consumption]]</f>
        <v>0</v>
      </c>
      <c r="AQ483" s="9">
        <f>Table1[[#This Row],[Total DW Consumption]]*0</f>
        <v>0</v>
      </c>
      <c r="AR483" s="9">
        <f>SUM(Table1[[#This Row],[Total Elec Energy]:[Total DW Energy]])</f>
        <v>201622.068</v>
      </c>
      <c r="AS483" s="7">
        <f>IFERROR(Table1[[#This Row],[Total Building Energy (kBTU)]]/Table1[[#This Row],[Building Area]],0)</f>
        <v>7.3802872725941651</v>
      </c>
    </row>
    <row r="484" spans="1:45" x14ac:dyDescent="0.25">
      <c r="A484" s="4">
        <v>44409</v>
      </c>
      <c r="B484" t="s">
        <v>122</v>
      </c>
      <c r="C484">
        <f>VLOOKUP(Table1[[#This Row],[Building]],Building_Areas,2,FALSE)</f>
        <v>83906</v>
      </c>
      <c r="D484">
        <v>0</v>
      </c>
      <c r="F484">
        <v>157306.64000000001</v>
      </c>
      <c r="G484">
        <v>1.874796081329106</v>
      </c>
      <c r="H484">
        <v>37789</v>
      </c>
      <c r="I484">
        <v>8180.9999999999991</v>
      </c>
      <c r="N484">
        <v>457000</v>
      </c>
      <c r="AF484" s="9">
        <f>SUMIF(Table1[[#Headers],[Steam Consumption]:[CHW Consumption_2]], "Elec*",D484:AE484)</f>
        <v>45970</v>
      </c>
      <c r="AG484" s="9">
        <f>SUMIF(Table1[[#Headers],[Steam Consumption]:[CHW Consumption_2]], "Gas*",D484:AE484)</f>
        <v>0</v>
      </c>
      <c r="AH484" s="9">
        <f>SUMIF(Table1[[#Headers],[Steam Consumption]:[CHW Consumption_2]], "Steam*",D484:AE484)</f>
        <v>0</v>
      </c>
      <c r="AI484" s="9">
        <f>SUMIF(Table1[[#Headers],[Steam Consumption]:[CHW Consumption_2]], "HW *",D484:AE484)</f>
        <v>0</v>
      </c>
      <c r="AJ484" s="9">
        <f>SUMIF(Table1[[#Headers],[Steam Consumption]:[CHW Consumption_2]], "CHW*",D484:AE484)</f>
        <v>457000</v>
      </c>
      <c r="AK484" s="9">
        <f>SUMIF(Table1[[#Headers],[Steam Consumption]:[CHW Consumption_2]], "DW*",D484:AE484)</f>
        <v>0</v>
      </c>
      <c r="AL484" s="9">
        <f>Table1[[#This Row],[Total Elec Consumption]]*3.412</f>
        <v>156849.63999999998</v>
      </c>
      <c r="AM484" s="9">
        <f>Table1[[#This Row],[Total Gas Consumption]]*1</f>
        <v>0</v>
      </c>
      <c r="AN484" s="9">
        <f>Table1[[#This Row],[Total Steam Consumption]]*950/1000</f>
        <v>0</v>
      </c>
      <c r="AO484" s="9">
        <f>Table1[[#This Row],[Total HW Consumption]]</f>
        <v>0</v>
      </c>
      <c r="AP484" s="9">
        <f>Table1[[#This Row],[Total CHW Consumption]]</f>
        <v>457000</v>
      </c>
      <c r="AQ484" s="9">
        <f>Table1[[#This Row],[Total DW Consumption]]*0</f>
        <v>0</v>
      </c>
      <c r="AR484" s="9">
        <f>SUM(Table1[[#This Row],[Total Elec Energy]:[Total DW Energy]])</f>
        <v>613849.64</v>
      </c>
      <c r="AS484" s="7">
        <f>IFERROR(Table1[[#This Row],[Total Building Energy (kBTU)]]/Table1[[#This Row],[Building Area]],0)</f>
        <v>7.3159206731342215</v>
      </c>
    </row>
    <row r="485" spans="1:45" x14ac:dyDescent="0.25">
      <c r="A485" s="4">
        <v>44378</v>
      </c>
      <c r="B485" t="s">
        <v>83</v>
      </c>
      <c r="C485">
        <f>VLOOKUP(Table1[[#This Row],[Building]],Building_Areas,2,FALSE)</f>
        <v>16298</v>
      </c>
      <c r="F485">
        <v>60191362.976000004</v>
      </c>
      <c r="G485">
        <v>3693.174805252178</v>
      </c>
      <c r="H485">
        <v>0</v>
      </c>
      <c r="I485">
        <v>16648</v>
      </c>
      <c r="J485">
        <v>0</v>
      </c>
      <c r="L485">
        <v>416800</v>
      </c>
      <c r="P485">
        <v>49220</v>
      </c>
      <c r="Q485">
        <v>16260</v>
      </c>
      <c r="AF485" s="9">
        <f>SUMIF(Table1[[#Headers],[Steam Consumption]:[CHW Consumption_2]], "Elec*",D485:AE485)</f>
        <v>16648</v>
      </c>
      <c r="AG485" s="9">
        <f>SUMIF(Table1[[#Headers],[Steam Consumption]:[CHW Consumption_2]], "Gas*",D485:AE485)</f>
        <v>0</v>
      </c>
      <c r="AH485" s="9">
        <f>SUMIF(Table1[[#Headers],[Steam Consumption]:[CHW Consumption_2]], "Steam*",D485:AE485)</f>
        <v>65480</v>
      </c>
      <c r="AI485" s="9">
        <f>SUMIF(Table1[[#Headers],[Steam Consumption]:[CHW Consumption_2]], "HW *",D485:AE485)</f>
        <v>0</v>
      </c>
      <c r="AJ485" s="9">
        <f>SUMIF(Table1[[#Headers],[Steam Consumption]:[CHW Consumption_2]], "CHW*",D485:AE485)</f>
        <v>0</v>
      </c>
      <c r="AK485" s="9">
        <f>SUMIF(Table1[[#Headers],[Steam Consumption]:[CHW Consumption_2]], "DW*",D485:AE485)</f>
        <v>416800</v>
      </c>
      <c r="AL485" s="9">
        <f>Table1[[#This Row],[Total Elec Consumption]]*3.412</f>
        <v>56802.975999999995</v>
      </c>
      <c r="AM485" s="9">
        <f>Table1[[#This Row],[Total Gas Consumption]]*1</f>
        <v>0</v>
      </c>
      <c r="AN485" s="9">
        <f>Table1[[#This Row],[Total Steam Consumption]]*950/1000</f>
        <v>62206</v>
      </c>
      <c r="AO485" s="9">
        <f>Table1[[#This Row],[Total HW Consumption]]</f>
        <v>0</v>
      </c>
      <c r="AP485" s="9">
        <f>Table1[[#This Row],[Total CHW Consumption]]</f>
        <v>0</v>
      </c>
      <c r="AQ485" s="9">
        <f>Table1[[#This Row],[Total DW Consumption]]*0</f>
        <v>0</v>
      </c>
      <c r="AR485" s="9">
        <f>SUM(Table1[[#This Row],[Total Elec Energy]:[Total DW Energy]])</f>
        <v>119008.976</v>
      </c>
      <c r="AS485" s="7">
        <f>IFERROR(Table1[[#This Row],[Total Building Energy (kBTU)]]/Table1[[#This Row],[Building Area]],0)</f>
        <v>7.3020601300773098</v>
      </c>
    </row>
    <row r="486" spans="1:45" x14ac:dyDescent="0.25">
      <c r="A486" s="4">
        <v>43525</v>
      </c>
      <c r="B486" t="s">
        <v>99</v>
      </c>
      <c r="C486">
        <f>VLOOKUP(Table1[[#This Row],[Building]],Building_Areas,2,FALSE)</f>
        <v>123454</v>
      </c>
      <c r="D486">
        <v>671252</v>
      </c>
      <c r="F486">
        <v>612584592.86800003</v>
      </c>
      <c r="G486">
        <v>4962.0473445007856</v>
      </c>
      <c r="H486">
        <v>30679</v>
      </c>
      <c r="I486">
        <v>46510</v>
      </c>
      <c r="L486">
        <v>139400</v>
      </c>
      <c r="N486">
        <v>0</v>
      </c>
      <c r="AF486" s="9">
        <f>SUMIF(Table1[[#Headers],[Steam Consumption]:[CHW Consumption_2]], "Elec*",D486:AE486)</f>
        <v>77189</v>
      </c>
      <c r="AG486" s="9">
        <f>SUMIF(Table1[[#Headers],[Steam Consumption]:[CHW Consumption_2]], "Gas*",D486:AE486)</f>
        <v>0</v>
      </c>
      <c r="AH486" s="9">
        <f>SUMIF(Table1[[#Headers],[Steam Consumption]:[CHW Consumption_2]], "Steam*",D486:AE486)</f>
        <v>671252</v>
      </c>
      <c r="AI486" s="9">
        <f>SUMIF(Table1[[#Headers],[Steam Consumption]:[CHW Consumption_2]], "HW *",D486:AE486)</f>
        <v>0</v>
      </c>
      <c r="AJ486" s="9">
        <f>SUMIF(Table1[[#Headers],[Steam Consumption]:[CHW Consumption_2]], "CHW*",D486:AE486)</f>
        <v>0</v>
      </c>
      <c r="AK486" s="9">
        <f>SUMIF(Table1[[#Headers],[Steam Consumption]:[CHW Consumption_2]], "DW*",D486:AE486)</f>
        <v>139400</v>
      </c>
      <c r="AL486" s="9">
        <f>Table1[[#This Row],[Total Elec Consumption]]*3.412</f>
        <v>263368.86800000002</v>
      </c>
      <c r="AM486" s="9">
        <f>Table1[[#This Row],[Total Gas Consumption]]*1</f>
        <v>0</v>
      </c>
      <c r="AN486" s="9">
        <f>Table1[[#This Row],[Total Steam Consumption]]*950/1000</f>
        <v>637689.4</v>
      </c>
      <c r="AO486" s="9">
        <f>Table1[[#This Row],[Total HW Consumption]]</f>
        <v>0</v>
      </c>
      <c r="AP486" s="9">
        <f>Table1[[#This Row],[Total CHW Consumption]]</f>
        <v>0</v>
      </c>
      <c r="AQ486" s="9">
        <f>Table1[[#This Row],[Total DW Consumption]]*0</f>
        <v>0</v>
      </c>
      <c r="AR486" s="9">
        <f>SUM(Table1[[#This Row],[Total Elec Energy]:[Total DW Energy]])</f>
        <v>901058.26800000004</v>
      </c>
      <c r="AS486" s="7">
        <f>IFERROR(Table1[[#This Row],[Total Building Energy (kBTU)]]/Table1[[#This Row],[Building Area]],0)</f>
        <v>7.2987369222544434</v>
      </c>
    </row>
    <row r="487" spans="1:45" x14ac:dyDescent="0.25">
      <c r="A487" s="4">
        <v>43862</v>
      </c>
      <c r="B487" t="s">
        <v>101</v>
      </c>
      <c r="C487">
        <f>VLOOKUP(Table1[[#This Row],[Building]],Building_Areas,2,FALSE)</f>
        <v>30399</v>
      </c>
      <c r="D487">
        <v>194118.75</v>
      </c>
      <c r="E487">
        <v>6177</v>
      </c>
      <c r="F487">
        <v>177073504.44800001</v>
      </c>
      <c r="G487">
        <v>5824.9779416428164</v>
      </c>
      <c r="H487">
        <v>0</v>
      </c>
      <c r="I487">
        <v>4727</v>
      </c>
      <c r="AF487" s="9">
        <f>SUMIF(Table1[[#Headers],[Steam Consumption]:[CHW Consumption_2]], "Elec*",D487:AE487)</f>
        <v>10904</v>
      </c>
      <c r="AG487" s="9">
        <f>SUMIF(Table1[[#Headers],[Steam Consumption]:[CHW Consumption_2]], "Gas*",D487:AE487)</f>
        <v>0</v>
      </c>
      <c r="AH487" s="9">
        <f>SUMIF(Table1[[#Headers],[Steam Consumption]:[CHW Consumption_2]], "Steam*",D487:AE487)</f>
        <v>194118.75</v>
      </c>
      <c r="AI487" s="9">
        <f>SUMIF(Table1[[#Headers],[Steam Consumption]:[CHW Consumption_2]], "HW *",D487:AE487)</f>
        <v>0</v>
      </c>
      <c r="AJ487" s="9">
        <f>SUMIF(Table1[[#Headers],[Steam Consumption]:[CHW Consumption_2]], "CHW*",D487:AE487)</f>
        <v>0</v>
      </c>
      <c r="AK487" s="9">
        <f>SUMIF(Table1[[#Headers],[Steam Consumption]:[CHW Consumption_2]], "DW*",D487:AE487)</f>
        <v>0</v>
      </c>
      <c r="AL487" s="9">
        <f>Table1[[#This Row],[Total Elec Consumption]]*3.412</f>
        <v>37204.447999999997</v>
      </c>
      <c r="AM487" s="9">
        <f>Table1[[#This Row],[Total Gas Consumption]]*1</f>
        <v>0</v>
      </c>
      <c r="AN487" s="9">
        <f>Table1[[#This Row],[Total Steam Consumption]]*950/1000</f>
        <v>184412.8125</v>
      </c>
      <c r="AO487" s="9">
        <f>Table1[[#This Row],[Total HW Consumption]]</f>
        <v>0</v>
      </c>
      <c r="AP487" s="9">
        <f>Table1[[#This Row],[Total CHW Consumption]]</f>
        <v>0</v>
      </c>
      <c r="AQ487" s="9">
        <f>Table1[[#This Row],[Total DW Consumption]]*0</f>
        <v>0</v>
      </c>
      <c r="AR487" s="9">
        <f>SUM(Table1[[#This Row],[Total Elec Energy]:[Total DW Energy]])</f>
        <v>221617.2605</v>
      </c>
      <c r="AS487" s="7">
        <f>IFERROR(Table1[[#This Row],[Total Building Energy (kBTU)]]/Table1[[#This Row],[Building Area]],0)</f>
        <v>7.2902812756998587</v>
      </c>
    </row>
    <row r="488" spans="1:45" x14ac:dyDescent="0.25">
      <c r="A488" s="4">
        <v>43101</v>
      </c>
      <c r="B488" t="s">
        <v>125</v>
      </c>
      <c r="C488">
        <f>VLOOKUP(Table1[[#This Row],[Building]],Building_Areas,2,FALSE)</f>
        <v>27319</v>
      </c>
      <c r="E488">
        <v>46866.833333333328</v>
      </c>
      <c r="F488">
        <v>4013094.8205185188</v>
      </c>
      <c r="G488">
        <v>146.8975738686818</v>
      </c>
      <c r="J488">
        <v>38531.851851851847</v>
      </c>
      <c r="AF488" s="9">
        <f>SUMIF(Table1[[#Headers],[Steam Consumption]:[CHW Consumption_2]], "Elec*",D488:AE488)</f>
        <v>46866.833333333328</v>
      </c>
      <c r="AG488" s="9">
        <f>SUMIF(Table1[[#Headers],[Steam Consumption]:[CHW Consumption_2]], "Gas*",D488:AE488)</f>
        <v>38531.851851851847</v>
      </c>
      <c r="AH488" s="9">
        <f>SUMIF(Table1[[#Headers],[Steam Consumption]:[CHW Consumption_2]], "Steam*",D488:AE488)</f>
        <v>0</v>
      </c>
      <c r="AI488" s="9">
        <f>SUMIF(Table1[[#Headers],[Steam Consumption]:[CHW Consumption_2]], "HW *",D488:AE488)</f>
        <v>0</v>
      </c>
      <c r="AJ488" s="9">
        <f>SUMIF(Table1[[#Headers],[Steam Consumption]:[CHW Consumption_2]], "CHW*",D488:AE488)</f>
        <v>0</v>
      </c>
      <c r="AK488" s="9">
        <f>SUMIF(Table1[[#Headers],[Steam Consumption]:[CHW Consumption_2]], "DW*",D488:AE488)</f>
        <v>0</v>
      </c>
      <c r="AL488" s="9">
        <f>Table1[[#This Row],[Total Elec Consumption]]*3.412</f>
        <v>159909.63533333331</v>
      </c>
      <c r="AM488" s="9">
        <f>Table1[[#This Row],[Total Gas Consumption]]*1</f>
        <v>38531.851851851847</v>
      </c>
      <c r="AN488" s="9">
        <f>Table1[[#This Row],[Total Steam Consumption]]*950/1000</f>
        <v>0</v>
      </c>
      <c r="AO488" s="9">
        <f>Table1[[#This Row],[Total HW Consumption]]</f>
        <v>0</v>
      </c>
      <c r="AP488" s="9">
        <f>Table1[[#This Row],[Total CHW Consumption]]</f>
        <v>0</v>
      </c>
      <c r="AQ488" s="9">
        <f>Table1[[#This Row],[Total DW Consumption]]*0</f>
        <v>0</v>
      </c>
      <c r="AR488" s="9">
        <f>SUM(Table1[[#This Row],[Total Elec Energy]:[Total DW Energy]])</f>
        <v>198441.48718518516</v>
      </c>
      <c r="AS488" s="7">
        <f>IFERROR(Table1[[#This Row],[Total Building Energy (kBTU)]]/Table1[[#This Row],[Building Area]],0)</f>
        <v>7.2638635083709202</v>
      </c>
    </row>
    <row r="489" spans="1:45" x14ac:dyDescent="0.25">
      <c r="A489" s="4">
        <v>44075</v>
      </c>
      <c r="B489" t="s">
        <v>83</v>
      </c>
      <c r="C489">
        <f>VLOOKUP(Table1[[#This Row],[Building]],Building_Areas,2,FALSE)</f>
        <v>16298</v>
      </c>
      <c r="F489">
        <v>52933322.148000002</v>
      </c>
      <c r="G489">
        <v>3247.841584734324</v>
      </c>
      <c r="H489">
        <v>0</v>
      </c>
      <c r="I489">
        <v>18629</v>
      </c>
      <c r="J489">
        <v>0</v>
      </c>
      <c r="L489">
        <v>630400</v>
      </c>
      <c r="P489">
        <v>44370</v>
      </c>
      <c r="Q489">
        <v>12910</v>
      </c>
      <c r="AF489" s="9">
        <f>SUMIF(Table1[[#Headers],[Steam Consumption]:[CHW Consumption_2]], "Elec*",D489:AE489)</f>
        <v>18629</v>
      </c>
      <c r="AG489" s="9">
        <f>SUMIF(Table1[[#Headers],[Steam Consumption]:[CHW Consumption_2]], "Gas*",D489:AE489)</f>
        <v>0</v>
      </c>
      <c r="AH489" s="9">
        <f>SUMIF(Table1[[#Headers],[Steam Consumption]:[CHW Consumption_2]], "Steam*",D489:AE489)</f>
        <v>57280</v>
      </c>
      <c r="AI489" s="9">
        <f>SUMIF(Table1[[#Headers],[Steam Consumption]:[CHW Consumption_2]], "HW *",D489:AE489)</f>
        <v>0</v>
      </c>
      <c r="AJ489" s="9">
        <f>SUMIF(Table1[[#Headers],[Steam Consumption]:[CHW Consumption_2]], "CHW*",D489:AE489)</f>
        <v>0</v>
      </c>
      <c r="AK489" s="9">
        <f>SUMIF(Table1[[#Headers],[Steam Consumption]:[CHW Consumption_2]], "DW*",D489:AE489)</f>
        <v>630400</v>
      </c>
      <c r="AL489" s="9">
        <f>Table1[[#This Row],[Total Elec Consumption]]*3.412</f>
        <v>63562.148000000001</v>
      </c>
      <c r="AM489" s="9">
        <f>Table1[[#This Row],[Total Gas Consumption]]*1</f>
        <v>0</v>
      </c>
      <c r="AN489" s="9">
        <f>Table1[[#This Row],[Total Steam Consumption]]*950/1000</f>
        <v>54416</v>
      </c>
      <c r="AO489" s="9">
        <f>Table1[[#This Row],[Total HW Consumption]]</f>
        <v>0</v>
      </c>
      <c r="AP489" s="9">
        <f>Table1[[#This Row],[Total CHW Consumption]]</f>
        <v>0</v>
      </c>
      <c r="AQ489" s="9">
        <f>Table1[[#This Row],[Total DW Consumption]]*0</f>
        <v>0</v>
      </c>
      <c r="AR489" s="9">
        <f>SUM(Table1[[#This Row],[Total Elec Energy]:[Total DW Energy]])</f>
        <v>117978.148</v>
      </c>
      <c r="AS489" s="7">
        <f>IFERROR(Table1[[#This Row],[Total Building Energy (kBTU)]]/Table1[[#This Row],[Building Area]],0)</f>
        <v>7.2388113879003555</v>
      </c>
    </row>
    <row r="490" spans="1:45" x14ac:dyDescent="0.25">
      <c r="A490" s="4">
        <v>44501</v>
      </c>
      <c r="B490" t="s">
        <v>96</v>
      </c>
      <c r="C490">
        <f>VLOOKUP(Table1[[#This Row],[Building]],Building_Areas,2,FALSE)</f>
        <v>392894</v>
      </c>
      <c r="D490">
        <v>0</v>
      </c>
      <c r="F490">
        <v>1574351268.7726669</v>
      </c>
      <c r="G490">
        <v>4007.0636578127101</v>
      </c>
      <c r="H490">
        <v>0</v>
      </c>
      <c r="I490">
        <v>0</v>
      </c>
      <c r="M490">
        <v>108728.5</v>
      </c>
      <c r="O490">
        <v>220129</v>
      </c>
      <c r="P490">
        <v>1722240</v>
      </c>
      <c r="Q490">
        <v>0</v>
      </c>
      <c r="R490">
        <v>10</v>
      </c>
      <c r="S490">
        <v>2688.8888888888891</v>
      </c>
      <c r="T490">
        <v>180</v>
      </c>
      <c r="U490">
        <v>528</v>
      </c>
      <c r="V490">
        <v>4435</v>
      </c>
      <c r="W490">
        <v>6243</v>
      </c>
      <c r="X490">
        <v>3011</v>
      </c>
      <c r="Y490">
        <v>8446</v>
      </c>
      <c r="Z490">
        <v>4000</v>
      </c>
      <c r="AA490">
        <v>3000</v>
      </c>
      <c r="AF490" s="9">
        <f>SUMIF(Table1[[#Headers],[Steam Consumption]:[CHW Consumption_2]], "Elec*",D490:AE490)</f>
        <v>351700.5</v>
      </c>
      <c r="AG490" s="9">
        <f>SUMIF(Table1[[#Headers],[Steam Consumption]:[CHW Consumption_2]], "Gas*",D490:AE490)</f>
        <v>0</v>
      </c>
      <c r="AH490" s="9">
        <f>SUMIF(Table1[[#Headers],[Steam Consumption]:[CHW Consumption_2]], "Steam*",D490:AE490)</f>
        <v>1724938.888888889</v>
      </c>
      <c r="AI490" s="9">
        <f>SUMIF(Table1[[#Headers],[Steam Consumption]:[CHW Consumption_2]], "HW *",D490:AE490)</f>
        <v>0</v>
      </c>
      <c r="AJ490" s="9">
        <f>SUMIF(Table1[[#Headers],[Steam Consumption]:[CHW Consumption_2]], "CHW*",D490:AE490)</f>
        <v>0</v>
      </c>
      <c r="AK490" s="9">
        <f>SUMIF(Table1[[#Headers],[Steam Consumption]:[CHW Consumption_2]], "DW*",D490:AE490)</f>
        <v>7000</v>
      </c>
      <c r="AL490" s="9">
        <f>Table1[[#This Row],[Total Elec Consumption]]*3.412</f>
        <v>1200002.1059999999</v>
      </c>
      <c r="AM490" s="9">
        <f>Table1[[#This Row],[Total Gas Consumption]]*1</f>
        <v>0</v>
      </c>
      <c r="AN490" s="9">
        <f>Table1[[#This Row],[Total Steam Consumption]]*950/1000</f>
        <v>1638691.9444444447</v>
      </c>
      <c r="AO490" s="9">
        <f>Table1[[#This Row],[Total HW Consumption]]</f>
        <v>0</v>
      </c>
      <c r="AP490" s="9">
        <f>Table1[[#This Row],[Total CHW Consumption]]</f>
        <v>0</v>
      </c>
      <c r="AQ490" s="9">
        <f>Table1[[#This Row],[Total DW Consumption]]*0</f>
        <v>0</v>
      </c>
      <c r="AR490" s="9">
        <f>SUM(Table1[[#This Row],[Total Elec Energy]:[Total DW Energy]])</f>
        <v>2838694.0504444446</v>
      </c>
      <c r="AS490" s="7">
        <f>IFERROR(Table1[[#This Row],[Total Building Energy (kBTU)]]/Table1[[#This Row],[Building Area]],0)</f>
        <v>7.2250888291611597</v>
      </c>
    </row>
    <row r="491" spans="1:45" x14ac:dyDescent="0.25">
      <c r="A491" s="4">
        <v>43983</v>
      </c>
      <c r="B491" t="s">
        <v>77</v>
      </c>
      <c r="C491">
        <f>VLOOKUP(Table1[[#This Row],[Building]],Building_Areas,2,FALSE)</f>
        <v>133990</v>
      </c>
      <c r="D491">
        <v>0</v>
      </c>
      <c r="H491">
        <v>104622.8571428571</v>
      </c>
      <c r="I491">
        <v>0</v>
      </c>
      <c r="M491">
        <v>0</v>
      </c>
      <c r="N491">
        <v>609552.85714285716</v>
      </c>
      <c r="AF491" s="9">
        <f>SUMIF(Table1[[#Headers],[Steam Consumption]:[CHW Consumption_2]], "Elec*",D491:AE491)</f>
        <v>104622.8571428571</v>
      </c>
      <c r="AG491" s="9">
        <f>SUMIF(Table1[[#Headers],[Steam Consumption]:[CHW Consumption_2]], "Gas*",D491:AE491)</f>
        <v>0</v>
      </c>
      <c r="AH491" s="9">
        <f>SUMIF(Table1[[#Headers],[Steam Consumption]:[CHW Consumption_2]], "Steam*",D491:AE491)</f>
        <v>0</v>
      </c>
      <c r="AI491" s="9">
        <f>SUMIF(Table1[[#Headers],[Steam Consumption]:[CHW Consumption_2]], "HW *",D491:AE491)</f>
        <v>0</v>
      </c>
      <c r="AJ491" s="9">
        <f>SUMIF(Table1[[#Headers],[Steam Consumption]:[CHW Consumption_2]], "CHW*",D491:AE491)</f>
        <v>609552.85714285716</v>
      </c>
      <c r="AK491" s="9">
        <f>SUMIF(Table1[[#Headers],[Steam Consumption]:[CHW Consumption_2]], "DW*",D491:AE491)</f>
        <v>0</v>
      </c>
      <c r="AL491" s="9">
        <f>Table1[[#This Row],[Total Elec Consumption]]*3.412</f>
        <v>356973.18857142841</v>
      </c>
      <c r="AM491" s="9">
        <f>Table1[[#This Row],[Total Gas Consumption]]*1</f>
        <v>0</v>
      </c>
      <c r="AN491" s="9">
        <f>Table1[[#This Row],[Total Steam Consumption]]*950/1000</f>
        <v>0</v>
      </c>
      <c r="AO491" s="9">
        <f>Table1[[#This Row],[Total HW Consumption]]</f>
        <v>0</v>
      </c>
      <c r="AP491" s="9">
        <f>Table1[[#This Row],[Total CHW Consumption]]</f>
        <v>609552.85714285716</v>
      </c>
      <c r="AQ491" s="9">
        <f>Table1[[#This Row],[Total DW Consumption]]*0</f>
        <v>0</v>
      </c>
      <c r="AR491" s="9">
        <f>SUM(Table1[[#This Row],[Total Elec Energy]:[Total DW Energy]])</f>
        <v>966526.04571428557</v>
      </c>
      <c r="AS491" s="7">
        <f>IFERROR(Table1[[#This Row],[Total Building Energy (kBTU)]]/Table1[[#This Row],[Building Area]],0)</f>
        <v>7.2134192530359398</v>
      </c>
    </row>
    <row r="492" spans="1:45" x14ac:dyDescent="0.25">
      <c r="A492" s="4">
        <v>44652</v>
      </c>
      <c r="B492" t="s">
        <v>114</v>
      </c>
      <c r="C492">
        <f>VLOOKUP(Table1[[#This Row],[Building]],Building_Areas,2,FALSE)</f>
        <v>102517</v>
      </c>
      <c r="D492">
        <v>663770.76923076925</v>
      </c>
      <c r="E492">
        <v>31160.76923076923</v>
      </c>
      <c r="F492">
        <v>605465262.08307695</v>
      </c>
      <c r="G492">
        <v>5905.9986351832094</v>
      </c>
      <c r="AF492" s="9">
        <f>SUMIF(Table1[[#Headers],[Steam Consumption]:[CHW Consumption_2]], "Elec*",D492:AE492)</f>
        <v>31160.76923076923</v>
      </c>
      <c r="AG492" s="9">
        <f>SUMIF(Table1[[#Headers],[Steam Consumption]:[CHW Consumption_2]], "Gas*",D492:AE492)</f>
        <v>0</v>
      </c>
      <c r="AH492" s="9">
        <f>SUMIF(Table1[[#Headers],[Steam Consumption]:[CHW Consumption_2]], "Steam*",D492:AE492)</f>
        <v>663770.76923076925</v>
      </c>
      <c r="AI492" s="9">
        <f>SUMIF(Table1[[#Headers],[Steam Consumption]:[CHW Consumption_2]], "HW *",D492:AE492)</f>
        <v>0</v>
      </c>
      <c r="AJ492" s="9">
        <f>SUMIF(Table1[[#Headers],[Steam Consumption]:[CHW Consumption_2]], "CHW*",D492:AE492)</f>
        <v>0</v>
      </c>
      <c r="AK492" s="9">
        <f>SUMIF(Table1[[#Headers],[Steam Consumption]:[CHW Consumption_2]], "DW*",D492:AE492)</f>
        <v>0</v>
      </c>
      <c r="AL492" s="9">
        <f>Table1[[#This Row],[Total Elec Consumption]]*3.412</f>
        <v>106320.54461538461</v>
      </c>
      <c r="AM492" s="9">
        <f>Table1[[#This Row],[Total Gas Consumption]]*1</f>
        <v>0</v>
      </c>
      <c r="AN492" s="9">
        <f>Table1[[#This Row],[Total Steam Consumption]]*950/1000</f>
        <v>630582.23076923087</v>
      </c>
      <c r="AO492" s="9">
        <f>Table1[[#This Row],[Total HW Consumption]]</f>
        <v>0</v>
      </c>
      <c r="AP492" s="9">
        <f>Table1[[#This Row],[Total CHW Consumption]]</f>
        <v>0</v>
      </c>
      <c r="AQ492" s="9">
        <f>Table1[[#This Row],[Total DW Consumption]]*0</f>
        <v>0</v>
      </c>
      <c r="AR492" s="9">
        <f>SUM(Table1[[#This Row],[Total Elec Energy]:[Total DW Energy]])</f>
        <v>736902.77538461552</v>
      </c>
      <c r="AS492" s="7">
        <f>IFERROR(Table1[[#This Row],[Total Building Energy (kBTU)]]/Table1[[#This Row],[Building Area]],0)</f>
        <v>7.1881031963929445</v>
      </c>
    </row>
    <row r="493" spans="1:45" x14ac:dyDescent="0.25">
      <c r="A493" s="4">
        <v>43709</v>
      </c>
      <c r="B493" t="s">
        <v>83</v>
      </c>
      <c r="C493">
        <f>VLOOKUP(Table1[[#This Row],[Building]],Building_Areas,2,FALSE)</f>
        <v>16298</v>
      </c>
      <c r="F493">
        <v>54442891.564285718</v>
      </c>
      <c r="G493">
        <v>3340.4645701488348</v>
      </c>
      <c r="H493">
        <v>0</v>
      </c>
      <c r="I493">
        <v>17898.21428571429</v>
      </c>
      <c r="J493">
        <v>0</v>
      </c>
      <c r="L493">
        <v>560794.2857142858</v>
      </c>
      <c r="P493">
        <v>43285.71428571429</v>
      </c>
      <c r="Q493">
        <v>15728.571428571429</v>
      </c>
      <c r="AF493" s="9">
        <f>SUMIF(Table1[[#Headers],[Steam Consumption]:[CHW Consumption_2]], "Elec*",D493:AE493)</f>
        <v>17898.21428571429</v>
      </c>
      <c r="AG493" s="9">
        <f>SUMIF(Table1[[#Headers],[Steam Consumption]:[CHW Consumption_2]], "Gas*",D493:AE493)</f>
        <v>0</v>
      </c>
      <c r="AH493" s="9">
        <f>SUMIF(Table1[[#Headers],[Steam Consumption]:[CHW Consumption_2]], "Steam*",D493:AE493)</f>
        <v>59014.285714285717</v>
      </c>
      <c r="AI493" s="9">
        <f>SUMIF(Table1[[#Headers],[Steam Consumption]:[CHW Consumption_2]], "HW *",D493:AE493)</f>
        <v>0</v>
      </c>
      <c r="AJ493" s="9">
        <f>SUMIF(Table1[[#Headers],[Steam Consumption]:[CHW Consumption_2]], "CHW*",D493:AE493)</f>
        <v>0</v>
      </c>
      <c r="AK493" s="9">
        <f>SUMIF(Table1[[#Headers],[Steam Consumption]:[CHW Consumption_2]], "DW*",D493:AE493)</f>
        <v>560794.2857142858</v>
      </c>
      <c r="AL493" s="9">
        <f>Table1[[#This Row],[Total Elec Consumption]]*3.412</f>
        <v>61068.707142857158</v>
      </c>
      <c r="AM493" s="9">
        <f>Table1[[#This Row],[Total Gas Consumption]]*1</f>
        <v>0</v>
      </c>
      <c r="AN493" s="9">
        <f>Table1[[#This Row],[Total Steam Consumption]]*950/1000</f>
        <v>56063.571428571435</v>
      </c>
      <c r="AO493" s="9">
        <f>Table1[[#This Row],[Total HW Consumption]]</f>
        <v>0</v>
      </c>
      <c r="AP493" s="9">
        <f>Table1[[#This Row],[Total CHW Consumption]]</f>
        <v>0</v>
      </c>
      <c r="AQ493" s="9">
        <f>Table1[[#This Row],[Total DW Consumption]]*0</f>
        <v>0</v>
      </c>
      <c r="AR493" s="9">
        <f>SUM(Table1[[#This Row],[Total Elec Energy]:[Total DW Energy]])</f>
        <v>117132.27857142859</v>
      </c>
      <c r="AS493" s="7">
        <f>IFERROR(Table1[[#This Row],[Total Building Energy (kBTU)]]/Table1[[#This Row],[Building Area]],0)</f>
        <v>7.1869111898041833</v>
      </c>
    </row>
    <row r="494" spans="1:45" x14ac:dyDescent="0.25">
      <c r="A494" s="4">
        <v>43739</v>
      </c>
      <c r="B494" t="s">
        <v>96</v>
      </c>
      <c r="C494">
        <f>VLOOKUP(Table1[[#This Row],[Building]],Building_Areas,2,FALSE)</f>
        <v>392894</v>
      </c>
      <c r="D494">
        <v>0</v>
      </c>
      <c r="F494">
        <v>1439990630.2553279</v>
      </c>
      <c r="G494">
        <v>3665.086843411525</v>
      </c>
      <c r="H494">
        <v>0</v>
      </c>
      <c r="I494">
        <v>0</v>
      </c>
      <c r="M494">
        <v>117289.2045454546</v>
      </c>
      <c r="O494">
        <v>237144.6551724138</v>
      </c>
      <c r="P494">
        <v>1576920.8275862071</v>
      </c>
      <c r="Q494">
        <v>0</v>
      </c>
      <c r="R494">
        <v>465</v>
      </c>
      <c r="S494">
        <v>74.827586206896555</v>
      </c>
      <c r="T494">
        <v>1180.137931034483</v>
      </c>
      <c r="U494">
        <v>657.64285714285722</v>
      </c>
      <c r="V494">
        <v>7788.4827586206893</v>
      </c>
      <c r="W494">
        <v>9742.5517241379312</v>
      </c>
      <c r="X494">
        <v>3514.7586206896549</v>
      </c>
      <c r="Y494">
        <v>10117.071428571429</v>
      </c>
      <c r="Z494">
        <v>13575.86206896552</v>
      </c>
      <c r="AA494">
        <v>11010.34482758621</v>
      </c>
      <c r="AF494" s="9">
        <f>SUMIF(Table1[[#Headers],[Steam Consumption]:[CHW Consumption_2]], "Elec*",D494:AE494)</f>
        <v>387434.50503806543</v>
      </c>
      <c r="AG494" s="9">
        <f>SUMIF(Table1[[#Headers],[Steam Consumption]:[CHW Consumption_2]], "Gas*",D494:AE494)</f>
        <v>0</v>
      </c>
      <c r="AH494" s="9">
        <f>SUMIF(Table1[[#Headers],[Steam Consumption]:[CHW Consumption_2]], "Steam*",D494:AE494)</f>
        <v>1577460.6551724139</v>
      </c>
      <c r="AI494" s="9">
        <f>SUMIF(Table1[[#Headers],[Steam Consumption]:[CHW Consumption_2]], "HW *",D494:AE494)</f>
        <v>0</v>
      </c>
      <c r="AJ494" s="9">
        <f>SUMIF(Table1[[#Headers],[Steam Consumption]:[CHW Consumption_2]], "CHW*",D494:AE494)</f>
        <v>0</v>
      </c>
      <c r="AK494" s="9">
        <f>SUMIF(Table1[[#Headers],[Steam Consumption]:[CHW Consumption_2]], "DW*",D494:AE494)</f>
        <v>24586.206896551732</v>
      </c>
      <c r="AL494" s="9">
        <f>Table1[[#This Row],[Total Elec Consumption]]*3.412</f>
        <v>1321926.5311898792</v>
      </c>
      <c r="AM494" s="9">
        <f>Table1[[#This Row],[Total Gas Consumption]]*1</f>
        <v>0</v>
      </c>
      <c r="AN494" s="9">
        <f>Table1[[#This Row],[Total Steam Consumption]]*950/1000</f>
        <v>1498587.6224137933</v>
      </c>
      <c r="AO494" s="9">
        <f>Table1[[#This Row],[Total HW Consumption]]</f>
        <v>0</v>
      </c>
      <c r="AP494" s="9">
        <f>Table1[[#This Row],[Total CHW Consumption]]</f>
        <v>0</v>
      </c>
      <c r="AQ494" s="9">
        <f>Table1[[#This Row],[Total DW Consumption]]*0</f>
        <v>0</v>
      </c>
      <c r="AR494" s="9">
        <f>SUM(Table1[[#This Row],[Total Elec Energy]:[Total DW Energy]])</f>
        <v>2820514.1536036725</v>
      </c>
      <c r="AS494" s="7">
        <f>IFERROR(Table1[[#This Row],[Total Building Energy (kBTU)]]/Table1[[#This Row],[Building Area]],0)</f>
        <v>7.1788170692443067</v>
      </c>
    </row>
    <row r="495" spans="1:45" x14ac:dyDescent="0.25">
      <c r="A495" s="4">
        <v>43160</v>
      </c>
      <c r="B495" t="s">
        <v>101</v>
      </c>
      <c r="C495">
        <f>VLOOKUP(Table1[[#This Row],[Building]],Building_Areas,2,FALSE)</f>
        <v>30399</v>
      </c>
      <c r="D495">
        <v>174762.5</v>
      </c>
      <c r="E495">
        <v>8168.5</v>
      </c>
      <c r="F495">
        <v>159435232.05757141</v>
      </c>
      <c r="G495">
        <v>5244.7525266479624</v>
      </c>
      <c r="H495">
        <v>0</v>
      </c>
      <c r="I495">
        <v>7022.6071428571422</v>
      </c>
      <c r="AF495" s="9">
        <f>SUMIF(Table1[[#Headers],[Steam Consumption]:[CHW Consumption_2]], "Elec*",D495:AE495)</f>
        <v>15191.107142857141</v>
      </c>
      <c r="AG495" s="9">
        <f>SUMIF(Table1[[#Headers],[Steam Consumption]:[CHW Consumption_2]], "Gas*",D495:AE495)</f>
        <v>0</v>
      </c>
      <c r="AH495" s="9">
        <f>SUMIF(Table1[[#Headers],[Steam Consumption]:[CHW Consumption_2]], "Steam*",D495:AE495)</f>
        <v>174762.5</v>
      </c>
      <c r="AI495" s="9">
        <f>SUMIF(Table1[[#Headers],[Steam Consumption]:[CHW Consumption_2]], "HW *",D495:AE495)</f>
        <v>0</v>
      </c>
      <c r="AJ495" s="9">
        <f>SUMIF(Table1[[#Headers],[Steam Consumption]:[CHW Consumption_2]], "CHW*",D495:AE495)</f>
        <v>0</v>
      </c>
      <c r="AK495" s="9">
        <f>SUMIF(Table1[[#Headers],[Steam Consumption]:[CHW Consumption_2]], "DW*",D495:AE495)</f>
        <v>0</v>
      </c>
      <c r="AL495" s="9">
        <f>Table1[[#This Row],[Total Elec Consumption]]*3.412</f>
        <v>51832.057571428566</v>
      </c>
      <c r="AM495" s="9">
        <f>Table1[[#This Row],[Total Gas Consumption]]*1</f>
        <v>0</v>
      </c>
      <c r="AN495" s="9">
        <f>Table1[[#This Row],[Total Steam Consumption]]*950/1000</f>
        <v>166024.375</v>
      </c>
      <c r="AO495" s="9">
        <f>Table1[[#This Row],[Total HW Consumption]]</f>
        <v>0</v>
      </c>
      <c r="AP495" s="9">
        <f>Table1[[#This Row],[Total CHW Consumption]]</f>
        <v>0</v>
      </c>
      <c r="AQ495" s="9">
        <f>Table1[[#This Row],[Total DW Consumption]]*0</f>
        <v>0</v>
      </c>
      <c r="AR495" s="9">
        <f>SUM(Table1[[#This Row],[Total Elec Energy]:[Total DW Energy]])</f>
        <v>217856.43257142857</v>
      </c>
      <c r="AS495" s="7">
        <f>IFERROR(Table1[[#This Row],[Total Building Energy (kBTU)]]/Table1[[#This Row],[Building Area]],0)</f>
        <v>7.166565761091765</v>
      </c>
    </row>
    <row r="496" spans="1:45" x14ac:dyDescent="0.25">
      <c r="A496" s="4">
        <v>43891</v>
      </c>
      <c r="B496" t="s">
        <v>99</v>
      </c>
      <c r="C496">
        <f>VLOOKUP(Table1[[#This Row],[Building]],Building_Areas,2,FALSE)</f>
        <v>123454</v>
      </c>
      <c r="D496">
        <v>644812.82758620696</v>
      </c>
      <c r="F496">
        <v>588487704.53572416</v>
      </c>
      <c r="G496">
        <v>4766.8581377332785</v>
      </c>
      <c r="H496">
        <v>27550.448275862069</v>
      </c>
      <c r="I496">
        <v>51967.758620689659</v>
      </c>
      <c r="L496">
        <v>147089.6551724138</v>
      </c>
      <c r="N496">
        <v>0</v>
      </c>
      <c r="AF496" s="9">
        <f>SUMIF(Table1[[#Headers],[Steam Consumption]:[CHW Consumption_2]], "Elec*",D496:AE496)</f>
        <v>79518.206896551725</v>
      </c>
      <c r="AG496" s="9">
        <f>SUMIF(Table1[[#Headers],[Steam Consumption]:[CHW Consumption_2]], "Gas*",D496:AE496)</f>
        <v>0</v>
      </c>
      <c r="AH496" s="9">
        <f>SUMIF(Table1[[#Headers],[Steam Consumption]:[CHW Consumption_2]], "Steam*",D496:AE496)</f>
        <v>644812.82758620696</v>
      </c>
      <c r="AI496" s="9">
        <f>SUMIF(Table1[[#Headers],[Steam Consumption]:[CHW Consumption_2]], "HW *",D496:AE496)</f>
        <v>0</v>
      </c>
      <c r="AJ496" s="9">
        <f>SUMIF(Table1[[#Headers],[Steam Consumption]:[CHW Consumption_2]], "CHW*",D496:AE496)</f>
        <v>0</v>
      </c>
      <c r="AK496" s="9">
        <f>SUMIF(Table1[[#Headers],[Steam Consumption]:[CHW Consumption_2]], "DW*",D496:AE496)</f>
        <v>147089.6551724138</v>
      </c>
      <c r="AL496" s="9">
        <f>Table1[[#This Row],[Total Elec Consumption]]*3.412</f>
        <v>271316.12193103449</v>
      </c>
      <c r="AM496" s="9">
        <f>Table1[[#This Row],[Total Gas Consumption]]*1</f>
        <v>0</v>
      </c>
      <c r="AN496" s="9">
        <f>Table1[[#This Row],[Total Steam Consumption]]*950/1000</f>
        <v>612572.18620689667</v>
      </c>
      <c r="AO496" s="9">
        <f>Table1[[#This Row],[Total HW Consumption]]</f>
        <v>0</v>
      </c>
      <c r="AP496" s="9">
        <f>Table1[[#This Row],[Total CHW Consumption]]</f>
        <v>0</v>
      </c>
      <c r="AQ496" s="9">
        <f>Table1[[#This Row],[Total DW Consumption]]*0</f>
        <v>0</v>
      </c>
      <c r="AR496" s="9">
        <f>SUM(Table1[[#This Row],[Total Elec Energy]:[Total DW Energy]])</f>
        <v>883888.30813793116</v>
      </c>
      <c r="AS496" s="7">
        <f>IFERROR(Table1[[#This Row],[Total Building Energy (kBTU)]]/Table1[[#This Row],[Building Area]],0)</f>
        <v>7.1596571041677963</v>
      </c>
    </row>
    <row r="497" spans="1:45" x14ac:dyDescent="0.25">
      <c r="A497" s="4">
        <v>44409</v>
      </c>
      <c r="B497" t="s">
        <v>83</v>
      </c>
      <c r="C497">
        <f>VLOOKUP(Table1[[#This Row],[Building]],Building_Areas,2,FALSE)</f>
        <v>16298</v>
      </c>
      <c r="F497">
        <v>58690508.924000002</v>
      </c>
      <c r="G497">
        <v>3601.086570376734</v>
      </c>
      <c r="H497">
        <v>0</v>
      </c>
      <c r="I497">
        <v>16427</v>
      </c>
      <c r="J497">
        <v>0</v>
      </c>
      <c r="L497">
        <v>512700.00000000012</v>
      </c>
      <c r="P497">
        <v>48010</v>
      </c>
      <c r="Q497">
        <v>15720</v>
      </c>
      <c r="AF497" s="9">
        <f>SUMIF(Table1[[#Headers],[Steam Consumption]:[CHW Consumption_2]], "Elec*",D497:AE497)</f>
        <v>16427</v>
      </c>
      <c r="AG497" s="9">
        <f>SUMIF(Table1[[#Headers],[Steam Consumption]:[CHW Consumption_2]], "Gas*",D497:AE497)</f>
        <v>0</v>
      </c>
      <c r="AH497" s="9">
        <f>SUMIF(Table1[[#Headers],[Steam Consumption]:[CHW Consumption_2]], "Steam*",D497:AE497)</f>
        <v>63730</v>
      </c>
      <c r="AI497" s="9">
        <f>SUMIF(Table1[[#Headers],[Steam Consumption]:[CHW Consumption_2]], "HW *",D497:AE497)</f>
        <v>0</v>
      </c>
      <c r="AJ497" s="9">
        <f>SUMIF(Table1[[#Headers],[Steam Consumption]:[CHW Consumption_2]], "CHW*",D497:AE497)</f>
        <v>0</v>
      </c>
      <c r="AK497" s="9">
        <f>SUMIF(Table1[[#Headers],[Steam Consumption]:[CHW Consumption_2]], "DW*",D497:AE497)</f>
        <v>512700.00000000012</v>
      </c>
      <c r="AL497" s="9">
        <f>Table1[[#This Row],[Total Elec Consumption]]*3.412</f>
        <v>56048.923999999999</v>
      </c>
      <c r="AM497" s="9">
        <f>Table1[[#This Row],[Total Gas Consumption]]*1</f>
        <v>0</v>
      </c>
      <c r="AN497" s="9">
        <f>Table1[[#This Row],[Total Steam Consumption]]*950/1000</f>
        <v>60543.5</v>
      </c>
      <c r="AO497" s="9">
        <f>Table1[[#This Row],[Total HW Consumption]]</f>
        <v>0</v>
      </c>
      <c r="AP497" s="9">
        <f>Table1[[#This Row],[Total CHW Consumption]]</f>
        <v>0</v>
      </c>
      <c r="AQ497" s="9">
        <f>Table1[[#This Row],[Total DW Consumption]]*0</f>
        <v>0</v>
      </c>
      <c r="AR497" s="9">
        <f>SUM(Table1[[#This Row],[Total Elec Energy]:[Total DW Energy]])</f>
        <v>116592.424</v>
      </c>
      <c r="AS497" s="7">
        <f>IFERROR(Table1[[#This Row],[Total Building Energy (kBTU)]]/Table1[[#This Row],[Building Area]],0)</f>
        <v>7.1537872131549882</v>
      </c>
    </row>
    <row r="498" spans="1:45" x14ac:dyDescent="0.25">
      <c r="A498" s="4">
        <v>43800</v>
      </c>
      <c r="B498" t="s">
        <v>84</v>
      </c>
      <c r="C498">
        <f>VLOOKUP(Table1[[#This Row],[Building]],Building_Areas,2,FALSE)</f>
        <v>111135</v>
      </c>
      <c r="D498">
        <v>569913.18518518517</v>
      </c>
      <c r="E498">
        <v>73129</v>
      </c>
      <c r="F498">
        <v>520126533.62948149</v>
      </c>
      <c r="G498">
        <v>4680.1325741618884</v>
      </c>
      <c r="L498">
        <v>116192.5925925926</v>
      </c>
      <c r="N498">
        <v>0</v>
      </c>
      <c r="AF498" s="9">
        <f>SUMIF(Table1[[#Headers],[Steam Consumption]:[CHW Consumption_2]], "Elec*",D498:AE498)</f>
        <v>73129</v>
      </c>
      <c r="AG498" s="9">
        <f>SUMIF(Table1[[#Headers],[Steam Consumption]:[CHW Consumption_2]], "Gas*",D498:AE498)</f>
        <v>0</v>
      </c>
      <c r="AH498" s="9">
        <f>SUMIF(Table1[[#Headers],[Steam Consumption]:[CHW Consumption_2]], "Steam*",D498:AE498)</f>
        <v>569913.18518518517</v>
      </c>
      <c r="AI498" s="9">
        <f>SUMIF(Table1[[#Headers],[Steam Consumption]:[CHW Consumption_2]], "HW *",D498:AE498)</f>
        <v>0</v>
      </c>
      <c r="AJ498" s="9">
        <f>SUMIF(Table1[[#Headers],[Steam Consumption]:[CHW Consumption_2]], "CHW*",D498:AE498)</f>
        <v>0</v>
      </c>
      <c r="AK498" s="9">
        <f>SUMIF(Table1[[#Headers],[Steam Consumption]:[CHW Consumption_2]], "DW*",D498:AE498)</f>
        <v>116192.5925925926</v>
      </c>
      <c r="AL498" s="9">
        <f>Table1[[#This Row],[Total Elec Consumption]]*3.412</f>
        <v>249516.14799999999</v>
      </c>
      <c r="AM498" s="9">
        <f>Table1[[#This Row],[Total Gas Consumption]]*1</f>
        <v>0</v>
      </c>
      <c r="AN498" s="9">
        <f>Table1[[#This Row],[Total Steam Consumption]]*950/1000</f>
        <v>541417.52592592582</v>
      </c>
      <c r="AO498" s="9">
        <f>Table1[[#This Row],[Total HW Consumption]]</f>
        <v>0</v>
      </c>
      <c r="AP498" s="9">
        <f>Table1[[#This Row],[Total CHW Consumption]]</f>
        <v>0</v>
      </c>
      <c r="AQ498" s="9">
        <f>Table1[[#This Row],[Total DW Consumption]]*0</f>
        <v>0</v>
      </c>
      <c r="AR498" s="9">
        <f>SUM(Table1[[#This Row],[Total Elec Energy]:[Total DW Energy]])</f>
        <v>790933.67392592574</v>
      </c>
      <c r="AS498" s="7">
        <f>IFERROR(Table1[[#This Row],[Total Building Energy (kBTU)]]/Table1[[#This Row],[Building Area]],0)</f>
        <v>7.1168729376517366</v>
      </c>
    </row>
    <row r="499" spans="1:45" x14ac:dyDescent="0.25">
      <c r="A499" s="4">
        <v>43586</v>
      </c>
      <c r="B499" t="s">
        <v>120</v>
      </c>
      <c r="C499">
        <f>VLOOKUP(Table1[[#This Row],[Building]],Building_Areas,2,FALSE)</f>
        <v>36500</v>
      </c>
      <c r="D499">
        <v>167216.29629629629</v>
      </c>
      <c r="E499">
        <v>21204</v>
      </c>
      <c r="F499">
        <v>152865495.39725921</v>
      </c>
      <c r="G499">
        <v>4188.0957643084721</v>
      </c>
      <c r="K499">
        <v>25867.777777777781</v>
      </c>
      <c r="L499">
        <v>291859.25925925933</v>
      </c>
      <c r="N499">
        <v>0</v>
      </c>
      <c r="AF499" s="9">
        <f>SUMIF(Table1[[#Headers],[Steam Consumption]:[CHW Consumption_2]], "Elec*",D499:AE499)</f>
        <v>21204</v>
      </c>
      <c r="AG499" s="9">
        <f>SUMIF(Table1[[#Headers],[Steam Consumption]:[CHW Consumption_2]], "Gas*",D499:AE499)</f>
        <v>0</v>
      </c>
      <c r="AH499" s="9">
        <f>SUMIF(Table1[[#Headers],[Steam Consumption]:[CHW Consumption_2]], "Steam*",D499:AE499)</f>
        <v>167216.29629629629</v>
      </c>
      <c r="AI499" s="9">
        <f>SUMIF(Table1[[#Headers],[Steam Consumption]:[CHW Consumption_2]], "HW *",D499:AE499)</f>
        <v>25867.777777777781</v>
      </c>
      <c r="AJ499" s="9">
        <f>SUMIF(Table1[[#Headers],[Steam Consumption]:[CHW Consumption_2]], "CHW*",D499:AE499)</f>
        <v>0</v>
      </c>
      <c r="AK499" s="9">
        <f>SUMIF(Table1[[#Headers],[Steam Consumption]:[CHW Consumption_2]], "DW*",D499:AE499)</f>
        <v>291859.25925925933</v>
      </c>
      <c r="AL499" s="9">
        <f>Table1[[#This Row],[Total Elec Consumption]]*3.412</f>
        <v>72348.047999999995</v>
      </c>
      <c r="AM499" s="9">
        <f>Table1[[#This Row],[Total Gas Consumption]]*1</f>
        <v>0</v>
      </c>
      <c r="AN499" s="9">
        <f>Table1[[#This Row],[Total Steam Consumption]]*950/1000</f>
        <v>158855.48148148146</v>
      </c>
      <c r="AO499" s="9">
        <f>Table1[[#This Row],[Total HW Consumption]]</f>
        <v>25867.777777777781</v>
      </c>
      <c r="AP499" s="9">
        <f>Table1[[#This Row],[Total CHW Consumption]]</f>
        <v>0</v>
      </c>
      <c r="AQ499" s="9">
        <f>Table1[[#This Row],[Total DW Consumption]]*0</f>
        <v>0</v>
      </c>
      <c r="AR499" s="9">
        <f>SUM(Table1[[#This Row],[Total Elec Energy]:[Total DW Energy]])</f>
        <v>257071.30725925925</v>
      </c>
      <c r="AS499" s="7">
        <f>IFERROR(Table1[[#This Row],[Total Building Energy (kBTU)]]/Table1[[#This Row],[Building Area]],0)</f>
        <v>7.0430495139523082</v>
      </c>
    </row>
    <row r="500" spans="1:45" x14ac:dyDescent="0.25">
      <c r="A500" s="4">
        <v>43132</v>
      </c>
      <c r="B500" t="s">
        <v>114</v>
      </c>
      <c r="C500">
        <f>VLOOKUP(Table1[[#This Row],[Building]],Building_Areas,2,FALSE)</f>
        <v>102517</v>
      </c>
      <c r="D500">
        <v>649410</v>
      </c>
      <c r="E500">
        <v>30406</v>
      </c>
      <c r="F500">
        <v>592365665.27199996</v>
      </c>
      <c r="G500">
        <v>5778.2188834242124</v>
      </c>
      <c r="AF500" s="9">
        <f>SUMIF(Table1[[#Headers],[Steam Consumption]:[CHW Consumption_2]], "Elec*",D500:AE500)</f>
        <v>30406</v>
      </c>
      <c r="AG500" s="9">
        <f>SUMIF(Table1[[#Headers],[Steam Consumption]:[CHW Consumption_2]], "Gas*",D500:AE500)</f>
        <v>0</v>
      </c>
      <c r="AH500" s="9">
        <f>SUMIF(Table1[[#Headers],[Steam Consumption]:[CHW Consumption_2]], "Steam*",D500:AE500)</f>
        <v>649410</v>
      </c>
      <c r="AI500" s="9">
        <f>SUMIF(Table1[[#Headers],[Steam Consumption]:[CHW Consumption_2]], "HW *",D500:AE500)</f>
        <v>0</v>
      </c>
      <c r="AJ500" s="9">
        <f>SUMIF(Table1[[#Headers],[Steam Consumption]:[CHW Consumption_2]], "CHW*",D500:AE500)</f>
        <v>0</v>
      </c>
      <c r="AK500" s="9">
        <f>SUMIF(Table1[[#Headers],[Steam Consumption]:[CHW Consumption_2]], "DW*",D500:AE500)</f>
        <v>0</v>
      </c>
      <c r="AL500" s="9">
        <f>Table1[[#This Row],[Total Elec Consumption]]*3.412</f>
        <v>103745.272</v>
      </c>
      <c r="AM500" s="9">
        <f>Table1[[#This Row],[Total Gas Consumption]]*1</f>
        <v>0</v>
      </c>
      <c r="AN500" s="9">
        <f>Table1[[#This Row],[Total Steam Consumption]]*950/1000</f>
        <v>616939.5</v>
      </c>
      <c r="AO500" s="9">
        <f>Table1[[#This Row],[Total HW Consumption]]</f>
        <v>0</v>
      </c>
      <c r="AP500" s="9">
        <f>Table1[[#This Row],[Total CHW Consumption]]</f>
        <v>0</v>
      </c>
      <c r="AQ500" s="9">
        <f>Table1[[#This Row],[Total DW Consumption]]*0</f>
        <v>0</v>
      </c>
      <c r="AR500" s="9">
        <f>SUM(Table1[[#This Row],[Total Elec Energy]:[Total DW Energy]])</f>
        <v>720684.772</v>
      </c>
      <c r="AS500" s="7">
        <f>IFERROR(Table1[[#This Row],[Total Building Energy (kBTU)]]/Table1[[#This Row],[Building Area]],0)</f>
        <v>7.0299050108762451</v>
      </c>
    </row>
    <row r="501" spans="1:45" x14ac:dyDescent="0.25">
      <c r="A501" s="4">
        <v>43617</v>
      </c>
      <c r="B501" t="s">
        <v>83</v>
      </c>
      <c r="C501">
        <f>VLOOKUP(Table1[[#This Row],[Building]],Building_Areas,2,FALSE)</f>
        <v>16298</v>
      </c>
      <c r="F501">
        <v>58864676.781428561</v>
      </c>
      <c r="G501">
        <v>3611.7730262258292</v>
      </c>
      <c r="H501">
        <v>0</v>
      </c>
      <c r="I501">
        <v>15785.357142857139</v>
      </c>
      <c r="J501">
        <v>0</v>
      </c>
      <c r="L501">
        <v>621960</v>
      </c>
      <c r="P501">
        <v>48042.857142857138</v>
      </c>
      <c r="Q501">
        <v>15760.71428571429</v>
      </c>
      <c r="AF501" s="9">
        <f>SUMIF(Table1[[#Headers],[Steam Consumption]:[CHW Consumption_2]], "Elec*",D501:AE501)</f>
        <v>15785.357142857139</v>
      </c>
      <c r="AG501" s="9">
        <f>SUMIF(Table1[[#Headers],[Steam Consumption]:[CHW Consumption_2]], "Gas*",D501:AE501)</f>
        <v>0</v>
      </c>
      <c r="AH501" s="9">
        <f>SUMIF(Table1[[#Headers],[Steam Consumption]:[CHW Consumption_2]], "Steam*",D501:AE501)</f>
        <v>63803.571428571428</v>
      </c>
      <c r="AI501" s="9">
        <f>SUMIF(Table1[[#Headers],[Steam Consumption]:[CHW Consumption_2]], "HW *",D501:AE501)</f>
        <v>0</v>
      </c>
      <c r="AJ501" s="9">
        <f>SUMIF(Table1[[#Headers],[Steam Consumption]:[CHW Consumption_2]], "CHW*",D501:AE501)</f>
        <v>0</v>
      </c>
      <c r="AK501" s="9">
        <f>SUMIF(Table1[[#Headers],[Steam Consumption]:[CHW Consumption_2]], "DW*",D501:AE501)</f>
        <v>621960</v>
      </c>
      <c r="AL501" s="9">
        <f>Table1[[#This Row],[Total Elec Consumption]]*3.412</f>
        <v>53859.638571428557</v>
      </c>
      <c r="AM501" s="9">
        <f>Table1[[#This Row],[Total Gas Consumption]]*1</f>
        <v>0</v>
      </c>
      <c r="AN501" s="9">
        <f>Table1[[#This Row],[Total Steam Consumption]]*950/1000</f>
        <v>60613.392857142855</v>
      </c>
      <c r="AO501" s="9">
        <f>Table1[[#This Row],[Total HW Consumption]]</f>
        <v>0</v>
      </c>
      <c r="AP501" s="9">
        <f>Table1[[#This Row],[Total CHW Consumption]]</f>
        <v>0</v>
      </c>
      <c r="AQ501" s="9">
        <f>Table1[[#This Row],[Total DW Consumption]]*0</f>
        <v>0</v>
      </c>
      <c r="AR501" s="9">
        <f>SUM(Table1[[#This Row],[Total Elec Energy]:[Total DW Energy]])</f>
        <v>114473.03142857141</v>
      </c>
      <c r="AS501" s="7">
        <f>IFERROR(Table1[[#This Row],[Total Building Energy (kBTU)]]/Table1[[#This Row],[Building Area]],0)</f>
        <v>7.0237471731851402</v>
      </c>
    </row>
    <row r="502" spans="1:45" x14ac:dyDescent="0.25">
      <c r="A502" s="4">
        <v>43647</v>
      </c>
      <c r="B502" t="s">
        <v>83</v>
      </c>
      <c r="C502">
        <f>VLOOKUP(Table1[[#This Row],[Building]],Building_Areas,2,FALSE)</f>
        <v>16298</v>
      </c>
      <c r="F502">
        <v>57584468.372000001</v>
      </c>
      <c r="G502">
        <v>3533.222994968708</v>
      </c>
      <c r="H502">
        <v>0</v>
      </c>
      <c r="I502">
        <v>16081</v>
      </c>
      <c r="J502">
        <v>0</v>
      </c>
      <c r="L502">
        <v>666400</v>
      </c>
      <c r="P502">
        <v>46030</v>
      </c>
      <c r="Q502">
        <v>16320</v>
      </c>
      <c r="AF502" s="9">
        <f>SUMIF(Table1[[#Headers],[Steam Consumption]:[CHW Consumption_2]], "Elec*",D502:AE502)</f>
        <v>16081</v>
      </c>
      <c r="AG502" s="9">
        <f>SUMIF(Table1[[#Headers],[Steam Consumption]:[CHW Consumption_2]], "Gas*",D502:AE502)</f>
        <v>0</v>
      </c>
      <c r="AH502" s="9">
        <f>SUMIF(Table1[[#Headers],[Steam Consumption]:[CHW Consumption_2]], "Steam*",D502:AE502)</f>
        <v>62350</v>
      </c>
      <c r="AI502" s="9">
        <f>SUMIF(Table1[[#Headers],[Steam Consumption]:[CHW Consumption_2]], "HW *",D502:AE502)</f>
        <v>0</v>
      </c>
      <c r="AJ502" s="9">
        <f>SUMIF(Table1[[#Headers],[Steam Consumption]:[CHW Consumption_2]], "CHW*",D502:AE502)</f>
        <v>0</v>
      </c>
      <c r="AK502" s="9">
        <f>SUMIF(Table1[[#Headers],[Steam Consumption]:[CHW Consumption_2]], "DW*",D502:AE502)</f>
        <v>666400</v>
      </c>
      <c r="AL502" s="9">
        <f>Table1[[#This Row],[Total Elec Consumption]]*3.412</f>
        <v>54868.371999999996</v>
      </c>
      <c r="AM502" s="9">
        <f>Table1[[#This Row],[Total Gas Consumption]]*1</f>
        <v>0</v>
      </c>
      <c r="AN502" s="9">
        <f>Table1[[#This Row],[Total Steam Consumption]]*950/1000</f>
        <v>59232.5</v>
      </c>
      <c r="AO502" s="9">
        <f>Table1[[#This Row],[Total HW Consumption]]</f>
        <v>0</v>
      </c>
      <c r="AP502" s="9">
        <f>Table1[[#This Row],[Total CHW Consumption]]</f>
        <v>0</v>
      </c>
      <c r="AQ502" s="9">
        <f>Table1[[#This Row],[Total DW Consumption]]*0</f>
        <v>0</v>
      </c>
      <c r="AR502" s="9">
        <f>SUM(Table1[[#This Row],[Total Elec Energy]:[Total DW Energy]])</f>
        <v>114100.872</v>
      </c>
      <c r="AS502" s="7">
        <f>IFERROR(Table1[[#This Row],[Total Building Energy (kBTU)]]/Table1[[#This Row],[Building Area]],0)</f>
        <v>7.0009125046017919</v>
      </c>
    </row>
    <row r="503" spans="1:45" x14ac:dyDescent="0.25">
      <c r="A503" s="4">
        <v>44044</v>
      </c>
      <c r="B503" t="s">
        <v>126</v>
      </c>
      <c r="C503">
        <f>VLOOKUP(Table1[[#This Row],[Building]],Building_Areas,2,FALSE)</f>
        <v>62912.82</v>
      </c>
      <c r="D503">
        <v>0</v>
      </c>
      <c r="E503">
        <v>48839.392857142862</v>
      </c>
      <c r="F503">
        <v>166913.512974026</v>
      </c>
      <c r="G503">
        <v>2.6530846243864699</v>
      </c>
      <c r="N503">
        <v>273504.54545454541</v>
      </c>
      <c r="AF503" s="9">
        <f>SUMIF(Table1[[#Headers],[Steam Consumption]:[CHW Consumption_2]], "Elec*",D503:AE503)</f>
        <v>48839.392857142862</v>
      </c>
      <c r="AG503" s="9">
        <f>SUMIF(Table1[[#Headers],[Steam Consumption]:[CHW Consumption_2]], "Gas*",D503:AE503)</f>
        <v>0</v>
      </c>
      <c r="AH503" s="9">
        <f>SUMIF(Table1[[#Headers],[Steam Consumption]:[CHW Consumption_2]], "Steam*",D503:AE503)</f>
        <v>0</v>
      </c>
      <c r="AI503" s="9">
        <f>SUMIF(Table1[[#Headers],[Steam Consumption]:[CHW Consumption_2]], "HW *",D503:AE503)</f>
        <v>0</v>
      </c>
      <c r="AJ503" s="9">
        <f>SUMIF(Table1[[#Headers],[Steam Consumption]:[CHW Consumption_2]], "CHW*",D503:AE503)</f>
        <v>273504.54545454541</v>
      </c>
      <c r="AK503" s="9">
        <f>SUMIF(Table1[[#Headers],[Steam Consumption]:[CHW Consumption_2]], "DW*",D503:AE503)</f>
        <v>0</v>
      </c>
      <c r="AL503" s="9">
        <f>Table1[[#This Row],[Total Elec Consumption]]*3.412</f>
        <v>166640.00842857145</v>
      </c>
      <c r="AM503" s="9">
        <f>Table1[[#This Row],[Total Gas Consumption]]*1</f>
        <v>0</v>
      </c>
      <c r="AN503" s="9">
        <f>Table1[[#This Row],[Total Steam Consumption]]*950/1000</f>
        <v>0</v>
      </c>
      <c r="AO503" s="9">
        <f>Table1[[#This Row],[Total HW Consumption]]</f>
        <v>0</v>
      </c>
      <c r="AP503" s="9">
        <f>Table1[[#This Row],[Total CHW Consumption]]</f>
        <v>273504.54545454541</v>
      </c>
      <c r="AQ503" s="9">
        <f>Table1[[#This Row],[Total DW Consumption]]*0</f>
        <v>0</v>
      </c>
      <c r="AR503" s="9">
        <f>SUM(Table1[[#This Row],[Total Elec Energy]:[Total DW Energy]])</f>
        <v>440144.55388311687</v>
      </c>
      <c r="AS503" s="7">
        <f>IFERROR(Table1[[#This Row],[Total Building Energy (kBTU)]]/Table1[[#This Row],[Building Area]],0)</f>
        <v>6.9961027638423596</v>
      </c>
    </row>
    <row r="504" spans="1:45" x14ac:dyDescent="0.25">
      <c r="A504" s="4">
        <v>43313</v>
      </c>
      <c r="B504" t="s">
        <v>194</v>
      </c>
      <c r="C504">
        <f>VLOOKUP(Table1[[#This Row],[Building]],Building_Areas,2,FALSE)</f>
        <v>93667</v>
      </c>
      <c r="F504">
        <v>1146448.89076923</v>
      </c>
      <c r="G504">
        <v>12.23962431559919</v>
      </c>
      <c r="H504">
        <v>168808.4285714291</v>
      </c>
      <c r="I504">
        <v>22585.03296703293</v>
      </c>
      <c r="K504">
        <v>685.71428571408615</v>
      </c>
      <c r="L504">
        <v>493413.71428571158</v>
      </c>
      <c r="AF504" s="9">
        <f>SUMIF(Table1[[#Headers],[Steam Consumption]:[CHW Consumption_2]], "Elec*",D504:AE504)</f>
        <v>191393.46153846203</v>
      </c>
      <c r="AG504" s="9">
        <f>SUMIF(Table1[[#Headers],[Steam Consumption]:[CHW Consumption_2]], "Gas*",D504:AE504)</f>
        <v>0</v>
      </c>
      <c r="AH504" s="9">
        <f>SUMIF(Table1[[#Headers],[Steam Consumption]:[CHW Consumption_2]], "Steam*",D504:AE504)</f>
        <v>0</v>
      </c>
      <c r="AI504" s="9">
        <f>SUMIF(Table1[[#Headers],[Steam Consumption]:[CHW Consumption_2]], "HW *",D504:AE504)</f>
        <v>685.71428571408615</v>
      </c>
      <c r="AJ504" s="9">
        <f>SUMIF(Table1[[#Headers],[Steam Consumption]:[CHW Consumption_2]], "CHW*",D504:AE504)</f>
        <v>0</v>
      </c>
      <c r="AK504" s="9">
        <f>SUMIF(Table1[[#Headers],[Steam Consumption]:[CHW Consumption_2]], "DW*",D504:AE504)</f>
        <v>493413.71428571158</v>
      </c>
      <c r="AL504" s="9">
        <f>Table1[[#This Row],[Total Elec Consumption]]*3.412</f>
        <v>653034.49076923239</v>
      </c>
      <c r="AM504" s="9">
        <f>Table1[[#This Row],[Total Gas Consumption]]*1</f>
        <v>0</v>
      </c>
      <c r="AN504" s="9">
        <f>Table1[[#This Row],[Total Steam Consumption]]*950/1000</f>
        <v>0</v>
      </c>
      <c r="AO504" s="9">
        <f>Table1[[#This Row],[Total HW Consumption]]</f>
        <v>685.71428571408615</v>
      </c>
      <c r="AP504" s="9">
        <f>Table1[[#This Row],[Total CHW Consumption]]</f>
        <v>0</v>
      </c>
      <c r="AQ504" s="9">
        <f>Table1[[#This Row],[Total DW Consumption]]*0</f>
        <v>0</v>
      </c>
      <c r="AR504" s="9">
        <f>SUM(Table1[[#This Row],[Total Elec Energy]:[Total DW Energy]])</f>
        <v>653720.20505494648</v>
      </c>
      <c r="AS504" s="7">
        <f>IFERROR(Table1[[#This Row],[Total Building Energy (kBTU)]]/Table1[[#This Row],[Building Area]],0)</f>
        <v>6.9791944340583818</v>
      </c>
    </row>
    <row r="505" spans="1:45" x14ac:dyDescent="0.25">
      <c r="A505" s="4">
        <v>43344</v>
      </c>
      <c r="B505" t="s">
        <v>194</v>
      </c>
      <c r="C505">
        <f>VLOOKUP(Table1[[#This Row],[Building]],Building_Areas,2,FALSE)</f>
        <v>93667</v>
      </c>
      <c r="F505">
        <v>1178061.386708074</v>
      </c>
      <c r="G505">
        <v>12.57712307117848</v>
      </c>
      <c r="H505">
        <v>168654.64285714281</v>
      </c>
      <c r="I505">
        <v>22670</v>
      </c>
      <c r="K505">
        <v>835.71428571428578</v>
      </c>
      <c r="L505">
        <v>525260.86956521741</v>
      </c>
      <c r="AF505" s="9">
        <f>SUMIF(Table1[[#Headers],[Steam Consumption]:[CHW Consumption_2]], "Elec*",D505:AE505)</f>
        <v>191324.64285714281</v>
      </c>
      <c r="AG505" s="9">
        <f>SUMIF(Table1[[#Headers],[Steam Consumption]:[CHW Consumption_2]], "Gas*",D505:AE505)</f>
        <v>0</v>
      </c>
      <c r="AH505" s="9">
        <f>SUMIF(Table1[[#Headers],[Steam Consumption]:[CHW Consumption_2]], "Steam*",D505:AE505)</f>
        <v>0</v>
      </c>
      <c r="AI505" s="9">
        <f>SUMIF(Table1[[#Headers],[Steam Consumption]:[CHW Consumption_2]], "HW *",D505:AE505)</f>
        <v>835.71428571428578</v>
      </c>
      <c r="AJ505" s="9">
        <f>SUMIF(Table1[[#Headers],[Steam Consumption]:[CHW Consumption_2]], "CHW*",D505:AE505)</f>
        <v>0</v>
      </c>
      <c r="AK505" s="9">
        <f>SUMIF(Table1[[#Headers],[Steam Consumption]:[CHW Consumption_2]], "DW*",D505:AE505)</f>
        <v>525260.86956521741</v>
      </c>
      <c r="AL505" s="9">
        <f>Table1[[#This Row],[Total Elec Consumption]]*3.412</f>
        <v>652799.68142857123</v>
      </c>
      <c r="AM505" s="9">
        <f>Table1[[#This Row],[Total Gas Consumption]]*1</f>
        <v>0</v>
      </c>
      <c r="AN505" s="9">
        <f>Table1[[#This Row],[Total Steam Consumption]]*950/1000</f>
        <v>0</v>
      </c>
      <c r="AO505" s="9">
        <f>Table1[[#This Row],[Total HW Consumption]]</f>
        <v>835.71428571428578</v>
      </c>
      <c r="AP505" s="9">
        <f>Table1[[#This Row],[Total CHW Consumption]]</f>
        <v>0</v>
      </c>
      <c r="AQ505" s="9">
        <f>Table1[[#This Row],[Total DW Consumption]]*0</f>
        <v>0</v>
      </c>
      <c r="AR505" s="9">
        <f>SUM(Table1[[#This Row],[Total Elec Energy]:[Total DW Energy]])</f>
        <v>653635.39571428555</v>
      </c>
      <c r="AS505" s="7">
        <f>IFERROR(Table1[[#This Row],[Total Building Energy (kBTU)]]/Table1[[#This Row],[Building Area]],0)</f>
        <v>6.9782889994799184</v>
      </c>
    </row>
    <row r="506" spans="1:45" x14ac:dyDescent="0.25">
      <c r="A506" s="4">
        <v>44256</v>
      </c>
      <c r="B506" t="s">
        <v>87</v>
      </c>
      <c r="C506">
        <f>VLOOKUP(Table1[[#This Row],[Building]],Building_Areas,2,FALSE)</f>
        <v>69841</v>
      </c>
      <c r="F506">
        <v>244798614.44441381</v>
      </c>
      <c r="G506">
        <v>3505.0846128264739</v>
      </c>
      <c r="H506">
        <v>6910.8620689655172</v>
      </c>
      <c r="I506">
        <v>16555.068965517239</v>
      </c>
      <c r="M506">
        <v>0</v>
      </c>
      <c r="O506">
        <v>44578</v>
      </c>
      <c r="P506">
        <v>0</v>
      </c>
      <c r="Q506">
        <v>0</v>
      </c>
      <c r="R506">
        <v>254520.68965517241</v>
      </c>
      <c r="S506">
        <v>13644.275862068969</v>
      </c>
      <c r="AF506" s="9">
        <f>SUMIF(Table1[[#Headers],[Steam Consumption]:[CHW Consumption_2]], "Elec*",D506:AE506)</f>
        <v>68043.931034482754</v>
      </c>
      <c r="AG506" s="9">
        <f>SUMIF(Table1[[#Headers],[Steam Consumption]:[CHW Consumption_2]], "Gas*",D506:AE506)</f>
        <v>0</v>
      </c>
      <c r="AH506" s="9">
        <f>SUMIF(Table1[[#Headers],[Steam Consumption]:[CHW Consumption_2]], "Steam*",D506:AE506)</f>
        <v>268164.96551724139</v>
      </c>
      <c r="AI506" s="9">
        <f>SUMIF(Table1[[#Headers],[Steam Consumption]:[CHW Consumption_2]], "HW *",D506:AE506)</f>
        <v>0</v>
      </c>
      <c r="AJ506" s="9">
        <f>SUMIF(Table1[[#Headers],[Steam Consumption]:[CHW Consumption_2]], "CHW*",D506:AE506)</f>
        <v>0</v>
      </c>
      <c r="AK506" s="9">
        <f>SUMIF(Table1[[#Headers],[Steam Consumption]:[CHW Consumption_2]], "DW*",D506:AE506)</f>
        <v>0</v>
      </c>
      <c r="AL506" s="9">
        <f>Table1[[#This Row],[Total Elec Consumption]]*3.412</f>
        <v>232165.89268965516</v>
      </c>
      <c r="AM506" s="9">
        <f>Table1[[#This Row],[Total Gas Consumption]]*1</f>
        <v>0</v>
      </c>
      <c r="AN506" s="9">
        <f>Table1[[#This Row],[Total Steam Consumption]]*950/1000</f>
        <v>254756.71724137932</v>
      </c>
      <c r="AO506" s="9">
        <f>Table1[[#This Row],[Total HW Consumption]]</f>
        <v>0</v>
      </c>
      <c r="AP506" s="9">
        <f>Table1[[#This Row],[Total CHW Consumption]]</f>
        <v>0</v>
      </c>
      <c r="AQ506" s="9">
        <f>Table1[[#This Row],[Total DW Consumption]]*0</f>
        <v>0</v>
      </c>
      <c r="AR506" s="9">
        <f>SUM(Table1[[#This Row],[Total Elec Energy]:[Total DW Energy]])</f>
        <v>486922.6099310345</v>
      </c>
      <c r="AS506" s="7">
        <f>IFERROR(Table1[[#This Row],[Total Building Energy (kBTU)]]/Table1[[#This Row],[Building Area]],0)</f>
        <v>6.9718733971597562</v>
      </c>
    </row>
    <row r="507" spans="1:45" x14ac:dyDescent="0.25">
      <c r="A507" s="4">
        <v>44044</v>
      </c>
      <c r="B507" t="s">
        <v>122</v>
      </c>
      <c r="C507">
        <f>VLOOKUP(Table1[[#This Row],[Building]],Building_Areas,2,FALSE)</f>
        <v>83906</v>
      </c>
      <c r="D507">
        <v>0</v>
      </c>
      <c r="F507">
        <v>132953.44903174599</v>
      </c>
      <c r="G507">
        <v>1.5845523446683909</v>
      </c>
      <c r="H507">
        <v>31306.555555555551</v>
      </c>
      <c r="I507">
        <v>7527.4642857142862</v>
      </c>
      <c r="N507">
        <v>451773.33333333337</v>
      </c>
      <c r="AF507" s="9">
        <f>SUMIF(Table1[[#Headers],[Steam Consumption]:[CHW Consumption_2]], "Elec*",D507:AE507)</f>
        <v>38834.019841269837</v>
      </c>
      <c r="AG507" s="9">
        <f>SUMIF(Table1[[#Headers],[Steam Consumption]:[CHW Consumption_2]], "Gas*",D507:AE507)</f>
        <v>0</v>
      </c>
      <c r="AH507" s="9">
        <f>SUMIF(Table1[[#Headers],[Steam Consumption]:[CHW Consumption_2]], "Steam*",D507:AE507)</f>
        <v>0</v>
      </c>
      <c r="AI507" s="9">
        <f>SUMIF(Table1[[#Headers],[Steam Consumption]:[CHW Consumption_2]], "HW *",D507:AE507)</f>
        <v>0</v>
      </c>
      <c r="AJ507" s="9">
        <f>SUMIF(Table1[[#Headers],[Steam Consumption]:[CHW Consumption_2]], "CHW*",D507:AE507)</f>
        <v>451773.33333333337</v>
      </c>
      <c r="AK507" s="9">
        <f>SUMIF(Table1[[#Headers],[Steam Consumption]:[CHW Consumption_2]], "DW*",D507:AE507)</f>
        <v>0</v>
      </c>
      <c r="AL507" s="9">
        <f>Table1[[#This Row],[Total Elec Consumption]]*3.412</f>
        <v>132501.67569841267</v>
      </c>
      <c r="AM507" s="9">
        <f>Table1[[#This Row],[Total Gas Consumption]]*1</f>
        <v>0</v>
      </c>
      <c r="AN507" s="9">
        <f>Table1[[#This Row],[Total Steam Consumption]]*950/1000</f>
        <v>0</v>
      </c>
      <c r="AO507" s="9">
        <f>Table1[[#This Row],[Total HW Consumption]]</f>
        <v>0</v>
      </c>
      <c r="AP507" s="9">
        <f>Table1[[#This Row],[Total CHW Consumption]]</f>
        <v>451773.33333333337</v>
      </c>
      <c r="AQ507" s="9">
        <f>Table1[[#This Row],[Total DW Consumption]]*0</f>
        <v>0</v>
      </c>
      <c r="AR507" s="9">
        <f>SUM(Table1[[#This Row],[Total Elec Energy]:[Total DW Energy]])</f>
        <v>584275.00903174607</v>
      </c>
      <c r="AS507" s="7">
        <f>IFERROR(Table1[[#This Row],[Total Building Energy (kBTU)]]/Table1[[#This Row],[Building Area]],0)</f>
        <v>6.9634472985453488</v>
      </c>
    </row>
    <row r="508" spans="1:45" x14ac:dyDescent="0.25">
      <c r="A508" s="4">
        <v>44440</v>
      </c>
      <c r="B508" t="s">
        <v>83</v>
      </c>
      <c r="C508">
        <f>VLOOKUP(Table1[[#This Row],[Building]],Building_Areas,2,FALSE)</f>
        <v>16298</v>
      </c>
      <c r="F508">
        <v>56434035.924000002</v>
      </c>
      <c r="G508">
        <v>3462.6356561541288</v>
      </c>
      <c r="H508">
        <v>0</v>
      </c>
      <c r="I508">
        <v>16177</v>
      </c>
      <c r="J508">
        <v>0</v>
      </c>
      <c r="L508">
        <v>500600.00000000012</v>
      </c>
      <c r="P508">
        <v>45550</v>
      </c>
      <c r="Q508">
        <v>15720</v>
      </c>
      <c r="AF508" s="9">
        <f>SUMIF(Table1[[#Headers],[Steam Consumption]:[CHW Consumption_2]], "Elec*",D508:AE508)</f>
        <v>16177</v>
      </c>
      <c r="AG508" s="9">
        <f>SUMIF(Table1[[#Headers],[Steam Consumption]:[CHW Consumption_2]], "Gas*",D508:AE508)</f>
        <v>0</v>
      </c>
      <c r="AH508" s="9">
        <f>SUMIF(Table1[[#Headers],[Steam Consumption]:[CHW Consumption_2]], "Steam*",D508:AE508)</f>
        <v>61270</v>
      </c>
      <c r="AI508" s="9">
        <f>SUMIF(Table1[[#Headers],[Steam Consumption]:[CHW Consumption_2]], "HW *",D508:AE508)</f>
        <v>0</v>
      </c>
      <c r="AJ508" s="9">
        <f>SUMIF(Table1[[#Headers],[Steam Consumption]:[CHW Consumption_2]], "CHW*",D508:AE508)</f>
        <v>0</v>
      </c>
      <c r="AK508" s="9">
        <f>SUMIF(Table1[[#Headers],[Steam Consumption]:[CHW Consumption_2]], "DW*",D508:AE508)</f>
        <v>500600.00000000012</v>
      </c>
      <c r="AL508" s="9">
        <f>Table1[[#This Row],[Total Elec Consumption]]*3.412</f>
        <v>55195.923999999999</v>
      </c>
      <c r="AM508" s="9">
        <f>Table1[[#This Row],[Total Gas Consumption]]*1</f>
        <v>0</v>
      </c>
      <c r="AN508" s="9">
        <f>Table1[[#This Row],[Total Steam Consumption]]*950/1000</f>
        <v>58206.5</v>
      </c>
      <c r="AO508" s="9">
        <f>Table1[[#This Row],[Total HW Consumption]]</f>
        <v>0</v>
      </c>
      <c r="AP508" s="9">
        <f>Table1[[#This Row],[Total CHW Consumption]]</f>
        <v>0</v>
      </c>
      <c r="AQ508" s="9">
        <f>Table1[[#This Row],[Total DW Consumption]]*0</f>
        <v>0</v>
      </c>
      <c r="AR508" s="9">
        <f>SUM(Table1[[#This Row],[Total Elec Energy]:[Total DW Energy]])</f>
        <v>113402.424</v>
      </c>
      <c r="AS508" s="7">
        <f>IFERROR(Table1[[#This Row],[Total Building Energy (kBTU)]]/Table1[[#This Row],[Building Area]],0)</f>
        <v>6.9580576757884405</v>
      </c>
    </row>
    <row r="509" spans="1:45" x14ac:dyDescent="0.25">
      <c r="A509" s="4">
        <v>43709</v>
      </c>
      <c r="B509" t="s">
        <v>194</v>
      </c>
      <c r="C509">
        <f>VLOOKUP(Table1[[#This Row],[Building]],Building_Areas,2,FALSE)</f>
        <v>93667</v>
      </c>
      <c r="F509">
        <v>1255604.7045428569</v>
      </c>
      <c r="G509">
        <v>13.4049847282699</v>
      </c>
      <c r="H509">
        <v>163232.14285714281</v>
      </c>
      <c r="I509">
        <v>20995.200000000001</v>
      </c>
      <c r="K509">
        <v>21010.71428571429</v>
      </c>
      <c r="L509">
        <v>627000</v>
      </c>
      <c r="AF509" s="9">
        <f>SUMIF(Table1[[#Headers],[Steam Consumption]:[CHW Consumption_2]], "Elec*",D509:AE509)</f>
        <v>184227.34285714282</v>
      </c>
      <c r="AG509" s="9">
        <f>SUMIF(Table1[[#Headers],[Steam Consumption]:[CHW Consumption_2]], "Gas*",D509:AE509)</f>
        <v>0</v>
      </c>
      <c r="AH509" s="9">
        <f>SUMIF(Table1[[#Headers],[Steam Consumption]:[CHW Consumption_2]], "Steam*",D509:AE509)</f>
        <v>0</v>
      </c>
      <c r="AI509" s="9">
        <f>SUMIF(Table1[[#Headers],[Steam Consumption]:[CHW Consumption_2]], "HW *",D509:AE509)</f>
        <v>21010.71428571429</v>
      </c>
      <c r="AJ509" s="9">
        <f>SUMIF(Table1[[#Headers],[Steam Consumption]:[CHW Consumption_2]], "CHW*",D509:AE509)</f>
        <v>0</v>
      </c>
      <c r="AK509" s="9">
        <f>SUMIF(Table1[[#Headers],[Steam Consumption]:[CHW Consumption_2]], "DW*",D509:AE509)</f>
        <v>627000</v>
      </c>
      <c r="AL509" s="9">
        <f>Table1[[#This Row],[Total Elec Consumption]]*3.412</f>
        <v>628583.69382857135</v>
      </c>
      <c r="AM509" s="9">
        <f>Table1[[#This Row],[Total Gas Consumption]]*1</f>
        <v>0</v>
      </c>
      <c r="AN509" s="9">
        <f>Table1[[#This Row],[Total Steam Consumption]]*950/1000</f>
        <v>0</v>
      </c>
      <c r="AO509" s="9">
        <f>Table1[[#This Row],[Total HW Consumption]]</f>
        <v>21010.71428571429</v>
      </c>
      <c r="AP509" s="9">
        <f>Table1[[#This Row],[Total CHW Consumption]]</f>
        <v>0</v>
      </c>
      <c r="AQ509" s="9">
        <f>Table1[[#This Row],[Total DW Consumption]]*0</f>
        <v>0</v>
      </c>
      <c r="AR509" s="9">
        <f>SUM(Table1[[#This Row],[Total Elec Energy]:[Total DW Energy]])</f>
        <v>649594.40811428567</v>
      </c>
      <c r="AS509" s="7">
        <f>IFERROR(Table1[[#This Row],[Total Building Energy (kBTU)]]/Table1[[#This Row],[Building Area]],0)</f>
        <v>6.9351469366402858</v>
      </c>
    </row>
    <row r="510" spans="1:45" x14ac:dyDescent="0.25">
      <c r="A510" s="4">
        <v>43191</v>
      </c>
      <c r="B510" t="s">
        <v>99</v>
      </c>
      <c r="C510">
        <f>VLOOKUP(Table1[[#This Row],[Building]],Building_Areas,2,FALSE)</f>
        <v>123454</v>
      </c>
      <c r="D510">
        <v>609532</v>
      </c>
      <c r="F510">
        <v>556313064.02524126</v>
      </c>
      <c r="G510">
        <v>4506.2376595755604</v>
      </c>
      <c r="H510">
        <v>29388</v>
      </c>
      <c r="I510">
        <v>51771</v>
      </c>
      <c r="L510">
        <v>142965.5172413793</v>
      </c>
      <c r="N510">
        <v>0</v>
      </c>
      <c r="AF510" s="9">
        <f>SUMIF(Table1[[#Headers],[Steam Consumption]:[CHW Consumption_2]], "Elec*",D510:AE510)</f>
        <v>81159</v>
      </c>
      <c r="AG510" s="9">
        <f>SUMIF(Table1[[#Headers],[Steam Consumption]:[CHW Consumption_2]], "Gas*",D510:AE510)</f>
        <v>0</v>
      </c>
      <c r="AH510" s="9">
        <f>SUMIF(Table1[[#Headers],[Steam Consumption]:[CHW Consumption_2]], "Steam*",D510:AE510)</f>
        <v>609532</v>
      </c>
      <c r="AI510" s="9">
        <f>SUMIF(Table1[[#Headers],[Steam Consumption]:[CHW Consumption_2]], "HW *",D510:AE510)</f>
        <v>0</v>
      </c>
      <c r="AJ510" s="9">
        <f>SUMIF(Table1[[#Headers],[Steam Consumption]:[CHW Consumption_2]], "CHW*",D510:AE510)</f>
        <v>0</v>
      </c>
      <c r="AK510" s="9">
        <f>SUMIF(Table1[[#Headers],[Steam Consumption]:[CHW Consumption_2]], "DW*",D510:AE510)</f>
        <v>142965.5172413793</v>
      </c>
      <c r="AL510" s="9">
        <f>Table1[[#This Row],[Total Elec Consumption]]*3.412</f>
        <v>276914.50799999997</v>
      </c>
      <c r="AM510" s="9">
        <f>Table1[[#This Row],[Total Gas Consumption]]*1</f>
        <v>0</v>
      </c>
      <c r="AN510" s="9">
        <f>Table1[[#This Row],[Total Steam Consumption]]*950/1000</f>
        <v>579055.4</v>
      </c>
      <c r="AO510" s="9">
        <f>Table1[[#This Row],[Total HW Consumption]]</f>
        <v>0</v>
      </c>
      <c r="AP510" s="9">
        <f>Table1[[#This Row],[Total CHW Consumption]]</f>
        <v>0</v>
      </c>
      <c r="AQ510" s="9">
        <f>Table1[[#This Row],[Total DW Consumption]]*0</f>
        <v>0</v>
      </c>
      <c r="AR510" s="9">
        <f>SUM(Table1[[#This Row],[Total Elec Energy]:[Total DW Energy]])</f>
        <v>855969.90800000005</v>
      </c>
      <c r="AS510" s="7">
        <f>IFERROR(Table1[[#This Row],[Total Building Energy (kBTU)]]/Table1[[#This Row],[Building Area]],0)</f>
        <v>6.9335129521927197</v>
      </c>
    </row>
    <row r="511" spans="1:45" x14ac:dyDescent="0.25">
      <c r="A511" s="4">
        <v>43497</v>
      </c>
      <c r="B511" t="s">
        <v>68</v>
      </c>
      <c r="C511">
        <f>VLOOKUP(Table1[[#This Row],[Building]],Building_Areas,2,FALSE)</f>
        <v>15616</v>
      </c>
      <c r="E511">
        <v>6481.0454545452576</v>
      </c>
      <c r="F511">
        <v>8535233.3270909078</v>
      </c>
      <c r="G511">
        <v>546.56975711391567</v>
      </c>
      <c r="J511">
        <v>85131.199999999997</v>
      </c>
      <c r="AF511" s="9">
        <f>SUMIF(Table1[[#Headers],[Steam Consumption]:[CHW Consumption_2]], "Elec*",D511:AE511)</f>
        <v>6481.0454545452576</v>
      </c>
      <c r="AG511" s="9">
        <f>SUMIF(Table1[[#Headers],[Steam Consumption]:[CHW Consumption_2]], "Gas*",D511:AE511)</f>
        <v>85131.199999999997</v>
      </c>
      <c r="AH511" s="9">
        <f>SUMIF(Table1[[#Headers],[Steam Consumption]:[CHW Consumption_2]], "Steam*",D511:AE511)</f>
        <v>0</v>
      </c>
      <c r="AI511" s="9">
        <f>SUMIF(Table1[[#Headers],[Steam Consumption]:[CHW Consumption_2]], "HW *",D511:AE511)</f>
        <v>0</v>
      </c>
      <c r="AJ511" s="9">
        <f>SUMIF(Table1[[#Headers],[Steam Consumption]:[CHW Consumption_2]], "CHW*",D511:AE511)</f>
        <v>0</v>
      </c>
      <c r="AK511" s="9">
        <f>SUMIF(Table1[[#Headers],[Steam Consumption]:[CHW Consumption_2]], "DW*",D511:AE511)</f>
        <v>0</v>
      </c>
      <c r="AL511" s="9">
        <f>Table1[[#This Row],[Total Elec Consumption]]*3.412</f>
        <v>22113.327090908417</v>
      </c>
      <c r="AM511" s="9">
        <f>Table1[[#This Row],[Total Gas Consumption]]*1</f>
        <v>85131.199999999997</v>
      </c>
      <c r="AN511" s="9">
        <f>Table1[[#This Row],[Total Steam Consumption]]*950/1000</f>
        <v>0</v>
      </c>
      <c r="AO511" s="9">
        <f>Table1[[#This Row],[Total HW Consumption]]</f>
        <v>0</v>
      </c>
      <c r="AP511" s="9">
        <f>Table1[[#This Row],[Total CHW Consumption]]</f>
        <v>0</v>
      </c>
      <c r="AQ511" s="9">
        <f>Table1[[#This Row],[Total DW Consumption]]*0</f>
        <v>0</v>
      </c>
      <c r="AR511" s="9">
        <f>SUM(Table1[[#This Row],[Total Elec Energy]:[Total DW Energy]])</f>
        <v>107244.52709090841</v>
      </c>
      <c r="AS511" s="7">
        <f>IFERROR(Table1[[#This Row],[Total Building Energy (kBTU)]]/Table1[[#This Row],[Building Area]],0)</f>
        <v>6.8676054745714916</v>
      </c>
    </row>
    <row r="512" spans="1:45" x14ac:dyDescent="0.25">
      <c r="A512" s="4">
        <v>44501</v>
      </c>
      <c r="B512" t="s">
        <v>101</v>
      </c>
      <c r="C512">
        <f>VLOOKUP(Table1[[#This Row],[Building]],Building_Areas,2,FALSE)</f>
        <v>30399</v>
      </c>
      <c r="D512">
        <v>185520</v>
      </c>
      <c r="E512">
        <v>4704</v>
      </c>
      <c r="F512">
        <v>169226483.40000001</v>
      </c>
      <c r="G512">
        <v>5566.8437580183563</v>
      </c>
      <c r="H512">
        <v>0</v>
      </c>
      <c r="I512">
        <v>4746</v>
      </c>
      <c r="AF512" s="9">
        <f>SUMIF(Table1[[#Headers],[Steam Consumption]:[CHW Consumption_2]], "Elec*",D512:AE512)</f>
        <v>9450</v>
      </c>
      <c r="AG512" s="9">
        <f>SUMIF(Table1[[#Headers],[Steam Consumption]:[CHW Consumption_2]], "Gas*",D512:AE512)</f>
        <v>0</v>
      </c>
      <c r="AH512" s="9">
        <f>SUMIF(Table1[[#Headers],[Steam Consumption]:[CHW Consumption_2]], "Steam*",D512:AE512)</f>
        <v>185520</v>
      </c>
      <c r="AI512" s="9">
        <f>SUMIF(Table1[[#Headers],[Steam Consumption]:[CHW Consumption_2]], "HW *",D512:AE512)</f>
        <v>0</v>
      </c>
      <c r="AJ512" s="9">
        <f>SUMIF(Table1[[#Headers],[Steam Consumption]:[CHW Consumption_2]], "CHW*",D512:AE512)</f>
        <v>0</v>
      </c>
      <c r="AK512" s="9">
        <f>SUMIF(Table1[[#Headers],[Steam Consumption]:[CHW Consumption_2]], "DW*",D512:AE512)</f>
        <v>0</v>
      </c>
      <c r="AL512" s="9">
        <f>Table1[[#This Row],[Total Elec Consumption]]*3.412</f>
        <v>32243.399999999998</v>
      </c>
      <c r="AM512" s="9">
        <f>Table1[[#This Row],[Total Gas Consumption]]*1</f>
        <v>0</v>
      </c>
      <c r="AN512" s="9">
        <f>Table1[[#This Row],[Total Steam Consumption]]*950/1000</f>
        <v>176244</v>
      </c>
      <c r="AO512" s="9">
        <f>Table1[[#This Row],[Total HW Consumption]]</f>
        <v>0</v>
      </c>
      <c r="AP512" s="9">
        <f>Table1[[#This Row],[Total CHW Consumption]]</f>
        <v>0</v>
      </c>
      <c r="AQ512" s="9">
        <f>Table1[[#This Row],[Total DW Consumption]]*0</f>
        <v>0</v>
      </c>
      <c r="AR512" s="9">
        <f>SUM(Table1[[#This Row],[Total Elec Energy]:[Total DW Energy]])</f>
        <v>208487.4</v>
      </c>
      <c r="AS512" s="7">
        <f>IFERROR(Table1[[#This Row],[Total Building Energy (kBTU)]]/Table1[[#This Row],[Building Area]],0)</f>
        <v>6.8583637619658537</v>
      </c>
    </row>
    <row r="513" spans="1:45" x14ac:dyDescent="0.25">
      <c r="A513" s="4">
        <v>43709</v>
      </c>
      <c r="B513" t="s">
        <v>126</v>
      </c>
      <c r="C513">
        <f>VLOOKUP(Table1[[#This Row],[Building]],Building_Areas,2,FALSE)</f>
        <v>62912.82</v>
      </c>
      <c r="D513">
        <v>0</v>
      </c>
      <c r="E513">
        <v>58606.666666666672</v>
      </c>
      <c r="F513">
        <v>200196.94666666671</v>
      </c>
      <c r="G513">
        <v>3.1821236734326241</v>
      </c>
      <c r="N513">
        <v>231000</v>
      </c>
      <c r="AF513" s="9">
        <f>SUMIF(Table1[[#Headers],[Steam Consumption]:[CHW Consumption_2]], "Elec*",D513:AE513)</f>
        <v>58606.666666666672</v>
      </c>
      <c r="AG513" s="9">
        <f>SUMIF(Table1[[#Headers],[Steam Consumption]:[CHW Consumption_2]], "Gas*",D513:AE513)</f>
        <v>0</v>
      </c>
      <c r="AH513" s="9">
        <f>SUMIF(Table1[[#Headers],[Steam Consumption]:[CHW Consumption_2]], "Steam*",D513:AE513)</f>
        <v>0</v>
      </c>
      <c r="AI513" s="9">
        <f>SUMIF(Table1[[#Headers],[Steam Consumption]:[CHW Consumption_2]], "HW *",D513:AE513)</f>
        <v>0</v>
      </c>
      <c r="AJ513" s="9">
        <f>SUMIF(Table1[[#Headers],[Steam Consumption]:[CHW Consumption_2]], "CHW*",D513:AE513)</f>
        <v>231000</v>
      </c>
      <c r="AK513" s="9">
        <f>SUMIF(Table1[[#Headers],[Steam Consumption]:[CHW Consumption_2]], "DW*",D513:AE513)</f>
        <v>0</v>
      </c>
      <c r="AL513" s="9">
        <f>Table1[[#This Row],[Total Elec Consumption]]*3.412</f>
        <v>199965.94666666668</v>
      </c>
      <c r="AM513" s="9">
        <f>Table1[[#This Row],[Total Gas Consumption]]*1</f>
        <v>0</v>
      </c>
      <c r="AN513" s="9">
        <f>Table1[[#This Row],[Total Steam Consumption]]*950/1000</f>
        <v>0</v>
      </c>
      <c r="AO513" s="9">
        <f>Table1[[#This Row],[Total HW Consumption]]</f>
        <v>0</v>
      </c>
      <c r="AP513" s="9">
        <f>Table1[[#This Row],[Total CHW Consumption]]</f>
        <v>231000</v>
      </c>
      <c r="AQ513" s="9">
        <f>Table1[[#This Row],[Total DW Consumption]]*0</f>
        <v>0</v>
      </c>
      <c r="AR513" s="9">
        <f>SUM(Table1[[#This Row],[Total Elec Energy]:[Total DW Energy]])</f>
        <v>430965.94666666666</v>
      </c>
      <c r="AS513" s="7">
        <f>IFERROR(Table1[[#This Row],[Total Building Energy (kBTU)]]/Table1[[#This Row],[Building Area]],0)</f>
        <v>6.8502086962032012</v>
      </c>
    </row>
    <row r="514" spans="1:45" x14ac:dyDescent="0.25">
      <c r="A514" s="4">
        <v>43282</v>
      </c>
      <c r="B514" t="s">
        <v>83</v>
      </c>
      <c r="C514">
        <f>VLOOKUP(Table1[[#This Row],[Building]],Building_Areas,2,FALSE)</f>
        <v>16298</v>
      </c>
      <c r="F514">
        <v>54741846.546848357</v>
      </c>
      <c r="G514">
        <v>3358.8076173057029</v>
      </c>
      <c r="H514">
        <v>0</v>
      </c>
      <c r="I514">
        <v>16038.42857142817</v>
      </c>
      <c r="J514">
        <v>0</v>
      </c>
      <c r="L514">
        <v>565134.85714280605</v>
      </c>
      <c r="P514">
        <v>44522.857142850757</v>
      </c>
      <c r="Q514">
        <v>14821.42857142538</v>
      </c>
      <c r="AF514" s="9">
        <f>SUMIF(Table1[[#Headers],[Steam Consumption]:[CHW Consumption_2]], "Elec*",D514:AE514)</f>
        <v>16038.42857142817</v>
      </c>
      <c r="AG514" s="9">
        <f>SUMIF(Table1[[#Headers],[Steam Consumption]:[CHW Consumption_2]], "Gas*",D514:AE514)</f>
        <v>0</v>
      </c>
      <c r="AH514" s="9">
        <f>SUMIF(Table1[[#Headers],[Steam Consumption]:[CHW Consumption_2]], "Steam*",D514:AE514)</f>
        <v>59344.285714276135</v>
      </c>
      <c r="AI514" s="9">
        <f>SUMIF(Table1[[#Headers],[Steam Consumption]:[CHW Consumption_2]], "HW *",D514:AE514)</f>
        <v>0</v>
      </c>
      <c r="AJ514" s="9">
        <f>SUMIF(Table1[[#Headers],[Steam Consumption]:[CHW Consumption_2]], "CHW*",D514:AE514)</f>
        <v>0</v>
      </c>
      <c r="AK514" s="9">
        <f>SUMIF(Table1[[#Headers],[Steam Consumption]:[CHW Consumption_2]], "DW*",D514:AE514)</f>
        <v>565134.85714280605</v>
      </c>
      <c r="AL514" s="9">
        <f>Table1[[#This Row],[Total Elec Consumption]]*3.412</f>
        <v>54723.118285712917</v>
      </c>
      <c r="AM514" s="9">
        <f>Table1[[#This Row],[Total Gas Consumption]]*1</f>
        <v>0</v>
      </c>
      <c r="AN514" s="9">
        <f>Table1[[#This Row],[Total Steam Consumption]]*950/1000</f>
        <v>56377.071428562325</v>
      </c>
      <c r="AO514" s="9">
        <f>Table1[[#This Row],[Total HW Consumption]]</f>
        <v>0</v>
      </c>
      <c r="AP514" s="9">
        <f>Table1[[#This Row],[Total CHW Consumption]]</f>
        <v>0</v>
      </c>
      <c r="AQ514" s="9">
        <f>Table1[[#This Row],[Total DW Consumption]]*0</f>
        <v>0</v>
      </c>
      <c r="AR514" s="9">
        <f>SUM(Table1[[#This Row],[Total Elec Energy]:[Total DW Energy]])</f>
        <v>111100.18971427524</v>
      </c>
      <c r="AS514" s="7">
        <f>IFERROR(Table1[[#This Row],[Total Building Energy (kBTU)]]/Table1[[#This Row],[Building Area]],0)</f>
        <v>6.8167989762102863</v>
      </c>
    </row>
    <row r="515" spans="1:45" x14ac:dyDescent="0.25">
      <c r="A515" s="4">
        <v>43678</v>
      </c>
      <c r="B515" t="s">
        <v>126</v>
      </c>
      <c r="C515">
        <f>VLOOKUP(Table1[[#This Row],[Building]],Building_Areas,2,FALSE)</f>
        <v>62912.82</v>
      </c>
      <c r="D515">
        <v>0</v>
      </c>
      <c r="E515">
        <v>55398.476190476191</v>
      </c>
      <c r="F515">
        <v>189259.3340952381</v>
      </c>
      <c r="G515">
        <v>3.0082706927858811</v>
      </c>
      <c r="N515">
        <v>239733.33333333331</v>
      </c>
      <c r="AF515" s="9">
        <f>SUMIF(Table1[[#Headers],[Steam Consumption]:[CHW Consumption_2]], "Elec*",D515:AE515)</f>
        <v>55398.476190476191</v>
      </c>
      <c r="AG515" s="9">
        <f>SUMIF(Table1[[#Headers],[Steam Consumption]:[CHW Consumption_2]], "Gas*",D515:AE515)</f>
        <v>0</v>
      </c>
      <c r="AH515" s="9">
        <f>SUMIF(Table1[[#Headers],[Steam Consumption]:[CHW Consumption_2]], "Steam*",D515:AE515)</f>
        <v>0</v>
      </c>
      <c r="AI515" s="9">
        <f>SUMIF(Table1[[#Headers],[Steam Consumption]:[CHW Consumption_2]], "HW *",D515:AE515)</f>
        <v>0</v>
      </c>
      <c r="AJ515" s="9">
        <f>SUMIF(Table1[[#Headers],[Steam Consumption]:[CHW Consumption_2]], "CHW*",D515:AE515)</f>
        <v>239733.33333333331</v>
      </c>
      <c r="AK515" s="9">
        <f>SUMIF(Table1[[#Headers],[Steam Consumption]:[CHW Consumption_2]], "DW*",D515:AE515)</f>
        <v>0</v>
      </c>
      <c r="AL515" s="9">
        <f>Table1[[#This Row],[Total Elec Consumption]]*3.412</f>
        <v>189019.60076190476</v>
      </c>
      <c r="AM515" s="9">
        <f>Table1[[#This Row],[Total Gas Consumption]]*1</f>
        <v>0</v>
      </c>
      <c r="AN515" s="9">
        <f>Table1[[#This Row],[Total Steam Consumption]]*950/1000</f>
        <v>0</v>
      </c>
      <c r="AO515" s="9">
        <f>Table1[[#This Row],[Total HW Consumption]]</f>
        <v>0</v>
      </c>
      <c r="AP515" s="9">
        <f>Table1[[#This Row],[Total CHW Consumption]]</f>
        <v>239733.33333333331</v>
      </c>
      <c r="AQ515" s="9">
        <f>Table1[[#This Row],[Total DW Consumption]]*0</f>
        <v>0</v>
      </c>
      <c r="AR515" s="9">
        <f>SUM(Table1[[#This Row],[Total Elec Energy]:[Total DW Energy]])</f>
        <v>428752.9340952381</v>
      </c>
      <c r="AS515" s="7">
        <f>IFERROR(Table1[[#This Row],[Total Building Energy (kBTU)]]/Table1[[#This Row],[Building Area]],0)</f>
        <v>6.8150328358391521</v>
      </c>
    </row>
    <row r="516" spans="1:45" x14ac:dyDescent="0.25">
      <c r="A516" s="4">
        <v>43739</v>
      </c>
      <c r="B516" t="s">
        <v>194</v>
      </c>
      <c r="C516">
        <f>VLOOKUP(Table1[[#This Row],[Building]],Building_Areas,2,FALSE)</f>
        <v>93667</v>
      </c>
      <c r="F516">
        <v>1085499.326903485</v>
      </c>
      <c r="G516">
        <v>11.588919543739889</v>
      </c>
      <c r="H516">
        <v>155724.75862068971</v>
      </c>
      <c r="I516">
        <v>16968.481481481482</v>
      </c>
      <c r="K516">
        <v>48563.103448275862</v>
      </c>
      <c r="L516">
        <v>496221.42857142858</v>
      </c>
      <c r="AF516" s="9">
        <f>SUMIF(Table1[[#Headers],[Steam Consumption]:[CHW Consumption_2]], "Elec*",D516:AE516)</f>
        <v>172693.2401021712</v>
      </c>
      <c r="AG516" s="9">
        <f>SUMIF(Table1[[#Headers],[Steam Consumption]:[CHW Consumption_2]], "Gas*",D516:AE516)</f>
        <v>0</v>
      </c>
      <c r="AH516" s="9">
        <f>SUMIF(Table1[[#Headers],[Steam Consumption]:[CHW Consumption_2]], "Steam*",D516:AE516)</f>
        <v>0</v>
      </c>
      <c r="AI516" s="9">
        <f>SUMIF(Table1[[#Headers],[Steam Consumption]:[CHW Consumption_2]], "HW *",D516:AE516)</f>
        <v>48563.103448275862</v>
      </c>
      <c r="AJ516" s="9">
        <f>SUMIF(Table1[[#Headers],[Steam Consumption]:[CHW Consumption_2]], "CHW*",D516:AE516)</f>
        <v>0</v>
      </c>
      <c r="AK516" s="9">
        <f>SUMIF(Table1[[#Headers],[Steam Consumption]:[CHW Consumption_2]], "DW*",D516:AE516)</f>
        <v>496221.42857142858</v>
      </c>
      <c r="AL516" s="9">
        <f>Table1[[#This Row],[Total Elec Consumption]]*3.412</f>
        <v>589229.33522860811</v>
      </c>
      <c r="AM516" s="9">
        <f>Table1[[#This Row],[Total Gas Consumption]]*1</f>
        <v>0</v>
      </c>
      <c r="AN516" s="9">
        <f>Table1[[#This Row],[Total Steam Consumption]]*950/1000</f>
        <v>0</v>
      </c>
      <c r="AO516" s="9">
        <f>Table1[[#This Row],[Total HW Consumption]]</f>
        <v>48563.103448275862</v>
      </c>
      <c r="AP516" s="9">
        <f>Table1[[#This Row],[Total CHW Consumption]]</f>
        <v>0</v>
      </c>
      <c r="AQ516" s="9">
        <f>Table1[[#This Row],[Total DW Consumption]]*0</f>
        <v>0</v>
      </c>
      <c r="AR516" s="9">
        <f>SUM(Table1[[#This Row],[Total Elec Energy]:[Total DW Energy]])</f>
        <v>637792.43867688393</v>
      </c>
      <c r="AS516" s="7">
        <f>IFERROR(Table1[[#This Row],[Total Building Energy (kBTU)]]/Table1[[#This Row],[Building Area]],0)</f>
        <v>6.8091477113271903</v>
      </c>
    </row>
    <row r="517" spans="1:45" x14ac:dyDescent="0.25">
      <c r="A517" s="4">
        <v>43101</v>
      </c>
      <c r="B517" t="s">
        <v>119</v>
      </c>
      <c r="C517">
        <f>VLOOKUP(Table1[[#This Row],[Building]],Building_Areas,2,FALSE)</f>
        <v>36500</v>
      </c>
      <c r="E517">
        <v>19697.178571428569</v>
      </c>
      <c r="F517">
        <v>67387.326142857128</v>
      </c>
      <c r="G517">
        <v>1.846228113502935</v>
      </c>
      <c r="K517">
        <v>180552.85714285719</v>
      </c>
      <c r="N517">
        <v>0</v>
      </c>
      <c r="AF517" s="9">
        <f>SUMIF(Table1[[#Headers],[Steam Consumption]:[CHW Consumption_2]], "Elec*",D517:AE517)</f>
        <v>19697.178571428569</v>
      </c>
      <c r="AG517" s="9">
        <f>SUMIF(Table1[[#Headers],[Steam Consumption]:[CHW Consumption_2]], "Gas*",D517:AE517)</f>
        <v>0</v>
      </c>
      <c r="AH517" s="9">
        <f>SUMIF(Table1[[#Headers],[Steam Consumption]:[CHW Consumption_2]], "Steam*",D517:AE517)</f>
        <v>0</v>
      </c>
      <c r="AI517" s="9">
        <f>SUMIF(Table1[[#Headers],[Steam Consumption]:[CHW Consumption_2]], "HW *",D517:AE517)</f>
        <v>180552.85714285719</v>
      </c>
      <c r="AJ517" s="9">
        <f>SUMIF(Table1[[#Headers],[Steam Consumption]:[CHW Consumption_2]], "CHW*",D517:AE517)</f>
        <v>0</v>
      </c>
      <c r="AK517" s="9">
        <f>SUMIF(Table1[[#Headers],[Steam Consumption]:[CHW Consumption_2]], "DW*",D517:AE517)</f>
        <v>0</v>
      </c>
      <c r="AL517" s="9">
        <f>Table1[[#This Row],[Total Elec Consumption]]*3.412</f>
        <v>67206.773285714269</v>
      </c>
      <c r="AM517" s="9">
        <f>Table1[[#This Row],[Total Gas Consumption]]*1</f>
        <v>0</v>
      </c>
      <c r="AN517" s="9">
        <f>Table1[[#This Row],[Total Steam Consumption]]*950/1000</f>
        <v>0</v>
      </c>
      <c r="AO517" s="9">
        <f>Table1[[#This Row],[Total HW Consumption]]</f>
        <v>180552.85714285719</v>
      </c>
      <c r="AP517" s="9">
        <f>Table1[[#This Row],[Total CHW Consumption]]</f>
        <v>0</v>
      </c>
      <c r="AQ517" s="9">
        <f>Table1[[#This Row],[Total DW Consumption]]*0</f>
        <v>0</v>
      </c>
      <c r="AR517" s="9">
        <f>SUM(Table1[[#This Row],[Total Elec Energy]:[Total DW Energy]])</f>
        <v>247759.63042857146</v>
      </c>
      <c r="AS517" s="7">
        <f>IFERROR(Table1[[#This Row],[Total Building Energy (kBTU)]]/Table1[[#This Row],[Building Area]],0)</f>
        <v>6.7879350802348348</v>
      </c>
    </row>
    <row r="518" spans="1:45" x14ac:dyDescent="0.25">
      <c r="A518" s="4">
        <v>44713</v>
      </c>
      <c r="B518" t="s">
        <v>77</v>
      </c>
      <c r="C518">
        <f>VLOOKUP(Table1[[#This Row],[Building]],Building_Areas,2,FALSE)</f>
        <v>133990</v>
      </c>
      <c r="D518">
        <v>0</v>
      </c>
      <c r="H518">
        <v>83351.785714285725</v>
      </c>
      <c r="I518">
        <v>0</v>
      </c>
      <c r="M518">
        <v>0</v>
      </c>
      <c r="N518">
        <v>622647.69230769237</v>
      </c>
      <c r="AF518" s="9">
        <f>SUMIF(Table1[[#Headers],[Steam Consumption]:[CHW Consumption_2]], "Elec*",D518:AE518)</f>
        <v>83351.785714285725</v>
      </c>
      <c r="AG518" s="9">
        <f>SUMIF(Table1[[#Headers],[Steam Consumption]:[CHW Consumption_2]], "Gas*",D518:AE518)</f>
        <v>0</v>
      </c>
      <c r="AH518" s="9">
        <f>SUMIF(Table1[[#Headers],[Steam Consumption]:[CHW Consumption_2]], "Steam*",D518:AE518)</f>
        <v>0</v>
      </c>
      <c r="AI518" s="9">
        <f>SUMIF(Table1[[#Headers],[Steam Consumption]:[CHW Consumption_2]], "HW *",D518:AE518)</f>
        <v>0</v>
      </c>
      <c r="AJ518" s="9">
        <f>SUMIF(Table1[[#Headers],[Steam Consumption]:[CHW Consumption_2]], "CHW*",D518:AE518)</f>
        <v>622647.69230769237</v>
      </c>
      <c r="AK518" s="9">
        <f>SUMIF(Table1[[#Headers],[Steam Consumption]:[CHW Consumption_2]], "DW*",D518:AE518)</f>
        <v>0</v>
      </c>
      <c r="AL518" s="9">
        <f>Table1[[#This Row],[Total Elec Consumption]]*3.412</f>
        <v>284396.29285714286</v>
      </c>
      <c r="AM518" s="9">
        <f>Table1[[#This Row],[Total Gas Consumption]]*1</f>
        <v>0</v>
      </c>
      <c r="AN518" s="9">
        <f>Table1[[#This Row],[Total Steam Consumption]]*950/1000</f>
        <v>0</v>
      </c>
      <c r="AO518" s="9">
        <f>Table1[[#This Row],[Total HW Consumption]]</f>
        <v>0</v>
      </c>
      <c r="AP518" s="9">
        <f>Table1[[#This Row],[Total CHW Consumption]]</f>
        <v>622647.69230769237</v>
      </c>
      <c r="AQ518" s="9">
        <f>Table1[[#This Row],[Total DW Consumption]]*0</f>
        <v>0</v>
      </c>
      <c r="AR518" s="9">
        <f>SUM(Table1[[#This Row],[Total Elec Energy]:[Total DW Energy]])</f>
        <v>907043.98516483523</v>
      </c>
      <c r="AS518" s="7">
        <f>IFERROR(Table1[[#This Row],[Total Building Energy (kBTU)]]/Table1[[#This Row],[Building Area]],0)</f>
        <v>6.7694901497487514</v>
      </c>
    </row>
    <row r="519" spans="1:45" x14ac:dyDescent="0.25">
      <c r="A519" s="4">
        <v>43101</v>
      </c>
      <c r="B519" t="s">
        <v>194</v>
      </c>
      <c r="C519">
        <f>VLOOKUP(Table1[[#This Row],[Building]],Building_Areas,2,FALSE)</f>
        <v>93667</v>
      </c>
      <c r="F519">
        <v>847514.18059983279</v>
      </c>
      <c r="G519">
        <v>9.048161899066189</v>
      </c>
      <c r="H519">
        <v>161008.46428571429</v>
      </c>
      <c r="I519">
        <v>14891.42105263158</v>
      </c>
      <c r="K519">
        <v>32660.71428571429</v>
      </c>
      <c r="L519">
        <v>247311.11111111109</v>
      </c>
      <c r="AF519" s="9">
        <f>SUMIF(Table1[[#Headers],[Steam Consumption]:[CHW Consumption_2]], "Elec*",D519:AE519)</f>
        <v>175899.88533834586</v>
      </c>
      <c r="AG519" s="9">
        <f>SUMIF(Table1[[#Headers],[Steam Consumption]:[CHW Consumption_2]], "Gas*",D519:AE519)</f>
        <v>0</v>
      </c>
      <c r="AH519" s="9">
        <f>SUMIF(Table1[[#Headers],[Steam Consumption]:[CHW Consumption_2]], "Steam*",D519:AE519)</f>
        <v>0</v>
      </c>
      <c r="AI519" s="9">
        <f>SUMIF(Table1[[#Headers],[Steam Consumption]:[CHW Consumption_2]], "HW *",D519:AE519)</f>
        <v>32660.71428571429</v>
      </c>
      <c r="AJ519" s="9">
        <f>SUMIF(Table1[[#Headers],[Steam Consumption]:[CHW Consumption_2]], "CHW*",D519:AE519)</f>
        <v>0</v>
      </c>
      <c r="AK519" s="9">
        <f>SUMIF(Table1[[#Headers],[Steam Consumption]:[CHW Consumption_2]], "DW*",D519:AE519)</f>
        <v>247311.11111111109</v>
      </c>
      <c r="AL519" s="9">
        <f>Table1[[#This Row],[Total Elec Consumption]]*3.412</f>
        <v>600170.4087744361</v>
      </c>
      <c r="AM519" s="9">
        <f>Table1[[#This Row],[Total Gas Consumption]]*1</f>
        <v>0</v>
      </c>
      <c r="AN519" s="9">
        <f>Table1[[#This Row],[Total Steam Consumption]]*950/1000</f>
        <v>0</v>
      </c>
      <c r="AO519" s="9">
        <f>Table1[[#This Row],[Total HW Consumption]]</f>
        <v>32660.71428571429</v>
      </c>
      <c r="AP519" s="9">
        <f>Table1[[#This Row],[Total CHW Consumption]]</f>
        <v>0</v>
      </c>
      <c r="AQ519" s="9">
        <f>Table1[[#This Row],[Total DW Consumption]]*0</f>
        <v>0</v>
      </c>
      <c r="AR519" s="9">
        <f>SUM(Table1[[#This Row],[Total Elec Energy]:[Total DW Energy]])</f>
        <v>632831.12306015042</v>
      </c>
      <c r="AS519" s="7">
        <f>IFERROR(Table1[[#This Row],[Total Building Energy (kBTU)]]/Table1[[#This Row],[Building Area]],0)</f>
        <v>6.7561801174389107</v>
      </c>
    </row>
    <row r="520" spans="1:45" x14ac:dyDescent="0.25">
      <c r="A520" s="4">
        <v>44621</v>
      </c>
      <c r="B520" t="s">
        <v>68</v>
      </c>
      <c r="C520">
        <f>VLOOKUP(Table1[[#This Row],[Building]],Building_Areas,2,FALSE)</f>
        <v>15616</v>
      </c>
      <c r="E520">
        <v>5297.6785714285716</v>
      </c>
      <c r="F520">
        <v>8757937.7482512314</v>
      </c>
      <c r="G520">
        <v>560.83105457551426</v>
      </c>
      <c r="J520">
        <v>87398.620689655174</v>
      </c>
      <c r="AF520" s="9">
        <f>SUMIF(Table1[[#Headers],[Steam Consumption]:[CHW Consumption_2]], "Elec*",D520:AE520)</f>
        <v>5297.6785714285716</v>
      </c>
      <c r="AG520" s="9">
        <f>SUMIF(Table1[[#Headers],[Steam Consumption]:[CHW Consumption_2]], "Gas*",D520:AE520)</f>
        <v>87398.620689655174</v>
      </c>
      <c r="AH520" s="9">
        <f>SUMIF(Table1[[#Headers],[Steam Consumption]:[CHW Consumption_2]], "Steam*",D520:AE520)</f>
        <v>0</v>
      </c>
      <c r="AI520" s="9">
        <f>SUMIF(Table1[[#Headers],[Steam Consumption]:[CHW Consumption_2]], "HW *",D520:AE520)</f>
        <v>0</v>
      </c>
      <c r="AJ520" s="9">
        <f>SUMIF(Table1[[#Headers],[Steam Consumption]:[CHW Consumption_2]], "CHW*",D520:AE520)</f>
        <v>0</v>
      </c>
      <c r="AK520" s="9">
        <f>SUMIF(Table1[[#Headers],[Steam Consumption]:[CHW Consumption_2]], "DW*",D520:AE520)</f>
        <v>0</v>
      </c>
      <c r="AL520" s="9">
        <f>Table1[[#This Row],[Total Elec Consumption]]*3.412</f>
        <v>18075.679285714286</v>
      </c>
      <c r="AM520" s="9">
        <f>Table1[[#This Row],[Total Gas Consumption]]*1</f>
        <v>87398.620689655174</v>
      </c>
      <c r="AN520" s="9">
        <f>Table1[[#This Row],[Total Steam Consumption]]*950/1000</f>
        <v>0</v>
      </c>
      <c r="AO520" s="9">
        <f>Table1[[#This Row],[Total HW Consumption]]</f>
        <v>0</v>
      </c>
      <c r="AP520" s="9">
        <f>Table1[[#This Row],[Total CHW Consumption]]</f>
        <v>0</v>
      </c>
      <c r="AQ520" s="9">
        <f>Table1[[#This Row],[Total DW Consumption]]*0</f>
        <v>0</v>
      </c>
      <c r="AR520" s="9">
        <f>SUM(Table1[[#This Row],[Total Elec Energy]:[Total DW Energy]])</f>
        <v>105474.29997536946</v>
      </c>
      <c r="AS520" s="7">
        <f>IFERROR(Table1[[#This Row],[Total Building Energy (kBTU)]]/Table1[[#This Row],[Building Area]],0)</f>
        <v>6.7542456439145404</v>
      </c>
    </row>
    <row r="521" spans="1:45" x14ac:dyDescent="0.25">
      <c r="A521" s="4">
        <v>44501</v>
      </c>
      <c r="B521" t="s">
        <v>68</v>
      </c>
      <c r="C521">
        <f>VLOOKUP(Table1[[#This Row],[Building]],Building_Areas,2,FALSE)</f>
        <v>15616</v>
      </c>
      <c r="E521">
        <v>5576</v>
      </c>
      <c r="F521">
        <v>8596025.3120000008</v>
      </c>
      <c r="G521">
        <v>550.4626864754099</v>
      </c>
      <c r="J521">
        <v>85770</v>
      </c>
      <c r="AF521" s="9">
        <f>SUMIF(Table1[[#Headers],[Steam Consumption]:[CHW Consumption_2]], "Elec*",D521:AE521)</f>
        <v>5576</v>
      </c>
      <c r="AG521" s="9">
        <f>SUMIF(Table1[[#Headers],[Steam Consumption]:[CHW Consumption_2]], "Gas*",D521:AE521)</f>
        <v>85770</v>
      </c>
      <c r="AH521" s="9">
        <f>SUMIF(Table1[[#Headers],[Steam Consumption]:[CHW Consumption_2]], "Steam*",D521:AE521)</f>
        <v>0</v>
      </c>
      <c r="AI521" s="9">
        <f>SUMIF(Table1[[#Headers],[Steam Consumption]:[CHW Consumption_2]], "HW *",D521:AE521)</f>
        <v>0</v>
      </c>
      <c r="AJ521" s="9">
        <f>SUMIF(Table1[[#Headers],[Steam Consumption]:[CHW Consumption_2]], "CHW*",D521:AE521)</f>
        <v>0</v>
      </c>
      <c r="AK521" s="9">
        <f>SUMIF(Table1[[#Headers],[Steam Consumption]:[CHW Consumption_2]], "DW*",D521:AE521)</f>
        <v>0</v>
      </c>
      <c r="AL521" s="9">
        <f>Table1[[#This Row],[Total Elec Consumption]]*3.412</f>
        <v>19025.311999999998</v>
      </c>
      <c r="AM521" s="9">
        <f>Table1[[#This Row],[Total Gas Consumption]]*1</f>
        <v>85770</v>
      </c>
      <c r="AN521" s="9">
        <f>Table1[[#This Row],[Total Steam Consumption]]*950/1000</f>
        <v>0</v>
      </c>
      <c r="AO521" s="9">
        <f>Table1[[#This Row],[Total HW Consumption]]</f>
        <v>0</v>
      </c>
      <c r="AP521" s="9">
        <f>Table1[[#This Row],[Total CHW Consumption]]</f>
        <v>0</v>
      </c>
      <c r="AQ521" s="9">
        <f>Table1[[#This Row],[Total DW Consumption]]*0</f>
        <v>0</v>
      </c>
      <c r="AR521" s="9">
        <f>SUM(Table1[[#This Row],[Total Elec Energy]:[Total DW Energy]])</f>
        <v>104795.31200000001</v>
      </c>
      <c r="AS521" s="7">
        <f>IFERROR(Table1[[#This Row],[Total Building Energy (kBTU)]]/Table1[[#This Row],[Building Area]],0)</f>
        <v>6.7107653688524591</v>
      </c>
    </row>
    <row r="522" spans="1:45" x14ac:dyDescent="0.25">
      <c r="A522" s="4">
        <v>43282</v>
      </c>
      <c r="B522" t="s">
        <v>194</v>
      </c>
      <c r="C522">
        <f>VLOOKUP(Table1[[#This Row],[Building]],Building_Areas,2,FALSE)</f>
        <v>93667</v>
      </c>
      <c r="F522">
        <v>1085292.4340853889</v>
      </c>
      <c r="G522">
        <v>11.586710731478419</v>
      </c>
      <c r="H522">
        <v>160017.21714286509</v>
      </c>
      <c r="I522">
        <v>23670.01503759333</v>
      </c>
      <c r="K522">
        <v>705.02857142560185</v>
      </c>
      <c r="L522">
        <v>458550.89285709342</v>
      </c>
      <c r="AF522" s="9">
        <f>SUMIF(Table1[[#Headers],[Steam Consumption]:[CHW Consumption_2]], "Elec*",D522:AE522)</f>
        <v>183687.23218045844</v>
      </c>
      <c r="AG522" s="9">
        <f>SUMIF(Table1[[#Headers],[Steam Consumption]:[CHW Consumption_2]], "Gas*",D522:AE522)</f>
        <v>0</v>
      </c>
      <c r="AH522" s="9">
        <f>SUMIF(Table1[[#Headers],[Steam Consumption]:[CHW Consumption_2]], "Steam*",D522:AE522)</f>
        <v>0</v>
      </c>
      <c r="AI522" s="9">
        <f>SUMIF(Table1[[#Headers],[Steam Consumption]:[CHW Consumption_2]], "HW *",D522:AE522)</f>
        <v>705.02857142560185</v>
      </c>
      <c r="AJ522" s="9">
        <f>SUMIF(Table1[[#Headers],[Steam Consumption]:[CHW Consumption_2]], "CHW*",D522:AE522)</f>
        <v>0</v>
      </c>
      <c r="AK522" s="9">
        <f>SUMIF(Table1[[#Headers],[Steam Consumption]:[CHW Consumption_2]], "DW*",D522:AE522)</f>
        <v>458550.89285709342</v>
      </c>
      <c r="AL522" s="9">
        <f>Table1[[#This Row],[Total Elec Consumption]]*3.412</f>
        <v>626740.83619972412</v>
      </c>
      <c r="AM522" s="9">
        <f>Table1[[#This Row],[Total Gas Consumption]]*1</f>
        <v>0</v>
      </c>
      <c r="AN522" s="9">
        <f>Table1[[#This Row],[Total Steam Consumption]]*950/1000</f>
        <v>0</v>
      </c>
      <c r="AO522" s="9">
        <f>Table1[[#This Row],[Total HW Consumption]]</f>
        <v>705.02857142560185</v>
      </c>
      <c r="AP522" s="9">
        <f>Table1[[#This Row],[Total CHW Consumption]]</f>
        <v>0</v>
      </c>
      <c r="AQ522" s="9">
        <f>Table1[[#This Row],[Total DW Consumption]]*0</f>
        <v>0</v>
      </c>
      <c r="AR522" s="9">
        <f>SUM(Table1[[#This Row],[Total Elec Energy]:[Total DW Energy]])</f>
        <v>627445.8647711497</v>
      </c>
      <c r="AS522" s="7">
        <f>IFERROR(Table1[[#This Row],[Total Building Energy (kBTU)]]/Table1[[#This Row],[Building Area]],0)</f>
        <v>6.6986864613060062</v>
      </c>
    </row>
    <row r="523" spans="1:45" x14ac:dyDescent="0.25">
      <c r="A523" s="4">
        <v>44075</v>
      </c>
      <c r="B523" t="s">
        <v>125</v>
      </c>
      <c r="C523">
        <f>VLOOKUP(Table1[[#This Row],[Building]],Building_Areas,2,FALSE)</f>
        <v>27319</v>
      </c>
      <c r="E523">
        <v>52851.923076923078</v>
      </c>
      <c r="F523">
        <v>434330.76153846149</v>
      </c>
      <c r="G523">
        <v>15.89848682376593</v>
      </c>
      <c r="J523">
        <v>2540</v>
      </c>
      <c r="AF523" s="9">
        <f>SUMIF(Table1[[#Headers],[Steam Consumption]:[CHW Consumption_2]], "Elec*",D523:AE523)</f>
        <v>52851.923076923078</v>
      </c>
      <c r="AG523" s="9">
        <f>SUMIF(Table1[[#Headers],[Steam Consumption]:[CHW Consumption_2]], "Gas*",D523:AE523)</f>
        <v>2540</v>
      </c>
      <c r="AH523" s="9">
        <f>SUMIF(Table1[[#Headers],[Steam Consumption]:[CHW Consumption_2]], "Steam*",D523:AE523)</f>
        <v>0</v>
      </c>
      <c r="AI523" s="9">
        <f>SUMIF(Table1[[#Headers],[Steam Consumption]:[CHW Consumption_2]], "HW *",D523:AE523)</f>
        <v>0</v>
      </c>
      <c r="AJ523" s="9">
        <f>SUMIF(Table1[[#Headers],[Steam Consumption]:[CHW Consumption_2]], "CHW*",D523:AE523)</f>
        <v>0</v>
      </c>
      <c r="AK523" s="9">
        <f>SUMIF(Table1[[#Headers],[Steam Consumption]:[CHW Consumption_2]], "DW*",D523:AE523)</f>
        <v>0</v>
      </c>
      <c r="AL523" s="9">
        <f>Table1[[#This Row],[Total Elec Consumption]]*3.412</f>
        <v>180330.76153846155</v>
      </c>
      <c r="AM523" s="9">
        <f>Table1[[#This Row],[Total Gas Consumption]]*1</f>
        <v>2540</v>
      </c>
      <c r="AN523" s="9">
        <f>Table1[[#This Row],[Total Steam Consumption]]*950/1000</f>
        <v>0</v>
      </c>
      <c r="AO523" s="9">
        <f>Table1[[#This Row],[Total HW Consumption]]</f>
        <v>0</v>
      </c>
      <c r="AP523" s="9">
        <f>Table1[[#This Row],[Total CHW Consumption]]</f>
        <v>0</v>
      </c>
      <c r="AQ523" s="9">
        <f>Table1[[#This Row],[Total DW Consumption]]*0</f>
        <v>0</v>
      </c>
      <c r="AR523" s="9">
        <f>SUM(Table1[[#This Row],[Total Elec Energy]:[Total DW Energy]])</f>
        <v>182870.76153846155</v>
      </c>
      <c r="AS523" s="7">
        <f>IFERROR(Table1[[#This Row],[Total Building Energy (kBTU)]]/Table1[[#This Row],[Building Area]],0)</f>
        <v>6.6939039327377117</v>
      </c>
    </row>
    <row r="524" spans="1:45" x14ac:dyDescent="0.25">
      <c r="A524" s="4">
        <v>43405</v>
      </c>
      <c r="B524" t="s">
        <v>68</v>
      </c>
      <c r="C524">
        <f>VLOOKUP(Table1[[#This Row],[Building]],Building_Areas,2,FALSE)</f>
        <v>15616</v>
      </c>
      <c r="E524">
        <v>6670.909090909091</v>
      </c>
      <c r="F524">
        <v>8170975.4275324671</v>
      </c>
      <c r="G524">
        <v>523.24381579997873</v>
      </c>
      <c r="J524">
        <v>81482.142857142855</v>
      </c>
      <c r="AF524" s="9">
        <f>SUMIF(Table1[[#Headers],[Steam Consumption]:[CHW Consumption_2]], "Elec*",D524:AE524)</f>
        <v>6670.909090909091</v>
      </c>
      <c r="AG524" s="9">
        <f>SUMIF(Table1[[#Headers],[Steam Consumption]:[CHW Consumption_2]], "Gas*",D524:AE524)</f>
        <v>81482.142857142855</v>
      </c>
      <c r="AH524" s="9">
        <f>SUMIF(Table1[[#Headers],[Steam Consumption]:[CHW Consumption_2]], "Steam*",D524:AE524)</f>
        <v>0</v>
      </c>
      <c r="AI524" s="9">
        <f>SUMIF(Table1[[#Headers],[Steam Consumption]:[CHW Consumption_2]], "HW *",D524:AE524)</f>
        <v>0</v>
      </c>
      <c r="AJ524" s="9">
        <f>SUMIF(Table1[[#Headers],[Steam Consumption]:[CHW Consumption_2]], "CHW*",D524:AE524)</f>
        <v>0</v>
      </c>
      <c r="AK524" s="9">
        <f>SUMIF(Table1[[#Headers],[Steam Consumption]:[CHW Consumption_2]], "DW*",D524:AE524)</f>
        <v>0</v>
      </c>
      <c r="AL524" s="9">
        <f>Table1[[#This Row],[Total Elec Consumption]]*3.412</f>
        <v>22761.141818181819</v>
      </c>
      <c r="AM524" s="9">
        <f>Table1[[#This Row],[Total Gas Consumption]]*1</f>
        <v>81482.142857142855</v>
      </c>
      <c r="AN524" s="9">
        <f>Table1[[#This Row],[Total Steam Consumption]]*950/1000</f>
        <v>0</v>
      </c>
      <c r="AO524" s="9">
        <f>Table1[[#This Row],[Total HW Consumption]]</f>
        <v>0</v>
      </c>
      <c r="AP524" s="9">
        <f>Table1[[#This Row],[Total CHW Consumption]]</f>
        <v>0</v>
      </c>
      <c r="AQ524" s="9">
        <f>Table1[[#This Row],[Total DW Consumption]]*0</f>
        <v>0</v>
      </c>
      <c r="AR524" s="9">
        <f>SUM(Table1[[#This Row],[Total Elec Energy]:[Total DW Energy]])</f>
        <v>104243.28467532467</v>
      </c>
      <c r="AS524" s="7">
        <f>IFERROR(Table1[[#This Row],[Total Building Energy (kBTU)]]/Table1[[#This Row],[Building Area]],0)</f>
        <v>6.6754152584096227</v>
      </c>
    </row>
    <row r="525" spans="1:45" x14ac:dyDescent="0.25">
      <c r="A525" s="4">
        <v>43435</v>
      </c>
      <c r="B525" t="s">
        <v>79</v>
      </c>
      <c r="C525">
        <f>VLOOKUP(Table1[[#This Row],[Building]],Building_Areas,2,FALSE)</f>
        <v>24894</v>
      </c>
      <c r="E525">
        <v>2424.1999999999998</v>
      </c>
      <c r="F525">
        <v>15795538.03706667</v>
      </c>
      <c r="G525">
        <v>634.51185173401893</v>
      </c>
      <c r="J525">
        <v>157872.66666666669</v>
      </c>
      <c r="AF525" s="9">
        <f>SUMIF(Table1[[#Headers],[Steam Consumption]:[CHW Consumption_2]], "Elec*",D525:AE525)</f>
        <v>2424.1999999999998</v>
      </c>
      <c r="AG525" s="9">
        <f>SUMIF(Table1[[#Headers],[Steam Consumption]:[CHW Consumption_2]], "Gas*",D525:AE525)</f>
        <v>157872.66666666669</v>
      </c>
      <c r="AH525" s="9">
        <f>SUMIF(Table1[[#Headers],[Steam Consumption]:[CHW Consumption_2]], "Steam*",D525:AE525)</f>
        <v>0</v>
      </c>
      <c r="AI525" s="9">
        <f>SUMIF(Table1[[#Headers],[Steam Consumption]:[CHW Consumption_2]], "HW *",D525:AE525)</f>
        <v>0</v>
      </c>
      <c r="AJ525" s="9">
        <f>SUMIF(Table1[[#Headers],[Steam Consumption]:[CHW Consumption_2]], "CHW*",D525:AE525)</f>
        <v>0</v>
      </c>
      <c r="AK525" s="9">
        <f>SUMIF(Table1[[#Headers],[Steam Consumption]:[CHW Consumption_2]], "DW*",D525:AE525)</f>
        <v>0</v>
      </c>
      <c r="AL525" s="9">
        <f>Table1[[#This Row],[Total Elec Consumption]]*3.412</f>
        <v>8271.3703999999998</v>
      </c>
      <c r="AM525" s="9">
        <f>Table1[[#This Row],[Total Gas Consumption]]*1</f>
        <v>157872.66666666669</v>
      </c>
      <c r="AN525" s="9">
        <f>Table1[[#This Row],[Total Steam Consumption]]*950/1000</f>
        <v>0</v>
      </c>
      <c r="AO525" s="9">
        <f>Table1[[#This Row],[Total HW Consumption]]</f>
        <v>0</v>
      </c>
      <c r="AP525" s="9">
        <f>Table1[[#This Row],[Total CHW Consumption]]</f>
        <v>0</v>
      </c>
      <c r="AQ525" s="9">
        <f>Table1[[#This Row],[Total DW Consumption]]*0</f>
        <v>0</v>
      </c>
      <c r="AR525" s="9">
        <f>SUM(Table1[[#This Row],[Total Elec Energy]:[Total DW Energy]])</f>
        <v>166144.0370666667</v>
      </c>
      <c r="AS525" s="7">
        <f>IFERROR(Table1[[#This Row],[Total Building Energy (kBTU)]]/Table1[[#This Row],[Building Area]],0)</f>
        <v>6.6740594949251504</v>
      </c>
    </row>
    <row r="526" spans="1:45" x14ac:dyDescent="0.25">
      <c r="A526" s="4">
        <v>44044</v>
      </c>
      <c r="B526" t="s">
        <v>83</v>
      </c>
      <c r="C526">
        <f>VLOOKUP(Table1[[#This Row],[Building]],Building_Areas,2,FALSE)</f>
        <v>16298</v>
      </c>
      <c r="F526">
        <v>48553499.263733327</v>
      </c>
      <c r="G526">
        <v>2979.1078208205508</v>
      </c>
      <c r="H526">
        <v>0</v>
      </c>
      <c r="I526">
        <v>17304.2</v>
      </c>
      <c r="J526">
        <v>0</v>
      </c>
      <c r="L526">
        <v>752473.33333333326</v>
      </c>
      <c r="P526">
        <v>38626</v>
      </c>
      <c r="Q526">
        <v>13722.66666666667</v>
      </c>
      <c r="AF526" s="9">
        <f>SUMIF(Table1[[#Headers],[Steam Consumption]:[CHW Consumption_2]], "Elec*",D526:AE526)</f>
        <v>17304.2</v>
      </c>
      <c r="AG526" s="9">
        <f>SUMIF(Table1[[#Headers],[Steam Consumption]:[CHW Consumption_2]], "Gas*",D526:AE526)</f>
        <v>0</v>
      </c>
      <c r="AH526" s="9">
        <f>SUMIF(Table1[[#Headers],[Steam Consumption]:[CHW Consumption_2]], "Steam*",D526:AE526)</f>
        <v>52348.666666666672</v>
      </c>
      <c r="AI526" s="9">
        <f>SUMIF(Table1[[#Headers],[Steam Consumption]:[CHW Consumption_2]], "HW *",D526:AE526)</f>
        <v>0</v>
      </c>
      <c r="AJ526" s="9">
        <f>SUMIF(Table1[[#Headers],[Steam Consumption]:[CHW Consumption_2]], "CHW*",D526:AE526)</f>
        <v>0</v>
      </c>
      <c r="AK526" s="9">
        <f>SUMIF(Table1[[#Headers],[Steam Consumption]:[CHW Consumption_2]], "DW*",D526:AE526)</f>
        <v>752473.33333333326</v>
      </c>
      <c r="AL526" s="9">
        <f>Table1[[#This Row],[Total Elec Consumption]]*3.412</f>
        <v>59041.930400000005</v>
      </c>
      <c r="AM526" s="9">
        <f>Table1[[#This Row],[Total Gas Consumption]]*1</f>
        <v>0</v>
      </c>
      <c r="AN526" s="9">
        <f>Table1[[#This Row],[Total Steam Consumption]]*950/1000</f>
        <v>49731.233333333337</v>
      </c>
      <c r="AO526" s="9">
        <f>Table1[[#This Row],[Total HW Consumption]]</f>
        <v>0</v>
      </c>
      <c r="AP526" s="9">
        <f>Table1[[#This Row],[Total CHW Consumption]]</f>
        <v>0</v>
      </c>
      <c r="AQ526" s="9">
        <f>Table1[[#This Row],[Total DW Consumption]]*0</f>
        <v>0</v>
      </c>
      <c r="AR526" s="9">
        <f>SUM(Table1[[#This Row],[Total Elec Energy]:[Total DW Energy]])</f>
        <v>108773.16373333335</v>
      </c>
      <c r="AS526" s="7">
        <f>IFERROR(Table1[[#This Row],[Total Building Energy (kBTU)]]/Table1[[#This Row],[Building Area]],0)</f>
        <v>6.6740191270912597</v>
      </c>
    </row>
    <row r="527" spans="1:45" x14ac:dyDescent="0.25">
      <c r="A527" s="4">
        <v>43466</v>
      </c>
      <c r="B527" t="s">
        <v>68</v>
      </c>
      <c r="C527">
        <f>VLOOKUP(Table1[[#This Row],[Building]],Building_Areas,2,FALSE)</f>
        <v>15616</v>
      </c>
      <c r="E527">
        <v>6615.2727272727061</v>
      </c>
      <c r="F527">
        <v>8157398.8967523519</v>
      </c>
      <c r="G527">
        <v>522.37441705637502</v>
      </c>
      <c r="J527">
        <v>81348.275862068971</v>
      </c>
      <c r="AF527" s="9">
        <f>SUMIF(Table1[[#Headers],[Steam Consumption]:[CHW Consumption_2]], "Elec*",D527:AE527)</f>
        <v>6615.2727272727061</v>
      </c>
      <c r="AG527" s="9">
        <f>SUMIF(Table1[[#Headers],[Steam Consumption]:[CHW Consumption_2]], "Gas*",D527:AE527)</f>
        <v>81348.275862068971</v>
      </c>
      <c r="AH527" s="9">
        <f>SUMIF(Table1[[#Headers],[Steam Consumption]:[CHW Consumption_2]], "Steam*",D527:AE527)</f>
        <v>0</v>
      </c>
      <c r="AI527" s="9">
        <f>SUMIF(Table1[[#Headers],[Steam Consumption]:[CHW Consumption_2]], "HW *",D527:AE527)</f>
        <v>0</v>
      </c>
      <c r="AJ527" s="9">
        <f>SUMIF(Table1[[#Headers],[Steam Consumption]:[CHW Consumption_2]], "CHW*",D527:AE527)</f>
        <v>0</v>
      </c>
      <c r="AK527" s="9">
        <f>SUMIF(Table1[[#Headers],[Steam Consumption]:[CHW Consumption_2]], "DW*",D527:AE527)</f>
        <v>0</v>
      </c>
      <c r="AL527" s="9">
        <f>Table1[[#This Row],[Total Elec Consumption]]*3.412</f>
        <v>22571.310545454471</v>
      </c>
      <c r="AM527" s="9">
        <f>Table1[[#This Row],[Total Gas Consumption]]*1</f>
        <v>81348.275862068971</v>
      </c>
      <c r="AN527" s="9">
        <f>Table1[[#This Row],[Total Steam Consumption]]*950/1000</f>
        <v>0</v>
      </c>
      <c r="AO527" s="9">
        <f>Table1[[#This Row],[Total HW Consumption]]</f>
        <v>0</v>
      </c>
      <c r="AP527" s="9">
        <f>Table1[[#This Row],[Total CHW Consumption]]</f>
        <v>0</v>
      </c>
      <c r="AQ527" s="9">
        <f>Table1[[#This Row],[Total DW Consumption]]*0</f>
        <v>0</v>
      </c>
      <c r="AR527" s="9">
        <f>SUM(Table1[[#This Row],[Total Elec Energy]:[Total DW Energy]])</f>
        <v>103919.58640752344</v>
      </c>
      <c r="AS527" s="7">
        <f>IFERROR(Table1[[#This Row],[Total Building Energy (kBTU)]]/Table1[[#This Row],[Building Area]],0)</f>
        <v>6.6546866295801381</v>
      </c>
    </row>
    <row r="528" spans="1:45" x14ac:dyDescent="0.25">
      <c r="A528" s="4">
        <v>43313</v>
      </c>
      <c r="B528" t="s">
        <v>83</v>
      </c>
      <c r="C528">
        <f>VLOOKUP(Table1[[#This Row],[Building]],Building_Areas,2,FALSE)</f>
        <v>16298</v>
      </c>
      <c r="F528">
        <v>52264390.316570699</v>
      </c>
      <c r="G528">
        <v>3206.7977860210272</v>
      </c>
      <c r="H528">
        <v>0</v>
      </c>
      <c r="I528">
        <v>15988.285714285679</v>
      </c>
      <c r="J528">
        <v>0</v>
      </c>
      <c r="L528">
        <v>519632.57142856717</v>
      </c>
      <c r="P528">
        <v>47153.571428570896</v>
      </c>
      <c r="Q528">
        <v>9524.2857142854482</v>
      </c>
      <c r="AF528" s="9">
        <f>SUMIF(Table1[[#Headers],[Steam Consumption]:[CHW Consumption_2]], "Elec*",D528:AE528)</f>
        <v>15988.285714285679</v>
      </c>
      <c r="AG528" s="9">
        <f>SUMIF(Table1[[#Headers],[Steam Consumption]:[CHW Consumption_2]], "Gas*",D528:AE528)</f>
        <v>0</v>
      </c>
      <c r="AH528" s="9">
        <f>SUMIF(Table1[[#Headers],[Steam Consumption]:[CHW Consumption_2]], "Steam*",D528:AE528)</f>
        <v>56677.857142856345</v>
      </c>
      <c r="AI528" s="9">
        <f>SUMIF(Table1[[#Headers],[Steam Consumption]:[CHW Consumption_2]], "HW *",D528:AE528)</f>
        <v>0</v>
      </c>
      <c r="AJ528" s="9">
        <f>SUMIF(Table1[[#Headers],[Steam Consumption]:[CHW Consumption_2]], "CHW*",D528:AE528)</f>
        <v>0</v>
      </c>
      <c r="AK528" s="9">
        <f>SUMIF(Table1[[#Headers],[Steam Consumption]:[CHW Consumption_2]], "DW*",D528:AE528)</f>
        <v>519632.57142856717</v>
      </c>
      <c r="AL528" s="9">
        <f>Table1[[#This Row],[Total Elec Consumption]]*3.412</f>
        <v>54552.030857142738</v>
      </c>
      <c r="AM528" s="9">
        <f>Table1[[#This Row],[Total Gas Consumption]]*1</f>
        <v>0</v>
      </c>
      <c r="AN528" s="9">
        <f>Table1[[#This Row],[Total Steam Consumption]]*950/1000</f>
        <v>53843.964285713526</v>
      </c>
      <c r="AO528" s="9">
        <f>Table1[[#This Row],[Total HW Consumption]]</f>
        <v>0</v>
      </c>
      <c r="AP528" s="9">
        <f>Table1[[#This Row],[Total CHW Consumption]]</f>
        <v>0</v>
      </c>
      <c r="AQ528" s="9">
        <f>Table1[[#This Row],[Total DW Consumption]]*0</f>
        <v>0</v>
      </c>
      <c r="AR528" s="9">
        <f>SUM(Table1[[#This Row],[Total Elec Energy]:[Total DW Energy]])</f>
        <v>108395.99514285626</v>
      </c>
      <c r="AS528" s="7">
        <f>IFERROR(Table1[[#This Row],[Total Building Energy (kBTU)]]/Table1[[#This Row],[Building Area]],0)</f>
        <v>6.6508771102501081</v>
      </c>
    </row>
    <row r="529" spans="1:45" x14ac:dyDescent="0.25">
      <c r="A529" s="4">
        <v>43862</v>
      </c>
      <c r="B529" t="s">
        <v>99</v>
      </c>
      <c r="C529">
        <f>VLOOKUP(Table1[[#This Row],[Building]],Building_Areas,2,FALSE)</f>
        <v>123454</v>
      </c>
      <c r="D529">
        <v>568316.48</v>
      </c>
      <c r="F529">
        <v>518696376.40101957</v>
      </c>
      <c r="G529">
        <v>4201.5356035528976</v>
      </c>
      <c r="H529">
        <v>30936.176470588231</v>
      </c>
      <c r="I529">
        <v>51403.352941176468</v>
      </c>
      <c r="L529">
        <v>110804.1666666667</v>
      </c>
      <c r="N529">
        <v>0</v>
      </c>
      <c r="AF529" s="9">
        <f>SUMIF(Table1[[#Headers],[Steam Consumption]:[CHW Consumption_2]], "Elec*",D529:AE529)</f>
        <v>82339.529411764699</v>
      </c>
      <c r="AG529" s="9">
        <f>SUMIF(Table1[[#Headers],[Steam Consumption]:[CHW Consumption_2]], "Gas*",D529:AE529)</f>
        <v>0</v>
      </c>
      <c r="AH529" s="9">
        <f>SUMIF(Table1[[#Headers],[Steam Consumption]:[CHW Consumption_2]], "Steam*",D529:AE529)</f>
        <v>568316.48</v>
      </c>
      <c r="AI529" s="9">
        <f>SUMIF(Table1[[#Headers],[Steam Consumption]:[CHW Consumption_2]], "HW *",D529:AE529)</f>
        <v>0</v>
      </c>
      <c r="AJ529" s="9">
        <f>SUMIF(Table1[[#Headers],[Steam Consumption]:[CHW Consumption_2]], "CHW*",D529:AE529)</f>
        <v>0</v>
      </c>
      <c r="AK529" s="9">
        <f>SUMIF(Table1[[#Headers],[Steam Consumption]:[CHW Consumption_2]], "DW*",D529:AE529)</f>
        <v>110804.1666666667</v>
      </c>
      <c r="AL529" s="9">
        <f>Table1[[#This Row],[Total Elec Consumption]]*3.412</f>
        <v>280942.47435294115</v>
      </c>
      <c r="AM529" s="9">
        <f>Table1[[#This Row],[Total Gas Consumption]]*1</f>
        <v>0</v>
      </c>
      <c r="AN529" s="9">
        <f>Table1[[#This Row],[Total Steam Consumption]]*950/1000</f>
        <v>539900.65599999996</v>
      </c>
      <c r="AO529" s="9">
        <f>Table1[[#This Row],[Total HW Consumption]]</f>
        <v>0</v>
      </c>
      <c r="AP529" s="9">
        <f>Table1[[#This Row],[Total CHW Consumption]]</f>
        <v>0</v>
      </c>
      <c r="AQ529" s="9">
        <f>Table1[[#This Row],[Total DW Consumption]]*0</f>
        <v>0</v>
      </c>
      <c r="AR529" s="9">
        <f>SUM(Table1[[#This Row],[Total Elec Energy]:[Total DW Energy]])</f>
        <v>820843.13035294111</v>
      </c>
      <c r="AS529" s="7">
        <f>IFERROR(Table1[[#This Row],[Total Building Energy (kBTU)]]/Table1[[#This Row],[Building Area]],0)</f>
        <v>6.648979622798298</v>
      </c>
    </row>
    <row r="530" spans="1:45" x14ac:dyDescent="0.25">
      <c r="A530" s="4">
        <v>43862</v>
      </c>
      <c r="B530" t="s">
        <v>68</v>
      </c>
      <c r="C530">
        <f>VLOOKUP(Table1[[#This Row],[Building]],Building_Areas,2,FALSE)</f>
        <v>15616</v>
      </c>
      <c r="E530">
        <v>6154.8235294117649</v>
      </c>
      <c r="F530">
        <v>8298760.2578823538</v>
      </c>
      <c r="G530">
        <v>531.42675831726137</v>
      </c>
      <c r="J530">
        <v>82777.600000000006</v>
      </c>
      <c r="AF530" s="9">
        <f>SUMIF(Table1[[#Headers],[Steam Consumption]:[CHW Consumption_2]], "Elec*",D530:AE530)</f>
        <v>6154.8235294117649</v>
      </c>
      <c r="AG530" s="9">
        <f>SUMIF(Table1[[#Headers],[Steam Consumption]:[CHW Consumption_2]], "Gas*",D530:AE530)</f>
        <v>82777.600000000006</v>
      </c>
      <c r="AH530" s="9">
        <f>SUMIF(Table1[[#Headers],[Steam Consumption]:[CHW Consumption_2]], "Steam*",D530:AE530)</f>
        <v>0</v>
      </c>
      <c r="AI530" s="9">
        <f>SUMIF(Table1[[#Headers],[Steam Consumption]:[CHW Consumption_2]], "HW *",D530:AE530)</f>
        <v>0</v>
      </c>
      <c r="AJ530" s="9">
        <f>SUMIF(Table1[[#Headers],[Steam Consumption]:[CHW Consumption_2]], "CHW*",D530:AE530)</f>
        <v>0</v>
      </c>
      <c r="AK530" s="9">
        <f>SUMIF(Table1[[#Headers],[Steam Consumption]:[CHW Consumption_2]], "DW*",D530:AE530)</f>
        <v>0</v>
      </c>
      <c r="AL530" s="9">
        <f>Table1[[#This Row],[Total Elec Consumption]]*3.412</f>
        <v>21000.25788235294</v>
      </c>
      <c r="AM530" s="9">
        <f>Table1[[#This Row],[Total Gas Consumption]]*1</f>
        <v>82777.600000000006</v>
      </c>
      <c r="AN530" s="9">
        <f>Table1[[#This Row],[Total Steam Consumption]]*950/1000</f>
        <v>0</v>
      </c>
      <c r="AO530" s="9">
        <f>Table1[[#This Row],[Total HW Consumption]]</f>
        <v>0</v>
      </c>
      <c r="AP530" s="9">
        <f>Table1[[#This Row],[Total CHW Consumption]]</f>
        <v>0</v>
      </c>
      <c r="AQ530" s="9">
        <f>Table1[[#This Row],[Total DW Consumption]]*0</f>
        <v>0</v>
      </c>
      <c r="AR530" s="9">
        <f>SUM(Table1[[#This Row],[Total Elec Energy]:[Total DW Energy]])</f>
        <v>103777.85788235295</v>
      </c>
      <c r="AS530" s="7">
        <f>IFERROR(Table1[[#This Row],[Total Building Energy (kBTU)]]/Table1[[#This Row],[Building Area]],0)</f>
        <v>6.6456107762777252</v>
      </c>
    </row>
    <row r="531" spans="1:45" x14ac:dyDescent="0.25">
      <c r="A531" s="4">
        <v>43647</v>
      </c>
      <c r="B531" t="s">
        <v>122</v>
      </c>
      <c r="C531">
        <f>VLOOKUP(Table1[[#This Row],[Building]],Building_Areas,2,FALSE)</f>
        <v>83906</v>
      </c>
      <c r="D531">
        <v>0</v>
      </c>
      <c r="F531">
        <v>131556.66833333331</v>
      </c>
      <c r="G531">
        <v>1.56790537426803</v>
      </c>
      <c r="H531">
        <v>29034.083333333339</v>
      </c>
      <c r="I531">
        <v>9398</v>
      </c>
      <c r="N531">
        <v>426400</v>
      </c>
      <c r="AF531" s="9">
        <f>SUMIF(Table1[[#Headers],[Steam Consumption]:[CHW Consumption_2]], "Elec*",D531:AE531)</f>
        <v>38432.083333333343</v>
      </c>
      <c r="AG531" s="9">
        <f>SUMIF(Table1[[#Headers],[Steam Consumption]:[CHW Consumption_2]], "Gas*",D531:AE531)</f>
        <v>0</v>
      </c>
      <c r="AH531" s="9">
        <f>SUMIF(Table1[[#Headers],[Steam Consumption]:[CHW Consumption_2]], "Steam*",D531:AE531)</f>
        <v>0</v>
      </c>
      <c r="AI531" s="9">
        <f>SUMIF(Table1[[#Headers],[Steam Consumption]:[CHW Consumption_2]], "HW *",D531:AE531)</f>
        <v>0</v>
      </c>
      <c r="AJ531" s="9">
        <f>SUMIF(Table1[[#Headers],[Steam Consumption]:[CHW Consumption_2]], "CHW*",D531:AE531)</f>
        <v>426400</v>
      </c>
      <c r="AK531" s="9">
        <f>SUMIF(Table1[[#Headers],[Steam Consumption]:[CHW Consumption_2]], "DW*",D531:AE531)</f>
        <v>0</v>
      </c>
      <c r="AL531" s="9">
        <f>Table1[[#This Row],[Total Elec Consumption]]*3.412</f>
        <v>131130.26833333337</v>
      </c>
      <c r="AM531" s="9">
        <f>Table1[[#This Row],[Total Gas Consumption]]*1</f>
        <v>0</v>
      </c>
      <c r="AN531" s="9">
        <f>Table1[[#This Row],[Total Steam Consumption]]*950/1000</f>
        <v>0</v>
      </c>
      <c r="AO531" s="9">
        <f>Table1[[#This Row],[Total HW Consumption]]</f>
        <v>0</v>
      </c>
      <c r="AP531" s="9">
        <f>Table1[[#This Row],[Total CHW Consumption]]</f>
        <v>426400</v>
      </c>
      <c r="AQ531" s="9">
        <f>Table1[[#This Row],[Total DW Consumption]]*0</f>
        <v>0</v>
      </c>
      <c r="AR531" s="9">
        <f>SUM(Table1[[#This Row],[Total Elec Energy]:[Total DW Energy]])</f>
        <v>557530.26833333331</v>
      </c>
      <c r="AS531" s="7">
        <f>IFERROR(Table1[[#This Row],[Total Building Energy (kBTU)]]/Table1[[#This Row],[Building Area]],0)</f>
        <v>6.6447008358559971</v>
      </c>
    </row>
    <row r="532" spans="1:45" x14ac:dyDescent="0.25">
      <c r="A532" s="4">
        <v>43800</v>
      </c>
      <c r="B532" t="s">
        <v>83</v>
      </c>
      <c r="C532">
        <f>VLOOKUP(Table1[[#This Row],[Building]],Building_Areas,2,FALSE)</f>
        <v>16298</v>
      </c>
      <c r="F532">
        <v>73102177.58296296</v>
      </c>
      <c r="G532">
        <v>4485.346520000182</v>
      </c>
      <c r="H532">
        <v>0</v>
      </c>
      <c r="I532">
        <v>9523.8888888888887</v>
      </c>
      <c r="J532">
        <v>0</v>
      </c>
      <c r="L532">
        <v>326873.18518518523</v>
      </c>
      <c r="P532">
        <v>54146.666666666672</v>
      </c>
      <c r="Q532">
        <v>25615.18518518519</v>
      </c>
      <c r="AF532" s="9">
        <f>SUMIF(Table1[[#Headers],[Steam Consumption]:[CHW Consumption_2]], "Elec*",D532:AE532)</f>
        <v>9523.8888888888887</v>
      </c>
      <c r="AG532" s="9">
        <f>SUMIF(Table1[[#Headers],[Steam Consumption]:[CHW Consumption_2]], "Gas*",D532:AE532)</f>
        <v>0</v>
      </c>
      <c r="AH532" s="9">
        <f>SUMIF(Table1[[#Headers],[Steam Consumption]:[CHW Consumption_2]], "Steam*",D532:AE532)</f>
        <v>79761.851851851854</v>
      </c>
      <c r="AI532" s="9">
        <f>SUMIF(Table1[[#Headers],[Steam Consumption]:[CHW Consumption_2]], "HW *",D532:AE532)</f>
        <v>0</v>
      </c>
      <c r="AJ532" s="9">
        <f>SUMIF(Table1[[#Headers],[Steam Consumption]:[CHW Consumption_2]], "CHW*",D532:AE532)</f>
        <v>0</v>
      </c>
      <c r="AK532" s="9">
        <f>SUMIF(Table1[[#Headers],[Steam Consumption]:[CHW Consumption_2]], "DW*",D532:AE532)</f>
        <v>326873.18518518523</v>
      </c>
      <c r="AL532" s="9">
        <f>Table1[[#This Row],[Total Elec Consumption]]*3.412</f>
        <v>32495.508888888886</v>
      </c>
      <c r="AM532" s="9">
        <f>Table1[[#This Row],[Total Gas Consumption]]*1</f>
        <v>0</v>
      </c>
      <c r="AN532" s="9">
        <f>Table1[[#This Row],[Total Steam Consumption]]*950/1000</f>
        <v>75773.75925925927</v>
      </c>
      <c r="AO532" s="9">
        <f>Table1[[#This Row],[Total HW Consumption]]</f>
        <v>0</v>
      </c>
      <c r="AP532" s="9">
        <f>Table1[[#This Row],[Total CHW Consumption]]</f>
        <v>0</v>
      </c>
      <c r="AQ532" s="9">
        <f>Table1[[#This Row],[Total DW Consumption]]*0</f>
        <v>0</v>
      </c>
      <c r="AR532" s="9">
        <f>SUM(Table1[[#This Row],[Total Elec Energy]:[Total DW Energy]])</f>
        <v>108269.26814814816</v>
      </c>
      <c r="AS532" s="7">
        <f>IFERROR(Table1[[#This Row],[Total Building Energy (kBTU)]]/Table1[[#This Row],[Building Area]],0)</f>
        <v>6.6431014939347257</v>
      </c>
    </row>
    <row r="533" spans="1:45" x14ac:dyDescent="0.25">
      <c r="A533" s="4">
        <v>43556</v>
      </c>
      <c r="B533" t="s">
        <v>126</v>
      </c>
      <c r="C533">
        <f>VLOOKUP(Table1[[#This Row],[Building]],Building_Areas,2,FALSE)</f>
        <v>62912.82</v>
      </c>
      <c r="D533">
        <v>244910.76923076919</v>
      </c>
      <c r="E533">
        <v>54228.260869565223</v>
      </c>
      <c r="F533">
        <v>223543648.3645485</v>
      </c>
      <c r="G533">
        <v>3553.2187046325639</v>
      </c>
      <c r="N533">
        <v>0</v>
      </c>
      <c r="AF533" s="9">
        <f>SUMIF(Table1[[#Headers],[Steam Consumption]:[CHW Consumption_2]], "Elec*",D533:AE533)</f>
        <v>54228.260869565223</v>
      </c>
      <c r="AG533" s="9">
        <f>SUMIF(Table1[[#Headers],[Steam Consumption]:[CHW Consumption_2]], "Gas*",D533:AE533)</f>
        <v>0</v>
      </c>
      <c r="AH533" s="9">
        <f>SUMIF(Table1[[#Headers],[Steam Consumption]:[CHW Consumption_2]], "Steam*",D533:AE533)</f>
        <v>244910.76923076919</v>
      </c>
      <c r="AI533" s="9">
        <f>SUMIF(Table1[[#Headers],[Steam Consumption]:[CHW Consumption_2]], "HW *",D533:AE533)</f>
        <v>0</v>
      </c>
      <c r="AJ533" s="9">
        <f>SUMIF(Table1[[#Headers],[Steam Consumption]:[CHW Consumption_2]], "CHW*",D533:AE533)</f>
        <v>0</v>
      </c>
      <c r="AK533" s="9">
        <f>SUMIF(Table1[[#Headers],[Steam Consumption]:[CHW Consumption_2]], "DW*",D533:AE533)</f>
        <v>0</v>
      </c>
      <c r="AL533" s="9">
        <f>Table1[[#This Row],[Total Elec Consumption]]*3.412</f>
        <v>185026.82608695654</v>
      </c>
      <c r="AM533" s="9">
        <f>Table1[[#This Row],[Total Gas Consumption]]*1</f>
        <v>0</v>
      </c>
      <c r="AN533" s="9">
        <f>Table1[[#This Row],[Total Steam Consumption]]*950/1000</f>
        <v>232665.23076923072</v>
      </c>
      <c r="AO533" s="9">
        <f>Table1[[#This Row],[Total HW Consumption]]</f>
        <v>0</v>
      </c>
      <c r="AP533" s="9">
        <f>Table1[[#This Row],[Total CHW Consumption]]</f>
        <v>0</v>
      </c>
      <c r="AQ533" s="9">
        <f>Table1[[#This Row],[Total DW Consumption]]*0</f>
        <v>0</v>
      </c>
      <c r="AR533" s="9">
        <f>SUM(Table1[[#This Row],[Total Elec Energy]:[Total DW Energy]])</f>
        <v>417692.05685618729</v>
      </c>
      <c r="AS533" s="7">
        <f>IFERROR(Table1[[#This Row],[Total Building Energy (kBTU)]]/Table1[[#This Row],[Building Area]],0)</f>
        <v>6.6392200644667856</v>
      </c>
    </row>
    <row r="534" spans="1:45" x14ac:dyDescent="0.25">
      <c r="A534" s="4">
        <v>44743</v>
      </c>
      <c r="B534" t="s">
        <v>83</v>
      </c>
      <c r="C534">
        <f>VLOOKUP(Table1[[#This Row],[Building]],Building_Areas,2,FALSE)</f>
        <v>16298</v>
      </c>
      <c r="F534">
        <v>46446804.537333332</v>
      </c>
      <c r="G534">
        <v>2849.8468853438048</v>
      </c>
      <c r="H534">
        <v>0</v>
      </c>
      <c r="I534">
        <v>17783.666666666661</v>
      </c>
      <c r="J534">
        <v>0</v>
      </c>
      <c r="L534">
        <v>773966.66666666674</v>
      </c>
      <c r="P534">
        <v>34823.333333333328</v>
      </c>
      <c r="Q534">
        <v>15190</v>
      </c>
      <c r="AF534" s="9">
        <f>SUMIF(Table1[[#Headers],[Steam Consumption]:[CHW Consumption_2]], "Elec*",D534:AE534)</f>
        <v>17783.666666666661</v>
      </c>
      <c r="AG534" s="9">
        <f>SUMIF(Table1[[#Headers],[Steam Consumption]:[CHW Consumption_2]], "Gas*",D534:AE534)</f>
        <v>0</v>
      </c>
      <c r="AH534" s="9">
        <f>SUMIF(Table1[[#Headers],[Steam Consumption]:[CHW Consumption_2]], "Steam*",D534:AE534)</f>
        <v>50013.333333333328</v>
      </c>
      <c r="AI534" s="9">
        <f>SUMIF(Table1[[#Headers],[Steam Consumption]:[CHW Consumption_2]], "HW *",D534:AE534)</f>
        <v>0</v>
      </c>
      <c r="AJ534" s="9">
        <f>SUMIF(Table1[[#Headers],[Steam Consumption]:[CHW Consumption_2]], "CHW*",D534:AE534)</f>
        <v>0</v>
      </c>
      <c r="AK534" s="9">
        <f>SUMIF(Table1[[#Headers],[Steam Consumption]:[CHW Consumption_2]], "DW*",D534:AE534)</f>
        <v>773966.66666666674</v>
      </c>
      <c r="AL534" s="9">
        <f>Table1[[#This Row],[Total Elec Consumption]]*3.412</f>
        <v>60677.870666666648</v>
      </c>
      <c r="AM534" s="9">
        <f>Table1[[#This Row],[Total Gas Consumption]]*1</f>
        <v>0</v>
      </c>
      <c r="AN534" s="9">
        <f>Table1[[#This Row],[Total Steam Consumption]]*950/1000</f>
        <v>47512.666666666664</v>
      </c>
      <c r="AO534" s="9">
        <f>Table1[[#This Row],[Total HW Consumption]]</f>
        <v>0</v>
      </c>
      <c r="AP534" s="9">
        <f>Table1[[#This Row],[Total CHW Consumption]]</f>
        <v>0</v>
      </c>
      <c r="AQ534" s="9">
        <f>Table1[[#This Row],[Total DW Consumption]]*0</f>
        <v>0</v>
      </c>
      <c r="AR534" s="9">
        <f>SUM(Table1[[#This Row],[Total Elec Energy]:[Total DW Energy]])</f>
        <v>108190.53733333331</v>
      </c>
      <c r="AS534" s="7">
        <f>IFERROR(Table1[[#This Row],[Total Building Energy (kBTU)]]/Table1[[#This Row],[Building Area]],0)</f>
        <v>6.6382707898719664</v>
      </c>
    </row>
    <row r="535" spans="1:45" x14ac:dyDescent="0.25">
      <c r="A535" s="4">
        <v>43891</v>
      </c>
      <c r="B535" t="s">
        <v>68</v>
      </c>
      <c r="C535">
        <f>VLOOKUP(Table1[[#This Row],[Building]],Building_Areas,2,FALSE)</f>
        <v>15616</v>
      </c>
      <c r="E535">
        <v>5617.4137931034484</v>
      </c>
      <c r="F535">
        <v>8465063.1675862074</v>
      </c>
      <c r="G535">
        <v>542.07627866202665</v>
      </c>
      <c r="J535">
        <v>84458.965517241377</v>
      </c>
      <c r="AF535" s="9">
        <f>SUMIF(Table1[[#Headers],[Steam Consumption]:[CHW Consumption_2]], "Elec*",D535:AE535)</f>
        <v>5617.4137931034484</v>
      </c>
      <c r="AG535" s="9">
        <f>SUMIF(Table1[[#Headers],[Steam Consumption]:[CHW Consumption_2]], "Gas*",D535:AE535)</f>
        <v>84458.965517241377</v>
      </c>
      <c r="AH535" s="9">
        <f>SUMIF(Table1[[#Headers],[Steam Consumption]:[CHW Consumption_2]], "Steam*",D535:AE535)</f>
        <v>0</v>
      </c>
      <c r="AI535" s="9">
        <f>SUMIF(Table1[[#Headers],[Steam Consumption]:[CHW Consumption_2]], "HW *",D535:AE535)</f>
        <v>0</v>
      </c>
      <c r="AJ535" s="9">
        <f>SUMIF(Table1[[#Headers],[Steam Consumption]:[CHW Consumption_2]], "CHW*",D535:AE535)</f>
        <v>0</v>
      </c>
      <c r="AK535" s="9">
        <f>SUMIF(Table1[[#Headers],[Steam Consumption]:[CHW Consumption_2]], "DW*",D535:AE535)</f>
        <v>0</v>
      </c>
      <c r="AL535" s="9">
        <f>Table1[[#This Row],[Total Elec Consumption]]*3.412</f>
        <v>19166.615862068964</v>
      </c>
      <c r="AM535" s="9">
        <f>Table1[[#This Row],[Total Gas Consumption]]*1</f>
        <v>84458.965517241377</v>
      </c>
      <c r="AN535" s="9">
        <f>Table1[[#This Row],[Total Steam Consumption]]*950/1000</f>
        <v>0</v>
      </c>
      <c r="AO535" s="9">
        <f>Table1[[#This Row],[Total HW Consumption]]</f>
        <v>0</v>
      </c>
      <c r="AP535" s="9">
        <f>Table1[[#This Row],[Total CHW Consumption]]</f>
        <v>0</v>
      </c>
      <c r="AQ535" s="9">
        <f>Table1[[#This Row],[Total DW Consumption]]*0</f>
        <v>0</v>
      </c>
      <c r="AR535" s="9">
        <f>SUM(Table1[[#This Row],[Total Elec Energy]:[Total DW Energy]])</f>
        <v>103625.58137931034</v>
      </c>
      <c r="AS535" s="7">
        <f>IFERROR(Table1[[#This Row],[Total Building Energy (kBTU)]]/Table1[[#This Row],[Building Area]],0)</f>
        <v>6.6358594633267378</v>
      </c>
    </row>
    <row r="536" spans="1:45" x14ac:dyDescent="0.25">
      <c r="A536" s="4">
        <v>43770</v>
      </c>
      <c r="B536" t="s">
        <v>99</v>
      </c>
      <c r="C536">
        <f>VLOOKUP(Table1[[#This Row],[Building]],Building_Areas,2,FALSE)</f>
        <v>123454</v>
      </c>
      <c r="D536">
        <v>587614.2857142858</v>
      </c>
      <c r="F536">
        <v>536283136.79345948</v>
      </c>
      <c r="G536">
        <v>4343.9915822367802</v>
      </c>
      <c r="H536">
        <v>29562</v>
      </c>
      <c r="I536">
        <v>45812.399999999987</v>
      </c>
      <c r="L536">
        <v>121730.76923076921</v>
      </c>
      <c r="N536">
        <v>0</v>
      </c>
      <c r="AF536" s="9">
        <f>SUMIF(Table1[[#Headers],[Steam Consumption]:[CHW Consumption_2]], "Elec*",D536:AE536)</f>
        <v>75374.399999999994</v>
      </c>
      <c r="AG536" s="9">
        <f>SUMIF(Table1[[#Headers],[Steam Consumption]:[CHW Consumption_2]], "Gas*",D536:AE536)</f>
        <v>0</v>
      </c>
      <c r="AH536" s="9">
        <f>SUMIF(Table1[[#Headers],[Steam Consumption]:[CHW Consumption_2]], "Steam*",D536:AE536)</f>
        <v>587614.2857142858</v>
      </c>
      <c r="AI536" s="9">
        <f>SUMIF(Table1[[#Headers],[Steam Consumption]:[CHW Consumption_2]], "HW *",D536:AE536)</f>
        <v>0</v>
      </c>
      <c r="AJ536" s="9">
        <f>SUMIF(Table1[[#Headers],[Steam Consumption]:[CHW Consumption_2]], "CHW*",D536:AE536)</f>
        <v>0</v>
      </c>
      <c r="AK536" s="9">
        <f>SUMIF(Table1[[#Headers],[Steam Consumption]:[CHW Consumption_2]], "DW*",D536:AE536)</f>
        <v>121730.76923076921</v>
      </c>
      <c r="AL536" s="9">
        <f>Table1[[#This Row],[Total Elec Consumption]]*3.412</f>
        <v>257177.45279999997</v>
      </c>
      <c r="AM536" s="9">
        <f>Table1[[#This Row],[Total Gas Consumption]]*1</f>
        <v>0</v>
      </c>
      <c r="AN536" s="9">
        <f>Table1[[#This Row],[Total Steam Consumption]]*950/1000</f>
        <v>558233.57142857148</v>
      </c>
      <c r="AO536" s="9">
        <f>Table1[[#This Row],[Total HW Consumption]]</f>
        <v>0</v>
      </c>
      <c r="AP536" s="9">
        <f>Table1[[#This Row],[Total CHW Consumption]]</f>
        <v>0</v>
      </c>
      <c r="AQ536" s="9">
        <f>Table1[[#This Row],[Total DW Consumption]]*0</f>
        <v>0</v>
      </c>
      <c r="AR536" s="9">
        <f>SUM(Table1[[#This Row],[Total Elec Energy]:[Total DW Energy]])</f>
        <v>815411.02422857145</v>
      </c>
      <c r="AS536" s="7">
        <f>IFERROR(Table1[[#This Row],[Total Building Energy (kBTU)]]/Table1[[#This Row],[Building Area]],0)</f>
        <v>6.6049785687670832</v>
      </c>
    </row>
    <row r="537" spans="1:45" x14ac:dyDescent="0.25">
      <c r="A537" s="4">
        <v>43497</v>
      </c>
      <c r="B537" t="s">
        <v>125</v>
      </c>
      <c r="C537">
        <f>VLOOKUP(Table1[[#This Row],[Building]],Building_Areas,2,FALSE)</f>
        <v>27319</v>
      </c>
      <c r="E537">
        <v>41225.617391304237</v>
      </c>
      <c r="F537">
        <v>4088231.03730836</v>
      </c>
      <c r="G537">
        <v>149.6479020940869</v>
      </c>
      <c r="J537">
        <v>39475.692307692298</v>
      </c>
      <c r="AF537" s="9">
        <f>SUMIF(Table1[[#Headers],[Steam Consumption]:[CHW Consumption_2]], "Elec*",D537:AE537)</f>
        <v>41225.617391304237</v>
      </c>
      <c r="AG537" s="9">
        <f>SUMIF(Table1[[#Headers],[Steam Consumption]:[CHW Consumption_2]], "Gas*",D537:AE537)</f>
        <v>39475.692307692298</v>
      </c>
      <c r="AH537" s="9">
        <f>SUMIF(Table1[[#Headers],[Steam Consumption]:[CHW Consumption_2]], "Steam*",D537:AE537)</f>
        <v>0</v>
      </c>
      <c r="AI537" s="9">
        <f>SUMIF(Table1[[#Headers],[Steam Consumption]:[CHW Consumption_2]], "HW *",D537:AE537)</f>
        <v>0</v>
      </c>
      <c r="AJ537" s="9">
        <f>SUMIF(Table1[[#Headers],[Steam Consumption]:[CHW Consumption_2]], "CHW*",D537:AE537)</f>
        <v>0</v>
      </c>
      <c r="AK537" s="9">
        <f>SUMIF(Table1[[#Headers],[Steam Consumption]:[CHW Consumption_2]], "DW*",D537:AE537)</f>
        <v>0</v>
      </c>
      <c r="AL537" s="9">
        <f>Table1[[#This Row],[Total Elec Consumption]]*3.412</f>
        <v>140661.80653913005</v>
      </c>
      <c r="AM537" s="9">
        <f>Table1[[#This Row],[Total Gas Consumption]]*1</f>
        <v>39475.692307692298</v>
      </c>
      <c r="AN537" s="9">
        <f>Table1[[#This Row],[Total Steam Consumption]]*950/1000</f>
        <v>0</v>
      </c>
      <c r="AO537" s="9">
        <f>Table1[[#This Row],[Total HW Consumption]]</f>
        <v>0</v>
      </c>
      <c r="AP537" s="9">
        <f>Table1[[#This Row],[Total CHW Consumption]]</f>
        <v>0</v>
      </c>
      <c r="AQ537" s="9">
        <f>Table1[[#This Row],[Total DW Consumption]]*0</f>
        <v>0</v>
      </c>
      <c r="AR537" s="9">
        <f>SUM(Table1[[#This Row],[Total Elec Energy]:[Total DW Energy]])</f>
        <v>180137.49884682236</v>
      </c>
      <c r="AS537" s="7">
        <f>IFERROR(Table1[[#This Row],[Total Building Energy (kBTU)]]/Table1[[#This Row],[Building Area]],0)</f>
        <v>6.5938540520085782</v>
      </c>
    </row>
    <row r="538" spans="1:45" x14ac:dyDescent="0.25">
      <c r="A538" s="4">
        <v>43647</v>
      </c>
      <c r="B538" t="s">
        <v>194</v>
      </c>
      <c r="C538">
        <f>VLOOKUP(Table1[[#This Row],[Building]],Building_Areas,2,FALSE)</f>
        <v>93667</v>
      </c>
      <c r="F538">
        <v>1118484.926910345</v>
      </c>
      <c r="G538">
        <v>11.94107772118617</v>
      </c>
      <c r="H538">
        <v>156478</v>
      </c>
      <c r="I538">
        <v>23956.799999999999</v>
      </c>
      <c r="K538">
        <v>10</v>
      </c>
      <c r="L538">
        <v>502841.37931034481</v>
      </c>
      <c r="AF538" s="9">
        <f>SUMIF(Table1[[#Headers],[Steam Consumption]:[CHW Consumption_2]], "Elec*",D538:AE538)</f>
        <v>180434.8</v>
      </c>
      <c r="AG538" s="9">
        <f>SUMIF(Table1[[#Headers],[Steam Consumption]:[CHW Consumption_2]], "Gas*",D538:AE538)</f>
        <v>0</v>
      </c>
      <c r="AH538" s="9">
        <f>SUMIF(Table1[[#Headers],[Steam Consumption]:[CHW Consumption_2]], "Steam*",D538:AE538)</f>
        <v>0</v>
      </c>
      <c r="AI538" s="9">
        <f>SUMIF(Table1[[#Headers],[Steam Consumption]:[CHW Consumption_2]], "HW *",D538:AE538)</f>
        <v>10</v>
      </c>
      <c r="AJ538" s="9">
        <f>SUMIF(Table1[[#Headers],[Steam Consumption]:[CHW Consumption_2]], "CHW*",D538:AE538)</f>
        <v>0</v>
      </c>
      <c r="AK538" s="9">
        <f>SUMIF(Table1[[#Headers],[Steam Consumption]:[CHW Consumption_2]], "DW*",D538:AE538)</f>
        <v>502841.37931034481</v>
      </c>
      <c r="AL538" s="9">
        <f>Table1[[#This Row],[Total Elec Consumption]]*3.412</f>
        <v>615643.53759999992</v>
      </c>
      <c r="AM538" s="9">
        <f>Table1[[#This Row],[Total Gas Consumption]]*1</f>
        <v>0</v>
      </c>
      <c r="AN538" s="9">
        <f>Table1[[#This Row],[Total Steam Consumption]]*950/1000</f>
        <v>0</v>
      </c>
      <c r="AO538" s="9">
        <f>Table1[[#This Row],[Total HW Consumption]]</f>
        <v>10</v>
      </c>
      <c r="AP538" s="9">
        <f>Table1[[#This Row],[Total CHW Consumption]]</f>
        <v>0</v>
      </c>
      <c r="AQ538" s="9">
        <f>Table1[[#This Row],[Total DW Consumption]]*0</f>
        <v>0</v>
      </c>
      <c r="AR538" s="9">
        <f>SUM(Table1[[#This Row],[Total Elec Energy]:[Total DW Energy]])</f>
        <v>615653.53759999992</v>
      </c>
      <c r="AS538" s="7">
        <f>IFERROR(Table1[[#This Row],[Total Building Energy (kBTU)]]/Table1[[#This Row],[Building Area]],0)</f>
        <v>6.5727901779708962</v>
      </c>
    </row>
    <row r="539" spans="1:45" x14ac:dyDescent="0.25">
      <c r="A539" s="4">
        <v>43374</v>
      </c>
      <c r="B539" t="s">
        <v>83</v>
      </c>
      <c r="C539">
        <f>VLOOKUP(Table1[[#This Row],[Building]],Building_Areas,2,FALSE)</f>
        <v>16298</v>
      </c>
      <c r="F539">
        <v>64610907.066370368</v>
      </c>
      <c r="G539">
        <v>3964.345752016834</v>
      </c>
      <c r="H539">
        <v>0</v>
      </c>
      <c r="I539">
        <v>11809.85185185185</v>
      </c>
      <c r="J539">
        <v>0</v>
      </c>
      <c r="L539">
        <v>424585.18518518523</v>
      </c>
      <c r="P539">
        <v>55363.703703703701</v>
      </c>
      <c r="Q539">
        <v>14971.85185185185</v>
      </c>
      <c r="AF539" s="9">
        <f>SUMIF(Table1[[#Headers],[Steam Consumption]:[CHW Consumption_2]], "Elec*",D539:AE539)</f>
        <v>11809.85185185185</v>
      </c>
      <c r="AG539" s="9">
        <f>SUMIF(Table1[[#Headers],[Steam Consumption]:[CHW Consumption_2]], "Gas*",D539:AE539)</f>
        <v>0</v>
      </c>
      <c r="AH539" s="9">
        <f>SUMIF(Table1[[#Headers],[Steam Consumption]:[CHW Consumption_2]], "Steam*",D539:AE539)</f>
        <v>70335.555555555547</v>
      </c>
      <c r="AI539" s="9">
        <f>SUMIF(Table1[[#Headers],[Steam Consumption]:[CHW Consumption_2]], "HW *",D539:AE539)</f>
        <v>0</v>
      </c>
      <c r="AJ539" s="9">
        <f>SUMIF(Table1[[#Headers],[Steam Consumption]:[CHW Consumption_2]], "CHW*",D539:AE539)</f>
        <v>0</v>
      </c>
      <c r="AK539" s="9">
        <f>SUMIF(Table1[[#Headers],[Steam Consumption]:[CHW Consumption_2]], "DW*",D539:AE539)</f>
        <v>424585.18518518523</v>
      </c>
      <c r="AL539" s="9">
        <f>Table1[[#This Row],[Total Elec Consumption]]*3.412</f>
        <v>40295.214518518515</v>
      </c>
      <c r="AM539" s="9">
        <f>Table1[[#This Row],[Total Gas Consumption]]*1</f>
        <v>0</v>
      </c>
      <c r="AN539" s="9">
        <f>Table1[[#This Row],[Total Steam Consumption]]*950/1000</f>
        <v>66818.777777777766</v>
      </c>
      <c r="AO539" s="9">
        <f>Table1[[#This Row],[Total HW Consumption]]</f>
        <v>0</v>
      </c>
      <c r="AP539" s="9">
        <f>Table1[[#This Row],[Total CHW Consumption]]</f>
        <v>0</v>
      </c>
      <c r="AQ539" s="9">
        <f>Table1[[#This Row],[Total DW Consumption]]*0</f>
        <v>0</v>
      </c>
      <c r="AR539" s="9">
        <f>SUM(Table1[[#This Row],[Total Elec Energy]:[Total DW Energy]])</f>
        <v>107113.99229629629</v>
      </c>
      <c r="AS539" s="7">
        <f>IFERROR(Table1[[#This Row],[Total Building Energy (kBTU)]]/Table1[[#This Row],[Building Area]],0)</f>
        <v>6.5722169773160077</v>
      </c>
    </row>
    <row r="540" spans="1:45" x14ac:dyDescent="0.25">
      <c r="A540" s="4">
        <v>44621</v>
      </c>
      <c r="B540" t="s">
        <v>99</v>
      </c>
      <c r="C540">
        <f>VLOOKUP(Table1[[#This Row],[Building]],Building_Areas,2,FALSE)</f>
        <v>123454</v>
      </c>
      <c r="D540">
        <v>579148.41379310342</v>
      </c>
      <c r="F540">
        <v>528538523.90048271</v>
      </c>
      <c r="G540">
        <v>4281.2588000427913</v>
      </c>
      <c r="H540">
        <v>28334</v>
      </c>
      <c r="I540">
        <v>48096.5</v>
      </c>
      <c r="L540">
        <v>94389.655172413797</v>
      </c>
      <c r="N540">
        <v>0</v>
      </c>
      <c r="AF540" s="9">
        <f>SUMIF(Table1[[#Headers],[Steam Consumption]:[CHW Consumption_2]], "Elec*",D540:AE540)</f>
        <v>76430.5</v>
      </c>
      <c r="AG540" s="9">
        <f>SUMIF(Table1[[#Headers],[Steam Consumption]:[CHW Consumption_2]], "Gas*",D540:AE540)</f>
        <v>0</v>
      </c>
      <c r="AH540" s="9">
        <f>SUMIF(Table1[[#Headers],[Steam Consumption]:[CHW Consumption_2]], "Steam*",D540:AE540)</f>
        <v>579148.41379310342</v>
      </c>
      <c r="AI540" s="9">
        <f>SUMIF(Table1[[#Headers],[Steam Consumption]:[CHW Consumption_2]], "HW *",D540:AE540)</f>
        <v>0</v>
      </c>
      <c r="AJ540" s="9">
        <f>SUMIF(Table1[[#Headers],[Steam Consumption]:[CHW Consumption_2]], "CHW*",D540:AE540)</f>
        <v>0</v>
      </c>
      <c r="AK540" s="9">
        <f>SUMIF(Table1[[#Headers],[Steam Consumption]:[CHW Consumption_2]], "DW*",D540:AE540)</f>
        <v>94389.655172413797</v>
      </c>
      <c r="AL540" s="9">
        <f>Table1[[#This Row],[Total Elec Consumption]]*3.412</f>
        <v>260780.86599999998</v>
      </c>
      <c r="AM540" s="9">
        <f>Table1[[#This Row],[Total Gas Consumption]]*1</f>
        <v>0</v>
      </c>
      <c r="AN540" s="9">
        <f>Table1[[#This Row],[Total Steam Consumption]]*950/1000</f>
        <v>550190.9931034483</v>
      </c>
      <c r="AO540" s="9">
        <f>Table1[[#This Row],[Total HW Consumption]]</f>
        <v>0</v>
      </c>
      <c r="AP540" s="9">
        <f>Table1[[#This Row],[Total CHW Consumption]]</f>
        <v>0</v>
      </c>
      <c r="AQ540" s="9">
        <f>Table1[[#This Row],[Total DW Consumption]]*0</f>
        <v>0</v>
      </c>
      <c r="AR540" s="9">
        <f>SUM(Table1[[#This Row],[Total Elec Energy]:[Total DW Energy]])</f>
        <v>810971.85910344822</v>
      </c>
      <c r="AS540" s="7">
        <f>IFERROR(Table1[[#This Row],[Total Building Energy (kBTU)]]/Table1[[#This Row],[Building Area]],0)</f>
        <v>6.5690205186016506</v>
      </c>
    </row>
    <row r="541" spans="1:45" x14ac:dyDescent="0.25">
      <c r="A541" s="4">
        <v>44713</v>
      </c>
      <c r="B541" t="s">
        <v>96</v>
      </c>
      <c r="C541">
        <f>VLOOKUP(Table1[[#This Row],[Building]],Building_Areas,2,FALSE)</f>
        <v>392894</v>
      </c>
      <c r="D541">
        <v>0</v>
      </c>
      <c r="F541">
        <v>956489610.06624711</v>
      </c>
      <c r="G541">
        <v>2434.4724278463068</v>
      </c>
      <c r="H541">
        <v>0</v>
      </c>
      <c r="I541">
        <v>0</v>
      </c>
      <c r="M541">
        <v>105762.1153846154</v>
      </c>
      <c r="O541">
        <v>335848.8</v>
      </c>
      <c r="P541">
        <v>1046948.571428571</v>
      </c>
      <c r="Q541">
        <v>0</v>
      </c>
      <c r="R541">
        <v>32.142857142857139</v>
      </c>
      <c r="S541">
        <v>0</v>
      </c>
      <c r="T541">
        <v>703.92857142857144</v>
      </c>
      <c r="U541">
        <v>429.23076923076923</v>
      </c>
      <c r="V541">
        <v>3446.7857142857142</v>
      </c>
      <c r="W541">
        <v>6707.1428571428578</v>
      </c>
      <c r="X541">
        <v>1470</v>
      </c>
      <c r="Y541">
        <v>7362.6923076923076</v>
      </c>
      <c r="Z541">
        <v>37888.888888888891</v>
      </c>
      <c r="AA541">
        <v>29884.61538461539</v>
      </c>
      <c r="AF541" s="9">
        <f>SUMIF(Table1[[#Headers],[Steam Consumption]:[CHW Consumption_2]], "Elec*",D541:AE541)</f>
        <v>461730.69560439565</v>
      </c>
      <c r="AG541" s="9">
        <f>SUMIF(Table1[[#Headers],[Steam Consumption]:[CHW Consumption_2]], "Gas*",D541:AE541)</f>
        <v>0</v>
      </c>
      <c r="AH541" s="9">
        <f>SUMIF(Table1[[#Headers],[Steam Consumption]:[CHW Consumption_2]], "Steam*",D541:AE541)</f>
        <v>1046980.7142857139</v>
      </c>
      <c r="AI541" s="9">
        <f>SUMIF(Table1[[#Headers],[Steam Consumption]:[CHW Consumption_2]], "HW *",D541:AE541)</f>
        <v>0</v>
      </c>
      <c r="AJ541" s="9">
        <f>SUMIF(Table1[[#Headers],[Steam Consumption]:[CHW Consumption_2]], "CHW*",D541:AE541)</f>
        <v>0</v>
      </c>
      <c r="AK541" s="9">
        <f>SUMIF(Table1[[#Headers],[Steam Consumption]:[CHW Consumption_2]], "DW*",D541:AE541)</f>
        <v>67773.504273504281</v>
      </c>
      <c r="AL541" s="9">
        <f>Table1[[#This Row],[Total Elec Consumption]]*3.412</f>
        <v>1575425.1334021979</v>
      </c>
      <c r="AM541" s="9">
        <f>Table1[[#This Row],[Total Gas Consumption]]*1</f>
        <v>0</v>
      </c>
      <c r="AN541" s="9">
        <f>Table1[[#This Row],[Total Steam Consumption]]*950/1000</f>
        <v>994631.67857142817</v>
      </c>
      <c r="AO541" s="9">
        <f>Table1[[#This Row],[Total HW Consumption]]</f>
        <v>0</v>
      </c>
      <c r="AP541" s="9">
        <f>Table1[[#This Row],[Total CHW Consumption]]</f>
        <v>0</v>
      </c>
      <c r="AQ541" s="9">
        <f>Table1[[#This Row],[Total DW Consumption]]*0</f>
        <v>0</v>
      </c>
      <c r="AR541" s="9">
        <f>SUM(Table1[[#This Row],[Total Elec Energy]:[Total DW Energy]])</f>
        <v>2570056.8119736258</v>
      </c>
      <c r="AS541" s="7">
        <f>IFERROR(Table1[[#This Row],[Total Building Energy (kBTU)]]/Table1[[#This Row],[Building Area]],0)</f>
        <v>6.5413490966357992</v>
      </c>
    </row>
    <row r="542" spans="1:45" x14ac:dyDescent="0.25">
      <c r="A542" s="4">
        <v>43191</v>
      </c>
      <c r="B542" t="s">
        <v>114</v>
      </c>
      <c r="C542">
        <f>VLOOKUP(Table1[[#This Row],[Building]],Building_Areas,2,FALSE)</f>
        <v>102517</v>
      </c>
      <c r="D542">
        <v>587640</v>
      </c>
      <c r="E542">
        <v>32829</v>
      </c>
      <c r="F542">
        <v>536039692.54799998</v>
      </c>
      <c r="G542">
        <v>5228.7883233805123</v>
      </c>
      <c r="AF542" s="9">
        <f>SUMIF(Table1[[#Headers],[Steam Consumption]:[CHW Consumption_2]], "Elec*",D542:AE542)</f>
        <v>32829</v>
      </c>
      <c r="AG542" s="9">
        <f>SUMIF(Table1[[#Headers],[Steam Consumption]:[CHW Consumption_2]], "Gas*",D542:AE542)</f>
        <v>0</v>
      </c>
      <c r="AH542" s="9">
        <f>SUMIF(Table1[[#Headers],[Steam Consumption]:[CHW Consumption_2]], "Steam*",D542:AE542)</f>
        <v>587640</v>
      </c>
      <c r="AI542" s="9">
        <f>SUMIF(Table1[[#Headers],[Steam Consumption]:[CHW Consumption_2]], "HW *",D542:AE542)</f>
        <v>0</v>
      </c>
      <c r="AJ542" s="9">
        <f>SUMIF(Table1[[#Headers],[Steam Consumption]:[CHW Consumption_2]], "CHW*",D542:AE542)</f>
        <v>0</v>
      </c>
      <c r="AK542" s="9">
        <f>SUMIF(Table1[[#Headers],[Steam Consumption]:[CHW Consumption_2]], "DW*",D542:AE542)</f>
        <v>0</v>
      </c>
      <c r="AL542" s="9">
        <f>Table1[[#This Row],[Total Elec Consumption]]*3.412</f>
        <v>112012.548</v>
      </c>
      <c r="AM542" s="9">
        <f>Table1[[#This Row],[Total Gas Consumption]]*1</f>
        <v>0</v>
      </c>
      <c r="AN542" s="9">
        <f>Table1[[#This Row],[Total Steam Consumption]]*950/1000</f>
        <v>558258</v>
      </c>
      <c r="AO542" s="9">
        <f>Table1[[#This Row],[Total HW Consumption]]</f>
        <v>0</v>
      </c>
      <c r="AP542" s="9">
        <f>Table1[[#This Row],[Total CHW Consumption]]</f>
        <v>0</v>
      </c>
      <c r="AQ542" s="9">
        <f>Table1[[#This Row],[Total DW Consumption]]*0</f>
        <v>0</v>
      </c>
      <c r="AR542" s="9">
        <f>SUM(Table1[[#This Row],[Total Elec Energy]:[Total DW Energy]])</f>
        <v>670270.54799999995</v>
      </c>
      <c r="AS542" s="7">
        <f>IFERROR(Table1[[#This Row],[Total Building Energy (kBTU)]]/Table1[[#This Row],[Building Area]],0)</f>
        <v>6.5381404840172843</v>
      </c>
    </row>
    <row r="543" spans="1:45" x14ac:dyDescent="0.25">
      <c r="A543" s="4">
        <v>44136</v>
      </c>
      <c r="B543" t="s">
        <v>96</v>
      </c>
      <c r="C543">
        <f>VLOOKUP(Table1[[#This Row],[Building]],Building_Areas,2,FALSE)</f>
        <v>392894</v>
      </c>
      <c r="D543">
        <v>0</v>
      </c>
      <c r="F543">
        <v>1597569416.8170669</v>
      </c>
      <c r="G543">
        <v>4066.1588540854968</v>
      </c>
      <c r="H543">
        <v>0</v>
      </c>
      <c r="I543">
        <v>0</v>
      </c>
      <c r="M543">
        <v>100051.5789473684</v>
      </c>
      <c r="O543">
        <v>145404.64285714281</v>
      </c>
      <c r="P543">
        <v>1748502.857142857</v>
      </c>
      <c r="Q543">
        <v>0</v>
      </c>
      <c r="R543">
        <v>0</v>
      </c>
      <c r="S543">
        <v>2226.3157894736842</v>
      </c>
      <c r="T543">
        <v>70.714285714285722</v>
      </c>
      <c r="U543">
        <v>486.31578947368422</v>
      </c>
      <c r="V543">
        <v>4770</v>
      </c>
      <c r="W543">
        <v>3382.5</v>
      </c>
      <c r="X543">
        <v>2045.3571428571429</v>
      </c>
      <c r="Y543">
        <v>8071.5789473684199</v>
      </c>
      <c r="Z543">
        <v>1500</v>
      </c>
      <c r="AA543">
        <v>1178.571428571428</v>
      </c>
      <c r="AF543" s="9">
        <f>SUMIF(Table1[[#Headers],[Steam Consumption]:[CHW Consumption_2]], "Elec*",D543:AE543)</f>
        <v>264282.68796992471</v>
      </c>
      <c r="AG543" s="9">
        <f>SUMIF(Table1[[#Headers],[Steam Consumption]:[CHW Consumption_2]], "Gas*",D543:AE543)</f>
        <v>0</v>
      </c>
      <c r="AH543" s="9">
        <f>SUMIF(Table1[[#Headers],[Steam Consumption]:[CHW Consumption_2]], "Steam*",D543:AE543)</f>
        <v>1750729.1729323308</v>
      </c>
      <c r="AI543" s="9">
        <f>SUMIF(Table1[[#Headers],[Steam Consumption]:[CHW Consumption_2]], "HW *",D543:AE543)</f>
        <v>0</v>
      </c>
      <c r="AJ543" s="9">
        <f>SUMIF(Table1[[#Headers],[Steam Consumption]:[CHW Consumption_2]], "CHW*",D543:AE543)</f>
        <v>0</v>
      </c>
      <c r="AK543" s="9">
        <f>SUMIF(Table1[[#Headers],[Steam Consumption]:[CHW Consumption_2]], "DW*",D543:AE543)</f>
        <v>2678.571428571428</v>
      </c>
      <c r="AL543" s="9">
        <f>Table1[[#This Row],[Total Elec Consumption]]*3.412</f>
        <v>901732.53135338309</v>
      </c>
      <c r="AM543" s="9">
        <f>Table1[[#This Row],[Total Gas Consumption]]*1</f>
        <v>0</v>
      </c>
      <c r="AN543" s="9">
        <f>Table1[[#This Row],[Total Steam Consumption]]*950/1000</f>
        <v>1663192.7142857141</v>
      </c>
      <c r="AO543" s="9">
        <f>Table1[[#This Row],[Total HW Consumption]]</f>
        <v>0</v>
      </c>
      <c r="AP543" s="9">
        <f>Table1[[#This Row],[Total CHW Consumption]]</f>
        <v>0</v>
      </c>
      <c r="AQ543" s="9">
        <f>Table1[[#This Row],[Total DW Consumption]]*0</f>
        <v>0</v>
      </c>
      <c r="AR543" s="9">
        <f>SUM(Table1[[#This Row],[Total Elec Energy]:[Total DW Energy]])</f>
        <v>2564925.2456390969</v>
      </c>
      <c r="AS543" s="7">
        <f>IFERROR(Table1[[#This Row],[Total Building Energy (kBTU)]]/Table1[[#This Row],[Building Area]],0)</f>
        <v>6.5282881531382433</v>
      </c>
    </row>
    <row r="544" spans="1:45" x14ac:dyDescent="0.25">
      <c r="A544" s="4">
        <v>44621</v>
      </c>
      <c r="B544" t="s">
        <v>114</v>
      </c>
      <c r="C544">
        <f>VLOOKUP(Table1[[#This Row],[Building]],Building_Areas,2,FALSE)</f>
        <v>102517</v>
      </c>
      <c r="D544">
        <v>583142.06896551722</v>
      </c>
      <c r="E544">
        <v>32243.321428571431</v>
      </c>
      <c r="F544">
        <v>531935581.10926598</v>
      </c>
      <c r="G544">
        <v>5188.7548514808868</v>
      </c>
      <c r="AF544" s="9">
        <f>SUMIF(Table1[[#Headers],[Steam Consumption]:[CHW Consumption_2]], "Elec*",D544:AE544)</f>
        <v>32243.321428571431</v>
      </c>
      <c r="AG544" s="9">
        <f>SUMIF(Table1[[#Headers],[Steam Consumption]:[CHW Consumption_2]], "Gas*",D544:AE544)</f>
        <v>0</v>
      </c>
      <c r="AH544" s="9">
        <f>SUMIF(Table1[[#Headers],[Steam Consumption]:[CHW Consumption_2]], "Steam*",D544:AE544)</f>
        <v>583142.06896551722</v>
      </c>
      <c r="AI544" s="9">
        <f>SUMIF(Table1[[#Headers],[Steam Consumption]:[CHW Consumption_2]], "HW *",D544:AE544)</f>
        <v>0</v>
      </c>
      <c r="AJ544" s="9">
        <f>SUMIF(Table1[[#Headers],[Steam Consumption]:[CHW Consumption_2]], "CHW*",D544:AE544)</f>
        <v>0</v>
      </c>
      <c r="AK544" s="9">
        <f>SUMIF(Table1[[#Headers],[Steam Consumption]:[CHW Consumption_2]], "DW*",D544:AE544)</f>
        <v>0</v>
      </c>
      <c r="AL544" s="9">
        <f>Table1[[#This Row],[Total Elec Consumption]]*3.412</f>
        <v>110014.21271428572</v>
      </c>
      <c r="AM544" s="9">
        <f>Table1[[#This Row],[Total Gas Consumption]]*1</f>
        <v>0</v>
      </c>
      <c r="AN544" s="9">
        <f>Table1[[#This Row],[Total Steam Consumption]]*950/1000</f>
        <v>553984.96551724139</v>
      </c>
      <c r="AO544" s="9">
        <f>Table1[[#This Row],[Total HW Consumption]]</f>
        <v>0</v>
      </c>
      <c r="AP544" s="9">
        <f>Table1[[#This Row],[Total CHW Consumption]]</f>
        <v>0</v>
      </c>
      <c r="AQ544" s="9">
        <f>Table1[[#This Row],[Total DW Consumption]]*0</f>
        <v>0</v>
      </c>
      <c r="AR544" s="9">
        <f>SUM(Table1[[#This Row],[Total Elec Energy]:[Total DW Energy]])</f>
        <v>663999.1782315271</v>
      </c>
      <c r="AS544" s="7">
        <f>IFERROR(Table1[[#This Row],[Total Building Energy (kBTU)]]/Table1[[#This Row],[Building Area]],0)</f>
        <v>6.4769665346384215</v>
      </c>
    </row>
    <row r="545" spans="1:45" x14ac:dyDescent="0.25">
      <c r="A545" s="4">
        <v>44105</v>
      </c>
      <c r="B545" t="s">
        <v>126</v>
      </c>
      <c r="C545">
        <f>VLOOKUP(Table1[[#This Row],[Building]],Building_Areas,2,FALSE)</f>
        <v>62912.82</v>
      </c>
      <c r="D545">
        <v>210172</v>
      </c>
      <c r="E545">
        <v>54626</v>
      </c>
      <c r="F545">
        <v>191863268.21200001</v>
      </c>
      <c r="G545">
        <v>3049.6601372053469</v>
      </c>
      <c r="N545">
        <v>20300</v>
      </c>
      <c r="AF545" s="9">
        <f>SUMIF(Table1[[#Headers],[Steam Consumption]:[CHW Consumption_2]], "Elec*",D545:AE545)</f>
        <v>54626</v>
      </c>
      <c r="AG545" s="9">
        <f>SUMIF(Table1[[#Headers],[Steam Consumption]:[CHW Consumption_2]], "Gas*",D545:AE545)</f>
        <v>0</v>
      </c>
      <c r="AH545" s="9">
        <f>SUMIF(Table1[[#Headers],[Steam Consumption]:[CHW Consumption_2]], "Steam*",D545:AE545)</f>
        <v>210172</v>
      </c>
      <c r="AI545" s="9">
        <f>SUMIF(Table1[[#Headers],[Steam Consumption]:[CHW Consumption_2]], "HW *",D545:AE545)</f>
        <v>0</v>
      </c>
      <c r="AJ545" s="9">
        <f>SUMIF(Table1[[#Headers],[Steam Consumption]:[CHW Consumption_2]], "CHW*",D545:AE545)</f>
        <v>20300</v>
      </c>
      <c r="AK545" s="9">
        <f>SUMIF(Table1[[#Headers],[Steam Consumption]:[CHW Consumption_2]], "DW*",D545:AE545)</f>
        <v>0</v>
      </c>
      <c r="AL545" s="9">
        <f>Table1[[#This Row],[Total Elec Consumption]]*3.412</f>
        <v>186383.91199999998</v>
      </c>
      <c r="AM545" s="9">
        <f>Table1[[#This Row],[Total Gas Consumption]]*1</f>
        <v>0</v>
      </c>
      <c r="AN545" s="9">
        <f>Table1[[#This Row],[Total Steam Consumption]]*950/1000</f>
        <v>199663.4</v>
      </c>
      <c r="AO545" s="9">
        <f>Table1[[#This Row],[Total HW Consumption]]</f>
        <v>0</v>
      </c>
      <c r="AP545" s="9">
        <f>Table1[[#This Row],[Total CHW Consumption]]</f>
        <v>20300</v>
      </c>
      <c r="AQ545" s="9">
        <f>Table1[[#This Row],[Total DW Consumption]]*0</f>
        <v>0</v>
      </c>
      <c r="AR545" s="9">
        <f>SUM(Table1[[#This Row],[Total Elec Energy]:[Total DW Energy]])</f>
        <v>406347.31199999998</v>
      </c>
      <c r="AS545" s="7">
        <f>IFERROR(Table1[[#This Row],[Total Building Energy (kBTU)]]/Table1[[#This Row],[Building Area]],0)</f>
        <v>6.4588952140438147</v>
      </c>
    </row>
    <row r="546" spans="1:45" x14ac:dyDescent="0.25">
      <c r="A546" s="4">
        <v>43952</v>
      </c>
      <c r="B546" t="s">
        <v>96</v>
      </c>
      <c r="C546">
        <f>VLOOKUP(Table1[[#This Row],[Building]],Building_Areas,2,FALSE)</f>
        <v>392894</v>
      </c>
      <c r="D546">
        <v>0</v>
      </c>
      <c r="F546">
        <v>1207716586.4579999</v>
      </c>
      <c r="G546">
        <v>3073.8992869781682</v>
      </c>
      <c r="H546">
        <v>0</v>
      </c>
      <c r="I546">
        <v>0</v>
      </c>
      <c r="M546">
        <v>93353</v>
      </c>
      <c r="O546">
        <v>259928.5</v>
      </c>
      <c r="P546">
        <v>1320864</v>
      </c>
      <c r="Q546">
        <v>0</v>
      </c>
      <c r="R546">
        <v>30</v>
      </c>
      <c r="S546">
        <v>1942.666666666667</v>
      </c>
      <c r="T546">
        <v>453</v>
      </c>
      <c r="U546">
        <v>475</v>
      </c>
      <c r="V546">
        <v>5561</v>
      </c>
      <c r="W546">
        <v>7043</v>
      </c>
      <c r="X546">
        <v>1746</v>
      </c>
      <c r="Y546">
        <v>4637</v>
      </c>
      <c r="Z546">
        <v>9000</v>
      </c>
      <c r="AA546">
        <v>7200</v>
      </c>
      <c r="AF546" s="9">
        <f>SUMIF(Table1[[#Headers],[Steam Consumption]:[CHW Consumption_2]], "Elec*",D546:AE546)</f>
        <v>373196.5</v>
      </c>
      <c r="AG546" s="9">
        <f>SUMIF(Table1[[#Headers],[Steam Consumption]:[CHW Consumption_2]], "Gas*",D546:AE546)</f>
        <v>0</v>
      </c>
      <c r="AH546" s="9">
        <f>SUMIF(Table1[[#Headers],[Steam Consumption]:[CHW Consumption_2]], "Steam*",D546:AE546)</f>
        <v>1322836.6666666667</v>
      </c>
      <c r="AI546" s="9">
        <f>SUMIF(Table1[[#Headers],[Steam Consumption]:[CHW Consumption_2]], "HW *",D546:AE546)</f>
        <v>0</v>
      </c>
      <c r="AJ546" s="9">
        <f>SUMIF(Table1[[#Headers],[Steam Consumption]:[CHW Consumption_2]], "CHW*",D546:AE546)</f>
        <v>0</v>
      </c>
      <c r="AK546" s="9">
        <f>SUMIF(Table1[[#Headers],[Steam Consumption]:[CHW Consumption_2]], "DW*",D546:AE546)</f>
        <v>16200</v>
      </c>
      <c r="AL546" s="9">
        <f>Table1[[#This Row],[Total Elec Consumption]]*3.412</f>
        <v>1273346.4579999999</v>
      </c>
      <c r="AM546" s="9">
        <f>Table1[[#This Row],[Total Gas Consumption]]*1</f>
        <v>0</v>
      </c>
      <c r="AN546" s="9">
        <f>Table1[[#This Row],[Total Steam Consumption]]*950/1000</f>
        <v>1256694.8333333335</v>
      </c>
      <c r="AO546" s="9">
        <f>Table1[[#This Row],[Total HW Consumption]]</f>
        <v>0</v>
      </c>
      <c r="AP546" s="9">
        <f>Table1[[#This Row],[Total CHW Consumption]]</f>
        <v>0</v>
      </c>
      <c r="AQ546" s="9">
        <f>Table1[[#This Row],[Total DW Consumption]]*0</f>
        <v>0</v>
      </c>
      <c r="AR546" s="9">
        <f>SUM(Table1[[#This Row],[Total Elec Energy]:[Total DW Energy]])</f>
        <v>2530041.2913333336</v>
      </c>
      <c r="AS546" s="7">
        <f>IFERROR(Table1[[#This Row],[Total Building Energy (kBTU)]]/Table1[[#This Row],[Building Area]],0)</f>
        <v>6.4395009629399622</v>
      </c>
    </row>
    <row r="547" spans="1:45" x14ac:dyDescent="0.25">
      <c r="A547" s="4">
        <v>43344</v>
      </c>
      <c r="B547" t="s">
        <v>83</v>
      </c>
      <c r="C547">
        <f>VLOOKUP(Table1[[#This Row],[Building]],Building_Areas,2,FALSE)</f>
        <v>16298</v>
      </c>
      <c r="F547">
        <v>51708980.815714292</v>
      </c>
      <c r="G547">
        <v>3172.7194021177011</v>
      </c>
      <c r="H547">
        <v>0</v>
      </c>
      <c r="I547">
        <v>15073.928571428571</v>
      </c>
      <c r="J547">
        <v>0</v>
      </c>
      <c r="L547">
        <v>494348.57142857142</v>
      </c>
      <c r="P547">
        <v>47603.571428571428</v>
      </c>
      <c r="Q547">
        <v>8496.4285714285725</v>
      </c>
      <c r="AF547" s="9">
        <f>SUMIF(Table1[[#Headers],[Steam Consumption]:[CHW Consumption_2]], "Elec*",D547:AE547)</f>
        <v>15073.928571428571</v>
      </c>
      <c r="AG547" s="9">
        <f>SUMIF(Table1[[#Headers],[Steam Consumption]:[CHW Consumption_2]], "Gas*",D547:AE547)</f>
        <v>0</v>
      </c>
      <c r="AH547" s="9">
        <f>SUMIF(Table1[[#Headers],[Steam Consumption]:[CHW Consumption_2]], "Steam*",D547:AE547)</f>
        <v>56100</v>
      </c>
      <c r="AI547" s="9">
        <f>SUMIF(Table1[[#Headers],[Steam Consumption]:[CHW Consumption_2]], "HW *",D547:AE547)</f>
        <v>0</v>
      </c>
      <c r="AJ547" s="9">
        <f>SUMIF(Table1[[#Headers],[Steam Consumption]:[CHW Consumption_2]], "CHW*",D547:AE547)</f>
        <v>0</v>
      </c>
      <c r="AK547" s="9">
        <f>SUMIF(Table1[[#Headers],[Steam Consumption]:[CHW Consumption_2]], "DW*",D547:AE547)</f>
        <v>494348.57142857142</v>
      </c>
      <c r="AL547" s="9">
        <f>Table1[[#This Row],[Total Elec Consumption]]*3.412</f>
        <v>51432.244285714281</v>
      </c>
      <c r="AM547" s="9">
        <f>Table1[[#This Row],[Total Gas Consumption]]*1</f>
        <v>0</v>
      </c>
      <c r="AN547" s="9">
        <f>Table1[[#This Row],[Total Steam Consumption]]*950/1000</f>
        <v>53295</v>
      </c>
      <c r="AO547" s="9">
        <f>Table1[[#This Row],[Total HW Consumption]]</f>
        <v>0</v>
      </c>
      <c r="AP547" s="9">
        <f>Table1[[#This Row],[Total CHW Consumption]]</f>
        <v>0</v>
      </c>
      <c r="AQ547" s="9">
        <f>Table1[[#This Row],[Total DW Consumption]]*0</f>
        <v>0</v>
      </c>
      <c r="AR547" s="9">
        <f>SUM(Table1[[#This Row],[Total Elec Energy]:[Total DW Energy]])</f>
        <v>104727.24428571429</v>
      </c>
      <c r="AS547" s="7">
        <f>IFERROR(Table1[[#This Row],[Total Building Energy (kBTU)]]/Table1[[#This Row],[Building Area]],0)</f>
        <v>6.4257727503812916</v>
      </c>
    </row>
    <row r="548" spans="1:45" x14ac:dyDescent="0.25">
      <c r="A548" s="4">
        <v>43435</v>
      </c>
      <c r="B548" t="s">
        <v>119</v>
      </c>
      <c r="C548">
        <f>VLOOKUP(Table1[[#This Row],[Building]],Building_Areas,2,FALSE)</f>
        <v>36500</v>
      </c>
      <c r="E548">
        <v>19472.85294117569</v>
      </c>
      <c r="F548">
        <v>66609.42482352673</v>
      </c>
      <c r="G548">
        <v>1.8249157485897729</v>
      </c>
      <c r="K548">
        <v>168050.58823527949</v>
      </c>
      <c r="N548">
        <v>0</v>
      </c>
      <c r="AF548" s="9">
        <f>SUMIF(Table1[[#Headers],[Steam Consumption]:[CHW Consumption_2]], "Elec*",D548:AE548)</f>
        <v>19472.85294117569</v>
      </c>
      <c r="AG548" s="9">
        <f>SUMIF(Table1[[#Headers],[Steam Consumption]:[CHW Consumption_2]], "Gas*",D548:AE548)</f>
        <v>0</v>
      </c>
      <c r="AH548" s="9">
        <f>SUMIF(Table1[[#Headers],[Steam Consumption]:[CHW Consumption_2]], "Steam*",D548:AE548)</f>
        <v>0</v>
      </c>
      <c r="AI548" s="9">
        <f>SUMIF(Table1[[#Headers],[Steam Consumption]:[CHW Consumption_2]], "HW *",D548:AE548)</f>
        <v>168050.58823527949</v>
      </c>
      <c r="AJ548" s="9">
        <f>SUMIF(Table1[[#Headers],[Steam Consumption]:[CHW Consumption_2]], "CHW*",D548:AE548)</f>
        <v>0</v>
      </c>
      <c r="AK548" s="9">
        <f>SUMIF(Table1[[#Headers],[Steam Consumption]:[CHW Consumption_2]], "DW*",D548:AE548)</f>
        <v>0</v>
      </c>
      <c r="AL548" s="9">
        <f>Table1[[#This Row],[Total Elec Consumption]]*3.412</f>
        <v>66441.374235291456</v>
      </c>
      <c r="AM548" s="9">
        <f>Table1[[#This Row],[Total Gas Consumption]]*1</f>
        <v>0</v>
      </c>
      <c r="AN548" s="9">
        <f>Table1[[#This Row],[Total Steam Consumption]]*950/1000</f>
        <v>0</v>
      </c>
      <c r="AO548" s="9">
        <f>Table1[[#This Row],[Total HW Consumption]]</f>
        <v>168050.58823527949</v>
      </c>
      <c r="AP548" s="9">
        <f>Table1[[#This Row],[Total CHW Consumption]]</f>
        <v>0</v>
      </c>
      <c r="AQ548" s="9">
        <f>Table1[[#This Row],[Total DW Consumption]]*0</f>
        <v>0</v>
      </c>
      <c r="AR548" s="9">
        <f>SUM(Table1[[#This Row],[Total Elec Energy]:[Total DW Energy]])</f>
        <v>234491.96247057093</v>
      </c>
      <c r="AS548" s="7">
        <f>IFERROR(Table1[[#This Row],[Total Building Energy (kBTU)]]/Table1[[#This Row],[Building Area]],0)</f>
        <v>6.4244373279608471</v>
      </c>
    </row>
    <row r="549" spans="1:45" x14ac:dyDescent="0.25">
      <c r="A549" s="4">
        <v>43221</v>
      </c>
      <c r="B549" t="s">
        <v>126</v>
      </c>
      <c r="C549">
        <f>VLOOKUP(Table1[[#This Row],[Building]],Building_Areas,2,FALSE)</f>
        <v>62912.82</v>
      </c>
      <c r="D549">
        <v>140184.13793103449</v>
      </c>
      <c r="E549">
        <v>54964.148148148153</v>
      </c>
      <c r="F549">
        <v>128035554.13325161</v>
      </c>
      <c r="G549">
        <v>2035.120787965152</v>
      </c>
      <c r="N549">
        <v>82666.666666666657</v>
      </c>
      <c r="AF549" s="9">
        <f>SUMIF(Table1[[#Headers],[Steam Consumption]:[CHW Consumption_2]], "Elec*",D549:AE549)</f>
        <v>54964.148148148153</v>
      </c>
      <c r="AG549" s="9">
        <f>SUMIF(Table1[[#Headers],[Steam Consumption]:[CHW Consumption_2]], "Gas*",D549:AE549)</f>
        <v>0</v>
      </c>
      <c r="AH549" s="9">
        <f>SUMIF(Table1[[#Headers],[Steam Consumption]:[CHW Consumption_2]], "Steam*",D549:AE549)</f>
        <v>140184.13793103449</v>
      </c>
      <c r="AI549" s="9">
        <f>SUMIF(Table1[[#Headers],[Steam Consumption]:[CHW Consumption_2]], "HW *",D549:AE549)</f>
        <v>0</v>
      </c>
      <c r="AJ549" s="9">
        <f>SUMIF(Table1[[#Headers],[Steam Consumption]:[CHW Consumption_2]], "CHW*",D549:AE549)</f>
        <v>82666.666666666657</v>
      </c>
      <c r="AK549" s="9">
        <f>SUMIF(Table1[[#Headers],[Steam Consumption]:[CHW Consumption_2]], "DW*",D549:AE549)</f>
        <v>0</v>
      </c>
      <c r="AL549" s="9">
        <f>Table1[[#This Row],[Total Elec Consumption]]*3.412</f>
        <v>187537.6734814815</v>
      </c>
      <c r="AM549" s="9">
        <f>Table1[[#This Row],[Total Gas Consumption]]*1</f>
        <v>0</v>
      </c>
      <c r="AN549" s="9">
        <f>Table1[[#This Row],[Total Steam Consumption]]*950/1000</f>
        <v>133174.93103448275</v>
      </c>
      <c r="AO549" s="9">
        <f>Table1[[#This Row],[Total HW Consumption]]</f>
        <v>0</v>
      </c>
      <c r="AP549" s="9">
        <f>Table1[[#This Row],[Total CHW Consumption]]</f>
        <v>82666.666666666657</v>
      </c>
      <c r="AQ549" s="9">
        <f>Table1[[#This Row],[Total DW Consumption]]*0</f>
        <v>0</v>
      </c>
      <c r="AR549" s="9">
        <f>SUM(Table1[[#This Row],[Total Elec Energy]:[Total DW Energy]])</f>
        <v>403379.27118263091</v>
      </c>
      <c r="AS549" s="7">
        <f>IFERROR(Table1[[#This Row],[Total Building Energy (kBTU)]]/Table1[[#This Row],[Building Area]],0)</f>
        <v>6.4117181709964823</v>
      </c>
    </row>
    <row r="550" spans="1:45" x14ac:dyDescent="0.25">
      <c r="A550" s="4">
        <v>43374</v>
      </c>
      <c r="B550" t="s">
        <v>98</v>
      </c>
      <c r="C550">
        <f>VLOOKUP(Table1[[#This Row],[Building]],Building_Areas,2,FALSE)</f>
        <v>53163.17</v>
      </c>
      <c r="E550">
        <v>52426.8125</v>
      </c>
      <c r="F550">
        <v>16285005.35547507</v>
      </c>
      <c r="G550">
        <v>306.32216683548847</v>
      </c>
      <c r="J550">
        <v>161025.48148148149</v>
      </c>
      <c r="L550">
        <v>3576.9230769230771</v>
      </c>
      <c r="AF550" s="9">
        <f>SUMIF(Table1[[#Headers],[Steam Consumption]:[CHW Consumption_2]], "Elec*",D550:AE550)</f>
        <v>52426.8125</v>
      </c>
      <c r="AG550" s="9">
        <f>SUMIF(Table1[[#Headers],[Steam Consumption]:[CHW Consumption_2]], "Gas*",D550:AE550)</f>
        <v>161025.48148148149</v>
      </c>
      <c r="AH550" s="9">
        <f>SUMIF(Table1[[#Headers],[Steam Consumption]:[CHW Consumption_2]], "Steam*",D550:AE550)</f>
        <v>0</v>
      </c>
      <c r="AI550" s="9">
        <f>SUMIF(Table1[[#Headers],[Steam Consumption]:[CHW Consumption_2]], "HW *",D550:AE550)</f>
        <v>0</v>
      </c>
      <c r="AJ550" s="9">
        <f>SUMIF(Table1[[#Headers],[Steam Consumption]:[CHW Consumption_2]], "CHW*",D550:AE550)</f>
        <v>0</v>
      </c>
      <c r="AK550" s="9">
        <f>SUMIF(Table1[[#Headers],[Steam Consumption]:[CHW Consumption_2]], "DW*",D550:AE550)</f>
        <v>3576.9230769230771</v>
      </c>
      <c r="AL550" s="9">
        <f>Table1[[#This Row],[Total Elec Consumption]]*3.412</f>
        <v>178880.28425</v>
      </c>
      <c r="AM550" s="9">
        <f>Table1[[#This Row],[Total Gas Consumption]]*1</f>
        <v>161025.48148148149</v>
      </c>
      <c r="AN550" s="9">
        <f>Table1[[#This Row],[Total Steam Consumption]]*950/1000</f>
        <v>0</v>
      </c>
      <c r="AO550" s="9">
        <f>Table1[[#This Row],[Total HW Consumption]]</f>
        <v>0</v>
      </c>
      <c r="AP550" s="9">
        <f>Table1[[#This Row],[Total CHW Consumption]]</f>
        <v>0</v>
      </c>
      <c r="AQ550" s="9">
        <f>Table1[[#This Row],[Total DW Consumption]]*0</f>
        <v>0</v>
      </c>
      <c r="AR550" s="9">
        <f>SUM(Table1[[#This Row],[Total Elec Energy]:[Total DW Energy]])</f>
        <v>339905.76573148149</v>
      </c>
      <c r="AS550" s="7">
        <f>IFERROR(Table1[[#This Row],[Total Building Energy (kBTU)]]/Table1[[#This Row],[Building Area]],0)</f>
        <v>6.3936323912114625</v>
      </c>
    </row>
    <row r="551" spans="1:45" x14ac:dyDescent="0.25">
      <c r="A551" s="4">
        <v>43497</v>
      </c>
      <c r="B551" t="s">
        <v>119</v>
      </c>
      <c r="C551">
        <f>VLOOKUP(Table1[[#This Row],[Building]],Building_Areas,2,FALSE)</f>
        <v>36500</v>
      </c>
      <c r="E551">
        <v>19738.543999999951</v>
      </c>
      <c r="F551">
        <v>67513.73458953829</v>
      </c>
      <c r="G551">
        <v>1.849691358617487</v>
      </c>
      <c r="K551">
        <v>165822.46153846159</v>
      </c>
      <c r="N551">
        <v>0</v>
      </c>
      <c r="AF551" s="9">
        <f>SUMIF(Table1[[#Headers],[Steam Consumption]:[CHW Consumption_2]], "Elec*",D551:AE551)</f>
        <v>19738.543999999951</v>
      </c>
      <c r="AG551" s="9">
        <f>SUMIF(Table1[[#Headers],[Steam Consumption]:[CHW Consumption_2]], "Gas*",D551:AE551)</f>
        <v>0</v>
      </c>
      <c r="AH551" s="9">
        <f>SUMIF(Table1[[#Headers],[Steam Consumption]:[CHW Consumption_2]], "Steam*",D551:AE551)</f>
        <v>0</v>
      </c>
      <c r="AI551" s="9">
        <f>SUMIF(Table1[[#Headers],[Steam Consumption]:[CHW Consumption_2]], "HW *",D551:AE551)</f>
        <v>165822.46153846159</v>
      </c>
      <c r="AJ551" s="9">
        <f>SUMIF(Table1[[#Headers],[Steam Consumption]:[CHW Consumption_2]], "CHW*",D551:AE551)</f>
        <v>0</v>
      </c>
      <c r="AK551" s="9">
        <f>SUMIF(Table1[[#Headers],[Steam Consumption]:[CHW Consumption_2]], "DW*",D551:AE551)</f>
        <v>0</v>
      </c>
      <c r="AL551" s="9">
        <f>Table1[[#This Row],[Total Elec Consumption]]*3.412</f>
        <v>67347.912127999836</v>
      </c>
      <c r="AM551" s="9">
        <f>Table1[[#This Row],[Total Gas Consumption]]*1</f>
        <v>0</v>
      </c>
      <c r="AN551" s="9">
        <f>Table1[[#This Row],[Total Steam Consumption]]*950/1000</f>
        <v>0</v>
      </c>
      <c r="AO551" s="9">
        <f>Table1[[#This Row],[Total HW Consumption]]</f>
        <v>165822.46153846159</v>
      </c>
      <c r="AP551" s="9">
        <f>Table1[[#This Row],[Total CHW Consumption]]</f>
        <v>0</v>
      </c>
      <c r="AQ551" s="9">
        <f>Table1[[#This Row],[Total DW Consumption]]*0</f>
        <v>0</v>
      </c>
      <c r="AR551" s="9">
        <f>SUM(Table1[[#This Row],[Total Elec Energy]:[Total DW Energy]])</f>
        <v>233170.37366646144</v>
      </c>
      <c r="AS551" s="7">
        <f>IFERROR(Table1[[#This Row],[Total Building Energy (kBTU)]]/Table1[[#This Row],[Building Area]],0)</f>
        <v>6.3882294155194916</v>
      </c>
    </row>
    <row r="552" spans="1:45" x14ac:dyDescent="0.25">
      <c r="A552" s="4">
        <v>44501</v>
      </c>
      <c r="B552" t="s">
        <v>99</v>
      </c>
      <c r="C552">
        <f>VLOOKUP(Table1[[#This Row],[Building]],Building_Areas,2,FALSE)</f>
        <v>123454</v>
      </c>
      <c r="D552">
        <v>556332</v>
      </c>
      <c r="F552">
        <v>507748819.68400002</v>
      </c>
      <c r="G552">
        <v>4112.8583900400135</v>
      </c>
      <c r="H552">
        <v>26838</v>
      </c>
      <c r="I552">
        <v>48319</v>
      </c>
      <c r="L552">
        <v>117600</v>
      </c>
      <c r="N552">
        <v>0</v>
      </c>
      <c r="AF552" s="9">
        <f>SUMIF(Table1[[#Headers],[Steam Consumption]:[CHW Consumption_2]], "Elec*",D552:AE552)</f>
        <v>75157</v>
      </c>
      <c r="AG552" s="9">
        <f>SUMIF(Table1[[#Headers],[Steam Consumption]:[CHW Consumption_2]], "Gas*",D552:AE552)</f>
        <v>0</v>
      </c>
      <c r="AH552" s="9">
        <f>SUMIF(Table1[[#Headers],[Steam Consumption]:[CHW Consumption_2]], "Steam*",D552:AE552)</f>
        <v>556332</v>
      </c>
      <c r="AI552" s="9">
        <f>SUMIF(Table1[[#Headers],[Steam Consumption]:[CHW Consumption_2]], "HW *",D552:AE552)</f>
        <v>0</v>
      </c>
      <c r="AJ552" s="9">
        <f>SUMIF(Table1[[#Headers],[Steam Consumption]:[CHW Consumption_2]], "CHW*",D552:AE552)</f>
        <v>0</v>
      </c>
      <c r="AK552" s="9">
        <f>SUMIF(Table1[[#Headers],[Steam Consumption]:[CHW Consumption_2]], "DW*",D552:AE552)</f>
        <v>117600</v>
      </c>
      <c r="AL552" s="9">
        <f>Table1[[#This Row],[Total Elec Consumption]]*3.412</f>
        <v>256435.68400000001</v>
      </c>
      <c r="AM552" s="9">
        <f>Table1[[#This Row],[Total Gas Consumption]]*1</f>
        <v>0</v>
      </c>
      <c r="AN552" s="9">
        <f>Table1[[#This Row],[Total Steam Consumption]]*950/1000</f>
        <v>528515.4</v>
      </c>
      <c r="AO552" s="9">
        <f>Table1[[#This Row],[Total HW Consumption]]</f>
        <v>0</v>
      </c>
      <c r="AP552" s="9">
        <f>Table1[[#This Row],[Total CHW Consumption]]</f>
        <v>0</v>
      </c>
      <c r="AQ552" s="9">
        <f>Table1[[#This Row],[Total DW Consumption]]*0</f>
        <v>0</v>
      </c>
      <c r="AR552" s="9">
        <f>SUM(Table1[[#This Row],[Total Elec Energy]:[Total DW Energy]])</f>
        <v>784951.08400000003</v>
      </c>
      <c r="AS552" s="7">
        <f>IFERROR(Table1[[#This Row],[Total Building Energy (kBTU)]]/Table1[[#This Row],[Building Area]],0)</f>
        <v>6.3582474767929762</v>
      </c>
    </row>
    <row r="553" spans="1:45" x14ac:dyDescent="0.25">
      <c r="A553" s="4">
        <v>43770</v>
      </c>
      <c r="B553" t="s">
        <v>114</v>
      </c>
      <c r="C553">
        <f>VLOOKUP(Table1[[#This Row],[Building]],Building_Areas,2,FALSE)</f>
        <v>102517</v>
      </c>
      <c r="D553">
        <v>548065.7142857142</v>
      </c>
      <c r="E553">
        <v>37664.400000000001</v>
      </c>
      <c r="F553">
        <v>499964442.36137128</v>
      </c>
      <c r="G553">
        <v>4876.893026145628</v>
      </c>
      <c r="AF553" s="9">
        <f>SUMIF(Table1[[#Headers],[Steam Consumption]:[CHW Consumption_2]], "Elec*",D553:AE553)</f>
        <v>37664.400000000001</v>
      </c>
      <c r="AG553" s="9">
        <f>SUMIF(Table1[[#Headers],[Steam Consumption]:[CHW Consumption_2]], "Gas*",D553:AE553)</f>
        <v>0</v>
      </c>
      <c r="AH553" s="9">
        <f>SUMIF(Table1[[#Headers],[Steam Consumption]:[CHW Consumption_2]], "Steam*",D553:AE553)</f>
        <v>548065.7142857142</v>
      </c>
      <c r="AI553" s="9">
        <f>SUMIF(Table1[[#Headers],[Steam Consumption]:[CHW Consumption_2]], "HW *",D553:AE553)</f>
        <v>0</v>
      </c>
      <c r="AJ553" s="9">
        <f>SUMIF(Table1[[#Headers],[Steam Consumption]:[CHW Consumption_2]], "CHW*",D553:AE553)</f>
        <v>0</v>
      </c>
      <c r="AK553" s="9">
        <f>SUMIF(Table1[[#Headers],[Steam Consumption]:[CHW Consumption_2]], "DW*",D553:AE553)</f>
        <v>0</v>
      </c>
      <c r="AL553" s="9">
        <f>Table1[[#This Row],[Total Elec Consumption]]*3.412</f>
        <v>128510.9328</v>
      </c>
      <c r="AM553" s="9">
        <f>Table1[[#This Row],[Total Gas Consumption]]*1</f>
        <v>0</v>
      </c>
      <c r="AN553" s="9">
        <f>Table1[[#This Row],[Total Steam Consumption]]*950/1000</f>
        <v>520662.42857142846</v>
      </c>
      <c r="AO553" s="9">
        <f>Table1[[#This Row],[Total HW Consumption]]</f>
        <v>0</v>
      </c>
      <c r="AP553" s="9">
        <f>Table1[[#This Row],[Total CHW Consumption]]</f>
        <v>0</v>
      </c>
      <c r="AQ553" s="9">
        <f>Table1[[#This Row],[Total DW Consumption]]*0</f>
        <v>0</v>
      </c>
      <c r="AR553" s="9">
        <f>SUM(Table1[[#This Row],[Total Elec Energy]:[Total DW Energy]])</f>
        <v>649173.36137142847</v>
      </c>
      <c r="AS553" s="7">
        <f>IFERROR(Table1[[#This Row],[Total Building Energy (kBTU)]]/Table1[[#This Row],[Building Area]],0)</f>
        <v>6.3323484043761376</v>
      </c>
    </row>
    <row r="554" spans="1:45" x14ac:dyDescent="0.25">
      <c r="A554" s="4">
        <v>43160</v>
      </c>
      <c r="B554" t="s">
        <v>194</v>
      </c>
      <c r="C554">
        <f>VLOOKUP(Table1[[#This Row],[Building]],Building_Areas,2,FALSE)</f>
        <v>93667</v>
      </c>
      <c r="F554">
        <v>807778.29146669048</v>
      </c>
      <c r="G554">
        <v>8.6239368343887435</v>
      </c>
      <c r="H554">
        <v>157786.67857142861</v>
      </c>
      <c r="I554">
        <v>15029.1875</v>
      </c>
      <c r="K554">
        <v>3283.703703703703</v>
      </c>
      <c r="L554">
        <v>218127.27272727271</v>
      </c>
      <c r="AF554" s="9">
        <f>SUMIF(Table1[[#Headers],[Steam Consumption]:[CHW Consumption_2]], "Elec*",D554:AE554)</f>
        <v>172815.86607142861</v>
      </c>
      <c r="AG554" s="9">
        <f>SUMIF(Table1[[#Headers],[Steam Consumption]:[CHW Consumption_2]], "Gas*",D554:AE554)</f>
        <v>0</v>
      </c>
      <c r="AH554" s="9">
        <f>SUMIF(Table1[[#Headers],[Steam Consumption]:[CHW Consumption_2]], "Steam*",D554:AE554)</f>
        <v>0</v>
      </c>
      <c r="AI554" s="9">
        <f>SUMIF(Table1[[#Headers],[Steam Consumption]:[CHW Consumption_2]], "HW *",D554:AE554)</f>
        <v>3283.703703703703</v>
      </c>
      <c r="AJ554" s="9">
        <f>SUMIF(Table1[[#Headers],[Steam Consumption]:[CHW Consumption_2]], "CHW*",D554:AE554)</f>
        <v>0</v>
      </c>
      <c r="AK554" s="9">
        <f>SUMIF(Table1[[#Headers],[Steam Consumption]:[CHW Consumption_2]], "DW*",D554:AE554)</f>
        <v>218127.27272727271</v>
      </c>
      <c r="AL554" s="9">
        <f>Table1[[#This Row],[Total Elec Consumption]]*3.412</f>
        <v>589647.73503571434</v>
      </c>
      <c r="AM554" s="9">
        <f>Table1[[#This Row],[Total Gas Consumption]]*1</f>
        <v>0</v>
      </c>
      <c r="AN554" s="9">
        <f>Table1[[#This Row],[Total Steam Consumption]]*950/1000</f>
        <v>0</v>
      </c>
      <c r="AO554" s="9">
        <f>Table1[[#This Row],[Total HW Consumption]]</f>
        <v>3283.703703703703</v>
      </c>
      <c r="AP554" s="9">
        <f>Table1[[#This Row],[Total CHW Consumption]]</f>
        <v>0</v>
      </c>
      <c r="AQ554" s="9">
        <f>Table1[[#This Row],[Total DW Consumption]]*0</f>
        <v>0</v>
      </c>
      <c r="AR554" s="9">
        <f>SUM(Table1[[#This Row],[Total Elec Energy]:[Total DW Energy]])</f>
        <v>592931.43873941805</v>
      </c>
      <c r="AS554" s="7">
        <f>IFERROR(Table1[[#This Row],[Total Building Energy (kBTU)]]/Table1[[#This Row],[Building Area]],0)</f>
        <v>6.3302063559142283</v>
      </c>
    </row>
    <row r="555" spans="1:45" x14ac:dyDescent="0.25">
      <c r="A555" s="4">
        <v>43497</v>
      </c>
      <c r="B555" t="s">
        <v>114</v>
      </c>
      <c r="C555">
        <f>VLOOKUP(Table1[[#This Row],[Building]],Building_Areas,2,FALSE)</f>
        <v>102517</v>
      </c>
      <c r="D555">
        <v>548455.04</v>
      </c>
      <c r="E555">
        <v>37486.75</v>
      </c>
      <c r="F555">
        <v>500318901.27100003</v>
      </c>
      <c r="G555">
        <v>4880.3505883999733</v>
      </c>
      <c r="AF555" s="9">
        <f>SUMIF(Table1[[#Headers],[Steam Consumption]:[CHW Consumption_2]], "Elec*",D555:AE555)</f>
        <v>37486.75</v>
      </c>
      <c r="AG555" s="9">
        <f>SUMIF(Table1[[#Headers],[Steam Consumption]:[CHW Consumption_2]], "Gas*",D555:AE555)</f>
        <v>0</v>
      </c>
      <c r="AH555" s="9">
        <f>SUMIF(Table1[[#Headers],[Steam Consumption]:[CHW Consumption_2]], "Steam*",D555:AE555)</f>
        <v>548455.04</v>
      </c>
      <c r="AI555" s="9">
        <f>SUMIF(Table1[[#Headers],[Steam Consumption]:[CHW Consumption_2]], "HW *",D555:AE555)</f>
        <v>0</v>
      </c>
      <c r="AJ555" s="9">
        <f>SUMIF(Table1[[#Headers],[Steam Consumption]:[CHW Consumption_2]], "CHW*",D555:AE555)</f>
        <v>0</v>
      </c>
      <c r="AK555" s="9">
        <f>SUMIF(Table1[[#Headers],[Steam Consumption]:[CHW Consumption_2]], "DW*",D555:AE555)</f>
        <v>0</v>
      </c>
      <c r="AL555" s="9">
        <f>Table1[[#This Row],[Total Elec Consumption]]*3.412</f>
        <v>127904.791</v>
      </c>
      <c r="AM555" s="9">
        <f>Table1[[#This Row],[Total Gas Consumption]]*1</f>
        <v>0</v>
      </c>
      <c r="AN555" s="9">
        <f>Table1[[#This Row],[Total Steam Consumption]]*950/1000</f>
        <v>521032.28800000006</v>
      </c>
      <c r="AO555" s="9">
        <f>Table1[[#This Row],[Total HW Consumption]]</f>
        <v>0</v>
      </c>
      <c r="AP555" s="9">
        <f>Table1[[#This Row],[Total CHW Consumption]]</f>
        <v>0</v>
      </c>
      <c r="AQ555" s="9">
        <f>Table1[[#This Row],[Total DW Consumption]]*0</f>
        <v>0</v>
      </c>
      <c r="AR555" s="9">
        <f>SUM(Table1[[#This Row],[Total Elec Energy]:[Total DW Energy]])</f>
        <v>648937.07900000003</v>
      </c>
      <c r="AS555" s="7">
        <f>IFERROR(Table1[[#This Row],[Total Building Energy (kBTU)]]/Table1[[#This Row],[Building Area]],0)</f>
        <v>6.3300435927699796</v>
      </c>
    </row>
    <row r="556" spans="1:45" x14ac:dyDescent="0.25">
      <c r="A556" s="4">
        <v>43466</v>
      </c>
      <c r="B556" t="s">
        <v>99</v>
      </c>
      <c r="C556">
        <f>VLOOKUP(Table1[[#This Row],[Building]],Building_Areas,2,FALSE)</f>
        <v>123454</v>
      </c>
      <c r="D556">
        <v>520844.28571428568</v>
      </c>
      <c r="F556">
        <v>475374047.7146194</v>
      </c>
      <c r="G556">
        <v>3850.6168104283329</v>
      </c>
      <c r="H556">
        <v>31502.2</v>
      </c>
      <c r="I556">
        <v>52044.866666666661</v>
      </c>
      <c r="L556">
        <v>78996.551724137928</v>
      </c>
      <c r="N556">
        <v>0</v>
      </c>
      <c r="AF556" s="9">
        <f>SUMIF(Table1[[#Headers],[Steam Consumption]:[CHW Consumption_2]], "Elec*",D556:AE556)</f>
        <v>83547.066666666666</v>
      </c>
      <c r="AG556" s="9">
        <f>SUMIF(Table1[[#Headers],[Steam Consumption]:[CHW Consumption_2]], "Gas*",D556:AE556)</f>
        <v>0</v>
      </c>
      <c r="AH556" s="9">
        <f>SUMIF(Table1[[#Headers],[Steam Consumption]:[CHW Consumption_2]], "Steam*",D556:AE556)</f>
        <v>520844.28571428568</v>
      </c>
      <c r="AI556" s="9">
        <f>SUMIF(Table1[[#Headers],[Steam Consumption]:[CHW Consumption_2]], "HW *",D556:AE556)</f>
        <v>0</v>
      </c>
      <c r="AJ556" s="9">
        <f>SUMIF(Table1[[#Headers],[Steam Consumption]:[CHW Consumption_2]], "CHW*",D556:AE556)</f>
        <v>0</v>
      </c>
      <c r="AK556" s="9">
        <f>SUMIF(Table1[[#Headers],[Steam Consumption]:[CHW Consumption_2]], "DW*",D556:AE556)</f>
        <v>78996.551724137928</v>
      </c>
      <c r="AL556" s="9">
        <f>Table1[[#This Row],[Total Elec Consumption]]*3.412</f>
        <v>285062.59146666666</v>
      </c>
      <c r="AM556" s="9">
        <f>Table1[[#This Row],[Total Gas Consumption]]*1</f>
        <v>0</v>
      </c>
      <c r="AN556" s="9">
        <f>Table1[[#This Row],[Total Steam Consumption]]*950/1000</f>
        <v>494802.07142857142</v>
      </c>
      <c r="AO556" s="9">
        <f>Table1[[#This Row],[Total HW Consumption]]</f>
        <v>0</v>
      </c>
      <c r="AP556" s="9">
        <f>Table1[[#This Row],[Total CHW Consumption]]</f>
        <v>0</v>
      </c>
      <c r="AQ556" s="9">
        <f>Table1[[#This Row],[Total DW Consumption]]*0</f>
        <v>0</v>
      </c>
      <c r="AR556" s="9">
        <f>SUM(Table1[[#This Row],[Total Elec Energy]:[Total DW Energy]])</f>
        <v>779864.66289523803</v>
      </c>
      <c r="AS556" s="7">
        <f>IFERROR(Table1[[#This Row],[Total Building Energy (kBTU)]]/Table1[[#This Row],[Building Area]],0)</f>
        <v>6.3170465347031124</v>
      </c>
    </row>
    <row r="557" spans="1:45" x14ac:dyDescent="0.25">
      <c r="A557" s="4">
        <v>43313</v>
      </c>
      <c r="B557" t="s">
        <v>122</v>
      </c>
      <c r="C557">
        <f>VLOOKUP(Table1[[#This Row],[Building]],Building_Areas,2,FALSE)</f>
        <v>83906</v>
      </c>
      <c r="D557">
        <v>0</v>
      </c>
      <c r="F557">
        <v>104554.0157142855</v>
      </c>
      <c r="G557">
        <v>1.246085091820436</v>
      </c>
      <c r="H557">
        <v>19622.14285714272</v>
      </c>
      <c r="I557">
        <v>10896.42857142864</v>
      </c>
      <c r="N557">
        <v>424650</v>
      </c>
      <c r="AF557" s="9">
        <f>SUMIF(Table1[[#Headers],[Steam Consumption]:[CHW Consumption_2]], "Elec*",D557:AE557)</f>
        <v>30518.571428571362</v>
      </c>
      <c r="AG557" s="9">
        <f>SUMIF(Table1[[#Headers],[Steam Consumption]:[CHW Consumption_2]], "Gas*",D557:AE557)</f>
        <v>0</v>
      </c>
      <c r="AH557" s="9">
        <f>SUMIF(Table1[[#Headers],[Steam Consumption]:[CHW Consumption_2]], "Steam*",D557:AE557)</f>
        <v>0</v>
      </c>
      <c r="AI557" s="9">
        <f>SUMIF(Table1[[#Headers],[Steam Consumption]:[CHW Consumption_2]], "HW *",D557:AE557)</f>
        <v>0</v>
      </c>
      <c r="AJ557" s="9">
        <f>SUMIF(Table1[[#Headers],[Steam Consumption]:[CHW Consumption_2]], "CHW*",D557:AE557)</f>
        <v>424650</v>
      </c>
      <c r="AK557" s="9">
        <f>SUMIF(Table1[[#Headers],[Steam Consumption]:[CHW Consumption_2]], "DW*",D557:AE557)</f>
        <v>0</v>
      </c>
      <c r="AL557" s="9">
        <f>Table1[[#This Row],[Total Elec Consumption]]*3.412</f>
        <v>104129.36571428548</v>
      </c>
      <c r="AM557" s="9">
        <f>Table1[[#This Row],[Total Gas Consumption]]*1</f>
        <v>0</v>
      </c>
      <c r="AN557" s="9">
        <f>Table1[[#This Row],[Total Steam Consumption]]*950/1000</f>
        <v>0</v>
      </c>
      <c r="AO557" s="9">
        <f>Table1[[#This Row],[Total HW Consumption]]</f>
        <v>0</v>
      </c>
      <c r="AP557" s="9">
        <f>Table1[[#This Row],[Total CHW Consumption]]</f>
        <v>424650</v>
      </c>
      <c r="AQ557" s="9">
        <f>Table1[[#This Row],[Total DW Consumption]]*0</f>
        <v>0</v>
      </c>
      <c r="AR557" s="9">
        <f>SUM(Table1[[#This Row],[Total Elec Energy]:[Total DW Energy]])</f>
        <v>528779.36571428552</v>
      </c>
      <c r="AS557" s="7">
        <f>IFERROR(Table1[[#This Row],[Total Building Energy (kBTU)]]/Table1[[#This Row],[Building Area]],0)</f>
        <v>6.3020447371378152</v>
      </c>
    </row>
    <row r="558" spans="1:45" x14ac:dyDescent="0.25">
      <c r="A558" s="4">
        <v>43282</v>
      </c>
      <c r="B558" t="s">
        <v>122</v>
      </c>
      <c r="C558">
        <f>VLOOKUP(Table1[[#This Row],[Building]],Building_Areas,2,FALSE)</f>
        <v>83906</v>
      </c>
      <c r="D558">
        <v>0</v>
      </c>
      <c r="F558">
        <v>118222.3605714258</v>
      </c>
      <c r="G558">
        <v>1.4089857766003131</v>
      </c>
      <c r="H558">
        <v>23440.714285712689</v>
      </c>
      <c r="I558">
        <v>11088.142857143661</v>
      </c>
      <c r="N558">
        <v>409900</v>
      </c>
      <c r="AF558" s="9">
        <f>SUMIF(Table1[[#Headers],[Steam Consumption]:[CHW Consumption_2]], "Elec*",D558:AE558)</f>
        <v>34528.857142856352</v>
      </c>
      <c r="AG558" s="9">
        <f>SUMIF(Table1[[#Headers],[Steam Consumption]:[CHW Consumption_2]], "Gas*",D558:AE558)</f>
        <v>0</v>
      </c>
      <c r="AH558" s="9">
        <f>SUMIF(Table1[[#Headers],[Steam Consumption]:[CHW Consumption_2]], "Steam*",D558:AE558)</f>
        <v>0</v>
      </c>
      <c r="AI558" s="9">
        <f>SUMIF(Table1[[#Headers],[Steam Consumption]:[CHW Consumption_2]], "HW *",D558:AE558)</f>
        <v>0</v>
      </c>
      <c r="AJ558" s="9">
        <f>SUMIF(Table1[[#Headers],[Steam Consumption]:[CHW Consumption_2]], "CHW*",D558:AE558)</f>
        <v>409900</v>
      </c>
      <c r="AK558" s="9">
        <f>SUMIF(Table1[[#Headers],[Steam Consumption]:[CHW Consumption_2]], "DW*",D558:AE558)</f>
        <v>0</v>
      </c>
      <c r="AL558" s="9">
        <f>Table1[[#This Row],[Total Elec Consumption]]*3.412</f>
        <v>117812.46057142587</v>
      </c>
      <c r="AM558" s="9">
        <f>Table1[[#This Row],[Total Gas Consumption]]*1</f>
        <v>0</v>
      </c>
      <c r="AN558" s="9">
        <f>Table1[[#This Row],[Total Steam Consumption]]*950/1000</f>
        <v>0</v>
      </c>
      <c r="AO558" s="9">
        <f>Table1[[#This Row],[Total HW Consumption]]</f>
        <v>0</v>
      </c>
      <c r="AP558" s="9">
        <f>Table1[[#This Row],[Total CHW Consumption]]</f>
        <v>409900</v>
      </c>
      <c r="AQ558" s="9">
        <f>Table1[[#This Row],[Total DW Consumption]]*0</f>
        <v>0</v>
      </c>
      <c r="AR558" s="9">
        <f>SUM(Table1[[#This Row],[Total Elec Energy]:[Total DW Energy]])</f>
        <v>527712.46057142585</v>
      </c>
      <c r="AS558" s="7">
        <f>IFERROR(Table1[[#This Row],[Total Building Energy (kBTU)]]/Table1[[#This Row],[Building Area]],0)</f>
        <v>6.289329256208446</v>
      </c>
    </row>
    <row r="559" spans="1:45" x14ac:dyDescent="0.25">
      <c r="A559" s="4">
        <v>43405</v>
      </c>
      <c r="B559" t="s">
        <v>99</v>
      </c>
      <c r="C559">
        <f>VLOOKUP(Table1[[#This Row],[Building]],Building_Areas,2,FALSE)</f>
        <v>123454</v>
      </c>
      <c r="D559">
        <v>511757.14285714278</v>
      </c>
      <c r="F559">
        <v>467117612.51376623</v>
      </c>
      <c r="G559">
        <v>3783.738173844235</v>
      </c>
      <c r="H559">
        <v>32165.454545454551</v>
      </c>
      <c r="I559">
        <v>51570</v>
      </c>
      <c r="L559">
        <v>109392.8571428571</v>
      </c>
      <c r="N559">
        <v>0</v>
      </c>
      <c r="AF559" s="9">
        <f>SUMIF(Table1[[#Headers],[Steam Consumption]:[CHW Consumption_2]], "Elec*",D559:AE559)</f>
        <v>83735.454545454559</v>
      </c>
      <c r="AG559" s="9">
        <f>SUMIF(Table1[[#Headers],[Steam Consumption]:[CHW Consumption_2]], "Gas*",D559:AE559)</f>
        <v>0</v>
      </c>
      <c r="AH559" s="9">
        <f>SUMIF(Table1[[#Headers],[Steam Consumption]:[CHW Consumption_2]], "Steam*",D559:AE559)</f>
        <v>511757.14285714278</v>
      </c>
      <c r="AI559" s="9">
        <f>SUMIF(Table1[[#Headers],[Steam Consumption]:[CHW Consumption_2]], "HW *",D559:AE559)</f>
        <v>0</v>
      </c>
      <c r="AJ559" s="9">
        <f>SUMIF(Table1[[#Headers],[Steam Consumption]:[CHW Consumption_2]], "CHW*",D559:AE559)</f>
        <v>0</v>
      </c>
      <c r="AK559" s="9">
        <f>SUMIF(Table1[[#Headers],[Steam Consumption]:[CHW Consumption_2]], "DW*",D559:AE559)</f>
        <v>109392.8571428571</v>
      </c>
      <c r="AL559" s="9">
        <f>Table1[[#This Row],[Total Elec Consumption]]*3.412</f>
        <v>285705.37090909097</v>
      </c>
      <c r="AM559" s="9">
        <f>Table1[[#This Row],[Total Gas Consumption]]*1</f>
        <v>0</v>
      </c>
      <c r="AN559" s="9">
        <f>Table1[[#This Row],[Total Steam Consumption]]*950/1000</f>
        <v>486169.28571428568</v>
      </c>
      <c r="AO559" s="9">
        <f>Table1[[#This Row],[Total HW Consumption]]</f>
        <v>0</v>
      </c>
      <c r="AP559" s="9">
        <f>Table1[[#This Row],[Total CHW Consumption]]</f>
        <v>0</v>
      </c>
      <c r="AQ559" s="9">
        <f>Table1[[#This Row],[Total DW Consumption]]*0</f>
        <v>0</v>
      </c>
      <c r="AR559" s="9">
        <f>SUM(Table1[[#This Row],[Total Elec Energy]:[Total DW Energy]])</f>
        <v>771874.65662337665</v>
      </c>
      <c r="AS559" s="7">
        <f>IFERROR(Table1[[#This Row],[Total Building Energy (kBTU)]]/Table1[[#This Row],[Building Area]],0)</f>
        <v>6.2523260212174305</v>
      </c>
    </row>
    <row r="560" spans="1:45" x14ac:dyDescent="0.25">
      <c r="A560" s="4">
        <v>44652</v>
      </c>
      <c r="B560" t="s">
        <v>96</v>
      </c>
      <c r="C560">
        <f>VLOOKUP(Table1[[#This Row],[Building]],Building_Areas,2,FALSE)</f>
        <v>392894</v>
      </c>
      <c r="D560">
        <v>0</v>
      </c>
      <c r="F560">
        <v>1261285283.051538</v>
      </c>
      <c r="G560">
        <v>3210.2431776803369</v>
      </c>
      <c r="H560">
        <v>0</v>
      </c>
      <c r="I560">
        <v>0</v>
      </c>
      <c r="M560">
        <v>108495.57692307689</v>
      </c>
      <c r="O560">
        <v>202791.92307692309</v>
      </c>
      <c r="P560">
        <v>1380590.769230769</v>
      </c>
      <c r="Q560">
        <v>0</v>
      </c>
      <c r="R560">
        <v>57.692307692307693</v>
      </c>
      <c r="S560">
        <v>1073.0769230769231</v>
      </c>
      <c r="T560">
        <v>371.53846153846149</v>
      </c>
      <c r="U560">
        <v>510</v>
      </c>
      <c r="V560">
        <v>4801.1538461538466</v>
      </c>
      <c r="W560">
        <v>6831.9230769230771</v>
      </c>
      <c r="X560">
        <v>2912.3076923076919</v>
      </c>
      <c r="Y560">
        <v>7504.6153846153848</v>
      </c>
      <c r="Z560">
        <v>8192.3076923076933</v>
      </c>
      <c r="AA560">
        <v>6692.3076923076924</v>
      </c>
      <c r="AF560" s="9">
        <f>SUMIF(Table1[[#Headers],[Steam Consumption]:[CHW Consumption_2]], "Elec*",D560:AE560)</f>
        <v>334219.03846153844</v>
      </c>
      <c r="AG560" s="9">
        <f>SUMIF(Table1[[#Headers],[Steam Consumption]:[CHW Consumption_2]], "Gas*",D560:AE560)</f>
        <v>0</v>
      </c>
      <c r="AH560" s="9">
        <f>SUMIF(Table1[[#Headers],[Steam Consumption]:[CHW Consumption_2]], "Steam*",D560:AE560)</f>
        <v>1381721.5384615383</v>
      </c>
      <c r="AI560" s="9">
        <f>SUMIF(Table1[[#Headers],[Steam Consumption]:[CHW Consumption_2]], "HW *",D560:AE560)</f>
        <v>0</v>
      </c>
      <c r="AJ560" s="9">
        <f>SUMIF(Table1[[#Headers],[Steam Consumption]:[CHW Consumption_2]], "CHW*",D560:AE560)</f>
        <v>0</v>
      </c>
      <c r="AK560" s="9">
        <f>SUMIF(Table1[[#Headers],[Steam Consumption]:[CHW Consumption_2]], "DW*",D560:AE560)</f>
        <v>14884.615384615387</v>
      </c>
      <c r="AL560" s="9">
        <f>Table1[[#This Row],[Total Elec Consumption]]*3.412</f>
        <v>1140355.3592307691</v>
      </c>
      <c r="AM560" s="9">
        <f>Table1[[#This Row],[Total Gas Consumption]]*1</f>
        <v>0</v>
      </c>
      <c r="AN560" s="9">
        <f>Table1[[#This Row],[Total Steam Consumption]]*950/1000</f>
        <v>1312635.4615384615</v>
      </c>
      <c r="AO560" s="9">
        <f>Table1[[#This Row],[Total HW Consumption]]</f>
        <v>0</v>
      </c>
      <c r="AP560" s="9">
        <f>Table1[[#This Row],[Total CHW Consumption]]</f>
        <v>0</v>
      </c>
      <c r="AQ560" s="9">
        <f>Table1[[#This Row],[Total DW Consumption]]*0</f>
        <v>0</v>
      </c>
      <c r="AR560" s="9">
        <f>SUM(Table1[[#This Row],[Total Elec Energy]:[Total DW Energy]])</f>
        <v>2452990.8207692308</v>
      </c>
      <c r="AS560" s="7">
        <f>IFERROR(Table1[[#This Row],[Total Building Energy (kBTU)]]/Table1[[#This Row],[Building Area]],0)</f>
        <v>6.2433908911035312</v>
      </c>
    </row>
    <row r="561" spans="1:45" x14ac:dyDescent="0.25">
      <c r="A561" s="4">
        <v>44378</v>
      </c>
      <c r="B561" t="s">
        <v>122</v>
      </c>
      <c r="C561">
        <f>VLOOKUP(Table1[[#This Row],[Building]],Building_Areas,2,FALSE)</f>
        <v>83906</v>
      </c>
      <c r="D561">
        <v>0</v>
      </c>
      <c r="F561">
        <v>104545.6786666667</v>
      </c>
      <c r="G561">
        <v>1.2459857300630071</v>
      </c>
      <c r="H561">
        <v>23363.666666666661</v>
      </c>
      <c r="I561">
        <v>7154</v>
      </c>
      <c r="N561">
        <v>419400</v>
      </c>
      <c r="AF561" s="9">
        <f>SUMIF(Table1[[#Headers],[Steam Consumption]:[CHW Consumption_2]], "Elec*",D561:AE561)</f>
        <v>30517.666666666661</v>
      </c>
      <c r="AG561" s="9">
        <f>SUMIF(Table1[[#Headers],[Steam Consumption]:[CHW Consumption_2]], "Gas*",D561:AE561)</f>
        <v>0</v>
      </c>
      <c r="AH561" s="9">
        <f>SUMIF(Table1[[#Headers],[Steam Consumption]:[CHW Consumption_2]], "Steam*",D561:AE561)</f>
        <v>0</v>
      </c>
      <c r="AI561" s="9">
        <f>SUMIF(Table1[[#Headers],[Steam Consumption]:[CHW Consumption_2]], "HW *",D561:AE561)</f>
        <v>0</v>
      </c>
      <c r="AJ561" s="9">
        <f>SUMIF(Table1[[#Headers],[Steam Consumption]:[CHW Consumption_2]], "CHW*",D561:AE561)</f>
        <v>419400</v>
      </c>
      <c r="AK561" s="9">
        <f>SUMIF(Table1[[#Headers],[Steam Consumption]:[CHW Consumption_2]], "DW*",D561:AE561)</f>
        <v>0</v>
      </c>
      <c r="AL561" s="9">
        <f>Table1[[#This Row],[Total Elec Consumption]]*3.412</f>
        <v>104126.27866666665</v>
      </c>
      <c r="AM561" s="9">
        <f>Table1[[#This Row],[Total Gas Consumption]]*1</f>
        <v>0</v>
      </c>
      <c r="AN561" s="9">
        <f>Table1[[#This Row],[Total Steam Consumption]]*950/1000</f>
        <v>0</v>
      </c>
      <c r="AO561" s="9">
        <f>Table1[[#This Row],[Total HW Consumption]]</f>
        <v>0</v>
      </c>
      <c r="AP561" s="9">
        <f>Table1[[#This Row],[Total CHW Consumption]]</f>
        <v>419400</v>
      </c>
      <c r="AQ561" s="9">
        <f>Table1[[#This Row],[Total DW Consumption]]*0</f>
        <v>0</v>
      </c>
      <c r="AR561" s="9">
        <f>SUM(Table1[[#This Row],[Total Elec Energy]:[Total DW Energy]])</f>
        <v>523526.27866666665</v>
      </c>
      <c r="AS561" s="7">
        <f>IFERROR(Table1[[#This Row],[Total Building Energy (kBTU)]]/Table1[[#This Row],[Building Area]],0)</f>
        <v>6.2394379265686206</v>
      </c>
    </row>
    <row r="562" spans="1:45" x14ac:dyDescent="0.25">
      <c r="A562" s="4">
        <v>43678</v>
      </c>
      <c r="B562" t="s">
        <v>122</v>
      </c>
      <c r="C562">
        <f>VLOOKUP(Table1[[#This Row],[Building]],Building_Areas,2,FALSE)</f>
        <v>83906</v>
      </c>
      <c r="D562">
        <v>0</v>
      </c>
      <c r="F562">
        <v>159122.2569084249</v>
      </c>
      <c r="G562">
        <v>1.8964347830718289</v>
      </c>
      <c r="H562">
        <v>35831.230769230773</v>
      </c>
      <c r="I562">
        <v>10697.95238095238</v>
      </c>
      <c r="N562">
        <v>364684</v>
      </c>
      <c r="AF562" s="9">
        <f>SUMIF(Table1[[#Headers],[Steam Consumption]:[CHW Consumption_2]], "Elec*",D562:AE562)</f>
        <v>46529.183150183155</v>
      </c>
      <c r="AG562" s="9">
        <f>SUMIF(Table1[[#Headers],[Steam Consumption]:[CHW Consumption_2]], "Gas*",D562:AE562)</f>
        <v>0</v>
      </c>
      <c r="AH562" s="9">
        <f>SUMIF(Table1[[#Headers],[Steam Consumption]:[CHW Consumption_2]], "Steam*",D562:AE562)</f>
        <v>0</v>
      </c>
      <c r="AI562" s="9">
        <f>SUMIF(Table1[[#Headers],[Steam Consumption]:[CHW Consumption_2]], "HW *",D562:AE562)</f>
        <v>0</v>
      </c>
      <c r="AJ562" s="9">
        <f>SUMIF(Table1[[#Headers],[Steam Consumption]:[CHW Consumption_2]], "CHW*",D562:AE562)</f>
        <v>364684</v>
      </c>
      <c r="AK562" s="9">
        <f>SUMIF(Table1[[#Headers],[Steam Consumption]:[CHW Consumption_2]], "DW*",D562:AE562)</f>
        <v>0</v>
      </c>
      <c r="AL562" s="9">
        <f>Table1[[#This Row],[Total Elec Consumption]]*3.412</f>
        <v>158757.57290842492</v>
      </c>
      <c r="AM562" s="9">
        <f>Table1[[#This Row],[Total Gas Consumption]]*1</f>
        <v>0</v>
      </c>
      <c r="AN562" s="9">
        <f>Table1[[#This Row],[Total Steam Consumption]]*950/1000</f>
        <v>0</v>
      </c>
      <c r="AO562" s="9">
        <f>Table1[[#This Row],[Total HW Consumption]]</f>
        <v>0</v>
      </c>
      <c r="AP562" s="9">
        <f>Table1[[#This Row],[Total CHW Consumption]]</f>
        <v>364684</v>
      </c>
      <c r="AQ562" s="9">
        <f>Table1[[#This Row],[Total DW Consumption]]*0</f>
        <v>0</v>
      </c>
      <c r="AR562" s="9">
        <f>SUM(Table1[[#This Row],[Total Elec Energy]:[Total DW Energy]])</f>
        <v>523441.57290842489</v>
      </c>
      <c r="AS562" s="7">
        <f>IFERROR(Table1[[#This Row],[Total Building Energy (kBTU)]]/Table1[[#This Row],[Building Area]],0)</f>
        <v>6.2384283949708585</v>
      </c>
    </row>
    <row r="563" spans="1:45" x14ac:dyDescent="0.25">
      <c r="A563" s="4">
        <v>43252</v>
      </c>
      <c r="B563" t="s">
        <v>83</v>
      </c>
      <c r="C563">
        <f>VLOOKUP(Table1[[#This Row],[Building]],Building_Areas,2,FALSE)</f>
        <v>16298</v>
      </c>
      <c r="F563">
        <v>53781246.968571417</v>
      </c>
      <c r="G563">
        <v>3299.8678959732129</v>
      </c>
      <c r="H563">
        <v>0</v>
      </c>
      <c r="I563">
        <v>13545</v>
      </c>
      <c r="J563">
        <v>0</v>
      </c>
      <c r="L563">
        <v>529602.85714285716</v>
      </c>
      <c r="P563">
        <v>45503.571428571428</v>
      </c>
      <c r="Q563">
        <v>12835.714285714281</v>
      </c>
      <c r="AF563" s="9">
        <f>SUMIF(Table1[[#Headers],[Steam Consumption]:[CHW Consumption_2]], "Elec*",D563:AE563)</f>
        <v>13545</v>
      </c>
      <c r="AG563" s="9">
        <f>SUMIF(Table1[[#Headers],[Steam Consumption]:[CHW Consumption_2]], "Gas*",D563:AE563)</f>
        <v>0</v>
      </c>
      <c r="AH563" s="9">
        <f>SUMIF(Table1[[#Headers],[Steam Consumption]:[CHW Consumption_2]], "Steam*",D563:AE563)</f>
        <v>58339.28571428571</v>
      </c>
      <c r="AI563" s="9">
        <f>SUMIF(Table1[[#Headers],[Steam Consumption]:[CHW Consumption_2]], "HW *",D563:AE563)</f>
        <v>0</v>
      </c>
      <c r="AJ563" s="9">
        <f>SUMIF(Table1[[#Headers],[Steam Consumption]:[CHW Consumption_2]], "CHW*",D563:AE563)</f>
        <v>0</v>
      </c>
      <c r="AK563" s="9">
        <f>SUMIF(Table1[[#Headers],[Steam Consumption]:[CHW Consumption_2]], "DW*",D563:AE563)</f>
        <v>529602.85714285716</v>
      </c>
      <c r="AL563" s="9">
        <f>Table1[[#This Row],[Total Elec Consumption]]*3.412</f>
        <v>46215.54</v>
      </c>
      <c r="AM563" s="9">
        <f>Table1[[#This Row],[Total Gas Consumption]]*1</f>
        <v>0</v>
      </c>
      <c r="AN563" s="9">
        <f>Table1[[#This Row],[Total Steam Consumption]]*950/1000</f>
        <v>55422.321428571428</v>
      </c>
      <c r="AO563" s="9">
        <f>Table1[[#This Row],[Total HW Consumption]]</f>
        <v>0</v>
      </c>
      <c r="AP563" s="9">
        <f>Table1[[#This Row],[Total CHW Consumption]]</f>
        <v>0</v>
      </c>
      <c r="AQ563" s="9">
        <f>Table1[[#This Row],[Total DW Consumption]]*0</f>
        <v>0</v>
      </c>
      <c r="AR563" s="9">
        <f>SUM(Table1[[#This Row],[Total Elec Energy]:[Total DW Energy]])</f>
        <v>101637.86142857143</v>
      </c>
      <c r="AS563" s="7">
        <f>IFERROR(Table1[[#This Row],[Total Building Energy (kBTU)]]/Table1[[#This Row],[Building Area]],0)</f>
        <v>6.2362168013603769</v>
      </c>
    </row>
    <row r="564" spans="1:45" x14ac:dyDescent="0.25">
      <c r="A564" s="4">
        <v>43678</v>
      </c>
      <c r="B564" t="s">
        <v>83</v>
      </c>
      <c r="C564">
        <f>VLOOKUP(Table1[[#This Row],[Building]],Building_Areas,2,FALSE)</f>
        <v>16298</v>
      </c>
      <c r="F564">
        <v>48791582.47615999</v>
      </c>
      <c r="G564">
        <v>2993.7159452791748</v>
      </c>
      <c r="H564">
        <v>0</v>
      </c>
      <c r="I564">
        <v>15043.68</v>
      </c>
      <c r="J564">
        <v>0</v>
      </c>
      <c r="L564">
        <v>530839.04000000004</v>
      </c>
      <c r="P564">
        <v>39084.800000000003</v>
      </c>
      <c r="Q564">
        <v>13776.4</v>
      </c>
      <c r="AF564" s="9">
        <f>SUMIF(Table1[[#Headers],[Steam Consumption]:[CHW Consumption_2]], "Elec*",D564:AE564)</f>
        <v>15043.68</v>
      </c>
      <c r="AG564" s="9">
        <f>SUMIF(Table1[[#Headers],[Steam Consumption]:[CHW Consumption_2]], "Gas*",D564:AE564)</f>
        <v>0</v>
      </c>
      <c r="AH564" s="9">
        <f>SUMIF(Table1[[#Headers],[Steam Consumption]:[CHW Consumption_2]], "Steam*",D564:AE564)</f>
        <v>52861.200000000004</v>
      </c>
      <c r="AI564" s="9">
        <f>SUMIF(Table1[[#Headers],[Steam Consumption]:[CHW Consumption_2]], "HW *",D564:AE564)</f>
        <v>0</v>
      </c>
      <c r="AJ564" s="9">
        <f>SUMIF(Table1[[#Headers],[Steam Consumption]:[CHW Consumption_2]], "CHW*",D564:AE564)</f>
        <v>0</v>
      </c>
      <c r="AK564" s="9">
        <f>SUMIF(Table1[[#Headers],[Steam Consumption]:[CHW Consumption_2]], "DW*",D564:AE564)</f>
        <v>530839.04000000004</v>
      </c>
      <c r="AL564" s="9">
        <f>Table1[[#This Row],[Total Elec Consumption]]*3.412</f>
        <v>51329.036160000003</v>
      </c>
      <c r="AM564" s="9">
        <f>Table1[[#This Row],[Total Gas Consumption]]*1</f>
        <v>0</v>
      </c>
      <c r="AN564" s="9">
        <f>Table1[[#This Row],[Total Steam Consumption]]*950/1000</f>
        <v>50218.140000000007</v>
      </c>
      <c r="AO564" s="9">
        <f>Table1[[#This Row],[Total HW Consumption]]</f>
        <v>0</v>
      </c>
      <c r="AP564" s="9">
        <f>Table1[[#This Row],[Total CHW Consumption]]</f>
        <v>0</v>
      </c>
      <c r="AQ564" s="9">
        <f>Table1[[#This Row],[Total DW Consumption]]*0</f>
        <v>0</v>
      </c>
      <c r="AR564" s="9">
        <f>SUM(Table1[[#This Row],[Total Elec Energy]:[Total DW Energy]])</f>
        <v>101547.17616</v>
      </c>
      <c r="AS564" s="7">
        <f>IFERROR(Table1[[#This Row],[Total Building Energy (kBTU)]]/Table1[[#This Row],[Building Area]],0)</f>
        <v>6.2306526052276352</v>
      </c>
    </row>
    <row r="565" spans="1:45" x14ac:dyDescent="0.25">
      <c r="A565" s="4">
        <v>43862</v>
      </c>
      <c r="B565" t="s">
        <v>114</v>
      </c>
      <c r="C565">
        <f>VLOOKUP(Table1[[#This Row],[Building]],Building_Areas,2,FALSE)</f>
        <v>102517</v>
      </c>
      <c r="D565">
        <v>539038.07999999996</v>
      </c>
      <c r="E565">
        <v>35946.352941176468</v>
      </c>
      <c r="F565">
        <v>491725377.91623533</v>
      </c>
      <c r="G565">
        <v>4796.5252388992594</v>
      </c>
      <c r="AF565" s="9">
        <f>SUMIF(Table1[[#Headers],[Steam Consumption]:[CHW Consumption_2]], "Elec*",D565:AE565)</f>
        <v>35946.352941176468</v>
      </c>
      <c r="AG565" s="9">
        <f>SUMIF(Table1[[#Headers],[Steam Consumption]:[CHW Consumption_2]], "Gas*",D565:AE565)</f>
        <v>0</v>
      </c>
      <c r="AH565" s="9">
        <f>SUMIF(Table1[[#Headers],[Steam Consumption]:[CHW Consumption_2]], "Steam*",D565:AE565)</f>
        <v>539038.07999999996</v>
      </c>
      <c r="AI565" s="9">
        <f>SUMIF(Table1[[#Headers],[Steam Consumption]:[CHW Consumption_2]], "HW *",D565:AE565)</f>
        <v>0</v>
      </c>
      <c r="AJ565" s="9">
        <f>SUMIF(Table1[[#Headers],[Steam Consumption]:[CHW Consumption_2]], "CHW*",D565:AE565)</f>
        <v>0</v>
      </c>
      <c r="AK565" s="9">
        <f>SUMIF(Table1[[#Headers],[Steam Consumption]:[CHW Consumption_2]], "DW*",D565:AE565)</f>
        <v>0</v>
      </c>
      <c r="AL565" s="9">
        <f>Table1[[#This Row],[Total Elec Consumption]]*3.412</f>
        <v>122648.95623529411</v>
      </c>
      <c r="AM565" s="9">
        <f>Table1[[#This Row],[Total Gas Consumption]]*1</f>
        <v>0</v>
      </c>
      <c r="AN565" s="9">
        <f>Table1[[#This Row],[Total Steam Consumption]]*950/1000</f>
        <v>512086.17599999992</v>
      </c>
      <c r="AO565" s="9">
        <f>Table1[[#This Row],[Total HW Consumption]]</f>
        <v>0</v>
      </c>
      <c r="AP565" s="9">
        <f>Table1[[#This Row],[Total CHW Consumption]]</f>
        <v>0</v>
      </c>
      <c r="AQ565" s="9">
        <f>Table1[[#This Row],[Total DW Consumption]]*0</f>
        <v>0</v>
      </c>
      <c r="AR565" s="9">
        <f>SUM(Table1[[#This Row],[Total Elec Energy]:[Total DW Energy]])</f>
        <v>634735.13223529398</v>
      </c>
      <c r="AS565" s="7">
        <f>IFERROR(Table1[[#This Row],[Total Building Energy (kBTU)]]/Table1[[#This Row],[Building Area]],0)</f>
        <v>6.191510990716603</v>
      </c>
    </row>
    <row r="566" spans="1:45" x14ac:dyDescent="0.25">
      <c r="A566" s="4">
        <v>43739</v>
      </c>
      <c r="B566" t="s">
        <v>126</v>
      </c>
      <c r="C566">
        <f>VLOOKUP(Table1[[#This Row],[Building]],Building_Areas,2,FALSE)</f>
        <v>62912.82</v>
      </c>
      <c r="D566">
        <v>161200</v>
      </c>
      <c r="E566">
        <v>64142.32142857142</v>
      </c>
      <c r="F566">
        <v>147233270.87214291</v>
      </c>
      <c r="G566">
        <v>2340.267844040864</v>
      </c>
      <c r="N566">
        <v>17271.428571428569</v>
      </c>
      <c r="AF566" s="9">
        <f>SUMIF(Table1[[#Headers],[Steam Consumption]:[CHW Consumption_2]], "Elec*",D566:AE566)</f>
        <v>64142.32142857142</v>
      </c>
      <c r="AG566" s="9">
        <f>SUMIF(Table1[[#Headers],[Steam Consumption]:[CHW Consumption_2]], "Gas*",D566:AE566)</f>
        <v>0</v>
      </c>
      <c r="AH566" s="9">
        <f>SUMIF(Table1[[#Headers],[Steam Consumption]:[CHW Consumption_2]], "Steam*",D566:AE566)</f>
        <v>161200</v>
      </c>
      <c r="AI566" s="9">
        <f>SUMIF(Table1[[#Headers],[Steam Consumption]:[CHW Consumption_2]], "HW *",D566:AE566)</f>
        <v>0</v>
      </c>
      <c r="AJ566" s="9">
        <f>SUMIF(Table1[[#Headers],[Steam Consumption]:[CHW Consumption_2]], "CHW*",D566:AE566)</f>
        <v>17271.428571428569</v>
      </c>
      <c r="AK566" s="9">
        <f>SUMIF(Table1[[#Headers],[Steam Consumption]:[CHW Consumption_2]], "DW*",D566:AE566)</f>
        <v>0</v>
      </c>
      <c r="AL566" s="9">
        <f>Table1[[#This Row],[Total Elec Consumption]]*3.412</f>
        <v>218853.60071428568</v>
      </c>
      <c r="AM566" s="9">
        <f>Table1[[#This Row],[Total Gas Consumption]]*1</f>
        <v>0</v>
      </c>
      <c r="AN566" s="9">
        <f>Table1[[#This Row],[Total Steam Consumption]]*950/1000</f>
        <v>153140</v>
      </c>
      <c r="AO566" s="9">
        <f>Table1[[#This Row],[Total HW Consumption]]</f>
        <v>0</v>
      </c>
      <c r="AP566" s="9">
        <f>Table1[[#This Row],[Total CHW Consumption]]</f>
        <v>17271.428571428569</v>
      </c>
      <c r="AQ566" s="9">
        <f>Table1[[#This Row],[Total DW Consumption]]*0</f>
        <v>0</v>
      </c>
      <c r="AR566" s="9">
        <f>SUM(Table1[[#This Row],[Total Elec Energy]:[Total DW Energy]])</f>
        <v>389265.02928571426</v>
      </c>
      <c r="AS566" s="7">
        <f>IFERROR(Table1[[#This Row],[Total Building Energy (kBTU)]]/Table1[[#This Row],[Building Area]],0)</f>
        <v>6.1873721331473339</v>
      </c>
    </row>
    <row r="567" spans="1:45" x14ac:dyDescent="0.25">
      <c r="A567" s="4">
        <v>43466</v>
      </c>
      <c r="B567" t="s">
        <v>114</v>
      </c>
      <c r="C567">
        <f>VLOOKUP(Table1[[#This Row],[Building]],Building_Areas,2,FALSE)</f>
        <v>102517</v>
      </c>
      <c r="D567">
        <v>516517.57142857142</v>
      </c>
      <c r="E567">
        <v>42015.333333333328</v>
      </c>
      <c r="F567">
        <v>471207381.46019042</v>
      </c>
      <c r="G567">
        <v>4596.3828580644231</v>
      </c>
      <c r="AF567" s="9">
        <f>SUMIF(Table1[[#Headers],[Steam Consumption]:[CHW Consumption_2]], "Elec*",D567:AE567)</f>
        <v>42015.333333333328</v>
      </c>
      <c r="AG567" s="9">
        <f>SUMIF(Table1[[#Headers],[Steam Consumption]:[CHW Consumption_2]], "Gas*",D567:AE567)</f>
        <v>0</v>
      </c>
      <c r="AH567" s="9">
        <f>SUMIF(Table1[[#Headers],[Steam Consumption]:[CHW Consumption_2]], "Steam*",D567:AE567)</f>
        <v>516517.57142857142</v>
      </c>
      <c r="AI567" s="9">
        <f>SUMIF(Table1[[#Headers],[Steam Consumption]:[CHW Consumption_2]], "HW *",D567:AE567)</f>
        <v>0</v>
      </c>
      <c r="AJ567" s="9">
        <f>SUMIF(Table1[[#Headers],[Steam Consumption]:[CHW Consumption_2]], "CHW*",D567:AE567)</f>
        <v>0</v>
      </c>
      <c r="AK567" s="9">
        <f>SUMIF(Table1[[#Headers],[Steam Consumption]:[CHW Consumption_2]], "DW*",D567:AE567)</f>
        <v>0</v>
      </c>
      <c r="AL567" s="9">
        <f>Table1[[#This Row],[Total Elec Consumption]]*3.412</f>
        <v>143356.31733333331</v>
      </c>
      <c r="AM567" s="9">
        <f>Table1[[#This Row],[Total Gas Consumption]]*1</f>
        <v>0</v>
      </c>
      <c r="AN567" s="9">
        <f>Table1[[#This Row],[Total Steam Consumption]]*950/1000</f>
        <v>490691.69285714289</v>
      </c>
      <c r="AO567" s="9">
        <f>Table1[[#This Row],[Total HW Consumption]]</f>
        <v>0</v>
      </c>
      <c r="AP567" s="9">
        <f>Table1[[#This Row],[Total CHW Consumption]]</f>
        <v>0</v>
      </c>
      <c r="AQ567" s="9">
        <f>Table1[[#This Row],[Total DW Consumption]]*0</f>
        <v>0</v>
      </c>
      <c r="AR567" s="9">
        <f>SUM(Table1[[#This Row],[Total Elec Energy]:[Total DW Energy]])</f>
        <v>634048.0101904762</v>
      </c>
      <c r="AS567" s="7">
        <f>IFERROR(Table1[[#This Row],[Total Building Energy (kBTU)]]/Table1[[#This Row],[Building Area]],0)</f>
        <v>6.1848084726482062</v>
      </c>
    </row>
    <row r="568" spans="1:45" x14ac:dyDescent="0.25">
      <c r="A568" s="4">
        <v>44197</v>
      </c>
      <c r="B568" t="s">
        <v>98</v>
      </c>
      <c r="C568">
        <f>VLOOKUP(Table1[[#This Row],[Building]],Building_Areas,2,FALSE)</f>
        <v>53163.17</v>
      </c>
      <c r="E568">
        <v>54639</v>
      </c>
      <c r="F568">
        <v>14222828.267999999</v>
      </c>
      <c r="G568">
        <v>267.53246182495337</v>
      </c>
      <c r="J568">
        <v>140352</v>
      </c>
      <c r="L568">
        <v>1200</v>
      </c>
      <c r="AF568" s="9">
        <f>SUMIF(Table1[[#Headers],[Steam Consumption]:[CHW Consumption_2]], "Elec*",D568:AE568)</f>
        <v>54639</v>
      </c>
      <c r="AG568" s="9">
        <f>SUMIF(Table1[[#Headers],[Steam Consumption]:[CHW Consumption_2]], "Gas*",D568:AE568)</f>
        <v>140352</v>
      </c>
      <c r="AH568" s="9">
        <f>SUMIF(Table1[[#Headers],[Steam Consumption]:[CHW Consumption_2]], "Steam*",D568:AE568)</f>
        <v>0</v>
      </c>
      <c r="AI568" s="9">
        <f>SUMIF(Table1[[#Headers],[Steam Consumption]:[CHW Consumption_2]], "HW *",D568:AE568)</f>
        <v>0</v>
      </c>
      <c r="AJ568" s="9">
        <f>SUMIF(Table1[[#Headers],[Steam Consumption]:[CHW Consumption_2]], "CHW*",D568:AE568)</f>
        <v>0</v>
      </c>
      <c r="AK568" s="9">
        <f>SUMIF(Table1[[#Headers],[Steam Consumption]:[CHW Consumption_2]], "DW*",D568:AE568)</f>
        <v>1200</v>
      </c>
      <c r="AL568" s="9">
        <f>Table1[[#This Row],[Total Elec Consumption]]*3.412</f>
        <v>186428.26799999998</v>
      </c>
      <c r="AM568" s="9">
        <f>Table1[[#This Row],[Total Gas Consumption]]*1</f>
        <v>140352</v>
      </c>
      <c r="AN568" s="9">
        <f>Table1[[#This Row],[Total Steam Consumption]]*950/1000</f>
        <v>0</v>
      </c>
      <c r="AO568" s="9">
        <f>Table1[[#This Row],[Total HW Consumption]]</f>
        <v>0</v>
      </c>
      <c r="AP568" s="9">
        <f>Table1[[#This Row],[Total CHW Consumption]]</f>
        <v>0</v>
      </c>
      <c r="AQ568" s="9">
        <f>Table1[[#This Row],[Total DW Consumption]]*0</f>
        <v>0</v>
      </c>
      <c r="AR568" s="9">
        <f>SUM(Table1[[#This Row],[Total Elec Energy]:[Total DW Energy]])</f>
        <v>326780.26799999998</v>
      </c>
      <c r="AS568" s="7">
        <f>IFERROR(Table1[[#This Row],[Total Building Energy (kBTU)]]/Table1[[#This Row],[Building Area]],0)</f>
        <v>6.1467415882085286</v>
      </c>
    </row>
    <row r="569" spans="1:45" x14ac:dyDescent="0.25">
      <c r="A569" s="4">
        <v>43466</v>
      </c>
      <c r="B569" t="s">
        <v>125</v>
      </c>
      <c r="C569">
        <f>VLOOKUP(Table1[[#This Row],[Building]],Building_Areas,2,FALSE)</f>
        <v>27319</v>
      </c>
      <c r="E569">
        <v>35961.0411764686</v>
      </c>
      <c r="F569">
        <v>4636204.7520072674</v>
      </c>
      <c r="G569">
        <v>169.7062393208854</v>
      </c>
      <c r="J569">
        <v>45135.056795131568</v>
      </c>
      <c r="AF569" s="9">
        <f>SUMIF(Table1[[#Headers],[Steam Consumption]:[CHW Consumption_2]], "Elec*",D569:AE569)</f>
        <v>35961.0411764686</v>
      </c>
      <c r="AG569" s="9">
        <f>SUMIF(Table1[[#Headers],[Steam Consumption]:[CHW Consumption_2]], "Gas*",D569:AE569)</f>
        <v>45135.056795131568</v>
      </c>
      <c r="AH569" s="9">
        <f>SUMIF(Table1[[#Headers],[Steam Consumption]:[CHW Consumption_2]], "Steam*",D569:AE569)</f>
        <v>0</v>
      </c>
      <c r="AI569" s="9">
        <f>SUMIF(Table1[[#Headers],[Steam Consumption]:[CHW Consumption_2]], "HW *",D569:AE569)</f>
        <v>0</v>
      </c>
      <c r="AJ569" s="9">
        <f>SUMIF(Table1[[#Headers],[Steam Consumption]:[CHW Consumption_2]], "CHW*",D569:AE569)</f>
        <v>0</v>
      </c>
      <c r="AK569" s="9">
        <f>SUMIF(Table1[[#Headers],[Steam Consumption]:[CHW Consumption_2]], "DW*",D569:AE569)</f>
        <v>0</v>
      </c>
      <c r="AL569" s="9">
        <f>Table1[[#This Row],[Total Elec Consumption]]*3.412</f>
        <v>122699.07249411086</v>
      </c>
      <c r="AM569" s="9">
        <f>Table1[[#This Row],[Total Gas Consumption]]*1</f>
        <v>45135.056795131568</v>
      </c>
      <c r="AN569" s="9">
        <f>Table1[[#This Row],[Total Steam Consumption]]*950/1000</f>
        <v>0</v>
      </c>
      <c r="AO569" s="9">
        <f>Table1[[#This Row],[Total HW Consumption]]</f>
        <v>0</v>
      </c>
      <c r="AP569" s="9">
        <f>Table1[[#This Row],[Total CHW Consumption]]</f>
        <v>0</v>
      </c>
      <c r="AQ569" s="9">
        <f>Table1[[#This Row],[Total DW Consumption]]*0</f>
        <v>0</v>
      </c>
      <c r="AR569" s="9">
        <f>SUM(Table1[[#This Row],[Total Elec Energy]:[Total DW Energy]])</f>
        <v>167834.12928924244</v>
      </c>
      <c r="AS569" s="7">
        <f>IFERROR(Table1[[#This Row],[Total Building Energy (kBTU)]]/Table1[[#This Row],[Building Area]],0)</f>
        <v>6.1434946114148552</v>
      </c>
    </row>
    <row r="570" spans="1:45" x14ac:dyDescent="0.25">
      <c r="A570" s="4">
        <v>43191</v>
      </c>
      <c r="B570" t="s">
        <v>125</v>
      </c>
      <c r="C570">
        <f>VLOOKUP(Table1[[#This Row],[Building]],Building_Areas,2,FALSE)</f>
        <v>27319</v>
      </c>
      <c r="E570">
        <v>41578</v>
      </c>
      <c r="F570">
        <v>2681864.1359999999</v>
      </c>
      <c r="G570">
        <v>98.168459167612284</v>
      </c>
      <c r="J570">
        <v>25400</v>
      </c>
      <c r="AF570" s="9">
        <f>SUMIF(Table1[[#Headers],[Steam Consumption]:[CHW Consumption_2]], "Elec*",D570:AE570)</f>
        <v>41578</v>
      </c>
      <c r="AG570" s="9">
        <f>SUMIF(Table1[[#Headers],[Steam Consumption]:[CHW Consumption_2]], "Gas*",D570:AE570)</f>
        <v>25400</v>
      </c>
      <c r="AH570" s="9">
        <f>SUMIF(Table1[[#Headers],[Steam Consumption]:[CHW Consumption_2]], "Steam*",D570:AE570)</f>
        <v>0</v>
      </c>
      <c r="AI570" s="9">
        <f>SUMIF(Table1[[#Headers],[Steam Consumption]:[CHW Consumption_2]], "HW *",D570:AE570)</f>
        <v>0</v>
      </c>
      <c r="AJ570" s="9">
        <f>SUMIF(Table1[[#Headers],[Steam Consumption]:[CHW Consumption_2]], "CHW*",D570:AE570)</f>
        <v>0</v>
      </c>
      <c r="AK570" s="9">
        <f>SUMIF(Table1[[#Headers],[Steam Consumption]:[CHW Consumption_2]], "DW*",D570:AE570)</f>
        <v>0</v>
      </c>
      <c r="AL570" s="9">
        <f>Table1[[#This Row],[Total Elec Consumption]]*3.412</f>
        <v>141864.136</v>
      </c>
      <c r="AM570" s="9">
        <f>Table1[[#This Row],[Total Gas Consumption]]*1</f>
        <v>25400</v>
      </c>
      <c r="AN570" s="9">
        <f>Table1[[#This Row],[Total Steam Consumption]]*950/1000</f>
        <v>0</v>
      </c>
      <c r="AO570" s="9">
        <f>Table1[[#This Row],[Total HW Consumption]]</f>
        <v>0</v>
      </c>
      <c r="AP570" s="9">
        <f>Table1[[#This Row],[Total CHW Consumption]]</f>
        <v>0</v>
      </c>
      <c r="AQ570" s="9">
        <f>Table1[[#This Row],[Total DW Consumption]]*0</f>
        <v>0</v>
      </c>
      <c r="AR570" s="9">
        <f>SUM(Table1[[#This Row],[Total Elec Energy]:[Total DW Energy]])</f>
        <v>167264.136</v>
      </c>
      <c r="AS570" s="7">
        <f>IFERROR(Table1[[#This Row],[Total Building Energy (kBTU)]]/Table1[[#This Row],[Building Area]],0)</f>
        <v>6.1226302573300631</v>
      </c>
    </row>
    <row r="571" spans="1:45" x14ac:dyDescent="0.25">
      <c r="A571" s="4">
        <v>44713</v>
      </c>
      <c r="B571" t="s">
        <v>83</v>
      </c>
      <c r="C571">
        <f>VLOOKUP(Table1[[#This Row],[Building]],Building_Areas,2,FALSE)</f>
        <v>16298</v>
      </c>
      <c r="F571">
        <v>43426443.762857139</v>
      </c>
      <c r="G571">
        <v>2664.5259395543708</v>
      </c>
      <c r="H571">
        <v>0</v>
      </c>
      <c r="I571">
        <v>15992.142857142861</v>
      </c>
      <c r="J571">
        <v>0</v>
      </c>
      <c r="L571">
        <v>612107.14285714284</v>
      </c>
      <c r="P571">
        <v>31992.857142857141</v>
      </c>
      <c r="Q571">
        <v>14892.857142857139</v>
      </c>
      <c r="AF571" s="9">
        <f>SUMIF(Table1[[#Headers],[Steam Consumption]:[CHW Consumption_2]], "Elec*",D571:AE571)</f>
        <v>15992.142857142861</v>
      </c>
      <c r="AG571" s="9">
        <f>SUMIF(Table1[[#Headers],[Steam Consumption]:[CHW Consumption_2]], "Gas*",D571:AE571)</f>
        <v>0</v>
      </c>
      <c r="AH571" s="9">
        <f>SUMIF(Table1[[#Headers],[Steam Consumption]:[CHW Consumption_2]], "Steam*",D571:AE571)</f>
        <v>46885.714285714283</v>
      </c>
      <c r="AI571" s="9">
        <f>SUMIF(Table1[[#Headers],[Steam Consumption]:[CHW Consumption_2]], "HW *",D571:AE571)</f>
        <v>0</v>
      </c>
      <c r="AJ571" s="9">
        <f>SUMIF(Table1[[#Headers],[Steam Consumption]:[CHW Consumption_2]], "CHW*",D571:AE571)</f>
        <v>0</v>
      </c>
      <c r="AK571" s="9">
        <f>SUMIF(Table1[[#Headers],[Steam Consumption]:[CHW Consumption_2]], "DW*",D571:AE571)</f>
        <v>612107.14285714284</v>
      </c>
      <c r="AL571" s="9">
        <f>Table1[[#This Row],[Total Elec Consumption]]*3.412</f>
        <v>54565.191428571437</v>
      </c>
      <c r="AM571" s="9">
        <f>Table1[[#This Row],[Total Gas Consumption]]*1</f>
        <v>0</v>
      </c>
      <c r="AN571" s="9">
        <f>Table1[[#This Row],[Total Steam Consumption]]*950/1000</f>
        <v>44541.428571428565</v>
      </c>
      <c r="AO571" s="9">
        <f>Table1[[#This Row],[Total HW Consumption]]</f>
        <v>0</v>
      </c>
      <c r="AP571" s="9">
        <f>Table1[[#This Row],[Total CHW Consumption]]</f>
        <v>0</v>
      </c>
      <c r="AQ571" s="9">
        <f>Table1[[#This Row],[Total DW Consumption]]*0</f>
        <v>0</v>
      </c>
      <c r="AR571" s="9">
        <f>SUM(Table1[[#This Row],[Total Elec Energy]:[Total DW Energy]])</f>
        <v>99106.62</v>
      </c>
      <c r="AS571" s="7">
        <f>IFERROR(Table1[[#This Row],[Total Building Energy (kBTU)]]/Table1[[#This Row],[Building Area]],0)</f>
        <v>6.0809068597373912</v>
      </c>
    </row>
    <row r="572" spans="1:45" x14ac:dyDescent="0.25">
      <c r="A572" s="4">
        <v>43191</v>
      </c>
      <c r="B572" t="s">
        <v>194</v>
      </c>
      <c r="C572">
        <f>VLOOKUP(Table1[[#This Row],[Building]],Building_Areas,2,FALSE)</f>
        <v>93667</v>
      </c>
      <c r="F572">
        <v>867706.19971428567</v>
      </c>
      <c r="G572">
        <v>9.2637342897102037</v>
      </c>
      <c r="H572">
        <v>150522</v>
      </c>
      <c r="I572">
        <v>15158.571428571429</v>
      </c>
      <c r="K572">
        <v>4090</v>
      </c>
      <c r="L572">
        <v>302400</v>
      </c>
      <c r="AF572" s="9">
        <f>SUMIF(Table1[[#Headers],[Steam Consumption]:[CHW Consumption_2]], "Elec*",D572:AE572)</f>
        <v>165680.57142857142</v>
      </c>
      <c r="AG572" s="9">
        <f>SUMIF(Table1[[#Headers],[Steam Consumption]:[CHW Consumption_2]], "Gas*",D572:AE572)</f>
        <v>0</v>
      </c>
      <c r="AH572" s="9">
        <f>SUMIF(Table1[[#Headers],[Steam Consumption]:[CHW Consumption_2]], "Steam*",D572:AE572)</f>
        <v>0</v>
      </c>
      <c r="AI572" s="9">
        <f>SUMIF(Table1[[#Headers],[Steam Consumption]:[CHW Consumption_2]], "HW *",D572:AE572)</f>
        <v>4090</v>
      </c>
      <c r="AJ572" s="9">
        <f>SUMIF(Table1[[#Headers],[Steam Consumption]:[CHW Consumption_2]], "CHW*",D572:AE572)</f>
        <v>0</v>
      </c>
      <c r="AK572" s="9">
        <f>SUMIF(Table1[[#Headers],[Steam Consumption]:[CHW Consumption_2]], "DW*",D572:AE572)</f>
        <v>302400</v>
      </c>
      <c r="AL572" s="9">
        <f>Table1[[#This Row],[Total Elec Consumption]]*3.412</f>
        <v>565302.1097142857</v>
      </c>
      <c r="AM572" s="9">
        <f>Table1[[#This Row],[Total Gas Consumption]]*1</f>
        <v>0</v>
      </c>
      <c r="AN572" s="9">
        <f>Table1[[#This Row],[Total Steam Consumption]]*950/1000</f>
        <v>0</v>
      </c>
      <c r="AO572" s="9">
        <f>Table1[[#This Row],[Total HW Consumption]]</f>
        <v>4090</v>
      </c>
      <c r="AP572" s="9">
        <f>Table1[[#This Row],[Total CHW Consumption]]</f>
        <v>0</v>
      </c>
      <c r="AQ572" s="9">
        <f>Table1[[#This Row],[Total DW Consumption]]*0</f>
        <v>0</v>
      </c>
      <c r="AR572" s="9">
        <f>SUM(Table1[[#This Row],[Total Elec Energy]:[Total DW Energy]])</f>
        <v>569392.1097142857</v>
      </c>
      <c r="AS572" s="7">
        <f>IFERROR(Table1[[#This Row],[Total Building Energy (kBTU)]]/Table1[[#This Row],[Building Area]],0)</f>
        <v>6.0788976877052292</v>
      </c>
    </row>
    <row r="573" spans="1:45" x14ac:dyDescent="0.25">
      <c r="A573" s="4">
        <v>44317</v>
      </c>
      <c r="B573" t="s">
        <v>120</v>
      </c>
      <c r="C573">
        <f>VLOOKUP(Table1[[#This Row],[Building]],Building_Areas,2,FALSE)</f>
        <v>36500</v>
      </c>
      <c r="D573">
        <v>136832</v>
      </c>
      <c r="E573">
        <v>21343</v>
      </c>
      <c r="F573">
        <v>125225425.266625</v>
      </c>
      <c r="G573">
        <v>3430.8335689486298</v>
      </c>
      <c r="K573">
        <v>16180</v>
      </c>
      <c r="L573">
        <v>361800</v>
      </c>
      <c r="N573">
        <v>2770.625</v>
      </c>
      <c r="AF573" s="9">
        <f>SUMIF(Table1[[#Headers],[Steam Consumption]:[CHW Consumption_2]], "Elec*",D573:AE573)</f>
        <v>21343</v>
      </c>
      <c r="AG573" s="9">
        <f>SUMIF(Table1[[#Headers],[Steam Consumption]:[CHW Consumption_2]], "Gas*",D573:AE573)</f>
        <v>0</v>
      </c>
      <c r="AH573" s="9">
        <f>SUMIF(Table1[[#Headers],[Steam Consumption]:[CHW Consumption_2]], "Steam*",D573:AE573)</f>
        <v>136832</v>
      </c>
      <c r="AI573" s="9">
        <f>SUMIF(Table1[[#Headers],[Steam Consumption]:[CHW Consumption_2]], "HW *",D573:AE573)</f>
        <v>16180</v>
      </c>
      <c r="AJ573" s="9">
        <f>SUMIF(Table1[[#Headers],[Steam Consumption]:[CHW Consumption_2]], "CHW*",D573:AE573)</f>
        <v>2770.625</v>
      </c>
      <c r="AK573" s="9">
        <f>SUMIF(Table1[[#Headers],[Steam Consumption]:[CHW Consumption_2]], "DW*",D573:AE573)</f>
        <v>361800</v>
      </c>
      <c r="AL573" s="9">
        <f>Table1[[#This Row],[Total Elec Consumption]]*3.412</f>
        <v>72822.315999999992</v>
      </c>
      <c r="AM573" s="9">
        <f>Table1[[#This Row],[Total Gas Consumption]]*1</f>
        <v>0</v>
      </c>
      <c r="AN573" s="9">
        <f>Table1[[#This Row],[Total Steam Consumption]]*950/1000</f>
        <v>129990.39999999999</v>
      </c>
      <c r="AO573" s="9">
        <f>Table1[[#This Row],[Total HW Consumption]]</f>
        <v>16180</v>
      </c>
      <c r="AP573" s="9">
        <f>Table1[[#This Row],[Total CHW Consumption]]</f>
        <v>2770.625</v>
      </c>
      <c r="AQ573" s="9">
        <f>Table1[[#This Row],[Total DW Consumption]]*0</f>
        <v>0</v>
      </c>
      <c r="AR573" s="9">
        <f>SUM(Table1[[#This Row],[Total Elec Energy]:[Total DW Energy]])</f>
        <v>221763.34099999999</v>
      </c>
      <c r="AS573" s="7">
        <f>IFERROR(Table1[[#This Row],[Total Building Energy (kBTU)]]/Table1[[#This Row],[Building Area]],0)</f>
        <v>6.0757079726027392</v>
      </c>
    </row>
    <row r="574" spans="1:45" x14ac:dyDescent="0.25">
      <c r="A574" s="4">
        <v>44075</v>
      </c>
      <c r="B574" t="s">
        <v>96</v>
      </c>
      <c r="C574">
        <f>VLOOKUP(Table1[[#This Row],[Building]],Building_Areas,2,FALSE)</f>
        <v>392894</v>
      </c>
      <c r="D574">
        <v>0</v>
      </c>
      <c r="F574">
        <v>881980583.97599995</v>
      </c>
      <c r="G574">
        <v>2244.8308805326628</v>
      </c>
      <c r="H574">
        <v>0</v>
      </c>
      <c r="I574">
        <v>0</v>
      </c>
      <c r="M574">
        <v>105898</v>
      </c>
      <c r="O574">
        <v>298366</v>
      </c>
      <c r="P574">
        <v>964192</v>
      </c>
      <c r="Q574">
        <v>0</v>
      </c>
      <c r="R574">
        <v>70</v>
      </c>
      <c r="S574">
        <v>1170</v>
      </c>
      <c r="T574">
        <v>700</v>
      </c>
      <c r="U574">
        <v>519</v>
      </c>
      <c r="V574">
        <v>6896</v>
      </c>
      <c r="W574">
        <v>5493</v>
      </c>
      <c r="X574">
        <v>3071</v>
      </c>
      <c r="Y574">
        <v>7955.0000000000009</v>
      </c>
      <c r="Z574">
        <v>23600</v>
      </c>
      <c r="AA574">
        <v>19600</v>
      </c>
      <c r="AF574" s="9">
        <f>SUMIF(Table1[[#Headers],[Steam Consumption]:[CHW Consumption_2]], "Elec*",D574:AE574)</f>
        <v>428898</v>
      </c>
      <c r="AG574" s="9">
        <f>SUMIF(Table1[[#Headers],[Steam Consumption]:[CHW Consumption_2]], "Gas*",D574:AE574)</f>
        <v>0</v>
      </c>
      <c r="AH574" s="9">
        <f>SUMIF(Table1[[#Headers],[Steam Consumption]:[CHW Consumption_2]], "Steam*",D574:AE574)</f>
        <v>965432</v>
      </c>
      <c r="AI574" s="9">
        <f>SUMIF(Table1[[#Headers],[Steam Consumption]:[CHW Consumption_2]], "HW *",D574:AE574)</f>
        <v>0</v>
      </c>
      <c r="AJ574" s="9">
        <f>SUMIF(Table1[[#Headers],[Steam Consumption]:[CHW Consumption_2]], "CHW*",D574:AE574)</f>
        <v>0</v>
      </c>
      <c r="AK574" s="9">
        <f>SUMIF(Table1[[#Headers],[Steam Consumption]:[CHW Consumption_2]], "DW*",D574:AE574)</f>
        <v>43200</v>
      </c>
      <c r="AL574" s="9">
        <f>Table1[[#This Row],[Total Elec Consumption]]*3.412</f>
        <v>1463399.976</v>
      </c>
      <c r="AM574" s="9">
        <f>Table1[[#This Row],[Total Gas Consumption]]*1</f>
        <v>0</v>
      </c>
      <c r="AN574" s="9">
        <f>Table1[[#This Row],[Total Steam Consumption]]*950/1000</f>
        <v>917160.4</v>
      </c>
      <c r="AO574" s="9">
        <f>Table1[[#This Row],[Total HW Consumption]]</f>
        <v>0</v>
      </c>
      <c r="AP574" s="9">
        <f>Table1[[#This Row],[Total CHW Consumption]]</f>
        <v>0</v>
      </c>
      <c r="AQ574" s="9">
        <f>Table1[[#This Row],[Total DW Consumption]]*0</f>
        <v>0</v>
      </c>
      <c r="AR574" s="9">
        <f>SUM(Table1[[#This Row],[Total Elec Energy]:[Total DW Energy]])</f>
        <v>2380560.3760000002</v>
      </c>
      <c r="AS574" s="7">
        <f>IFERROR(Table1[[#This Row],[Total Building Energy (kBTU)]]/Table1[[#This Row],[Building Area]],0)</f>
        <v>6.059039781722297</v>
      </c>
    </row>
    <row r="575" spans="1:45" x14ac:dyDescent="0.25">
      <c r="A575" s="4">
        <v>44075</v>
      </c>
      <c r="B575" t="s">
        <v>77</v>
      </c>
      <c r="C575">
        <f>VLOOKUP(Table1[[#This Row],[Building]],Building_Areas,2,FALSE)</f>
        <v>133990</v>
      </c>
      <c r="D575">
        <v>0</v>
      </c>
      <c r="H575">
        <v>112094</v>
      </c>
      <c r="I575">
        <v>0</v>
      </c>
      <c r="M575">
        <v>0</v>
      </c>
      <c r="N575">
        <v>429344</v>
      </c>
      <c r="AF575" s="9">
        <f>SUMIF(Table1[[#Headers],[Steam Consumption]:[CHW Consumption_2]], "Elec*",D575:AE575)</f>
        <v>112094</v>
      </c>
      <c r="AG575" s="9">
        <f>SUMIF(Table1[[#Headers],[Steam Consumption]:[CHW Consumption_2]], "Gas*",D575:AE575)</f>
        <v>0</v>
      </c>
      <c r="AH575" s="9">
        <f>SUMIF(Table1[[#Headers],[Steam Consumption]:[CHW Consumption_2]], "Steam*",D575:AE575)</f>
        <v>0</v>
      </c>
      <c r="AI575" s="9">
        <f>SUMIF(Table1[[#Headers],[Steam Consumption]:[CHW Consumption_2]], "HW *",D575:AE575)</f>
        <v>0</v>
      </c>
      <c r="AJ575" s="9">
        <f>SUMIF(Table1[[#Headers],[Steam Consumption]:[CHW Consumption_2]], "CHW*",D575:AE575)</f>
        <v>429344</v>
      </c>
      <c r="AK575" s="9">
        <f>SUMIF(Table1[[#Headers],[Steam Consumption]:[CHW Consumption_2]], "DW*",D575:AE575)</f>
        <v>0</v>
      </c>
      <c r="AL575" s="9">
        <f>Table1[[#This Row],[Total Elec Consumption]]*3.412</f>
        <v>382464.728</v>
      </c>
      <c r="AM575" s="9">
        <f>Table1[[#This Row],[Total Gas Consumption]]*1</f>
        <v>0</v>
      </c>
      <c r="AN575" s="9">
        <f>Table1[[#This Row],[Total Steam Consumption]]*950/1000</f>
        <v>0</v>
      </c>
      <c r="AO575" s="9">
        <f>Table1[[#This Row],[Total HW Consumption]]</f>
        <v>0</v>
      </c>
      <c r="AP575" s="9">
        <f>Table1[[#This Row],[Total CHW Consumption]]</f>
        <v>429344</v>
      </c>
      <c r="AQ575" s="9">
        <f>Table1[[#This Row],[Total DW Consumption]]*0</f>
        <v>0</v>
      </c>
      <c r="AR575" s="9">
        <f>SUM(Table1[[#This Row],[Total Elec Energy]:[Total DW Energy]])</f>
        <v>811808.728</v>
      </c>
      <c r="AS575" s="7">
        <f>IFERROR(Table1[[#This Row],[Total Building Energy (kBTU)]]/Table1[[#This Row],[Building Area]],0)</f>
        <v>6.0587262333009928</v>
      </c>
    </row>
    <row r="576" spans="1:45" x14ac:dyDescent="0.25">
      <c r="A576" s="4">
        <v>43525</v>
      </c>
      <c r="B576" t="s">
        <v>194</v>
      </c>
      <c r="C576">
        <f>VLOOKUP(Table1[[#This Row],[Building]],Building_Areas,2,FALSE)</f>
        <v>93667</v>
      </c>
      <c r="F576">
        <v>939063.74</v>
      </c>
      <c r="G576">
        <v>10.025555852114399</v>
      </c>
      <c r="H576">
        <v>149173</v>
      </c>
      <c r="I576">
        <v>13357</v>
      </c>
      <c r="K576">
        <v>11380</v>
      </c>
      <c r="L576">
        <v>384500</v>
      </c>
      <c r="AF576" s="9">
        <f>SUMIF(Table1[[#Headers],[Steam Consumption]:[CHW Consumption_2]], "Elec*",D576:AE576)</f>
        <v>162530</v>
      </c>
      <c r="AG576" s="9">
        <f>SUMIF(Table1[[#Headers],[Steam Consumption]:[CHW Consumption_2]], "Gas*",D576:AE576)</f>
        <v>0</v>
      </c>
      <c r="AH576" s="9">
        <f>SUMIF(Table1[[#Headers],[Steam Consumption]:[CHW Consumption_2]], "Steam*",D576:AE576)</f>
        <v>0</v>
      </c>
      <c r="AI576" s="9">
        <f>SUMIF(Table1[[#Headers],[Steam Consumption]:[CHW Consumption_2]], "HW *",D576:AE576)</f>
        <v>11380</v>
      </c>
      <c r="AJ576" s="9">
        <f>SUMIF(Table1[[#Headers],[Steam Consumption]:[CHW Consumption_2]], "CHW*",D576:AE576)</f>
        <v>0</v>
      </c>
      <c r="AK576" s="9">
        <f>SUMIF(Table1[[#Headers],[Steam Consumption]:[CHW Consumption_2]], "DW*",D576:AE576)</f>
        <v>384500</v>
      </c>
      <c r="AL576" s="9">
        <f>Table1[[#This Row],[Total Elec Consumption]]*3.412</f>
        <v>554552.36</v>
      </c>
      <c r="AM576" s="9">
        <f>Table1[[#This Row],[Total Gas Consumption]]*1</f>
        <v>0</v>
      </c>
      <c r="AN576" s="9">
        <f>Table1[[#This Row],[Total Steam Consumption]]*950/1000</f>
        <v>0</v>
      </c>
      <c r="AO576" s="9">
        <f>Table1[[#This Row],[Total HW Consumption]]</f>
        <v>11380</v>
      </c>
      <c r="AP576" s="9">
        <f>Table1[[#This Row],[Total CHW Consumption]]</f>
        <v>0</v>
      </c>
      <c r="AQ576" s="9">
        <f>Table1[[#This Row],[Total DW Consumption]]*0</f>
        <v>0</v>
      </c>
      <c r="AR576" s="9">
        <f>SUM(Table1[[#This Row],[Total Elec Energy]:[Total DW Energy]])</f>
        <v>565932.36</v>
      </c>
      <c r="AS576" s="7">
        <f>IFERROR(Table1[[#This Row],[Total Building Energy (kBTU)]]/Table1[[#This Row],[Building Area]],0)</f>
        <v>6.0419609894626705</v>
      </c>
    </row>
    <row r="577" spans="1:45" x14ac:dyDescent="0.25">
      <c r="A577" s="4">
        <v>43435</v>
      </c>
      <c r="B577" t="s">
        <v>125</v>
      </c>
      <c r="C577">
        <f>VLOOKUP(Table1[[#This Row],[Building]],Building_Areas,2,FALSE)</f>
        <v>27319</v>
      </c>
      <c r="E577">
        <v>36172.058823531494</v>
      </c>
      <c r="F577">
        <v>4261507.3000000333</v>
      </c>
      <c r="G577">
        <v>155.99060360921089</v>
      </c>
      <c r="J577">
        <v>41380.882352941437</v>
      </c>
      <c r="AF577" s="9">
        <f>SUMIF(Table1[[#Headers],[Steam Consumption]:[CHW Consumption_2]], "Elec*",D577:AE577)</f>
        <v>36172.058823531494</v>
      </c>
      <c r="AG577" s="9">
        <f>SUMIF(Table1[[#Headers],[Steam Consumption]:[CHW Consumption_2]], "Gas*",D577:AE577)</f>
        <v>41380.882352941437</v>
      </c>
      <c r="AH577" s="9">
        <f>SUMIF(Table1[[#Headers],[Steam Consumption]:[CHW Consumption_2]], "Steam*",D577:AE577)</f>
        <v>0</v>
      </c>
      <c r="AI577" s="9">
        <f>SUMIF(Table1[[#Headers],[Steam Consumption]:[CHW Consumption_2]], "HW *",D577:AE577)</f>
        <v>0</v>
      </c>
      <c r="AJ577" s="9">
        <f>SUMIF(Table1[[#Headers],[Steam Consumption]:[CHW Consumption_2]], "CHW*",D577:AE577)</f>
        <v>0</v>
      </c>
      <c r="AK577" s="9">
        <f>SUMIF(Table1[[#Headers],[Steam Consumption]:[CHW Consumption_2]], "DW*",D577:AE577)</f>
        <v>0</v>
      </c>
      <c r="AL577" s="9">
        <f>Table1[[#This Row],[Total Elec Consumption]]*3.412</f>
        <v>123419.06470588945</v>
      </c>
      <c r="AM577" s="9">
        <f>Table1[[#This Row],[Total Gas Consumption]]*1</f>
        <v>41380.882352941437</v>
      </c>
      <c r="AN577" s="9">
        <f>Table1[[#This Row],[Total Steam Consumption]]*950/1000</f>
        <v>0</v>
      </c>
      <c r="AO577" s="9">
        <f>Table1[[#This Row],[Total HW Consumption]]</f>
        <v>0</v>
      </c>
      <c r="AP577" s="9">
        <f>Table1[[#This Row],[Total CHW Consumption]]</f>
        <v>0</v>
      </c>
      <c r="AQ577" s="9">
        <f>Table1[[#This Row],[Total DW Consumption]]*0</f>
        <v>0</v>
      </c>
      <c r="AR577" s="9">
        <f>SUM(Table1[[#This Row],[Total Elec Energy]:[Total DW Energy]])</f>
        <v>164799.94705883088</v>
      </c>
      <c r="AS577" s="7">
        <f>IFERROR(Table1[[#This Row],[Total Building Energy (kBTU)]]/Table1[[#This Row],[Building Area]],0)</f>
        <v>6.0324297030942153</v>
      </c>
    </row>
    <row r="578" spans="1:45" x14ac:dyDescent="0.25">
      <c r="A578" s="4">
        <v>43831</v>
      </c>
      <c r="B578" t="s">
        <v>125</v>
      </c>
      <c r="C578">
        <f>VLOOKUP(Table1[[#This Row],[Building]],Building_Areas,2,FALSE)</f>
        <v>27319</v>
      </c>
      <c r="E578">
        <v>41887.413793103449</v>
      </c>
      <c r="F578">
        <v>2323609.5110344831</v>
      </c>
      <c r="G578">
        <v>85.054705920219718</v>
      </c>
      <c r="J578">
        <v>21806.896551724141</v>
      </c>
      <c r="AF578" s="9">
        <f>SUMIF(Table1[[#Headers],[Steam Consumption]:[CHW Consumption_2]], "Elec*",D578:AE578)</f>
        <v>41887.413793103449</v>
      </c>
      <c r="AG578" s="9">
        <f>SUMIF(Table1[[#Headers],[Steam Consumption]:[CHW Consumption_2]], "Gas*",D578:AE578)</f>
        <v>21806.896551724141</v>
      </c>
      <c r="AH578" s="9">
        <f>SUMIF(Table1[[#Headers],[Steam Consumption]:[CHW Consumption_2]], "Steam*",D578:AE578)</f>
        <v>0</v>
      </c>
      <c r="AI578" s="9">
        <f>SUMIF(Table1[[#Headers],[Steam Consumption]:[CHW Consumption_2]], "HW *",D578:AE578)</f>
        <v>0</v>
      </c>
      <c r="AJ578" s="9">
        <f>SUMIF(Table1[[#Headers],[Steam Consumption]:[CHW Consumption_2]], "CHW*",D578:AE578)</f>
        <v>0</v>
      </c>
      <c r="AK578" s="9">
        <f>SUMIF(Table1[[#Headers],[Steam Consumption]:[CHW Consumption_2]], "DW*",D578:AE578)</f>
        <v>0</v>
      </c>
      <c r="AL578" s="9">
        <f>Table1[[#This Row],[Total Elec Consumption]]*3.412</f>
        <v>142919.85586206897</v>
      </c>
      <c r="AM578" s="9">
        <f>Table1[[#This Row],[Total Gas Consumption]]*1</f>
        <v>21806.896551724141</v>
      </c>
      <c r="AN578" s="9">
        <f>Table1[[#This Row],[Total Steam Consumption]]*950/1000</f>
        <v>0</v>
      </c>
      <c r="AO578" s="9">
        <f>Table1[[#This Row],[Total HW Consumption]]</f>
        <v>0</v>
      </c>
      <c r="AP578" s="9">
        <f>Table1[[#This Row],[Total CHW Consumption]]</f>
        <v>0</v>
      </c>
      <c r="AQ578" s="9">
        <f>Table1[[#This Row],[Total DW Consumption]]*0</f>
        <v>0</v>
      </c>
      <c r="AR578" s="9">
        <f>SUM(Table1[[#This Row],[Total Elec Energy]:[Total DW Energy]])</f>
        <v>164726.75241379312</v>
      </c>
      <c r="AS578" s="7">
        <f>IFERROR(Table1[[#This Row],[Total Building Energy (kBTU)]]/Table1[[#This Row],[Building Area]],0)</f>
        <v>6.0297504452503059</v>
      </c>
    </row>
    <row r="579" spans="1:45" x14ac:dyDescent="0.25">
      <c r="A579" s="4">
        <v>43891</v>
      </c>
      <c r="B579" t="s">
        <v>114</v>
      </c>
      <c r="C579">
        <f>VLOOKUP(Table1[[#This Row],[Building]],Building_Areas,2,FALSE)</f>
        <v>102517</v>
      </c>
      <c r="D579">
        <v>531498.20689655177</v>
      </c>
      <c r="E579">
        <v>33021.413793103449</v>
      </c>
      <c r="F579">
        <v>484839033.75351733</v>
      </c>
      <c r="G579">
        <v>4729.3525342481471</v>
      </c>
      <c r="AF579" s="9">
        <f>SUMIF(Table1[[#Headers],[Steam Consumption]:[CHW Consumption_2]], "Elec*",D579:AE579)</f>
        <v>33021.413793103449</v>
      </c>
      <c r="AG579" s="9">
        <f>SUMIF(Table1[[#Headers],[Steam Consumption]:[CHW Consumption_2]], "Gas*",D579:AE579)</f>
        <v>0</v>
      </c>
      <c r="AH579" s="9">
        <f>SUMIF(Table1[[#Headers],[Steam Consumption]:[CHW Consumption_2]], "Steam*",D579:AE579)</f>
        <v>531498.20689655177</v>
      </c>
      <c r="AI579" s="9">
        <f>SUMIF(Table1[[#Headers],[Steam Consumption]:[CHW Consumption_2]], "HW *",D579:AE579)</f>
        <v>0</v>
      </c>
      <c r="AJ579" s="9">
        <f>SUMIF(Table1[[#Headers],[Steam Consumption]:[CHW Consumption_2]], "CHW*",D579:AE579)</f>
        <v>0</v>
      </c>
      <c r="AK579" s="9">
        <f>SUMIF(Table1[[#Headers],[Steam Consumption]:[CHW Consumption_2]], "DW*",D579:AE579)</f>
        <v>0</v>
      </c>
      <c r="AL579" s="9">
        <f>Table1[[#This Row],[Total Elec Consumption]]*3.412</f>
        <v>112669.06386206897</v>
      </c>
      <c r="AM579" s="9">
        <f>Table1[[#This Row],[Total Gas Consumption]]*1</f>
        <v>0</v>
      </c>
      <c r="AN579" s="9">
        <f>Table1[[#This Row],[Total Steam Consumption]]*950/1000</f>
        <v>504923.2965517242</v>
      </c>
      <c r="AO579" s="9">
        <f>Table1[[#This Row],[Total HW Consumption]]</f>
        <v>0</v>
      </c>
      <c r="AP579" s="9">
        <f>Table1[[#This Row],[Total CHW Consumption]]</f>
        <v>0</v>
      </c>
      <c r="AQ579" s="9">
        <f>Table1[[#This Row],[Total DW Consumption]]*0</f>
        <v>0</v>
      </c>
      <c r="AR579" s="9">
        <f>SUM(Table1[[#This Row],[Total Elec Energy]:[Total DW Energy]])</f>
        <v>617592.36041379313</v>
      </c>
      <c r="AS579" s="7">
        <f>IFERROR(Table1[[#This Row],[Total Building Energy (kBTU)]]/Table1[[#This Row],[Building Area]],0)</f>
        <v>6.0242921702136538</v>
      </c>
    </row>
    <row r="580" spans="1:45" x14ac:dyDescent="0.25">
      <c r="A580" s="4">
        <v>44166</v>
      </c>
      <c r="B580" t="s">
        <v>98</v>
      </c>
      <c r="C580">
        <f>VLOOKUP(Table1[[#This Row],[Building]],Building_Areas,2,FALSE)</f>
        <v>53163.17</v>
      </c>
      <c r="E580">
        <v>53788</v>
      </c>
      <c r="F580">
        <v>13606324.655999999</v>
      </c>
      <c r="G580">
        <v>255.9359828452119</v>
      </c>
      <c r="J580">
        <v>134220</v>
      </c>
      <c r="L580">
        <v>800</v>
      </c>
      <c r="AF580" s="9">
        <f>SUMIF(Table1[[#Headers],[Steam Consumption]:[CHW Consumption_2]], "Elec*",D580:AE580)</f>
        <v>53788</v>
      </c>
      <c r="AG580" s="9">
        <f>SUMIF(Table1[[#Headers],[Steam Consumption]:[CHW Consumption_2]], "Gas*",D580:AE580)</f>
        <v>134220</v>
      </c>
      <c r="AH580" s="9">
        <f>SUMIF(Table1[[#Headers],[Steam Consumption]:[CHW Consumption_2]], "Steam*",D580:AE580)</f>
        <v>0</v>
      </c>
      <c r="AI580" s="9">
        <f>SUMIF(Table1[[#Headers],[Steam Consumption]:[CHW Consumption_2]], "HW *",D580:AE580)</f>
        <v>0</v>
      </c>
      <c r="AJ580" s="9">
        <f>SUMIF(Table1[[#Headers],[Steam Consumption]:[CHW Consumption_2]], "CHW*",D580:AE580)</f>
        <v>0</v>
      </c>
      <c r="AK580" s="9">
        <f>SUMIF(Table1[[#Headers],[Steam Consumption]:[CHW Consumption_2]], "DW*",D580:AE580)</f>
        <v>800</v>
      </c>
      <c r="AL580" s="9">
        <f>Table1[[#This Row],[Total Elec Consumption]]*3.412</f>
        <v>183524.65599999999</v>
      </c>
      <c r="AM580" s="9">
        <f>Table1[[#This Row],[Total Gas Consumption]]*1</f>
        <v>134220</v>
      </c>
      <c r="AN580" s="9">
        <f>Table1[[#This Row],[Total Steam Consumption]]*950/1000</f>
        <v>0</v>
      </c>
      <c r="AO580" s="9">
        <f>Table1[[#This Row],[Total HW Consumption]]</f>
        <v>0</v>
      </c>
      <c r="AP580" s="9">
        <f>Table1[[#This Row],[Total CHW Consumption]]</f>
        <v>0</v>
      </c>
      <c r="AQ580" s="9">
        <f>Table1[[#This Row],[Total DW Consumption]]*0</f>
        <v>0</v>
      </c>
      <c r="AR580" s="9">
        <f>SUM(Table1[[#This Row],[Total Elec Energy]:[Total DW Energy]])</f>
        <v>317744.65599999996</v>
      </c>
      <c r="AS580" s="7">
        <f>IFERROR(Table1[[#This Row],[Total Building Energy (kBTU)]]/Table1[[#This Row],[Building Area]],0)</f>
        <v>5.9767815952284256</v>
      </c>
    </row>
    <row r="581" spans="1:45" x14ac:dyDescent="0.25">
      <c r="A581" s="4">
        <v>43709</v>
      </c>
      <c r="B581" t="s">
        <v>122</v>
      </c>
      <c r="C581">
        <f>VLOOKUP(Table1[[#This Row],[Building]],Building_Areas,2,FALSE)</f>
        <v>83906</v>
      </c>
      <c r="D581">
        <v>0</v>
      </c>
      <c r="F581">
        <v>152639.20800000001</v>
      </c>
      <c r="G581">
        <v>1.81916916549472</v>
      </c>
      <c r="H581">
        <v>33764</v>
      </c>
      <c r="I581">
        <v>10870</v>
      </c>
      <c r="N581">
        <v>348000</v>
      </c>
      <c r="AF581" s="9">
        <f>SUMIF(Table1[[#Headers],[Steam Consumption]:[CHW Consumption_2]], "Elec*",D581:AE581)</f>
        <v>44634</v>
      </c>
      <c r="AG581" s="9">
        <f>SUMIF(Table1[[#Headers],[Steam Consumption]:[CHW Consumption_2]], "Gas*",D581:AE581)</f>
        <v>0</v>
      </c>
      <c r="AH581" s="9">
        <f>SUMIF(Table1[[#Headers],[Steam Consumption]:[CHW Consumption_2]], "Steam*",D581:AE581)</f>
        <v>0</v>
      </c>
      <c r="AI581" s="9">
        <f>SUMIF(Table1[[#Headers],[Steam Consumption]:[CHW Consumption_2]], "HW *",D581:AE581)</f>
        <v>0</v>
      </c>
      <c r="AJ581" s="9">
        <f>SUMIF(Table1[[#Headers],[Steam Consumption]:[CHW Consumption_2]], "CHW*",D581:AE581)</f>
        <v>348000</v>
      </c>
      <c r="AK581" s="9">
        <f>SUMIF(Table1[[#Headers],[Steam Consumption]:[CHW Consumption_2]], "DW*",D581:AE581)</f>
        <v>0</v>
      </c>
      <c r="AL581" s="9">
        <f>Table1[[#This Row],[Total Elec Consumption]]*3.412</f>
        <v>152291.20799999998</v>
      </c>
      <c r="AM581" s="9">
        <f>Table1[[#This Row],[Total Gas Consumption]]*1</f>
        <v>0</v>
      </c>
      <c r="AN581" s="9">
        <f>Table1[[#This Row],[Total Steam Consumption]]*950/1000</f>
        <v>0</v>
      </c>
      <c r="AO581" s="9">
        <f>Table1[[#This Row],[Total HW Consumption]]</f>
        <v>0</v>
      </c>
      <c r="AP581" s="9">
        <f>Table1[[#This Row],[Total CHW Consumption]]</f>
        <v>348000</v>
      </c>
      <c r="AQ581" s="9">
        <f>Table1[[#This Row],[Total DW Consumption]]*0</f>
        <v>0</v>
      </c>
      <c r="AR581" s="9">
        <f>SUM(Table1[[#This Row],[Total Elec Energy]:[Total DW Energy]])</f>
        <v>500291.20799999998</v>
      </c>
      <c r="AS581" s="7">
        <f>IFERROR(Table1[[#This Row],[Total Building Energy (kBTU)]]/Table1[[#This Row],[Building Area]],0)</f>
        <v>5.9625200581603224</v>
      </c>
    </row>
    <row r="582" spans="1:45" x14ac:dyDescent="0.25">
      <c r="A582" s="4">
        <v>43191</v>
      </c>
      <c r="B582" t="s">
        <v>101</v>
      </c>
      <c r="C582">
        <f>VLOOKUP(Table1[[#This Row],[Building]],Building_Areas,2,FALSE)</f>
        <v>30399</v>
      </c>
      <c r="D582">
        <v>139320</v>
      </c>
      <c r="E582">
        <v>8013.0000000000009</v>
      </c>
      <c r="F582">
        <v>127108716.90000001</v>
      </c>
      <c r="G582">
        <v>4181.3453370176649</v>
      </c>
      <c r="H582">
        <v>0</v>
      </c>
      <c r="I582">
        <v>6312</v>
      </c>
      <c r="AF582" s="9">
        <f>SUMIF(Table1[[#Headers],[Steam Consumption]:[CHW Consumption_2]], "Elec*",D582:AE582)</f>
        <v>14325</v>
      </c>
      <c r="AG582" s="9">
        <f>SUMIF(Table1[[#Headers],[Steam Consumption]:[CHW Consumption_2]], "Gas*",D582:AE582)</f>
        <v>0</v>
      </c>
      <c r="AH582" s="9">
        <f>SUMIF(Table1[[#Headers],[Steam Consumption]:[CHW Consumption_2]], "Steam*",D582:AE582)</f>
        <v>139320</v>
      </c>
      <c r="AI582" s="9">
        <f>SUMIF(Table1[[#Headers],[Steam Consumption]:[CHW Consumption_2]], "HW *",D582:AE582)</f>
        <v>0</v>
      </c>
      <c r="AJ582" s="9">
        <f>SUMIF(Table1[[#Headers],[Steam Consumption]:[CHW Consumption_2]], "CHW*",D582:AE582)</f>
        <v>0</v>
      </c>
      <c r="AK582" s="9">
        <f>SUMIF(Table1[[#Headers],[Steam Consumption]:[CHW Consumption_2]], "DW*",D582:AE582)</f>
        <v>0</v>
      </c>
      <c r="AL582" s="9">
        <f>Table1[[#This Row],[Total Elec Consumption]]*3.412</f>
        <v>48876.9</v>
      </c>
      <c r="AM582" s="9">
        <f>Table1[[#This Row],[Total Gas Consumption]]*1</f>
        <v>0</v>
      </c>
      <c r="AN582" s="9">
        <f>Table1[[#This Row],[Total Steam Consumption]]*950/1000</f>
        <v>132354</v>
      </c>
      <c r="AO582" s="9">
        <f>Table1[[#This Row],[Total HW Consumption]]</f>
        <v>0</v>
      </c>
      <c r="AP582" s="9">
        <f>Table1[[#This Row],[Total CHW Consumption]]</f>
        <v>0</v>
      </c>
      <c r="AQ582" s="9">
        <f>Table1[[#This Row],[Total DW Consumption]]*0</f>
        <v>0</v>
      </c>
      <c r="AR582" s="9">
        <f>SUM(Table1[[#This Row],[Total Elec Energy]:[Total DW Energy]])</f>
        <v>181230.9</v>
      </c>
      <c r="AS582" s="7">
        <f>IFERROR(Table1[[#This Row],[Total Building Energy (kBTU)]]/Table1[[#This Row],[Building Area]],0)</f>
        <v>5.9617388729892431</v>
      </c>
    </row>
    <row r="583" spans="1:45" x14ac:dyDescent="0.25">
      <c r="A583" s="4">
        <v>43862</v>
      </c>
      <c r="B583" t="s">
        <v>125</v>
      </c>
      <c r="C583">
        <f>VLOOKUP(Table1[[#This Row],[Building]],Building_Areas,2,FALSE)</f>
        <v>27319</v>
      </c>
      <c r="E583">
        <v>37749.407407407409</v>
      </c>
      <c r="F583">
        <v>3494949.126222223</v>
      </c>
      <c r="G583">
        <v>127.93107823208111</v>
      </c>
      <c r="J583">
        <v>33661.481481481482</v>
      </c>
      <c r="AF583" s="9">
        <f>SUMIF(Table1[[#Headers],[Steam Consumption]:[CHW Consumption_2]], "Elec*",D583:AE583)</f>
        <v>37749.407407407409</v>
      </c>
      <c r="AG583" s="9">
        <f>SUMIF(Table1[[#Headers],[Steam Consumption]:[CHW Consumption_2]], "Gas*",D583:AE583)</f>
        <v>33661.481481481482</v>
      </c>
      <c r="AH583" s="9">
        <f>SUMIF(Table1[[#Headers],[Steam Consumption]:[CHW Consumption_2]], "Steam*",D583:AE583)</f>
        <v>0</v>
      </c>
      <c r="AI583" s="9">
        <f>SUMIF(Table1[[#Headers],[Steam Consumption]:[CHW Consumption_2]], "HW *",D583:AE583)</f>
        <v>0</v>
      </c>
      <c r="AJ583" s="9">
        <f>SUMIF(Table1[[#Headers],[Steam Consumption]:[CHW Consumption_2]], "CHW*",D583:AE583)</f>
        <v>0</v>
      </c>
      <c r="AK583" s="9">
        <f>SUMIF(Table1[[#Headers],[Steam Consumption]:[CHW Consumption_2]], "DW*",D583:AE583)</f>
        <v>0</v>
      </c>
      <c r="AL583" s="9">
        <f>Table1[[#This Row],[Total Elec Consumption]]*3.412</f>
        <v>128800.97807407408</v>
      </c>
      <c r="AM583" s="9">
        <f>Table1[[#This Row],[Total Gas Consumption]]*1</f>
        <v>33661.481481481482</v>
      </c>
      <c r="AN583" s="9">
        <f>Table1[[#This Row],[Total Steam Consumption]]*950/1000</f>
        <v>0</v>
      </c>
      <c r="AO583" s="9">
        <f>Table1[[#This Row],[Total HW Consumption]]</f>
        <v>0</v>
      </c>
      <c r="AP583" s="9">
        <f>Table1[[#This Row],[Total CHW Consumption]]</f>
        <v>0</v>
      </c>
      <c r="AQ583" s="9">
        <f>Table1[[#This Row],[Total DW Consumption]]*0</f>
        <v>0</v>
      </c>
      <c r="AR583" s="9">
        <f>SUM(Table1[[#This Row],[Total Elec Energy]:[Total DW Energy]])</f>
        <v>162462.45955555557</v>
      </c>
      <c r="AS583" s="7">
        <f>IFERROR(Table1[[#This Row],[Total Building Energy (kBTU)]]/Table1[[#This Row],[Building Area]],0)</f>
        <v>5.946866999361454</v>
      </c>
    </row>
    <row r="584" spans="1:45" x14ac:dyDescent="0.25">
      <c r="A584" s="4">
        <v>43497</v>
      </c>
      <c r="B584" t="s">
        <v>99</v>
      </c>
      <c r="C584">
        <f>VLOOKUP(Table1[[#This Row],[Building]],Building_Areas,2,FALSE)</f>
        <v>123454</v>
      </c>
      <c r="D584">
        <v>502539.52000000002</v>
      </c>
      <c r="F584">
        <v>458664499.70599997</v>
      </c>
      <c r="G584">
        <v>3715.2664126395262</v>
      </c>
      <c r="H584">
        <v>29100.75</v>
      </c>
      <c r="I584">
        <v>45879.75</v>
      </c>
      <c r="L584">
        <v>92624</v>
      </c>
      <c r="N584">
        <v>0</v>
      </c>
      <c r="AF584" s="9">
        <f>SUMIF(Table1[[#Headers],[Steam Consumption]:[CHW Consumption_2]], "Elec*",D584:AE584)</f>
        <v>74980.5</v>
      </c>
      <c r="AG584" s="9">
        <f>SUMIF(Table1[[#Headers],[Steam Consumption]:[CHW Consumption_2]], "Gas*",D584:AE584)</f>
        <v>0</v>
      </c>
      <c r="AH584" s="9">
        <f>SUMIF(Table1[[#Headers],[Steam Consumption]:[CHW Consumption_2]], "Steam*",D584:AE584)</f>
        <v>502539.52000000002</v>
      </c>
      <c r="AI584" s="9">
        <f>SUMIF(Table1[[#Headers],[Steam Consumption]:[CHW Consumption_2]], "HW *",D584:AE584)</f>
        <v>0</v>
      </c>
      <c r="AJ584" s="9">
        <f>SUMIF(Table1[[#Headers],[Steam Consumption]:[CHW Consumption_2]], "CHW*",D584:AE584)</f>
        <v>0</v>
      </c>
      <c r="AK584" s="9">
        <f>SUMIF(Table1[[#Headers],[Steam Consumption]:[CHW Consumption_2]], "DW*",D584:AE584)</f>
        <v>92624</v>
      </c>
      <c r="AL584" s="9">
        <f>Table1[[#This Row],[Total Elec Consumption]]*3.412</f>
        <v>255833.46599999999</v>
      </c>
      <c r="AM584" s="9">
        <f>Table1[[#This Row],[Total Gas Consumption]]*1</f>
        <v>0</v>
      </c>
      <c r="AN584" s="9">
        <f>Table1[[#This Row],[Total Steam Consumption]]*950/1000</f>
        <v>477412.54399999999</v>
      </c>
      <c r="AO584" s="9">
        <f>Table1[[#This Row],[Total HW Consumption]]</f>
        <v>0</v>
      </c>
      <c r="AP584" s="9">
        <f>Table1[[#This Row],[Total CHW Consumption]]</f>
        <v>0</v>
      </c>
      <c r="AQ584" s="9">
        <f>Table1[[#This Row],[Total DW Consumption]]*0</f>
        <v>0</v>
      </c>
      <c r="AR584" s="9">
        <f>SUM(Table1[[#This Row],[Total Elec Energy]:[Total DW Energy]])</f>
        <v>733246.01</v>
      </c>
      <c r="AS584" s="7">
        <f>IFERROR(Table1[[#This Row],[Total Building Energy (kBTU)]]/Table1[[#This Row],[Building Area]],0)</f>
        <v>5.9394269120482122</v>
      </c>
    </row>
    <row r="585" spans="1:45" x14ac:dyDescent="0.25">
      <c r="A585" s="4">
        <v>43374</v>
      </c>
      <c r="B585" t="s">
        <v>120</v>
      </c>
      <c r="C585">
        <f>VLOOKUP(Table1[[#This Row],[Building]],Building_Areas,2,FALSE)</f>
        <v>36500</v>
      </c>
      <c r="D585">
        <v>120358.0740740741</v>
      </c>
      <c r="E585">
        <v>25069.3125</v>
      </c>
      <c r="F585">
        <v>110194609.41684259</v>
      </c>
      <c r="G585">
        <v>3019.030394981989</v>
      </c>
      <c r="K585">
        <v>16464.444444444449</v>
      </c>
      <c r="L585">
        <v>342492.59259259258</v>
      </c>
      <c r="N585">
        <v>310</v>
      </c>
      <c r="AF585" s="9">
        <f>SUMIF(Table1[[#Headers],[Steam Consumption]:[CHW Consumption_2]], "Elec*",D585:AE585)</f>
        <v>25069.3125</v>
      </c>
      <c r="AG585" s="9">
        <f>SUMIF(Table1[[#Headers],[Steam Consumption]:[CHW Consumption_2]], "Gas*",D585:AE585)</f>
        <v>0</v>
      </c>
      <c r="AH585" s="9">
        <f>SUMIF(Table1[[#Headers],[Steam Consumption]:[CHW Consumption_2]], "Steam*",D585:AE585)</f>
        <v>120358.0740740741</v>
      </c>
      <c r="AI585" s="9">
        <f>SUMIF(Table1[[#Headers],[Steam Consumption]:[CHW Consumption_2]], "HW *",D585:AE585)</f>
        <v>16464.444444444449</v>
      </c>
      <c r="AJ585" s="9">
        <f>SUMIF(Table1[[#Headers],[Steam Consumption]:[CHW Consumption_2]], "CHW*",D585:AE585)</f>
        <v>310</v>
      </c>
      <c r="AK585" s="9">
        <f>SUMIF(Table1[[#Headers],[Steam Consumption]:[CHW Consumption_2]], "DW*",D585:AE585)</f>
        <v>342492.59259259258</v>
      </c>
      <c r="AL585" s="9">
        <f>Table1[[#This Row],[Total Elec Consumption]]*3.412</f>
        <v>85536.494250000003</v>
      </c>
      <c r="AM585" s="9">
        <f>Table1[[#This Row],[Total Gas Consumption]]*1</f>
        <v>0</v>
      </c>
      <c r="AN585" s="9">
        <f>Table1[[#This Row],[Total Steam Consumption]]*950/1000</f>
        <v>114340.1703703704</v>
      </c>
      <c r="AO585" s="9">
        <f>Table1[[#This Row],[Total HW Consumption]]</f>
        <v>16464.444444444449</v>
      </c>
      <c r="AP585" s="9">
        <f>Table1[[#This Row],[Total CHW Consumption]]</f>
        <v>310</v>
      </c>
      <c r="AQ585" s="9">
        <f>Table1[[#This Row],[Total DW Consumption]]*0</f>
        <v>0</v>
      </c>
      <c r="AR585" s="9">
        <f>SUM(Table1[[#This Row],[Total Elec Energy]:[Total DW Energy]])</f>
        <v>216651.10906481484</v>
      </c>
      <c r="AS585" s="7">
        <f>IFERROR(Table1[[#This Row],[Total Building Energy (kBTU)]]/Table1[[#This Row],[Building Area]],0)</f>
        <v>5.9356468236935571</v>
      </c>
    </row>
    <row r="586" spans="1:45" x14ac:dyDescent="0.25">
      <c r="A586" s="4">
        <v>43132</v>
      </c>
      <c r="B586" t="s">
        <v>194</v>
      </c>
      <c r="C586">
        <f>VLOOKUP(Table1[[#This Row],[Building]],Building_Areas,2,FALSE)</f>
        <v>93667</v>
      </c>
      <c r="F586">
        <v>825934.1146666666</v>
      </c>
      <c r="G586">
        <v>8.8177705559766686</v>
      </c>
      <c r="H586">
        <v>141470</v>
      </c>
      <c r="I586">
        <v>13384</v>
      </c>
      <c r="K586">
        <v>25600</v>
      </c>
      <c r="L586">
        <v>297546.66666666663</v>
      </c>
      <c r="AF586" s="9">
        <f>SUMIF(Table1[[#Headers],[Steam Consumption]:[CHW Consumption_2]], "Elec*",D586:AE586)</f>
        <v>154854</v>
      </c>
      <c r="AG586" s="9">
        <f>SUMIF(Table1[[#Headers],[Steam Consumption]:[CHW Consumption_2]], "Gas*",D586:AE586)</f>
        <v>0</v>
      </c>
      <c r="AH586" s="9">
        <f>SUMIF(Table1[[#Headers],[Steam Consumption]:[CHW Consumption_2]], "Steam*",D586:AE586)</f>
        <v>0</v>
      </c>
      <c r="AI586" s="9">
        <f>SUMIF(Table1[[#Headers],[Steam Consumption]:[CHW Consumption_2]], "HW *",D586:AE586)</f>
        <v>25600</v>
      </c>
      <c r="AJ586" s="9">
        <f>SUMIF(Table1[[#Headers],[Steam Consumption]:[CHW Consumption_2]], "CHW*",D586:AE586)</f>
        <v>0</v>
      </c>
      <c r="AK586" s="9">
        <f>SUMIF(Table1[[#Headers],[Steam Consumption]:[CHW Consumption_2]], "DW*",D586:AE586)</f>
        <v>297546.66666666663</v>
      </c>
      <c r="AL586" s="9">
        <f>Table1[[#This Row],[Total Elec Consumption]]*3.412</f>
        <v>528361.848</v>
      </c>
      <c r="AM586" s="9">
        <f>Table1[[#This Row],[Total Gas Consumption]]*1</f>
        <v>0</v>
      </c>
      <c r="AN586" s="9">
        <f>Table1[[#This Row],[Total Steam Consumption]]*950/1000</f>
        <v>0</v>
      </c>
      <c r="AO586" s="9">
        <f>Table1[[#This Row],[Total HW Consumption]]</f>
        <v>25600</v>
      </c>
      <c r="AP586" s="9">
        <f>Table1[[#This Row],[Total CHW Consumption]]</f>
        <v>0</v>
      </c>
      <c r="AQ586" s="9">
        <f>Table1[[#This Row],[Total DW Consumption]]*0</f>
        <v>0</v>
      </c>
      <c r="AR586" s="9">
        <f>SUM(Table1[[#This Row],[Total Elec Energy]:[Total DW Energy]])</f>
        <v>553961.848</v>
      </c>
      <c r="AS586" s="7">
        <f>IFERROR(Table1[[#This Row],[Total Building Energy (kBTU)]]/Table1[[#This Row],[Building Area]],0)</f>
        <v>5.9141623837637587</v>
      </c>
    </row>
    <row r="587" spans="1:45" x14ac:dyDescent="0.25">
      <c r="A587" s="4">
        <v>43800</v>
      </c>
      <c r="B587" t="s">
        <v>96</v>
      </c>
      <c r="C587">
        <f>VLOOKUP(Table1[[#This Row],[Building]],Building_Areas,2,FALSE)</f>
        <v>392894</v>
      </c>
      <c r="D587">
        <v>0</v>
      </c>
      <c r="F587">
        <v>1565129241.162575</v>
      </c>
      <c r="G587">
        <v>3983.5916078193491</v>
      </c>
      <c r="H587">
        <v>0</v>
      </c>
      <c r="I587">
        <v>0</v>
      </c>
      <c r="M587">
        <v>104617.25</v>
      </c>
      <c r="O587">
        <v>77253.722222222219</v>
      </c>
      <c r="P587">
        <v>1712779.8518518519</v>
      </c>
      <c r="Q587">
        <v>0</v>
      </c>
      <c r="R587">
        <v>2075.652173913043</v>
      </c>
      <c r="S587">
        <v>539.13043478260863</v>
      </c>
      <c r="T587">
        <v>406.44444444444451</v>
      </c>
      <c r="U587">
        <v>568.33333333333326</v>
      </c>
      <c r="V587">
        <v>2728</v>
      </c>
      <c r="W587">
        <v>3350.296296296297</v>
      </c>
      <c r="X587">
        <v>927.7037037037037</v>
      </c>
      <c r="Y587">
        <v>10767.33333333333</v>
      </c>
      <c r="Z587">
        <v>2755.5555555555561</v>
      </c>
      <c r="AA587">
        <v>2066.666666666667</v>
      </c>
      <c r="AF587" s="9">
        <f>SUMIF(Table1[[#Headers],[Steam Consumption]:[CHW Consumption_2]], "Elec*",D587:AE587)</f>
        <v>200619.08333333334</v>
      </c>
      <c r="AG587" s="9">
        <f>SUMIF(Table1[[#Headers],[Steam Consumption]:[CHW Consumption_2]], "Gas*",D587:AE587)</f>
        <v>0</v>
      </c>
      <c r="AH587" s="9">
        <f>SUMIF(Table1[[#Headers],[Steam Consumption]:[CHW Consumption_2]], "Steam*",D587:AE587)</f>
        <v>1715394.6344605477</v>
      </c>
      <c r="AI587" s="9">
        <f>SUMIF(Table1[[#Headers],[Steam Consumption]:[CHW Consumption_2]], "HW *",D587:AE587)</f>
        <v>0</v>
      </c>
      <c r="AJ587" s="9">
        <f>SUMIF(Table1[[#Headers],[Steam Consumption]:[CHW Consumption_2]], "CHW*",D587:AE587)</f>
        <v>0</v>
      </c>
      <c r="AK587" s="9">
        <f>SUMIF(Table1[[#Headers],[Steam Consumption]:[CHW Consumption_2]], "DW*",D587:AE587)</f>
        <v>4822.2222222222226</v>
      </c>
      <c r="AL587" s="9">
        <f>Table1[[#This Row],[Total Elec Consumption]]*3.412</f>
        <v>684512.31233333331</v>
      </c>
      <c r="AM587" s="9">
        <f>Table1[[#This Row],[Total Gas Consumption]]*1</f>
        <v>0</v>
      </c>
      <c r="AN587" s="9">
        <f>Table1[[#This Row],[Total Steam Consumption]]*950/1000</f>
        <v>1629624.9027375202</v>
      </c>
      <c r="AO587" s="9">
        <f>Table1[[#This Row],[Total HW Consumption]]</f>
        <v>0</v>
      </c>
      <c r="AP587" s="9">
        <f>Table1[[#This Row],[Total CHW Consumption]]</f>
        <v>0</v>
      </c>
      <c r="AQ587" s="9">
        <f>Table1[[#This Row],[Total DW Consumption]]*0</f>
        <v>0</v>
      </c>
      <c r="AR587" s="9">
        <f>SUM(Table1[[#This Row],[Total Elec Energy]:[Total DW Energy]])</f>
        <v>2314137.2150708535</v>
      </c>
      <c r="AS587" s="7">
        <f>IFERROR(Table1[[#This Row],[Total Building Energy (kBTU)]]/Table1[[#This Row],[Building Area]],0)</f>
        <v>5.8899785058332617</v>
      </c>
    </row>
    <row r="588" spans="1:45" x14ac:dyDescent="0.25">
      <c r="A588" s="4">
        <v>44652</v>
      </c>
      <c r="B588" t="s">
        <v>99</v>
      </c>
      <c r="C588">
        <f>VLOOKUP(Table1[[#This Row],[Building]],Building_Areas,2,FALSE)</f>
        <v>123454</v>
      </c>
      <c r="D588">
        <v>500012.30769230757</v>
      </c>
      <c r="F588">
        <v>456356391.85384607</v>
      </c>
      <c r="G588">
        <v>3696.570316505306</v>
      </c>
      <c r="H588">
        <v>27218.076923076918</v>
      </c>
      <c r="I588">
        <v>46045.384615384617</v>
      </c>
      <c r="L588">
        <v>95192.307692307688</v>
      </c>
      <c r="N588">
        <v>0</v>
      </c>
      <c r="AF588" s="9">
        <f>SUMIF(Table1[[#Headers],[Steam Consumption]:[CHW Consumption_2]], "Elec*",D588:AE588)</f>
        <v>73263.461538461532</v>
      </c>
      <c r="AG588" s="9">
        <f>SUMIF(Table1[[#Headers],[Steam Consumption]:[CHW Consumption_2]], "Gas*",D588:AE588)</f>
        <v>0</v>
      </c>
      <c r="AH588" s="9">
        <f>SUMIF(Table1[[#Headers],[Steam Consumption]:[CHW Consumption_2]], "Steam*",D588:AE588)</f>
        <v>500012.30769230757</v>
      </c>
      <c r="AI588" s="9">
        <f>SUMIF(Table1[[#Headers],[Steam Consumption]:[CHW Consumption_2]], "HW *",D588:AE588)</f>
        <v>0</v>
      </c>
      <c r="AJ588" s="9">
        <f>SUMIF(Table1[[#Headers],[Steam Consumption]:[CHW Consumption_2]], "CHW*",D588:AE588)</f>
        <v>0</v>
      </c>
      <c r="AK588" s="9">
        <f>SUMIF(Table1[[#Headers],[Steam Consumption]:[CHW Consumption_2]], "DW*",D588:AE588)</f>
        <v>95192.307692307688</v>
      </c>
      <c r="AL588" s="9">
        <f>Table1[[#This Row],[Total Elec Consumption]]*3.412</f>
        <v>249974.93076923073</v>
      </c>
      <c r="AM588" s="9">
        <f>Table1[[#This Row],[Total Gas Consumption]]*1</f>
        <v>0</v>
      </c>
      <c r="AN588" s="9">
        <f>Table1[[#This Row],[Total Steam Consumption]]*950/1000</f>
        <v>475011.6923076922</v>
      </c>
      <c r="AO588" s="9">
        <f>Table1[[#This Row],[Total HW Consumption]]</f>
        <v>0</v>
      </c>
      <c r="AP588" s="9">
        <f>Table1[[#This Row],[Total CHW Consumption]]</f>
        <v>0</v>
      </c>
      <c r="AQ588" s="9">
        <f>Table1[[#This Row],[Total DW Consumption]]*0</f>
        <v>0</v>
      </c>
      <c r="AR588" s="9">
        <f>SUM(Table1[[#This Row],[Total Elec Energy]:[Total DW Energy]])</f>
        <v>724986.62307692296</v>
      </c>
      <c r="AS588" s="7">
        <f>IFERROR(Table1[[#This Row],[Total Building Energy (kBTU)]]/Table1[[#This Row],[Building Area]],0)</f>
        <v>5.8725243659737467</v>
      </c>
    </row>
    <row r="589" spans="1:45" x14ac:dyDescent="0.25">
      <c r="A589" s="4">
        <v>44228</v>
      </c>
      <c r="B589" t="s">
        <v>98</v>
      </c>
      <c r="C589">
        <f>VLOOKUP(Table1[[#This Row],[Building]],Building_Areas,2,FALSE)</f>
        <v>53163.17</v>
      </c>
      <c r="E589">
        <v>51589.440000000002</v>
      </c>
      <c r="F589">
        <v>13719890.24620308</v>
      </c>
      <c r="G589">
        <v>258.0721600775554</v>
      </c>
      <c r="J589">
        <v>135425.23076923081</v>
      </c>
      <c r="L589">
        <v>1344</v>
      </c>
      <c r="AF589" s="9">
        <f>SUMIF(Table1[[#Headers],[Steam Consumption]:[CHW Consumption_2]], "Elec*",D589:AE589)</f>
        <v>51589.440000000002</v>
      </c>
      <c r="AG589" s="9">
        <f>SUMIF(Table1[[#Headers],[Steam Consumption]:[CHW Consumption_2]], "Gas*",D589:AE589)</f>
        <v>135425.23076923081</v>
      </c>
      <c r="AH589" s="9">
        <f>SUMIF(Table1[[#Headers],[Steam Consumption]:[CHW Consumption_2]], "Steam*",D589:AE589)</f>
        <v>0</v>
      </c>
      <c r="AI589" s="9">
        <f>SUMIF(Table1[[#Headers],[Steam Consumption]:[CHW Consumption_2]], "HW *",D589:AE589)</f>
        <v>0</v>
      </c>
      <c r="AJ589" s="9">
        <f>SUMIF(Table1[[#Headers],[Steam Consumption]:[CHW Consumption_2]], "CHW*",D589:AE589)</f>
        <v>0</v>
      </c>
      <c r="AK589" s="9">
        <f>SUMIF(Table1[[#Headers],[Steam Consumption]:[CHW Consumption_2]], "DW*",D589:AE589)</f>
        <v>1344</v>
      </c>
      <c r="AL589" s="9">
        <f>Table1[[#This Row],[Total Elec Consumption]]*3.412</f>
        <v>176023.16928</v>
      </c>
      <c r="AM589" s="9">
        <f>Table1[[#This Row],[Total Gas Consumption]]*1</f>
        <v>135425.23076923081</v>
      </c>
      <c r="AN589" s="9">
        <f>Table1[[#This Row],[Total Steam Consumption]]*950/1000</f>
        <v>0</v>
      </c>
      <c r="AO589" s="9">
        <f>Table1[[#This Row],[Total HW Consumption]]</f>
        <v>0</v>
      </c>
      <c r="AP589" s="9">
        <f>Table1[[#This Row],[Total CHW Consumption]]</f>
        <v>0</v>
      </c>
      <c r="AQ589" s="9">
        <f>Table1[[#This Row],[Total DW Consumption]]*0</f>
        <v>0</v>
      </c>
      <c r="AR589" s="9">
        <f>SUM(Table1[[#This Row],[Total Elec Energy]:[Total DW Energy]])</f>
        <v>311448.40004923078</v>
      </c>
      <c r="AS589" s="7">
        <f>IFERROR(Table1[[#This Row],[Total Building Energy (kBTU)]]/Table1[[#This Row],[Building Area]],0)</f>
        <v>5.8583489293289093</v>
      </c>
    </row>
    <row r="590" spans="1:45" x14ac:dyDescent="0.25">
      <c r="A590" s="4">
        <v>44682</v>
      </c>
      <c r="B590" t="s">
        <v>120</v>
      </c>
      <c r="C590">
        <f>VLOOKUP(Table1[[#This Row],[Building]],Building_Areas,2,FALSE)</f>
        <v>36500</v>
      </c>
      <c r="D590">
        <v>146012.13793103449</v>
      </c>
      <c r="E590">
        <v>21850.724137931029</v>
      </c>
      <c r="F590">
        <v>133691293.4293793</v>
      </c>
      <c r="G590">
        <v>3662.7751624487469</v>
      </c>
      <c r="K590">
        <v>0</v>
      </c>
      <c r="L590">
        <v>453668.96551724139</v>
      </c>
      <c r="N590">
        <v>0</v>
      </c>
      <c r="AF590" s="9">
        <f>SUMIF(Table1[[#Headers],[Steam Consumption]:[CHW Consumption_2]], "Elec*",D590:AE590)</f>
        <v>21850.724137931029</v>
      </c>
      <c r="AG590" s="9">
        <f>SUMIF(Table1[[#Headers],[Steam Consumption]:[CHW Consumption_2]], "Gas*",D590:AE590)</f>
        <v>0</v>
      </c>
      <c r="AH590" s="9">
        <f>SUMIF(Table1[[#Headers],[Steam Consumption]:[CHW Consumption_2]], "Steam*",D590:AE590)</f>
        <v>146012.13793103449</v>
      </c>
      <c r="AI590" s="9">
        <f>SUMIF(Table1[[#Headers],[Steam Consumption]:[CHW Consumption_2]], "HW *",D590:AE590)</f>
        <v>0</v>
      </c>
      <c r="AJ590" s="9">
        <f>SUMIF(Table1[[#Headers],[Steam Consumption]:[CHW Consumption_2]], "CHW*",D590:AE590)</f>
        <v>0</v>
      </c>
      <c r="AK590" s="9">
        <f>SUMIF(Table1[[#Headers],[Steam Consumption]:[CHW Consumption_2]], "DW*",D590:AE590)</f>
        <v>453668.96551724139</v>
      </c>
      <c r="AL590" s="9">
        <f>Table1[[#This Row],[Total Elec Consumption]]*3.412</f>
        <v>74554.670758620676</v>
      </c>
      <c r="AM590" s="9">
        <f>Table1[[#This Row],[Total Gas Consumption]]*1</f>
        <v>0</v>
      </c>
      <c r="AN590" s="9">
        <f>Table1[[#This Row],[Total Steam Consumption]]*950/1000</f>
        <v>138711.53103448279</v>
      </c>
      <c r="AO590" s="9">
        <f>Table1[[#This Row],[Total HW Consumption]]</f>
        <v>0</v>
      </c>
      <c r="AP590" s="9">
        <f>Table1[[#This Row],[Total CHW Consumption]]</f>
        <v>0</v>
      </c>
      <c r="AQ590" s="9">
        <f>Table1[[#This Row],[Total DW Consumption]]*0</f>
        <v>0</v>
      </c>
      <c r="AR590" s="9">
        <f>SUM(Table1[[#This Row],[Total Elec Energy]:[Total DW Energy]])</f>
        <v>213266.20179310348</v>
      </c>
      <c r="AS590" s="7">
        <f>IFERROR(Table1[[#This Row],[Total Building Energy (kBTU)]]/Table1[[#This Row],[Building Area]],0)</f>
        <v>5.8429096381672183</v>
      </c>
    </row>
    <row r="591" spans="1:45" x14ac:dyDescent="0.25">
      <c r="A591" s="4">
        <v>44652</v>
      </c>
      <c r="B591" t="s">
        <v>101</v>
      </c>
      <c r="C591">
        <f>VLOOKUP(Table1[[#This Row],[Building]],Building_Areas,2,FALSE)</f>
        <v>30399</v>
      </c>
      <c r="D591">
        <v>159150</v>
      </c>
      <c r="E591">
        <v>4835.7692307692296</v>
      </c>
      <c r="F591">
        <v>145171189.19538459</v>
      </c>
      <c r="G591">
        <v>4775.5251552809177</v>
      </c>
      <c r="H591">
        <v>0</v>
      </c>
      <c r="I591">
        <v>2898.461538461539</v>
      </c>
      <c r="AF591" s="9">
        <f>SUMIF(Table1[[#Headers],[Steam Consumption]:[CHW Consumption_2]], "Elec*",D591:AE591)</f>
        <v>7734.2307692307686</v>
      </c>
      <c r="AG591" s="9">
        <f>SUMIF(Table1[[#Headers],[Steam Consumption]:[CHW Consumption_2]], "Gas*",D591:AE591)</f>
        <v>0</v>
      </c>
      <c r="AH591" s="9">
        <f>SUMIF(Table1[[#Headers],[Steam Consumption]:[CHW Consumption_2]], "Steam*",D591:AE591)</f>
        <v>159150</v>
      </c>
      <c r="AI591" s="9">
        <f>SUMIF(Table1[[#Headers],[Steam Consumption]:[CHW Consumption_2]], "HW *",D591:AE591)</f>
        <v>0</v>
      </c>
      <c r="AJ591" s="9">
        <f>SUMIF(Table1[[#Headers],[Steam Consumption]:[CHW Consumption_2]], "CHW*",D591:AE591)</f>
        <v>0</v>
      </c>
      <c r="AK591" s="9">
        <f>SUMIF(Table1[[#Headers],[Steam Consumption]:[CHW Consumption_2]], "DW*",D591:AE591)</f>
        <v>0</v>
      </c>
      <c r="AL591" s="9">
        <f>Table1[[#This Row],[Total Elec Consumption]]*3.412</f>
        <v>26389.195384615381</v>
      </c>
      <c r="AM591" s="9">
        <f>Table1[[#This Row],[Total Gas Consumption]]*1</f>
        <v>0</v>
      </c>
      <c r="AN591" s="9">
        <f>Table1[[#This Row],[Total Steam Consumption]]*950/1000</f>
        <v>151192.5</v>
      </c>
      <c r="AO591" s="9">
        <f>Table1[[#This Row],[Total HW Consumption]]</f>
        <v>0</v>
      </c>
      <c r="AP591" s="9">
        <f>Table1[[#This Row],[Total CHW Consumption]]</f>
        <v>0</v>
      </c>
      <c r="AQ591" s="9">
        <f>Table1[[#This Row],[Total DW Consumption]]*0</f>
        <v>0</v>
      </c>
      <c r="AR591" s="9">
        <f>SUM(Table1[[#This Row],[Total Elec Energy]:[Total DW Energy]])</f>
        <v>177581.69538461539</v>
      </c>
      <c r="AS591" s="7">
        <f>IFERROR(Table1[[#This Row],[Total Building Energy (kBTU)]]/Table1[[#This Row],[Building Area]],0)</f>
        <v>5.8416952986813842</v>
      </c>
    </row>
    <row r="592" spans="1:45" x14ac:dyDescent="0.25">
      <c r="A592" s="4">
        <v>43221</v>
      </c>
      <c r="B592" t="s">
        <v>194</v>
      </c>
      <c r="C592">
        <f>VLOOKUP(Table1[[#This Row],[Building]],Building_Areas,2,FALSE)</f>
        <v>93667</v>
      </c>
      <c r="F592">
        <v>780093.78411666665</v>
      </c>
      <c r="G592">
        <v>8.3283737508051576</v>
      </c>
      <c r="H592">
        <v>140211.70833333331</v>
      </c>
      <c r="I592">
        <v>19199.849999999999</v>
      </c>
      <c r="K592">
        <v>297.08333333333343</v>
      </c>
      <c r="L592">
        <v>236181.25</v>
      </c>
      <c r="AF592" s="9">
        <f>SUMIF(Table1[[#Headers],[Steam Consumption]:[CHW Consumption_2]], "Elec*",D592:AE592)</f>
        <v>159411.55833333332</v>
      </c>
      <c r="AG592" s="9">
        <f>SUMIF(Table1[[#Headers],[Steam Consumption]:[CHW Consumption_2]], "Gas*",D592:AE592)</f>
        <v>0</v>
      </c>
      <c r="AH592" s="9">
        <f>SUMIF(Table1[[#Headers],[Steam Consumption]:[CHW Consumption_2]], "Steam*",D592:AE592)</f>
        <v>0</v>
      </c>
      <c r="AI592" s="9">
        <f>SUMIF(Table1[[#Headers],[Steam Consumption]:[CHW Consumption_2]], "HW *",D592:AE592)</f>
        <v>297.08333333333343</v>
      </c>
      <c r="AJ592" s="9">
        <f>SUMIF(Table1[[#Headers],[Steam Consumption]:[CHW Consumption_2]], "CHW*",D592:AE592)</f>
        <v>0</v>
      </c>
      <c r="AK592" s="9">
        <f>SUMIF(Table1[[#Headers],[Steam Consumption]:[CHW Consumption_2]], "DW*",D592:AE592)</f>
        <v>236181.25</v>
      </c>
      <c r="AL592" s="9">
        <f>Table1[[#This Row],[Total Elec Consumption]]*3.412</f>
        <v>543912.23703333328</v>
      </c>
      <c r="AM592" s="9">
        <f>Table1[[#This Row],[Total Gas Consumption]]*1</f>
        <v>0</v>
      </c>
      <c r="AN592" s="9">
        <f>Table1[[#This Row],[Total Steam Consumption]]*950/1000</f>
        <v>0</v>
      </c>
      <c r="AO592" s="9">
        <f>Table1[[#This Row],[Total HW Consumption]]</f>
        <v>297.08333333333343</v>
      </c>
      <c r="AP592" s="9">
        <f>Table1[[#This Row],[Total CHW Consumption]]</f>
        <v>0</v>
      </c>
      <c r="AQ592" s="9">
        <f>Table1[[#This Row],[Total DW Consumption]]*0</f>
        <v>0</v>
      </c>
      <c r="AR592" s="9">
        <f>SUM(Table1[[#This Row],[Total Elec Energy]:[Total DW Energy]])</f>
        <v>544209.32036666665</v>
      </c>
      <c r="AS592" s="7">
        <f>IFERROR(Table1[[#This Row],[Total Building Energy (kBTU)]]/Table1[[#This Row],[Building Area]],0)</f>
        <v>5.8100432421948671</v>
      </c>
    </row>
    <row r="593" spans="1:45" x14ac:dyDescent="0.25">
      <c r="A593" s="4">
        <v>44501</v>
      </c>
      <c r="B593" t="s">
        <v>114</v>
      </c>
      <c r="C593">
        <f>VLOOKUP(Table1[[#This Row],[Building]],Building_Areas,2,FALSE)</f>
        <v>102517</v>
      </c>
      <c r="D593">
        <v>521919.99999999988</v>
      </c>
      <c r="E593">
        <v>29179</v>
      </c>
      <c r="F593">
        <v>476090598.74800003</v>
      </c>
      <c r="G593">
        <v>4644.0161021879294</v>
      </c>
      <c r="AF593" s="9">
        <f>SUMIF(Table1[[#Headers],[Steam Consumption]:[CHW Consumption_2]], "Elec*",D593:AE593)</f>
        <v>29179</v>
      </c>
      <c r="AG593" s="9">
        <f>SUMIF(Table1[[#Headers],[Steam Consumption]:[CHW Consumption_2]], "Gas*",D593:AE593)</f>
        <v>0</v>
      </c>
      <c r="AH593" s="9">
        <f>SUMIF(Table1[[#Headers],[Steam Consumption]:[CHW Consumption_2]], "Steam*",D593:AE593)</f>
        <v>521919.99999999988</v>
      </c>
      <c r="AI593" s="9">
        <f>SUMIF(Table1[[#Headers],[Steam Consumption]:[CHW Consumption_2]], "HW *",D593:AE593)</f>
        <v>0</v>
      </c>
      <c r="AJ593" s="9">
        <f>SUMIF(Table1[[#Headers],[Steam Consumption]:[CHW Consumption_2]], "CHW*",D593:AE593)</f>
        <v>0</v>
      </c>
      <c r="AK593" s="9">
        <f>SUMIF(Table1[[#Headers],[Steam Consumption]:[CHW Consumption_2]], "DW*",D593:AE593)</f>
        <v>0</v>
      </c>
      <c r="AL593" s="9">
        <f>Table1[[#This Row],[Total Elec Consumption]]*3.412</f>
        <v>99558.747999999992</v>
      </c>
      <c r="AM593" s="9">
        <f>Table1[[#This Row],[Total Gas Consumption]]*1</f>
        <v>0</v>
      </c>
      <c r="AN593" s="9">
        <f>Table1[[#This Row],[Total Steam Consumption]]*950/1000</f>
        <v>495823.99999999988</v>
      </c>
      <c r="AO593" s="9">
        <f>Table1[[#This Row],[Total HW Consumption]]</f>
        <v>0</v>
      </c>
      <c r="AP593" s="9">
        <f>Table1[[#This Row],[Total CHW Consumption]]</f>
        <v>0</v>
      </c>
      <c r="AQ593" s="9">
        <f>Table1[[#This Row],[Total DW Consumption]]*0</f>
        <v>0</v>
      </c>
      <c r="AR593" s="9">
        <f>SUM(Table1[[#This Row],[Total Elec Energy]:[Total DW Energy]])</f>
        <v>595382.74799999991</v>
      </c>
      <c r="AS593" s="7">
        <f>IFERROR(Table1[[#This Row],[Total Building Energy (kBTU)]]/Table1[[#This Row],[Building Area]],0)</f>
        <v>5.807648955782942</v>
      </c>
    </row>
    <row r="594" spans="1:45" x14ac:dyDescent="0.25">
      <c r="A594" s="4">
        <v>44256</v>
      </c>
      <c r="B594" t="s">
        <v>68</v>
      </c>
      <c r="C594">
        <f>VLOOKUP(Table1[[#This Row],[Building]],Building_Areas,2,FALSE)</f>
        <v>15616</v>
      </c>
      <c r="E594">
        <v>4793.2413793103451</v>
      </c>
      <c r="F594">
        <v>7439251.0913103446</v>
      </c>
      <c r="G594">
        <v>476.38646844968912</v>
      </c>
      <c r="J594">
        <v>74228.965517241377</v>
      </c>
      <c r="AF594" s="9">
        <f>SUMIF(Table1[[#Headers],[Steam Consumption]:[CHW Consumption_2]], "Elec*",D594:AE594)</f>
        <v>4793.2413793103451</v>
      </c>
      <c r="AG594" s="9">
        <f>SUMIF(Table1[[#Headers],[Steam Consumption]:[CHW Consumption_2]], "Gas*",D594:AE594)</f>
        <v>74228.965517241377</v>
      </c>
      <c r="AH594" s="9">
        <f>SUMIF(Table1[[#Headers],[Steam Consumption]:[CHW Consumption_2]], "Steam*",D594:AE594)</f>
        <v>0</v>
      </c>
      <c r="AI594" s="9">
        <f>SUMIF(Table1[[#Headers],[Steam Consumption]:[CHW Consumption_2]], "HW *",D594:AE594)</f>
        <v>0</v>
      </c>
      <c r="AJ594" s="9">
        <f>SUMIF(Table1[[#Headers],[Steam Consumption]:[CHW Consumption_2]], "CHW*",D594:AE594)</f>
        <v>0</v>
      </c>
      <c r="AK594" s="9">
        <f>SUMIF(Table1[[#Headers],[Steam Consumption]:[CHW Consumption_2]], "DW*",D594:AE594)</f>
        <v>0</v>
      </c>
      <c r="AL594" s="9">
        <f>Table1[[#This Row],[Total Elec Consumption]]*3.412</f>
        <v>16354.539586206896</v>
      </c>
      <c r="AM594" s="9">
        <f>Table1[[#This Row],[Total Gas Consumption]]*1</f>
        <v>74228.965517241377</v>
      </c>
      <c r="AN594" s="9">
        <f>Table1[[#This Row],[Total Steam Consumption]]*950/1000</f>
        <v>0</v>
      </c>
      <c r="AO594" s="9">
        <f>Table1[[#This Row],[Total HW Consumption]]</f>
        <v>0</v>
      </c>
      <c r="AP594" s="9">
        <f>Table1[[#This Row],[Total CHW Consumption]]</f>
        <v>0</v>
      </c>
      <c r="AQ594" s="9">
        <f>Table1[[#This Row],[Total DW Consumption]]*0</f>
        <v>0</v>
      </c>
      <c r="AR594" s="9">
        <f>SUM(Table1[[#This Row],[Total Elec Energy]:[Total DW Energy]])</f>
        <v>90583.505103448275</v>
      </c>
      <c r="AS594" s="7">
        <f>IFERROR(Table1[[#This Row],[Total Building Energy (kBTU)]]/Table1[[#This Row],[Building Area]],0)</f>
        <v>5.8006855214810624</v>
      </c>
    </row>
    <row r="595" spans="1:45" x14ac:dyDescent="0.25">
      <c r="A595" s="4">
        <v>43983</v>
      </c>
      <c r="B595" t="s">
        <v>125</v>
      </c>
      <c r="C595">
        <f>VLOOKUP(Table1[[#This Row],[Building]],Building_Areas,2,FALSE)</f>
        <v>27319</v>
      </c>
      <c r="E595">
        <v>45206.78571428571</v>
      </c>
      <c r="F595">
        <v>542102.69571428571</v>
      </c>
      <c r="G595">
        <v>19.843431154664732</v>
      </c>
      <c r="J595">
        <v>3878.571428571428</v>
      </c>
      <c r="AF595" s="9">
        <f>SUMIF(Table1[[#Headers],[Steam Consumption]:[CHW Consumption_2]], "Elec*",D595:AE595)</f>
        <v>45206.78571428571</v>
      </c>
      <c r="AG595" s="9">
        <f>SUMIF(Table1[[#Headers],[Steam Consumption]:[CHW Consumption_2]], "Gas*",D595:AE595)</f>
        <v>3878.571428571428</v>
      </c>
      <c r="AH595" s="9">
        <f>SUMIF(Table1[[#Headers],[Steam Consumption]:[CHW Consumption_2]], "Steam*",D595:AE595)</f>
        <v>0</v>
      </c>
      <c r="AI595" s="9">
        <f>SUMIF(Table1[[#Headers],[Steam Consumption]:[CHW Consumption_2]], "HW *",D595:AE595)</f>
        <v>0</v>
      </c>
      <c r="AJ595" s="9">
        <f>SUMIF(Table1[[#Headers],[Steam Consumption]:[CHW Consumption_2]], "CHW*",D595:AE595)</f>
        <v>0</v>
      </c>
      <c r="AK595" s="9">
        <f>SUMIF(Table1[[#Headers],[Steam Consumption]:[CHW Consumption_2]], "DW*",D595:AE595)</f>
        <v>0</v>
      </c>
      <c r="AL595" s="9">
        <f>Table1[[#This Row],[Total Elec Consumption]]*3.412</f>
        <v>154245.55285714284</v>
      </c>
      <c r="AM595" s="9">
        <f>Table1[[#This Row],[Total Gas Consumption]]*1</f>
        <v>3878.571428571428</v>
      </c>
      <c r="AN595" s="9">
        <f>Table1[[#This Row],[Total Steam Consumption]]*950/1000</f>
        <v>0</v>
      </c>
      <c r="AO595" s="9">
        <f>Table1[[#This Row],[Total HW Consumption]]</f>
        <v>0</v>
      </c>
      <c r="AP595" s="9">
        <f>Table1[[#This Row],[Total CHW Consumption]]</f>
        <v>0</v>
      </c>
      <c r="AQ595" s="9">
        <f>Table1[[#This Row],[Total DW Consumption]]*0</f>
        <v>0</v>
      </c>
      <c r="AR595" s="9">
        <f>SUM(Table1[[#This Row],[Total Elec Energy]:[Total DW Energy]])</f>
        <v>158124.12428571426</v>
      </c>
      <c r="AS595" s="7">
        <f>IFERROR(Table1[[#This Row],[Total Building Energy (kBTU)]]/Table1[[#This Row],[Building Area]],0)</f>
        <v>5.7880641416491914</v>
      </c>
    </row>
    <row r="596" spans="1:45" x14ac:dyDescent="0.25">
      <c r="A596" s="4">
        <v>44531</v>
      </c>
      <c r="B596" t="s">
        <v>101</v>
      </c>
      <c r="C596">
        <f>VLOOKUP(Table1[[#This Row],[Building]],Building_Areas,2,FALSE)</f>
        <v>30399</v>
      </c>
      <c r="D596">
        <v>150794.33333333331</v>
      </c>
      <c r="E596">
        <v>4729</v>
      </c>
      <c r="F596">
        <v>137557088.93439999</v>
      </c>
      <c r="G596">
        <v>4525.0530916938042</v>
      </c>
      <c r="H596">
        <v>0</v>
      </c>
      <c r="I596">
        <v>4842.2</v>
      </c>
      <c r="AF596" s="9">
        <f>SUMIF(Table1[[#Headers],[Steam Consumption]:[CHW Consumption_2]], "Elec*",D596:AE596)</f>
        <v>9571.2000000000007</v>
      </c>
      <c r="AG596" s="9">
        <f>SUMIF(Table1[[#Headers],[Steam Consumption]:[CHW Consumption_2]], "Gas*",D596:AE596)</f>
        <v>0</v>
      </c>
      <c r="AH596" s="9">
        <f>SUMIF(Table1[[#Headers],[Steam Consumption]:[CHW Consumption_2]], "Steam*",D596:AE596)</f>
        <v>150794.33333333331</v>
      </c>
      <c r="AI596" s="9">
        <f>SUMIF(Table1[[#Headers],[Steam Consumption]:[CHW Consumption_2]], "HW *",D596:AE596)</f>
        <v>0</v>
      </c>
      <c r="AJ596" s="9">
        <f>SUMIF(Table1[[#Headers],[Steam Consumption]:[CHW Consumption_2]], "CHW*",D596:AE596)</f>
        <v>0</v>
      </c>
      <c r="AK596" s="9">
        <f>SUMIF(Table1[[#Headers],[Steam Consumption]:[CHW Consumption_2]], "DW*",D596:AE596)</f>
        <v>0</v>
      </c>
      <c r="AL596" s="9">
        <f>Table1[[#This Row],[Total Elec Consumption]]*3.412</f>
        <v>32656.934400000002</v>
      </c>
      <c r="AM596" s="9">
        <f>Table1[[#This Row],[Total Gas Consumption]]*1</f>
        <v>0</v>
      </c>
      <c r="AN596" s="9">
        <f>Table1[[#This Row],[Total Steam Consumption]]*950/1000</f>
        <v>143254.61666666667</v>
      </c>
      <c r="AO596" s="9">
        <f>Table1[[#This Row],[Total HW Consumption]]</f>
        <v>0</v>
      </c>
      <c r="AP596" s="9">
        <f>Table1[[#This Row],[Total CHW Consumption]]</f>
        <v>0</v>
      </c>
      <c r="AQ596" s="9">
        <f>Table1[[#This Row],[Total DW Consumption]]*0</f>
        <v>0</v>
      </c>
      <c r="AR596" s="9">
        <f>SUM(Table1[[#This Row],[Total Elec Energy]:[Total DW Energy]])</f>
        <v>175911.55106666667</v>
      </c>
      <c r="AS596" s="7">
        <f>IFERROR(Table1[[#This Row],[Total Building Energy (kBTU)]]/Table1[[#This Row],[Building Area]],0)</f>
        <v>5.7867545335921138</v>
      </c>
    </row>
    <row r="597" spans="1:45" x14ac:dyDescent="0.25">
      <c r="A597" s="4">
        <v>44197</v>
      </c>
      <c r="B597" t="s">
        <v>125</v>
      </c>
      <c r="C597">
        <f>VLOOKUP(Table1[[#This Row],[Building]],Building_Areas,2,FALSE)</f>
        <v>27319</v>
      </c>
      <c r="E597">
        <v>37965</v>
      </c>
      <c r="F597">
        <v>2980536.58</v>
      </c>
      <c r="G597">
        <v>109.1012328416121</v>
      </c>
      <c r="J597">
        <v>28510</v>
      </c>
      <c r="AF597" s="9">
        <f>SUMIF(Table1[[#Headers],[Steam Consumption]:[CHW Consumption_2]], "Elec*",D597:AE597)</f>
        <v>37965</v>
      </c>
      <c r="AG597" s="9">
        <f>SUMIF(Table1[[#Headers],[Steam Consumption]:[CHW Consumption_2]], "Gas*",D597:AE597)</f>
        <v>28510</v>
      </c>
      <c r="AH597" s="9">
        <f>SUMIF(Table1[[#Headers],[Steam Consumption]:[CHW Consumption_2]], "Steam*",D597:AE597)</f>
        <v>0</v>
      </c>
      <c r="AI597" s="9">
        <f>SUMIF(Table1[[#Headers],[Steam Consumption]:[CHW Consumption_2]], "HW *",D597:AE597)</f>
        <v>0</v>
      </c>
      <c r="AJ597" s="9">
        <f>SUMIF(Table1[[#Headers],[Steam Consumption]:[CHW Consumption_2]], "CHW*",D597:AE597)</f>
        <v>0</v>
      </c>
      <c r="AK597" s="9">
        <f>SUMIF(Table1[[#Headers],[Steam Consumption]:[CHW Consumption_2]], "DW*",D597:AE597)</f>
        <v>0</v>
      </c>
      <c r="AL597" s="9">
        <f>Table1[[#This Row],[Total Elec Consumption]]*3.412</f>
        <v>129536.58</v>
      </c>
      <c r="AM597" s="9">
        <f>Table1[[#This Row],[Total Gas Consumption]]*1</f>
        <v>28510</v>
      </c>
      <c r="AN597" s="9">
        <f>Table1[[#This Row],[Total Steam Consumption]]*950/1000</f>
        <v>0</v>
      </c>
      <c r="AO597" s="9">
        <f>Table1[[#This Row],[Total HW Consumption]]</f>
        <v>0</v>
      </c>
      <c r="AP597" s="9">
        <f>Table1[[#This Row],[Total CHW Consumption]]</f>
        <v>0</v>
      </c>
      <c r="AQ597" s="9">
        <f>Table1[[#This Row],[Total DW Consumption]]*0</f>
        <v>0</v>
      </c>
      <c r="AR597" s="9">
        <f>SUM(Table1[[#This Row],[Total Elec Energy]:[Total DW Energy]])</f>
        <v>158046.58000000002</v>
      </c>
      <c r="AS597" s="7">
        <f>IFERROR(Table1[[#This Row],[Total Building Energy (kBTU)]]/Table1[[#This Row],[Building Area]],0)</f>
        <v>5.7852256671181239</v>
      </c>
    </row>
    <row r="598" spans="1:45" x14ac:dyDescent="0.25">
      <c r="A598" s="4">
        <v>44470</v>
      </c>
      <c r="B598" t="s">
        <v>125</v>
      </c>
      <c r="C598">
        <f>VLOOKUP(Table1[[#This Row],[Building]],Building_Areas,2,FALSE)</f>
        <v>27319</v>
      </c>
      <c r="E598">
        <v>44446.517241379312</v>
      </c>
      <c r="F598">
        <v>780203.24096551724</v>
      </c>
      <c r="G598">
        <v>28.5589970703729</v>
      </c>
      <c r="J598">
        <v>6285.5172413793107</v>
      </c>
      <c r="AF598" s="9">
        <f>SUMIF(Table1[[#Headers],[Steam Consumption]:[CHW Consumption_2]], "Elec*",D598:AE598)</f>
        <v>44446.517241379312</v>
      </c>
      <c r="AG598" s="9">
        <f>SUMIF(Table1[[#Headers],[Steam Consumption]:[CHW Consumption_2]], "Gas*",D598:AE598)</f>
        <v>6285.5172413793107</v>
      </c>
      <c r="AH598" s="9">
        <f>SUMIF(Table1[[#Headers],[Steam Consumption]:[CHW Consumption_2]], "Steam*",D598:AE598)</f>
        <v>0</v>
      </c>
      <c r="AI598" s="9">
        <f>SUMIF(Table1[[#Headers],[Steam Consumption]:[CHW Consumption_2]], "HW *",D598:AE598)</f>
        <v>0</v>
      </c>
      <c r="AJ598" s="9">
        <f>SUMIF(Table1[[#Headers],[Steam Consumption]:[CHW Consumption_2]], "CHW*",D598:AE598)</f>
        <v>0</v>
      </c>
      <c r="AK598" s="9">
        <f>SUMIF(Table1[[#Headers],[Steam Consumption]:[CHW Consumption_2]], "DW*",D598:AE598)</f>
        <v>0</v>
      </c>
      <c r="AL598" s="9">
        <f>Table1[[#This Row],[Total Elec Consumption]]*3.412</f>
        <v>151651.51682758619</v>
      </c>
      <c r="AM598" s="9">
        <f>Table1[[#This Row],[Total Gas Consumption]]*1</f>
        <v>6285.5172413793107</v>
      </c>
      <c r="AN598" s="9">
        <f>Table1[[#This Row],[Total Steam Consumption]]*950/1000</f>
        <v>0</v>
      </c>
      <c r="AO598" s="9">
        <f>Table1[[#This Row],[Total HW Consumption]]</f>
        <v>0</v>
      </c>
      <c r="AP598" s="9">
        <f>Table1[[#This Row],[Total CHW Consumption]]</f>
        <v>0</v>
      </c>
      <c r="AQ598" s="9">
        <f>Table1[[#This Row],[Total DW Consumption]]*0</f>
        <v>0</v>
      </c>
      <c r="AR598" s="9">
        <f>SUM(Table1[[#This Row],[Total Elec Energy]:[Total DW Energy]])</f>
        <v>157937.0340689655</v>
      </c>
      <c r="AS598" s="7">
        <f>IFERROR(Table1[[#This Row],[Total Building Energy (kBTU)]]/Table1[[#This Row],[Building Area]],0)</f>
        <v>5.7812157864111242</v>
      </c>
    </row>
    <row r="599" spans="1:45" x14ac:dyDescent="0.25">
      <c r="A599" s="4">
        <v>43586</v>
      </c>
      <c r="B599" t="s">
        <v>96</v>
      </c>
      <c r="C599">
        <f>VLOOKUP(Table1[[#This Row],[Building]],Building_Areas,2,FALSE)</f>
        <v>392894</v>
      </c>
      <c r="D599">
        <v>0</v>
      </c>
      <c r="F599">
        <v>926712131.43752909</v>
      </c>
      <c r="G599">
        <v>2358.6823200087788</v>
      </c>
      <c r="H599">
        <v>49701.898148148153</v>
      </c>
      <c r="I599">
        <v>112346.29629629631</v>
      </c>
      <c r="M599">
        <v>75727.73</v>
      </c>
      <c r="O599">
        <v>112197.61111111109</v>
      </c>
      <c r="P599">
        <v>1009690.666666667</v>
      </c>
      <c r="Q599">
        <v>0</v>
      </c>
      <c r="R599">
        <v>4247</v>
      </c>
      <c r="S599">
        <v>734.81481481481478</v>
      </c>
      <c r="T599">
        <v>998.88888888888891</v>
      </c>
      <c r="U599">
        <v>559.24</v>
      </c>
      <c r="V599">
        <v>8074.9259259259252</v>
      </c>
      <c r="W599">
        <v>10103.703703703701</v>
      </c>
      <c r="X599">
        <v>2683.2222222222222</v>
      </c>
      <c r="Y599">
        <v>10629.28</v>
      </c>
      <c r="Z599">
        <v>13245.45454545454</v>
      </c>
      <c r="AA599">
        <v>10709.09090909091</v>
      </c>
      <c r="AF599" s="9">
        <f>SUMIF(Table1[[#Headers],[Steam Consumption]:[CHW Consumption_2]], "Elec*",D599:AE599)</f>
        <v>383022.79629629635</v>
      </c>
      <c r="AG599" s="9">
        <f>SUMIF(Table1[[#Headers],[Steam Consumption]:[CHW Consumption_2]], "Gas*",D599:AE599)</f>
        <v>0</v>
      </c>
      <c r="AH599" s="9">
        <f>SUMIF(Table1[[#Headers],[Steam Consumption]:[CHW Consumption_2]], "Steam*",D599:AE599)</f>
        <v>1014672.4814814818</v>
      </c>
      <c r="AI599" s="9">
        <f>SUMIF(Table1[[#Headers],[Steam Consumption]:[CHW Consumption_2]], "HW *",D599:AE599)</f>
        <v>0</v>
      </c>
      <c r="AJ599" s="9">
        <f>SUMIF(Table1[[#Headers],[Steam Consumption]:[CHW Consumption_2]], "CHW*",D599:AE599)</f>
        <v>0</v>
      </c>
      <c r="AK599" s="9">
        <f>SUMIF(Table1[[#Headers],[Steam Consumption]:[CHW Consumption_2]], "DW*",D599:AE599)</f>
        <v>23954.545454545449</v>
      </c>
      <c r="AL599" s="9">
        <f>Table1[[#This Row],[Total Elec Consumption]]*3.412</f>
        <v>1306873.7809629631</v>
      </c>
      <c r="AM599" s="9">
        <f>Table1[[#This Row],[Total Gas Consumption]]*1</f>
        <v>0</v>
      </c>
      <c r="AN599" s="9">
        <f>Table1[[#This Row],[Total Steam Consumption]]*950/1000</f>
        <v>963938.85740740772</v>
      </c>
      <c r="AO599" s="9">
        <f>Table1[[#This Row],[Total HW Consumption]]</f>
        <v>0</v>
      </c>
      <c r="AP599" s="9">
        <f>Table1[[#This Row],[Total CHW Consumption]]</f>
        <v>0</v>
      </c>
      <c r="AQ599" s="9">
        <f>Table1[[#This Row],[Total DW Consumption]]*0</f>
        <v>0</v>
      </c>
      <c r="AR599" s="9">
        <f>SUM(Table1[[#This Row],[Total Elec Energy]:[Total DW Energy]])</f>
        <v>2270812.638370371</v>
      </c>
      <c r="AS599" s="7">
        <f>IFERROR(Table1[[#This Row],[Total Building Energy (kBTU)]]/Table1[[#This Row],[Building Area]],0)</f>
        <v>5.7797081105091221</v>
      </c>
    </row>
    <row r="600" spans="1:45" x14ac:dyDescent="0.25">
      <c r="A600" s="4">
        <v>43313</v>
      </c>
      <c r="B600" t="s">
        <v>125</v>
      </c>
      <c r="C600">
        <f>VLOOKUP(Table1[[#This Row],[Building]],Building_Areas,2,FALSE)</f>
        <v>27319</v>
      </c>
      <c r="E600">
        <v>44518.785714285681</v>
      </c>
      <c r="F600">
        <v>719755.2397142906</v>
      </c>
      <c r="G600">
        <v>26.346324525578918</v>
      </c>
      <c r="J600">
        <v>5678.5714285714776</v>
      </c>
      <c r="AF600" s="9">
        <f>SUMIF(Table1[[#Headers],[Steam Consumption]:[CHW Consumption_2]], "Elec*",D600:AE600)</f>
        <v>44518.785714285681</v>
      </c>
      <c r="AG600" s="9">
        <f>SUMIF(Table1[[#Headers],[Steam Consumption]:[CHW Consumption_2]], "Gas*",D600:AE600)</f>
        <v>5678.5714285714776</v>
      </c>
      <c r="AH600" s="9">
        <f>SUMIF(Table1[[#Headers],[Steam Consumption]:[CHW Consumption_2]], "Steam*",D600:AE600)</f>
        <v>0</v>
      </c>
      <c r="AI600" s="9">
        <f>SUMIF(Table1[[#Headers],[Steam Consumption]:[CHW Consumption_2]], "HW *",D600:AE600)</f>
        <v>0</v>
      </c>
      <c r="AJ600" s="9">
        <f>SUMIF(Table1[[#Headers],[Steam Consumption]:[CHW Consumption_2]], "CHW*",D600:AE600)</f>
        <v>0</v>
      </c>
      <c r="AK600" s="9">
        <f>SUMIF(Table1[[#Headers],[Steam Consumption]:[CHW Consumption_2]], "DW*",D600:AE600)</f>
        <v>0</v>
      </c>
      <c r="AL600" s="9">
        <f>Table1[[#This Row],[Total Elec Consumption]]*3.412</f>
        <v>151898.09685714275</v>
      </c>
      <c r="AM600" s="9">
        <f>Table1[[#This Row],[Total Gas Consumption]]*1</f>
        <v>5678.5714285714776</v>
      </c>
      <c r="AN600" s="9">
        <f>Table1[[#This Row],[Total Steam Consumption]]*950/1000</f>
        <v>0</v>
      </c>
      <c r="AO600" s="9">
        <f>Table1[[#This Row],[Total HW Consumption]]</f>
        <v>0</v>
      </c>
      <c r="AP600" s="9">
        <f>Table1[[#This Row],[Total CHW Consumption]]</f>
        <v>0</v>
      </c>
      <c r="AQ600" s="9">
        <f>Table1[[#This Row],[Total DW Consumption]]*0</f>
        <v>0</v>
      </c>
      <c r="AR600" s="9">
        <f>SUM(Table1[[#This Row],[Total Elec Energy]:[Total DW Energy]])</f>
        <v>157576.66828571423</v>
      </c>
      <c r="AS600" s="7">
        <f>IFERROR(Table1[[#This Row],[Total Building Energy (kBTU)]]/Table1[[#This Row],[Building Area]],0)</f>
        <v>5.7680247551416315</v>
      </c>
    </row>
    <row r="601" spans="1:45" x14ac:dyDescent="0.25">
      <c r="A601" s="4">
        <v>44256</v>
      </c>
      <c r="B601" t="s">
        <v>114</v>
      </c>
      <c r="C601">
        <f>VLOOKUP(Table1[[#This Row],[Building]],Building_Areas,2,FALSE)</f>
        <v>102517</v>
      </c>
      <c r="D601">
        <v>506510.06896551728</v>
      </c>
      <c r="E601">
        <v>31564.413793103449</v>
      </c>
      <c r="F601">
        <v>462044880.67641377</v>
      </c>
      <c r="G601">
        <v>4507.00742975715</v>
      </c>
      <c r="AF601" s="9">
        <f>SUMIF(Table1[[#Headers],[Steam Consumption]:[CHW Consumption_2]], "Elec*",D601:AE601)</f>
        <v>31564.413793103449</v>
      </c>
      <c r="AG601" s="9">
        <f>SUMIF(Table1[[#Headers],[Steam Consumption]:[CHW Consumption_2]], "Gas*",D601:AE601)</f>
        <v>0</v>
      </c>
      <c r="AH601" s="9">
        <f>SUMIF(Table1[[#Headers],[Steam Consumption]:[CHW Consumption_2]], "Steam*",D601:AE601)</f>
        <v>506510.06896551728</v>
      </c>
      <c r="AI601" s="9">
        <f>SUMIF(Table1[[#Headers],[Steam Consumption]:[CHW Consumption_2]], "HW *",D601:AE601)</f>
        <v>0</v>
      </c>
      <c r="AJ601" s="9">
        <f>SUMIF(Table1[[#Headers],[Steam Consumption]:[CHW Consumption_2]], "CHW*",D601:AE601)</f>
        <v>0</v>
      </c>
      <c r="AK601" s="9">
        <f>SUMIF(Table1[[#Headers],[Steam Consumption]:[CHW Consumption_2]], "DW*",D601:AE601)</f>
        <v>0</v>
      </c>
      <c r="AL601" s="9">
        <f>Table1[[#This Row],[Total Elec Consumption]]*3.412</f>
        <v>107697.77986206897</v>
      </c>
      <c r="AM601" s="9">
        <f>Table1[[#This Row],[Total Gas Consumption]]*1</f>
        <v>0</v>
      </c>
      <c r="AN601" s="9">
        <f>Table1[[#This Row],[Total Steam Consumption]]*950/1000</f>
        <v>481184.56551724143</v>
      </c>
      <c r="AO601" s="9">
        <f>Table1[[#This Row],[Total HW Consumption]]</f>
        <v>0</v>
      </c>
      <c r="AP601" s="9">
        <f>Table1[[#This Row],[Total CHW Consumption]]</f>
        <v>0</v>
      </c>
      <c r="AQ601" s="9">
        <f>Table1[[#This Row],[Total DW Consumption]]*0</f>
        <v>0</v>
      </c>
      <c r="AR601" s="9">
        <f>SUM(Table1[[#This Row],[Total Elec Energy]:[Total DW Energy]])</f>
        <v>588882.34537931043</v>
      </c>
      <c r="AS601" s="7">
        <f>IFERROR(Table1[[#This Row],[Total Building Energy (kBTU)]]/Table1[[#This Row],[Building Area]],0)</f>
        <v>5.7442409100862335</v>
      </c>
    </row>
    <row r="602" spans="1:45" x14ac:dyDescent="0.25">
      <c r="A602" s="4">
        <v>43617</v>
      </c>
      <c r="B602" t="s">
        <v>194</v>
      </c>
      <c r="C602">
        <f>VLOOKUP(Table1[[#This Row],[Building]],Building_Areas,2,FALSE)</f>
        <v>93667</v>
      </c>
      <c r="F602">
        <v>739836.05093406595</v>
      </c>
      <c r="G602">
        <v>7.8985774171700376</v>
      </c>
      <c r="H602">
        <v>139765.71428571429</v>
      </c>
      <c r="I602">
        <v>17278.846153846149</v>
      </c>
      <c r="K602">
        <v>10.714285714285721</v>
      </c>
      <c r="L602">
        <v>204000</v>
      </c>
      <c r="AF602" s="9">
        <f>SUMIF(Table1[[#Headers],[Steam Consumption]:[CHW Consumption_2]], "Elec*",D602:AE602)</f>
        <v>157044.56043956045</v>
      </c>
      <c r="AG602" s="9">
        <f>SUMIF(Table1[[#Headers],[Steam Consumption]:[CHW Consumption_2]], "Gas*",D602:AE602)</f>
        <v>0</v>
      </c>
      <c r="AH602" s="9">
        <f>SUMIF(Table1[[#Headers],[Steam Consumption]:[CHW Consumption_2]], "Steam*",D602:AE602)</f>
        <v>0</v>
      </c>
      <c r="AI602" s="9">
        <f>SUMIF(Table1[[#Headers],[Steam Consumption]:[CHW Consumption_2]], "HW *",D602:AE602)</f>
        <v>10.714285714285721</v>
      </c>
      <c r="AJ602" s="9">
        <f>SUMIF(Table1[[#Headers],[Steam Consumption]:[CHW Consumption_2]], "CHW*",D602:AE602)</f>
        <v>0</v>
      </c>
      <c r="AK602" s="9">
        <f>SUMIF(Table1[[#Headers],[Steam Consumption]:[CHW Consumption_2]], "DW*",D602:AE602)</f>
        <v>204000</v>
      </c>
      <c r="AL602" s="9">
        <f>Table1[[#This Row],[Total Elec Consumption]]*3.412</f>
        <v>535836.04021978017</v>
      </c>
      <c r="AM602" s="9">
        <f>Table1[[#This Row],[Total Gas Consumption]]*1</f>
        <v>0</v>
      </c>
      <c r="AN602" s="9">
        <f>Table1[[#This Row],[Total Steam Consumption]]*950/1000</f>
        <v>0</v>
      </c>
      <c r="AO602" s="9">
        <f>Table1[[#This Row],[Total HW Consumption]]</f>
        <v>10.714285714285721</v>
      </c>
      <c r="AP602" s="9">
        <f>Table1[[#This Row],[Total CHW Consumption]]</f>
        <v>0</v>
      </c>
      <c r="AQ602" s="9">
        <f>Table1[[#This Row],[Total DW Consumption]]*0</f>
        <v>0</v>
      </c>
      <c r="AR602" s="9">
        <f>SUM(Table1[[#This Row],[Total Elec Energy]:[Total DW Energy]])</f>
        <v>535846.75450549449</v>
      </c>
      <c r="AS602" s="7">
        <f>IFERROR(Table1[[#This Row],[Total Building Energy (kBTU)]]/Table1[[#This Row],[Building Area]],0)</f>
        <v>5.7207634973415873</v>
      </c>
    </row>
    <row r="603" spans="1:45" x14ac:dyDescent="0.25">
      <c r="A603" s="4">
        <v>43678</v>
      </c>
      <c r="B603" t="s">
        <v>194</v>
      </c>
      <c r="C603">
        <f>VLOOKUP(Table1[[#This Row],[Building]],Building_Areas,2,FALSE)</f>
        <v>93667</v>
      </c>
      <c r="F603">
        <v>1048617.732466667</v>
      </c>
      <c r="G603">
        <v>11.19516726773214</v>
      </c>
      <c r="H603">
        <v>133165.66666666669</v>
      </c>
      <c r="I603">
        <v>23800.25</v>
      </c>
      <c r="K603">
        <v>24.8</v>
      </c>
      <c r="L603">
        <v>513050</v>
      </c>
      <c r="AF603" s="9">
        <f>SUMIF(Table1[[#Headers],[Steam Consumption]:[CHW Consumption_2]], "Elec*",D603:AE603)</f>
        <v>156965.91666666669</v>
      </c>
      <c r="AG603" s="9">
        <f>SUMIF(Table1[[#Headers],[Steam Consumption]:[CHW Consumption_2]], "Gas*",D603:AE603)</f>
        <v>0</v>
      </c>
      <c r="AH603" s="9">
        <f>SUMIF(Table1[[#Headers],[Steam Consumption]:[CHW Consumption_2]], "Steam*",D603:AE603)</f>
        <v>0</v>
      </c>
      <c r="AI603" s="9">
        <f>SUMIF(Table1[[#Headers],[Steam Consumption]:[CHW Consumption_2]], "HW *",D603:AE603)</f>
        <v>24.8</v>
      </c>
      <c r="AJ603" s="9">
        <f>SUMIF(Table1[[#Headers],[Steam Consumption]:[CHW Consumption_2]], "CHW*",D603:AE603)</f>
        <v>0</v>
      </c>
      <c r="AK603" s="9">
        <f>SUMIF(Table1[[#Headers],[Steam Consumption]:[CHW Consumption_2]], "DW*",D603:AE603)</f>
        <v>513050</v>
      </c>
      <c r="AL603" s="9">
        <f>Table1[[#This Row],[Total Elec Consumption]]*3.412</f>
        <v>535567.70766666671</v>
      </c>
      <c r="AM603" s="9">
        <f>Table1[[#This Row],[Total Gas Consumption]]*1</f>
        <v>0</v>
      </c>
      <c r="AN603" s="9">
        <f>Table1[[#This Row],[Total Steam Consumption]]*950/1000</f>
        <v>0</v>
      </c>
      <c r="AO603" s="9">
        <f>Table1[[#This Row],[Total HW Consumption]]</f>
        <v>24.8</v>
      </c>
      <c r="AP603" s="9">
        <f>Table1[[#This Row],[Total CHW Consumption]]</f>
        <v>0</v>
      </c>
      <c r="AQ603" s="9">
        <f>Table1[[#This Row],[Total DW Consumption]]*0</f>
        <v>0</v>
      </c>
      <c r="AR603" s="9">
        <f>SUM(Table1[[#This Row],[Total Elec Energy]:[Total DW Energy]])</f>
        <v>535592.50766666676</v>
      </c>
      <c r="AS603" s="7">
        <f>IFERROR(Table1[[#This Row],[Total Building Energy (kBTU)]]/Table1[[#This Row],[Building Area]],0)</f>
        <v>5.7180491279390475</v>
      </c>
    </row>
    <row r="604" spans="1:45" x14ac:dyDescent="0.25">
      <c r="A604" s="4">
        <v>43160</v>
      </c>
      <c r="B604" t="s">
        <v>125</v>
      </c>
      <c r="C604">
        <f>VLOOKUP(Table1[[#This Row],[Building]],Building_Areas,2,FALSE)</f>
        <v>27319</v>
      </c>
      <c r="E604">
        <v>35709.78571428571</v>
      </c>
      <c r="F604">
        <v>3535163.217428572</v>
      </c>
      <c r="G604">
        <v>129.40309738381981</v>
      </c>
      <c r="J604">
        <v>34133.21428571429</v>
      </c>
      <c r="AF604" s="9">
        <f>SUMIF(Table1[[#Headers],[Steam Consumption]:[CHW Consumption_2]], "Elec*",D604:AE604)</f>
        <v>35709.78571428571</v>
      </c>
      <c r="AG604" s="9">
        <f>SUMIF(Table1[[#Headers],[Steam Consumption]:[CHW Consumption_2]], "Gas*",D604:AE604)</f>
        <v>34133.21428571429</v>
      </c>
      <c r="AH604" s="9">
        <f>SUMIF(Table1[[#Headers],[Steam Consumption]:[CHW Consumption_2]], "Steam*",D604:AE604)</f>
        <v>0</v>
      </c>
      <c r="AI604" s="9">
        <f>SUMIF(Table1[[#Headers],[Steam Consumption]:[CHW Consumption_2]], "HW *",D604:AE604)</f>
        <v>0</v>
      </c>
      <c r="AJ604" s="9">
        <f>SUMIF(Table1[[#Headers],[Steam Consumption]:[CHW Consumption_2]], "CHW*",D604:AE604)</f>
        <v>0</v>
      </c>
      <c r="AK604" s="9">
        <f>SUMIF(Table1[[#Headers],[Steam Consumption]:[CHW Consumption_2]], "DW*",D604:AE604)</f>
        <v>0</v>
      </c>
      <c r="AL604" s="9">
        <f>Table1[[#This Row],[Total Elec Consumption]]*3.412</f>
        <v>121841.78885714283</v>
      </c>
      <c r="AM604" s="9">
        <f>Table1[[#This Row],[Total Gas Consumption]]*1</f>
        <v>34133.21428571429</v>
      </c>
      <c r="AN604" s="9">
        <f>Table1[[#This Row],[Total Steam Consumption]]*950/1000</f>
        <v>0</v>
      </c>
      <c r="AO604" s="9">
        <f>Table1[[#This Row],[Total HW Consumption]]</f>
        <v>0</v>
      </c>
      <c r="AP604" s="9">
        <f>Table1[[#This Row],[Total CHW Consumption]]</f>
        <v>0</v>
      </c>
      <c r="AQ604" s="9">
        <f>Table1[[#This Row],[Total DW Consumption]]*0</f>
        <v>0</v>
      </c>
      <c r="AR604" s="9">
        <f>SUM(Table1[[#This Row],[Total Elec Energy]:[Total DW Energy]])</f>
        <v>155975.00314285711</v>
      </c>
      <c r="AS604" s="7">
        <f>IFERROR(Table1[[#This Row],[Total Building Energy (kBTU)]]/Table1[[#This Row],[Building Area]],0)</f>
        <v>5.7093965058331966</v>
      </c>
    </row>
    <row r="605" spans="1:45" x14ac:dyDescent="0.25">
      <c r="A605" s="4">
        <v>43221</v>
      </c>
      <c r="B605" t="s">
        <v>125</v>
      </c>
      <c r="C605">
        <f>VLOOKUP(Table1[[#This Row],[Building]],Building_Areas,2,FALSE)</f>
        <v>27319</v>
      </c>
      <c r="E605">
        <v>44524.551724137928</v>
      </c>
      <c r="F605">
        <v>534607.42565517244</v>
      </c>
      <c r="G605">
        <v>19.569070085111921</v>
      </c>
      <c r="J605">
        <v>3826.8965517241381</v>
      </c>
      <c r="AF605" s="9">
        <f>SUMIF(Table1[[#Headers],[Steam Consumption]:[CHW Consumption_2]], "Elec*",D605:AE605)</f>
        <v>44524.551724137928</v>
      </c>
      <c r="AG605" s="9">
        <f>SUMIF(Table1[[#Headers],[Steam Consumption]:[CHW Consumption_2]], "Gas*",D605:AE605)</f>
        <v>3826.8965517241381</v>
      </c>
      <c r="AH605" s="9">
        <f>SUMIF(Table1[[#Headers],[Steam Consumption]:[CHW Consumption_2]], "Steam*",D605:AE605)</f>
        <v>0</v>
      </c>
      <c r="AI605" s="9">
        <f>SUMIF(Table1[[#Headers],[Steam Consumption]:[CHW Consumption_2]], "HW *",D605:AE605)</f>
        <v>0</v>
      </c>
      <c r="AJ605" s="9">
        <f>SUMIF(Table1[[#Headers],[Steam Consumption]:[CHW Consumption_2]], "CHW*",D605:AE605)</f>
        <v>0</v>
      </c>
      <c r="AK605" s="9">
        <f>SUMIF(Table1[[#Headers],[Steam Consumption]:[CHW Consumption_2]], "DW*",D605:AE605)</f>
        <v>0</v>
      </c>
      <c r="AL605" s="9">
        <f>Table1[[#This Row],[Total Elec Consumption]]*3.412</f>
        <v>151917.77048275861</v>
      </c>
      <c r="AM605" s="9">
        <f>Table1[[#This Row],[Total Gas Consumption]]*1</f>
        <v>3826.8965517241381</v>
      </c>
      <c r="AN605" s="9">
        <f>Table1[[#This Row],[Total Steam Consumption]]*950/1000</f>
        <v>0</v>
      </c>
      <c r="AO605" s="9">
        <f>Table1[[#This Row],[Total HW Consumption]]</f>
        <v>0</v>
      </c>
      <c r="AP605" s="9">
        <f>Table1[[#This Row],[Total CHW Consumption]]</f>
        <v>0</v>
      </c>
      <c r="AQ605" s="9">
        <f>Table1[[#This Row],[Total DW Consumption]]*0</f>
        <v>0</v>
      </c>
      <c r="AR605" s="9">
        <f>SUM(Table1[[#This Row],[Total Elec Energy]:[Total DW Energy]])</f>
        <v>155744.66703448276</v>
      </c>
      <c r="AS605" s="7">
        <f>IFERROR(Table1[[#This Row],[Total Building Energy (kBTU)]]/Table1[[#This Row],[Building Area]],0)</f>
        <v>5.7009651537202224</v>
      </c>
    </row>
    <row r="606" spans="1:45" x14ac:dyDescent="0.25">
      <c r="A606" s="4">
        <v>44228</v>
      </c>
      <c r="B606" t="s">
        <v>125</v>
      </c>
      <c r="C606">
        <f>VLOOKUP(Table1[[#This Row],[Building]],Building_Areas,2,FALSE)</f>
        <v>27319</v>
      </c>
      <c r="E606">
        <v>34612.307692307702</v>
      </c>
      <c r="F606">
        <v>3832404.886153846</v>
      </c>
      <c r="G606">
        <v>140.28349815710109</v>
      </c>
      <c r="J606">
        <v>37143.076923076922</v>
      </c>
      <c r="AF606" s="9">
        <f>SUMIF(Table1[[#Headers],[Steam Consumption]:[CHW Consumption_2]], "Elec*",D606:AE606)</f>
        <v>34612.307692307702</v>
      </c>
      <c r="AG606" s="9">
        <f>SUMIF(Table1[[#Headers],[Steam Consumption]:[CHW Consumption_2]], "Gas*",D606:AE606)</f>
        <v>37143.076923076922</v>
      </c>
      <c r="AH606" s="9">
        <f>SUMIF(Table1[[#Headers],[Steam Consumption]:[CHW Consumption_2]], "Steam*",D606:AE606)</f>
        <v>0</v>
      </c>
      <c r="AI606" s="9">
        <f>SUMIF(Table1[[#Headers],[Steam Consumption]:[CHW Consumption_2]], "HW *",D606:AE606)</f>
        <v>0</v>
      </c>
      <c r="AJ606" s="9">
        <f>SUMIF(Table1[[#Headers],[Steam Consumption]:[CHW Consumption_2]], "CHW*",D606:AE606)</f>
        <v>0</v>
      </c>
      <c r="AK606" s="9">
        <f>SUMIF(Table1[[#Headers],[Steam Consumption]:[CHW Consumption_2]], "DW*",D606:AE606)</f>
        <v>0</v>
      </c>
      <c r="AL606" s="9">
        <f>Table1[[#This Row],[Total Elec Consumption]]*3.412</f>
        <v>118097.19384615388</v>
      </c>
      <c r="AM606" s="9">
        <f>Table1[[#This Row],[Total Gas Consumption]]*1</f>
        <v>37143.076923076922</v>
      </c>
      <c r="AN606" s="9">
        <f>Table1[[#This Row],[Total Steam Consumption]]*950/1000</f>
        <v>0</v>
      </c>
      <c r="AO606" s="9">
        <f>Table1[[#This Row],[Total HW Consumption]]</f>
        <v>0</v>
      </c>
      <c r="AP606" s="9">
        <f>Table1[[#This Row],[Total CHW Consumption]]</f>
        <v>0</v>
      </c>
      <c r="AQ606" s="9">
        <f>Table1[[#This Row],[Total DW Consumption]]*0</f>
        <v>0</v>
      </c>
      <c r="AR606" s="9">
        <f>SUM(Table1[[#This Row],[Total Elec Energy]:[Total DW Energy]])</f>
        <v>155240.27076923079</v>
      </c>
      <c r="AS606" s="7">
        <f>IFERROR(Table1[[#This Row],[Total Building Energy (kBTU)]]/Table1[[#This Row],[Building Area]],0)</f>
        <v>5.6825019498968041</v>
      </c>
    </row>
    <row r="607" spans="1:45" x14ac:dyDescent="0.25">
      <c r="A607" s="4">
        <v>44136</v>
      </c>
      <c r="B607" t="s">
        <v>87</v>
      </c>
      <c r="C607">
        <f>VLOOKUP(Table1[[#This Row],[Building]],Building_Areas,2,FALSE)</f>
        <v>69841</v>
      </c>
      <c r="F607">
        <v>183252374.53693461</v>
      </c>
      <c r="G607">
        <v>2623.850954839344</v>
      </c>
      <c r="H607">
        <v>6611.0526315789484</v>
      </c>
      <c r="I607">
        <v>15768.94736842105</v>
      </c>
      <c r="M607">
        <v>0</v>
      </c>
      <c r="O607">
        <v>37953.157894736847</v>
      </c>
      <c r="P607">
        <v>0</v>
      </c>
      <c r="Q607">
        <v>0</v>
      </c>
      <c r="R607">
        <v>191224.28571428571</v>
      </c>
      <c r="S607">
        <v>9484.6153846153848</v>
      </c>
      <c r="AF607" s="9">
        <f>SUMIF(Table1[[#Headers],[Steam Consumption]:[CHW Consumption_2]], "Elec*",D607:AE607)</f>
        <v>60333.157894736847</v>
      </c>
      <c r="AG607" s="9">
        <f>SUMIF(Table1[[#Headers],[Steam Consumption]:[CHW Consumption_2]], "Gas*",D607:AE607)</f>
        <v>0</v>
      </c>
      <c r="AH607" s="9">
        <f>SUMIF(Table1[[#Headers],[Steam Consumption]:[CHW Consumption_2]], "Steam*",D607:AE607)</f>
        <v>200708.90109890109</v>
      </c>
      <c r="AI607" s="9">
        <f>SUMIF(Table1[[#Headers],[Steam Consumption]:[CHW Consumption_2]], "HW *",D607:AE607)</f>
        <v>0</v>
      </c>
      <c r="AJ607" s="9">
        <f>SUMIF(Table1[[#Headers],[Steam Consumption]:[CHW Consumption_2]], "CHW*",D607:AE607)</f>
        <v>0</v>
      </c>
      <c r="AK607" s="9">
        <f>SUMIF(Table1[[#Headers],[Steam Consumption]:[CHW Consumption_2]], "DW*",D607:AE607)</f>
        <v>0</v>
      </c>
      <c r="AL607" s="9">
        <f>Table1[[#This Row],[Total Elec Consumption]]*3.412</f>
        <v>205856.7347368421</v>
      </c>
      <c r="AM607" s="9">
        <f>Table1[[#This Row],[Total Gas Consumption]]*1</f>
        <v>0</v>
      </c>
      <c r="AN607" s="9">
        <f>Table1[[#This Row],[Total Steam Consumption]]*950/1000</f>
        <v>190673.45604395604</v>
      </c>
      <c r="AO607" s="9">
        <f>Table1[[#This Row],[Total HW Consumption]]</f>
        <v>0</v>
      </c>
      <c r="AP607" s="9">
        <f>Table1[[#This Row],[Total CHW Consumption]]</f>
        <v>0</v>
      </c>
      <c r="AQ607" s="9">
        <f>Table1[[#This Row],[Total DW Consumption]]*0</f>
        <v>0</v>
      </c>
      <c r="AR607" s="9">
        <f>SUM(Table1[[#This Row],[Total Elec Energy]:[Total DW Energy]])</f>
        <v>396530.19078079815</v>
      </c>
      <c r="AS607" s="7">
        <f>IFERROR(Table1[[#This Row],[Total Building Energy (kBTU)]]/Table1[[#This Row],[Building Area]],0)</f>
        <v>5.6776133042310128</v>
      </c>
    </row>
    <row r="608" spans="1:45" x14ac:dyDescent="0.25">
      <c r="A608" s="4">
        <v>44440</v>
      </c>
      <c r="B608" t="s">
        <v>125</v>
      </c>
      <c r="C608">
        <f>VLOOKUP(Table1[[#This Row],[Building]],Building_Areas,2,FALSE)</f>
        <v>27319</v>
      </c>
      <c r="E608">
        <v>43692</v>
      </c>
      <c r="F608">
        <v>566077.10400000005</v>
      </c>
      <c r="G608">
        <v>20.721003843478901</v>
      </c>
      <c r="J608">
        <v>4170</v>
      </c>
      <c r="AF608" s="9">
        <f>SUMIF(Table1[[#Headers],[Steam Consumption]:[CHW Consumption_2]], "Elec*",D608:AE608)</f>
        <v>43692</v>
      </c>
      <c r="AG608" s="9">
        <f>SUMIF(Table1[[#Headers],[Steam Consumption]:[CHW Consumption_2]], "Gas*",D608:AE608)</f>
        <v>4170</v>
      </c>
      <c r="AH608" s="9">
        <f>SUMIF(Table1[[#Headers],[Steam Consumption]:[CHW Consumption_2]], "Steam*",D608:AE608)</f>
        <v>0</v>
      </c>
      <c r="AI608" s="9">
        <f>SUMIF(Table1[[#Headers],[Steam Consumption]:[CHW Consumption_2]], "HW *",D608:AE608)</f>
        <v>0</v>
      </c>
      <c r="AJ608" s="9">
        <f>SUMIF(Table1[[#Headers],[Steam Consumption]:[CHW Consumption_2]], "CHW*",D608:AE608)</f>
        <v>0</v>
      </c>
      <c r="AK608" s="9">
        <f>SUMIF(Table1[[#Headers],[Steam Consumption]:[CHW Consumption_2]], "DW*",D608:AE608)</f>
        <v>0</v>
      </c>
      <c r="AL608" s="9">
        <f>Table1[[#This Row],[Total Elec Consumption]]*3.412</f>
        <v>149077.10399999999</v>
      </c>
      <c r="AM608" s="9">
        <f>Table1[[#This Row],[Total Gas Consumption]]*1</f>
        <v>4170</v>
      </c>
      <c r="AN608" s="9">
        <f>Table1[[#This Row],[Total Steam Consumption]]*950/1000</f>
        <v>0</v>
      </c>
      <c r="AO608" s="9">
        <f>Table1[[#This Row],[Total HW Consumption]]</f>
        <v>0</v>
      </c>
      <c r="AP608" s="9">
        <f>Table1[[#This Row],[Total CHW Consumption]]</f>
        <v>0</v>
      </c>
      <c r="AQ608" s="9">
        <f>Table1[[#This Row],[Total DW Consumption]]*0</f>
        <v>0</v>
      </c>
      <c r="AR608" s="9">
        <f>SUM(Table1[[#This Row],[Total Elec Energy]:[Total DW Energy]])</f>
        <v>153247.10399999999</v>
      </c>
      <c r="AS608" s="7">
        <f>IFERROR(Table1[[#This Row],[Total Building Energy (kBTU)]]/Table1[[#This Row],[Building Area]],0)</f>
        <v>5.6095429554522491</v>
      </c>
    </row>
    <row r="609" spans="1:45" x14ac:dyDescent="0.25">
      <c r="A609" s="4">
        <v>44348</v>
      </c>
      <c r="B609" t="s">
        <v>122</v>
      </c>
      <c r="C609">
        <f>VLOOKUP(Table1[[#This Row],[Building]],Building_Areas,2,FALSE)</f>
        <v>83906</v>
      </c>
      <c r="D609">
        <v>0</v>
      </c>
      <c r="F609">
        <v>102314.348</v>
      </c>
      <c r="G609">
        <v>1.219392510666699</v>
      </c>
      <c r="H609">
        <v>22401</v>
      </c>
      <c r="I609">
        <v>7478</v>
      </c>
      <c r="N609">
        <v>367200</v>
      </c>
      <c r="AF609" s="9">
        <f>SUMIF(Table1[[#Headers],[Steam Consumption]:[CHW Consumption_2]], "Elec*",D609:AE609)</f>
        <v>29879</v>
      </c>
      <c r="AG609" s="9">
        <f>SUMIF(Table1[[#Headers],[Steam Consumption]:[CHW Consumption_2]], "Gas*",D609:AE609)</f>
        <v>0</v>
      </c>
      <c r="AH609" s="9">
        <f>SUMIF(Table1[[#Headers],[Steam Consumption]:[CHW Consumption_2]], "Steam*",D609:AE609)</f>
        <v>0</v>
      </c>
      <c r="AI609" s="9">
        <f>SUMIF(Table1[[#Headers],[Steam Consumption]:[CHW Consumption_2]], "HW *",D609:AE609)</f>
        <v>0</v>
      </c>
      <c r="AJ609" s="9">
        <f>SUMIF(Table1[[#Headers],[Steam Consumption]:[CHW Consumption_2]], "CHW*",D609:AE609)</f>
        <v>367200</v>
      </c>
      <c r="AK609" s="9">
        <f>SUMIF(Table1[[#Headers],[Steam Consumption]:[CHW Consumption_2]], "DW*",D609:AE609)</f>
        <v>0</v>
      </c>
      <c r="AL609" s="9">
        <f>Table1[[#This Row],[Total Elec Consumption]]*3.412</f>
        <v>101947.148</v>
      </c>
      <c r="AM609" s="9">
        <f>Table1[[#This Row],[Total Gas Consumption]]*1</f>
        <v>0</v>
      </c>
      <c r="AN609" s="9">
        <f>Table1[[#This Row],[Total Steam Consumption]]*950/1000</f>
        <v>0</v>
      </c>
      <c r="AO609" s="9">
        <f>Table1[[#This Row],[Total HW Consumption]]</f>
        <v>0</v>
      </c>
      <c r="AP609" s="9">
        <f>Table1[[#This Row],[Total CHW Consumption]]</f>
        <v>367200</v>
      </c>
      <c r="AQ609" s="9">
        <f>Table1[[#This Row],[Total DW Consumption]]*0</f>
        <v>0</v>
      </c>
      <c r="AR609" s="9">
        <f>SUM(Table1[[#This Row],[Total Elec Energy]:[Total DW Energy]])</f>
        <v>469147.14799999999</v>
      </c>
      <c r="AS609" s="7">
        <f>IFERROR(Table1[[#This Row],[Total Building Energy (kBTU)]]/Table1[[#This Row],[Building Area]],0)</f>
        <v>5.5913420732724717</v>
      </c>
    </row>
    <row r="610" spans="1:45" x14ac:dyDescent="0.25">
      <c r="A610" s="4">
        <v>44440</v>
      </c>
      <c r="B610" t="s">
        <v>126</v>
      </c>
      <c r="C610">
        <f>VLOOKUP(Table1[[#This Row],[Building]],Building_Areas,2,FALSE)</f>
        <v>62912.82</v>
      </c>
      <c r="D610">
        <v>13940</v>
      </c>
      <c r="E610">
        <v>51959</v>
      </c>
      <c r="F610">
        <v>12890725.143714281</v>
      </c>
      <c r="G610">
        <v>204.8976387028799</v>
      </c>
      <c r="N610">
        <v>161035.71428571429</v>
      </c>
      <c r="AF610" s="9">
        <f>SUMIF(Table1[[#Headers],[Steam Consumption]:[CHW Consumption_2]], "Elec*",D610:AE610)</f>
        <v>51959</v>
      </c>
      <c r="AG610" s="9">
        <f>SUMIF(Table1[[#Headers],[Steam Consumption]:[CHW Consumption_2]], "Gas*",D610:AE610)</f>
        <v>0</v>
      </c>
      <c r="AH610" s="9">
        <f>SUMIF(Table1[[#Headers],[Steam Consumption]:[CHW Consumption_2]], "Steam*",D610:AE610)</f>
        <v>13940</v>
      </c>
      <c r="AI610" s="9">
        <f>SUMIF(Table1[[#Headers],[Steam Consumption]:[CHW Consumption_2]], "HW *",D610:AE610)</f>
        <v>0</v>
      </c>
      <c r="AJ610" s="9">
        <f>SUMIF(Table1[[#Headers],[Steam Consumption]:[CHW Consumption_2]], "CHW*",D610:AE610)</f>
        <v>161035.71428571429</v>
      </c>
      <c r="AK610" s="9">
        <f>SUMIF(Table1[[#Headers],[Steam Consumption]:[CHW Consumption_2]], "DW*",D610:AE610)</f>
        <v>0</v>
      </c>
      <c r="AL610" s="9">
        <f>Table1[[#This Row],[Total Elec Consumption]]*3.412</f>
        <v>177284.10800000001</v>
      </c>
      <c r="AM610" s="9">
        <f>Table1[[#This Row],[Total Gas Consumption]]*1</f>
        <v>0</v>
      </c>
      <c r="AN610" s="9">
        <f>Table1[[#This Row],[Total Steam Consumption]]*950/1000</f>
        <v>13243</v>
      </c>
      <c r="AO610" s="9">
        <f>Table1[[#This Row],[Total HW Consumption]]</f>
        <v>0</v>
      </c>
      <c r="AP610" s="9">
        <f>Table1[[#This Row],[Total CHW Consumption]]</f>
        <v>161035.71428571429</v>
      </c>
      <c r="AQ610" s="9">
        <f>Table1[[#This Row],[Total DW Consumption]]*0</f>
        <v>0</v>
      </c>
      <c r="AR610" s="9">
        <f>SUM(Table1[[#This Row],[Total Elec Energy]:[Total DW Energy]])</f>
        <v>351562.82228571433</v>
      </c>
      <c r="AS610" s="7">
        <f>IFERROR(Table1[[#This Row],[Total Building Energy (kBTU)]]/Table1[[#This Row],[Building Area]],0)</f>
        <v>5.5880951177472946</v>
      </c>
    </row>
    <row r="611" spans="1:45" x14ac:dyDescent="0.25">
      <c r="A611" s="4">
        <v>44228</v>
      </c>
      <c r="B611" t="s">
        <v>119</v>
      </c>
      <c r="C611">
        <f>VLOOKUP(Table1[[#This Row],[Building]],Building_Areas,2,FALSE)</f>
        <v>36500</v>
      </c>
      <c r="E611">
        <v>14402.08</v>
      </c>
      <c r="F611">
        <v>49294.036959999998</v>
      </c>
      <c r="G611">
        <v>1.350521560547945</v>
      </c>
      <c r="K611">
        <v>154140</v>
      </c>
      <c r="N611">
        <v>0</v>
      </c>
      <c r="AF611" s="9">
        <f>SUMIF(Table1[[#Headers],[Steam Consumption]:[CHW Consumption_2]], "Elec*",D611:AE611)</f>
        <v>14402.08</v>
      </c>
      <c r="AG611" s="9">
        <f>SUMIF(Table1[[#Headers],[Steam Consumption]:[CHW Consumption_2]], "Gas*",D611:AE611)</f>
        <v>0</v>
      </c>
      <c r="AH611" s="9">
        <f>SUMIF(Table1[[#Headers],[Steam Consumption]:[CHW Consumption_2]], "Steam*",D611:AE611)</f>
        <v>0</v>
      </c>
      <c r="AI611" s="9">
        <f>SUMIF(Table1[[#Headers],[Steam Consumption]:[CHW Consumption_2]], "HW *",D611:AE611)</f>
        <v>154140</v>
      </c>
      <c r="AJ611" s="9">
        <f>SUMIF(Table1[[#Headers],[Steam Consumption]:[CHW Consumption_2]], "CHW*",D611:AE611)</f>
        <v>0</v>
      </c>
      <c r="AK611" s="9">
        <f>SUMIF(Table1[[#Headers],[Steam Consumption]:[CHW Consumption_2]], "DW*",D611:AE611)</f>
        <v>0</v>
      </c>
      <c r="AL611" s="9">
        <f>Table1[[#This Row],[Total Elec Consumption]]*3.412</f>
        <v>49139.896959999998</v>
      </c>
      <c r="AM611" s="9">
        <f>Table1[[#This Row],[Total Gas Consumption]]*1</f>
        <v>0</v>
      </c>
      <c r="AN611" s="9">
        <f>Table1[[#This Row],[Total Steam Consumption]]*950/1000</f>
        <v>0</v>
      </c>
      <c r="AO611" s="9">
        <f>Table1[[#This Row],[Total HW Consumption]]</f>
        <v>154140</v>
      </c>
      <c r="AP611" s="9">
        <f>Table1[[#This Row],[Total CHW Consumption]]</f>
        <v>0</v>
      </c>
      <c r="AQ611" s="9">
        <f>Table1[[#This Row],[Total DW Consumption]]*0</f>
        <v>0</v>
      </c>
      <c r="AR611" s="9">
        <f>SUM(Table1[[#This Row],[Total Elec Energy]:[Total DW Energy]])</f>
        <v>203279.89695999998</v>
      </c>
      <c r="AS611" s="7">
        <f>IFERROR(Table1[[#This Row],[Total Building Energy (kBTU)]]/Table1[[#This Row],[Building Area]],0)</f>
        <v>5.5693122454794519</v>
      </c>
    </row>
    <row r="612" spans="1:45" x14ac:dyDescent="0.25">
      <c r="A612" s="4">
        <v>43405</v>
      </c>
      <c r="B612" t="s">
        <v>114</v>
      </c>
      <c r="C612">
        <f>VLOOKUP(Table1[[#This Row],[Building]],Building_Areas,2,FALSE)</f>
        <v>102517</v>
      </c>
      <c r="D612">
        <v>482365.71428571432</v>
      </c>
      <c r="E612">
        <v>32923.636363636368</v>
      </c>
      <c r="F612">
        <v>440029866.87584418</v>
      </c>
      <c r="G612">
        <v>4292.2624235574986</v>
      </c>
      <c r="AF612" s="9">
        <f>SUMIF(Table1[[#Headers],[Steam Consumption]:[CHW Consumption_2]], "Elec*",D612:AE612)</f>
        <v>32923.636363636368</v>
      </c>
      <c r="AG612" s="9">
        <f>SUMIF(Table1[[#Headers],[Steam Consumption]:[CHW Consumption_2]], "Gas*",D612:AE612)</f>
        <v>0</v>
      </c>
      <c r="AH612" s="9">
        <f>SUMIF(Table1[[#Headers],[Steam Consumption]:[CHW Consumption_2]], "Steam*",D612:AE612)</f>
        <v>482365.71428571432</v>
      </c>
      <c r="AI612" s="9">
        <f>SUMIF(Table1[[#Headers],[Steam Consumption]:[CHW Consumption_2]], "HW *",D612:AE612)</f>
        <v>0</v>
      </c>
      <c r="AJ612" s="9">
        <f>SUMIF(Table1[[#Headers],[Steam Consumption]:[CHW Consumption_2]], "CHW*",D612:AE612)</f>
        <v>0</v>
      </c>
      <c r="AK612" s="9">
        <f>SUMIF(Table1[[#Headers],[Steam Consumption]:[CHW Consumption_2]], "DW*",D612:AE612)</f>
        <v>0</v>
      </c>
      <c r="AL612" s="9">
        <f>Table1[[#This Row],[Total Elec Consumption]]*3.412</f>
        <v>112335.44727272728</v>
      </c>
      <c r="AM612" s="9">
        <f>Table1[[#This Row],[Total Gas Consumption]]*1</f>
        <v>0</v>
      </c>
      <c r="AN612" s="9">
        <f>Table1[[#This Row],[Total Steam Consumption]]*950/1000</f>
        <v>458247.42857142858</v>
      </c>
      <c r="AO612" s="9">
        <f>Table1[[#This Row],[Total HW Consumption]]</f>
        <v>0</v>
      </c>
      <c r="AP612" s="9">
        <f>Table1[[#This Row],[Total CHW Consumption]]</f>
        <v>0</v>
      </c>
      <c r="AQ612" s="9">
        <f>Table1[[#This Row],[Total DW Consumption]]*0</f>
        <v>0</v>
      </c>
      <c r="AR612" s="9">
        <f>SUM(Table1[[#This Row],[Total Elec Energy]:[Total DW Energy]])</f>
        <v>570582.8758441559</v>
      </c>
      <c r="AS612" s="7">
        <f>IFERROR(Table1[[#This Row],[Total Building Energy (kBTU)]]/Table1[[#This Row],[Building Area]],0)</f>
        <v>5.5657391051645666</v>
      </c>
    </row>
    <row r="613" spans="1:45" x14ac:dyDescent="0.25">
      <c r="A613" s="4">
        <v>43831</v>
      </c>
      <c r="B613" t="s">
        <v>119</v>
      </c>
      <c r="C613">
        <f>VLOOKUP(Table1[[#This Row],[Building]],Building_Areas,2,FALSE)</f>
        <v>36500</v>
      </c>
      <c r="E613">
        <v>17498.925925925931</v>
      </c>
      <c r="F613">
        <v>59849.608707535117</v>
      </c>
      <c r="G613">
        <v>1.6397153070557571</v>
      </c>
      <c r="K613">
        <v>143273.44827586209</v>
      </c>
      <c r="N613">
        <v>0</v>
      </c>
      <c r="AF613" s="9">
        <f>SUMIF(Table1[[#Headers],[Steam Consumption]:[CHW Consumption_2]], "Elec*",D613:AE613)</f>
        <v>17498.925925925931</v>
      </c>
      <c r="AG613" s="9">
        <f>SUMIF(Table1[[#Headers],[Steam Consumption]:[CHW Consumption_2]], "Gas*",D613:AE613)</f>
        <v>0</v>
      </c>
      <c r="AH613" s="9">
        <f>SUMIF(Table1[[#Headers],[Steam Consumption]:[CHW Consumption_2]], "Steam*",D613:AE613)</f>
        <v>0</v>
      </c>
      <c r="AI613" s="9">
        <f>SUMIF(Table1[[#Headers],[Steam Consumption]:[CHW Consumption_2]], "HW *",D613:AE613)</f>
        <v>143273.44827586209</v>
      </c>
      <c r="AJ613" s="9">
        <f>SUMIF(Table1[[#Headers],[Steam Consumption]:[CHW Consumption_2]], "CHW*",D613:AE613)</f>
        <v>0</v>
      </c>
      <c r="AK613" s="9">
        <f>SUMIF(Table1[[#Headers],[Steam Consumption]:[CHW Consumption_2]], "DW*",D613:AE613)</f>
        <v>0</v>
      </c>
      <c r="AL613" s="9">
        <f>Table1[[#This Row],[Total Elec Consumption]]*3.412</f>
        <v>59706.335259259271</v>
      </c>
      <c r="AM613" s="9">
        <f>Table1[[#This Row],[Total Gas Consumption]]*1</f>
        <v>0</v>
      </c>
      <c r="AN613" s="9">
        <f>Table1[[#This Row],[Total Steam Consumption]]*950/1000</f>
        <v>0</v>
      </c>
      <c r="AO613" s="9">
        <f>Table1[[#This Row],[Total HW Consumption]]</f>
        <v>143273.44827586209</v>
      </c>
      <c r="AP613" s="9">
        <f>Table1[[#This Row],[Total CHW Consumption]]</f>
        <v>0</v>
      </c>
      <c r="AQ613" s="9">
        <f>Table1[[#This Row],[Total DW Consumption]]*0</f>
        <v>0</v>
      </c>
      <c r="AR613" s="9">
        <f>SUM(Table1[[#This Row],[Total Elec Energy]:[Total DW Energy]])</f>
        <v>202979.78353512136</v>
      </c>
      <c r="AS613" s="7">
        <f>IFERROR(Table1[[#This Row],[Total Building Energy (kBTU)]]/Table1[[#This Row],[Building Area]],0)</f>
        <v>5.5610899598663384</v>
      </c>
    </row>
    <row r="614" spans="1:45" x14ac:dyDescent="0.25">
      <c r="A614" s="4">
        <v>44197</v>
      </c>
      <c r="B614" t="s">
        <v>119</v>
      </c>
      <c r="C614">
        <f>VLOOKUP(Table1[[#This Row],[Building]],Building_Areas,2,FALSE)</f>
        <v>36500</v>
      </c>
      <c r="E614">
        <v>13709</v>
      </c>
      <c r="F614">
        <v>46931.097999999998</v>
      </c>
      <c r="G614">
        <v>1.2857835068493151</v>
      </c>
      <c r="K614">
        <v>155990</v>
      </c>
      <c r="N614">
        <v>0</v>
      </c>
      <c r="AF614" s="9">
        <f>SUMIF(Table1[[#Headers],[Steam Consumption]:[CHW Consumption_2]], "Elec*",D614:AE614)</f>
        <v>13709</v>
      </c>
      <c r="AG614" s="9">
        <f>SUMIF(Table1[[#Headers],[Steam Consumption]:[CHW Consumption_2]], "Gas*",D614:AE614)</f>
        <v>0</v>
      </c>
      <c r="AH614" s="9">
        <f>SUMIF(Table1[[#Headers],[Steam Consumption]:[CHW Consumption_2]], "Steam*",D614:AE614)</f>
        <v>0</v>
      </c>
      <c r="AI614" s="9">
        <f>SUMIF(Table1[[#Headers],[Steam Consumption]:[CHW Consumption_2]], "HW *",D614:AE614)</f>
        <v>155990</v>
      </c>
      <c r="AJ614" s="9">
        <f>SUMIF(Table1[[#Headers],[Steam Consumption]:[CHW Consumption_2]], "CHW*",D614:AE614)</f>
        <v>0</v>
      </c>
      <c r="AK614" s="9">
        <f>SUMIF(Table1[[#Headers],[Steam Consumption]:[CHW Consumption_2]], "DW*",D614:AE614)</f>
        <v>0</v>
      </c>
      <c r="AL614" s="9">
        <f>Table1[[#This Row],[Total Elec Consumption]]*3.412</f>
        <v>46775.108</v>
      </c>
      <c r="AM614" s="9">
        <f>Table1[[#This Row],[Total Gas Consumption]]*1</f>
        <v>0</v>
      </c>
      <c r="AN614" s="9">
        <f>Table1[[#This Row],[Total Steam Consumption]]*950/1000</f>
        <v>0</v>
      </c>
      <c r="AO614" s="9">
        <f>Table1[[#This Row],[Total HW Consumption]]</f>
        <v>155990</v>
      </c>
      <c r="AP614" s="9">
        <f>Table1[[#This Row],[Total CHW Consumption]]</f>
        <v>0</v>
      </c>
      <c r="AQ614" s="9">
        <f>Table1[[#This Row],[Total DW Consumption]]*0</f>
        <v>0</v>
      </c>
      <c r="AR614" s="9">
        <f>SUM(Table1[[#This Row],[Total Elec Energy]:[Total DW Energy]])</f>
        <v>202765.10800000001</v>
      </c>
      <c r="AS614" s="7">
        <f>IFERROR(Table1[[#This Row],[Total Building Energy (kBTU)]]/Table1[[#This Row],[Building Area]],0)</f>
        <v>5.5552084383561642</v>
      </c>
    </row>
    <row r="615" spans="1:45" x14ac:dyDescent="0.25">
      <c r="A615" s="4">
        <v>44593</v>
      </c>
      <c r="B615" t="s">
        <v>119</v>
      </c>
      <c r="C615">
        <f>VLOOKUP(Table1[[#This Row],[Building]],Building_Areas,2,FALSE)</f>
        <v>36500</v>
      </c>
      <c r="E615">
        <v>15726</v>
      </c>
      <c r="F615">
        <v>53806.021999999997</v>
      </c>
      <c r="G615">
        <v>1.4741375890410959</v>
      </c>
      <c r="K615">
        <v>148910</v>
      </c>
      <c r="N615">
        <v>0</v>
      </c>
      <c r="AF615" s="9">
        <f>SUMIF(Table1[[#Headers],[Steam Consumption]:[CHW Consumption_2]], "Elec*",D615:AE615)</f>
        <v>15726</v>
      </c>
      <c r="AG615" s="9">
        <f>SUMIF(Table1[[#Headers],[Steam Consumption]:[CHW Consumption_2]], "Gas*",D615:AE615)</f>
        <v>0</v>
      </c>
      <c r="AH615" s="9">
        <f>SUMIF(Table1[[#Headers],[Steam Consumption]:[CHW Consumption_2]], "Steam*",D615:AE615)</f>
        <v>0</v>
      </c>
      <c r="AI615" s="9">
        <f>SUMIF(Table1[[#Headers],[Steam Consumption]:[CHW Consumption_2]], "HW *",D615:AE615)</f>
        <v>148910</v>
      </c>
      <c r="AJ615" s="9">
        <f>SUMIF(Table1[[#Headers],[Steam Consumption]:[CHW Consumption_2]], "CHW*",D615:AE615)</f>
        <v>0</v>
      </c>
      <c r="AK615" s="9">
        <f>SUMIF(Table1[[#Headers],[Steam Consumption]:[CHW Consumption_2]], "DW*",D615:AE615)</f>
        <v>0</v>
      </c>
      <c r="AL615" s="9">
        <f>Table1[[#This Row],[Total Elec Consumption]]*3.412</f>
        <v>53657.112000000001</v>
      </c>
      <c r="AM615" s="9">
        <f>Table1[[#This Row],[Total Gas Consumption]]*1</f>
        <v>0</v>
      </c>
      <c r="AN615" s="9">
        <f>Table1[[#This Row],[Total Steam Consumption]]*950/1000</f>
        <v>0</v>
      </c>
      <c r="AO615" s="9">
        <f>Table1[[#This Row],[Total HW Consumption]]</f>
        <v>148910</v>
      </c>
      <c r="AP615" s="9">
        <f>Table1[[#This Row],[Total CHW Consumption]]</f>
        <v>0</v>
      </c>
      <c r="AQ615" s="9">
        <f>Table1[[#This Row],[Total DW Consumption]]*0</f>
        <v>0</v>
      </c>
      <c r="AR615" s="9">
        <f>SUM(Table1[[#This Row],[Total Elec Energy]:[Total DW Energy]])</f>
        <v>202567.11199999999</v>
      </c>
      <c r="AS615" s="7">
        <f>IFERROR(Table1[[#This Row],[Total Building Energy (kBTU)]]/Table1[[#This Row],[Building Area]],0)</f>
        <v>5.5497838904109589</v>
      </c>
    </row>
    <row r="616" spans="1:45" x14ac:dyDescent="0.25">
      <c r="A616" s="4">
        <v>43556</v>
      </c>
      <c r="B616" t="s">
        <v>101</v>
      </c>
      <c r="C616">
        <f>VLOOKUP(Table1[[#This Row],[Building]],Building_Areas,2,FALSE)</f>
        <v>30399</v>
      </c>
      <c r="D616">
        <v>134446.15384615379</v>
      </c>
      <c r="E616">
        <v>8008.695652173913</v>
      </c>
      <c r="F616">
        <v>122655843.6680267</v>
      </c>
      <c r="G616">
        <v>4034.8644254096098</v>
      </c>
      <c r="H616">
        <v>0</v>
      </c>
      <c r="I616">
        <v>3993.461538461539</v>
      </c>
      <c r="AF616" s="9">
        <f>SUMIF(Table1[[#Headers],[Steam Consumption]:[CHW Consumption_2]], "Elec*",D616:AE616)</f>
        <v>12002.157190635451</v>
      </c>
      <c r="AG616" s="9">
        <f>SUMIF(Table1[[#Headers],[Steam Consumption]:[CHW Consumption_2]], "Gas*",D616:AE616)</f>
        <v>0</v>
      </c>
      <c r="AH616" s="9">
        <f>SUMIF(Table1[[#Headers],[Steam Consumption]:[CHW Consumption_2]], "Steam*",D616:AE616)</f>
        <v>134446.15384615379</v>
      </c>
      <c r="AI616" s="9">
        <f>SUMIF(Table1[[#Headers],[Steam Consumption]:[CHW Consumption_2]], "HW *",D616:AE616)</f>
        <v>0</v>
      </c>
      <c r="AJ616" s="9">
        <f>SUMIF(Table1[[#Headers],[Steam Consumption]:[CHW Consumption_2]], "CHW*",D616:AE616)</f>
        <v>0</v>
      </c>
      <c r="AK616" s="9">
        <f>SUMIF(Table1[[#Headers],[Steam Consumption]:[CHW Consumption_2]], "DW*",D616:AE616)</f>
        <v>0</v>
      </c>
      <c r="AL616" s="9">
        <f>Table1[[#This Row],[Total Elec Consumption]]*3.412</f>
        <v>40951.36033444816</v>
      </c>
      <c r="AM616" s="9">
        <f>Table1[[#This Row],[Total Gas Consumption]]*1</f>
        <v>0</v>
      </c>
      <c r="AN616" s="9">
        <f>Table1[[#This Row],[Total Steam Consumption]]*950/1000</f>
        <v>127723.8461538461</v>
      </c>
      <c r="AO616" s="9">
        <f>Table1[[#This Row],[Total HW Consumption]]</f>
        <v>0</v>
      </c>
      <c r="AP616" s="9">
        <f>Table1[[#This Row],[Total CHW Consumption]]</f>
        <v>0</v>
      </c>
      <c r="AQ616" s="9">
        <f>Table1[[#This Row],[Total DW Consumption]]*0</f>
        <v>0</v>
      </c>
      <c r="AR616" s="9">
        <f>SUM(Table1[[#This Row],[Total Elec Energy]:[Total DW Energy]])</f>
        <v>168675.20648829427</v>
      </c>
      <c r="AS616" s="7">
        <f>IFERROR(Table1[[#This Row],[Total Building Energy (kBTU)]]/Table1[[#This Row],[Building Area]],0)</f>
        <v>5.5487090525443028</v>
      </c>
    </row>
    <row r="617" spans="1:45" x14ac:dyDescent="0.25">
      <c r="A617" s="4">
        <v>44256</v>
      </c>
      <c r="B617" t="s">
        <v>101</v>
      </c>
      <c r="C617">
        <f>VLOOKUP(Table1[[#This Row],[Building]],Building_Areas,2,FALSE)</f>
        <v>30399</v>
      </c>
      <c r="D617">
        <v>141338.62068965519</v>
      </c>
      <c r="E617">
        <v>5510.5172413793107</v>
      </c>
      <c r="F617">
        <v>128935070.31310339</v>
      </c>
      <c r="G617">
        <v>4241.4247282181468</v>
      </c>
      <c r="H617">
        <v>0</v>
      </c>
      <c r="I617">
        <v>4527.0689655172418</v>
      </c>
      <c r="AF617" s="9">
        <f>SUMIF(Table1[[#Headers],[Steam Consumption]:[CHW Consumption_2]], "Elec*",D617:AE617)</f>
        <v>10037.586206896553</v>
      </c>
      <c r="AG617" s="9">
        <f>SUMIF(Table1[[#Headers],[Steam Consumption]:[CHW Consumption_2]], "Gas*",D617:AE617)</f>
        <v>0</v>
      </c>
      <c r="AH617" s="9">
        <f>SUMIF(Table1[[#Headers],[Steam Consumption]:[CHW Consumption_2]], "Steam*",D617:AE617)</f>
        <v>141338.62068965519</v>
      </c>
      <c r="AI617" s="9">
        <f>SUMIF(Table1[[#Headers],[Steam Consumption]:[CHW Consumption_2]], "HW *",D617:AE617)</f>
        <v>0</v>
      </c>
      <c r="AJ617" s="9">
        <f>SUMIF(Table1[[#Headers],[Steam Consumption]:[CHW Consumption_2]], "CHW*",D617:AE617)</f>
        <v>0</v>
      </c>
      <c r="AK617" s="9">
        <f>SUMIF(Table1[[#Headers],[Steam Consumption]:[CHW Consumption_2]], "DW*",D617:AE617)</f>
        <v>0</v>
      </c>
      <c r="AL617" s="9">
        <f>Table1[[#This Row],[Total Elec Consumption]]*3.412</f>
        <v>34248.244137931033</v>
      </c>
      <c r="AM617" s="9">
        <f>Table1[[#This Row],[Total Gas Consumption]]*1</f>
        <v>0</v>
      </c>
      <c r="AN617" s="9">
        <f>Table1[[#This Row],[Total Steam Consumption]]*950/1000</f>
        <v>134271.68965517243</v>
      </c>
      <c r="AO617" s="9">
        <f>Table1[[#This Row],[Total HW Consumption]]</f>
        <v>0</v>
      </c>
      <c r="AP617" s="9">
        <f>Table1[[#This Row],[Total CHW Consumption]]</f>
        <v>0</v>
      </c>
      <c r="AQ617" s="9">
        <f>Table1[[#This Row],[Total DW Consumption]]*0</f>
        <v>0</v>
      </c>
      <c r="AR617" s="9">
        <f>SUM(Table1[[#This Row],[Total Elec Energy]:[Total DW Energy]])</f>
        <v>168519.93379310347</v>
      </c>
      <c r="AS617" s="7">
        <f>IFERROR(Table1[[#This Row],[Total Building Energy (kBTU)]]/Table1[[#This Row],[Building Area]],0)</f>
        <v>5.543601230076761</v>
      </c>
    </row>
    <row r="618" spans="1:45" x14ac:dyDescent="0.25">
      <c r="A618" s="4">
        <v>43282</v>
      </c>
      <c r="B618" t="s">
        <v>125</v>
      </c>
      <c r="C618">
        <f>VLOOKUP(Table1[[#This Row],[Building]],Building_Areas,2,FALSE)</f>
        <v>27319</v>
      </c>
      <c r="E618">
        <v>42571.428571428172</v>
      </c>
      <c r="F618">
        <v>671539.42857148708</v>
      </c>
      <c r="G618">
        <v>24.581405928895169</v>
      </c>
      <c r="J618">
        <v>5262.8571428577416</v>
      </c>
      <c r="AF618" s="9">
        <f>SUMIF(Table1[[#Headers],[Steam Consumption]:[CHW Consumption_2]], "Elec*",D618:AE618)</f>
        <v>42571.428571428172</v>
      </c>
      <c r="AG618" s="9">
        <f>SUMIF(Table1[[#Headers],[Steam Consumption]:[CHW Consumption_2]], "Gas*",D618:AE618)</f>
        <v>5262.8571428577416</v>
      </c>
      <c r="AH618" s="9">
        <f>SUMIF(Table1[[#Headers],[Steam Consumption]:[CHW Consumption_2]], "Steam*",D618:AE618)</f>
        <v>0</v>
      </c>
      <c r="AI618" s="9">
        <f>SUMIF(Table1[[#Headers],[Steam Consumption]:[CHW Consumption_2]], "HW *",D618:AE618)</f>
        <v>0</v>
      </c>
      <c r="AJ618" s="9">
        <f>SUMIF(Table1[[#Headers],[Steam Consumption]:[CHW Consumption_2]], "CHW*",D618:AE618)</f>
        <v>0</v>
      </c>
      <c r="AK618" s="9">
        <f>SUMIF(Table1[[#Headers],[Steam Consumption]:[CHW Consumption_2]], "DW*",D618:AE618)</f>
        <v>0</v>
      </c>
      <c r="AL618" s="9">
        <f>Table1[[#This Row],[Total Elec Consumption]]*3.412</f>
        <v>145253.71428571292</v>
      </c>
      <c r="AM618" s="9">
        <f>Table1[[#This Row],[Total Gas Consumption]]*1</f>
        <v>5262.8571428577416</v>
      </c>
      <c r="AN618" s="9">
        <f>Table1[[#This Row],[Total Steam Consumption]]*950/1000</f>
        <v>0</v>
      </c>
      <c r="AO618" s="9">
        <f>Table1[[#This Row],[Total HW Consumption]]</f>
        <v>0</v>
      </c>
      <c r="AP618" s="9">
        <f>Table1[[#This Row],[Total CHW Consumption]]</f>
        <v>0</v>
      </c>
      <c r="AQ618" s="9">
        <f>Table1[[#This Row],[Total DW Consumption]]*0</f>
        <v>0</v>
      </c>
      <c r="AR618" s="9">
        <f>SUM(Table1[[#This Row],[Total Elec Energy]:[Total DW Energy]])</f>
        <v>150516.57142857066</v>
      </c>
      <c r="AS618" s="7">
        <f>IFERROR(Table1[[#This Row],[Total Building Energy (kBTU)]]/Table1[[#This Row],[Building Area]],0)</f>
        <v>5.5095930095746795</v>
      </c>
    </row>
    <row r="619" spans="1:45" x14ac:dyDescent="0.25">
      <c r="A619" s="4">
        <v>43556</v>
      </c>
      <c r="B619" t="s">
        <v>68</v>
      </c>
      <c r="C619">
        <f>VLOOKUP(Table1[[#This Row],[Building]],Building_Areas,2,FALSE)</f>
        <v>15616</v>
      </c>
      <c r="E619">
        <v>6365.7142857142862</v>
      </c>
      <c r="F619">
        <v>6434219.8171428572</v>
      </c>
      <c r="G619">
        <v>412.02739607728341</v>
      </c>
      <c r="J619">
        <v>64125</v>
      </c>
      <c r="AF619" s="9">
        <f>SUMIF(Table1[[#Headers],[Steam Consumption]:[CHW Consumption_2]], "Elec*",D619:AE619)</f>
        <v>6365.7142857142862</v>
      </c>
      <c r="AG619" s="9">
        <f>SUMIF(Table1[[#Headers],[Steam Consumption]:[CHW Consumption_2]], "Gas*",D619:AE619)</f>
        <v>64125</v>
      </c>
      <c r="AH619" s="9">
        <f>SUMIF(Table1[[#Headers],[Steam Consumption]:[CHW Consumption_2]], "Steam*",D619:AE619)</f>
        <v>0</v>
      </c>
      <c r="AI619" s="9">
        <f>SUMIF(Table1[[#Headers],[Steam Consumption]:[CHW Consumption_2]], "HW *",D619:AE619)</f>
        <v>0</v>
      </c>
      <c r="AJ619" s="9">
        <f>SUMIF(Table1[[#Headers],[Steam Consumption]:[CHW Consumption_2]], "CHW*",D619:AE619)</f>
        <v>0</v>
      </c>
      <c r="AK619" s="9">
        <f>SUMIF(Table1[[#Headers],[Steam Consumption]:[CHW Consumption_2]], "DW*",D619:AE619)</f>
        <v>0</v>
      </c>
      <c r="AL619" s="9">
        <f>Table1[[#This Row],[Total Elec Consumption]]*3.412</f>
        <v>21719.817142857144</v>
      </c>
      <c r="AM619" s="9">
        <f>Table1[[#This Row],[Total Gas Consumption]]*1</f>
        <v>64125</v>
      </c>
      <c r="AN619" s="9">
        <f>Table1[[#This Row],[Total Steam Consumption]]*950/1000</f>
        <v>0</v>
      </c>
      <c r="AO619" s="9">
        <f>Table1[[#This Row],[Total HW Consumption]]</f>
        <v>0</v>
      </c>
      <c r="AP619" s="9">
        <f>Table1[[#This Row],[Total CHW Consumption]]</f>
        <v>0</v>
      </c>
      <c r="AQ619" s="9">
        <f>Table1[[#This Row],[Total DW Consumption]]*0</f>
        <v>0</v>
      </c>
      <c r="AR619" s="9">
        <f>SUM(Table1[[#This Row],[Total Elec Energy]:[Total DW Energy]])</f>
        <v>85844.817142857151</v>
      </c>
      <c r="AS619" s="7">
        <f>IFERROR(Table1[[#This Row],[Total Building Energy (kBTU)]]/Table1[[#This Row],[Building Area]],0)</f>
        <v>5.4972347043325529</v>
      </c>
    </row>
    <row r="620" spans="1:45" x14ac:dyDescent="0.25">
      <c r="A620" s="4">
        <v>43252</v>
      </c>
      <c r="B620" t="s">
        <v>194</v>
      </c>
      <c r="C620">
        <f>VLOOKUP(Table1[[#This Row],[Building]],Building_Areas,2,FALSE)</f>
        <v>93667</v>
      </c>
      <c r="F620">
        <v>653316.23285714281</v>
      </c>
      <c r="G620">
        <v>6.9748815789674357</v>
      </c>
      <c r="H620">
        <v>130255.7142857143</v>
      </c>
      <c r="I620">
        <v>20500</v>
      </c>
      <c r="K620">
        <v>235.71428571428569</v>
      </c>
      <c r="L620">
        <v>138937.5</v>
      </c>
      <c r="AF620" s="9">
        <f>SUMIF(Table1[[#Headers],[Steam Consumption]:[CHW Consumption_2]], "Elec*",D620:AE620)</f>
        <v>150755.71428571432</v>
      </c>
      <c r="AG620" s="9">
        <f>SUMIF(Table1[[#Headers],[Steam Consumption]:[CHW Consumption_2]], "Gas*",D620:AE620)</f>
        <v>0</v>
      </c>
      <c r="AH620" s="9">
        <f>SUMIF(Table1[[#Headers],[Steam Consumption]:[CHW Consumption_2]], "Steam*",D620:AE620)</f>
        <v>0</v>
      </c>
      <c r="AI620" s="9">
        <f>SUMIF(Table1[[#Headers],[Steam Consumption]:[CHW Consumption_2]], "HW *",D620:AE620)</f>
        <v>235.71428571428569</v>
      </c>
      <c r="AJ620" s="9">
        <f>SUMIF(Table1[[#Headers],[Steam Consumption]:[CHW Consumption_2]], "CHW*",D620:AE620)</f>
        <v>0</v>
      </c>
      <c r="AK620" s="9">
        <f>SUMIF(Table1[[#Headers],[Steam Consumption]:[CHW Consumption_2]], "DW*",D620:AE620)</f>
        <v>138937.5</v>
      </c>
      <c r="AL620" s="9">
        <f>Table1[[#This Row],[Total Elec Consumption]]*3.412</f>
        <v>514378.49714285723</v>
      </c>
      <c r="AM620" s="9">
        <f>Table1[[#This Row],[Total Gas Consumption]]*1</f>
        <v>0</v>
      </c>
      <c r="AN620" s="9">
        <f>Table1[[#This Row],[Total Steam Consumption]]*950/1000</f>
        <v>0</v>
      </c>
      <c r="AO620" s="9">
        <f>Table1[[#This Row],[Total HW Consumption]]</f>
        <v>235.71428571428569</v>
      </c>
      <c r="AP620" s="9">
        <f>Table1[[#This Row],[Total CHW Consumption]]</f>
        <v>0</v>
      </c>
      <c r="AQ620" s="9">
        <f>Table1[[#This Row],[Total DW Consumption]]*0</f>
        <v>0</v>
      </c>
      <c r="AR620" s="9">
        <f>SUM(Table1[[#This Row],[Total Elec Energy]:[Total DW Energy]])</f>
        <v>514614.21142857149</v>
      </c>
      <c r="AS620" s="7">
        <f>IFERROR(Table1[[#This Row],[Total Building Energy (kBTU)]]/Table1[[#This Row],[Building Area]],0)</f>
        <v>5.494082349478167</v>
      </c>
    </row>
    <row r="621" spans="1:45" x14ac:dyDescent="0.25">
      <c r="A621" s="4">
        <v>44531</v>
      </c>
      <c r="B621" t="s">
        <v>68</v>
      </c>
      <c r="C621">
        <f>VLOOKUP(Table1[[#This Row],[Building]],Building_Areas,2,FALSE)</f>
        <v>15616</v>
      </c>
      <c r="E621">
        <v>5683.3333333333339</v>
      </c>
      <c r="F621">
        <v>6649258.1999999993</v>
      </c>
      <c r="G621">
        <v>425.79778432377037</v>
      </c>
      <c r="J621">
        <v>66298.666666666657</v>
      </c>
      <c r="AF621" s="9">
        <f>SUMIF(Table1[[#Headers],[Steam Consumption]:[CHW Consumption_2]], "Elec*",D621:AE621)</f>
        <v>5683.3333333333339</v>
      </c>
      <c r="AG621" s="9">
        <f>SUMIF(Table1[[#Headers],[Steam Consumption]:[CHW Consumption_2]], "Gas*",D621:AE621)</f>
        <v>66298.666666666657</v>
      </c>
      <c r="AH621" s="9">
        <f>SUMIF(Table1[[#Headers],[Steam Consumption]:[CHW Consumption_2]], "Steam*",D621:AE621)</f>
        <v>0</v>
      </c>
      <c r="AI621" s="9">
        <f>SUMIF(Table1[[#Headers],[Steam Consumption]:[CHW Consumption_2]], "HW *",D621:AE621)</f>
        <v>0</v>
      </c>
      <c r="AJ621" s="9">
        <f>SUMIF(Table1[[#Headers],[Steam Consumption]:[CHW Consumption_2]], "CHW*",D621:AE621)</f>
        <v>0</v>
      </c>
      <c r="AK621" s="9">
        <f>SUMIF(Table1[[#Headers],[Steam Consumption]:[CHW Consumption_2]], "DW*",D621:AE621)</f>
        <v>0</v>
      </c>
      <c r="AL621" s="9">
        <f>Table1[[#This Row],[Total Elec Consumption]]*3.412</f>
        <v>19391.533333333336</v>
      </c>
      <c r="AM621" s="9">
        <f>Table1[[#This Row],[Total Gas Consumption]]*1</f>
        <v>66298.666666666657</v>
      </c>
      <c r="AN621" s="9">
        <f>Table1[[#This Row],[Total Steam Consumption]]*950/1000</f>
        <v>0</v>
      </c>
      <c r="AO621" s="9">
        <f>Table1[[#This Row],[Total HW Consumption]]</f>
        <v>0</v>
      </c>
      <c r="AP621" s="9">
        <f>Table1[[#This Row],[Total CHW Consumption]]</f>
        <v>0</v>
      </c>
      <c r="AQ621" s="9">
        <f>Table1[[#This Row],[Total DW Consumption]]*0</f>
        <v>0</v>
      </c>
      <c r="AR621" s="9">
        <f>SUM(Table1[[#This Row],[Total Elec Energy]:[Total DW Energy]])</f>
        <v>85690.2</v>
      </c>
      <c r="AS621" s="7">
        <f>IFERROR(Table1[[#This Row],[Total Building Energy (kBTU)]]/Table1[[#This Row],[Building Area]],0)</f>
        <v>5.4873335040983608</v>
      </c>
    </row>
    <row r="622" spans="1:45" x14ac:dyDescent="0.25">
      <c r="A622" s="4">
        <v>43525</v>
      </c>
      <c r="B622" t="s">
        <v>119</v>
      </c>
      <c r="C622">
        <f>VLOOKUP(Table1[[#This Row],[Building]],Building_Areas,2,FALSE)</f>
        <v>36500</v>
      </c>
      <c r="E622">
        <v>19776</v>
      </c>
      <c r="F622">
        <v>67608.521999999997</v>
      </c>
      <c r="G622">
        <v>1.852288273972603</v>
      </c>
      <c r="K622">
        <v>132810</v>
      </c>
      <c r="N622">
        <v>0</v>
      </c>
      <c r="AF622" s="9">
        <f>SUMIF(Table1[[#Headers],[Steam Consumption]:[CHW Consumption_2]], "Elec*",D622:AE622)</f>
        <v>19776</v>
      </c>
      <c r="AG622" s="9">
        <f>SUMIF(Table1[[#Headers],[Steam Consumption]:[CHW Consumption_2]], "Gas*",D622:AE622)</f>
        <v>0</v>
      </c>
      <c r="AH622" s="9">
        <f>SUMIF(Table1[[#Headers],[Steam Consumption]:[CHW Consumption_2]], "Steam*",D622:AE622)</f>
        <v>0</v>
      </c>
      <c r="AI622" s="9">
        <f>SUMIF(Table1[[#Headers],[Steam Consumption]:[CHW Consumption_2]], "HW *",D622:AE622)</f>
        <v>132810</v>
      </c>
      <c r="AJ622" s="9">
        <f>SUMIF(Table1[[#Headers],[Steam Consumption]:[CHW Consumption_2]], "CHW*",D622:AE622)</f>
        <v>0</v>
      </c>
      <c r="AK622" s="9">
        <f>SUMIF(Table1[[#Headers],[Steam Consumption]:[CHW Consumption_2]], "DW*",D622:AE622)</f>
        <v>0</v>
      </c>
      <c r="AL622" s="9">
        <f>Table1[[#This Row],[Total Elec Consumption]]*3.412</f>
        <v>67475.712</v>
      </c>
      <c r="AM622" s="9">
        <f>Table1[[#This Row],[Total Gas Consumption]]*1</f>
        <v>0</v>
      </c>
      <c r="AN622" s="9">
        <f>Table1[[#This Row],[Total Steam Consumption]]*950/1000</f>
        <v>0</v>
      </c>
      <c r="AO622" s="9">
        <f>Table1[[#This Row],[Total HW Consumption]]</f>
        <v>132810</v>
      </c>
      <c r="AP622" s="9">
        <f>Table1[[#This Row],[Total CHW Consumption]]</f>
        <v>0</v>
      </c>
      <c r="AQ622" s="9">
        <f>Table1[[#This Row],[Total DW Consumption]]*0</f>
        <v>0</v>
      </c>
      <c r="AR622" s="9">
        <f>SUM(Table1[[#This Row],[Total Elec Energy]:[Total DW Energy]])</f>
        <v>200285.712</v>
      </c>
      <c r="AS622" s="7">
        <f>IFERROR(Table1[[#This Row],[Total Building Energy (kBTU)]]/Table1[[#This Row],[Building Area]],0)</f>
        <v>5.4872797808219174</v>
      </c>
    </row>
    <row r="623" spans="1:45" x14ac:dyDescent="0.25">
      <c r="A623" s="4">
        <v>43344</v>
      </c>
      <c r="B623" t="s">
        <v>125</v>
      </c>
      <c r="C623">
        <f>VLOOKUP(Table1[[#This Row],[Building]],Building_Areas,2,FALSE)</f>
        <v>27319</v>
      </c>
      <c r="E623">
        <v>42784.28571428571</v>
      </c>
      <c r="F623">
        <v>502765.69714285713</v>
      </c>
      <c r="G623">
        <v>18.40351759372075</v>
      </c>
      <c r="J623">
        <v>3567.8571428571431</v>
      </c>
      <c r="AF623" s="9">
        <f>SUMIF(Table1[[#Headers],[Steam Consumption]:[CHW Consumption_2]], "Elec*",D623:AE623)</f>
        <v>42784.28571428571</v>
      </c>
      <c r="AG623" s="9">
        <f>SUMIF(Table1[[#Headers],[Steam Consumption]:[CHW Consumption_2]], "Gas*",D623:AE623)</f>
        <v>3567.8571428571431</v>
      </c>
      <c r="AH623" s="9">
        <f>SUMIF(Table1[[#Headers],[Steam Consumption]:[CHW Consumption_2]], "Steam*",D623:AE623)</f>
        <v>0</v>
      </c>
      <c r="AI623" s="9">
        <f>SUMIF(Table1[[#Headers],[Steam Consumption]:[CHW Consumption_2]], "HW *",D623:AE623)</f>
        <v>0</v>
      </c>
      <c r="AJ623" s="9">
        <f>SUMIF(Table1[[#Headers],[Steam Consumption]:[CHW Consumption_2]], "CHW*",D623:AE623)</f>
        <v>0</v>
      </c>
      <c r="AK623" s="9">
        <f>SUMIF(Table1[[#Headers],[Steam Consumption]:[CHW Consumption_2]], "DW*",D623:AE623)</f>
        <v>0</v>
      </c>
      <c r="AL623" s="9">
        <f>Table1[[#This Row],[Total Elec Consumption]]*3.412</f>
        <v>145979.98285714284</v>
      </c>
      <c r="AM623" s="9">
        <f>Table1[[#This Row],[Total Gas Consumption]]*1</f>
        <v>3567.8571428571431</v>
      </c>
      <c r="AN623" s="9">
        <f>Table1[[#This Row],[Total Steam Consumption]]*950/1000</f>
        <v>0</v>
      </c>
      <c r="AO623" s="9">
        <f>Table1[[#This Row],[Total HW Consumption]]</f>
        <v>0</v>
      </c>
      <c r="AP623" s="9">
        <f>Table1[[#This Row],[Total CHW Consumption]]</f>
        <v>0</v>
      </c>
      <c r="AQ623" s="9">
        <f>Table1[[#This Row],[Total DW Consumption]]*0</f>
        <v>0</v>
      </c>
      <c r="AR623" s="9">
        <f>SUM(Table1[[#This Row],[Total Elec Energy]:[Total DW Energy]])</f>
        <v>149547.83999999997</v>
      </c>
      <c r="AS623" s="7">
        <f>IFERROR(Table1[[#This Row],[Total Building Energy (kBTU)]]/Table1[[#This Row],[Building Area]],0)</f>
        <v>5.4741330209744126</v>
      </c>
    </row>
    <row r="624" spans="1:45" x14ac:dyDescent="0.25">
      <c r="A624" s="4">
        <v>43313</v>
      </c>
      <c r="B624" t="s">
        <v>108</v>
      </c>
      <c r="C624">
        <f>VLOOKUP(Table1[[#This Row],[Building]],Building_Areas,2,FALSE)</f>
        <v>87647</v>
      </c>
      <c r="E624">
        <v>43591.002645502798</v>
      </c>
      <c r="F624">
        <v>9079974.1880574077</v>
      </c>
      <c r="G624">
        <v>103.59709046581639</v>
      </c>
      <c r="J624">
        <v>89310</v>
      </c>
      <c r="K624">
        <v>0</v>
      </c>
      <c r="L624">
        <v>0</v>
      </c>
      <c r="N624">
        <v>3283.2690476190501</v>
      </c>
      <c r="AB624">
        <v>10.07142857142026</v>
      </c>
      <c r="AC624">
        <v>0</v>
      </c>
      <c r="AD624">
        <v>116689.904761905</v>
      </c>
      <c r="AE624">
        <v>121703.7857142858</v>
      </c>
      <c r="AF624" s="9">
        <f>SUMIF(Table1[[#Headers],[Steam Consumption]:[CHW Consumption_2]], "Elec*",D624:AE624)</f>
        <v>43591.002645502798</v>
      </c>
      <c r="AG624" s="9">
        <f>SUMIF(Table1[[#Headers],[Steam Consumption]:[CHW Consumption_2]], "Gas*",D624:AE624)</f>
        <v>89310</v>
      </c>
      <c r="AH624" s="9">
        <f>SUMIF(Table1[[#Headers],[Steam Consumption]:[CHW Consumption_2]], "Steam*",D624:AE624)</f>
        <v>0</v>
      </c>
      <c r="AI624" s="9">
        <f>SUMIF(Table1[[#Headers],[Steam Consumption]:[CHW Consumption_2]], "HW *",D624:AE624)</f>
        <v>10.07142857142026</v>
      </c>
      <c r="AJ624" s="9">
        <f>SUMIF(Table1[[#Headers],[Steam Consumption]:[CHW Consumption_2]], "CHW*",D624:AE624)</f>
        <v>241676.95952380984</v>
      </c>
      <c r="AK624" s="9">
        <f>SUMIF(Table1[[#Headers],[Steam Consumption]:[CHW Consumption_2]], "DW*",D624:AE624)</f>
        <v>0</v>
      </c>
      <c r="AL624" s="9">
        <f>Table1[[#This Row],[Total Elec Consumption]]*3.412</f>
        <v>148732.50102645555</v>
      </c>
      <c r="AM624" s="9">
        <f>Table1[[#This Row],[Total Gas Consumption]]*1</f>
        <v>89310</v>
      </c>
      <c r="AN624" s="9">
        <f>Table1[[#This Row],[Total Steam Consumption]]*950/1000</f>
        <v>0</v>
      </c>
      <c r="AO624" s="9">
        <f>Table1[[#This Row],[Total HW Consumption]]</f>
        <v>10.07142857142026</v>
      </c>
      <c r="AP624" s="9">
        <f>Table1[[#This Row],[Total CHW Consumption]]</f>
        <v>241676.95952380984</v>
      </c>
      <c r="AQ624" s="9">
        <f>Table1[[#This Row],[Total DW Consumption]]*0</f>
        <v>0</v>
      </c>
      <c r="AR624" s="9">
        <f>SUM(Table1[[#This Row],[Total Elec Energy]:[Total DW Energy]])</f>
        <v>479729.53197883681</v>
      </c>
      <c r="AS624" s="7">
        <f>IFERROR(Table1[[#This Row],[Total Building Energy (kBTU)]]/Table1[[#This Row],[Building Area]],0)</f>
        <v>5.473427863804087</v>
      </c>
    </row>
    <row r="625" spans="1:45" x14ac:dyDescent="0.25">
      <c r="A625" s="4">
        <v>43922</v>
      </c>
      <c r="B625" t="s">
        <v>101</v>
      </c>
      <c r="C625">
        <f>VLOOKUP(Table1[[#This Row],[Building]],Building_Areas,2,FALSE)</f>
        <v>30399</v>
      </c>
      <c r="D625">
        <v>142875</v>
      </c>
      <c r="E625">
        <v>6075.5555555555547</v>
      </c>
      <c r="F625">
        <v>130331997.0312698</v>
      </c>
      <c r="G625">
        <v>4287.3777766133708</v>
      </c>
      <c r="H625">
        <v>0</v>
      </c>
      <c r="I625">
        <v>2716.0714285714289</v>
      </c>
      <c r="AF625" s="9">
        <f>SUMIF(Table1[[#Headers],[Steam Consumption]:[CHW Consumption_2]], "Elec*",D625:AE625)</f>
        <v>8791.6269841269841</v>
      </c>
      <c r="AG625" s="9">
        <f>SUMIF(Table1[[#Headers],[Steam Consumption]:[CHW Consumption_2]], "Gas*",D625:AE625)</f>
        <v>0</v>
      </c>
      <c r="AH625" s="9">
        <f>SUMIF(Table1[[#Headers],[Steam Consumption]:[CHW Consumption_2]], "Steam*",D625:AE625)</f>
        <v>142875</v>
      </c>
      <c r="AI625" s="9">
        <f>SUMIF(Table1[[#Headers],[Steam Consumption]:[CHW Consumption_2]], "HW *",D625:AE625)</f>
        <v>0</v>
      </c>
      <c r="AJ625" s="9">
        <f>SUMIF(Table1[[#Headers],[Steam Consumption]:[CHW Consumption_2]], "CHW*",D625:AE625)</f>
        <v>0</v>
      </c>
      <c r="AK625" s="9">
        <f>SUMIF(Table1[[#Headers],[Steam Consumption]:[CHW Consumption_2]], "DW*",D625:AE625)</f>
        <v>0</v>
      </c>
      <c r="AL625" s="9">
        <f>Table1[[#This Row],[Total Elec Consumption]]*3.412</f>
        <v>29997.031269841271</v>
      </c>
      <c r="AM625" s="9">
        <f>Table1[[#This Row],[Total Gas Consumption]]*1</f>
        <v>0</v>
      </c>
      <c r="AN625" s="9">
        <f>Table1[[#This Row],[Total Steam Consumption]]*950/1000</f>
        <v>135731.25</v>
      </c>
      <c r="AO625" s="9">
        <f>Table1[[#This Row],[Total HW Consumption]]</f>
        <v>0</v>
      </c>
      <c r="AP625" s="9">
        <f>Table1[[#This Row],[Total CHW Consumption]]</f>
        <v>0</v>
      </c>
      <c r="AQ625" s="9">
        <f>Table1[[#This Row],[Total DW Consumption]]*0</f>
        <v>0</v>
      </c>
      <c r="AR625" s="9">
        <f>SUM(Table1[[#This Row],[Total Elec Energy]:[Total DW Energy]])</f>
        <v>165728.28126984127</v>
      </c>
      <c r="AS625" s="7">
        <f>IFERROR(Table1[[#This Row],[Total Building Energy (kBTU)]]/Table1[[#This Row],[Building Area]],0)</f>
        <v>5.4517675341241905</v>
      </c>
    </row>
    <row r="626" spans="1:45" x14ac:dyDescent="0.25">
      <c r="A626" s="4">
        <v>44256</v>
      </c>
      <c r="B626" t="s">
        <v>99</v>
      </c>
      <c r="C626">
        <f>VLOOKUP(Table1[[#This Row],[Building]],Building_Areas,2,FALSE)</f>
        <v>123454</v>
      </c>
      <c r="D626">
        <v>427770.06896551728</v>
      </c>
      <c r="F626">
        <v>390520131.8266207</v>
      </c>
      <c r="G626">
        <v>3163.2845580266389</v>
      </c>
      <c r="H626">
        <v>28828.931034482761</v>
      </c>
      <c r="I626">
        <v>49313.517241379312</v>
      </c>
      <c r="L626">
        <v>127206.8965517241</v>
      </c>
      <c r="N626">
        <v>0</v>
      </c>
      <c r="AF626" s="9">
        <f>SUMIF(Table1[[#Headers],[Steam Consumption]:[CHW Consumption_2]], "Elec*",D626:AE626)</f>
        <v>78142.448275862072</v>
      </c>
      <c r="AG626" s="9">
        <f>SUMIF(Table1[[#Headers],[Steam Consumption]:[CHW Consumption_2]], "Gas*",D626:AE626)</f>
        <v>0</v>
      </c>
      <c r="AH626" s="9">
        <f>SUMIF(Table1[[#Headers],[Steam Consumption]:[CHW Consumption_2]], "Steam*",D626:AE626)</f>
        <v>427770.06896551728</v>
      </c>
      <c r="AI626" s="9">
        <f>SUMIF(Table1[[#Headers],[Steam Consumption]:[CHW Consumption_2]], "HW *",D626:AE626)</f>
        <v>0</v>
      </c>
      <c r="AJ626" s="9">
        <f>SUMIF(Table1[[#Headers],[Steam Consumption]:[CHW Consumption_2]], "CHW*",D626:AE626)</f>
        <v>0</v>
      </c>
      <c r="AK626" s="9">
        <f>SUMIF(Table1[[#Headers],[Steam Consumption]:[CHW Consumption_2]], "DW*",D626:AE626)</f>
        <v>127206.8965517241</v>
      </c>
      <c r="AL626" s="9">
        <f>Table1[[#This Row],[Total Elec Consumption]]*3.412</f>
        <v>266622.03351724136</v>
      </c>
      <c r="AM626" s="9">
        <f>Table1[[#This Row],[Total Gas Consumption]]*1</f>
        <v>0</v>
      </c>
      <c r="AN626" s="9">
        <f>Table1[[#This Row],[Total Steam Consumption]]*950/1000</f>
        <v>406381.56551724143</v>
      </c>
      <c r="AO626" s="9">
        <f>Table1[[#This Row],[Total HW Consumption]]</f>
        <v>0</v>
      </c>
      <c r="AP626" s="9">
        <f>Table1[[#This Row],[Total CHW Consumption]]</f>
        <v>0</v>
      </c>
      <c r="AQ626" s="9">
        <f>Table1[[#This Row],[Total DW Consumption]]*0</f>
        <v>0</v>
      </c>
      <c r="AR626" s="9">
        <f>SUM(Table1[[#This Row],[Total Elec Energy]:[Total DW Energy]])</f>
        <v>673003.59903448285</v>
      </c>
      <c r="AS626" s="7">
        <f>IFERROR(Table1[[#This Row],[Total Building Energy (kBTU)]]/Table1[[#This Row],[Building Area]],0)</f>
        <v>5.4514523550025338</v>
      </c>
    </row>
    <row r="627" spans="1:45" x14ac:dyDescent="0.25">
      <c r="A627" s="4">
        <v>43891</v>
      </c>
      <c r="B627" t="s">
        <v>125</v>
      </c>
      <c r="C627">
        <f>VLOOKUP(Table1[[#This Row],[Building]],Building_Areas,2,FALSE)</f>
        <v>27319</v>
      </c>
      <c r="E627">
        <v>39108.103448275862</v>
      </c>
      <c r="F627">
        <v>1662057.5386206899</v>
      </c>
      <c r="G627">
        <v>60.83888643876751</v>
      </c>
      <c r="J627">
        <v>15286.206896551719</v>
      </c>
      <c r="AF627" s="9">
        <f>SUMIF(Table1[[#Headers],[Steam Consumption]:[CHW Consumption_2]], "Elec*",D627:AE627)</f>
        <v>39108.103448275862</v>
      </c>
      <c r="AG627" s="9">
        <f>SUMIF(Table1[[#Headers],[Steam Consumption]:[CHW Consumption_2]], "Gas*",D627:AE627)</f>
        <v>15286.206896551719</v>
      </c>
      <c r="AH627" s="9">
        <f>SUMIF(Table1[[#Headers],[Steam Consumption]:[CHW Consumption_2]], "Steam*",D627:AE627)</f>
        <v>0</v>
      </c>
      <c r="AI627" s="9">
        <f>SUMIF(Table1[[#Headers],[Steam Consumption]:[CHW Consumption_2]], "HW *",D627:AE627)</f>
        <v>0</v>
      </c>
      <c r="AJ627" s="9">
        <f>SUMIF(Table1[[#Headers],[Steam Consumption]:[CHW Consumption_2]], "CHW*",D627:AE627)</f>
        <v>0</v>
      </c>
      <c r="AK627" s="9">
        <f>SUMIF(Table1[[#Headers],[Steam Consumption]:[CHW Consumption_2]], "DW*",D627:AE627)</f>
        <v>0</v>
      </c>
      <c r="AL627" s="9">
        <f>Table1[[#This Row],[Total Elec Consumption]]*3.412</f>
        <v>133436.84896551725</v>
      </c>
      <c r="AM627" s="9">
        <f>Table1[[#This Row],[Total Gas Consumption]]*1</f>
        <v>15286.206896551719</v>
      </c>
      <c r="AN627" s="9">
        <f>Table1[[#This Row],[Total Steam Consumption]]*950/1000</f>
        <v>0</v>
      </c>
      <c r="AO627" s="9">
        <f>Table1[[#This Row],[Total HW Consumption]]</f>
        <v>0</v>
      </c>
      <c r="AP627" s="9">
        <f>Table1[[#This Row],[Total CHW Consumption]]</f>
        <v>0</v>
      </c>
      <c r="AQ627" s="9">
        <f>Table1[[#This Row],[Total DW Consumption]]*0</f>
        <v>0</v>
      </c>
      <c r="AR627" s="9">
        <f>SUM(Table1[[#This Row],[Total Elec Energy]:[Total DW Energy]])</f>
        <v>148723.05586206896</v>
      </c>
      <c r="AS627" s="7">
        <f>IFERROR(Table1[[#This Row],[Total Building Energy (kBTU)]]/Table1[[#This Row],[Building Area]],0)</f>
        <v>5.4439421597448279</v>
      </c>
    </row>
    <row r="628" spans="1:45" x14ac:dyDescent="0.25">
      <c r="A628" s="4">
        <v>43374</v>
      </c>
      <c r="B628" t="s">
        <v>84</v>
      </c>
      <c r="C628">
        <f>VLOOKUP(Table1[[#This Row],[Building]],Building_Areas,2,FALSE)</f>
        <v>111135</v>
      </c>
      <c r="D628">
        <v>239457.77777777781</v>
      </c>
      <c r="E628">
        <v>67153.75</v>
      </c>
      <c r="F628">
        <v>218836352.76295489</v>
      </c>
      <c r="G628">
        <v>1969.103817545822</v>
      </c>
      <c r="L628">
        <v>221582.60869565219</v>
      </c>
      <c r="N628">
        <v>148225.9259259259</v>
      </c>
      <c r="AF628" s="9">
        <f>SUMIF(Table1[[#Headers],[Steam Consumption]:[CHW Consumption_2]], "Elec*",D628:AE628)</f>
        <v>67153.75</v>
      </c>
      <c r="AG628" s="9">
        <f>SUMIF(Table1[[#Headers],[Steam Consumption]:[CHW Consumption_2]], "Gas*",D628:AE628)</f>
        <v>0</v>
      </c>
      <c r="AH628" s="9">
        <f>SUMIF(Table1[[#Headers],[Steam Consumption]:[CHW Consumption_2]], "Steam*",D628:AE628)</f>
        <v>239457.77777777781</v>
      </c>
      <c r="AI628" s="9">
        <f>SUMIF(Table1[[#Headers],[Steam Consumption]:[CHW Consumption_2]], "HW *",D628:AE628)</f>
        <v>0</v>
      </c>
      <c r="AJ628" s="9">
        <f>SUMIF(Table1[[#Headers],[Steam Consumption]:[CHW Consumption_2]], "CHW*",D628:AE628)</f>
        <v>148225.9259259259</v>
      </c>
      <c r="AK628" s="9">
        <f>SUMIF(Table1[[#Headers],[Steam Consumption]:[CHW Consumption_2]], "DW*",D628:AE628)</f>
        <v>221582.60869565219</v>
      </c>
      <c r="AL628" s="9">
        <f>Table1[[#This Row],[Total Elec Consumption]]*3.412</f>
        <v>229128.595</v>
      </c>
      <c r="AM628" s="9">
        <f>Table1[[#This Row],[Total Gas Consumption]]*1</f>
        <v>0</v>
      </c>
      <c r="AN628" s="9">
        <f>Table1[[#This Row],[Total Steam Consumption]]*950/1000</f>
        <v>227484.88888888893</v>
      </c>
      <c r="AO628" s="9">
        <f>Table1[[#This Row],[Total HW Consumption]]</f>
        <v>0</v>
      </c>
      <c r="AP628" s="9">
        <f>Table1[[#This Row],[Total CHW Consumption]]</f>
        <v>148225.9259259259</v>
      </c>
      <c r="AQ628" s="9">
        <f>Table1[[#This Row],[Total DW Consumption]]*0</f>
        <v>0</v>
      </c>
      <c r="AR628" s="9">
        <f>SUM(Table1[[#This Row],[Total Elec Energy]:[Total DW Energy]])</f>
        <v>604839.4098148148</v>
      </c>
      <c r="AS628" s="7">
        <f>IFERROR(Table1[[#This Row],[Total Building Energy (kBTU)]]/Table1[[#This Row],[Building Area]],0)</f>
        <v>5.4423845756495686</v>
      </c>
    </row>
    <row r="629" spans="1:45" x14ac:dyDescent="0.25">
      <c r="A629" s="4">
        <v>44531</v>
      </c>
      <c r="B629" t="s">
        <v>99</v>
      </c>
      <c r="C629">
        <f>VLOOKUP(Table1[[#This Row],[Building]],Building_Areas,2,FALSE)</f>
        <v>123454</v>
      </c>
      <c r="D629">
        <v>434901.06666666671</v>
      </c>
      <c r="F629">
        <v>396963897.7794286</v>
      </c>
      <c r="G629">
        <v>3215.4802418668378</v>
      </c>
      <c r="H629">
        <v>26118.238095238099</v>
      </c>
      <c r="I629">
        <v>49306.238095238099</v>
      </c>
      <c r="L629">
        <v>76776.666666666657</v>
      </c>
      <c r="N629">
        <v>0</v>
      </c>
      <c r="AF629" s="9">
        <f>SUMIF(Table1[[#Headers],[Steam Consumption]:[CHW Consumption_2]], "Elec*",D629:AE629)</f>
        <v>75424.476190476198</v>
      </c>
      <c r="AG629" s="9">
        <f>SUMIF(Table1[[#Headers],[Steam Consumption]:[CHW Consumption_2]], "Gas*",D629:AE629)</f>
        <v>0</v>
      </c>
      <c r="AH629" s="9">
        <f>SUMIF(Table1[[#Headers],[Steam Consumption]:[CHW Consumption_2]], "Steam*",D629:AE629)</f>
        <v>434901.06666666671</v>
      </c>
      <c r="AI629" s="9">
        <f>SUMIF(Table1[[#Headers],[Steam Consumption]:[CHW Consumption_2]], "HW *",D629:AE629)</f>
        <v>0</v>
      </c>
      <c r="AJ629" s="9">
        <f>SUMIF(Table1[[#Headers],[Steam Consumption]:[CHW Consumption_2]], "CHW*",D629:AE629)</f>
        <v>0</v>
      </c>
      <c r="AK629" s="9">
        <f>SUMIF(Table1[[#Headers],[Steam Consumption]:[CHW Consumption_2]], "DW*",D629:AE629)</f>
        <v>76776.666666666657</v>
      </c>
      <c r="AL629" s="9">
        <f>Table1[[#This Row],[Total Elec Consumption]]*3.412</f>
        <v>257348.31276190479</v>
      </c>
      <c r="AM629" s="9">
        <f>Table1[[#This Row],[Total Gas Consumption]]*1</f>
        <v>0</v>
      </c>
      <c r="AN629" s="9">
        <f>Table1[[#This Row],[Total Steam Consumption]]*950/1000</f>
        <v>413156.01333333337</v>
      </c>
      <c r="AO629" s="9">
        <f>Table1[[#This Row],[Total HW Consumption]]</f>
        <v>0</v>
      </c>
      <c r="AP629" s="9">
        <f>Table1[[#This Row],[Total CHW Consumption]]</f>
        <v>0</v>
      </c>
      <c r="AQ629" s="9">
        <f>Table1[[#This Row],[Total DW Consumption]]*0</f>
        <v>0</v>
      </c>
      <c r="AR629" s="9">
        <f>SUM(Table1[[#This Row],[Total Elec Energy]:[Total DW Energy]])</f>
        <v>670504.3260952381</v>
      </c>
      <c r="AS629" s="7">
        <f>IFERROR(Table1[[#This Row],[Total Building Energy (kBTU)]]/Table1[[#This Row],[Building Area]],0)</f>
        <v>5.4312077866674073</v>
      </c>
    </row>
    <row r="630" spans="1:45" x14ac:dyDescent="0.25">
      <c r="A630" s="4">
        <v>43405</v>
      </c>
      <c r="B630" t="s">
        <v>101</v>
      </c>
      <c r="C630">
        <f>VLOOKUP(Table1[[#This Row],[Building]],Building_Areas,2,FALSE)</f>
        <v>30399</v>
      </c>
      <c r="D630">
        <v>127521.42857142859</v>
      </c>
      <c r="E630">
        <v>7699.090909090909</v>
      </c>
      <c r="F630">
        <v>116342723.4896104</v>
      </c>
      <c r="G630">
        <v>3827.189167065048</v>
      </c>
      <c r="H630">
        <v>0</v>
      </c>
      <c r="I630">
        <v>4956.4285714285716</v>
      </c>
      <c r="AF630" s="9">
        <f>SUMIF(Table1[[#Headers],[Steam Consumption]:[CHW Consumption_2]], "Elec*",D630:AE630)</f>
        <v>12655.519480519481</v>
      </c>
      <c r="AG630" s="9">
        <f>SUMIF(Table1[[#Headers],[Steam Consumption]:[CHW Consumption_2]], "Gas*",D630:AE630)</f>
        <v>0</v>
      </c>
      <c r="AH630" s="9">
        <f>SUMIF(Table1[[#Headers],[Steam Consumption]:[CHW Consumption_2]], "Steam*",D630:AE630)</f>
        <v>127521.42857142859</v>
      </c>
      <c r="AI630" s="9">
        <f>SUMIF(Table1[[#Headers],[Steam Consumption]:[CHW Consumption_2]], "HW *",D630:AE630)</f>
        <v>0</v>
      </c>
      <c r="AJ630" s="9">
        <f>SUMIF(Table1[[#Headers],[Steam Consumption]:[CHW Consumption_2]], "CHW*",D630:AE630)</f>
        <v>0</v>
      </c>
      <c r="AK630" s="9">
        <f>SUMIF(Table1[[#Headers],[Steam Consumption]:[CHW Consumption_2]], "DW*",D630:AE630)</f>
        <v>0</v>
      </c>
      <c r="AL630" s="9">
        <f>Table1[[#This Row],[Total Elec Consumption]]*3.412</f>
        <v>43180.632467532465</v>
      </c>
      <c r="AM630" s="9">
        <f>Table1[[#This Row],[Total Gas Consumption]]*1</f>
        <v>0</v>
      </c>
      <c r="AN630" s="9">
        <f>Table1[[#This Row],[Total Steam Consumption]]*950/1000</f>
        <v>121145.35714285716</v>
      </c>
      <c r="AO630" s="9">
        <f>Table1[[#This Row],[Total HW Consumption]]</f>
        <v>0</v>
      </c>
      <c r="AP630" s="9">
        <f>Table1[[#This Row],[Total CHW Consumption]]</f>
        <v>0</v>
      </c>
      <c r="AQ630" s="9">
        <f>Table1[[#This Row],[Total DW Consumption]]*0</f>
        <v>0</v>
      </c>
      <c r="AR630" s="9">
        <f>SUM(Table1[[#This Row],[Total Elec Energy]:[Total DW Energy]])</f>
        <v>164325.98961038963</v>
      </c>
      <c r="AS630" s="7">
        <f>IFERROR(Table1[[#This Row],[Total Building Energy (kBTU)]]/Table1[[#This Row],[Building Area]],0)</f>
        <v>5.4056380015918162</v>
      </c>
    </row>
    <row r="631" spans="1:45" x14ac:dyDescent="0.25">
      <c r="A631" s="4">
        <v>43952</v>
      </c>
      <c r="B631" t="s">
        <v>120</v>
      </c>
      <c r="C631">
        <f>VLOOKUP(Table1[[#This Row],[Building]],Building_Areas,2,FALSE)</f>
        <v>36500</v>
      </c>
      <c r="D631">
        <v>118728</v>
      </c>
      <c r="E631">
        <v>18148.896551724141</v>
      </c>
      <c r="F631">
        <v>108455482.576463</v>
      </c>
      <c r="G631">
        <v>2971.3830842866591</v>
      </c>
      <c r="K631">
        <v>22320</v>
      </c>
      <c r="L631">
        <v>113600</v>
      </c>
      <c r="N631">
        <v>221.42857142857139</v>
      </c>
      <c r="AF631" s="9">
        <f>SUMIF(Table1[[#Headers],[Steam Consumption]:[CHW Consumption_2]], "Elec*",D631:AE631)</f>
        <v>18148.896551724141</v>
      </c>
      <c r="AG631" s="9">
        <f>SUMIF(Table1[[#Headers],[Steam Consumption]:[CHW Consumption_2]], "Gas*",D631:AE631)</f>
        <v>0</v>
      </c>
      <c r="AH631" s="9">
        <f>SUMIF(Table1[[#Headers],[Steam Consumption]:[CHW Consumption_2]], "Steam*",D631:AE631)</f>
        <v>118728</v>
      </c>
      <c r="AI631" s="9">
        <f>SUMIF(Table1[[#Headers],[Steam Consumption]:[CHW Consumption_2]], "HW *",D631:AE631)</f>
        <v>22320</v>
      </c>
      <c r="AJ631" s="9">
        <f>SUMIF(Table1[[#Headers],[Steam Consumption]:[CHW Consumption_2]], "CHW*",D631:AE631)</f>
        <v>221.42857142857139</v>
      </c>
      <c r="AK631" s="9">
        <f>SUMIF(Table1[[#Headers],[Steam Consumption]:[CHW Consumption_2]], "DW*",D631:AE631)</f>
        <v>113600</v>
      </c>
      <c r="AL631" s="9">
        <f>Table1[[#This Row],[Total Elec Consumption]]*3.412</f>
        <v>61924.035034482768</v>
      </c>
      <c r="AM631" s="9">
        <f>Table1[[#This Row],[Total Gas Consumption]]*1</f>
        <v>0</v>
      </c>
      <c r="AN631" s="9">
        <f>Table1[[#This Row],[Total Steam Consumption]]*950/1000</f>
        <v>112791.6</v>
      </c>
      <c r="AO631" s="9">
        <f>Table1[[#This Row],[Total HW Consumption]]</f>
        <v>22320</v>
      </c>
      <c r="AP631" s="9">
        <f>Table1[[#This Row],[Total CHW Consumption]]</f>
        <v>221.42857142857139</v>
      </c>
      <c r="AQ631" s="9">
        <f>Table1[[#This Row],[Total DW Consumption]]*0</f>
        <v>0</v>
      </c>
      <c r="AR631" s="9">
        <f>SUM(Table1[[#This Row],[Total Elec Energy]:[Total DW Energy]])</f>
        <v>197257.06360591136</v>
      </c>
      <c r="AS631" s="7">
        <f>IFERROR(Table1[[#This Row],[Total Building Energy (kBTU)]]/Table1[[#This Row],[Building Area]],0)</f>
        <v>5.4043031124907221</v>
      </c>
    </row>
    <row r="632" spans="1:45" x14ac:dyDescent="0.25">
      <c r="A632" s="4">
        <v>43647</v>
      </c>
      <c r="B632" t="s">
        <v>96</v>
      </c>
      <c r="C632">
        <f>VLOOKUP(Table1[[#This Row],[Building]],Building_Areas,2,FALSE)</f>
        <v>392894</v>
      </c>
      <c r="D632">
        <v>0</v>
      </c>
      <c r="F632">
        <v>213283268.92963791</v>
      </c>
      <c r="G632">
        <v>542.85193698462672</v>
      </c>
      <c r="H632">
        <v>52076.875</v>
      </c>
      <c r="I632">
        <v>196118</v>
      </c>
      <c r="M632">
        <v>72383.5</v>
      </c>
      <c r="O632">
        <v>203799.5</v>
      </c>
      <c r="P632">
        <v>231392</v>
      </c>
      <c r="Q632">
        <v>0</v>
      </c>
      <c r="R632">
        <v>190</v>
      </c>
      <c r="S632">
        <v>90</v>
      </c>
      <c r="T632">
        <v>1293</v>
      </c>
      <c r="U632">
        <v>548</v>
      </c>
      <c r="V632">
        <v>7879</v>
      </c>
      <c r="W632">
        <v>9475</v>
      </c>
      <c r="X632">
        <v>2353</v>
      </c>
      <c r="Y632">
        <v>10010</v>
      </c>
      <c r="Z632">
        <v>54624.137931034493</v>
      </c>
      <c r="AA632">
        <v>46927.586206896551</v>
      </c>
      <c r="AF632" s="9">
        <f>SUMIF(Table1[[#Headers],[Steam Consumption]:[CHW Consumption_2]], "Elec*",D632:AE632)</f>
        <v>555935.875</v>
      </c>
      <c r="AG632" s="9">
        <f>SUMIF(Table1[[#Headers],[Steam Consumption]:[CHW Consumption_2]], "Gas*",D632:AE632)</f>
        <v>0</v>
      </c>
      <c r="AH632" s="9">
        <f>SUMIF(Table1[[#Headers],[Steam Consumption]:[CHW Consumption_2]], "Steam*",D632:AE632)</f>
        <v>231672</v>
      </c>
      <c r="AI632" s="9">
        <f>SUMIF(Table1[[#Headers],[Steam Consumption]:[CHW Consumption_2]], "HW *",D632:AE632)</f>
        <v>0</v>
      </c>
      <c r="AJ632" s="9">
        <f>SUMIF(Table1[[#Headers],[Steam Consumption]:[CHW Consumption_2]], "CHW*",D632:AE632)</f>
        <v>0</v>
      </c>
      <c r="AK632" s="9">
        <f>SUMIF(Table1[[#Headers],[Steam Consumption]:[CHW Consumption_2]], "DW*",D632:AE632)</f>
        <v>101551.72413793104</v>
      </c>
      <c r="AL632" s="9">
        <f>Table1[[#This Row],[Total Elec Consumption]]*3.412</f>
        <v>1896853.2054999999</v>
      </c>
      <c r="AM632" s="9">
        <f>Table1[[#This Row],[Total Gas Consumption]]*1</f>
        <v>0</v>
      </c>
      <c r="AN632" s="9">
        <f>Table1[[#This Row],[Total Steam Consumption]]*950/1000</f>
        <v>220088.4</v>
      </c>
      <c r="AO632" s="9">
        <f>Table1[[#This Row],[Total HW Consumption]]</f>
        <v>0</v>
      </c>
      <c r="AP632" s="9">
        <f>Table1[[#This Row],[Total CHW Consumption]]</f>
        <v>0</v>
      </c>
      <c r="AQ632" s="9">
        <f>Table1[[#This Row],[Total DW Consumption]]*0</f>
        <v>0</v>
      </c>
      <c r="AR632" s="9">
        <f>SUM(Table1[[#This Row],[Total Elec Energy]:[Total DW Energy]])</f>
        <v>2116941.6055000001</v>
      </c>
      <c r="AS632" s="7">
        <f>IFERROR(Table1[[#This Row],[Total Building Energy (kBTU)]]/Table1[[#This Row],[Building Area]],0)</f>
        <v>5.3880731329569809</v>
      </c>
    </row>
    <row r="633" spans="1:45" x14ac:dyDescent="0.25">
      <c r="A633" s="4">
        <v>43132</v>
      </c>
      <c r="B633" t="s">
        <v>119</v>
      </c>
      <c r="C633">
        <f>VLOOKUP(Table1[[#This Row],[Building]],Building_Areas,2,FALSE)</f>
        <v>36500</v>
      </c>
      <c r="E633">
        <v>17119</v>
      </c>
      <c r="F633">
        <v>58547.828000000001</v>
      </c>
      <c r="G633">
        <v>1.6040500821917809</v>
      </c>
      <c r="K633">
        <v>137800</v>
      </c>
      <c r="N633">
        <v>0</v>
      </c>
      <c r="AF633" s="9">
        <f>SUMIF(Table1[[#Headers],[Steam Consumption]:[CHW Consumption_2]], "Elec*",D633:AE633)</f>
        <v>17119</v>
      </c>
      <c r="AG633" s="9">
        <f>SUMIF(Table1[[#Headers],[Steam Consumption]:[CHW Consumption_2]], "Gas*",D633:AE633)</f>
        <v>0</v>
      </c>
      <c r="AH633" s="9">
        <f>SUMIF(Table1[[#Headers],[Steam Consumption]:[CHW Consumption_2]], "Steam*",D633:AE633)</f>
        <v>0</v>
      </c>
      <c r="AI633" s="9">
        <f>SUMIF(Table1[[#Headers],[Steam Consumption]:[CHW Consumption_2]], "HW *",D633:AE633)</f>
        <v>137800</v>
      </c>
      <c r="AJ633" s="9">
        <f>SUMIF(Table1[[#Headers],[Steam Consumption]:[CHW Consumption_2]], "CHW*",D633:AE633)</f>
        <v>0</v>
      </c>
      <c r="AK633" s="9">
        <f>SUMIF(Table1[[#Headers],[Steam Consumption]:[CHW Consumption_2]], "DW*",D633:AE633)</f>
        <v>0</v>
      </c>
      <c r="AL633" s="9">
        <f>Table1[[#This Row],[Total Elec Consumption]]*3.412</f>
        <v>58410.027999999998</v>
      </c>
      <c r="AM633" s="9">
        <f>Table1[[#This Row],[Total Gas Consumption]]*1</f>
        <v>0</v>
      </c>
      <c r="AN633" s="9">
        <f>Table1[[#This Row],[Total Steam Consumption]]*950/1000</f>
        <v>0</v>
      </c>
      <c r="AO633" s="9">
        <f>Table1[[#This Row],[Total HW Consumption]]</f>
        <v>137800</v>
      </c>
      <c r="AP633" s="9">
        <f>Table1[[#This Row],[Total CHW Consumption]]</f>
        <v>0</v>
      </c>
      <c r="AQ633" s="9">
        <f>Table1[[#This Row],[Total DW Consumption]]*0</f>
        <v>0</v>
      </c>
      <c r="AR633" s="9">
        <f>SUM(Table1[[#This Row],[Total Elec Energy]:[Total DW Energy]])</f>
        <v>196210.02799999999</v>
      </c>
      <c r="AS633" s="7">
        <f>IFERROR(Table1[[#This Row],[Total Building Energy (kBTU)]]/Table1[[#This Row],[Building Area]],0)</f>
        <v>5.3756172054794522</v>
      </c>
    </row>
    <row r="634" spans="1:45" x14ac:dyDescent="0.25">
      <c r="A634" s="4">
        <v>44501</v>
      </c>
      <c r="B634" t="s">
        <v>125</v>
      </c>
      <c r="C634">
        <f>VLOOKUP(Table1[[#This Row],[Building]],Building_Areas,2,FALSE)</f>
        <v>27319</v>
      </c>
      <c r="E634">
        <v>34714</v>
      </c>
      <c r="F634">
        <v>2916444.1680000001</v>
      </c>
      <c r="G634">
        <v>106.7551582415169</v>
      </c>
      <c r="J634">
        <v>27980</v>
      </c>
      <c r="AF634" s="9">
        <f>SUMIF(Table1[[#Headers],[Steam Consumption]:[CHW Consumption_2]], "Elec*",D634:AE634)</f>
        <v>34714</v>
      </c>
      <c r="AG634" s="9">
        <f>SUMIF(Table1[[#Headers],[Steam Consumption]:[CHW Consumption_2]], "Gas*",D634:AE634)</f>
        <v>27980</v>
      </c>
      <c r="AH634" s="9">
        <f>SUMIF(Table1[[#Headers],[Steam Consumption]:[CHW Consumption_2]], "Steam*",D634:AE634)</f>
        <v>0</v>
      </c>
      <c r="AI634" s="9">
        <f>SUMIF(Table1[[#Headers],[Steam Consumption]:[CHW Consumption_2]], "HW *",D634:AE634)</f>
        <v>0</v>
      </c>
      <c r="AJ634" s="9">
        <f>SUMIF(Table1[[#Headers],[Steam Consumption]:[CHW Consumption_2]], "CHW*",D634:AE634)</f>
        <v>0</v>
      </c>
      <c r="AK634" s="9">
        <f>SUMIF(Table1[[#Headers],[Steam Consumption]:[CHW Consumption_2]], "DW*",D634:AE634)</f>
        <v>0</v>
      </c>
      <c r="AL634" s="9">
        <f>Table1[[#This Row],[Total Elec Consumption]]*3.412</f>
        <v>118444.16799999999</v>
      </c>
      <c r="AM634" s="9">
        <f>Table1[[#This Row],[Total Gas Consumption]]*1</f>
        <v>27980</v>
      </c>
      <c r="AN634" s="9">
        <f>Table1[[#This Row],[Total Steam Consumption]]*950/1000</f>
        <v>0</v>
      </c>
      <c r="AO634" s="9">
        <f>Table1[[#This Row],[Total HW Consumption]]</f>
        <v>0</v>
      </c>
      <c r="AP634" s="9">
        <f>Table1[[#This Row],[Total CHW Consumption]]</f>
        <v>0</v>
      </c>
      <c r="AQ634" s="9">
        <f>Table1[[#This Row],[Total DW Consumption]]*0</f>
        <v>0</v>
      </c>
      <c r="AR634" s="9">
        <f>SUM(Table1[[#This Row],[Total Elec Energy]:[Total DW Energy]])</f>
        <v>146424.16800000001</v>
      </c>
      <c r="AS634" s="7">
        <f>IFERROR(Table1[[#This Row],[Total Building Energy (kBTU)]]/Table1[[#This Row],[Building Area]],0)</f>
        <v>5.3597923789304147</v>
      </c>
    </row>
    <row r="635" spans="1:45" x14ac:dyDescent="0.25">
      <c r="A635" s="4">
        <v>44105</v>
      </c>
      <c r="B635" t="s">
        <v>87</v>
      </c>
      <c r="C635">
        <f>VLOOKUP(Table1[[#This Row],[Building]],Building_Areas,2,FALSE)</f>
        <v>69841</v>
      </c>
      <c r="F635">
        <v>158645532.31200001</v>
      </c>
      <c r="G635">
        <v>2271.524352629544</v>
      </c>
      <c r="H635">
        <v>6567</v>
      </c>
      <c r="I635">
        <v>16244</v>
      </c>
      <c r="M635">
        <v>0</v>
      </c>
      <c r="O635">
        <v>38515</v>
      </c>
      <c r="P635">
        <v>0</v>
      </c>
      <c r="Q635">
        <v>0</v>
      </c>
      <c r="R635">
        <v>170064</v>
      </c>
      <c r="S635">
        <v>3660</v>
      </c>
      <c r="AF635" s="9">
        <f>SUMIF(Table1[[#Headers],[Steam Consumption]:[CHW Consumption_2]], "Elec*",D635:AE635)</f>
        <v>61326</v>
      </c>
      <c r="AG635" s="9">
        <f>SUMIF(Table1[[#Headers],[Steam Consumption]:[CHW Consumption_2]], "Gas*",D635:AE635)</f>
        <v>0</v>
      </c>
      <c r="AH635" s="9">
        <f>SUMIF(Table1[[#Headers],[Steam Consumption]:[CHW Consumption_2]], "Steam*",D635:AE635)</f>
        <v>173724</v>
      </c>
      <c r="AI635" s="9">
        <f>SUMIF(Table1[[#Headers],[Steam Consumption]:[CHW Consumption_2]], "HW *",D635:AE635)</f>
        <v>0</v>
      </c>
      <c r="AJ635" s="9">
        <f>SUMIF(Table1[[#Headers],[Steam Consumption]:[CHW Consumption_2]], "CHW*",D635:AE635)</f>
        <v>0</v>
      </c>
      <c r="AK635" s="9">
        <f>SUMIF(Table1[[#Headers],[Steam Consumption]:[CHW Consumption_2]], "DW*",D635:AE635)</f>
        <v>0</v>
      </c>
      <c r="AL635" s="9">
        <f>Table1[[#This Row],[Total Elec Consumption]]*3.412</f>
        <v>209244.31200000001</v>
      </c>
      <c r="AM635" s="9">
        <f>Table1[[#This Row],[Total Gas Consumption]]*1</f>
        <v>0</v>
      </c>
      <c r="AN635" s="9">
        <f>Table1[[#This Row],[Total Steam Consumption]]*950/1000</f>
        <v>165037.79999999999</v>
      </c>
      <c r="AO635" s="9">
        <f>Table1[[#This Row],[Total HW Consumption]]</f>
        <v>0</v>
      </c>
      <c r="AP635" s="9">
        <f>Table1[[#This Row],[Total CHW Consumption]]</f>
        <v>0</v>
      </c>
      <c r="AQ635" s="9">
        <f>Table1[[#This Row],[Total DW Consumption]]*0</f>
        <v>0</v>
      </c>
      <c r="AR635" s="9">
        <f>SUM(Table1[[#This Row],[Total Elec Energy]:[Total DW Energy]])</f>
        <v>374282.11199999996</v>
      </c>
      <c r="AS635" s="7">
        <f>IFERROR(Table1[[#This Row],[Total Building Energy (kBTU)]]/Table1[[#This Row],[Building Area]],0)</f>
        <v>5.3590600363683221</v>
      </c>
    </row>
    <row r="636" spans="1:45" x14ac:dyDescent="0.25">
      <c r="A636" s="4">
        <v>43344</v>
      </c>
      <c r="B636" t="s">
        <v>126</v>
      </c>
      <c r="C636">
        <f>VLOOKUP(Table1[[#This Row],[Building]],Building_Areas,2,FALSE)</f>
        <v>62912.82</v>
      </c>
      <c r="D636">
        <v>0</v>
      </c>
      <c r="E636">
        <v>53968.888888888891</v>
      </c>
      <c r="F636">
        <v>184293.9738888889</v>
      </c>
      <c r="G636">
        <v>2.929346460809195</v>
      </c>
      <c r="N636">
        <v>152125</v>
      </c>
      <c r="AF636" s="9">
        <f>SUMIF(Table1[[#Headers],[Steam Consumption]:[CHW Consumption_2]], "Elec*",D636:AE636)</f>
        <v>53968.888888888891</v>
      </c>
      <c r="AG636" s="9">
        <f>SUMIF(Table1[[#Headers],[Steam Consumption]:[CHW Consumption_2]], "Gas*",D636:AE636)</f>
        <v>0</v>
      </c>
      <c r="AH636" s="9">
        <f>SUMIF(Table1[[#Headers],[Steam Consumption]:[CHW Consumption_2]], "Steam*",D636:AE636)</f>
        <v>0</v>
      </c>
      <c r="AI636" s="9">
        <f>SUMIF(Table1[[#Headers],[Steam Consumption]:[CHW Consumption_2]], "HW *",D636:AE636)</f>
        <v>0</v>
      </c>
      <c r="AJ636" s="9">
        <f>SUMIF(Table1[[#Headers],[Steam Consumption]:[CHW Consumption_2]], "CHW*",D636:AE636)</f>
        <v>152125</v>
      </c>
      <c r="AK636" s="9">
        <f>SUMIF(Table1[[#Headers],[Steam Consumption]:[CHW Consumption_2]], "DW*",D636:AE636)</f>
        <v>0</v>
      </c>
      <c r="AL636" s="9">
        <f>Table1[[#This Row],[Total Elec Consumption]]*3.412</f>
        <v>184141.8488888889</v>
      </c>
      <c r="AM636" s="9">
        <f>Table1[[#This Row],[Total Gas Consumption]]*1</f>
        <v>0</v>
      </c>
      <c r="AN636" s="9">
        <f>Table1[[#This Row],[Total Steam Consumption]]*950/1000</f>
        <v>0</v>
      </c>
      <c r="AO636" s="9">
        <f>Table1[[#This Row],[Total HW Consumption]]</f>
        <v>0</v>
      </c>
      <c r="AP636" s="9">
        <f>Table1[[#This Row],[Total CHW Consumption]]</f>
        <v>152125</v>
      </c>
      <c r="AQ636" s="9">
        <f>Table1[[#This Row],[Total DW Consumption]]*0</f>
        <v>0</v>
      </c>
      <c r="AR636" s="9">
        <f>SUM(Table1[[#This Row],[Total Elec Energy]:[Total DW Energy]])</f>
        <v>336266.8488888889</v>
      </c>
      <c r="AS636" s="7">
        <f>IFERROR(Table1[[#This Row],[Total Building Energy (kBTU)]]/Table1[[#This Row],[Building Area]],0)</f>
        <v>5.3449654440682979</v>
      </c>
    </row>
    <row r="637" spans="1:45" x14ac:dyDescent="0.25">
      <c r="A637" s="4">
        <v>44652</v>
      </c>
      <c r="B637" t="s">
        <v>68</v>
      </c>
      <c r="C637">
        <f>VLOOKUP(Table1[[#This Row],[Building]],Building_Areas,2,FALSE)</f>
        <v>15616</v>
      </c>
      <c r="E637">
        <v>5278.8461538461534</v>
      </c>
      <c r="F637">
        <v>6549934.5</v>
      </c>
      <c r="G637">
        <v>419.43740394467221</v>
      </c>
      <c r="J637">
        <v>65319.230769230773</v>
      </c>
      <c r="AF637" s="9">
        <f>SUMIF(Table1[[#Headers],[Steam Consumption]:[CHW Consumption_2]], "Elec*",D637:AE637)</f>
        <v>5278.8461538461534</v>
      </c>
      <c r="AG637" s="9">
        <f>SUMIF(Table1[[#Headers],[Steam Consumption]:[CHW Consumption_2]], "Gas*",D637:AE637)</f>
        <v>65319.230769230773</v>
      </c>
      <c r="AH637" s="9">
        <f>SUMIF(Table1[[#Headers],[Steam Consumption]:[CHW Consumption_2]], "Steam*",D637:AE637)</f>
        <v>0</v>
      </c>
      <c r="AI637" s="9">
        <f>SUMIF(Table1[[#Headers],[Steam Consumption]:[CHW Consumption_2]], "HW *",D637:AE637)</f>
        <v>0</v>
      </c>
      <c r="AJ637" s="9">
        <f>SUMIF(Table1[[#Headers],[Steam Consumption]:[CHW Consumption_2]], "CHW*",D637:AE637)</f>
        <v>0</v>
      </c>
      <c r="AK637" s="9">
        <f>SUMIF(Table1[[#Headers],[Steam Consumption]:[CHW Consumption_2]], "DW*",D637:AE637)</f>
        <v>0</v>
      </c>
      <c r="AL637" s="9">
        <f>Table1[[#This Row],[Total Elec Consumption]]*3.412</f>
        <v>18011.423076923074</v>
      </c>
      <c r="AM637" s="9">
        <f>Table1[[#This Row],[Total Gas Consumption]]*1</f>
        <v>65319.230769230773</v>
      </c>
      <c r="AN637" s="9">
        <f>Table1[[#This Row],[Total Steam Consumption]]*950/1000</f>
        <v>0</v>
      </c>
      <c r="AO637" s="9">
        <f>Table1[[#This Row],[Total HW Consumption]]</f>
        <v>0</v>
      </c>
      <c r="AP637" s="9">
        <f>Table1[[#This Row],[Total CHW Consumption]]</f>
        <v>0</v>
      </c>
      <c r="AQ637" s="9">
        <f>Table1[[#This Row],[Total DW Consumption]]*0</f>
        <v>0</v>
      </c>
      <c r="AR637" s="9">
        <f>SUM(Table1[[#This Row],[Total Elec Energy]:[Total DW Energy]])</f>
        <v>83330.653846153844</v>
      </c>
      <c r="AS637" s="7">
        <f>IFERROR(Table1[[#This Row],[Total Building Energy (kBTU)]]/Table1[[#This Row],[Building Area]],0)</f>
        <v>5.3362355178121055</v>
      </c>
    </row>
    <row r="638" spans="1:45" x14ac:dyDescent="0.25">
      <c r="A638" s="4">
        <v>44562</v>
      </c>
      <c r="B638" t="s">
        <v>119</v>
      </c>
      <c r="C638">
        <f>VLOOKUP(Table1[[#This Row],[Building]],Building_Areas,2,FALSE)</f>
        <v>36500</v>
      </c>
      <c r="E638">
        <v>16733.8</v>
      </c>
      <c r="F638">
        <v>57233.117599999998</v>
      </c>
      <c r="G638">
        <v>1.568030619178082</v>
      </c>
      <c r="K638">
        <v>137392</v>
      </c>
      <c r="N638">
        <v>0</v>
      </c>
      <c r="AF638" s="9">
        <f>SUMIF(Table1[[#Headers],[Steam Consumption]:[CHW Consumption_2]], "Elec*",D638:AE638)</f>
        <v>16733.8</v>
      </c>
      <c r="AG638" s="9">
        <f>SUMIF(Table1[[#Headers],[Steam Consumption]:[CHW Consumption_2]], "Gas*",D638:AE638)</f>
        <v>0</v>
      </c>
      <c r="AH638" s="9">
        <f>SUMIF(Table1[[#Headers],[Steam Consumption]:[CHW Consumption_2]], "Steam*",D638:AE638)</f>
        <v>0</v>
      </c>
      <c r="AI638" s="9">
        <f>SUMIF(Table1[[#Headers],[Steam Consumption]:[CHW Consumption_2]], "HW *",D638:AE638)</f>
        <v>137392</v>
      </c>
      <c r="AJ638" s="9">
        <f>SUMIF(Table1[[#Headers],[Steam Consumption]:[CHW Consumption_2]], "CHW*",D638:AE638)</f>
        <v>0</v>
      </c>
      <c r="AK638" s="9">
        <f>SUMIF(Table1[[#Headers],[Steam Consumption]:[CHW Consumption_2]], "DW*",D638:AE638)</f>
        <v>0</v>
      </c>
      <c r="AL638" s="9">
        <f>Table1[[#This Row],[Total Elec Consumption]]*3.412</f>
        <v>57095.725599999998</v>
      </c>
      <c r="AM638" s="9">
        <f>Table1[[#This Row],[Total Gas Consumption]]*1</f>
        <v>0</v>
      </c>
      <c r="AN638" s="9">
        <f>Table1[[#This Row],[Total Steam Consumption]]*950/1000</f>
        <v>0</v>
      </c>
      <c r="AO638" s="9">
        <f>Table1[[#This Row],[Total HW Consumption]]</f>
        <v>137392</v>
      </c>
      <c r="AP638" s="9">
        <f>Table1[[#This Row],[Total CHW Consumption]]</f>
        <v>0</v>
      </c>
      <c r="AQ638" s="9">
        <f>Table1[[#This Row],[Total DW Consumption]]*0</f>
        <v>0</v>
      </c>
      <c r="AR638" s="9">
        <f>SUM(Table1[[#This Row],[Total Elec Energy]:[Total DW Energy]])</f>
        <v>194487.72560000001</v>
      </c>
      <c r="AS638" s="7">
        <f>IFERROR(Table1[[#This Row],[Total Building Energy (kBTU)]]/Table1[[#This Row],[Building Area]],0)</f>
        <v>5.3284308383561649</v>
      </c>
    </row>
    <row r="639" spans="1:45" x14ac:dyDescent="0.25">
      <c r="A639" s="4">
        <v>43525</v>
      </c>
      <c r="B639" t="s">
        <v>108</v>
      </c>
      <c r="C639">
        <f>VLOOKUP(Table1[[#This Row],[Building]],Building_Areas,2,FALSE)</f>
        <v>87647</v>
      </c>
      <c r="E639">
        <v>37504</v>
      </c>
      <c r="J639">
        <v>327196.1428571429</v>
      </c>
      <c r="K639">
        <v>123</v>
      </c>
      <c r="L639">
        <v>0</v>
      </c>
      <c r="N639">
        <v>0</v>
      </c>
      <c r="AB639">
        <v>10771</v>
      </c>
      <c r="AD639">
        <v>10</v>
      </c>
      <c r="AE639">
        <v>0</v>
      </c>
      <c r="AF639" s="9">
        <f>SUMIF(Table1[[#Headers],[Steam Consumption]:[CHW Consumption_2]], "Elec*",D639:AE639)</f>
        <v>37504</v>
      </c>
      <c r="AG639" s="9">
        <f>SUMIF(Table1[[#Headers],[Steam Consumption]:[CHW Consumption_2]], "Gas*",D639:AE639)</f>
        <v>327196.1428571429</v>
      </c>
      <c r="AH639" s="9">
        <f>SUMIF(Table1[[#Headers],[Steam Consumption]:[CHW Consumption_2]], "Steam*",D639:AE639)</f>
        <v>0</v>
      </c>
      <c r="AI639" s="9">
        <f>SUMIF(Table1[[#Headers],[Steam Consumption]:[CHW Consumption_2]], "HW *",D639:AE639)</f>
        <v>10894</v>
      </c>
      <c r="AJ639" s="9">
        <f>SUMIF(Table1[[#Headers],[Steam Consumption]:[CHW Consumption_2]], "CHW*",D639:AE639)</f>
        <v>10</v>
      </c>
      <c r="AK639" s="9">
        <f>SUMIF(Table1[[#Headers],[Steam Consumption]:[CHW Consumption_2]], "DW*",D639:AE639)</f>
        <v>0</v>
      </c>
      <c r="AL639" s="9">
        <f>Table1[[#This Row],[Total Elec Consumption]]*3.412</f>
        <v>127963.648</v>
      </c>
      <c r="AM639" s="9">
        <f>Table1[[#This Row],[Total Gas Consumption]]*1</f>
        <v>327196.1428571429</v>
      </c>
      <c r="AN639" s="9">
        <f>Table1[[#This Row],[Total Steam Consumption]]*950/1000</f>
        <v>0</v>
      </c>
      <c r="AO639" s="9">
        <f>Table1[[#This Row],[Total HW Consumption]]</f>
        <v>10894</v>
      </c>
      <c r="AP639" s="9">
        <f>Table1[[#This Row],[Total CHW Consumption]]</f>
        <v>10</v>
      </c>
      <c r="AQ639" s="9">
        <f>Table1[[#This Row],[Total DW Consumption]]*0</f>
        <v>0</v>
      </c>
      <c r="AR639" s="9">
        <f>SUM(Table1[[#This Row],[Total Elec Energy]:[Total DW Energy]])</f>
        <v>466063.79085714289</v>
      </c>
      <c r="AS639" s="7">
        <f>IFERROR(Table1[[#This Row],[Total Building Energy (kBTU)]]/Table1[[#This Row],[Building Area]],0)</f>
        <v>5.3175099074371381</v>
      </c>
    </row>
    <row r="640" spans="1:45" x14ac:dyDescent="0.25">
      <c r="A640" s="4">
        <v>43252</v>
      </c>
      <c r="B640" t="s">
        <v>126</v>
      </c>
      <c r="C640">
        <f>VLOOKUP(Table1[[#This Row],[Building]],Building_Areas,2,FALSE)</f>
        <v>62912.82</v>
      </c>
      <c r="D640">
        <v>0</v>
      </c>
      <c r="E640">
        <v>52835</v>
      </c>
      <c r="F640">
        <v>180427.19391304351</v>
      </c>
      <c r="G640">
        <v>2.86788412431522</v>
      </c>
      <c r="N640">
        <v>154173.9130434783</v>
      </c>
      <c r="AF640" s="9">
        <f>SUMIF(Table1[[#Headers],[Steam Consumption]:[CHW Consumption_2]], "Elec*",D640:AE640)</f>
        <v>52835</v>
      </c>
      <c r="AG640" s="9">
        <f>SUMIF(Table1[[#Headers],[Steam Consumption]:[CHW Consumption_2]], "Gas*",D640:AE640)</f>
        <v>0</v>
      </c>
      <c r="AH640" s="9">
        <f>SUMIF(Table1[[#Headers],[Steam Consumption]:[CHW Consumption_2]], "Steam*",D640:AE640)</f>
        <v>0</v>
      </c>
      <c r="AI640" s="9">
        <f>SUMIF(Table1[[#Headers],[Steam Consumption]:[CHW Consumption_2]], "HW *",D640:AE640)</f>
        <v>0</v>
      </c>
      <c r="AJ640" s="9">
        <f>SUMIF(Table1[[#Headers],[Steam Consumption]:[CHW Consumption_2]], "CHW*",D640:AE640)</f>
        <v>154173.9130434783</v>
      </c>
      <c r="AK640" s="9">
        <f>SUMIF(Table1[[#Headers],[Steam Consumption]:[CHW Consumption_2]], "DW*",D640:AE640)</f>
        <v>0</v>
      </c>
      <c r="AL640" s="9">
        <f>Table1[[#This Row],[Total Elec Consumption]]*3.412</f>
        <v>180273.02</v>
      </c>
      <c r="AM640" s="9">
        <f>Table1[[#This Row],[Total Gas Consumption]]*1</f>
        <v>0</v>
      </c>
      <c r="AN640" s="9">
        <f>Table1[[#This Row],[Total Steam Consumption]]*950/1000</f>
        <v>0</v>
      </c>
      <c r="AO640" s="9">
        <f>Table1[[#This Row],[Total HW Consumption]]</f>
        <v>0</v>
      </c>
      <c r="AP640" s="9">
        <f>Table1[[#This Row],[Total CHW Consumption]]</f>
        <v>154173.9130434783</v>
      </c>
      <c r="AQ640" s="9">
        <f>Table1[[#This Row],[Total DW Consumption]]*0</f>
        <v>0</v>
      </c>
      <c r="AR640" s="9">
        <f>SUM(Table1[[#This Row],[Total Elec Energy]:[Total DW Energy]])</f>
        <v>334446.93304347829</v>
      </c>
      <c r="AS640" s="7">
        <f>IFERROR(Table1[[#This Row],[Total Building Energy (kBTU)]]/Table1[[#This Row],[Building Area]],0)</f>
        <v>5.3160378607011785</v>
      </c>
    </row>
    <row r="641" spans="1:45" x14ac:dyDescent="0.25">
      <c r="A641" s="4">
        <v>43617</v>
      </c>
      <c r="B641" t="s">
        <v>126</v>
      </c>
      <c r="C641">
        <f>VLOOKUP(Table1[[#This Row],[Building]],Building_Areas,2,FALSE)</f>
        <v>62912.82</v>
      </c>
      <c r="D641">
        <v>2387.1428571428569</v>
      </c>
      <c r="E641">
        <v>52133.333333333343</v>
      </c>
      <c r="F641">
        <v>2355104.663492064</v>
      </c>
      <c r="G641">
        <v>37.434308703957257</v>
      </c>
      <c r="N641">
        <v>151444.44444444441</v>
      </c>
      <c r="AF641" s="9">
        <f>SUMIF(Table1[[#Headers],[Steam Consumption]:[CHW Consumption_2]], "Elec*",D641:AE641)</f>
        <v>52133.333333333343</v>
      </c>
      <c r="AG641" s="9">
        <f>SUMIF(Table1[[#Headers],[Steam Consumption]:[CHW Consumption_2]], "Gas*",D641:AE641)</f>
        <v>0</v>
      </c>
      <c r="AH641" s="9">
        <f>SUMIF(Table1[[#Headers],[Steam Consumption]:[CHW Consumption_2]], "Steam*",D641:AE641)</f>
        <v>2387.1428571428569</v>
      </c>
      <c r="AI641" s="9">
        <f>SUMIF(Table1[[#Headers],[Steam Consumption]:[CHW Consumption_2]], "HW *",D641:AE641)</f>
        <v>0</v>
      </c>
      <c r="AJ641" s="9">
        <f>SUMIF(Table1[[#Headers],[Steam Consumption]:[CHW Consumption_2]], "CHW*",D641:AE641)</f>
        <v>151444.44444444441</v>
      </c>
      <c r="AK641" s="9">
        <f>SUMIF(Table1[[#Headers],[Steam Consumption]:[CHW Consumption_2]], "DW*",D641:AE641)</f>
        <v>0</v>
      </c>
      <c r="AL641" s="9">
        <f>Table1[[#This Row],[Total Elec Consumption]]*3.412</f>
        <v>177878.93333333335</v>
      </c>
      <c r="AM641" s="9">
        <f>Table1[[#This Row],[Total Gas Consumption]]*1</f>
        <v>0</v>
      </c>
      <c r="AN641" s="9">
        <f>Table1[[#This Row],[Total Steam Consumption]]*950/1000</f>
        <v>2267.7857142857142</v>
      </c>
      <c r="AO641" s="9">
        <f>Table1[[#This Row],[Total HW Consumption]]</f>
        <v>0</v>
      </c>
      <c r="AP641" s="9">
        <f>Table1[[#This Row],[Total CHW Consumption]]</f>
        <v>151444.44444444441</v>
      </c>
      <c r="AQ641" s="9">
        <f>Table1[[#This Row],[Total DW Consumption]]*0</f>
        <v>0</v>
      </c>
      <c r="AR641" s="9">
        <f>SUM(Table1[[#This Row],[Total Elec Energy]:[Total DW Energy]])</f>
        <v>331591.16349206347</v>
      </c>
      <c r="AS641" s="7">
        <f>IFERROR(Table1[[#This Row],[Total Building Energy (kBTU)]]/Table1[[#This Row],[Building Area]],0)</f>
        <v>5.2706453707219527</v>
      </c>
    </row>
    <row r="642" spans="1:45" x14ac:dyDescent="0.25">
      <c r="A642" s="4">
        <v>43647</v>
      </c>
      <c r="B642" t="s">
        <v>125</v>
      </c>
      <c r="C642">
        <f>VLOOKUP(Table1[[#This Row],[Building]],Building_Areas,2,FALSE)</f>
        <v>27319</v>
      </c>
      <c r="E642">
        <v>40716</v>
      </c>
      <c r="F642">
        <v>625922.99199999997</v>
      </c>
      <c r="G642">
        <v>22.91163629708262</v>
      </c>
      <c r="J642">
        <v>4870</v>
      </c>
      <c r="AF642" s="9">
        <f>SUMIF(Table1[[#Headers],[Steam Consumption]:[CHW Consumption_2]], "Elec*",D642:AE642)</f>
        <v>40716</v>
      </c>
      <c r="AG642" s="9">
        <f>SUMIF(Table1[[#Headers],[Steam Consumption]:[CHW Consumption_2]], "Gas*",D642:AE642)</f>
        <v>4870</v>
      </c>
      <c r="AH642" s="9">
        <f>SUMIF(Table1[[#Headers],[Steam Consumption]:[CHW Consumption_2]], "Steam*",D642:AE642)</f>
        <v>0</v>
      </c>
      <c r="AI642" s="9">
        <f>SUMIF(Table1[[#Headers],[Steam Consumption]:[CHW Consumption_2]], "HW *",D642:AE642)</f>
        <v>0</v>
      </c>
      <c r="AJ642" s="9">
        <f>SUMIF(Table1[[#Headers],[Steam Consumption]:[CHW Consumption_2]], "CHW*",D642:AE642)</f>
        <v>0</v>
      </c>
      <c r="AK642" s="9">
        <f>SUMIF(Table1[[#Headers],[Steam Consumption]:[CHW Consumption_2]], "DW*",D642:AE642)</f>
        <v>0</v>
      </c>
      <c r="AL642" s="9">
        <f>Table1[[#This Row],[Total Elec Consumption]]*3.412</f>
        <v>138922.992</v>
      </c>
      <c r="AM642" s="9">
        <f>Table1[[#This Row],[Total Gas Consumption]]*1</f>
        <v>4870</v>
      </c>
      <c r="AN642" s="9">
        <f>Table1[[#This Row],[Total Steam Consumption]]*950/1000</f>
        <v>0</v>
      </c>
      <c r="AO642" s="9">
        <f>Table1[[#This Row],[Total HW Consumption]]</f>
        <v>0</v>
      </c>
      <c r="AP642" s="9">
        <f>Table1[[#This Row],[Total CHW Consumption]]</f>
        <v>0</v>
      </c>
      <c r="AQ642" s="9">
        <f>Table1[[#This Row],[Total DW Consumption]]*0</f>
        <v>0</v>
      </c>
      <c r="AR642" s="9">
        <f>SUM(Table1[[#This Row],[Total Elec Energy]:[Total DW Energy]])</f>
        <v>143792.992</v>
      </c>
      <c r="AS642" s="7">
        <f>IFERROR(Table1[[#This Row],[Total Building Energy (kBTU)]]/Table1[[#This Row],[Building Area]],0)</f>
        <v>5.2634793367253563</v>
      </c>
    </row>
    <row r="643" spans="1:45" x14ac:dyDescent="0.25">
      <c r="A643" s="4">
        <v>43922</v>
      </c>
      <c r="B643" t="s">
        <v>99</v>
      </c>
      <c r="C643">
        <f>VLOOKUP(Table1[[#This Row],[Building]],Building_Areas,2,FALSE)</f>
        <v>123454</v>
      </c>
      <c r="D643">
        <v>436808.57142857142</v>
      </c>
      <c r="F643">
        <v>398663879.28888887</v>
      </c>
      <c r="G643">
        <v>3229.2504032991151</v>
      </c>
      <c r="H643">
        <v>16464.444444444449</v>
      </c>
      <c r="I643">
        <v>51624.444444444453</v>
      </c>
      <c r="L643">
        <v>62142.857142857138</v>
      </c>
      <c r="N643">
        <v>0</v>
      </c>
      <c r="AF643" s="9">
        <f>SUMIF(Table1[[#Headers],[Steam Consumption]:[CHW Consumption_2]], "Elec*",D643:AE643)</f>
        <v>68088.888888888905</v>
      </c>
      <c r="AG643" s="9">
        <f>SUMIF(Table1[[#Headers],[Steam Consumption]:[CHW Consumption_2]], "Gas*",D643:AE643)</f>
        <v>0</v>
      </c>
      <c r="AH643" s="9">
        <f>SUMIF(Table1[[#Headers],[Steam Consumption]:[CHW Consumption_2]], "Steam*",D643:AE643)</f>
        <v>436808.57142857142</v>
      </c>
      <c r="AI643" s="9">
        <f>SUMIF(Table1[[#Headers],[Steam Consumption]:[CHW Consumption_2]], "HW *",D643:AE643)</f>
        <v>0</v>
      </c>
      <c r="AJ643" s="9">
        <f>SUMIF(Table1[[#Headers],[Steam Consumption]:[CHW Consumption_2]], "CHW*",D643:AE643)</f>
        <v>0</v>
      </c>
      <c r="AK643" s="9">
        <f>SUMIF(Table1[[#Headers],[Steam Consumption]:[CHW Consumption_2]], "DW*",D643:AE643)</f>
        <v>62142.857142857138</v>
      </c>
      <c r="AL643" s="9">
        <f>Table1[[#This Row],[Total Elec Consumption]]*3.412</f>
        <v>232319.28888888893</v>
      </c>
      <c r="AM643" s="9">
        <f>Table1[[#This Row],[Total Gas Consumption]]*1</f>
        <v>0</v>
      </c>
      <c r="AN643" s="9">
        <f>Table1[[#This Row],[Total Steam Consumption]]*950/1000</f>
        <v>414968.14285714284</v>
      </c>
      <c r="AO643" s="9">
        <f>Table1[[#This Row],[Total HW Consumption]]</f>
        <v>0</v>
      </c>
      <c r="AP643" s="9">
        <f>Table1[[#This Row],[Total CHW Consumption]]</f>
        <v>0</v>
      </c>
      <c r="AQ643" s="9">
        <f>Table1[[#This Row],[Total DW Consumption]]*0</f>
        <v>0</v>
      </c>
      <c r="AR643" s="9">
        <f>SUM(Table1[[#This Row],[Total Elec Energy]:[Total DW Energy]])</f>
        <v>647287.43174603174</v>
      </c>
      <c r="AS643" s="7">
        <f>IFERROR(Table1[[#This Row],[Total Building Energy (kBTU)]]/Table1[[#This Row],[Building Area]],0)</f>
        <v>5.2431466922581018</v>
      </c>
    </row>
    <row r="644" spans="1:45" x14ac:dyDescent="0.25">
      <c r="A644" s="4">
        <v>43617</v>
      </c>
      <c r="B644" t="s">
        <v>77</v>
      </c>
      <c r="C644">
        <f>VLOOKUP(Table1[[#This Row],[Building]],Building_Areas,2,FALSE)</f>
        <v>133990</v>
      </c>
      <c r="D644">
        <v>0</v>
      </c>
      <c r="H644">
        <v>101755.7142857143</v>
      </c>
      <c r="I644">
        <v>0</v>
      </c>
      <c r="M644">
        <v>0</v>
      </c>
      <c r="N644">
        <v>354702.8571428571</v>
      </c>
      <c r="AF644" s="9">
        <f>SUMIF(Table1[[#Headers],[Steam Consumption]:[CHW Consumption_2]], "Elec*",D644:AE644)</f>
        <v>101755.7142857143</v>
      </c>
      <c r="AG644" s="9">
        <f>SUMIF(Table1[[#Headers],[Steam Consumption]:[CHW Consumption_2]], "Gas*",D644:AE644)</f>
        <v>0</v>
      </c>
      <c r="AH644" s="9">
        <f>SUMIF(Table1[[#Headers],[Steam Consumption]:[CHW Consumption_2]], "Steam*",D644:AE644)</f>
        <v>0</v>
      </c>
      <c r="AI644" s="9">
        <f>SUMIF(Table1[[#Headers],[Steam Consumption]:[CHW Consumption_2]], "HW *",D644:AE644)</f>
        <v>0</v>
      </c>
      <c r="AJ644" s="9">
        <f>SUMIF(Table1[[#Headers],[Steam Consumption]:[CHW Consumption_2]], "CHW*",D644:AE644)</f>
        <v>354702.8571428571</v>
      </c>
      <c r="AK644" s="9">
        <f>SUMIF(Table1[[#Headers],[Steam Consumption]:[CHW Consumption_2]], "DW*",D644:AE644)</f>
        <v>0</v>
      </c>
      <c r="AL644" s="9">
        <f>Table1[[#This Row],[Total Elec Consumption]]*3.412</f>
        <v>347190.49714285717</v>
      </c>
      <c r="AM644" s="9">
        <f>Table1[[#This Row],[Total Gas Consumption]]*1</f>
        <v>0</v>
      </c>
      <c r="AN644" s="9">
        <f>Table1[[#This Row],[Total Steam Consumption]]*950/1000</f>
        <v>0</v>
      </c>
      <c r="AO644" s="9">
        <f>Table1[[#This Row],[Total HW Consumption]]</f>
        <v>0</v>
      </c>
      <c r="AP644" s="9">
        <f>Table1[[#This Row],[Total CHW Consumption]]</f>
        <v>354702.8571428571</v>
      </c>
      <c r="AQ644" s="9">
        <f>Table1[[#This Row],[Total DW Consumption]]*0</f>
        <v>0</v>
      </c>
      <c r="AR644" s="9">
        <f>SUM(Table1[[#This Row],[Total Elec Energy]:[Total DW Energy]])</f>
        <v>701893.35428571422</v>
      </c>
      <c r="AS644" s="7">
        <f>IFERROR(Table1[[#This Row],[Total Building Energy (kBTU)]]/Table1[[#This Row],[Building Area]],0)</f>
        <v>5.2384010320599614</v>
      </c>
    </row>
    <row r="645" spans="1:45" x14ac:dyDescent="0.25">
      <c r="A645" s="4">
        <v>43191</v>
      </c>
      <c r="B645" t="s">
        <v>78</v>
      </c>
      <c r="C645">
        <f>VLOOKUP(Table1[[#This Row],[Building]],Building_Areas,2,FALSE)</f>
        <v>20363</v>
      </c>
      <c r="E645">
        <v>6986</v>
      </c>
      <c r="F645">
        <v>8306563.5047272732</v>
      </c>
      <c r="G645">
        <v>407.92434831445632</v>
      </c>
      <c r="J645">
        <v>82827.272727272735</v>
      </c>
      <c r="AF645" s="9">
        <f>SUMIF(Table1[[#Headers],[Steam Consumption]:[CHW Consumption_2]], "Elec*",D645:AE645)</f>
        <v>6986</v>
      </c>
      <c r="AG645" s="9">
        <f>SUMIF(Table1[[#Headers],[Steam Consumption]:[CHW Consumption_2]], "Gas*",D645:AE645)</f>
        <v>82827.272727272735</v>
      </c>
      <c r="AH645" s="9">
        <f>SUMIF(Table1[[#Headers],[Steam Consumption]:[CHW Consumption_2]], "Steam*",D645:AE645)</f>
        <v>0</v>
      </c>
      <c r="AI645" s="9">
        <f>SUMIF(Table1[[#Headers],[Steam Consumption]:[CHW Consumption_2]], "HW *",D645:AE645)</f>
        <v>0</v>
      </c>
      <c r="AJ645" s="9">
        <f>SUMIF(Table1[[#Headers],[Steam Consumption]:[CHW Consumption_2]], "CHW*",D645:AE645)</f>
        <v>0</v>
      </c>
      <c r="AK645" s="9">
        <f>SUMIF(Table1[[#Headers],[Steam Consumption]:[CHW Consumption_2]], "DW*",D645:AE645)</f>
        <v>0</v>
      </c>
      <c r="AL645" s="9">
        <f>Table1[[#This Row],[Total Elec Consumption]]*3.412</f>
        <v>23836.232</v>
      </c>
      <c r="AM645" s="9">
        <f>Table1[[#This Row],[Total Gas Consumption]]*1</f>
        <v>82827.272727272735</v>
      </c>
      <c r="AN645" s="9">
        <f>Table1[[#This Row],[Total Steam Consumption]]*950/1000</f>
        <v>0</v>
      </c>
      <c r="AO645" s="9">
        <f>Table1[[#This Row],[Total HW Consumption]]</f>
        <v>0</v>
      </c>
      <c r="AP645" s="9">
        <f>Table1[[#This Row],[Total CHW Consumption]]</f>
        <v>0</v>
      </c>
      <c r="AQ645" s="9">
        <f>Table1[[#This Row],[Total DW Consumption]]*0</f>
        <v>0</v>
      </c>
      <c r="AR645" s="9">
        <f>SUM(Table1[[#This Row],[Total Elec Energy]:[Total DW Energy]])</f>
        <v>106663.50472727274</v>
      </c>
      <c r="AS645" s="7">
        <f>IFERROR(Table1[[#This Row],[Total Building Energy (kBTU)]]/Table1[[#This Row],[Building Area]],0)</f>
        <v>5.2381036550249345</v>
      </c>
    </row>
    <row r="646" spans="1:45" x14ac:dyDescent="0.25">
      <c r="A646" s="4">
        <v>44682</v>
      </c>
      <c r="B646" t="s">
        <v>96</v>
      </c>
      <c r="C646">
        <f>VLOOKUP(Table1[[#This Row],[Building]],Building_Areas,2,FALSE)</f>
        <v>392894</v>
      </c>
      <c r="D646">
        <v>0</v>
      </c>
      <c r="F646">
        <v>582174783.26380312</v>
      </c>
      <c r="G646">
        <v>1481.7604322382199</v>
      </c>
      <c r="H646">
        <v>0</v>
      </c>
      <c r="I646">
        <v>0</v>
      </c>
      <c r="M646">
        <v>108948.96551724141</v>
      </c>
      <c r="O646">
        <v>293863.96551724139</v>
      </c>
      <c r="P646">
        <v>635290.48275862064</v>
      </c>
      <c r="Q646">
        <v>0</v>
      </c>
      <c r="R646">
        <v>42.758620689655167</v>
      </c>
      <c r="S646">
        <v>1372.8571428571429</v>
      </c>
      <c r="T646">
        <v>383.75862068965517</v>
      </c>
      <c r="U646">
        <v>530.20689655172407</v>
      </c>
      <c r="V646">
        <v>4535.620689655173</v>
      </c>
      <c r="W646">
        <v>7065.8620689655172</v>
      </c>
      <c r="X646">
        <v>2095.1724137931042</v>
      </c>
      <c r="Y646">
        <v>7851.5517241379312</v>
      </c>
      <c r="Z646">
        <v>26296.551724137931</v>
      </c>
      <c r="AA646">
        <v>21486.206896551721</v>
      </c>
      <c r="AF646" s="9">
        <f>SUMIF(Table1[[#Headers],[Steam Consumption]:[CHW Consumption_2]], "Elec*",D646:AE646)</f>
        <v>425275.10344827588</v>
      </c>
      <c r="AG646" s="9">
        <f>SUMIF(Table1[[#Headers],[Steam Consumption]:[CHW Consumption_2]], "Gas*",D646:AE646)</f>
        <v>0</v>
      </c>
      <c r="AH646" s="9">
        <f>SUMIF(Table1[[#Headers],[Steam Consumption]:[CHW Consumption_2]], "Steam*",D646:AE646)</f>
        <v>636706.09852216742</v>
      </c>
      <c r="AI646" s="9">
        <f>SUMIF(Table1[[#Headers],[Steam Consumption]:[CHW Consumption_2]], "HW *",D646:AE646)</f>
        <v>0</v>
      </c>
      <c r="AJ646" s="9">
        <f>SUMIF(Table1[[#Headers],[Steam Consumption]:[CHW Consumption_2]], "CHW*",D646:AE646)</f>
        <v>0</v>
      </c>
      <c r="AK646" s="9">
        <f>SUMIF(Table1[[#Headers],[Steam Consumption]:[CHW Consumption_2]], "DW*",D646:AE646)</f>
        <v>47782.758620689652</v>
      </c>
      <c r="AL646" s="9">
        <f>Table1[[#This Row],[Total Elec Consumption]]*3.412</f>
        <v>1451038.6529655172</v>
      </c>
      <c r="AM646" s="9">
        <f>Table1[[#This Row],[Total Gas Consumption]]*1</f>
        <v>0</v>
      </c>
      <c r="AN646" s="9">
        <f>Table1[[#This Row],[Total Steam Consumption]]*950/1000</f>
        <v>604870.79359605908</v>
      </c>
      <c r="AO646" s="9">
        <f>Table1[[#This Row],[Total HW Consumption]]</f>
        <v>0</v>
      </c>
      <c r="AP646" s="9">
        <f>Table1[[#This Row],[Total CHW Consumption]]</f>
        <v>0</v>
      </c>
      <c r="AQ646" s="9">
        <f>Table1[[#This Row],[Total DW Consumption]]*0</f>
        <v>0</v>
      </c>
      <c r="AR646" s="9">
        <f>SUM(Table1[[#This Row],[Total Elec Energy]:[Total DW Energy]])</f>
        <v>2055909.4465615763</v>
      </c>
      <c r="AS646" s="7">
        <f>IFERROR(Table1[[#This Row],[Total Building Energy (kBTU)]]/Table1[[#This Row],[Building Area]],0)</f>
        <v>5.2327331202858183</v>
      </c>
    </row>
    <row r="647" spans="1:45" x14ac:dyDescent="0.25">
      <c r="A647" s="4">
        <v>43617</v>
      </c>
      <c r="B647" t="s">
        <v>98</v>
      </c>
      <c r="C647">
        <f>VLOOKUP(Table1[[#This Row],[Building]],Building_Areas,2,FALSE)</f>
        <v>53163.17</v>
      </c>
      <c r="E647">
        <v>43106.666666666657</v>
      </c>
      <c r="F647">
        <v>13253008.51809524</v>
      </c>
      <c r="G647">
        <v>249.29007990698869</v>
      </c>
      <c r="J647">
        <v>131031.42857142859</v>
      </c>
      <c r="L647">
        <v>2785.7142857142858</v>
      </c>
      <c r="AF647" s="9">
        <f>SUMIF(Table1[[#Headers],[Steam Consumption]:[CHW Consumption_2]], "Elec*",D647:AE647)</f>
        <v>43106.666666666657</v>
      </c>
      <c r="AG647" s="9">
        <f>SUMIF(Table1[[#Headers],[Steam Consumption]:[CHW Consumption_2]], "Gas*",D647:AE647)</f>
        <v>131031.42857142859</v>
      </c>
      <c r="AH647" s="9">
        <f>SUMIF(Table1[[#Headers],[Steam Consumption]:[CHW Consumption_2]], "Steam*",D647:AE647)</f>
        <v>0</v>
      </c>
      <c r="AI647" s="9">
        <f>SUMIF(Table1[[#Headers],[Steam Consumption]:[CHW Consumption_2]], "HW *",D647:AE647)</f>
        <v>0</v>
      </c>
      <c r="AJ647" s="9">
        <f>SUMIF(Table1[[#Headers],[Steam Consumption]:[CHW Consumption_2]], "CHW*",D647:AE647)</f>
        <v>0</v>
      </c>
      <c r="AK647" s="9">
        <f>SUMIF(Table1[[#Headers],[Steam Consumption]:[CHW Consumption_2]], "DW*",D647:AE647)</f>
        <v>2785.7142857142858</v>
      </c>
      <c r="AL647" s="9">
        <f>Table1[[#This Row],[Total Elec Consumption]]*3.412</f>
        <v>147079.94666666663</v>
      </c>
      <c r="AM647" s="9">
        <f>Table1[[#This Row],[Total Gas Consumption]]*1</f>
        <v>131031.42857142859</v>
      </c>
      <c r="AN647" s="9">
        <f>Table1[[#This Row],[Total Steam Consumption]]*950/1000</f>
        <v>0</v>
      </c>
      <c r="AO647" s="9">
        <f>Table1[[#This Row],[Total HW Consumption]]</f>
        <v>0</v>
      </c>
      <c r="AP647" s="9">
        <f>Table1[[#This Row],[Total CHW Consumption]]</f>
        <v>0</v>
      </c>
      <c r="AQ647" s="9">
        <f>Table1[[#This Row],[Total DW Consumption]]*0</f>
        <v>0</v>
      </c>
      <c r="AR647" s="9">
        <f>SUM(Table1[[#This Row],[Total Elec Energy]:[Total DW Energy]])</f>
        <v>278111.37523809524</v>
      </c>
      <c r="AS647" s="7">
        <f>IFERROR(Table1[[#This Row],[Total Building Energy (kBTU)]]/Table1[[#This Row],[Building Area]],0)</f>
        <v>5.23127900834535</v>
      </c>
    </row>
    <row r="648" spans="1:45" x14ac:dyDescent="0.25">
      <c r="A648" s="4">
        <v>43101</v>
      </c>
      <c r="B648" t="s">
        <v>78</v>
      </c>
      <c r="C648">
        <f>VLOOKUP(Table1[[#This Row],[Building]],Building_Areas,2,FALSE)</f>
        <v>20363</v>
      </c>
      <c r="E648">
        <v>9046.4642857142844</v>
      </c>
      <c r="F648">
        <v>7548366.5361428568</v>
      </c>
      <c r="G648">
        <v>370.69029790025331</v>
      </c>
      <c r="J648">
        <v>75175</v>
      </c>
      <c r="AF648" s="9">
        <f>SUMIF(Table1[[#Headers],[Steam Consumption]:[CHW Consumption_2]], "Elec*",D648:AE648)</f>
        <v>9046.4642857142844</v>
      </c>
      <c r="AG648" s="9">
        <f>SUMIF(Table1[[#Headers],[Steam Consumption]:[CHW Consumption_2]], "Gas*",D648:AE648)</f>
        <v>75175</v>
      </c>
      <c r="AH648" s="9">
        <f>SUMIF(Table1[[#Headers],[Steam Consumption]:[CHW Consumption_2]], "Steam*",D648:AE648)</f>
        <v>0</v>
      </c>
      <c r="AI648" s="9">
        <f>SUMIF(Table1[[#Headers],[Steam Consumption]:[CHW Consumption_2]], "HW *",D648:AE648)</f>
        <v>0</v>
      </c>
      <c r="AJ648" s="9">
        <f>SUMIF(Table1[[#Headers],[Steam Consumption]:[CHW Consumption_2]], "CHW*",D648:AE648)</f>
        <v>0</v>
      </c>
      <c r="AK648" s="9">
        <f>SUMIF(Table1[[#Headers],[Steam Consumption]:[CHW Consumption_2]], "DW*",D648:AE648)</f>
        <v>0</v>
      </c>
      <c r="AL648" s="9">
        <f>Table1[[#This Row],[Total Elec Consumption]]*3.412</f>
        <v>30866.536142857138</v>
      </c>
      <c r="AM648" s="9">
        <f>Table1[[#This Row],[Total Gas Consumption]]*1</f>
        <v>75175</v>
      </c>
      <c r="AN648" s="9">
        <f>Table1[[#This Row],[Total Steam Consumption]]*950/1000</f>
        <v>0</v>
      </c>
      <c r="AO648" s="9">
        <f>Table1[[#This Row],[Total HW Consumption]]</f>
        <v>0</v>
      </c>
      <c r="AP648" s="9">
        <f>Table1[[#This Row],[Total CHW Consumption]]</f>
        <v>0</v>
      </c>
      <c r="AQ648" s="9">
        <f>Table1[[#This Row],[Total DW Consumption]]*0</f>
        <v>0</v>
      </c>
      <c r="AR648" s="9">
        <f>SUM(Table1[[#This Row],[Total Elec Energy]:[Total DW Energy]])</f>
        <v>106041.53614285713</v>
      </c>
      <c r="AS648" s="7">
        <f>IFERROR(Table1[[#This Row],[Total Building Energy (kBTU)]]/Table1[[#This Row],[Building Area]],0)</f>
        <v>5.2075596003956752</v>
      </c>
    </row>
    <row r="649" spans="1:45" x14ac:dyDescent="0.25">
      <c r="A649" s="4">
        <v>43252</v>
      </c>
      <c r="B649" t="s">
        <v>125</v>
      </c>
      <c r="C649">
        <f>VLOOKUP(Table1[[#This Row],[Building]],Building_Areas,2,FALSE)</f>
        <v>27319</v>
      </c>
      <c r="E649">
        <v>40350</v>
      </c>
      <c r="F649">
        <v>531959.91428571427</v>
      </c>
      <c r="G649">
        <v>19.47215909388024</v>
      </c>
      <c r="J649">
        <v>3942.8571428571431</v>
      </c>
      <c r="AF649" s="9">
        <f>SUMIF(Table1[[#Headers],[Steam Consumption]:[CHW Consumption_2]], "Elec*",D649:AE649)</f>
        <v>40350</v>
      </c>
      <c r="AG649" s="9">
        <f>SUMIF(Table1[[#Headers],[Steam Consumption]:[CHW Consumption_2]], "Gas*",D649:AE649)</f>
        <v>3942.8571428571431</v>
      </c>
      <c r="AH649" s="9">
        <f>SUMIF(Table1[[#Headers],[Steam Consumption]:[CHW Consumption_2]], "Steam*",D649:AE649)</f>
        <v>0</v>
      </c>
      <c r="AI649" s="9">
        <f>SUMIF(Table1[[#Headers],[Steam Consumption]:[CHW Consumption_2]], "HW *",D649:AE649)</f>
        <v>0</v>
      </c>
      <c r="AJ649" s="9">
        <f>SUMIF(Table1[[#Headers],[Steam Consumption]:[CHW Consumption_2]], "CHW*",D649:AE649)</f>
        <v>0</v>
      </c>
      <c r="AK649" s="9">
        <f>SUMIF(Table1[[#Headers],[Steam Consumption]:[CHW Consumption_2]], "DW*",D649:AE649)</f>
        <v>0</v>
      </c>
      <c r="AL649" s="9">
        <f>Table1[[#This Row],[Total Elec Consumption]]*3.412</f>
        <v>137674.19999999998</v>
      </c>
      <c r="AM649" s="9">
        <f>Table1[[#This Row],[Total Gas Consumption]]*1</f>
        <v>3942.8571428571431</v>
      </c>
      <c r="AN649" s="9">
        <f>Table1[[#This Row],[Total Steam Consumption]]*950/1000</f>
        <v>0</v>
      </c>
      <c r="AO649" s="9">
        <f>Table1[[#This Row],[Total HW Consumption]]</f>
        <v>0</v>
      </c>
      <c r="AP649" s="9">
        <f>Table1[[#This Row],[Total CHW Consumption]]</f>
        <v>0</v>
      </c>
      <c r="AQ649" s="9">
        <f>Table1[[#This Row],[Total DW Consumption]]*0</f>
        <v>0</v>
      </c>
      <c r="AR649" s="9">
        <f>SUM(Table1[[#This Row],[Total Elec Energy]:[Total DW Energy]])</f>
        <v>141617.05714285711</v>
      </c>
      <c r="AS649" s="7">
        <f>IFERROR(Table1[[#This Row],[Total Building Energy (kBTU)]]/Table1[[#This Row],[Building Area]],0)</f>
        <v>5.1838301966710754</v>
      </c>
    </row>
    <row r="650" spans="1:45" x14ac:dyDescent="0.25">
      <c r="A650" s="4">
        <v>44682</v>
      </c>
      <c r="B650" t="s">
        <v>126</v>
      </c>
      <c r="C650">
        <f>VLOOKUP(Table1[[#This Row],[Building]],Building_Areas,2,FALSE)</f>
        <v>62912.82</v>
      </c>
      <c r="D650">
        <v>70667.172413793101</v>
      </c>
      <c r="E650">
        <v>49432.172413793101</v>
      </c>
      <c r="F650">
        <v>64617212.717226587</v>
      </c>
      <c r="G650">
        <v>1027.0884033065761</v>
      </c>
      <c r="N650">
        <v>88903.57142857142</v>
      </c>
      <c r="AF650" s="9">
        <f>SUMIF(Table1[[#Headers],[Steam Consumption]:[CHW Consumption_2]], "Elec*",D650:AE650)</f>
        <v>49432.172413793101</v>
      </c>
      <c r="AG650" s="9">
        <f>SUMIF(Table1[[#Headers],[Steam Consumption]:[CHW Consumption_2]], "Gas*",D650:AE650)</f>
        <v>0</v>
      </c>
      <c r="AH650" s="9">
        <f>SUMIF(Table1[[#Headers],[Steam Consumption]:[CHW Consumption_2]], "Steam*",D650:AE650)</f>
        <v>70667.172413793101</v>
      </c>
      <c r="AI650" s="9">
        <f>SUMIF(Table1[[#Headers],[Steam Consumption]:[CHW Consumption_2]], "HW *",D650:AE650)</f>
        <v>0</v>
      </c>
      <c r="AJ650" s="9">
        <f>SUMIF(Table1[[#Headers],[Steam Consumption]:[CHW Consumption_2]], "CHW*",D650:AE650)</f>
        <v>88903.57142857142</v>
      </c>
      <c r="AK650" s="9">
        <f>SUMIF(Table1[[#Headers],[Steam Consumption]:[CHW Consumption_2]], "DW*",D650:AE650)</f>
        <v>0</v>
      </c>
      <c r="AL650" s="9">
        <f>Table1[[#This Row],[Total Elec Consumption]]*3.412</f>
        <v>168662.57227586207</v>
      </c>
      <c r="AM650" s="9">
        <f>Table1[[#This Row],[Total Gas Consumption]]*1</f>
        <v>0</v>
      </c>
      <c r="AN650" s="9">
        <f>Table1[[#This Row],[Total Steam Consumption]]*950/1000</f>
        <v>67133.813793103443</v>
      </c>
      <c r="AO650" s="9">
        <f>Table1[[#This Row],[Total HW Consumption]]</f>
        <v>0</v>
      </c>
      <c r="AP650" s="9">
        <f>Table1[[#This Row],[Total CHW Consumption]]</f>
        <v>88903.57142857142</v>
      </c>
      <c r="AQ650" s="9">
        <f>Table1[[#This Row],[Total DW Consumption]]*0</f>
        <v>0</v>
      </c>
      <c r="AR650" s="9">
        <f>SUM(Table1[[#This Row],[Total Elec Energy]:[Total DW Energy]])</f>
        <v>324699.9574975369</v>
      </c>
      <c r="AS650" s="7">
        <f>IFERROR(Table1[[#This Row],[Total Building Energy (kBTU)]]/Table1[[#This Row],[Building Area]],0)</f>
        <v>5.1611095719050093</v>
      </c>
    </row>
    <row r="651" spans="1:45" x14ac:dyDescent="0.25">
      <c r="A651" s="4">
        <v>43313</v>
      </c>
      <c r="B651" t="s">
        <v>96</v>
      </c>
      <c r="C651">
        <f>VLOOKUP(Table1[[#This Row],[Building]],Building_Areas,2,FALSE)</f>
        <v>392894</v>
      </c>
      <c r="D651">
        <v>0</v>
      </c>
      <c r="F651">
        <v>6133936.3612513868</v>
      </c>
      <c r="G651">
        <v>15.61219148485695</v>
      </c>
      <c r="H651">
        <v>53111.892857142957</v>
      </c>
      <c r="I651">
        <v>212920.67857142861</v>
      </c>
      <c r="M651">
        <v>72980.285714285681</v>
      </c>
      <c r="O651">
        <v>216095.46428571461</v>
      </c>
      <c r="P651">
        <v>4370.2857142984867</v>
      </c>
      <c r="Q651">
        <v>0</v>
      </c>
      <c r="R651">
        <v>50</v>
      </c>
      <c r="S651">
        <v>0</v>
      </c>
      <c r="T651">
        <v>1086.1428571428551</v>
      </c>
      <c r="U651">
        <v>601.14285714285506</v>
      </c>
      <c r="V651">
        <v>8836</v>
      </c>
      <c r="W651">
        <v>9185.5</v>
      </c>
      <c r="X651">
        <v>3312.2857142857101</v>
      </c>
      <c r="Y651">
        <v>10318.642857142841</v>
      </c>
      <c r="Z651">
        <v>51275.476190476264</v>
      </c>
      <c r="AA651">
        <v>43575.615763547008</v>
      </c>
      <c r="AF651" s="9">
        <f>SUMIF(Table1[[#Headers],[Steam Consumption]:[CHW Consumption_2]], "Elec*",D651:AE651)</f>
        <v>588448.03571428603</v>
      </c>
      <c r="AG651" s="9">
        <f>SUMIF(Table1[[#Headers],[Steam Consumption]:[CHW Consumption_2]], "Gas*",D651:AE651)</f>
        <v>0</v>
      </c>
      <c r="AH651" s="9">
        <f>SUMIF(Table1[[#Headers],[Steam Consumption]:[CHW Consumption_2]], "Steam*",D651:AE651)</f>
        <v>4420.2857142984867</v>
      </c>
      <c r="AI651" s="9">
        <f>SUMIF(Table1[[#Headers],[Steam Consumption]:[CHW Consumption_2]], "HW *",D651:AE651)</f>
        <v>0</v>
      </c>
      <c r="AJ651" s="9">
        <f>SUMIF(Table1[[#Headers],[Steam Consumption]:[CHW Consumption_2]], "CHW*",D651:AE651)</f>
        <v>0</v>
      </c>
      <c r="AK651" s="9">
        <f>SUMIF(Table1[[#Headers],[Steam Consumption]:[CHW Consumption_2]], "DW*",D651:AE651)</f>
        <v>94851.091954023272</v>
      </c>
      <c r="AL651" s="9">
        <f>Table1[[#This Row],[Total Elec Consumption]]*3.412</f>
        <v>2007784.6978571438</v>
      </c>
      <c r="AM651" s="9">
        <f>Table1[[#This Row],[Total Gas Consumption]]*1</f>
        <v>0</v>
      </c>
      <c r="AN651" s="9">
        <f>Table1[[#This Row],[Total Steam Consumption]]*950/1000</f>
        <v>4199.2714285835627</v>
      </c>
      <c r="AO651" s="9">
        <f>Table1[[#This Row],[Total HW Consumption]]</f>
        <v>0</v>
      </c>
      <c r="AP651" s="9">
        <f>Table1[[#This Row],[Total CHW Consumption]]</f>
        <v>0</v>
      </c>
      <c r="AQ651" s="9">
        <f>Table1[[#This Row],[Total DW Consumption]]*0</f>
        <v>0</v>
      </c>
      <c r="AR651" s="9">
        <f>SUM(Table1[[#This Row],[Total Elec Energy]:[Total DW Energy]])</f>
        <v>2011983.9692857275</v>
      </c>
      <c r="AS651" s="7">
        <f>IFERROR(Table1[[#This Row],[Total Building Energy (kBTU)]]/Table1[[#This Row],[Building Area]],0)</f>
        <v>5.1209333033483011</v>
      </c>
    </row>
    <row r="652" spans="1:45" x14ac:dyDescent="0.25">
      <c r="A652" s="4">
        <v>44713</v>
      </c>
      <c r="B652" t="s">
        <v>126</v>
      </c>
      <c r="C652">
        <f>VLOOKUP(Table1[[#This Row],[Building]],Building_Areas,2,FALSE)</f>
        <v>62912.82</v>
      </c>
      <c r="D652">
        <v>16444.28571428571</v>
      </c>
      <c r="E652">
        <v>52485</v>
      </c>
      <c r="F652">
        <v>15176393.737582421</v>
      </c>
      <c r="G652">
        <v>241.22826343653011</v>
      </c>
      <c r="N652">
        <v>126346.1538461539</v>
      </c>
      <c r="AF652" s="9">
        <f>SUMIF(Table1[[#Headers],[Steam Consumption]:[CHW Consumption_2]], "Elec*",D652:AE652)</f>
        <v>52485</v>
      </c>
      <c r="AG652" s="9">
        <f>SUMIF(Table1[[#Headers],[Steam Consumption]:[CHW Consumption_2]], "Gas*",D652:AE652)</f>
        <v>0</v>
      </c>
      <c r="AH652" s="9">
        <f>SUMIF(Table1[[#Headers],[Steam Consumption]:[CHW Consumption_2]], "Steam*",D652:AE652)</f>
        <v>16444.28571428571</v>
      </c>
      <c r="AI652" s="9">
        <f>SUMIF(Table1[[#Headers],[Steam Consumption]:[CHW Consumption_2]], "HW *",D652:AE652)</f>
        <v>0</v>
      </c>
      <c r="AJ652" s="9">
        <f>SUMIF(Table1[[#Headers],[Steam Consumption]:[CHW Consumption_2]], "CHW*",D652:AE652)</f>
        <v>126346.1538461539</v>
      </c>
      <c r="AK652" s="9">
        <f>SUMIF(Table1[[#Headers],[Steam Consumption]:[CHW Consumption_2]], "DW*",D652:AE652)</f>
        <v>0</v>
      </c>
      <c r="AL652" s="9">
        <f>Table1[[#This Row],[Total Elec Consumption]]*3.412</f>
        <v>179078.82</v>
      </c>
      <c r="AM652" s="9">
        <f>Table1[[#This Row],[Total Gas Consumption]]*1</f>
        <v>0</v>
      </c>
      <c r="AN652" s="9">
        <f>Table1[[#This Row],[Total Steam Consumption]]*950/1000</f>
        <v>15622.071428571426</v>
      </c>
      <c r="AO652" s="9">
        <f>Table1[[#This Row],[Total HW Consumption]]</f>
        <v>0</v>
      </c>
      <c r="AP652" s="9">
        <f>Table1[[#This Row],[Total CHW Consumption]]</f>
        <v>126346.1538461539</v>
      </c>
      <c r="AQ652" s="9">
        <f>Table1[[#This Row],[Total DW Consumption]]*0</f>
        <v>0</v>
      </c>
      <c r="AR652" s="9">
        <f>SUM(Table1[[#This Row],[Total Elec Energy]:[Total DW Energy]])</f>
        <v>321047.0452747253</v>
      </c>
      <c r="AS652" s="7">
        <f>IFERROR(Table1[[#This Row],[Total Building Energy (kBTU)]]/Table1[[#This Row],[Building Area]],0)</f>
        <v>5.1030464899638153</v>
      </c>
    </row>
    <row r="653" spans="1:45" x14ac:dyDescent="0.25">
      <c r="A653" s="4">
        <v>44743</v>
      </c>
      <c r="B653" t="s">
        <v>96</v>
      </c>
      <c r="C653">
        <f>VLOOKUP(Table1[[#This Row],[Building]],Building_Areas,2,FALSE)</f>
        <v>392894</v>
      </c>
      <c r="D653">
        <v>0</v>
      </c>
      <c r="F653">
        <v>279830103.69866657</v>
      </c>
      <c r="G653">
        <v>712.22798947977481</v>
      </c>
      <c r="H653">
        <v>0</v>
      </c>
      <c r="I653">
        <v>0</v>
      </c>
      <c r="M653">
        <v>94291.666666666657</v>
      </c>
      <c r="O653">
        <v>388822.66666666663</v>
      </c>
      <c r="P653">
        <v>304874.66666666663</v>
      </c>
      <c r="Q653">
        <v>0</v>
      </c>
      <c r="R653">
        <v>0</v>
      </c>
      <c r="S653">
        <v>0</v>
      </c>
      <c r="T653">
        <v>857.66666666666674</v>
      </c>
      <c r="U653">
        <v>382.33333333333343</v>
      </c>
      <c r="V653">
        <v>3141.333333333333</v>
      </c>
      <c r="W653">
        <v>6685.6666666666661</v>
      </c>
      <c r="X653">
        <v>1167.666666666667</v>
      </c>
      <c r="Y653">
        <v>7037</v>
      </c>
      <c r="Z653">
        <v>38233.333333333328</v>
      </c>
      <c r="AA653">
        <v>32033.333333333328</v>
      </c>
      <c r="AF653" s="9">
        <f>SUMIF(Table1[[#Headers],[Steam Consumption]:[CHW Consumption_2]], "Elec*",D653:AE653)</f>
        <v>502385.99999999994</v>
      </c>
      <c r="AG653" s="9">
        <f>SUMIF(Table1[[#Headers],[Steam Consumption]:[CHW Consumption_2]], "Gas*",D653:AE653)</f>
        <v>0</v>
      </c>
      <c r="AH653" s="9">
        <f>SUMIF(Table1[[#Headers],[Steam Consumption]:[CHW Consumption_2]], "Steam*",D653:AE653)</f>
        <v>304874.66666666663</v>
      </c>
      <c r="AI653" s="9">
        <f>SUMIF(Table1[[#Headers],[Steam Consumption]:[CHW Consumption_2]], "HW *",D653:AE653)</f>
        <v>0</v>
      </c>
      <c r="AJ653" s="9">
        <f>SUMIF(Table1[[#Headers],[Steam Consumption]:[CHW Consumption_2]], "CHW*",D653:AE653)</f>
        <v>0</v>
      </c>
      <c r="AK653" s="9">
        <f>SUMIF(Table1[[#Headers],[Steam Consumption]:[CHW Consumption_2]], "DW*",D653:AE653)</f>
        <v>70266.666666666657</v>
      </c>
      <c r="AL653" s="9">
        <f>Table1[[#This Row],[Total Elec Consumption]]*3.412</f>
        <v>1714141.0319999997</v>
      </c>
      <c r="AM653" s="9">
        <f>Table1[[#This Row],[Total Gas Consumption]]*1</f>
        <v>0</v>
      </c>
      <c r="AN653" s="9">
        <f>Table1[[#This Row],[Total Steam Consumption]]*950/1000</f>
        <v>289630.93333333329</v>
      </c>
      <c r="AO653" s="9">
        <f>Table1[[#This Row],[Total HW Consumption]]</f>
        <v>0</v>
      </c>
      <c r="AP653" s="9">
        <f>Table1[[#This Row],[Total CHW Consumption]]</f>
        <v>0</v>
      </c>
      <c r="AQ653" s="9">
        <f>Table1[[#This Row],[Total DW Consumption]]*0</f>
        <v>0</v>
      </c>
      <c r="AR653" s="9">
        <f>SUM(Table1[[#This Row],[Total Elec Energy]:[Total DW Energy]])</f>
        <v>2003771.965333333</v>
      </c>
      <c r="AS653" s="7">
        <f>IFERROR(Table1[[#This Row],[Total Building Energy (kBTU)]]/Table1[[#This Row],[Building Area]],0)</f>
        <v>5.1000319814844026</v>
      </c>
    </row>
    <row r="654" spans="1:45" x14ac:dyDescent="0.25">
      <c r="A654" s="4">
        <v>44593</v>
      </c>
      <c r="B654" t="s">
        <v>125</v>
      </c>
      <c r="C654">
        <f>VLOOKUP(Table1[[#This Row],[Building]],Building_Areas,2,FALSE)</f>
        <v>27319</v>
      </c>
      <c r="E654">
        <v>27451</v>
      </c>
      <c r="F654">
        <v>4645662.8119999999</v>
      </c>
      <c r="G654">
        <v>170.0524474541528</v>
      </c>
      <c r="J654">
        <v>45520</v>
      </c>
      <c r="AF654" s="9">
        <f>SUMIF(Table1[[#Headers],[Steam Consumption]:[CHW Consumption_2]], "Elec*",D654:AE654)</f>
        <v>27451</v>
      </c>
      <c r="AG654" s="9">
        <f>SUMIF(Table1[[#Headers],[Steam Consumption]:[CHW Consumption_2]], "Gas*",D654:AE654)</f>
        <v>45520</v>
      </c>
      <c r="AH654" s="9">
        <f>SUMIF(Table1[[#Headers],[Steam Consumption]:[CHW Consumption_2]], "Steam*",D654:AE654)</f>
        <v>0</v>
      </c>
      <c r="AI654" s="9">
        <f>SUMIF(Table1[[#Headers],[Steam Consumption]:[CHW Consumption_2]], "HW *",D654:AE654)</f>
        <v>0</v>
      </c>
      <c r="AJ654" s="9">
        <f>SUMIF(Table1[[#Headers],[Steam Consumption]:[CHW Consumption_2]], "CHW*",D654:AE654)</f>
        <v>0</v>
      </c>
      <c r="AK654" s="9">
        <f>SUMIF(Table1[[#Headers],[Steam Consumption]:[CHW Consumption_2]], "DW*",D654:AE654)</f>
        <v>0</v>
      </c>
      <c r="AL654" s="9">
        <f>Table1[[#This Row],[Total Elec Consumption]]*3.412</f>
        <v>93662.811999999991</v>
      </c>
      <c r="AM654" s="9">
        <f>Table1[[#This Row],[Total Gas Consumption]]*1</f>
        <v>45520</v>
      </c>
      <c r="AN654" s="9">
        <f>Table1[[#This Row],[Total Steam Consumption]]*950/1000</f>
        <v>0</v>
      </c>
      <c r="AO654" s="9">
        <f>Table1[[#This Row],[Total HW Consumption]]</f>
        <v>0</v>
      </c>
      <c r="AP654" s="9">
        <f>Table1[[#This Row],[Total CHW Consumption]]</f>
        <v>0</v>
      </c>
      <c r="AQ654" s="9">
        <f>Table1[[#This Row],[Total DW Consumption]]*0</f>
        <v>0</v>
      </c>
      <c r="AR654" s="9">
        <f>SUM(Table1[[#This Row],[Total Elec Energy]:[Total DW Energy]])</f>
        <v>139182.81199999998</v>
      </c>
      <c r="AS654" s="7">
        <f>IFERROR(Table1[[#This Row],[Total Building Energy (kBTU)]]/Table1[[#This Row],[Building Area]],0)</f>
        <v>5.0947257220249638</v>
      </c>
    </row>
    <row r="655" spans="1:45" x14ac:dyDescent="0.25">
      <c r="A655" s="4">
        <v>44166</v>
      </c>
      <c r="B655" t="s">
        <v>119</v>
      </c>
      <c r="C655">
        <f>VLOOKUP(Table1[[#This Row],[Building]],Building_Areas,2,FALSE)</f>
        <v>36500</v>
      </c>
      <c r="E655">
        <v>12743</v>
      </c>
      <c r="F655">
        <v>43621.165999999997</v>
      </c>
      <c r="G655">
        <v>1.195100438356165</v>
      </c>
      <c r="K655">
        <v>142050</v>
      </c>
      <c r="N655">
        <v>0</v>
      </c>
      <c r="AF655" s="9">
        <f>SUMIF(Table1[[#Headers],[Steam Consumption]:[CHW Consumption_2]], "Elec*",D655:AE655)</f>
        <v>12743</v>
      </c>
      <c r="AG655" s="9">
        <f>SUMIF(Table1[[#Headers],[Steam Consumption]:[CHW Consumption_2]], "Gas*",D655:AE655)</f>
        <v>0</v>
      </c>
      <c r="AH655" s="9">
        <f>SUMIF(Table1[[#Headers],[Steam Consumption]:[CHW Consumption_2]], "Steam*",D655:AE655)</f>
        <v>0</v>
      </c>
      <c r="AI655" s="9">
        <f>SUMIF(Table1[[#Headers],[Steam Consumption]:[CHW Consumption_2]], "HW *",D655:AE655)</f>
        <v>142050</v>
      </c>
      <c r="AJ655" s="9">
        <f>SUMIF(Table1[[#Headers],[Steam Consumption]:[CHW Consumption_2]], "CHW*",D655:AE655)</f>
        <v>0</v>
      </c>
      <c r="AK655" s="9">
        <f>SUMIF(Table1[[#Headers],[Steam Consumption]:[CHW Consumption_2]], "DW*",D655:AE655)</f>
        <v>0</v>
      </c>
      <c r="AL655" s="9">
        <f>Table1[[#This Row],[Total Elec Consumption]]*3.412</f>
        <v>43479.116000000002</v>
      </c>
      <c r="AM655" s="9">
        <f>Table1[[#This Row],[Total Gas Consumption]]*1</f>
        <v>0</v>
      </c>
      <c r="AN655" s="9">
        <f>Table1[[#This Row],[Total Steam Consumption]]*950/1000</f>
        <v>0</v>
      </c>
      <c r="AO655" s="9">
        <f>Table1[[#This Row],[Total HW Consumption]]</f>
        <v>142050</v>
      </c>
      <c r="AP655" s="9">
        <f>Table1[[#This Row],[Total CHW Consumption]]</f>
        <v>0</v>
      </c>
      <c r="AQ655" s="9">
        <f>Table1[[#This Row],[Total DW Consumption]]*0</f>
        <v>0</v>
      </c>
      <c r="AR655" s="9">
        <f>SUM(Table1[[#This Row],[Total Elec Energy]:[Total DW Energy]])</f>
        <v>185529.11600000001</v>
      </c>
      <c r="AS655" s="7">
        <f>IFERROR(Table1[[#This Row],[Total Building Energy (kBTU)]]/Table1[[#This Row],[Building Area]],0)</f>
        <v>5.0829894794520554</v>
      </c>
    </row>
    <row r="656" spans="1:45" x14ac:dyDescent="0.25">
      <c r="A656" s="4">
        <v>44531</v>
      </c>
      <c r="B656" t="s">
        <v>114</v>
      </c>
      <c r="C656">
        <f>VLOOKUP(Table1[[#This Row],[Building]],Building_Areas,2,FALSE)</f>
        <v>102517</v>
      </c>
      <c r="D656">
        <v>441117.6</v>
      </c>
      <c r="E656">
        <v>29380.61904761905</v>
      </c>
      <c r="F656">
        <v>402399497.87219048</v>
      </c>
      <c r="G656">
        <v>3925.1977513211518</v>
      </c>
      <c r="AF656" s="9">
        <f>SUMIF(Table1[[#Headers],[Steam Consumption]:[CHW Consumption_2]], "Elec*",D656:AE656)</f>
        <v>29380.61904761905</v>
      </c>
      <c r="AG656" s="9">
        <f>SUMIF(Table1[[#Headers],[Steam Consumption]:[CHW Consumption_2]], "Gas*",D656:AE656)</f>
        <v>0</v>
      </c>
      <c r="AH656" s="9">
        <f>SUMIF(Table1[[#Headers],[Steam Consumption]:[CHW Consumption_2]], "Steam*",D656:AE656)</f>
        <v>441117.6</v>
      </c>
      <c r="AI656" s="9">
        <f>SUMIF(Table1[[#Headers],[Steam Consumption]:[CHW Consumption_2]], "HW *",D656:AE656)</f>
        <v>0</v>
      </c>
      <c r="AJ656" s="9">
        <f>SUMIF(Table1[[#Headers],[Steam Consumption]:[CHW Consumption_2]], "CHW*",D656:AE656)</f>
        <v>0</v>
      </c>
      <c r="AK656" s="9">
        <f>SUMIF(Table1[[#Headers],[Steam Consumption]:[CHW Consumption_2]], "DW*",D656:AE656)</f>
        <v>0</v>
      </c>
      <c r="AL656" s="9">
        <f>Table1[[#This Row],[Total Elec Consumption]]*3.412</f>
        <v>100246.67219047619</v>
      </c>
      <c r="AM656" s="9">
        <f>Table1[[#This Row],[Total Gas Consumption]]*1</f>
        <v>0</v>
      </c>
      <c r="AN656" s="9">
        <f>Table1[[#This Row],[Total Steam Consumption]]*950/1000</f>
        <v>419061.72</v>
      </c>
      <c r="AO656" s="9">
        <f>Table1[[#This Row],[Total HW Consumption]]</f>
        <v>0</v>
      </c>
      <c r="AP656" s="9">
        <f>Table1[[#This Row],[Total CHW Consumption]]</f>
        <v>0</v>
      </c>
      <c r="AQ656" s="9">
        <f>Table1[[#This Row],[Total DW Consumption]]*0</f>
        <v>0</v>
      </c>
      <c r="AR656" s="9">
        <f>SUM(Table1[[#This Row],[Total Elec Energy]:[Total DW Energy]])</f>
        <v>519308.39219047618</v>
      </c>
      <c r="AS656" s="7">
        <f>IFERROR(Table1[[#This Row],[Total Building Energy (kBTU)]]/Table1[[#This Row],[Building Area]],0)</f>
        <v>5.0655831929385</v>
      </c>
    </row>
    <row r="657" spans="1:45" x14ac:dyDescent="0.25">
      <c r="A657" s="4">
        <v>43132</v>
      </c>
      <c r="B657" t="s">
        <v>125</v>
      </c>
      <c r="C657">
        <f>VLOOKUP(Table1[[#This Row],[Building]],Building_Areas,2,FALSE)</f>
        <v>27319</v>
      </c>
      <c r="E657">
        <v>27910</v>
      </c>
      <c r="F657">
        <v>4351228.92</v>
      </c>
      <c r="G657">
        <v>159.2748241150847</v>
      </c>
      <c r="J657">
        <v>42560</v>
      </c>
      <c r="AF657" s="9">
        <f>SUMIF(Table1[[#Headers],[Steam Consumption]:[CHW Consumption_2]], "Elec*",D657:AE657)</f>
        <v>27910</v>
      </c>
      <c r="AG657" s="9">
        <f>SUMIF(Table1[[#Headers],[Steam Consumption]:[CHW Consumption_2]], "Gas*",D657:AE657)</f>
        <v>42560</v>
      </c>
      <c r="AH657" s="9">
        <f>SUMIF(Table1[[#Headers],[Steam Consumption]:[CHW Consumption_2]], "Steam*",D657:AE657)</f>
        <v>0</v>
      </c>
      <c r="AI657" s="9">
        <f>SUMIF(Table1[[#Headers],[Steam Consumption]:[CHW Consumption_2]], "HW *",D657:AE657)</f>
        <v>0</v>
      </c>
      <c r="AJ657" s="9">
        <f>SUMIF(Table1[[#Headers],[Steam Consumption]:[CHW Consumption_2]], "CHW*",D657:AE657)</f>
        <v>0</v>
      </c>
      <c r="AK657" s="9">
        <f>SUMIF(Table1[[#Headers],[Steam Consumption]:[CHW Consumption_2]], "DW*",D657:AE657)</f>
        <v>0</v>
      </c>
      <c r="AL657" s="9">
        <f>Table1[[#This Row],[Total Elec Consumption]]*3.412</f>
        <v>95228.92</v>
      </c>
      <c r="AM657" s="9">
        <f>Table1[[#This Row],[Total Gas Consumption]]*1</f>
        <v>42560</v>
      </c>
      <c r="AN657" s="9">
        <f>Table1[[#This Row],[Total Steam Consumption]]*950/1000</f>
        <v>0</v>
      </c>
      <c r="AO657" s="9">
        <f>Table1[[#This Row],[Total HW Consumption]]</f>
        <v>0</v>
      </c>
      <c r="AP657" s="9">
        <f>Table1[[#This Row],[Total CHW Consumption]]</f>
        <v>0</v>
      </c>
      <c r="AQ657" s="9">
        <f>Table1[[#This Row],[Total DW Consumption]]*0</f>
        <v>0</v>
      </c>
      <c r="AR657" s="9">
        <f>SUM(Table1[[#This Row],[Total Elec Energy]:[Total DW Energy]])</f>
        <v>137788.91999999998</v>
      </c>
      <c r="AS657" s="7">
        <f>IFERROR(Table1[[#This Row],[Total Building Energy (kBTU)]]/Table1[[#This Row],[Building Area]],0)</f>
        <v>5.0437029173835057</v>
      </c>
    </row>
    <row r="658" spans="1:45" x14ac:dyDescent="0.25">
      <c r="A658" s="4">
        <v>43374</v>
      </c>
      <c r="B658" t="s">
        <v>126</v>
      </c>
      <c r="C658">
        <f>VLOOKUP(Table1[[#This Row],[Building]],Building_Areas,2,FALSE)</f>
        <v>62912.82</v>
      </c>
      <c r="D658">
        <v>90809.333333333343</v>
      </c>
      <c r="E658">
        <v>58888.375</v>
      </c>
      <c r="F658">
        <v>83019066.805870384</v>
      </c>
      <c r="G658">
        <v>1319.5852495648021</v>
      </c>
      <c r="N658">
        <v>27670.370370370369</v>
      </c>
      <c r="AF658" s="9">
        <f>SUMIF(Table1[[#Headers],[Steam Consumption]:[CHW Consumption_2]], "Elec*",D658:AE658)</f>
        <v>58888.375</v>
      </c>
      <c r="AG658" s="9">
        <f>SUMIF(Table1[[#Headers],[Steam Consumption]:[CHW Consumption_2]], "Gas*",D658:AE658)</f>
        <v>0</v>
      </c>
      <c r="AH658" s="9">
        <f>SUMIF(Table1[[#Headers],[Steam Consumption]:[CHW Consumption_2]], "Steam*",D658:AE658)</f>
        <v>90809.333333333343</v>
      </c>
      <c r="AI658" s="9">
        <f>SUMIF(Table1[[#Headers],[Steam Consumption]:[CHW Consumption_2]], "HW *",D658:AE658)</f>
        <v>0</v>
      </c>
      <c r="AJ658" s="9">
        <f>SUMIF(Table1[[#Headers],[Steam Consumption]:[CHW Consumption_2]], "CHW*",D658:AE658)</f>
        <v>27670.370370370369</v>
      </c>
      <c r="AK658" s="9">
        <f>SUMIF(Table1[[#Headers],[Steam Consumption]:[CHW Consumption_2]], "DW*",D658:AE658)</f>
        <v>0</v>
      </c>
      <c r="AL658" s="9">
        <f>Table1[[#This Row],[Total Elec Consumption]]*3.412</f>
        <v>200927.1355</v>
      </c>
      <c r="AM658" s="9">
        <f>Table1[[#This Row],[Total Gas Consumption]]*1</f>
        <v>0</v>
      </c>
      <c r="AN658" s="9">
        <f>Table1[[#This Row],[Total Steam Consumption]]*950/1000</f>
        <v>86268.866666666669</v>
      </c>
      <c r="AO658" s="9">
        <f>Table1[[#This Row],[Total HW Consumption]]</f>
        <v>0</v>
      </c>
      <c r="AP658" s="9">
        <f>Table1[[#This Row],[Total CHW Consumption]]</f>
        <v>27670.370370370369</v>
      </c>
      <c r="AQ658" s="9">
        <f>Table1[[#This Row],[Total DW Consumption]]*0</f>
        <v>0</v>
      </c>
      <c r="AR658" s="9">
        <f>SUM(Table1[[#This Row],[Total Elec Energy]:[Total DW Energy]])</f>
        <v>314866.37253703707</v>
      </c>
      <c r="AS658" s="7">
        <f>IFERROR(Table1[[#This Row],[Total Building Energy (kBTU)]]/Table1[[#This Row],[Building Area]],0)</f>
        <v>5.0048046254648426</v>
      </c>
    </row>
    <row r="659" spans="1:45" x14ac:dyDescent="0.25">
      <c r="A659" s="4">
        <v>43282</v>
      </c>
      <c r="B659" t="s">
        <v>96</v>
      </c>
      <c r="C659">
        <f>VLOOKUP(Table1[[#This Row],[Building]],Building_Areas,2,FALSE)</f>
        <v>392894</v>
      </c>
      <c r="D659">
        <v>0</v>
      </c>
      <c r="F659">
        <v>25398554.13049693</v>
      </c>
      <c r="G659">
        <v>64.644800201827806</v>
      </c>
      <c r="H659">
        <v>52732.214285715483</v>
      </c>
      <c r="I659">
        <v>204001.14285714371</v>
      </c>
      <c r="M659">
        <v>71902.053571428172</v>
      </c>
      <c r="O659">
        <v>206900.8214285718</v>
      </c>
      <c r="P659">
        <v>25563.428571581841</v>
      </c>
      <c r="Q659">
        <v>0</v>
      </c>
      <c r="R659">
        <v>70</v>
      </c>
      <c r="S659">
        <v>0</v>
      </c>
      <c r="T659">
        <v>1030.714285714261</v>
      </c>
      <c r="U659">
        <v>601.71428571426077</v>
      </c>
      <c r="V659">
        <v>8560</v>
      </c>
      <c r="W659">
        <v>8768</v>
      </c>
      <c r="X659">
        <v>2632.428571428522</v>
      </c>
      <c r="Y659">
        <v>10701.71428571409</v>
      </c>
      <c r="Z659">
        <v>44857.142857143663</v>
      </c>
      <c r="AA659">
        <v>38571.428571430974</v>
      </c>
      <c r="AF659" s="9">
        <f>SUMIF(Table1[[#Headers],[Steam Consumption]:[CHW Consumption_2]], "Elec*",D659:AE659)</f>
        <v>567830.80357143038</v>
      </c>
      <c r="AG659" s="9">
        <f>SUMIF(Table1[[#Headers],[Steam Consumption]:[CHW Consumption_2]], "Gas*",D659:AE659)</f>
        <v>0</v>
      </c>
      <c r="AH659" s="9">
        <f>SUMIF(Table1[[#Headers],[Steam Consumption]:[CHW Consumption_2]], "Steam*",D659:AE659)</f>
        <v>25633.428571581841</v>
      </c>
      <c r="AI659" s="9">
        <f>SUMIF(Table1[[#Headers],[Steam Consumption]:[CHW Consumption_2]], "HW *",D659:AE659)</f>
        <v>0</v>
      </c>
      <c r="AJ659" s="9">
        <f>SUMIF(Table1[[#Headers],[Steam Consumption]:[CHW Consumption_2]], "CHW*",D659:AE659)</f>
        <v>0</v>
      </c>
      <c r="AK659" s="9">
        <f>SUMIF(Table1[[#Headers],[Steam Consumption]:[CHW Consumption_2]], "DW*",D659:AE659)</f>
        <v>83428.571428574636</v>
      </c>
      <c r="AL659" s="9">
        <f>Table1[[#This Row],[Total Elec Consumption]]*3.412</f>
        <v>1937438.7017857204</v>
      </c>
      <c r="AM659" s="9">
        <f>Table1[[#This Row],[Total Gas Consumption]]*1</f>
        <v>0</v>
      </c>
      <c r="AN659" s="9">
        <f>Table1[[#This Row],[Total Steam Consumption]]*950/1000</f>
        <v>24351.757143002749</v>
      </c>
      <c r="AO659" s="9">
        <f>Table1[[#This Row],[Total HW Consumption]]</f>
        <v>0</v>
      </c>
      <c r="AP659" s="9">
        <f>Table1[[#This Row],[Total CHW Consumption]]</f>
        <v>0</v>
      </c>
      <c r="AQ659" s="9">
        <f>Table1[[#This Row],[Total DW Consumption]]*0</f>
        <v>0</v>
      </c>
      <c r="AR659" s="9">
        <f>SUM(Table1[[#This Row],[Total Elec Energy]:[Total DW Energy]])</f>
        <v>1961790.4589287231</v>
      </c>
      <c r="AS659" s="7">
        <f>IFERROR(Table1[[#This Row],[Total Building Energy (kBTU)]]/Table1[[#This Row],[Building Area]],0)</f>
        <v>4.9931799898413392</v>
      </c>
    </row>
    <row r="660" spans="1:45" x14ac:dyDescent="0.25">
      <c r="A660" s="4">
        <v>43435</v>
      </c>
      <c r="B660" t="s">
        <v>101</v>
      </c>
      <c r="C660">
        <f>VLOOKUP(Table1[[#This Row],[Building]],Building_Areas,2,FALSE)</f>
        <v>30399</v>
      </c>
      <c r="D660">
        <v>121075.6666666667</v>
      </c>
      <c r="E660">
        <v>7910.9705882342532</v>
      </c>
      <c r="F660">
        <v>110457745.3585804</v>
      </c>
      <c r="G660">
        <v>3633.5979919925121</v>
      </c>
      <c r="H660">
        <v>0</v>
      </c>
      <c r="I660">
        <v>2856.1333333333341</v>
      </c>
      <c r="AF660" s="9">
        <f>SUMIF(Table1[[#Headers],[Steam Consumption]:[CHW Consumption_2]], "Elec*",D660:AE660)</f>
        <v>10767.103921567588</v>
      </c>
      <c r="AG660" s="9">
        <f>SUMIF(Table1[[#Headers],[Steam Consumption]:[CHW Consumption_2]], "Gas*",D660:AE660)</f>
        <v>0</v>
      </c>
      <c r="AH660" s="9">
        <f>SUMIF(Table1[[#Headers],[Steam Consumption]:[CHW Consumption_2]], "Steam*",D660:AE660)</f>
        <v>121075.6666666667</v>
      </c>
      <c r="AI660" s="9">
        <f>SUMIF(Table1[[#Headers],[Steam Consumption]:[CHW Consumption_2]], "HW *",D660:AE660)</f>
        <v>0</v>
      </c>
      <c r="AJ660" s="9">
        <f>SUMIF(Table1[[#Headers],[Steam Consumption]:[CHW Consumption_2]], "CHW*",D660:AE660)</f>
        <v>0</v>
      </c>
      <c r="AK660" s="9">
        <f>SUMIF(Table1[[#Headers],[Steam Consumption]:[CHW Consumption_2]], "DW*",D660:AE660)</f>
        <v>0</v>
      </c>
      <c r="AL660" s="9">
        <f>Table1[[#This Row],[Total Elec Consumption]]*3.412</f>
        <v>36737.358580388609</v>
      </c>
      <c r="AM660" s="9">
        <f>Table1[[#This Row],[Total Gas Consumption]]*1</f>
        <v>0</v>
      </c>
      <c r="AN660" s="9">
        <f>Table1[[#This Row],[Total Steam Consumption]]*950/1000</f>
        <v>115021.88333333336</v>
      </c>
      <c r="AO660" s="9">
        <f>Table1[[#This Row],[Total HW Consumption]]</f>
        <v>0</v>
      </c>
      <c r="AP660" s="9">
        <f>Table1[[#This Row],[Total CHW Consumption]]</f>
        <v>0</v>
      </c>
      <c r="AQ660" s="9">
        <f>Table1[[#This Row],[Total DW Consumption]]*0</f>
        <v>0</v>
      </c>
      <c r="AR660" s="9">
        <f>SUM(Table1[[#This Row],[Total Elec Energy]:[Total DW Energy]])</f>
        <v>151759.24191372195</v>
      </c>
      <c r="AS660" s="7">
        <f>IFERROR(Table1[[#This Row],[Total Building Energy (kBTU)]]/Table1[[#This Row],[Building Area]],0)</f>
        <v>4.9922445446798234</v>
      </c>
    </row>
    <row r="661" spans="1:45" x14ac:dyDescent="0.25">
      <c r="A661" s="4">
        <v>43647</v>
      </c>
      <c r="B661" t="s">
        <v>108</v>
      </c>
      <c r="C661">
        <f>VLOOKUP(Table1[[#This Row],[Building]],Building_Areas,2,FALSE)</f>
        <v>87647</v>
      </c>
      <c r="E661">
        <v>42333</v>
      </c>
      <c r="F661">
        <v>9068243.8140689656</v>
      </c>
      <c r="G661">
        <v>103.4632538942459</v>
      </c>
      <c r="J661">
        <v>89236</v>
      </c>
      <c r="K661">
        <v>0</v>
      </c>
      <c r="L661">
        <v>0</v>
      </c>
      <c r="N661">
        <v>2936</v>
      </c>
      <c r="AB661">
        <v>0</v>
      </c>
      <c r="AC661">
        <v>0</v>
      </c>
      <c r="AD661">
        <v>90910</v>
      </c>
      <c r="AE661">
        <v>109772.0689655172</v>
      </c>
      <c r="AF661" s="9">
        <f>SUMIF(Table1[[#Headers],[Steam Consumption]:[CHW Consumption_2]], "Elec*",D661:AE661)</f>
        <v>42333</v>
      </c>
      <c r="AG661" s="9">
        <f>SUMIF(Table1[[#Headers],[Steam Consumption]:[CHW Consumption_2]], "Gas*",D661:AE661)</f>
        <v>89236</v>
      </c>
      <c r="AH661" s="9">
        <f>SUMIF(Table1[[#Headers],[Steam Consumption]:[CHW Consumption_2]], "Steam*",D661:AE661)</f>
        <v>0</v>
      </c>
      <c r="AI661" s="9">
        <f>SUMIF(Table1[[#Headers],[Steam Consumption]:[CHW Consumption_2]], "HW *",D661:AE661)</f>
        <v>0</v>
      </c>
      <c r="AJ661" s="9">
        <f>SUMIF(Table1[[#Headers],[Steam Consumption]:[CHW Consumption_2]], "CHW*",D661:AE661)</f>
        <v>203618.06896551722</v>
      </c>
      <c r="AK661" s="9">
        <f>SUMIF(Table1[[#Headers],[Steam Consumption]:[CHW Consumption_2]], "DW*",D661:AE661)</f>
        <v>0</v>
      </c>
      <c r="AL661" s="9">
        <f>Table1[[#This Row],[Total Elec Consumption]]*3.412</f>
        <v>144440.196</v>
      </c>
      <c r="AM661" s="9">
        <f>Table1[[#This Row],[Total Gas Consumption]]*1</f>
        <v>89236</v>
      </c>
      <c r="AN661" s="9">
        <f>Table1[[#This Row],[Total Steam Consumption]]*950/1000</f>
        <v>0</v>
      </c>
      <c r="AO661" s="9">
        <f>Table1[[#This Row],[Total HW Consumption]]</f>
        <v>0</v>
      </c>
      <c r="AP661" s="9">
        <f>Table1[[#This Row],[Total CHW Consumption]]</f>
        <v>203618.06896551722</v>
      </c>
      <c r="AQ661" s="9">
        <f>Table1[[#This Row],[Total DW Consumption]]*0</f>
        <v>0</v>
      </c>
      <c r="AR661" s="9">
        <f>SUM(Table1[[#This Row],[Total Elec Energy]:[Total DW Energy]])</f>
        <v>437294.26496551721</v>
      </c>
      <c r="AS661" s="7">
        <f>IFERROR(Table1[[#This Row],[Total Building Energy (kBTU)]]/Table1[[#This Row],[Building Area]],0)</f>
        <v>4.9892667742822594</v>
      </c>
    </row>
    <row r="662" spans="1:45" x14ac:dyDescent="0.25">
      <c r="A662" s="4">
        <v>44287</v>
      </c>
      <c r="B662" t="s">
        <v>99</v>
      </c>
      <c r="C662">
        <f>VLOOKUP(Table1[[#This Row],[Building]],Building_Areas,2,FALSE)</f>
        <v>123454</v>
      </c>
      <c r="D662">
        <v>376600</v>
      </c>
      <c r="F662">
        <v>343836867.69999999</v>
      </c>
      <c r="G662">
        <v>2785.141572569541</v>
      </c>
      <c r="H662">
        <v>27049</v>
      </c>
      <c r="I662">
        <v>48176</v>
      </c>
      <c r="L662">
        <v>121000</v>
      </c>
      <c r="N662">
        <v>0</v>
      </c>
      <c r="AF662" s="9">
        <f>SUMIF(Table1[[#Headers],[Steam Consumption]:[CHW Consumption_2]], "Elec*",D662:AE662)</f>
        <v>75225</v>
      </c>
      <c r="AG662" s="9">
        <f>SUMIF(Table1[[#Headers],[Steam Consumption]:[CHW Consumption_2]], "Gas*",D662:AE662)</f>
        <v>0</v>
      </c>
      <c r="AH662" s="9">
        <f>SUMIF(Table1[[#Headers],[Steam Consumption]:[CHW Consumption_2]], "Steam*",D662:AE662)</f>
        <v>376600</v>
      </c>
      <c r="AI662" s="9">
        <f>SUMIF(Table1[[#Headers],[Steam Consumption]:[CHW Consumption_2]], "HW *",D662:AE662)</f>
        <v>0</v>
      </c>
      <c r="AJ662" s="9">
        <f>SUMIF(Table1[[#Headers],[Steam Consumption]:[CHW Consumption_2]], "CHW*",D662:AE662)</f>
        <v>0</v>
      </c>
      <c r="AK662" s="9">
        <f>SUMIF(Table1[[#Headers],[Steam Consumption]:[CHW Consumption_2]], "DW*",D662:AE662)</f>
        <v>121000</v>
      </c>
      <c r="AL662" s="9">
        <f>Table1[[#This Row],[Total Elec Consumption]]*3.412</f>
        <v>256667.69999999998</v>
      </c>
      <c r="AM662" s="9">
        <f>Table1[[#This Row],[Total Gas Consumption]]*1</f>
        <v>0</v>
      </c>
      <c r="AN662" s="9">
        <f>Table1[[#This Row],[Total Steam Consumption]]*950/1000</f>
        <v>357770</v>
      </c>
      <c r="AO662" s="9">
        <f>Table1[[#This Row],[Total HW Consumption]]</f>
        <v>0</v>
      </c>
      <c r="AP662" s="9">
        <f>Table1[[#This Row],[Total CHW Consumption]]</f>
        <v>0</v>
      </c>
      <c r="AQ662" s="9">
        <f>Table1[[#This Row],[Total DW Consumption]]*0</f>
        <v>0</v>
      </c>
      <c r="AR662" s="9">
        <f>SUM(Table1[[#This Row],[Total Elec Energy]:[Total DW Energy]])</f>
        <v>614437.69999999995</v>
      </c>
      <c r="AS662" s="7">
        <f>IFERROR(Table1[[#This Row],[Total Building Energy (kBTU)]]/Table1[[#This Row],[Building Area]],0)</f>
        <v>4.9770578515074435</v>
      </c>
    </row>
    <row r="663" spans="1:45" x14ac:dyDescent="0.25">
      <c r="A663" s="4">
        <v>44531</v>
      </c>
      <c r="B663" t="s">
        <v>119</v>
      </c>
      <c r="C663">
        <f>VLOOKUP(Table1[[#This Row],[Building]],Building_Areas,2,FALSE)</f>
        <v>36500</v>
      </c>
      <c r="E663">
        <v>15103</v>
      </c>
      <c r="F663">
        <v>51660.805999999997</v>
      </c>
      <c r="G663">
        <v>1.4153645479452051</v>
      </c>
      <c r="K663">
        <v>129310</v>
      </c>
      <c r="N663">
        <v>60</v>
      </c>
      <c r="AF663" s="9">
        <f>SUMIF(Table1[[#Headers],[Steam Consumption]:[CHW Consumption_2]], "Elec*",D663:AE663)</f>
        <v>15103</v>
      </c>
      <c r="AG663" s="9">
        <f>SUMIF(Table1[[#Headers],[Steam Consumption]:[CHW Consumption_2]], "Gas*",D663:AE663)</f>
        <v>0</v>
      </c>
      <c r="AH663" s="9">
        <f>SUMIF(Table1[[#Headers],[Steam Consumption]:[CHW Consumption_2]], "Steam*",D663:AE663)</f>
        <v>0</v>
      </c>
      <c r="AI663" s="9">
        <f>SUMIF(Table1[[#Headers],[Steam Consumption]:[CHW Consumption_2]], "HW *",D663:AE663)</f>
        <v>129310</v>
      </c>
      <c r="AJ663" s="9">
        <f>SUMIF(Table1[[#Headers],[Steam Consumption]:[CHW Consumption_2]], "CHW*",D663:AE663)</f>
        <v>60</v>
      </c>
      <c r="AK663" s="9">
        <f>SUMIF(Table1[[#Headers],[Steam Consumption]:[CHW Consumption_2]], "DW*",D663:AE663)</f>
        <v>0</v>
      </c>
      <c r="AL663" s="9">
        <f>Table1[[#This Row],[Total Elec Consumption]]*3.412</f>
        <v>51531.436000000002</v>
      </c>
      <c r="AM663" s="9">
        <f>Table1[[#This Row],[Total Gas Consumption]]*1</f>
        <v>0</v>
      </c>
      <c r="AN663" s="9">
        <f>Table1[[#This Row],[Total Steam Consumption]]*950/1000</f>
        <v>0</v>
      </c>
      <c r="AO663" s="9">
        <f>Table1[[#This Row],[Total HW Consumption]]</f>
        <v>129310</v>
      </c>
      <c r="AP663" s="9">
        <f>Table1[[#This Row],[Total CHW Consumption]]</f>
        <v>60</v>
      </c>
      <c r="AQ663" s="9">
        <f>Table1[[#This Row],[Total DW Consumption]]*0</f>
        <v>0</v>
      </c>
      <c r="AR663" s="9">
        <f>SUM(Table1[[#This Row],[Total Elec Energy]:[Total DW Energy]])</f>
        <v>180901.43599999999</v>
      </c>
      <c r="AS663" s="7">
        <f>IFERROR(Table1[[#This Row],[Total Building Energy (kBTU)]]/Table1[[#This Row],[Building Area]],0)</f>
        <v>4.9562037260273968</v>
      </c>
    </row>
    <row r="664" spans="1:45" x14ac:dyDescent="0.25">
      <c r="A664" s="4">
        <v>43344</v>
      </c>
      <c r="B664" t="s">
        <v>77</v>
      </c>
      <c r="C664">
        <f>VLOOKUP(Table1[[#This Row],[Building]],Building_Areas,2,FALSE)</f>
        <v>133990</v>
      </c>
      <c r="D664">
        <v>0</v>
      </c>
      <c r="H664">
        <v>120120</v>
      </c>
      <c r="I664">
        <v>0</v>
      </c>
      <c r="M664">
        <v>0</v>
      </c>
      <c r="N664">
        <v>252854.39999999999</v>
      </c>
      <c r="AF664" s="9">
        <f>SUMIF(Table1[[#Headers],[Steam Consumption]:[CHW Consumption_2]], "Elec*",D664:AE664)</f>
        <v>120120</v>
      </c>
      <c r="AG664" s="9">
        <f>SUMIF(Table1[[#Headers],[Steam Consumption]:[CHW Consumption_2]], "Gas*",D664:AE664)</f>
        <v>0</v>
      </c>
      <c r="AH664" s="9">
        <f>SUMIF(Table1[[#Headers],[Steam Consumption]:[CHW Consumption_2]], "Steam*",D664:AE664)</f>
        <v>0</v>
      </c>
      <c r="AI664" s="9">
        <f>SUMIF(Table1[[#Headers],[Steam Consumption]:[CHW Consumption_2]], "HW *",D664:AE664)</f>
        <v>0</v>
      </c>
      <c r="AJ664" s="9">
        <f>SUMIF(Table1[[#Headers],[Steam Consumption]:[CHW Consumption_2]], "CHW*",D664:AE664)</f>
        <v>252854.39999999999</v>
      </c>
      <c r="AK664" s="9">
        <f>SUMIF(Table1[[#Headers],[Steam Consumption]:[CHW Consumption_2]], "DW*",D664:AE664)</f>
        <v>0</v>
      </c>
      <c r="AL664" s="9">
        <f>Table1[[#This Row],[Total Elec Consumption]]*3.412</f>
        <v>409849.44</v>
      </c>
      <c r="AM664" s="9">
        <f>Table1[[#This Row],[Total Gas Consumption]]*1</f>
        <v>0</v>
      </c>
      <c r="AN664" s="9">
        <f>Table1[[#This Row],[Total Steam Consumption]]*950/1000</f>
        <v>0</v>
      </c>
      <c r="AO664" s="9">
        <f>Table1[[#This Row],[Total HW Consumption]]</f>
        <v>0</v>
      </c>
      <c r="AP664" s="9">
        <f>Table1[[#This Row],[Total CHW Consumption]]</f>
        <v>252854.39999999999</v>
      </c>
      <c r="AQ664" s="9">
        <f>Table1[[#This Row],[Total DW Consumption]]*0</f>
        <v>0</v>
      </c>
      <c r="AR664" s="9">
        <f>SUM(Table1[[#This Row],[Total Elec Energy]:[Total DW Energy]])</f>
        <v>662703.84</v>
      </c>
      <c r="AS664" s="7">
        <f>IFERROR(Table1[[#This Row],[Total Building Energy (kBTU)]]/Table1[[#This Row],[Building Area]],0)</f>
        <v>4.9459201432942752</v>
      </c>
    </row>
    <row r="665" spans="1:45" x14ac:dyDescent="0.25">
      <c r="A665" s="4">
        <v>44562</v>
      </c>
      <c r="B665" t="s">
        <v>98</v>
      </c>
      <c r="C665">
        <f>VLOOKUP(Table1[[#This Row],[Building]],Building_Areas,2,FALSE)</f>
        <v>53163.17</v>
      </c>
      <c r="E665">
        <v>51526.428571428572</v>
      </c>
      <c r="F665">
        <v>8874098.1742857136</v>
      </c>
      <c r="G665">
        <v>166.92244934043819</v>
      </c>
      <c r="J665">
        <v>86955</v>
      </c>
      <c r="L665">
        <v>2790</v>
      </c>
      <c r="AF665" s="9">
        <f>SUMIF(Table1[[#Headers],[Steam Consumption]:[CHW Consumption_2]], "Elec*",D665:AE665)</f>
        <v>51526.428571428572</v>
      </c>
      <c r="AG665" s="9">
        <f>SUMIF(Table1[[#Headers],[Steam Consumption]:[CHW Consumption_2]], "Gas*",D665:AE665)</f>
        <v>86955</v>
      </c>
      <c r="AH665" s="9">
        <f>SUMIF(Table1[[#Headers],[Steam Consumption]:[CHW Consumption_2]], "Steam*",D665:AE665)</f>
        <v>0</v>
      </c>
      <c r="AI665" s="9">
        <f>SUMIF(Table1[[#Headers],[Steam Consumption]:[CHW Consumption_2]], "HW *",D665:AE665)</f>
        <v>0</v>
      </c>
      <c r="AJ665" s="9">
        <f>SUMIF(Table1[[#Headers],[Steam Consumption]:[CHW Consumption_2]], "CHW*",D665:AE665)</f>
        <v>0</v>
      </c>
      <c r="AK665" s="9">
        <f>SUMIF(Table1[[#Headers],[Steam Consumption]:[CHW Consumption_2]], "DW*",D665:AE665)</f>
        <v>2790</v>
      </c>
      <c r="AL665" s="9">
        <f>Table1[[#This Row],[Total Elec Consumption]]*3.412</f>
        <v>175808.17428571428</v>
      </c>
      <c r="AM665" s="9">
        <f>Table1[[#This Row],[Total Gas Consumption]]*1</f>
        <v>86955</v>
      </c>
      <c r="AN665" s="9">
        <f>Table1[[#This Row],[Total Steam Consumption]]*950/1000</f>
        <v>0</v>
      </c>
      <c r="AO665" s="9">
        <f>Table1[[#This Row],[Total HW Consumption]]</f>
        <v>0</v>
      </c>
      <c r="AP665" s="9">
        <f>Table1[[#This Row],[Total CHW Consumption]]</f>
        <v>0</v>
      </c>
      <c r="AQ665" s="9">
        <f>Table1[[#This Row],[Total DW Consumption]]*0</f>
        <v>0</v>
      </c>
      <c r="AR665" s="9">
        <f>SUM(Table1[[#This Row],[Total Elec Energy]:[Total DW Energy]])</f>
        <v>262763.17428571428</v>
      </c>
      <c r="AS665" s="7">
        <f>IFERROR(Table1[[#This Row],[Total Building Energy (kBTU)]]/Table1[[#This Row],[Building Area]],0)</f>
        <v>4.9425791254681446</v>
      </c>
    </row>
    <row r="666" spans="1:45" x14ac:dyDescent="0.25">
      <c r="A666" s="4">
        <v>43556</v>
      </c>
      <c r="B666" t="s">
        <v>79</v>
      </c>
      <c r="C666">
        <f>VLOOKUP(Table1[[#This Row],[Building]],Building_Areas,2,FALSE)</f>
        <v>24894</v>
      </c>
      <c r="E666">
        <v>4306.1538461538466</v>
      </c>
      <c r="F666">
        <v>10847192.596923079</v>
      </c>
      <c r="G666">
        <v>435.73522121487417</v>
      </c>
      <c r="J666">
        <v>108325</v>
      </c>
      <c r="AF666" s="9">
        <f>SUMIF(Table1[[#Headers],[Steam Consumption]:[CHW Consumption_2]], "Elec*",D666:AE666)</f>
        <v>4306.1538461538466</v>
      </c>
      <c r="AG666" s="9">
        <f>SUMIF(Table1[[#Headers],[Steam Consumption]:[CHW Consumption_2]], "Gas*",D666:AE666)</f>
        <v>108325</v>
      </c>
      <c r="AH666" s="9">
        <f>SUMIF(Table1[[#Headers],[Steam Consumption]:[CHW Consumption_2]], "Steam*",D666:AE666)</f>
        <v>0</v>
      </c>
      <c r="AI666" s="9">
        <f>SUMIF(Table1[[#Headers],[Steam Consumption]:[CHW Consumption_2]], "HW *",D666:AE666)</f>
        <v>0</v>
      </c>
      <c r="AJ666" s="9">
        <f>SUMIF(Table1[[#Headers],[Steam Consumption]:[CHW Consumption_2]], "CHW*",D666:AE666)</f>
        <v>0</v>
      </c>
      <c r="AK666" s="9">
        <f>SUMIF(Table1[[#Headers],[Steam Consumption]:[CHW Consumption_2]], "DW*",D666:AE666)</f>
        <v>0</v>
      </c>
      <c r="AL666" s="9">
        <f>Table1[[#This Row],[Total Elec Consumption]]*3.412</f>
        <v>14692.596923076924</v>
      </c>
      <c r="AM666" s="9">
        <f>Table1[[#This Row],[Total Gas Consumption]]*1</f>
        <v>108325</v>
      </c>
      <c r="AN666" s="9">
        <f>Table1[[#This Row],[Total Steam Consumption]]*950/1000</f>
        <v>0</v>
      </c>
      <c r="AO666" s="9">
        <f>Table1[[#This Row],[Total HW Consumption]]</f>
        <v>0</v>
      </c>
      <c r="AP666" s="9">
        <f>Table1[[#This Row],[Total CHW Consumption]]</f>
        <v>0</v>
      </c>
      <c r="AQ666" s="9">
        <f>Table1[[#This Row],[Total DW Consumption]]*0</f>
        <v>0</v>
      </c>
      <c r="AR666" s="9">
        <f>SUM(Table1[[#This Row],[Total Elec Energy]:[Total DW Energy]])</f>
        <v>123017.59692307693</v>
      </c>
      <c r="AS666" s="7">
        <f>IFERROR(Table1[[#This Row],[Total Building Energy (kBTU)]]/Table1[[#This Row],[Building Area]],0)</f>
        <v>4.9416565004851343</v>
      </c>
    </row>
    <row r="667" spans="1:45" x14ac:dyDescent="0.25">
      <c r="A667" s="4">
        <v>44682</v>
      </c>
      <c r="B667" t="s">
        <v>114</v>
      </c>
      <c r="C667">
        <f>VLOOKUP(Table1[[#This Row],[Building]],Building_Areas,2,FALSE)</f>
        <v>102517</v>
      </c>
      <c r="D667">
        <v>376027.86206896551</v>
      </c>
      <c r="E667">
        <v>43763.962962962964</v>
      </c>
      <c r="F667">
        <v>343086732.84852618</v>
      </c>
      <c r="G667">
        <v>3346.6325862883832</v>
      </c>
      <c r="AF667" s="9">
        <f>SUMIF(Table1[[#Headers],[Steam Consumption]:[CHW Consumption_2]], "Elec*",D667:AE667)</f>
        <v>43763.962962962964</v>
      </c>
      <c r="AG667" s="9">
        <f>SUMIF(Table1[[#Headers],[Steam Consumption]:[CHW Consumption_2]], "Gas*",D667:AE667)</f>
        <v>0</v>
      </c>
      <c r="AH667" s="9">
        <f>SUMIF(Table1[[#Headers],[Steam Consumption]:[CHW Consumption_2]], "Steam*",D667:AE667)</f>
        <v>376027.86206896551</v>
      </c>
      <c r="AI667" s="9">
        <f>SUMIF(Table1[[#Headers],[Steam Consumption]:[CHW Consumption_2]], "HW *",D667:AE667)</f>
        <v>0</v>
      </c>
      <c r="AJ667" s="9">
        <f>SUMIF(Table1[[#Headers],[Steam Consumption]:[CHW Consumption_2]], "CHW*",D667:AE667)</f>
        <v>0</v>
      </c>
      <c r="AK667" s="9">
        <f>SUMIF(Table1[[#Headers],[Steam Consumption]:[CHW Consumption_2]], "DW*",D667:AE667)</f>
        <v>0</v>
      </c>
      <c r="AL667" s="9">
        <f>Table1[[#This Row],[Total Elec Consumption]]*3.412</f>
        <v>149322.64162962962</v>
      </c>
      <c r="AM667" s="9">
        <f>Table1[[#This Row],[Total Gas Consumption]]*1</f>
        <v>0</v>
      </c>
      <c r="AN667" s="9">
        <f>Table1[[#This Row],[Total Steam Consumption]]*950/1000</f>
        <v>357226.46896551724</v>
      </c>
      <c r="AO667" s="9">
        <f>Table1[[#This Row],[Total HW Consumption]]</f>
        <v>0</v>
      </c>
      <c r="AP667" s="9">
        <f>Table1[[#This Row],[Total CHW Consumption]]</f>
        <v>0</v>
      </c>
      <c r="AQ667" s="9">
        <f>Table1[[#This Row],[Total DW Consumption]]*0</f>
        <v>0</v>
      </c>
      <c r="AR667" s="9">
        <f>SUM(Table1[[#This Row],[Total Elec Energy]:[Total DW Energy]])</f>
        <v>506549.11059514689</v>
      </c>
      <c r="AS667" s="7">
        <f>IFERROR(Table1[[#This Row],[Total Building Energy (kBTU)]]/Table1[[#This Row],[Building Area]],0)</f>
        <v>4.94112303905837</v>
      </c>
    </row>
    <row r="668" spans="1:45" x14ac:dyDescent="0.25">
      <c r="A668" s="4">
        <v>43586</v>
      </c>
      <c r="B668" t="s">
        <v>125</v>
      </c>
      <c r="C668">
        <f>VLOOKUP(Table1[[#This Row],[Building]],Building_Areas,2,FALSE)</f>
        <v>27319</v>
      </c>
      <c r="E668">
        <v>37329.740740740737</v>
      </c>
      <c r="F668">
        <v>873665.37170370365</v>
      </c>
      <c r="G668">
        <v>31.98013732946681</v>
      </c>
      <c r="J668">
        <v>7462.9629629629626</v>
      </c>
      <c r="AF668" s="9">
        <f>SUMIF(Table1[[#Headers],[Steam Consumption]:[CHW Consumption_2]], "Elec*",D668:AE668)</f>
        <v>37329.740740740737</v>
      </c>
      <c r="AG668" s="9">
        <f>SUMIF(Table1[[#Headers],[Steam Consumption]:[CHW Consumption_2]], "Gas*",D668:AE668)</f>
        <v>7462.9629629629626</v>
      </c>
      <c r="AH668" s="9">
        <f>SUMIF(Table1[[#Headers],[Steam Consumption]:[CHW Consumption_2]], "Steam*",D668:AE668)</f>
        <v>0</v>
      </c>
      <c r="AI668" s="9">
        <f>SUMIF(Table1[[#Headers],[Steam Consumption]:[CHW Consumption_2]], "HW *",D668:AE668)</f>
        <v>0</v>
      </c>
      <c r="AJ668" s="9">
        <f>SUMIF(Table1[[#Headers],[Steam Consumption]:[CHW Consumption_2]], "CHW*",D668:AE668)</f>
        <v>0</v>
      </c>
      <c r="AK668" s="9">
        <f>SUMIF(Table1[[#Headers],[Steam Consumption]:[CHW Consumption_2]], "DW*",D668:AE668)</f>
        <v>0</v>
      </c>
      <c r="AL668" s="9">
        <f>Table1[[#This Row],[Total Elec Consumption]]*3.412</f>
        <v>127369.07540740739</v>
      </c>
      <c r="AM668" s="9">
        <f>Table1[[#This Row],[Total Gas Consumption]]*1</f>
        <v>7462.9629629629626</v>
      </c>
      <c r="AN668" s="9">
        <f>Table1[[#This Row],[Total Steam Consumption]]*950/1000</f>
        <v>0</v>
      </c>
      <c r="AO668" s="9">
        <f>Table1[[#This Row],[Total HW Consumption]]</f>
        <v>0</v>
      </c>
      <c r="AP668" s="9">
        <f>Table1[[#This Row],[Total CHW Consumption]]</f>
        <v>0</v>
      </c>
      <c r="AQ668" s="9">
        <f>Table1[[#This Row],[Total DW Consumption]]*0</f>
        <v>0</v>
      </c>
      <c r="AR668" s="9">
        <f>SUM(Table1[[#This Row],[Total Elec Energy]:[Total DW Energy]])</f>
        <v>134832.03837037034</v>
      </c>
      <c r="AS668" s="7">
        <f>IFERROR(Table1[[#This Row],[Total Building Energy (kBTU)]]/Table1[[#This Row],[Building Area]],0)</f>
        <v>4.9354675636139804</v>
      </c>
    </row>
    <row r="669" spans="1:45" x14ac:dyDescent="0.25">
      <c r="A669" s="4">
        <v>43770</v>
      </c>
      <c r="B669" t="s">
        <v>119</v>
      </c>
      <c r="C669">
        <f>VLOOKUP(Table1[[#This Row],[Building]],Building_Areas,2,FALSE)</f>
        <v>36500</v>
      </c>
      <c r="E669">
        <v>17619.599999999999</v>
      </c>
      <c r="F669">
        <v>60237.668057142873</v>
      </c>
      <c r="G669">
        <v>1.6503470700587091</v>
      </c>
      <c r="K669">
        <v>119592.8571428571</v>
      </c>
      <c r="N669">
        <v>0</v>
      </c>
      <c r="AF669" s="9">
        <f>SUMIF(Table1[[#Headers],[Steam Consumption]:[CHW Consumption_2]], "Elec*",D669:AE669)</f>
        <v>17619.599999999999</v>
      </c>
      <c r="AG669" s="9">
        <f>SUMIF(Table1[[#Headers],[Steam Consumption]:[CHW Consumption_2]], "Gas*",D669:AE669)</f>
        <v>0</v>
      </c>
      <c r="AH669" s="9">
        <f>SUMIF(Table1[[#Headers],[Steam Consumption]:[CHW Consumption_2]], "Steam*",D669:AE669)</f>
        <v>0</v>
      </c>
      <c r="AI669" s="9">
        <f>SUMIF(Table1[[#Headers],[Steam Consumption]:[CHW Consumption_2]], "HW *",D669:AE669)</f>
        <v>119592.8571428571</v>
      </c>
      <c r="AJ669" s="9">
        <f>SUMIF(Table1[[#Headers],[Steam Consumption]:[CHW Consumption_2]], "CHW*",D669:AE669)</f>
        <v>0</v>
      </c>
      <c r="AK669" s="9">
        <f>SUMIF(Table1[[#Headers],[Steam Consumption]:[CHW Consumption_2]], "DW*",D669:AE669)</f>
        <v>0</v>
      </c>
      <c r="AL669" s="9">
        <f>Table1[[#This Row],[Total Elec Consumption]]*3.412</f>
        <v>60118.075199999992</v>
      </c>
      <c r="AM669" s="9">
        <f>Table1[[#This Row],[Total Gas Consumption]]*1</f>
        <v>0</v>
      </c>
      <c r="AN669" s="9">
        <f>Table1[[#This Row],[Total Steam Consumption]]*950/1000</f>
        <v>0</v>
      </c>
      <c r="AO669" s="9">
        <f>Table1[[#This Row],[Total HW Consumption]]</f>
        <v>119592.8571428571</v>
      </c>
      <c r="AP669" s="9">
        <f>Table1[[#This Row],[Total CHW Consumption]]</f>
        <v>0</v>
      </c>
      <c r="AQ669" s="9">
        <f>Table1[[#This Row],[Total DW Consumption]]*0</f>
        <v>0</v>
      </c>
      <c r="AR669" s="9">
        <f>SUM(Table1[[#This Row],[Total Elec Energy]:[Total DW Energy]])</f>
        <v>179710.93234285709</v>
      </c>
      <c r="AS669" s="7">
        <f>IFERROR(Table1[[#This Row],[Total Building Energy (kBTU)]]/Table1[[#This Row],[Building Area]],0)</f>
        <v>4.9235871874755368</v>
      </c>
    </row>
    <row r="670" spans="1:45" x14ac:dyDescent="0.25">
      <c r="A670" s="4">
        <v>44136</v>
      </c>
      <c r="B670" t="s">
        <v>125</v>
      </c>
      <c r="C670">
        <f>VLOOKUP(Table1[[#This Row],[Building]],Building_Areas,2,FALSE)</f>
        <v>27319</v>
      </c>
      <c r="E670">
        <v>38670</v>
      </c>
      <c r="F670">
        <v>354799.18285714288</v>
      </c>
      <c r="G670">
        <v>12.987268306202379</v>
      </c>
      <c r="J670">
        <v>2228.5714285714289</v>
      </c>
      <c r="AF670" s="9">
        <f>SUMIF(Table1[[#Headers],[Steam Consumption]:[CHW Consumption_2]], "Elec*",D670:AE670)</f>
        <v>38670</v>
      </c>
      <c r="AG670" s="9">
        <f>SUMIF(Table1[[#Headers],[Steam Consumption]:[CHW Consumption_2]], "Gas*",D670:AE670)</f>
        <v>2228.5714285714289</v>
      </c>
      <c r="AH670" s="9">
        <f>SUMIF(Table1[[#Headers],[Steam Consumption]:[CHW Consumption_2]], "Steam*",D670:AE670)</f>
        <v>0</v>
      </c>
      <c r="AI670" s="9">
        <f>SUMIF(Table1[[#Headers],[Steam Consumption]:[CHW Consumption_2]], "HW *",D670:AE670)</f>
        <v>0</v>
      </c>
      <c r="AJ670" s="9">
        <f>SUMIF(Table1[[#Headers],[Steam Consumption]:[CHW Consumption_2]], "CHW*",D670:AE670)</f>
        <v>0</v>
      </c>
      <c r="AK670" s="9">
        <f>SUMIF(Table1[[#Headers],[Steam Consumption]:[CHW Consumption_2]], "DW*",D670:AE670)</f>
        <v>0</v>
      </c>
      <c r="AL670" s="9">
        <f>Table1[[#This Row],[Total Elec Consumption]]*3.412</f>
        <v>131942.04</v>
      </c>
      <c r="AM670" s="9">
        <f>Table1[[#This Row],[Total Gas Consumption]]*1</f>
        <v>2228.5714285714289</v>
      </c>
      <c r="AN670" s="9">
        <f>Table1[[#This Row],[Total Steam Consumption]]*950/1000</f>
        <v>0</v>
      </c>
      <c r="AO670" s="9">
        <f>Table1[[#This Row],[Total HW Consumption]]</f>
        <v>0</v>
      </c>
      <c r="AP670" s="9">
        <f>Table1[[#This Row],[Total CHW Consumption]]</f>
        <v>0</v>
      </c>
      <c r="AQ670" s="9">
        <f>Table1[[#This Row],[Total DW Consumption]]*0</f>
        <v>0</v>
      </c>
      <c r="AR670" s="9">
        <f>SUM(Table1[[#This Row],[Total Elec Energy]:[Total DW Energy]])</f>
        <v>134170.61142857143</v>
      </c>
      <c r="AS670" s="7">
        <f>IFERROR(Table1[[#This Row],[Total Building Energy (kBTU)]]/Table1[[#This Row],[Building Area]],0)</f>
        <v>4.9112563208232887</v>
      </c>
    </row>
    <row r="671" spans="1:45" x14ac:dyDescent="0.25">
      <c r="A671" s="4">
        <v>43922</v>
      </c>
      <c r="B671" t="s">
        <v>125</v>
      </c>
      <c r="C671">
        <f>VLOOKUP(Table1[[#This Row],[Building]],Building_Areas,2,FALSE)</f>
        <v>27319</v>
      </c>
      <c r="E671">
        <v>37322.142857142862</v>
      </c>
      <c r="F671">
        <v>808771.7228571428</v>
      </c>
      <c r="G671">
        <v>29.604733806403701</v>
      </c>
      <c r="J671">
        <v>6814.2857142857138</v>
      </c>
      <c r="AF671" s="9">
        <f>SUMIF(Table1[[#Headers],[Steam Consumption]:[CHW Consumption_2]], "Elec*",D671:AE671)</f>
        <v>37322.142857142862</v>
      </c>
      <c r="AG671" s="9">
        <f>SUMIF(Table1[[#Headers],[Steam Consumption]:[CHW Consumption_2]], "Gas*",D671:AE671)</f>
        <v>6814.2857142857138</v>
      </c>
      <c r="AH671" s="9">
        <f>SUMIF(Table1[[#Headers],[Steam Consumption]:[CHW Consumption_2]], "Steam*",D671:AE671)</f>
        <v>0</v>
      </c>
      <c r="AI671" s="9">
        <f>SUMIF(Table1[[#Headers],[Steam Consumption]:[CHW Consumption_2]], "HW *",D671:AE671)</f>
        <v>0</v>
      </c>
      <c r="AJ671" s="9">
        <f>SUMIF(Table1[[#Headers],[Steam Consumption]:[CHW Consumption_2]], "CHW*",D671:AE671)</f>
        <v>0</v>
      </c>
      <c r="AK671" s="9">
        <f>SUMIF(Table1[[#Headers],[Steam Consumption]:[CHW Consumption_2]], "DW*",D671:AE671)</f>
        <v>0</v>
      </c>
      <c r="AL671" s="9">
        <f>Table1[[#This Row],[Total Elec Consumption]]*3.412</f>
        <v>127343.15142857144</v>
      </c>
      <c r="AM671" s="9">
        <f>Table1[[#This Row],[Total Gas Consumption]]*1</f>
        <v>6814.2857142857138</v>
      </c>
      <c r="AN671" s="9">
        <f>Table1[[#This Row],[Total Steam Consumption]]*950/1000</f>
        <v>0</v>
      </c>
      <c r="AO671" s="9">
        <f>Table1[[#This Row],[Total HW Consumption]]</f>
        <v>0</v>
      </c>
      <c r="AP671" s="9">
        <f>Table1[[#This Row],[Total CHW Consumption]]</f>
        <v>0</v>
      </c>
      <c r="AQ671" s="9">
        <f>Table1[[#This Row],[Total DW Consumption]]*0</f>
        <v>0</v>
      </c>
      <c r="AR671" s="9">
        <f>SUM(Table1[[#This Row],[Total Elec Energy]:[Total DW Energy]])</f>
        <v>134157.43714285715</v>
      </c>
      <c r="AS671" s="7">
        <f>IFERROR(Table1[[#This Row],[Total Building Energy (kBTU)]]/Table1[[#This Row],[Building Area]],0)</f>
        <v>4.9107740818791736</v>
      </c>
    </row>
    <row r="672" spans="1:45" x14ac:dyDescent="0.25">
      <c r="A672" s="4">
        <v>44440</v>
      </c>
      <c r="B672" t="s">
        <v>122</v>
      </c>
      <c r="C672">
        <f>VLOOKUP(Table1[[#This Row],[Building]],Building_Areas,2,FALSE)</f>
        <v>83906</v>
      </c>
      <c r="D672">
        <v>0</v>
      </c>
      <c r="F672">
        <v>126325.28</v>
      </c>
      <c r="G672">
        <v>1.505557171120063</v>
      </c>
      <c r="H672">
        <v>27852</v>
      </c>
      <c r="I672">
        <v>9088</v>
      </c>
      <c r="N672">
        <v>286000</v>
      </c>
      <c r="AF672" s="9">
        <f>SUMIF(Table1[[#Headers],[Steam Consumption]:[CHW Consumption_2]], "Elec*",D672:AE672)</f>
        <v>36940</v>
      </c>
      <c r="AG672" s="9">
        <f>SUMIF(Table1[[#Headers],[Steam Consumption]:[CHW Consumption_2]], "Gas*",D672:AE672)</f>
        <v>0</v>
      </c>
      <c r="AH672" s="9">
        <f>SUMIF(Table1[[#Headers],[Steam Consumption]:[CHW Consumption_2]], "Steam*",D672:AE672)</f>
        <v>0</v>
      </c>
      <c r="AI672" s="9">
        <f>SUMIF(Table1[[#Headers],[Steam Consumption]:[CHW Consumption_2]], "HW *",D672:AE672)</f>
        <v>0</v>
      </c>
      <c r="AJ672" s="9">
        <f>SUMIF(Table1[[#Headers],[Steam Consumption]:[CHW Consumption_2]], "CHW*",D672:AE672)</f>
        <v>286000</v>
      </c>
      <c r="AK672" s="9">
        <f>SUMIF(Table1[[#Headers],[Steam Consumption]:[CHW Consumption_2]], "DW*",D672:AE672)</f>
        <v>0</v>
      </c>
      <c r="AL672" s="9">
        <f>Table1[[#This Row],[Total Elec Consumption]]*3.412</f>
        <v>126039.28</v>
      </c>
      <c r="AM672" s="9">
        <f>Table1[[#This Row],[Total Gas Consumption]]*1</f>
        <v>0</v>
      </c>
      <c r="AN672" s="9">
        <f>Table1[[#This Row],[Total Steam Consumption]]*950/1000</f>
        <v>0</v>
      </c>
      <c r="AO672" s="9">
        <f>Table1[[#This Row],[Total HW Consumption]]</f>
        <v>0</v>
      </c>
      <c r="AP672" s="9">
        <f>Table1[[#This Row],[Total CHW Consumption]]</f>
        <v>286000</v>
      </c>
      <c r="AQ672" s="9">
        <f>Table1[[#This Row],[Total DW Consumption]]*0</f>
        <v>0</v>
      </c>
      <c r="AR672" s="9">
        <f>SUM(Table1[[#This Row],[Total Elec Energy]:[Total DW Energy]])</f>
        <v>412039.28</v>
      </c>
      <c r="AS672" s="7">
        <f>IFERROR(Table1[[#This Row],[Total Building Energy (kBTU)]]/Table1[[#This Row],[Building Area]],0)</f>
        <v>4.9107248587705294</v>
      </c>
    </row>
    <row r="673" spans="1:45" x14ac:dyDescent="0.25">
      <c r="A673" s="4">
        <v>44075</v>
      </c>
      <c r="B673" t="s">
        <v>126</v>
      </c>
      <c r="C673">
        <f>VLOOKUP(Table1[[#This Row],[Building]],Building_Areas,2,FALSE)</f>
        <v>62912.82</v>
      </c>
      <c r="D673">
        <v>0</v>
      </c>
      <c r="E673">
        <v>51746</v>
      </c>
      <c r="F673">
        <v>176689.552</v>
      </c>
      <c r="G673">
        <v>2.8084744329470861</v>
      </c>
      <c r="N673">
        <v>132200</v>
      </c>
      <c r="AF673" s="9">
        <f>SUMIF(Table1[[#Headers],[Steam Consumption]:[CHW Consumption_2]], "Elec*",D673:AE673)</f>
        <v>51746</v>
      </c>
      <c r="AG673" s="9">
        <f>SUMIF(Table1[[#Headers],[Steam Consumption]:[CHW Consumption_2]], "Gas*",D673:AE673)</f>
        <v>0</v>
      </c>
      <c r="AH673" s="9">
        <f>SUMIF(Table1[[#Headers],[Steam Consumption]:[CHW Consumption_2]], "Steam*",D673:AE673)</f>
        <v>0</v>
      </c>
      <c r="AI673" s="9">
        <f>SUMIF(Table1[[#Headers],[Steam Consumption]:[CHW Consumption_2]], "HW *",D673:AE673)</f>
        <v>0</v>
      </c>
      <c r="AJ673" s="9">
        <f>SUMIF(Table1[[#Headers],[Steam Consumption]:[CHW Consumption_2]], "CHW*",D673:AE673)</f>
        <v>132200</v>
      </c>
      <c r="AK673" s="9">
        <f>SUMIF(Table1[[#Headers],[Steam Consumption]:[CHW Consumption_2]], "DW*",D673:AE673)</f>
        <v>0</v>
      </c>
      <c r="AL673" s="9">
        <f>Table1[[#This Row],[Total Elec Consumption]]*3.412</f>
        <v>176557.35199999998</v>
      </c>
      <c r="AM673" s="9">
        <f>Table1[[#This Row],[Total Gas Consumption]]*1</f>
        <v>0</v>
      </c>
      <c r="AN673" s="9">
        <f>Table1[[#This Row],[Total Steam Consumption]]*950/1000</f>
        <v>0</v>
      </c>
      <c r="AO673" s="9">
        <f>Table1[[#This Row],[Total HW Consumption]]</f>
        <v>0</v>
      </c>
      <c r="AP673" s="9">
        <f>Table1[[#This Row],[Total CHW Consumption]]</f>
        <v>132200</v>
      </c>
      <c r="AQ673" s="9">
        <f>Table1[[#This Row],[Total DW Consumption]]*0</f>
        <v>0</v>
      </c>
      <c r="AR673" s="9">
        <f>SUM(Table1[[#This Row],[Total Elec Energy]:[Total DW Energy]])</f>
        <v>308757.35199999996</v>
      </c>
      <c r="AS673" s="7">
        <f>IFERROR(Table1[[#This Row],[Total Building Energy (kBTU)]]/Table1[[#This Row],[Building Area]],0)</f>
        <v>4.9077016735221841</v>
      </c>
    </row>
    <row r="674" spans="1:45" x14ac:dyDescent="0.25">
      <c r="A674" s="4">
        <v>43556</v>
      </c>
      <c r="B674" t="s">
        <v>99</v>
      </c>
      <c r="C674">
        <f>VLOOKUP(Table1[[#This Row],[Building]],Building_Areas,2,FALSE)</f>
        <v>123454</v>
      </c>
      <c r="D674">
        <v>373338.46153846162</v>
      </c>
      <c r="F674">
        <v>340856541.41230768</v>
      </c>
      <c r="G674">
        <v>2761.0003840483719</v>
      </c>
      <c r="H674">
        <v>28875</v>
      </c>
      <c r="I674">
        <v>44435</v>
      </c>
      <c r="L674">
        <v>121730.76923076921</v>
      </c>
      <c r="N674">
        <v>0</v>
      </c>
      <c r="AF674" s="9">
        <f>SUMIF(Table1[[#Headers],[Steam Consumption]:[CHW Consumption_2]], "Elec*",D674:AE674)</f>
        <v>73310</v>
      </c>
      <c r="AG674" s="9">
        <f>SUMIF(Table1[[#Headers],[Steam Consumption]:[CHW Consumption_2]], "Gas*",D674:AE674)</f>
        <v>0</v>
      </c>
      <c r="AH674" s="9">
        <f>SUMIF(Table1[[#Headers],[Steam Consumption]:[CHW Consumption_2]], "Steam*",D674:AE674)</f>
        <v>373338.46153846162</v>
      </c>
      <c r="AI674" s="9">
        <f>SUMIF(Table1[[#Headers],[Steam Consumption]:[CHW Consumption_2]], "HW *",D674:AE674)</f>
        <v>0</v>
      </c>
      <c r="AJ674" s="9">
        <f>SUMIF(Table1[[#Headers],[Steam Consumption]:[CHW Consumption_2]], "CHW*",D674:AE674)</f>
        <v>0</v>
      </c>
      <c r="AK674" s="9">
        <f>SUMIF(Table1[[#Headers],[Steam Consumption]:[CHW Consumption_2]], "DW*",D674:AE674)</f>
        <v>121730.76923076921</v>
      </c>
      <c r="AL674" s="9">
        <f>Table1[[#This Row],[Total Elec Consumption]]*3.412</f>
        <v>250133.72</v>
      </c>
      <c r="AM674" s="9">
        <f>Table1[[#This Row],[Total Gas Consumption]]*1</f>
        <v>0</v>
      </c>
      <c r="AN674" s="9">
        <f>Table1[[#This Row],[Total Steam Consumption]]*950/1000</f>
        <v>354671.53846153856</v>
      </c>
      <c r="AO674" s="9">
        <f>Table1[[#This Row],[Total HW Consumption]]</f>
        <v>0</v>
      </c>
      <c r="AP674" s="9">
        <f>Table1[[#This Row],[Total CHW Consumption]]</f>
        <v>0</v>
      </c>
      <c r="AQ674" s="9">
        <f>Table1[[#This Row],[Total DW Consumption]]*0</f>
        <v>0</v>
      </c>
      <c r="AR674" s="9">
        <f>SUM(Table1[[#This Row],[Total Elec Energy]:[Total DW Energy]])</f>
        <v>604805.25846153859</v>
      </c>
      <c r="AS674" s="7">
        <f>IFERROR(Table1[[#This Row],[Total Building Energy (kBTU)]]/Table1[[#This Row],[Building Area]],0)</f>
        <v>4.8990333116913067</v>
      </c>
    </row>
    <row r="675" spans="1:45" x14ac:dyDescent="0.25">
      <c r="A675" s="4">
        <v>44256</v>
      </c>
      <c r="B675" t="s">
        <v>98</v>
      </c>
      <c r="C675">
        <f>VLOOKUP(Table1[[#This Row],[Building]],Building_Areas,2,FALSE)</f>
        <v>53163.17</v>
      </c>
      <c r="E675">
        <v>52516.137931034493</v>
      </c>
      <c r="F675">
        <v>8299633.0830549188</v>
      </c>
      <c r="G675">
        <v>156.1167180756338</v>
      </c>
      <c r="J675">
        <v>81181.517241379319</v>
      </c>
      <c r="L675">
        <v>2296.296296296297</v>
      </c>
      <c r="AF675" s="9">
        <f>SUMIF(Table1[[#Headers],[Steam Consumption]:[CHW Consumption_2]], "Elec*",D675:AE675)</f>
        <v>52516.137931034493</v>
      </c>
      <c r="AG675" s="9">
        <f>SUMIF(Table1[[#Headers],[Steam Consumption]:[CHW Consumption_2]], "Gas*",D675:AE675)</f>
        <v>81181.517241379319</v>
      </c>
      <c r="AH675" s="9">
        <f>SUMIF(Table1[[#Headers],[Steam Consumption]:[CHW Consumption_2]], "Steam*",D675:AE675)</f>
        <v>0</v>
      </c>
      <c r="AI675" s="9">
        <f>SUMIF(Table1[[#Headers],[Steam Consumption]:[CHW Consumption_2]], "HW *",D675:AE675)</f>
        <v>0</v>
      </c>
      <c r="AJ675" s="9">
        <f>SUMIF(Table1[[#Headers],[Steam Consumption]:[CHW Consumption_2]], "CHW*",D675:AE675)</f>
        <v>0</v>
      </c>
      <c r="AK675" s="9">
        <f>SUMIF(Table1[[#Headers],[Steam Consumption]:[CHW Consumption_2]], "DW*",D675:AE675)</f>
        <v>2296.296296296297</v>
      </c>
      <c r="AL675" s="9">
        <f>Table1[[#This Row],[Total Elec Consumption]]*3.412</f>
        <v>179185.06262068968</v>
      </c>
      <c r="AM675" s="9">
        <f>Table1[[#This Row],[Total Gas Consumption]]*1</f>
        <v>81181.517241379319</v>
      </c>
      <c r="AN675" s="9">
        <f>Table1[[#This Row],[Total Steam Consumption]]*950/1000</f>
        <v>0</v>
      </c>
      <c r="AO675" s="9">
        <f>Table1[[#This Row],[Total HW Consumption]]</f>
        <v>0</v>
      </c>
      <c r="AP675" s="9">
        <f>Table1[[#This Row],[Total CHW Consumption]]</f>
        <v>0</v>
      </c>
      <c r="AQ675" s="9">
        <f>Table1[[#This Row],[Total DW Consumption]]*0</f>
        <v>0</v>
      </c>
      <c r="AR675" s="9">
        <f>SUM(Table1[[#This Row],[Total Elec Energy]:[Total DW Energy]])</f>
        <v>260366.57986206899</v>
      </c>
      <c r="AS675" s="7">
        <f>IFERROR(Table1[[#This Row],[Total Building Energy (kBTU)]]/Table1[[#This Row],[Building Area]],0)</f>
        <v>4.8974991495441111</v>
      </c>
    </row>
    <row r="676" spans="1:45" x14ac:dyDescent="0.25">
      <c r="A676" s="4">
        <v>43160</v>
      </c>
      <c r="B676" t="s">
        <v>119</v>
      </c>
      <c r="C676">
        <f>VLOOKUP(Table1[[#This Row],[Building]],Building_Areas,2,FALSE)</f>
        <v>36500</v>
      </c>
      <c r="E676">
        <v>17552.642857142859</v>
      </c>
      <c r="F676">
        <v>60007.738499999992</v>
      </c>
      <c r="G676">
        <v>1.644047630136986</v>
      </c>
      <c r="K676">
        <v>118121.07142857141</v>
      </c>
      <c r="N676">
        <v>0</v>
      </c>
      <c r="AF676" s="9">
        <f>SUMIF(Table1[[#Headers],[Steam Consumption]:[CHW Consumption_2]], "Elec*",D676:AE676)</f>
        <v>17552.642857142859</v>
      </c>
      <c r="AG676" s="9">
        <f>SUMIF(Table1[[#Headers],[Steam Consumption]:[CHW Consumption_2]], "Gas*",D676:AE676)</f>
        <v>0</v>
      </c>
      <c r="AH676" s="9">
        <f>SUMIF(Table1[[#Headers],[Steam Consumption]:[CHW Consumption_2]], "Steam*",D676:AE676)</f>
        <v>0</v>
      </c>
      <c r="AI676" s="9">
        <f>SUMIF(Table1[[#Headers],[Steam Consumption]:[CHW Consumption_2]], "HW *",D676:AE676)</f>
        <v>118121.07142857141</v>
      </c>
      <c r="AJ676" s="9">
        <f>SUMIF(Table1[[#Headers],[Steam Consumption]:[CHW Consumption_2]], "CHW*",D676:AE676)</f>
        <v>0</v>
      </c>
      <c r="AK676" s="9">
        <f>SUMIF(Table1[[#Headers],[Steam Consumption]:[CHW Consumption_2]], "DW*",D676:AE676)</f>
        <v>0</v>
      </c>
      <c r="AL676" s="9">
        <f>Table1[[#This Row],[Total Elec Consumption]]*3.412</f>
        <v>59889.61742857143</v>
      </c>
      <c r="AM676" s="9">
        <f>Table1[[#This Row],[Total Gas Consumption]]*1</f>
        <v>0</v>
      </c>
      <c r="AN676" s="9">
        <f>Table1[[#This Row],[Total Steam Consumption]]*950/1000</f>
        <v>0</v>
      </c>
      <c r="AO676" s="9">
        <f>Table1[[#This Row],[Total HW Consumption]]</f>
        <v>118121.07142857141</v>
      </c>
      <c r="AP676" s="9">
        <f>Table1[[#This Row],[Total CHW Consumption]]</f>
        <v>0</v>
      </c>
      <c r="AQ676" s="9">
        <f>Table1[[#This Row],[Total DW Consumption]]*0</f>
        <v>0</v>
      </c>
      <c r="AR676" s="9">
        <f>SUM(Table1[[#This Row],[Total Elec Energy]:[Total DW Energy]])</f>
        <v>178010.68885714284</v>
      </c>
      <c r="AS676" s="7">
        <f>IFERROR(Table1[[#This Row],[Total Building Energy (kBTU)]]/Table1[[#This Row],[Building Area]],0)</f>
        <v>4.8770051741682972</v>
      </c>
    </row>
    <row r="677" spans="1:45" x14ac:dyDescent="0.25">
      <c r="A677" s="4">
        <v>43770</v>
      </c>
      <c r="B677" t="s">
        <v>194</v>
      </c>
      <c r="C677">
        <f>VLOOKUP(Table1[[#This Row],[Building]],Building_Areas,2,FALSE)</f>
        <v>93667</v>
      </c>
      <c r="F677">
        <v>768897.7304830919</v>
      </c>
      <c r="G677">
        <v>8.2088433544694706</v>
      </c>
      <c r="H677">
        <v>95392.5</v>
      </c>
      <c r="I677">
        <v>14394.78260869565</v>
      </c>
      <c r="K677">
        <v>81300</v>
      </c>
      <c r="L677">
        <v>394222.22222222219</v>
      </c>
      <c r="AF677" s="9">
        <f>SUMIF(Table1[[#Headers],[Steam Consumption]:[CHW Consumption_2]], "Elec*",D677:AE677)</f>
        <v>109787.28260869565</v>
      </c>
      <c r="AG677" s="9">
        <f>SUMIF(Table1[[#Headers],[Steam Consumption]:[CHW Consumption_2]], "Gas*",D677:AE677)</f>
        <v>0</v>
      </c>
      <c r="AH677" s="9">
        <f>SUMIF(Table1[[#Headers],[Steam Consumption]:[CHW Consumption_2]], "Steam*",D677:AE677)</f>
        <v>0</v>
      </c>
      <c r="AI677" s="9">
        <f>SUMIF(Table1[[#Headers],[Steam Consumption]:[CHW Consumption_2]], "HW *",D677:AE677)</f>
        <v>81300</v>
      </c>
      <c r="AJ677" s="9">
        <f>SUMIF(Table1[[#Headers],[Steam Consumption]:[CHW Consumption_2]], "CHW*",D677:AE677)</f>
        <v>0</v>
      </c>
      <c r="AK677" s="9">
        <f>SUMIF(Table1[[#Headers],[Steam Consumption]:[CHW Consumption_2]], "DW*",D677:AE677)</f>
        <v>394222.22222222219</v>
      </c>
      <c r="AL677" s="9">
        <f>Table1[[#This Row],[Total Elec Consumption]]*3.412</f>
        <v>374594.20826086955</v>
      </c>
      <c r="AM677" s="9">
        <f>Table1[[#This Row],[Total Gas Consumption]]*1</f>
        <v>0</v>
      </c>
      <c r="AN677" s="9">
        <f>Table1[[#This Row],[Total Steam Consumption]]*950/1000</f>
        <v>0</v>
      </c>
      <c r="AO677" s="9">
        <f>Table1[[#This Row],[Total HW Consumption]]</f>
        <v>81300</v>
      </c>
      <c r="AP677" s="9">
        <f>Table1[[#This Row],[Total CHW Consumption]]</f>
        <v>0</v>
      </c>
      <c r="AQ677" s="9">
        <f>Table1[[#This Row],[Total DW Consumption]]*0</f>
        <v>0</v>
      </c>
      <c r="AR677" s="9">
        <f>SUM(Table1[[#This Row],[Total Elec Energy]:[Total DW Energy]])</f>
        <v>455894.20826086955</v>
      </c>
      <c r="AS677" s="7">
        <f>IFERROR(Table1[[#This Row],[Total Building Energy (kBTU)]]/Table1[[#This Row],[Building Area]],0)</f>
        <v>4.8671806320355042</v>
      </c>
    </row>
    <row r="678" spans="1:45" x14ac:dyDescent="0.25">
      <c r="A678" s="4">
        <v>43435</v>
      </c>
      <c r="B678" t="s">
        <v>99</v>
      </c>
      <c r="C678">
        <f>VLOOKUP(Table1[[#This Row],[Building]],Building_Areas,2,FALSE)</f>
        <v>123454</v>
      </c>
      <c r="D678">
        <v>317592.93333333329</v>
      </c>
      <c r="F678">
        <v>290004875.83110338</v>
      </c>
      <c r="G678">
        <v>2349.0925837243299</v>
      </c>
      <c r="H678">
        <v>34854.333333333328</v>
      </c>
      <c r="I678">
        <v>52457.166666666672</v>
      </c>
      <c r="L678">
        <v>62213.793103448283</v>
      </c>
      <c r="N678">
        <v>0</v>
      </c>
      <c r="AF678" s="9">
        <f>SUMIF(Table1[[#Headers],[Steam Consumption]:[CHW Consumption_2]], "Elec*",D678:AE678)</f>
        <v>87311.5</v>
      </c>
      <c r="AG678" s="9">
        <f>SUMIF(Table1[[#Headers],[Steam Consumption]:[CHW Consumption_2]], "Gas*",D678:AE678)</f>
        <v>0</v>
      </c>
      <c r="AH678" s="9">
        <f>SUMIF(Table1[[#Headers],[Steam Consumption]:[CHW Consumption_2]], "Steam*",D678:AE678)</f>
        <v>317592.93333333329</v>
      </c>
      <c r="AI678" s="9">
        <f>SUMIF(Table1[[#Headers],[Steam Consumption]:[CHW Consumption_2]], "HW *",D678:AE678)</f>
        <v>0</v>
      </c>
      <c r="AJ678" s="9">
        <f>SUMIF(Table1[[#Headers],[Steam Consumption]:[CHW Consumption_2]], "CHW*",D678:AE678)</f>
        <v>0</v>
      </c>
      <c r="AK678" s="9">
        <f>SUMIF(Table1[[#Headers],[Steam Consumption]:[CHW Consumption_2]], "DW*",D678:AE678)</f>
        <v>62213.793103448283</v>
      </c>
      <c r="AL678" s="9">
        <f>Table1[[#This Row],[Total Elec Consumption]]*3.412</f>
        <v>297906.83799999999</v>
      </c>
      <c r="AM678" s="9">
        <f>Table1[[#This Row],[Total Gas Consumption]]*1</f>
        <v>0</v>
      </c>
      <c r="AN678" s="9">
        <f>Table1[[#This Row],[Total Steam Consumption]]*950/1000</f>
        <v>301713.28666666662</v>
      </c>
      <c r="AO678" s="9">
        <f>Table1[[#This Row],[Total HW Consumption]]</f>
        <v>0</v>
      </c>
      <c r="AP678" s="9">
        <f>Table1[[#This Row],[Total CHW Consumption]]</f>
        <v>0</v>
      </c>
      <c r="AQ678" s="9">
        <f>Table1[[#This Row],[Total DW Consumption]]*0</f>
        <v>0</v>
      </c>
      <c r="AR678" s="9">
        <f>SUM(Table1[[#This Row],[Total Elec Energy]:[Total DW Energy]])</f>
        <v>599620.12466666661</v>
      </c>
      <c r="AS678" s="7">
        <f>IFERROR(Table1[[#This Row],[Total Building Energy (kBTU)]]/Table1[[#This Row],[Building Area]],0)</f>
        <v>4.8570327787407992</v>
      </c>
    </row>
    <row r="679" spans="1:45" x14ac:dyDescent="0.25">
      <c r="A679" s="4">
        <v>43586</v>
      </c>
      <c r="B679" t="s">
        <v>194</v>
      </c>
      <c r="C679">
        <f>VLOOKUP(Table1[[#This Row],[Building]],Building_Areas,2,FALSE)</f>
        <v>93667</v>
      </c>
      <c r="F679">
        <v>720117.76762962958</v>
      </c>
      <c r="G679">
        <v>7.688062686214244</v>
      </c>
      <c r="H679">
        <v>117785.0740740741</v>
      </c>
      <c r="I679">
        <v>15360.5</v>
      </c>
      <c r="K679">
        <v>68.888888888888886</v>
      </c>
      <c r="L679">
        <v>265825</v>
      </c>
      <c r="AF679" s="9">
        <f>SUMIF(Table1[[#Headers],[Steam Consumption]:[CHW Consumption_2]], "Elec*",D679:AE679)</f>
        <v>133145.5740740741</v>
      </c>
      <c r="AG679" s="9">
        <f>SUMIF(Table1[[#Headers],[Steam Consumption]:[CHW Consumption_2]], "Gas*",D679:AE679)</f>
        <v>0</v>
      </c>
      <c r="AH679" s="9">
        <f>SUMIF(Table1[[#Headers],[Steam Consumption]:[CHW Consumption_2]], "Steam*",D679:AE679)</f>
        <v>0</v>
      </c>
      <c r="AI679" s="9">
        <f>SUMIF(Table1[[#Headers],[Steam Consumption]:[CHW Consumption_2]], "HW *",D679:AE679)</f>
        <v>68.888888888888886</v>
      </c>
      <c r="AJ679" s="9">
        <f>SUMIF(Table1[[#Headers],[Steam Consumption]:[CHW Consumption_2]], "CHW*",D679:AE679)</f>
        <v>0</v>
      </c>
      <c r="AK679" s="9">
        <f>SUMIF(Table1[[#Headers],[Steam Consumption]:[CHW Consumption_2]], "DW*",D679:AE679)</f>
        <v>265825</v>
      </c>
      <c r="AL679" s="9">
        <f>Table1[[#This Row],[Total Elec Consumption]]*3.412</f>
        <v>454292.69874074083</v>
      </c>
      <c r="AM679" s="9">
        <f>Table1[[#This Row],[Total Gas Consumption]]*1</f>
        <v>0</v>
      </c>
      <c r="AN679" s="9">
        <f>Table1[[#This Row],[Total Steam Consumption]]*950/1000</f>
        <v>0</v>
      </c>
      <c r="AO679" s="9">
        <f>Table1[[#This Row],[Total HW Consumption]]</f>
        <v>68.888888888888886</v>
      </c>
      <c r="AP679" s="9">
        <f>Table1[[#This Row],[Total CHW Consumption]]</f>
        <v>0</v>
      </c>
      <c r="AQ679" s="9">
        <f>Table1[[#This Row],[Total DW Consumption]]*0</f>
        <v>0</v>
      </c>
      <c r="AR679" s="9">
        <f>SUM(Table1[[#This Row],[Total Elec Energy]:[Total DW Energy]])</f>
        <v>454361.58762962971</v>
      </c>
      <c r="AS679" s="7">
        <f>IFERROR(Table1[[#This Row],[Total Building Energy (kBTU)]]/Table1[[#This Row],[Building Area]],0)</f>
        <v>4.8508181924224081</v>
      </c>
    </row>
    <row r="680" spans="1:45" x14ac:dyDescent="0.25">
      <c r="A680" s="4">
        <v>44713</v>
      </c>
      <c r="B680" t="s">
        <v>122</v>
      </c>
      <c r="C680">
        <f>VLOOKUP(Table1[[#This Row],[Building]],Building_Areas,2,FALSE)</f>
        <v>83906</v>
      </c>
      <c r="D680">
        <v>0</v>
      </c>
      <c r="F680">
        <v>123424.76274725269</v>
      </c>
      <c r="G680">
        <v>1.470988519858565</v>
      </c>
      <c r="H680">
        <v>28162.5</v>
      </c>
      <c r="I680">
        <v>7928.0769230769229</v>
      </c>
      <c r="N680">
        <v>283714.28571428568</v>
      </c>
      <c r="AF680" s="9">
        <f>SUMIF(Table1[[#Headers],[Steam Consumption]:[CHW Consumption_2]], "Elec*",D680:AE680)</f>
        <v>36090.576923076922</v>
      </c>
      <c r="AG680" s="9">
        <f>SUMIF(Table1[[#Headers],[Steam Consumption]:[CHW Consumption_2]], "Gas*",D680:AE680)</f>
        <v>0</v>
      </c>
      <c r="AH680" s="9">
        <f>SUMIF(Table1[[#Headers],[Steam Consumption]:[CHW Consumption_2]], "Steam*",D680:AE680)</f>
        <v>0</v>
      </c>
      <c r="AI680" s="9">
        <f>SUMIF(Table1[[#Headers],[Steam Consumption]:[CHW Consumption_2]], "HW *",D680:AE680)</f>
        <v>0</v>
      </c>
      <c r="AJ680" s="9">
        <f>SUMIF(Table1[[#Headers],[Steam Consumption]:[CHW Consumption_2]], "CHW*",D680:AE680)</f>
        <v>283714.28571428568</v>
      </c>
      <c r="AK680" s="9">
        <f>SUMIF(Table1[[#Headers],[Steam Consumption]:[CHW Consumption_2]], "DW*",D680:AE680)</f>
        <v>0</v>
      </c>
      <c r="AL680" s="9">
        <f>Table1[[#This Row],[Total Elec Consumption]]*3.412</f>
        <v>123141.04846153845</v>
      </c>
      <c r="AM680" s="9">
        <f>Table1[[#This Row],[Total Gas Consumption]]*1</f>
        <v>0</v>
      </c>
      <c r="AN680" s="9">
        <f>Table1[[#This Row],[Total Steam Consumption]]*950/1000</f>
        <v>0</v>
      </c>
      <c r="AO680" s="9">
        <f>Table1[[#This Row],[Total HW Consumption]]</f>
        <v>0</v>
      </c>
      <c r="AP680" s="9">
        <f>Table1[[#This Row],[Total CHW Consumption]]</f>
        <v>283714.28571428568</v>
      </c>
      <c r="AQ680" s="9">
        <f>Table1[[#This Row],[Total DW Consumption]]*0</f>
        <v>0</v>
      </c>
      <c r="AR680" s="9">
        <f>SUM(Table1[[#This Row],[Total Elec Energy]:[Total DW Energy]])</f>
        <v>406855.33417582413</v>
      </c>
      <c r="AS680" s="7">
        <f>IFERROR(Table1[[#This Row],[Total Building Energy (kBTU)]]/Table1[[#This Row],[Building Area]],0)</f>
        <v>4.8489420801352008</v>
      </c>
    </row>
    <row r="681" spans="1:45" x14ac:dyDescent="0.25">
      <c r="A681" s="4">
        <v>43556</v>
      </c>
      <c r="B681" t="s">
        <v>194</v>
      </c>
      <c r="C681">
        <f>VLOOKUP(Table1[[#This Row],[Building]],Building_Areas,2,FALSE)</f>
        <v>93667</v>
      </c>
      <c r="F681">
        <v>835628.90336359292</v>
      </c>
      <c r="G681">
        <v>8.9212732698131987</v>
      </c>
      <c r="H681">
        <v>116645.3571428571</v>
      </c>
      <c r="I681">
        <v>13721.73913043478</v>
      </c>
      <c r="K681">
        <v>8678.5714285714275</v>
      </c>
      <c r="L681">
        <v>390807.69230769231</v>
      </c>
      <c r="AF681" s="9">
        <f>SUMIF(Table1[[#Headers],[Steam Consumption]:[CHW Consumption_2]], "Elec*",D681:AE681)</f>
        <v>130367.09627329189</v>
      </c>
      <c r="AG681" s="9">
        <f>SUMIF(Table1[[#Headers],[Steam Consumption]:[CHW Consumption_2]], "Gas*",D681:AE681)</f>
        <v>0</v>
      </c>
      <c r="AH681" s="9">
        <f>SUMIF(Table1[[#Headers],[Steam Consumption]:[CHW Consumption_2]], "Steam*",D681:AE681)</f>
        <v>0</v>
      </c>
      <c r="AI681" s="9">
        <f>SUMIF(Table1[[#Headers],[Steam Consumption]:[CHW Consumption_2]], "HW *",D681:AE681)</f>
        <v>8678.5714285714275</v>
      </c>
      <c r="AJ681" s="9">
        <f>SUMIF(Table1[[#Headers],[Steam Consumption]:[CHW Consumption_2]], "CHW*",D681:AE681)</f>
        <v>0</v>
      </c>
      <c r="AK681" s="9">
        <f>SUMIF(Table1[[#Headers],[Steam Consumption]:[CHW Consumption_2]], "DW*",D681:AE681)</f>
        <v>390807.69230769231</v>
      </c>
      <c r="AL681" s="9">
        <f>Table1[[#This Row],[Total Elec Consumption]]*3.412</f>
        <v>444812.53248447191</v>
      </c>
      <c r="AM681" s="9">
        <f>Table1[[#This Row],[Total Gas Consumption]]*1</f>
        <v>0</v>
      </c>
      <c r="AN681" s="9">
        <f>Table1[[#This Row],[Total Steam Consumption]]*950/1000</f>
        <v>0</v>
      </c>
      <c r="AO681" s="9">
        <f>Table1[[#This Row],[Total HW Consumption]]</f>
        <v>8678.5714285714275</v>
      </c>
      <c r="AP681" s="9">
        <f>Table1[[#This Row],[Total CHW Consumption]]</f>
        <v>0</v>
      </c>
      <c r="AQ681" s="9">
        <f>Table1[[#This Row],[Total DW Consumption]]*0</f>
        <v>0</v>
      </c>
      <c r="AR681" s="9">
        <f>SUM(Table1[[#This Row],[Total Elec Energy]:[Total DW Energy]])</f>
        <v>453491.10391304333</v>
      </c>
      <c r="AS681" s="7">
        <f>IFERROR(Table1[[#This Row],[Total Building Energy (kBTU)]]/Table1[[#This Row],[Building Area]],0)</f>
        <v>4.8415248050331847</v>
      </c>
    </row>
    <row r="682" spans="1:45" x14ac:dyDescent="0.25">
      <c r="A682" s="4">
        <v>44593</v>
      </c>
      <c r="B682" t="s">
        <v>98</v>
      </c>
      <c r="C682">
        <f>VLOOKUP(Table1[[#This Row],[Building]],Building_Areas,2,FALSE)</f>
        <v>53163.17</v>
      </c>
      <c r="E682">
        <v>44296</v>
      </c>
      <c r="F682">
        <v>10754637.952</v>
      </c>
      <c r="G682">
        <v>202.2955429904257</v>
      </c>
      <c r="J682">
        <v>106000</v>
      </c>
      <c r="L682">
        <v>3500</v>
      </c>
      <c r="AF682" s="9">
        <f>SUMIF(Table1[[#Headers],[Steam Consumption]:[CHW Consumption_2]], "Elec*",D682:AE682)</f>
        <v>44296</v>
      </c>
      <c r="AG682" s="9">
        <f>SUMIF(Table1[[#Headers],[Steam Consumption]:[CHW Consumption_2]], "Gas*",D682:AE682)</f>
        <v>106000</v>
      </c>
      <c r="AH682" s="9">
        <f>SUMIF(Table1[[#Headers],[Steam Consumption]:[CHW Consumption_2]], "Steam*",D682:AE682)</f>
        <v>0</v>
      </c>
      <c r="AI682" s="9">
        <f>SUMIF(Table1[[#Headers],[Steam Consumption]:[CHW Consumption_2]], "HW *",D682:AE682)</f>
        <v>0</v>
      </c>
      <c r="AJ682" s="9">
        <f>SUMIF(Table1[[#Headers],[Steam Consumption]:[CHW Consumption_2]], "CHW*",D682:AE682)</f>
        <v>0</v>
      </c>
      <c r="AK682" s="9">
        <f>SUMIF(Table1[[#Headers],[Steam Consumption]:[CHW Consumption_2]], "DW*",D682:AE682)</f>
        <v>3500</v>
      </c>
      <c r="AL682" s="9">
        <f>Table1[[#This Row],[Total Elec Consumption]]*3.412</f>
        <v>151137.95199999999</v>
      </c>
      <c r="AM682" s="9">
        <f>Table1[[#This Row],[Total Gas Consumption]]*1</f>
        <v>106000</v>
      </c>
      <c r="AN682" s="9">
        <f>Table1[[#This Row],[Total Steam Consumption]]*950/1000</f>
        <v>0</v>
      </c>
      <c r="AO682" s="9">
        <f>Table1[[#This Row],[Total HW Consumption]]</f>
        <v>0</v>
      </c>
      <c r="AP682" s="9">
        <f>Table1[[#This Row],[Total CHW Consumption]]</f>
        <v>0</v>
      </c>
      <c r="AQ682" s="9">
        <f>Table1[[#This Row],[Total DW Consumption]]*0</f>
        <v>0</v>
      </c>
      <c r="AR682" s="9">
        <f>SUM(Table1[[#This Row],[Total Elec Energy]:[Total DW Energy]])</f>
        <v>257137.95199999999</v>
      </c>
      <c r="AS682" s="7">
        <f>IFERROR(Table1[[#This Row],[Total Building Energy (kBTU)]]/Table1[[#This Row],[Building Area]],0)</f>
        <v>4.8367686125563996</v>
      </c>
    </row>
    <row r="683" spans="1:45" x14ac:dyDescent="0.25">
      <c r="A683" s="4">
        <v>43405</v>
      </c>
      <c r="B683" t="s">
        <v>119</v>
      </c>
      <c r="C683">
        <f>VLOOKUP(Table1[[#This Row],[Building]],Building_Areas,2,FALSE)</f>
        <v>36500</v>
      </c>
      <c r="E683">
        <v>19005</v>
      </c>
      <c r="F683">
        <v>64956.745714285709</v>
      </c>
      <c r="G683">
        <v>1.7796368688845401</v>
      </c>
      <c r="K683">
        <v>111685.7142857143</v>
      </c>
      <c r="N683">
        <v>0</v>
      </c>
      <c r="AF683" s="9">
        <f>SUMIF(Table1[[#Headers],[Steam Consumption]:[CHW Consumption_2]], "Elec*",D683:AE683)</f>
        <v>19005</v>
      </c>
      <c r="AG683" s="9">
        <f>SUMIF(Table1[[#Headers],[Steam Consumption]:[CHW Consumption_2]], "Gas*",D683:AE683)</f>
        <v>0</v>
      </c>
      <c r="AH683" s="9">
        <f>SUMIF(Table1[[#Headers],[Steam Consumption]:[CHW Consumption_2]], "Steam*",D683:AE683)</f>
        <v>0</v>
      </c>
      <c r="AI683" s="9">
        <f>SUMIF(Table1[[#Headers],[Steam Consumption]:[CHW Consumption_2]], "HW *",D683:AE683)</f>
        <v>111685.7142857143</v>
      </c>
      <c r="AJ683" s="9">
        <f>SUMIF(Table1[[#Headers],[Steam Consumption]:[CHW Consumption_2]], "CHW*",D683:AE683)</f>
        <v>0</v>
      </c>
      <c r="AK683" s="9">
        <f>SUMIF(Table1[[#Headers],[Steam Consumption]:[CHW Consumption_2]], "DW*",D683:AE683)</f>
        <v>0</v>
      </c>
      <c r="AL683" s="9">
        <f>Table1[[#This Row],[Total Elec Consumption]]*3.412</f>
        <v>64845.06</v>
      </c>
      <c r="AM683" s="9">
        <f>Table1[[#This Row],[Total Gas Consumption]]*1</f>
        <v>0</v>
      </c>
      <c r="AN683" s="9">
        <f>Table1[[#This Row],[Total Steam Consumption]]*950/1000</f>
        <v>0</v>
      </c>
      <c r="AO683" s="9">
        <f>Table1[[#This Row],[Total HW Consumption]]</f>
        <v>111685.7142857143</v>
      </c>
      <c r="AP683" s="9">
        <f>Table1[[#This Row],[Total CHW Consumption]]</f>
        <v>0</v>
      </c>
      <c r="AQ683" s="9">
        <f>Table1[[#This Row],[Total DW Consumption]]*0</f>
        <v>0</v>
      </c>
      <c r="AR683" s="9">
        <f>SUM(Table1[[#This Row],[Total Elec Energy]:[Total DW Energy]])</f>
        <v>176530.77428571432</v>
      </c>
      <c r="AS683" s="7">
        <f>IFERROR(Table1[[#This Row],[Total Building Energy (kBTU)]]/Table1[[#This Row],[Building Area]],0)</f>
        <v>4.836459569471625</v>
      </c>
    </row>
    <row r="684" spans="1:45" x14ac:dyDescent="0.25">
      <c r="A684" s="4">
        <v>43405</v>
      </c>
      <c r="B684" t="s">
        <v>194</v>
      </c>
      <c r="C684">
        <f>VLOOKUP(Table1[[#This Row],[Building]],Building_Areas,2,FALSE)</f>
        <v>93667</v>
      </c>
      <c r="F684">
        <v>741882.5842857142</v>
      </c>
      <c r="G684">
        <v>7.9204264499312904</v>
      </c>
      <c r="H684">
        <v>117393.2142857143</v>
      </c>
      <c r="I684">
        <v>14375.71428571429</v>
      </c>
      <c r="K684">
        <v>1285.714285714286</v>
      </c>
      <c r="L684">
        <v>292285.71428571432</v>
      </c>
      <c r="AF684" s="9">
        <f>SUMIF(Table1[[#Headers],[Steam Consumption]:[CHW Consumption_2]], "Elec*",D684:AE684)</f>
        <v>131768.92857142858</v>
      </c>
      <c r="AG684" s="9">
        <f>SUMIF(Table1[[#Headers],[Steam Consumption]:[CHW Consumption_2]], "Gas*",D684:AE684)</f>
        <v>0</v>
      </c>
      <c r="AH684" s="9">
        <f>SUMIF(Table1[[#Headers],[Steam Consumption]:[CHW Consumption_2]], "Steam*",D684:AE684)</f>
        <v>0</v>
      </c>
      <c r="AI684" s="9">
        <f>SUMIF(Table1[[#Headers],[Steam Consumption]:[CHW Consumption_2]], "HW *",D684:AE684)</f>
        <v>1285.714285714286</v>
      </c>
      <c r="AJ684" s="9">
        <f>SUMIF(Table1[[#Headers],[Steam Consumption]:[CHW Consumption_2]], "CHW*",D684:AE684)</f>
        <v>0</v>
      </c>
      <c r="AK684" s="9">
        <f>SUMIF(Table1[[#Headers],[Steam Consumption]:[CHW Consumption_2]], "DW*",D684:AE684)</f>
        <v>292285.71428571432</v>
      </c>
      <c r="AL684" s="9">
        <f>Table1[[#This Row],[Total Elec Consumption]]*3.412</f>
        <v>449595.58428571431</v>
      </c>
      <c r="AM684" s="9">
        <f>Table1[[#This Row],[Total Gas Consumption]]*1</f>
        <v>0</v>
      </c>
      <c r="AN684" s="9">
        <f>Table1[[#This Row],[Total Steam Consumption]]*950/1000</f>
        <v>0</v>
      </c>
      <c r="AO684" s="9">
        <f>Table1[[#This Row],[Total HW Consumption]]</f>
        <v>1285.714285714286</v>
      </c>
      <c r="AP684" s="9">
        <f>Table1[[#This Row],[Total CHW Consumption]]</f>
        <v>0</v>
      </c>
      <c r="AQ684" s="9">
        <f>Table1[[#This Row],[Total DW Consumption]]*0</f>
        <v>0</v>
      </c>
      <c r="AR684" s="9">
        <f>SUM(Table1[[#This Row],[Total Elec Energy]:[Total DW Energy]])</f>
        <v>450881.29857142858</v>
      </c>
      <c r="AS684" s="7">
        <f>IFERROR(Table1[[#This Row],[Total Building Energy (kBTU)]]/Table1[[#This Row],[Building Area]],0)</f>
        <v>4.8136622137084411</v>
      </c>
    </row>
    <row r="685" spans="1:45" x14ac:dyDescent="0.25">
      <c r="A685" s="4">
        <v>44621</v>
      </c>
      <c r="B685" t="s">
        <v>125</v>
      </c>
      <c r="C685">
        <f>VLOOKUP(Table1[[#This Row],[Building]],Building_Areas,2,FALSE)</f>
        <v>27319</v>
      </c>
      <c r="E685">
        <v>30840.724137931029</v>
      </c>
      <c r="F685">
        <v>2701478.5507586212</v>
      </c>
      <c r="G685">
        <v>98.886436207716997</v>
      </c>
      <c r="J685">
        <v>25962.5</v>
      </c>
      <c r="AF685" s="9">
        <f>SUMIF(Table1[[#Headers],[Steam Consumption]:[CHW Consumption_2]], "Elec*",D685:AE685)</f>
        <v>30840.724137931029</v>
      </c>
      <c r="AG685" s="9">
        <f>SUMIF(Table1[[#Headers],[Steam Consumption]:[CHW Consumption_2]], "Gas*",D685:AE685)</f>
        <v>25962.5</v>
      </c>
      <c r="AH685" s="9">
        <f>SUMIF(Table1[[#Headers],[Steam Consumption]:[CHW Consumption_2]], "Steam*",D685:AE685)</f>
        <v>0</v>
      </c>
      <c r="AI685" s="9">
        <f>SUMIF(Table1[[#Headers],[Steam Consumption]:[CHW Consumption_2]], "HW *",D685:AE685)</f>
        <v>0</v>
      </c>
      <c r="AJ685" s="9">
        <f>SUMIF(Table1[[#Headers],[Steam Consumption]:[CHW Consumption_2]], "CHW*",D685:AE685)</f>
        <v>0</v>
      </c>
      <c r="AK685" s="9">
        <f>SUMIF(Table1[[#Headers],[Steam Consumption]:[CHW Consumption_2]], "DW*",D685:AE685)</f>
        <v>0</v>
      </c>
      <c r="AL685" s="9">
        <f>Table1[[#This Row],[Total Elec Consumption]]*3.412</f>
        <v>105228.55075862067</v>
      </c>
      <c r="AM685" s="9">
        <f>Table1[[#This Row],[Total Gas Consumption]]*1</f>
        <v>25962.5</v>
      </c>
      <c r="AN685" s="9">
        <f>Table1[[#This Row],[Total Steam Consumption]]*950/1000</f>
        <v>0</v>
      </c>
      <c r="AO685" s="9">
        <f>Table1[[#This Row],[Total HW Consumption]]</f>
        <v>0</v>
      </c>
      <c r="AP685" s="9">
        <f>Table1[[#This Row],[Total CHW Consumption]]</f>
        <v>0</v>
      </c>
      <c r="AQ685" s="9">
        <f>Table1[[#This Row],[Total DW Consumption]]*0</f>
        <v>0</v>
      </c>
      <c r="AR685" s="9">
        <f>SUM(Table1[[#This Row],[Total Elec Energy]:[Total DW Energy]])</f>
        <v>131191.05075862067</v>
      </c>
      <c r="AS685" s="7">
        <f>IFERROR(Table1[[#This Row],[Total Building Energy (kBTU)]]/Table1[[#This Row],[Building Area]],0)</f>
        <v>4.8021908107405347</v>
      </c>
    </row>
    <row r="686" spans="1:45" x14ac:dyDescent="0.25">
      <c r="A686" s="4">
        <v>43770</v>
      </c>
      <c r="B686" t="s">
        <v>125</v>
      </c>
      <c r="C686">
        <f>VLOOKUP(Table1[[#This Row],[Building]],Building_Areas,2,FALSE)</f>
        <v>27319</v>
      </c>
      <c r="E686">
        <v>28446.428571428569</v>
      </c>
      <c r="F686">
        <v>3506344.9285714282</v>
      </c>
      <c r="G686">
        <v>128.34821657349929</v>
      </c>
      <c r="J686">
        <v>34092.857142857138</v>
      </c>
      <c r="AF686" s="9">
        <f>SUMIF(Table1[[#Headers],[Steam Consumption]:[CHW Consumption_2]], "Elec*",D686:AE686)</f>
        <v>28446.428571428569</v>
      </c>
      <c r="AG686" s="9">
        <f>SUMIF(Table1[[#Headers],[Steam Consumption]:[CHW Consumption_2]], "Gas*",D686:AE686)</f>
        <v>34092.857142857138</v>
      </c>
      <c r="AH686" s="9">
        <f>SUMIF(Table1[[#Headers],[Steam Consumption]:[CHW Consumption_2]], "Steam*",D686:AE686)</f>
        <v>0</v>
      </c>
      <c r="AI686" s="9">
        <f>SUMIF(Table1[[#Headers],[Steam Consumption]:[CHW Consumption_2]], "HW *",D686:AE686)</f>
        <v>0</v>
      </c>
      <c r="AJ686" s="9">
        <f>SUMIF(Table1[[#Headers],[Steam Consumption]:[CHW Consumption_2]], "CHW*",D686:AE686)</f>
        <v>0</v>
      </c>
      <c r="AK686" s="9">
        <f>SUMIF(Table1[[#Headers],[Steam Consumption]:[CHW Consumption_2]], "DW*",D686:AE686)</f>
        <v>0</v>
      </c>
      <c r="AL686" s="9">
        <f>Table1[[#This Row],[Total Elec Consumption]]*3.412</f>
        <v>97059.214285714275</v>
      </c>
      <c r="AM686" s="9">
        <f>Table1[[#This Row],[Total Gas Consumption]]*1</f>
        <v>34092.857142857138</v>
      </c>
      <c r="AN686" s="9">
        <f>Table1[[#This Row],[Total Steam Consumption]]*950/1000</f>
        <v>0</v>
      </c>
      <c r="AO686" s="9">
        <f>Table1[[#This Row],[Total HW Consumption]]</f>
        <v>0</v>
      </c>
      <c r="AP686" s="9">
        <f>Table1[[#This Row],[Total CHW Consumption]]</f>
        <v>0</v>
      </c>
      <c r="AQ686" s="9">
        <f>Table1[[#This Row],[Total DW Consumption]]*0</f>
        <v>0</v>
      </c>
      <c r="AR686" s="9">
        <f>SUM(Table1[[#This Row],[Total Elec Energy]:[Total DW Energy]])</f>
        <v>131152.07142857142</v>
      </c>
      <c r="AS686" s="7">
        <f>IFERROR(Table1[[#This Row],[Total Building Energy (kBTU)]]/Table1[[#This Row],[Building Area]],0)</f>
        <v>4.8007639894788028</v>
      </c>
    </row>
    <row r="687" spans="1:45" x14ac:dyDescent="0.25">
      <c r="A687" s="4">
        <v>43282</v>
      </c>
      <c r="B687" t="s">
        <v>108</v>
      </c>
      <c r="C687">
        <f>VLOOKUP(Table1[[#This Row],[Building]],Building_Areas,2,FALSE)</f>
        <v>87647</v>
      </c>
      <c r="E687">
        <v>36703.285714287311</v>
      </c>
      <c r="F687">
        <v>9053436.3908571489</v>
      </c>
      <c r="G687">
        <v>103.294310026095</v>
      </c>
      <c r="J687">
        <v>89280</v>
      </c>
      <c r="K687">
        <v>0</v>
      </c>
      <c r="L687">
        <v>0</v>
      </c>
      <c r="N687">
        <v>2926.2857142857388</v>
      </c>
      <c r="AB687">
        <v>0.85714285704307258</v>
      </c>
      <c r="AC687">
        <v>0</v>
      </c>
      <c r="AD687">
        <v>101758.57142857461</v>
      </c>
      <c r="AE687">
        <v>100094.2857142873</v>
      </c>
      <c r="AF687" s="9">
        <f>SUMIF(Table1[[#Headers],[Steam Consumption]:[CHW Consumption_2]], "Elec*",D687:AE687)</f>
        <v>36703.285714287311</v>
      </c>
      <c r="AG687" s="9">
        <f>SUMIF(Table1[[#Headers],[Steam Consumption]:[CHW Consumption_2]], "Gas*",D687:AE687)</f>
        <v>89280</v>
      </c>
      <c r="AH687" s="9">
        <f>SUMIF(Table1[[#Headers],[Steam Consumption]:[CHW Consumption_2]], "Steam*",D687:AE687)</f>
        <v>0</v>
      </c>
      <c r="AI687" s="9">
        <f>SUMIF(Table1[[#Headers],[Steam Consumption]:[CHW Consumption_2]], "HW *",D687:AE687)</f>
        <v>0.85714285704307258</v>
      </c>
      <c r="AJ687" s="9">
        <f>SUMIF(Table1[[#Headers],[Steam Consumption]:[CHW Consumption_2]], "CHW*",D687:AE687)</f>
        <v>204779.14285714764</v>
      </c>
      <c r="AK687" s="9">
        <f>SUMIF(Table1[[#Headers],[Steam Consumption]:[CHW Consumption_2]], "DW*",D687:AE687)</f>
        <v>0</v>
      </c>
      <c r="AL687" s="9">
        <f>Table1[[#This Row],[Total Elec Consumption]]*3.412</f>
        <v>125231.61085714831</v>
      </c>
      <c r="AM687" s="9">
        <f>Table1[[#This Row],[Total Gas Consumption]]*1</f>
        <v>89280</v>
      </c>
      <c r="AN687" s="9">
        <f>Table1[[#This Row],[Total Steam Consumption]]*950/1000</f>
        <v>0</v>
      </c>
      <c r="AO687" s="9">
        <f>Table1[[#This Row],[Total HW Consumption]]</f>
        <v>0.85714285704307258</v>
      </c>
      <c r="AP687" s="9">
        <f>Table1[[#This Row],[Total CHW Consumption]]</f>
        <v>204779.14285714764</v>
      </c>
      <c r="AQ687" s="9">
        <f>Table1[[#This Row],[Total DW Consumption]]*0</f>
        <v>0</v>
      </c>
      <c r="AR687" s="9">
        <f>SUM(Table1[[#This Row],[Total Elec Energy]:[Total DW Energy]])</f>
        <v>419291.61085715296</v>
      </c>
      <c r="AS687" s="7">
        <f>IFERROR(Table1[[#This Row],[Total Building Energy (kBTU)]]/Table1[[#This Row],[Building Area]],0)</f>
        <v>4.7838672271401528</v>
      </c>
    </row>
    <row r="688" spans="1:45" x14ac:dyDescent="0.25">
      <c r="A688" s="4">
        <v>44409</v>
      </c>
      <c r="B688" t="s">
        <v>96</v>
      </c>
      <c r="C688">
        <f>VLOOKUP(Table1[[#This Row],[Building]],Building_Areas,2,FALSE)</f>
        <v>392894</v>
      </c>
      <c r="D688">
        <v>0</v>
      </c>
      <c r="F688">
        <v>84363148.903555557</v>
      </c>
      <c r="G688">
        <v>214.7224159787514</v>
      </c>
      <c r="H688">
        <v>0</v>
      </c>
      <c r="I688">
        <v>0</v>
      </c>
      <c r="M688">
        <v>107443.5</v>
      </c>
      <c r="O688">
        <v>395696.05555555562</v>
      </c>
      <c r="P688">
        <v>90432</v>
      </c>
      <c r="Q688">
        <v>0</v>
      </c>
      <c r="R688">
        <v>0</v>
      </c>
      <c r="S688">
        <v>0</v>
      </c>
      <c r="T688">
        <v>145</v>
      </c>
      <c r="U688">
        <v>541</v>
      </c>
      <c r="V688">
        <v>4871</v>
      </c>
      <c r="W688">
        <v>4880</v>
      </c>
      <c r="X688">
        <v>2623</v>
      </c>
      <c r="Y688">
        <v>8585</v>
      </c>
      <c r="Z688">
        <v>53500</v>
      </c>
      <c r="AA688">
        <v>45100</v>
      </c>
      <c r="AF688" s="9">
        <f>SUMIF(Table1[[#Headers],[Steam Consumption]:[CHW Consumption_2]], "Elec*",D688:AE688)</f>
        <v>524784.55555555562</v>
      </c>
      <c r="AG688" s="9">
        <f>SUMIF(Table1[[#Headers],[Steam Consumption]:[CHW Consumption_2]], "Gas*",D688:AE688)</f>
        <v>0</v>
      </c>
      <c r="AH688" s="9">
        <f>SUMIF(Table1[[#Headers],[Steam Consumption]:[CHW Consumption_2]], "Steam*",D688:AE688)</f>
        <v>90432</v>
      </c>
      <c r="AI688" s="9">
        <f>SUMIF(Table1[[#Headers],[Steam Consumption]:[CHW Consumption_2]], "HW *",D688:AE688)</f>
        <v>0</v>
      </c>
      <c r="AJ688" s="9">
        <f>SUMIF(Table1[[#Headers],[Steam Consumption]:[CHW Consumption_2]], "CHW*",D688:AE688)</f>
        <v>0</v>
      </c>
      <c r="AK688" s="9">
        <f>SUMIF(Table1[[#Headers],[Steam Consumption]:[CHW Consumption_2]], "DW*",D688:AE688)</f>
        <v>98600</v>
      </c>
      <c r="AL688" s="9">
        <f>Table1[[#This Row],[Total Elec Consumption]]*3.412</f>
        <v>1790564.9035555557</v>
      </c>
      <c r="AM688" s="9">
        <f>Table1[[#This Row],[Total Gas Consumption]]*1</f>
        <v>0</v>
      </c>
      <c r="AN688" s="9">
        <f>Table1[[#This Row],[Total Steam Consumption]]*950/1000</f>
        <v>85910.399999999994</v>
      </c>
      <c r="AO688" s="9">
        <f>Table1[[#This Row],[Total HW Consumption]]</f>
        <v>0</v>
      </c>
      <c r="AP688" s="9">
        <f>Table1[[#This Row],[Total CHW Consumption]]</f>
        <v>0</v>
      </c>
      <c r="AQ688" s="9">
        <f>Table1[[#This Row],[Total DW Consumption]]*0</f>
        <v>0</v>
      </c>
      <c r="AR688" s="9">
        <f>SUM(Table1[[#This Row],[Total Elec Energy]:[Total DW Energy]])</f>
        <v>1876475.3035555556</v>
      </c>
      <c r="AS688" s="7">
        <f>IFERROR(Table1[[#This Row],[Total Building Energy (kBTU)]]/Table1[[#This Row],[Building Area]],0)</f>
        <v>4.7760345119944709</v>
      </c>
    </row>
    <row r="689" spans="1:45" x14ac:dyDescent="0.25">
      <c r="A689" s="4">
        <v>43132</v>
      </c>
      <c r="B689" t="s">
        <v>78</v>
      </c>
      <c r="C689">
        <f>VLOOKUP(Table1[[#This Row],[Building]],Building_Areas,2,FALSE)</f>
        <v>20363</v>
      </c>
      <c r="E689">
        <v>7903</v>
      </c>
      <c r="F689">
        <v>7054965.0360000003</v>
      </c>
      <c r="G689">
        <v>346.46000275008589</v>
      </c>
      <c r="J689">
        <v>70280</v>
      </c>
      <c r="AF689" s="9">
        <f>SUMIF(Table1[[#Headers],[Steam Consumption]:[CHW Consumption_2]], "Elec*",D689:AE689)</f>
        <v>7903</v>
      </c>
      <c r="AG689" s="9">
        <f>SUMIF(Table1[[#Headers],[Steam Consumption]:[CHW Consumption_2]], "Gas*",D689:AE689)</f>
        <v>70280</v>
      </c>
      <c r="AH689" s="9">
        <f>SUMIF(Table1[[#Headers],[Steam Consumption]:[CHW Consumption_2]], "Steam*",D689:AE689)</f>
        <v>0</v>
      </c>
      <c r="AI689" s="9">
        <f>SUMIF(Table1[[#Headers],[Steam Consumption]:[CHW Consumption_2]], "HW *",D689:AE689)</f>
        <v>0</v>
      </c>
      <c r="AJ689" s="9">
        <f>SUMIF(Table1[[#Headers],[Steam Consumption]:[CHW Consumption_2]], "CHW*",D689:AE689)</f>
        <v>0</v>
      </c>
      <c r="AK689" s="9">
        <f>SUMIF(Table1[[#Headers],[Steam Consumption]:[CHW Consumption_2]], "DW*",D689:AE689)</f>
        <v>0</v>
      </c>
      <c r="AL689" s="9">
        <f>Table1[[#This Row],[Total Elec Consumption]]*3.412</f>
        <v>26965.036</v>
      </c>
      <c r="AM689" s="9">
        <f>Table1[[#This Row],[Total Gas Consumption]]*1</f>
        <v>70280</v>
      </c>
      <c r="AN689" s="9">
        <f>Table1[[#This Row],[Total Steam Consumption]]*950/1000</f>
        <v>0</v>
      </c>
      <c r="AO689" s="9">
        <f>Table1[[#This Row],[Total HW Consumption]]</f>
        <v>0</v>
      </c>
      <c r="AP689" s="9">
        <f>Table1[[#This Row],[Total CHW Consumption]]</f>
        <v>0</v>
      </c>
      <c r="AQ689" s="9">
        <f>Table1[[#This Row],[Total DW Consumption]]*0</f>
        <v>0</v>
      </c>
      <c r="AR689" s="9">
        <f>SUM(Table1[[#This Row],[Total Elec Energy]:[Total DW Energy]])</f>
        <v>97245.035999999993</v>
      </c>
      <c r="AS689" s="7">
        <f>IFERROR(Table1[[#This Row],[Total Building Energy (kBTU)]]/Table1[[#This Row],[Building Area]],0)</f>
        <v>4.7755751117222411</v>
      </c>
    </row>
    <row r="690" spans="1:45" x14ac:dyDescent="0.25">
      <c r="A690" s="4">
        <v>43344</v>
      </c>
      <c r="B690" t="s">
        <v>108</v>
      </c>
      <c r="C690">
        <f>VLOOKUP(Table1[[#This Row],[Building]],Building_Areas,2,FALSE)</f>
        <v>87647</v>
      </c>
      <c r="E690">
        <v>47613.333333333343</v>
      </c>
      <c r="F690">
        <v>8493629.0017490834</v>
      </c>
      <c r="G690">
        <v>96.907241568440256</v>
      </c>
      <c r="J690">
        <v>83310</v>
      </c>
      <c r="K690">
        <v>0</v>
      </c>
      <c r="L690">
        <v>0</v>
      </c>
      <c r="N690">
        <v>2327.1428571428569</v>
      </c>
      <c r="AB690">
        <v>251.78571428571431</v>
      </c>
      <c r="AC690">
        <v>0</v>
      </c>
      <c r="AD690">
        <v>83596.153846153844</v>
      </c>
      <c r="AE690">
        <v>86133.333333333343</v>
      </c>
      <c r="AF690" s="9">
        <f>SUMIF(Table1[[#Headers],[Steam Consumption]:[CHW Consumption_2]], "Elec*",D690:AE690)</f>
        <v>47613.333333333343</v>
      </c>
      <c r="AG690" s="9">
        <f>SUMIF(Table1[[#Headers],[Steam Consumption]:[CHW Consumption_2]], "Gas*",D690:AE690)</f>
        <v>83310</v>
      </c>
      <c r="AH690" s="9">
        <f>SUMIF(Table1[[#Headers],[Steam Consumption]:[CHW Consumption_2]], "Steam*",D690:AE690)</f>
        <v>0</v>
      </c>
      <c r="AI690" s="9">
        <f>SUMIF(Table1[[#Headers],[Steam Consumption]:[CHW Consumption_2]], "HW *",D690:AE690)</f>
        <v>251.78571428571431</v>
      </c>
      <c r="AJ690" s="9">
        <f>SUMIF(Table1[[#Headers],[Steam Consumption]:[CHW Consumption_2]], "CHW*",D690:AE690)</f>
        <v>172056.63003663003</v>
      </c>
      <c r="AK690" s="9">
        <f>SUMIF(Table1[[#Headers],[Steam Consumption]:[CHW Consumption_2]], "DW*",D690:AE690)</f>
        <v>0</v>
      </c>
      <c r="AL690" s="9">
        <f>Table1[[#This Row],[Total Elec Consumption]]*3.412</f>
        <v>162456.69333333336</v>
      </c>
      <c r="AM690" s="9">
        <f>Table1[[#This Row],[Total Gas Consumption]]*1</f>
        <v>83310</v>
      </c>
      <c r="AN690" s="9">
        <f>Table1[[#This Row],[Total Steam Consumption]]*950/1000</f>
        <v>0</v>
      </c>
      <c r="AO690" s="9">
        <f>Table1[[#This Row],[Total HW Consumption]]</f>
        <v>251.78571428571431</v>
      </c>
      <c r="AP690" s="9">
        <f>Table1[[#This Row],[Total CHW Consumption]]</f>
        <v>172056.63003663003</v>
      </c>
      <c r="AQ690" s="9">
        <f>Table1[[#This Row],[Total DW Consumption]]*0</f>
        <v>0</v>
      </c>
      <c r="AR690" s="9">
        <f>SUM(Table1[[#This Row],[Total Elec Energy]:[Total DW Energy]])</f>
        <v>418075.10908424912</v>
      </c>
      <c r="AS690" s="7">
        <f>IFERROR(Table1[[#This Row],[Total Building Energy (kBTU)]]/Table1[[#This Row],[Building Area]],0)</f>
        <v>4.7699876673959078</v>
      </c>
    </row>
    <row r="691" spans="1:45" x14ac:dyDescent="0.25">
      <c r="A691" s="4">
        <v>43831</v>
      </c>
      <c r="B691" t="s">
        <v>108</v>
      </c>
      <c r="C691">
        <f>VLOOKUP(Table1[[#This Row],[Building]],Building_Areas,2,FALSE)</f>
        <v>87647</v>
      </c>
      <c r="E691">
        <v>34756.740740740737</v>
      </c>
      <c r="F691">
        <v>28495575.31347638</v>
      </c>
      <c r="G691">
        <v>325.11752043397229</v>
      </c>
      <c r="J691">
        <v>283769.72413793107</v>
      </c>
      <c r="K691">
        <v>1743.48275862069</v>
      </c>
      <c r="L691">
        <v>0</v>
      </c>
      <c r="N691">
        <v>0</v>
      </c>
      <c r="AB691">
        <v>11146.103448275861</v>
      </c>
      <c r="AC691">
        <v>0</v>
      </c>
      <c r="AD691">
        <v>10.68965517241379</v>
      </c>
      <c r="AE691">
        <v>0</v>
      </c>
      <c r="AF691" s="9">
        <f>SUMIF(Table1[[#Headers],[Steam Consumption]:[CHW Consumption_2]], "Elec*",D691:AE691)</f>
        <v>34756.740740740737</v>
      </c>
      <c r="AG691" s="9">
        <f>SUMIF(Table1[[#Headers],[Steam Consumption]:[CHW Consumption_2]], "Gas*",D691:AE691)</f>
        <v>283769.72413793107</v>
      </c>
      <c r="AH691" s="9">
        <f>SUMIF(Table1[[#Headers],[Steam Consumption]:[CHW Consumption_2]], "Steam*",D691:AE691)</f>
        <v>0</v>
      </c>
      <c r="AI691" s="9">
        <f>SUMIF(Table1[[#Headers],[Steam Consumption]:[CHW Consumption_2]], "HW *",D691:AE691)</f>
        <v>12889.586206896551</v>
      </c>
      <c r="AJ691" s="9">
        <f>SUMIF(Table1[[#Headers],[Steam Consumption]:[CHW Consumption_2]], "CHW*",D691:AE691)</f>
        <v>10.68965517241379</v>
      </c>
      <c r="AK691" s="9">
        <f>SUMIF(Table1[[#Headers],[Steam Consumption]:[CHW Consumption_2]], "DW*",D691:AE691)</f>
        <v>0</v>
      </c>
      <c r="AL691" s="9">
        <f>Table1[[#This Row],[Total Elec Consumption]]*3.412</f>
        <v>118589.99940740739</v>
      </c>
      <c r="AM691" s="9">
        <f>Table1[[#This Row],[Total Gas Consumption]]*1</f>
        <v>283769.72413793107</v>
      </c>
      <c r="AN691" s="9">
        <f>Table1[[#This Row],[Total Steam Consumption]]*950/1000</f>
        <v>0</v>
      </c>
      <c r="AO691" s="9">
        <f>Table1[[#This Row],[Total HW Consumption]]</f>
        <v>12889.586206896551</v>
      </c>
      <c r="AP691" s="9">
        <f>Table1[[#This Row],[Total CHW Consumption]]</f>
        <v>10.68965517241379</v>
      </c>
      <c r="AQ691" s="9">
        <f>Table1[[#This Row],[Total DW Consumption]]*0</f>
        <v>0</v>
      </c>
      <c r="AR691" s="9">
        <f>SUM(Table1[[#This Row],[Total Elec Energy]:[Total DW Energy]])</f>
        <v>415259.99940740748</v>
      </c>
      <c r="AS691" s="7">
        <f>IFERROR(Table1[[#This Row],[Total Building Energy (kBTU)]]/Table1[[#This Row],[Building Area]],0)</f>
        <v>4.7378689448287732</v>
      </c>
    </row>
    <row r="692" spans="1:45" x14ac:dyDescent="0.25">
      <c r="A692" s="4">
        <v>44348</v>
      </c>
      <c r="B692" t="s">
        <v>125</v>
      </c>
      <c r="C692">
        <f>VLOOKUP(Table1[[#This Row],[Building]],Building_Areas,2,FALSE)</f>
        <v>27319</v>
      </c>
      <c r="E692">
        <v>36773</v>
      </c>
      <c r="F692">
        <v>497469.47600000002</v>
      </c>
      <c r="G692">
        <v>18.209651744207331</v>
      </c>
      <c r="J692">
        <v>3720</v>
      </c>
      <c r="AF692" s="9">
        <f>SUMIF(Table1[[#Headers],[Steam Consumption]:[CHW Consumption_2]], "Elec*",D692:AE692)</f>
        <v>36773</v>
      </c>
      <c r="AG692" s="9">
        <f>SUMIF(Table1[[#Headers],[Steam Consumption]:[CHW Consumption_2]], "Gas*",D692:AE692)</f>
        <v>3720</v>
      </c>
      <c r="AH692" s="9">
        <f>SUMIF(Table1[[#Headers],[Steam Consumption]:[CHW Consumption_2]], "Steam*",D692:AE692)</f>
        <v>0</v>
      </c>
      <c r="AI692" s="9">
        <f>SUMIF(Table1[[#Headers],[Steam Consumption]:[CHW Consumption_2]], "HW *",D692:AE692)</f>
        <v>0</v>
      </c>
      <c r="AJ692" s="9">
        <f>SUMIF(Table1[[#Headers],[Steam Consumption]:[CHW Consumption_2]], "CHW*",D692:AE692)</f>
        <v>0</v>
      </c>
      <c r="AK692" s="9">
        <f>SUMIF(Table1[[#Headers],[Steam Consumption]:[CHW Consumption_2]], "DW*",D692:AE692)</f>
        <v>0</v>
      </c>
      <c r="AL692" s="9">
        <f>Table1[[#This Row],[Total Elec Consumption]]*3.412</f>
        <v>125469.476</v>
      </c>
      <c r="AM692" s="9">
        <f>Table1[[#This Row],[Total Gas Consumption]]*1</f>
        <v>3720</v>
      </c>
      <c r="AN692" s="9">
        <f>Table1[[#This Row],[Total Steam Consumption]]*950/1000</f>
        <v>0</v>
      </c>
      <c r="AO692" s="9">
        <f>Table1[[#This Row],[Total HW Consumption]]</f>
        <v>0</v>
      </c>
      <c r="AP692" s="9">
        <f>Table1[[#This Row],[Total CHW Consumption]]</f>
        <v>0</v>
      </c>
      <c r="AQ692" s="9">
        <f>Table1[[#This Row],[Total DW Consumption]]*0</f>
        <v>0</v>
      </c>
      <c r="AR692" s="9">
        <f>SUM(Table1[[#This Row],[Total Elec Energy]:[Total DW Energy]])</f>
        <v>129189.476</v>
      </c>
      <c r="AS692" s="7">
        <f>IFERROR(Table1[[#This Row],[Total Building Energy (kBTU)]]/Table1[[#This Row],[Building Area]],0)</f>
        <v>4.7289240455360737</v>
      </c>
    </row>
    <row r="693" spans="1:45" x14ac:dyDescent="0.25">
      <c r="A693" s="4">
        <v>44317</v>
      </c>
      <c r="B693" t="s">
        <v>125</v>
      </c>
      <c r="C693">
        <f>VLOOKUP(Table1[[#This Row],[Building]],Building_Areas,2,FALSE)</f>
        <v>27319</v>
      </c>
      <c r="E693">
        <v>37387</v>
      </c>
      <c r="F693">
        <v>289564.44400000002</v>
      </c>
      <c r="G693">
        <v>10.599379333064901</v>
      </c>
      <c r="J693">
        <v>1620</v>
      </c>
      <c r="AF693" s="9">
        <f>SUMIF(Table1[[#Headers],[Steam Consumption]:[CHW Consumption_2]], "Elec*",D693:AE693)</f>
        <v>37387</v>
      </c>
      <c r="AG693" s="9">
        <f>SUMIF(Table1[[#Headers],[Steam Consumption]:[CHW Consumption_2]], "Gas*",D693:AE693)</f>
        <v>1620</v>
      </c>
      <c r="AH693" s="9">
        <f>SUMIF(Table1[[#Headers],[Steam Consumption]:[CHW Consumption_2]], "Steam*",D693:AE693)</f>
        <v>0</v>
      </c>
      <c r="AI693" s="9">
        <f>SUMIF(Table1[[#Headers],[Steam Consumption]:[CHW Consumption_2]], "HW *",D693:AE693)</f>
        <v>0</v>
      </c>
      <c r="AJ693" s="9">
        <f>SUMIF(Table1[[#Headers],[Steam Consumption]:[CHW Consumption_2]], "CHW*",D693:AE693)</f>
        <v>0</v>
      </c>
      <c r="AK693" s="9">
        <f>SUMIF(Table1[[#Headers],[Steam Consumption]:[CHW Consumption_2]], "DW*",D693:AE693)</f>
        <v>0</v>
      </c>
      <c r="AL693" s="9">
        <f>Table1[[#This Row],[Total Elec Consumption]]*3.412</f>
        <v>127564.444</v>
      </c>
      <c r="AM693" s="9">
        <f>Table1[[#This Row],[Total Gas Consumption]]*1</f>
        <v>1620</v>
      </c>
      <c r="AN693" s="9">
        <f>Table1[[#This Row],[Total Steam Consumption]]*950/1000</f>
        <v>0</v>
      </c>
      <c r="AO693" s="9">
        <f>Table1[[#This Row],[Total HW Consumption]]</f>
        <v>0</v>
      </c>
      <c r="AP693" s="9">
        <f>Table1[[#This Row],[Total CHW Consumption]]</f>
        <v>0</v>
      </c>
      <c r="AQ693" s="9">
        <f>Table1[[#This Row],[Total DW Consumption]]*0</f>
        <v>0</v>
      </c>
      <c r="AR693" s="9">
        <f>SUM(Table1[[#This Row],[Total Elec Energy]:[Total DW Energy]])</f>
        <v>129184.444</v>
      </c>
      <c r="AS693" s="7">
        <f>IFERROR(Table1[[#This Row],[Total Building Energy (kBTU)]]/Table1[[#This Row],[Building Area]],0)</f>
        <v>4.728739851385483</v>
      </c>
    </row>
    <row r="694" spans="1:45" x14ac:dyDescent="0.25">
      <c r="A694" s="4">
        <v>43405</v>
      </c>
      <c r="B694" t="s">
        <v>125</v>
      </c>
      <c r="C694">
        <f>VLOOKUP(Table1[[#This Row],[Building]],Building_Areas,2,FALSE)</f>
        <v>27319</v>
      </c>
      <c r="E694">
        <v>29259.642857142859</v>
      </c>
      <c r="F694">
        <v>3028048.1871428569</v>
      </c>
      <c r="G694">
        <v>110.8403743600738</v>
      </c>
      <c r="J694">
        <v>29282.142857142859</v>
      </c>
      <c r="AF694" s="9">
        <f>SUMIF(Table1[[#Headers],[Steam Consumption]:[CHW Consumption_2]], "Elec*",D694:AE694)</f>
        <v>29259.642857142859</v>
      </c>
      <c r="AG694" s="9">
        <f>SUMIF(Table1[[#Headers],[Steam Consumption]:[CHW Consumption_2]], "Gas*",D694:AE694)</f>
        <v>29282.142857142859</v>
      </c>
      <c r="AH694" s="9">
        <f>SUMIF(Table1[[#Headers],[Steam Consumption]:[CHW Consumption_2]], "Steam*",D694:AE694)</f>
        <v>0</v>
      </c>
      <c r="AI694" s="9">
        <f>SUMIF(Table1[[#Headers],[Steam Consumption]:[CHW Consumption_2]], "HW *",D694:AE694)</f>
        <v>0</v>
      </c>
      <c r="AJ694" s="9">
        <f>SUMIF(Table1[[#Headers],[Steam Consumption]:[CHW Consumption_2]], "CHW*",D694:AE694)</f>
        <v>0</v>
      </c>
      <c r="AK694" s="9">
        <f>SUMIF(Table1[[#Headers],[Steam Consumption]:[CHW Consumption_2]], "DW*",D694:AE694)</f>
        <v>0</v>
      </c>
      <c r="AL694" s="9">
        <f>Table1[[#This Row],[Total Elec Consumption]]*3.412</f>
        <v>99833.901428571437</v>
      </c>
      <c r="AM694" s="9">
        <f>Table1[[#This Row],[Total Gas Consumption]]*1</f>
        <v>29282.142857142859</v>
      </c>
      <c r="AN694" s="9">
        <f>Table1[[#This Row],[Total Steam Consumption]]*950/1000</f>
        <v>0</v>
      </c>
      <c r="AO694" s="9">
        <f>Table1[[#This Row],[Total HW Consumption]]</f>
        <v>0</v>
      </c>
      <c r="AP694" s="9">
        <f>Table1[[#This Row],[Total CHW Consumption]]</f>
        <v>0</v>
      </c>
      <c r="AQ694" s="9">
        <f>Table1[[#This Row],[Total DW Consumption]]*0</f>
        <v>0</v>
      </c>
      <c r="AR694" s="9">
        <f>SUM(Table1[[#This Row],[Total Elec Energy]:[Total DW Energy]])</f>
        <v>129116.04428571429</v>
      </c>
      <c r="AS694" s="7">
        <f>IFERROR(Table1[[#This Row],[Total Building Energy (kBTU)]]/Table1[[#This Row],[Building Area]],0)</f>
        <v>4.7262361098764334</v>
      </c>
    </row>
    <row r="695" spans="1:45" x14ac:dyDescent="0.25">
      <c r="A695" s="4">
        <v>43922</v>
      </c>
      <c r="B695" t="s">
        <v>68</v>
      </c>
      <c r="C695">
        <f>VLOOKUP(Table1[[#This Row],[Building]],Building_Areas,2,FALSE)</f>
        <v>15616</v>
      </c>
      <c r="E695">
        <v>4783.3333333333339</v>
      </c>
      <c r="F695">
        <v>5750606.447619047</v>
      </c>
      <c r="G695">
        <v>368.25092518052298</v>
      </c>
      <c r="J695">
        <v>57342.857142857138</v>
      </c>
      <c r="AF695" s="9">
        <f>SUMIF(Table1[[#Headers],[Steam Consumption]:[CHW Consumption_2]], "Elec*",D695:AE695)</f>
        <v>4783.3333333333339</v>
      </c>
      <c r="AG695" s="9">
        <f>SUMIF(Table1[[#Headers],[Steam Consumption]:[CHW Consumption_2]], "Gas*",D695:AE695)</f>
        <v>57342.857142857138</v>
      </c>
      <c r="AH695" s="9">
        <f>SUMIF(Table1[[#Headers],[Steam Consumption]:[CHW Consumption_2]], "Steam*",D695:AE695)</f>
        <v>0</v>
      </c>
      <c r="AI695" s="9">
        <f>SUMIF(Table1[[#Headers],[Steam Consumption]:[CHW Consumption_2]], "HW *",D695:AE695)</f>
        <v>0</v>
      </c>
      <c r="AJ695" s="9">
        <f>SUMIF(Table1[[#Headers],[Steam Consumption]:[CHW Consumption_2]], "CHW*",D695:AE695)</f>
        <v>0</v>
      </c>
      <c r="AK695" s="9">
        <f>SUMIF(Table1[[#Headers],[Steam Consumption]:[CHW Consumption_2]], "DW*",D695:AE695)</f>
        <v>0</v>
      </c>
      <c r="AL695" s="9">
        <f>Table1[[#This Row],[Total Elec Consumption]]*3.412</f>
        <v>16320.733333333335</v>
      </c>
      <c r="AM695" s="9">
        <f>Table1[[#This Row],[Total Gas Consumption]]*1</f>
        <v>57342.857142857138</v>
      </c>
      <c r="AN695" s="9">
        <f>Table1[[#This Row],[Total Steam Consumption]]*950/1000</f>
        <v>0</v>
      </c>
      <c r="AO695" s="9">
        <f>Table1[[#This Row],[Total HW Consumption]]</f>
        <v>0</v>
      </c>
      <c r="AP695" s="9">
        <f>Table1[[#This Row],[Total CHW Consumption]]</f>
        <v>0</v>
      </c>
      <c r="AQ695" s="9">
        <f>Table1[[#This Row],[Total DW Consumption]]*0</f>
        <v>0</v>
      </c>
      <c r="AR695" s="9">
        <f>SUM(Table1[[#This Row],[Total Elec Energy]:[Total DW Energy]])</f>
        <v>73663.590476190468</v>
      </c>
      <c r="AS695" s="7">
        <f>IFERROR(Table1[[#This Row],[Total Building Energy (kBTU)]]/Table1[[#This Row],[Building Area]],0)</f>
        <v>4.7171868901249017</v>
      </c>
    </row>
    <row r="696" spans="1:45" x14ac:dyDescent="0.25">
      <c r="A696" s="4">
        <v>44652</v>
      </c>
      <c r="B696" t="s">
        <v>125</v>
      </c>
      <c r="C696">
        <f>VLOOKUP(Table1[[#This Row],[Building]],Building_Areas,2,FALSE)</f>
        <v>27319</v>
      </c>
      <c r="E696">
        <v>33431.538461538461</v>
      </c>
      <c r="F696">
        <v>1580606.8707692311</v>
      </c>
      <c r="G696">
        <v>57.857420504748731</v>
      </c>
      <c r="J696">
        <v>14665.384615384621</v>
      </c>
      <c r="AF696" s="9">
        <f>SUMIF(Table1[[#Headers],[Steam Consumption]:[CHW Consumption_2]], "Elec*",D696:AE696)</f>
        <v>33431.538461538461</v>
      </c>
      <c r="AG696" s="9">
        <f>SUMIF(Table1[[#Headers],[Steam Consumption]:[CHW Consumption_2]], "Gas*",D696:AE696)</f>
        <v>14665.384615384621</v>
      </c>
      <c r="AH696" s="9">
        <f>SUMIF(Table1[[#Headers],[Steam Consumption]:[CHW Consumption_2]], "Steam*",D696:AE696)</f>
        <v>0</v>
      </c>
      <c r="AI696" s="9">
        <f>SUMIF(Table1[[#Headers],[Steam Consumption]:[CHW Consumption_2]], "HW *",D696:AE696)</f>
        <v>0</v>
      </c>
      <c r="AJ696" s="9">
        <f>SUMIF(Table1[[#Headers],[Steam Consumption]:[CHW Consumption_2]], "CHW*",D696:AE696)</f>
        <v>0</v>
      </c>
      <c r="AK696" s="9">
        <f>SUMIF(Table1[[#Headers],[Steam Consumption]:[CHW Consumption_2]], "DW*",D696:AE696)</f>
        <v>0</v>
      </c>
      <c r="AL696" s="9">
        <f>Table1[[#This Row],[Total Elec Consumption]]*3.412</f>
        <v>114068.40923076922</v>
      </c>
      <c r="AM696" s="9">
        <f>Table1[[#This Row],[Total Gas Consumption]]*1</f>
        <v>14665.384615384621</v>
      </c>
      <c r="AN696" s="9">
        <f>Table1[[#This Row],[Total Steam Consumption]]*950/1000</f>
        <v>0</v>
      </c>
      <c r="AO696" s="9">
        <f>Table1[[#This Row],[Total HW Consumption]]</f>
        <v>0</v>
      </c>
      <c r="AP696" s="9">
        <f>Table1[[#This Row],[Total CHW Consumption]]</f>
        <v>0</v>
      </c>
      <c r="AQ696" s="9">
        <f>Table1[[#This Row],[Total DW Consumption]]*0</f>
        <v>0</v>
      </c>
      <c r="AR696" s="9">
        <f>SUM(Table1[[#This Row],[Total Elec Energy]:[Total DW Energy]])</f>
        <v>128733.79384615384</v>
      </c>
      <c r="AS696" s="7">
        <f>IFERROR(Table1[[#This Row],[Total Building Energy (kBTU)]]/Table1[[#This Row],[Building Area]],0)</f>
        <v>4.712244000371677</v>
      </c>
    </row>
    <row r="697" spans="1:45" x14ac:dyDescent="0.25">
      <c r="A697" s="4">
        <v>44136</v>
      </c>
      <c r="B697" t="s">
        <v>126</v>
      </c>
      <c r="C697">
        <f>VLOOKUP(Table1[[#This Row],[Building]],Building_Areas,2,FALSE)</f>
        <v>62912.82</v>
      </c>
      <c r="D697">
        <v>134678.57142857139</v>
      </c>
      <c r="E697">
        <v>49294.73684210526</v>
      </c>
      <c r="F697">
        <v>122995050.7849624</v>
      </c>
      <c r="G697">
        <v>1955.00215829737</v>
      </c>
      <c r="N697">
        <v>0</v>
      </c>
      <c r="AF697" s="9">
        <f>SUMIF(Table1[[#Headers],[Steam Consumption]:[CHW Consumption_2]], "Elec*",D697:AE697)</f>
        <v>49294.73684210526</v>
      </c>
      <c r="AG697" s="9">
        <f>SUMIF(Table1[[#Headers],[Steam Consumption]:[CHW Consumption_2]], "Gas*",D697:AE697)</f>
        <v>0</v>
      </c>
      <c r="AH697" s="9">
        <f>SUMIF(Table1[[#Headers],[Steam Consumption]:[CHW Consumption_2]], "Steam*",D697:AE697)</f>
        <v>134678.57142857139</v>
      </c>
      <c r="AI697" s="9">
        <f>SUMIF(Table1[[#Headers],[Steam Consumption]:[CHW Consumption_2]], "HW *",D697:AE697)</f>
        <v>0</v>
      </c>
      <c r="AJ697" s="9">
        <f>SUMIF(Table1[[#Headers],[Steam Consumption]:[CHW Consumption_2]], "CHW*",D697:AE697)</f>
        <v>0</v>
      </c>
      <c r="AK697" s="9">
        <f>SUMIF(Table1[[#Headers],[Steam Consumption]:[CHW Consumption_2]], "DW*",D697:AE697)</f>
        <v>0</v>
      </c>
      <c r="AL697" s="9">
        <f>Table1[[#This Row],[Total Elec Consumption]]*3.412</f>
        <v>168193.64210526313</v>
      </c>
      <c r="AM697" s="9">
        <f>Table1[[#This Row],[Total Gas Consumption]]*1</f>
        <v>0</v>
      </c>
      <c r="AN697" s="9">
        <f>Table1[[#This Row],[Total Steam Consumption]]*950/1000</f>
        <v>127944.64285714283</v>
      </c>
      <c r="AO697" s="9">
        <f>Table1[[#This Row],[Total HW Consumption]]</f>
        <v>0</v>
      </c>
      <c r="AP697" s="9">
        <f>Table1[[#This Row],[Total CHW Consumption]]</f>
        <v>0</v>
      </c>
      <c r="AQ697" s="9">
        <f>Table1[[#This Row],[Total DW Consumption]]*0</f>
        <v>0</v>
      </c>
      <c r="AR697" s="9">
        <f>SUM(Table1[[#This Row],[Total Elec Energy]:[Total DW Energy]])</f>
        <v>296138.28496240597</v>
      </c>
      <c r="AS697" s="7">
        <f>IFERROR(Table1[[#This Row],[Total Building Energy (kBTU)]]/Table1[[#This Row],[Building Area]],0)</f>
        <v>4.7071214573183333</v>
      </c>
    </row>
    <row r="698" spans="1:45" x14ac:dyDescent="0.25">
      <c r="A698" s="4">
        <v>43739</v>
      </c>
      <c r="B698" t="s">
        <v>68</v>
      </c>
      <c r="C698">
        <f>VLOOKUP(Table1[[#This Row],[Building]],Building_Areas,2,FALSE)</f>
        <v>15616</v>
      </c>
      <c r="E698">
        <v>6672.75</v>
      </c>
      <c r="F698">
        <v>5046905.3540344834</v>
      </c>
      <c r="G698">
        <v>323.18809900323282</v>
      </c>
      <c r="J698">
        <v>50241.379310344833</v>
      </c>
      <c r="AF698" s="9">
        <f>SUMIF(Table1[[#Headers],[Steam Consumption]:[CHW Consumption_2]], "Elec*",D698:AE698)</f>
        <v>6672.75</v>
      </c>
      <c r="AG698" s="9">
        <f>SUMIF(Table1[[#Headers],[Steam Consumption]:[CHW Consumption_2]], "Gas*",D698:AE698)</f>
        <v>50241.379310344833</v>
      </c>
      <c r="AH698" s="9">
        <f>SUMIF(Table1[[#Headers],[Steam Consumption]:[CHW Consumption_2]], "Steam*",D698:AE698)</f>
        <v>0</v>
      </c>
      <c r="AI698" s="9">
        <f>SUMIF(Table1[[#Headers],[Steam Consumption]:[CHW Consumption_2]], "HW *",D698:AE698)</f>
        <v>0</v>
      </c>
      <c r="AJ698" s="9">
        <f>SUMIF(Table1[[#Headers],[Steam Consumption]:[CHW Consumption_2]], "CHW*",D698:AE698)</f>
        <v>0</v>
      </c>
      <c r="AK698" s="9">
        <f>SUMIF(Table1[[#Headers],[Steam Consumption]:[CHW Consumption_2]], "DW*",D698:AE698)</f>
        <v>0</v>
      </c>
      <c r="AL698" s="9">
        <f>Table1[[#This Row],[Total Elec Consumption]]*3.412</f>
        <v>22767.422999999999</v>
      </c>
      <c r="AM698" s="9">
        <f>Table1[[#This Row],[Total Gas Consumption]]*1</f>
        <v>50241.379310344833</v>
      </c>
      <c r="AN698" s="9">
        <f>Table1[[#This Row],[Total Steam Consumption]]*950/1000</f>
        <v>0</v>
      </c>
      <c r="AO698" s="9">
        <f>Table1[[#This Row],[Total HW Consumption]]</f>
        <v>0</v>
      </c>
      <c r="AP698" s="9">
        <f>Table1[[#This Row],[Total CHW Consumption]]</f>
        <v>0</v>
      </c>
      <c r="AQ698" s="9">
        <f>Table1[[#This Row],[Total DW Consumption]]*0</f>
        <v>0</v>
      </c>
      <c r="AR698" s="9">
        <f>SUM(Table1[[#This Row],[Total Elec Energy]:[Total DW Energy]])</f>
        <v>73008.802310344836</v>
      </c>
      <c r="AS698" s="7">
        <f>IFERROR(Table1[[#This Row],[Total Building Energy (kBTU)]]/Table1[[#This Row],[Building Area]],0)</f>
        <v>4.6752562954882704</v>
      </c>
    </row>
    <row r="699" spans="1:45" x14ac:dyDescent="0.25">
      <c r="A699" s="4">
        <v>43344</v>
      </c>
      <c r="B699" t="s">
        <v>122</v>
      </c>
      <c r="C699">
        <f>VLOOKUP(Table1[[#This Row],[Building]],Building_Areas,2,FALSE)</f>
        <v>83906</v>
      </c>
      <c r="D699">
        <v>0</v>
      </c>
      <c r="F699">
        <v>114563.2641269841</v>
      </c>
      <c r="G699">
        <v>1.3653763035657061</v>
      </c>
      <c r="H699">
        <v>21848.888888888891</v>
      </c>
      <c r="I699">
        <v>11646.66666666667</v>
      </c>
      <c r="N699">
        <v>276428.57142857142</v>
      </c>
      <c r="AF699" s="9">
        <f>SUMIF(Table1[[#Headers],[Steam Consumption]:[CHW Consumption_2]], "Elec*",D699:AE699)</f>
        <v>33495.555555555562</v>
      </c>
      <c r="AG699" s="9">
        <f>SUMIF(Table1[[#Headers],[Steam Consumption]:[CHW Consumption_2]], "Gas*",D699:AE699)</f>
        <v>0</v>
      </c>
      <c r="AH699" s="9">
        <f>SUMIF(Table1[[#Headers],[Steam Consumption]:[CHW Consumption_2]], "Steam*",D699:AE699)</f>
        <v>0</v>
      </c>
      <c r="AI699" s="9">
        <f>SUMIF(Table1[[#Headers],[Steam Consumption]:[CHW Consumption_2]], "HW *",D699:AE699)</f>
        <v>0</v>
      </c>
      <c r="AJ699" s="9">
        <f>SUMIF(Table1[[#Headers],[Steam Consumption]:[CHW Consumption_2]], "CHW*",D699:AE699)</f>
        <v>276428.57142857142</v>
      </c>
      <c r="AK699" s="9">
        <f>SUMIF(Table1[[#Headers],[Steam Consumption]:[CHW Consumption_2]], "DW*",D699:AE699)</f>
        <v>0</v>
      </c>
      <c r="AL699" s="9">
        <f>Table1[[#This Row],[Total Elec Consumption]]*3.412</f>
        <v>114286.83555555558</v>
      </c>
      <c r="AM699" s="9">
        <f>Table1[[#This Row],[Total Gas Consumption]]*1</f>
        <v>0</v>
      </c>
      <c r="AN699" s="9">
        <f>Table1[[#This Row],[Total Steam Consumption]]*950/1000</f>
        <v>0</v>
      </c>
      <c r="AO699" s="9">
        <f>Table1[[#This Row],[Total HW Consumption]]</f>
        <v>0</v>
      </c>
      <c r="AP699" s="9">
        <f>Table1[[#This Row],[Total CHW Consumption]]</f>
        <v>276428.57142857142</v>
      </c>
      <c r="AQ699" s="9">
        <f>Table1[[#This Row],[Total DW Consumption]]*0</f>
        <v>0</v>
      </c>
      <c r="AR699" s="9">
        <f>SUM(Table1[[#This Row],[Total Elec Energy]:[Total DW Energy]])</f>
        <v>390715.40698412701</v>
      </c>
      <c r="AS699" s="7">
        <f>IFERROR(Table1[[#This Row],[Total Building Energy (kBTU)]]/Table1[[#This Row],[Building Area]],0)</f>
        <v>4.6565848328382593</v>
      </c>
    </row>
    <row r="700" spans="1:45" x14ac:dyDescent="0.25">
      <c r="A700" s="4">
        <v>43466</v>
      </c>
      <c r="B700" t="s">
        <v>101</v>
      </c>
      <c r="C700">
        <f>VLOOKUP(Table1[[#This Row],[Building]],Building_Areas,2,FALSE)</f>
        <v>30399</v>
      </c>
      <c r="D700">
        <v>105547.61904761899</v>
      </c>
      <c r="E700">
        <v>7874.4294117657701</v>
      </c>
      <c r="F700">
        <v>96300593.581133246</v>
      </c>
      <c r="G700">
        <v>3167.886890395514</v>
      </c>
      <c r="H700">
        <v>0</v>
      </c>
      <c r="I700">
        <v>4190.3448275862074</v>
      </c>
      <c r="AF700" s="9">
        <f>SUMIF(Table1[[#Headers],[Steam Consumption]:[CHW Consumption_2]], "Elec*",D700:AE700)</f>
        <v>12064.774239351977</v>
      </c>
      <c r="AG700" s="9">
        <f>SUMIF(Table1[[#Headers],[Steam Consumption]:[CHW Consumption_2]], "Gas*",D700:AE700)</f>
        <v>0</v>
      </c>
      <c r="AH700" s="9">
        <f>SUMIF(Table1[[#Headers],[Steam Consumption]:[CHW Consumption_2]], "Steam*",D700:AE700)</f>
        <v>105547.61904761899</v>
      </c>
      <c r="AI700" s="9">
        <f>SUMIF(Table1[[#Headers],[Steam Consumption]:[CHW Consumption_2]], "HW *",D700:AE700)</f>
        <v>0</v>
      </c>
      <c r="AJ700" s="9">
        <f>SUMIF(Table1[[#Headers],[Steam Consumption]:[CHW Consumption_2]], "CHW*",D700:AE700)</f>
        <v>0</v>
      </c>
      <c r="AK700" s="9">
        <f>SUMIF(Table1[[#Headers],[Steam Consumption]:[CHW Consumption_2]], "DW*",D700:AE700)</f>
        <v>0</v>
      </c>
      <c r="AL700" s="9">
        <f>Table1[[#This Row],[Total Elec Consumption]]*3.412</f>
        <v>41165.009704668941</v>
      </c>
      <c r="AM700" s="9">
        <f>Table1[[#This Row],[Total Gas Consumption]]*1</f>
        <v>0</v>
      </c>
      <c r="AN700" s="9">
        <f>Table1[[#This Row],[Total Steam Consumption]]*950/1000</f>
        <v>100270.23809523805</v>
      </c>
      <c r="AO700" s="9">
        <f>Table1[[#This Row],[Total HW Consumption]]</f>
        <v>0</v>
      </c>
      <c r="AP700" s="9">
        <f>Table1[[#This Row],[Total CHW Consumption]]</f>
        <v>0</v>
      </c>
      <c r="AQ700" s="9">
        <f>Table1[[#This Row],[Total DW Consumption]]*0</f>
        <v>0</v>
      </c>
      <c r="AR700" s="9">
        <f>SUM(Table1[[#This Row],[Total Elec Energy]:[Total DW Energy]])</f>
        <v>141435.247799907</v>
      </c>
      <c r="AS700" s="7">
        <f>IFERROR(Table1[[#This Row],[Total Building Energy (kBTU)]]/Table1[[#This Row],[Building Area]],0)</f>
        <v>4.6526283035595579</v>
      </c>
    </row>
    <row r="701" spans="1:45" x14ac:dyDescent="0.25">
      <c r="A701" s="4">
        <v>43313</v>
      </c>
      <c r="B701" t="s">
        <v>119</v>
      </c>
      <c r="C701">
        <f>VLOOKUP(Table1[[#This Row],[Building]],Building_Areas,2,FALSE)</f>
        <v>36500</v>
      </c>
      <c r="E701">
        <v>17693.214285714319</v>
      </c>
      <c r="F701">
        <v>60478.445000000109</v>
      </c>
      <c r="G701">
        <v>1.65694369863014</v>
      </c>
      <c r="K701">
        <v>0.71428571455180645</v>
      </c>
      <c r="N701">
        <v>109197.14285714269</v>
      </c>
      <c r="AF701" s="9">
        <f>SUMIF(Table1[[#Headers],[Steam Consumption]:[CHW Consumption_2]], "Elec*",D701:AE701)</f>
        <v>17693.214285714319</v>
      </c>
      <c r="AG701" s="9">
        <f>SUMIF(Table1[[#Headers],[Steam Consumption]:[CHW Consumption_2]], "Gas*",D701:AE701)</f>
        <v>0</v>
      </c>
      <c r="AH701" s="9">
        <f>SUMIF(Table1[[#Headers],[Steam Consumption]:[CHW Consumption_2]], "Steam*",D701:AE701)</f>
        <v>0</v>
      </c>
      <c r="AI701" s="9">
        <f>SUMIF(Table1[[#Headers],[Steam Consumption]:[CHW Consumption_2]], "HW *",D701:AE701)</f>
        <v>0.71428571455180645</v>
      </c>
      <c r="AJ701" s="9">
        <f>SUMIF(Table1[[#Headers],[Steam Consumption]:[CHW Consumption_2]], "CHW*",D701:AE701)</f>
        <v>109197.14285714269</v>
      </c>
      <c r="AK701" s="9">
        <f>SUMIF(Table1[[#Headers],[Steam Consumption]:[CHW Consumption_2]], "DW*",D701:AE701)</f>
        <v>0</v>
      </c>
      <c r="AL701" s="9">
        <f>Table1[[#This Row],[Total Elec Consumption]]*3.412</f>
        <v>60369.247142857253</v>
      </c>
      <c r="AM701" s="9">
        <f>Table1[[#This Row],[Total Gas Consumption]]*1</f>
        <v>0</v>
      </c>
      <c r="AN701" s="9">
        <f>Table1[[#This Row],[Total Steam Consumption]]*950/1000</f>
        <v>0</v>
      </c>
      <c r="AO701" s="9">
        <f>Table1[[#This Row],[Total HW Consumption]]</f>
        <v>0.71428571455180645</v>
      </c>
      <c r="AP701" s="9">
        <f>Table1[[#This Row],[Total CHW Consumption]]</f>
        <v>109197.14285714269</v>
      </c>
      <c r="AQ701" s="9">
        <f>Table1[[#This Row],[Total DW Consumption]]*0</f>
        <v>0</v>
      </c>
      <c r="AR701" s="9">
        <f>SUM(Table1[[#This Row],[Total Elec Energy]:[Total DW Energy]])</f>
        <v>169567.10428571451</v>
      </c>
      <c r="AS701" s="7">
        <f>IFERROR(Table1[[#This Row],[Total Building Energy (kBTU)]]/Table1[[#This Row],[Building Area]],0)</f>
        <v>4.6456740900195754</v>
      </c>
    </row>
    <row r="702" spans="1:45" x14ac:dyDescent="0.25">
      <c r="A702" s="4">
        <v>43435</v>
      </c>
      <c r="B702" t="s">
        <v>68</v>
      </c>
      <c r="C702">
        <f>VLOOKUP(Table1[[#This Row],[Building]],Building_Areas,2,FALSE)</f>
        <v>15616</v>
      </c>
      <c r="E702">
        <v>6414</v>
      </c>
      <c r="F702">
        <v>5080051.2346666669</v>
      </c>
      <c r="G702">
        <v>325.31065795765028</v>
      </c>
      <c r="J702">
        <v>50581.666666666672</v>
      </c>
      <c r="AF702" s="9">
        <f>SUMIF(Table1[[#Headers],[Steam Consumption]:[CHW Consumption_2]], "Elec*",D702:AE702)</f>
        <v>6414</v>
      </c>
      <c r="AG702" s="9">
        <f>SUMIF(Table1[[#Headers],[Steam Consumption]:[CHW Consumption_2]], "Gas*",D702:AE702)</f>
        <v>50581.666666666672</v>
      </c>
      <c r="AH702" s="9">
        <f>SUMIF(Table1[[#Headers],[Steam Consumption]:[CHW Consumption_2]], "Steam*",D702:AE702)</f>
        <v>0</v>
      </c>
      <c r="AI702" s="9">
        <f>SUMIF(Table1[[#Headers],[Steam Consumption]:[CHW Consumption_2]], "HW *",D702:AE702)</f>
        <v>0</v>
      </c>
      <c r="AJ702" s="9">
        <f>SUMIF(Table1[[#Headers],[Steam Consumption]:[CHW Consumption_2]], "CHW*",D702:AE702)</f>
        <v>0</v>
      </c>
      <c r="AK702" s="9">
        <f>SUMIF(Table1[[#Headers],[Steam Consumption]:[CHW Consumption_2]], "DW*",D702:AE702)</f>
        <v>0</v>
      </c>
      <c r="AL702" s="9">
        <f>Table1[[#This Row],[Total Elec Consumption]]*3.412</f>
        <v>21884.567999999999</v>
      </c>
      <c r="AM702" s="9">
        <f>Table1[[#This Row],[Total Gas Consumption]]*1</f>
        <v>50581.666666666672</v>
      </c>
      <c r="AN702" s="9">
        <f>Table1[[#This Row],[Total Steam Consumption]]*950/1000</f>
        <v>0</v>
      </c>
      <c r="AO702" s="9">
        <f>Table1[[#This Row],[Total HW Consumption]]</f>
        <v>0</v>
      </c>
      <c r="AP702" s="9">
        <f>Table1[[#This Row],[Total CHW Consumption]]</f>
        <v>0</v>
      </c>
      <c r="AQ702" s="9">
        <f>Table1[[#This Row],[Total DW Consumption]]*0</f>
        <v>0</v>
      </c>
      <c r="AR702" s="9">
        <f>SUM(Table1[[#This Row],[Total Elec Energy]:[Total DW Energy]])</f>
        <v>72466.234666666671</v>
      </c>
      <c r="AS702" s="7">
        <f>IFERROR(Table1[[#This Row],[Total Building Energy (kBTU)]]/Table1[[#This Row],[Building Area]],0)</f>
        <v>4.640511953551913</v>
      </c>
    </row>
    <row r="703" spans="1:45" x14ac:dyDescent="0.25">
      <c r="A703" s="4">
        <v>44105</v>
      </c>
      <c r="B703" t="s">
        <v>68</v>
      </c>
      <c r="C703">
        <f>VLOOKUP(Table1[[#This Row],[Building]],Building_Areas,2,FALSE)</f>
        <v>15616</v>
      </c>
      <c r="E703">
        <v>5405</v>
      </c>
      <c r="F703">
        <v>5375441.8600000003</v>
      </c>
      <c r="G703">
        <v>344.22655353483611</v>
      </c>
      <c r="J703">
        <v>53570</v>
      </c>
      <c r="AF703" s="9">
        <f>SUMIF(Table1[[#Headers],[Steam Consumption]:[CHW Consumption_2]], "Elec*",D703:AE703)</f>
        <v>5405</v>
      </c>
      <c r="AG703" s="9">
        <f>SUMIF(Table1[[#Headers],[Steam Consumption]:[CHW Consumption_2]], "Gas*",D703:AE703)</f>
        <v>53570</v>
      </c>
      <c r="AH703" s="9">
        <f>SUMIF(Table1[[#Headers],[Steam Consumption]:[CHW Consumption_2]], "Steam*",D703:AE703)</f>
        <v>0</v>
      </c>
      <c r="AI703" s="9">
        <f>SUMIF(Table1[[#Headers],[Steam Consumption]:[CHW Consumption_2]], "HW *",D703:AE703)</f>
        <v>0</v>
      </c>
      <c r="AJ703" s="9">
        <f>SUMIF(Table1[[#Headers],[Steam Consumption]:[CHW Consumption_2]], "CHW*",D703:AE703)</f>
        <v>0</v>
      </c>
      <c r="AK703" s="9">
        <f>SUMIF(Table1[[#Headers],[Steam Consumption]:[CHW Consumption_2]], "DW*",D703:AE703)</f>
        <v>0</v>
      </c>
      <c r="AL703" s="9">
        <f>Table1[[#This Row],[Total Elec Consumption]]*3.412</f>
        <v>18441.86</v>
      </c>
      <c r="AM703" s="9">
        <f>Table1[[#This Row],[Total Gas Consumption]]*1</f>
        <v>53570</v>
      </c>
      <c r="AN703" s="9">
        <f>Table1[[#This Row],[Total Steam Consumption]]*950/1000</f>
        <v>0</v>
      </c>
      <c r="AO703" s="9">
        <f>Table1[[#This Row],[Total HW Consumption]]</f>
        <v>0</v>
      </c>
      <c r="AP703" s="9">
        <f>Table1[[#This Row],[Total CHW Consumption]]</f>
        <v>0</v>
      </c>
      <c r="AQ703" s="9">
        <f>Table1[[#This Row],[Total DW Consumption]]*0</f>
        <v>0</v>
      </c>
      <c r="AR703" s="9">
        <f>SUM(Table1[[#This Row],[Total Elec Energy]:[Total DW Energy]])</f>
        <v>72011.86</v>
      </c>
      <c r="AS703" s="7">
        <f>IFERROR(Table1[[#This Row],[Total Building Energy (kBTU)]]/Table1[[#This Row],[Building Area]],0)</f>
        <v>4.6114152151639347</v>
      </c>
    </row>
    <row r="704" spans="1:45" x14ac:dyDescent="0.25">
      <c r="A704" s="4">
        <v>43282</v>
      </c>
      <c r="B704" t="s">
        <v>119</v>
      </c>
      <c r="C704">
        <f>VLOOKUP(Table1[[#This Row],[Building]],Building_Areas,2,FALSE)</f>
        <v>36500</v>
      </c>
      <c r="E704">
        <v>17153.571428571831</v>
      </c>
      <c r="F704">
        <v>58637.680000001361</v>
      </c>
      <c r="G704">
        <v>1.6065117808219549</v>
      </c>
      <c r="K704">
        <v>8.5714285746216774</v>
      </c>
      <c r="N704">
        <v>109685.7142857127</v>
      </c>
      <c r="AF704" s="9">
        <f>SUMIF(Table1[[#Headers],[Steam Consumption]:[CHW Consumption_2]], "Elec*",D704:AE704)</f>
        <v>17153.571428571831</v>
      </c>
      <c r="AG704" s="9">
        <f>SUMIF(Table1[[#Headers],[Steam Consumption]:[CHW Consumption_2]], "Gas*",D704:AE704)</f>
        <v>0</v>
      </c>
      <c r="AH704" s="9">
        <f>SUMIF(Table1[[#Headers],[Steam Consumption]:[CHW Consumption_2]], "Steam*",D704:AE704)</f>
        <v>0</v>
      </c>
      <c r="AI704" s="9">
        <f>SUMIF(Table1[[#Headers],[Steam Consumption]:[CHW Consumption_2]], "HW *",D704:AE704)</f>
        <v>8.5714285746216774</v>
      </c>
      <c r="AJ704" s="9">
        <f>SUMIF(Table1[[#Headers],[Steam Consumption]:[CHW Consumption_2]], "CHW*",D704:AE704)</f>
        <v>109685.7142857127</v>
      </c>
      <c r="AK704" s="9">
        <f>SUMIF(Table1[[#Headers],[Steam Consumption]:[CHW Consumption_2]], "DW*",D704:AE704)</f>
        <v>0</v>
      </c>
      <c r="AL704" s="9">
        <f>Table1[[#This Row],[Total Elec Consumption]]*3.412</f>
        <v>58527.98571428709</v>
      </c>
      <c r="AM704" s="9">
        <f>Table1[[#This Row],[Total Gas Consumption]]*1</f>
        <v>0</v>
      </c>
      <c r="AN704" s="9">
        <f>Table1[[#This Row],[Total Steam Consumption]]*950/1000</f>
        <v>0</v>
      </c>
      <c r="AO704" s="9">
        <f>Table1[[#This Row],[Total HW Consumption]]</f>
        <v>8.5714285746216774</v>
      </c>
      <c r="AP704" s="9">
        <f>Table1[[#This Row],[Total CHW Consumption]]</f>
        <v>109685.7142857127</v>
      </c>
      <c r="AQ704" s="9">
        <f>Table1[[#This Row],[Total DW Consumption]]*0</f>
        <v>0</v>
      </c>
      <c r="AR704" s="9">
        <f>SUM(Table1[[#This Row],[Total Elec Energy]:[Total DW Energy]])</f>
        <v>168222.2714285744</v>
      </c>
      <c r="AS704" s="7">
        <f>IFERROR(Table1[[#This Row],[Total Building Energy (kBTU)]]/Table1[[#This Row],[Building Area]],0)</f>
        <v>4.6088293542075176</v>
      </c>
    </row>
    <row r="705" spans="1:45" x14ac:dyDescent="0.25">
      <c r="A705" s="4">
        <v>43191</v>
      </c>
      <c r="B705" t="s">
        <v>108</v>
      </c>
      <c r="C705">
        <f>VLOOKUP(Table1[[#This Row],[Building]],Building_Areas,2,FALSE)</f>
        <v>87647</v>
      </c>
      <c r="E705">
        <v>39203</v>
      </c>
      <c r="F705">
        <v>22593804.510000002</v>
      </c>
      <c r="G705">
        <v>257.78183520257397</v>
      </c>
      <c r="J705">
        <v>224600</v>
      </c>
      <c r="K705">
        <v>60</v>
      </c>
      <c r="L705">
        <v>0</v>
      </c>
      <c r="N705">
        <v>8</v>
      </c>
      <c r="AB705">
        <v>8006</v>
      </c>
      <c r="AC705">
        <v>35800</v>
      </c>
      <c r="AD705">
        <v>0</v>
      </c>
      <c r="AE705">
        <v>0</v>
      </c>
      <c r="AF705" s="9">
        <f>SUMIF(Table1[[#Headers],[Steam Consumption]:[CHW Consumption_2]], "Elec*",D705:AE705)</f>
        <v>39203</v>
      </c>
      <c r="AG705" s="9">
        <f>SUMIF(Table1[[#Headers],[Steam Consumption]:[CHW Consumption_2]], "Gas*",D705:AE705)</f>
        <v>224600</v>
      </c>
      <c r="AH705" s="9">
        <f>SUMIF(Table1[[#Headers],[Steam Consumption]:[CHW Consumption_2]], "Steam*",D705:AE705)</f>
        <v>0</v>
      </c>
      <c r="AI705" s="9">
        <f>SUMIF(Table1[[#Headers],[Steam Consumption]:[CHW Consumption_2]], "HW *",D705:AE705)</f>
        <v>43866</v>
      </c>
      <c r="AJ705" s="9">
        <f>SUMIF(Table1[[#Headers],[Steam Consumption]:[CHW Consumption_2]], "CHW*",D705:AE705)</f>
        <v>8</v>
      </c>
      <c r="AK705" s="9">
        <f>SUMIF(Table1[[#Headers],[Steam Consumption]:[CHW Consumption_2]], "DW*",D705:AE705)</f>
        <v>0</v>
      </c>
      <c r="AL705" s="9">
        <f>Table1[[#This Row],[Total Elec Consumption]]*3.412</f>
        <v>133760.636</v>
      </c>
      <c r="AM705" s="9">
        <f>Table1[[#This Row],[Total Gas Consumption]]*1</f>
        <v>224600</v>
      </c>
      <c r="AN705" s="9">
        <f>Table1[[#This Row],[Total Steam Consumption]]*950/1000</f>
        <v>0</v>
      </c>
      <c r="AO705" s="9">
        <f>Table1[[#This Row],[Total HW Consumption]]</f>
        <v>43866</v>
      </c>
      <c r="AP705" s="9">
        <f>Table1[[#This Row],[Total CHW Consumption]]</f>
        <v>8</v>
      </c>
      <c r="AQ705" s="9">
        <f>Table1[[#This Row],[Total DW Consumption]]*0</f>
        <v>0</v>
      </c>
      <c r="AR705" s="9">
        <f>SUM(Table1[[#This Row],[Total Elec Energy]:[Total DW Energy]])</f>
        <v>402234.636</v>
      </c>
      <c r="AS705" s="7">
        <f>IFERROR(Table1[[#This Row],[Total Building Energy (kBTU)]]/Table1[[#This Row],[Building Area]],0)</f>
        <v>4.5892573162800776</v>
      </c>
    </row>
    <row r="706" spans="1:45" x14ac:dyDescent="0.25">
      <c r="A706" s="4">
        <v>43586</v>
      </c>
      <c r="B706" t="s">
        <v>126</v>
      </c>
      <c r="C706">
        <f>VLOOKUP(Table1[[#This Row],[Building]],Building_Areas,2,FALSE)</f>
        <v>62912.82</v>
      </c>
      <c r="D706">
        <v>92944.888888888891</v>
      </c>
      <c r="E706">
        <v>53093.08</v>
      </c>
      <c r="F706">
        <v>84946910.74081187</v>
      </c>
      <c r="G706">
        <v>1350.228263487862</v>
      </c>
      <c r="N706">
        <v>18485.18518518519</v>
      </c>
      <c r="AF706" s="9">
        <f>SUMIF(Table1[[#Headers],[Steam Consumption]:[CHW Consumption_2]], "Elec*",D706:AE706)</f>
        <v>53093.08</v>
      </c>
      <c r="AG706" s="9">
        <f>SUMIF(Table1[[#Headers],[Steam Consumption]:[CHW Consumption_2]], "Gas*",D706:AE706)</f>
        <v>0</v>
      </c>
      <c r="AH706" s="9">
        <f>SUMIF(Table1[[#Headers],[Steam Consumption]:[CHW Consumption_2]], "Steam*",D706:AE706)</f>
        <v>92944.888888888891</v>
      </c>
      <c r="AI706" s="9">
        <f>SUMIF(Table1[[#Headers],[Steam Consumption]:[CHW Consumption_2]], "HW *",D706:AE706)</f>
        <v>0</v>
      </c>
      <c r="AJ706" s="9">
        <f>SUMIF(Table1[[#Headers],[Steam Consumption]:[CHW Consumption_2]], "CHW*",D706:AE706)</f>
        <v>18485.18518518519</v>
      </c>
      <c r="AK706" s="9">
        <f>SUMIF(Table1[[#Headers],[Steam Consumption]:[CHW Consumption_2]], "DW*",D706:AE706)</f>
        <v>0</v>
      </c>
      <c r="AL706" s="9">
        <f>Table1[[#This Row],[Total Elec Consumption]]*3.412</f>
        <v>181153.58895999999</v>
      </c>
      <c r="AM706" s="9">
        <f>Table1[[#This Row],[Total Gas Consumption]]*1</f>
        <v>0</v>
      </c>
      <c r="AN706" s="9">
        <f>Table1[[#This Row],[Total Steam Consumption]]*950/1000</f>
        <v>88297.64444444445</v>
      </c>
      <c r="AO706" s="9">
        <f>Table1[[#This Row],[Total HW Consumption]]</f>
        <v>0</v>
      </c>
      <c r="AP706" s="9">
        <f>Table1[[#This Row],[Total CHW Consumption]]</f>
        <v>18485.18518518519</v>
      </c>
      <c r="AQ706" s="9">
        <f>Table1[[#This Row],[Total DW Consumption]]*0</f>
        <v>0</v>
      </c>
      <c r="AR706" s="9">
        <f>SUM(Table1[[#This Row],[Total Elec Energy]:[Total DW Energy]])</f>
        <v>287936.41858962958</v>
      </c>
      <c r="AS706" s="7">
        <f>IFERROR(Table1[[#This Row],[Total Building Energy (kBTU)]]/Table1[[#This Row],[Building Area]],0)</f>
        <v>4.5767526966622949</v>
      </c>
    </row>
    <row r="707" spans="1:45" x14ac:dyDescent="0.25">
      <c r="A707" s="4">
        <v>43556</v>
      </c>
      <c r="B707" t="s">
        <v>114</v>
      </c>
      <c r="C707">
        <f>VLOOKUP(Table1[[#This Row],[Building]],Building_Areas,2,FALSE)</f>
        <v>102517</v>
      </c>
      <c r="D707">
        <v>376458.46153846162</v>
      </c>
      <c r="E707">
        <v>32340</v>
      </c>
      <c r="F707">
        <v>343440461.00307691</v>
      </c>
      <c r="G707">
        <v>3350.0830204071221</v>
      </c>
      <c r="AF707" s="9">
        <f>SUMIF(Table1[[#Headers],[Steam Consumption]:[CHW Consumption_2]], "Elec*",D707:AE707)</f>
        <v>32340</v>
      </c>
      <c r="AG707" s="9">
        <f>SUMIF(Table1[[#Headers],[Steam Consumption]:[CHW Consumption_2]], "Gas*",D707:AE707)</f>
        <v>0</v>
      </c>
      <c r="AH707" s="9">
        <f>SUMIF(Table1[[#Headers],[Steam Consumption]:[CHW Consumption_2]], "Steam*",D707:AE707)</f>
        <v>376458.46153846162</v>
      </c>
      <c r="AI707" s="9">
        <f>SUMIF(Table1[[#Headers],[Steam Consumption]:[CHW Consumption_2]], "HW *",D707:AE707)</f>
        <v>0</v>
      </c>
      <c r="AJ707" s="9">
        <f>SUMIF(Table1[[#Headers],[Steam Consumption]:[CHW Consumption_2]], "CHW*",D707:AE707)</f>
        <v>0</v>
      </c>
      <c r="AK707" s="9">
        <f>SUMIF(Table1[[#Headers],[Steam Consumption]:[CHW Consumption_2]], "DW*",D707:AE707)</f>
        <v>0</v>
      </c>
      <c r="AL707" s="9">
        <f>Table1[[#This Row],[Total Elec Consumption]]*3.412</f>
        <v>110344.08</v>
      </c>
      <c r="AM707" s="9">
        <f>Table1[[#This Row],[Total Gas Consumption]]*1</f>
        <v>0</v>
      </c>
      <c r="AN707" s="9">
        <f>Table1[[#This Row],[Total Steam Consumption]]*950/1000</f>
        <v>357635.53846153856</v>
      </c>
      <c r="AO707" s="9">
        <f>Table1[[#This Row],[Total HW Consumption]]</f>
        <v>0</v>
      </c>
      <c r="AP707" s="9">
        <f>Table1[[#This Row],[Total CHW Consumption]]</f>
        <v>0</v>
      </c>
      <c r="AQ707" s="9">
        <f>Table1[[#This Row],[Total DW Consumption]]*0</f>
        <v>0</v>
      </c>
      <c r="AR707" s="9">
        <f>SUM(Table1[[#This Row],[Total Elec Energy]:[Total DW Energy]])</f>
        <v>467979.61846153857</v>
      </c>
      <c r="AS707" s="7">
        <f>IFERROR(Table1[[#This Row],[Total Building Energy (kBTU)]]/Table1[[#This Row],[Building Area]],0)</f>
        <v>4.5648977092729845</v>
      </c>
    </row>
    <row r="708" spans="1:45" x14ac:dyDescent="0.25">
      <c r="A708" s="4">
        <v>44440</v>
      </c>
      <c r="B708" t="s">
        <v>96</v>
      </c>
      <c r="C708">
        <f>VLOOKUP(Table1[[#This Row],[Building]],Building_Areas,2,FALSE)</f>
        <v>392894</v>
      </c>
      <c r="D708">
        <v>0</v>
      </c>
      <c r="F708">
        <v>133561827.05</v>
      </c>
      <c r="G708">
        <v>339.94366686689028</v>
      </c>
      <c r="H708">
        <v>0</v>
      </c>
      <c r="I708">
        <v>0</v>
      </c>
      <c r="M708">
        <v>109770.5</v>
      </c>
      <c r="O708">
        <v>348699</v>
      </c>
      <c r="P708">
        <v>144576</v>
      </c>
      <c r="Q708">
        <v>0</v>
      </c>
      <c r="R708">
        <v>0</v>
      </c>
      <c r="S708">
        <v>0</v>
      </c>
      <c r="T708">
        <v>169</v>
      </c>
      <c r="U708">
        <v>546</v>
      </c>
      <c r="V708">
        <v>4755</v>
      </c>
      <c r="W708">
        <v>6524</v>
      </c>
      <c r="X708">
        <v>3097</v>
      </c>
      <c r="Y708">
        <v>9152</v>
      </c>
      <c r="Z708">
        <v>33700</v>
      </c>
      <c r="AA708">
        <v>27800</v>
      </c>
      <c r="AF708" s="9">
        <f>SUMIF(Table1[[#Headers],[Steam Consumption]:[CHW Consumption_2]], "Elec*",D708:AE708)</f>
        <v>482712.5</v>
      </c>
      <c r="AG708" s="9">
        <f>SUMIF(Table1[[#Headers],[Steam Consumption]:[CHW Consumption_2]], "Gas*",D708:AE708)</f>
        <v>0</v>
      </c>
      <c r="AH708" s="9">
        <f>SUMIF(Table1[[#Headers],[Steam Consumption]:[CHW Consumption_2]], "Steam*",D708:AE708)</f>
        <v>144576</v>
      </c>
      <c r="AI708" s="9">
        <f>SUMIF(Table1[[#Headers],[Steam Consumption]:[CHW Consumption_2]], "HW *",D708:AE708)</f>
        <v>0</v>
      </c>
      <c r="AJ708" s="9">
        <f>SUMIF(Table1[[#Headers],[Steam Consumption]:[CHW Consumption_2]], "CHW*",D708:AE708)</f>
        <v>0</v>
      </c>
      <c r="AK708" s="9">
        <f>SUMIF(Table1[[#Headers],[Steam Consumption]:[CHW Consumption_2]], "DW*",D708:AE708)</f>
        <v>61500</v>
      </c>
      <c r="AL708" s="9">
        <f>Table1[[#This Row],[Total Elec Consumption]]*3.412</f>
        <v>1647015.05</v>
      </c>
      <c r="AM708" s="9">
        <f>Table1[[#This Row],[Total Gas Consumption]]*1</f>
        <v>0</v>
      </c>
      <c r="AN708" s="9">
        <f>Table1[[#This Row],[Total Steam Consumption]]*950/1000</f>
        <v>137347.20000000001</v>
      </c>
      <c r="AO708" s="9">
        <f>Table1[[#This Row],[Total HW Consumption]]</f>
        <v>0</v>
      </c>
      <c r="AP708" s="9">
        <f>Table1[[#This Row],[Total CHW Consumption]]</f>
        <v>0</v>
      </c>
      <c r="AQ708" s="9">
        <f>Table1[[#This Row],[Total DW Consumption]]*0</f>
        <v>0</v>
      </c>
      <c r="AR708" s="9">
        <f>SUM(Table1[[#This Row],[Total Elec Energy]:[Total DW Energy]])</f>
        <v>1784362.25</v>
      </c>
      <c r="AS708" s="7">
        <f>IFERROR(Table1[[#This Row],[Total Building Energy (kBTU)]]/Table1[[#This Row],[Building Area]],0)</f>
        <v>4.5415869165729177</v>
      </c>
    </row>
    <row r="709" spans="1:45" x14ac:dyDescent="0.25">
      <c r="A709" s="4">
        <v>43983</v>
      </c>
      <c r="B709" t="s">
        <v>122</v>
      </c>
      <c r="C709">
        <f>VLOOKUP(Table1[[#This Row],[Building]],Building_Areas,2,FALSE)</f>
        <v>83906</v>
      </c>
      <c r="D709">
        <v>0</v>
      </c>
      <c r="F709">
        <v>110149.2151648352</v>
      </c>
      <c r="G709">
        <v>1.3127692318169759</v>
      </c>
      <c r="H709">
        <v>25090.38461538461</v>
      </c>
      <c r="I709">
        <v>7113.2142857142862</v>
      </c>
      <c r="N709">
        <v>270535.71428571432</v>
      </c>
      <c r="AF709" s="9">
        <f>SUMIF(Table1[[#Headers],[Steam Consumption]:[CHW Consumption_2]], "Elec*",D709:AE709)</f>
        <v>32203.598901098896</v>
      </c>
      <c r="AG709" s="9">
        <f>SUMIF(Table1[[#Headers],[Steam Consumption]:[CHW Consumption_2]], "Gas*",D709:AE709)</f>
        <v>0</v>
      </c>
      <c r="AH709" s="9">
        <f>SUMIF(Table1[[#Headers],[Steam Consumption]:[CHW Consumption_2]], "Steam*",D709:AE709)</f>
        <v>0</v>
      </c>
      <c r="AI709" s="9">
        <f>SUMIF(Table1[[#Headers],[Steam Consumption]:[CHW Consumption_2]], "HW *",D709:AE709)</f>
        <v>0</v>
      </c>
      <c r="AJ709" s="9">
        <f>SUMIF(Table1[[#Headers],[Steam Consumption]:[CHW Consumption_2]], "CHW*",D709:AE709)</f>
        <v>270535.71428571432</v>
      </c>
      <c r="AK709" s="9">
        <f>SUMIF(Table1[[#Headers],[Steam Consumption]:[CHW Consumption_2]], "DW*",D709:AE709)</f>
        <v>0</v>
      </c>
      <c r="AL709" s="9">
        <f>Table1[[#This Row],[Total Elec Consumption]]*3.412</f>
        <v>109878.67945054943</v>
      </c>
      <c r="AM709" s="9">
        <f>Table1[[#This Row],[Total Gas Consumption]]*1</f>
        <v>0</v>
      </c>
      <c r="AN709" s="9">
        <f>Table1[[#This Row],[Total Steam Consumption]]*950/1000</f>
        <v>0</v>
      </c>
      <c r="AO709" s="9">
        <f>Table1[[#This Row],[Total HW Consumption]]</f>
        <v>0</v>
      </c>
      <c r="AP709" s="9">
        <f>Table1[[#This Row],[Total CHW Consumption]]</f>
        <v>270535.71428571432</v>
      </c>
      <c r="AQ709" s="9">
        <f>Table1[[#This Row],[Total DW Consumption]]*0</f>
        <v>0</v>
      </c>
      <c r="AR709" s="9">
        <f>SUM(Table1[[#This Row],[Total Elec Energy]:[Total DW Energy]])</f>
        <v>380414.39373626374</v>
      </c>
      <c r="AS709" s="7">
        <f>IFERROR(Table1[[#This Row],[Total Building Energy (kBTU)]]/Table1[[#This Row],[Building Area]],0)</f>
        <v>4.5338163389538737</v>
      </c>
    </row>
    <row r="710" spans="1:45" x14ac:dyDescent="0.25">
      <c r="A710" s="4">
        <v>43678</v>
      </c>
      <c r="B710" t="s">
        <v>96</v>
      </c>
      <c r="C710">
        <f>VLOOKUP(Table1[[#This Row],[Building]],Building_Areas,2,FALSE)</f>
        <v>392894</v>
      </c>
      <c r="D710">
        <v>0</v>
      </c>
      <c r="F710">
        <v>192435895.36286291</v>
      </c>
      <c r="G710">
        <v>489.79087327081311</v>
      </c>
      <c r="H710">
        <v>43390.080000000002</v>
      </c>
      <c r="I710">
        <v>155333.56</v>
      </c>
      <c r="M710">
        <v>73279.940476190473</v>
      </c>
      <c r="O710">
        <v>161386</v>
      </c>
      <c r="P710">
        <v>208200.95999999999</v>
      </c>
      <c r="Q710">
        <v>0</v>
      </c>
      <c r="R710">
        <v>905.19999999999993</v>
      </c>
      <c r="S710">
        <v>86.8</v>
      </c>
      <c r="T710">
        <v>977.12</v>
      </c>
      <c r="U710">
        <v>569.80952380952374</v>
      </c>
      <c r="V710">
        <v>6477.76</v>
      </c>
      <c r="W710">
        <v>7510.68</v>
      </c>
      <c r="X710">
        <v>2466.36</v>
      </c>
      <c r="Y710">
        <v>10588.714285714281</v>
      </c>
      <c r="Z710">
        <v>40796</v>
      </c>
      <c r="AA710">
        <v>34844</v>
      </c>
      <c r="AF710" s="9">
        <f>SUMIF(Table1[[#Headers],[Steam Consumption]:[CHW Consumption_2]], "Elec*",D710:AE710)</f>
        <v>461980.02428571426</v>
      </c>
      <c r="AG710" s="9">
        <f>SUMIF(Table1[[#Headers],[Steam Consumption]:[CHW Consumption_2]], "Gas*",D710:AE710)</f>
        <v>0</v>
      </c>
      <c r="AH710" s="9">
        <f>SUMIF(Table1[[#Headers],[Steam Consumption]:[CHW Consumption_2]], "Steam*",D710:AE710)</f>
        <v>209192.95999999999</v>
      </c>
      <c r="AI710" s="9">
        <f>SUMIF(Table1[[#Headers],[Steam Consumption]:[CHW Consumption_2]], "HW *",D710:AE710)</f>
        <v>0</v>
      </c>
      <c r="AJ710" s="9">
        <f>SUMIF(Table1[[#Headers],[Steam Consumption]:[CHW Consumption_2]], "CHW*",D710:AE710)</f>
        <v>0</v>
      </c>
      <c r="AK710" s="9">
        <f>SUMIF(Table1[[#Headers],[Steam Consumption]:[CHW Consumption_2]], "DW*",D710:AE710)</f>
        <v>75640</v>
      </c>
      <c r="AL710" s="9">
        <f>Table1[[#This Row],[Total Elec Consumption]]*3.412</f>
        <v>1576275.842862857</v>
      </c>
      <c r="AM710" s="9">
        <f>Table1[[#This Row],[Total Gas Consumption]]*1</f>
        <v>0</v>
      </c>
      <c r="AN710" s="9">
        <f>Table1[[#This Row],[Total Steam Consumption]]*950/1000</f>
        <v>198733.31200000001</v>
      </c>
      <c r="AO710" s="9">
        <f>Table1[[#This Row],[Total HW Consumption]]</f>
        <v>0</v>
      </c>
      <c r="AP710" s="9">
        <f>Table1[[#This Row],[Total CHW Consumption]]</f>
        <v>0</v>
      </c>
      <c r="AQ710" s="9">
        <f>Table1[[#This Row],[Total DW Consumption]]*0</f>
        <v>0</v>
      </c>
      <c r="AR710" s="9">
        <f>SUM(Table1[[#This Row],[Total Elec Energy]:[Total DW Energy]])</f>
        <v>1775009.154862857</v>
      </c>
      <c r="AS710" s="7">
        <f>IFERROR(Table1[[#This Row],[Total Building Energy (kBTU)]]/Table1[[#This Row],[Building Area]],0)</f>
        <v>4.5177812714443517</v>
      </c>
    </row>
    <row r="711" spans="1:45" x14ac:dyDescent="0.25">
      <c r="A711" s="4">
        <v>43800</v>
      </c>
      <c r="B711" t="s">
        <v>79</v>
      </c>
      <c r="C711">
        <f>VLOOKUP(Table1[[#This Row],[Building]],Building_Areas,2,FALSE)</f>
        <v>24894</v>
      </c>
      <c r="E711">
        <v>1812.9259259259261</v>
      </c>
      <c r="F711">
        <v>10593259.77733333</v>
      </c>
      <c r="G711">
        <v>425.53465804343762</v>
      </c>
      <c r="J711">
        <v>105870.7407407407</v>
      </c>
      <c r="AF711" s="9">
        <f>SUMIF(Table1[[#Headers],[Steam Consumption]:[CHW Consumption_2]], "Elec*",D711:AE711)</f>
        <v>1812.9259259259261</v>
      </c>
      <c r="AG711" s="9">
        <f>SUMIF(Table1[[#Headers],[Steam Consumption]:[CHW Consumption_2]], "Gas*",D711:AE711)</f>
        <v>105870.7407407407</v>
      </c>
      <c r="AH711" s="9">
        <f>SUMIF(Table1[[#Headers],[Steam Consumption]:[CHW Consumption_2]], "Steam*",D711:AE711)</f>
        <v>0</v>
      </c>
      <c r="AI711" s="9">
        <f>SUMIF(Table1[[#Headers],[Steam Consumption]:[CHW Consumption_2]], "HW *",D711:AE711)</f>
        <v>0</v>
      </c>
      <c r="AJ711" s="9">
        <f>SUMIF(Table1[[#Headers],[Steam Consumption]:[CHW Consumption_2]], "CHW*",D711:AE711)</f>
        <v>0</v>
      </c>
      <c r="AK711" s="9">
        <f>SUMIF(Table1[[#Headers],[Steam Consumption]:[CHW Consumption_2]], "DW*",D711:AE711)</f>
        <v>0</v>
      </c>
      <c r="AL711" s="9">
        <f>Table1[[#This Row],[Total Elec Consumption]]*3.412</f>
        <v>6185.7032592592595</v>
      </c>
      <c r="AM711" s="9">
        <f>Table1[[#This Row],[Total Gas Consumption]]*1</f>
        <v>105870.7407407407</v>
      </c>
      <c r="AN711" s="9">
        <f>Table1[[#This Row],[Total Steam Consumption]]*950/1000</f>
        <v>0</v>
      </c>
      <c r="AO711" s="9">
        <f>Table1[[#This Row],[Total HW Consumption]]</f>
        <v>0</v>
      </c>
      <c r="AP711" s="9">
        <f>Table1[[#This Row],[Total CHW Consumption]]</f>
        <v>0</v>
      </c>
      <c r="AQ711" s="9">
        <f>Table1[[#This Row],[Total DW Consumption]]*0</f>
        <v>0</v>
      </c>
      <c r="AR711" s="9">
        <f>SUM(Table1[[#This Row],[Total Elec Energy]:[Total DW Energy]])</f>
        <v>112056.44399999996</v>
      </c>
      <c r="AS711" s="7">
        <f>IFERROR(Table1[[#This Row],[Total Building Energy (kBTU)]]/Table1[[#This Row],[Building Area]],0)</f>
        <v>4.5013434562545172</v>
      </c>
    </row>
    <row r="712" spans="1:45" x14ac:dyDescent="0.25">
      <c r="A712" s="4">
        <v>43709</v>
      </c>
      <c r="B712" t="s">
        <v>108</v>
      </c>
      <c r="C712">
        <f>VLOOKUP(Table1[[#This Row],[Building]],Building_Areas,2,FALSE)</f>
        <v>87647</v>
      </c>
      <c r="E712">
        <v>43500</v>
      </c>
      <c r="F712">
        <v>8521798.5096428562</v>
      </c>
      <c r="G712">
        <v>97.228638854072088</v>
      </c>
      <c r="J712">
        <v>83732.142857142855</v>
      </c>
      <c r="K712">
        <v>0</v>
      </c>
      <c r="L712">
        <v>0</v>
      </c>
      <c r="N712">
        <v>2236.0714285714289</v>
      </c>
      <c r="AB712">
        <v>12.857142857142859</v>
      </c>
      <c r="AC712">
        <v>0</v>
      </c>
      <c r="AD712">
        <v>68303.57142857142</v>
      </c>
      <c r="AE712">
        <v>91671.42857142858</v>
      </c>
      <c r="AF712" s="9">
        <f>SUMIF(Table1[[#Headers],[Steam Consumption]:[CHW Consumption_2]], "Elec*",D712:AE712)</f>
        <v>43500</v>
      </c>
      <c r="AG712" s="9">
        <f>SUMIF(Table1[[#Headers],[Steam Consumption]:[CHW Consumption_2]], "Gas*",D712:AE712)</f>
        <v>83732.142857142855</v>
      </c>
      <c r="AH712" s="9">
        <f>SUMIF(Table1[[#Headers],[Steam Consumption]:[CHW Consumption_2]], "Steam*",D712:AE712)</f>
        <v>0</v>
      </c>
      <c r="AI712" s="9">
        <f>SUMIF(Table1[[#Headers],[Steam Consumption]:[CHW Consumption_2]], "HW *",D712:AE712)</f>
        <v>12.857142857142859</v>
      </c>
      <c r="AJ712" s="9">
        <f>SUMIF(Table1[[#Headers],[Steam Consumption]:[CHW Consumption_2]], "CHW*",D712:AE712)</f>
        <v>162211.07142857142</v>
      </c>
      <c r="AK712" s="9">
        <f>SUMIF(Table1[[#Headers],[Steam Consumption]:[CHW Consumption_2]], "DW*",D712:AE712)</f>
        <v>0</v>
      </c>
      <c r="AL712" s="9">
        <f>Table1[[#This Row],[Total Elec Consumption]]*3.412</f>
        <v>148422</v>
      </c>
      <c r="AM712" s="9">
        <f>Table1[[#This Row],[Total Gas Consumption]]*1</f>
        <v>83732.142857142855</v>
      </c>
      <c r="AN712" s="9">
        <f>Table1[[#This Row],[Total Steam Consumption]]*950/1000</f>
        <v>0</v>
      </c>
      <c r="AO712" s="9">
        <f>Table1[[#This Row],[Total HW Consumption]]</f>
        <v>12.857142857142859</v>
      </c>
      <c r="AP712" s="9">
        <f>Table1[[#This Row],[Total CHW Consumption]]</f>
        <v>162211.07142857142</v>
      </c>
      <c r="AQ712" s="9">
        <f>Table1[[#This Row],[Total DW Consumption]]*0</f>
        <v>0</v>
      </c>
      <c r="AR712" s="9">
        <f>SUM(Table1[[#This Row],[Total Elec Energy]:[Total DW Energy]])</f>
        <v>394378.07142857136</v>
      </c>
      <c r="AS712" s="7">
        <f>IFERROR(Table1[[#This Row],[Total Building Energy (kBTU)]]/Table1[[#This Row],[Building Area]],0)</f>
        <v>4.4996185999357809</v>
      </c>
    </row>
    <row r="713" spans="1:45" x14ac:dyDescent="0.25">
      <c r="A713" s="4">
        <v>44044</v>
      </c>
      <c r="B713" t="s">
        <v>96</v>
      </c>
      <c r="C713">
        <f>VLOOKUP(Table1[[#This Row],[Building]],Building_Areas,2,FALSE)</f>
        <v>392894</v>
      </c>
      <c r="D713">
        <v>0</v>
      </c>
      <c r="F713">
        <v>16163456.65439564</v>
      </c>
      <c r="G713">
        <v>41.139484579544707</v>
      </c>
      <c r="H713">
        <v>0</v>
      </c>
      <c r="I713">
        <v>0</v>
      </c>
      <c r="M713">
        <v>105032.9821428571</v>
      </c>
      <c r="O713">
        <v>382925.05263157887</v>
      </c>
      <c r="P713">
        <v>15633.92</v>
      </c>
      <c r="Q713">
        <v>0</v>
      </c>
      <c r="R713">
        <v>11.071428571428569</v>
      </c>
      <c r="S713">
        <v>59.61538461538462</v>
      </c>
      <c r="T713">
        <v>662.75862068965523</v>
      </c>
      <c r="U713">
        <v>533.19999999999993</v>
      </c>
      <c r="V713">
        <v>6827.4827586206893</v>
      </c>
      <c r="W713">
        <v>7147.7142857142862</v>
      </c>
      <c r="X713">
        <v>2485.7407407407409</v>
      </c>
      <c r="Y713">
        <v>7689.1923076923076</v>
      </c>
      <c r="Z713">
        <v>47053.571428571428</v>
      </c>
      <c r="AA713">
        <v>42408</v>
      </c>
      <c r="AF713" s="9">
        <f>SUMIF(Table1[[#Headers],[Steam Consumption]:[CHW Consumption_2]], "Elec*",D713:AE713)</f>
        <v>513304.12348789367</v>
      </c>
      <c r="AG713" s="9">
        <f>SUMIF(Table1[[#Headers],[Steam Consumption]:[CHW Consumption_2]], "Gas*",D713:AE713)</f>
        <v>0</v>
      </c>
      <c r="AH713" s="9">
        <f>SUMIF(Table1[[#Headers],[Steam Consumption]:[CHW Consumption_2]], "Steam*",D713:AE713)</f>
        <v>15704.606813186814</v>
      </c>
      <c r="AI713" s="9">
        <f>SUMIF(Table1[[#Headers],[Steam Consumption]:[CHW Consumption_2]], "HW *",D713:AE713)</f>
        <v>0</v>
      </c>
      <c r="AJ713" s="9">
        <f>SUMIF(Table1[[#Headers],[Steam Consumption]:[CHW Consumption_2]], "CHW*",D713:AE713)</f>
        <v>0</v>
      </c>
      <c r="AK713" s="9">
        <f>SUMIF(Table1[[#Headers],[Steam Consumption]:[CHW Consumption_2]], "DW*",D713:AE713)</f>
        <v>89461.57142857142</v>
      </c>
      <c r="AL713" s="9">
        <f>Table1[[#This Row],[Total Elec Consumption]]*3.412</f>
        <v>1751393.6693406932</v>
      </c>
      <c r="AM713" s="9">
        <f>Table1[[#This Row],[Total Gas Consumption]]*1</f>
        <v>0</v>
      </c>
      <c r="AN713" s="9">
        <f>Table1[[#This Row],[Total Steam Consumption]]*950/1000</f>
        <v>14919.376472527474</v>
      </c>
      <c r="AO713" s="9">
        <f>Table1[[#This Row],[Total HW Consumption]]</f>
        <v>0</v>
      </c>
      <c r="AP713" s="9">
        <f>Table1[[#This Row],[Total CHW Consumption]]</f>
        <v>0</v>
      </c>
      <c r="AQ713" s="9">
        <f>Table1[[#This Row],[Total DW Consumption]]*0</f>
        <v>0</v>
      </c>
      <c r="AR713" s="9">
        <f>SUM(Table1[[#This Row],[Total Elec Energy]:[Total DW Energy]])</f>
        <v>1766313.0458132206</v>
      </c>
      <c r="AS713" s="7">
        <f>IFERROR(Table1[[#This Row],[Total Building Energy (kBTU)]]/Table1[[#This Row],[Building Area]],0)</f>
        <v>4.4956477976584539</v>
      </c>
    </row>
    <row r="714" spans="1:45" x14ac:dyDescent="0.25">
      <c r="A714" s="4">
        <v>43678</v>
      </c>
      <c r="B714" t="s">
        <v>108</v>
      </c>
      <c r="C714">
        <f>VLOOKUP(Table1[[#This Row],[Building]],Building_Areas,2,FALSE)</f>
        <v>87647</v>
      </c>
      <c r="E714">
        <v>45174.380952380947</v>
      </c>
      <c r="F714">
        <v>7727970.1482495237</v>
      </c>
      <c r="G714">
        <v>88.171530665619173</v>
      </c>
      <c r="J714">
        <v>75736.72</v>
      </c>
      <c r="K714">
        <v>0</v>
      </c>
      <c r="L714">
        <v>0</v>
      </c>
      <c r="N714">
        <v>2344.84</v>
      </c>
      <c r="AB714">
        <v>0</v>
      </c>
      <c r="AC714">
        <v>0</v>
      </c>
      <c r="AD714">
        <v>67431.199999999997</v>
      </c>
      <c r="AE714">
        <v>93384.400000000009</v>
      </c>
      <c r="AF714" s="9">
        <f>SUMIF(Table1[[#Headers],[Steam Consumption]:[CHW Consumption_2]], "Elec*",D714:AE714)</f>
        <v>45174.380952380947</v>
      </c>
      <c r="AG714" s="9">
        <f>SUMIF(Table1[[#Headers],[Steam Consumption]:[CHW Consumption_2]], "Gas*",D714:AE714)</f>
        <v>75736.72</v>
      </c>
      <c r="AH714" s="9">
        <f>SUMIF(Table1[[#Headers],[Steam Consumption]:[CHW Consumption_2]], "Steam*",D714:AE714)</f>
        <v>0</v>
      </c>
      <c r="AI714" s="9">
        <f>SUMIF(Table1[[#Headers],[Steam Consumption]:[CHW Consumption_2]], "HW *",D714:AE714)</f>
        <v>0</v>
      </c>
      <c r="AJ714" s="9">
        <f>SUMIF(Table1[[#Headers],[Steam Consumption]:[CHW Consumption_2]], "CHW*",D714:AE714)</f>
        <v>163160.44</v>
      </c>
      <c r="AK714" s="9">
        <f>SUMIF(Table1[[#Headers],[Steam Consumption]:[CHW Consumption_2]], "DW*",D714:AE714)</f>
        <v>0</v>
      </c>
      <c r="AL714" s="9">
        <f>Table1[[#This Row],[Total Elec Consumption]]*3.412</f>
        <v>154134.98780952379</v>
      </c>
      <c r="AM714" s="9">
        <f>Table1[[#This Row],[Total Gas Consumption]]*1</f>
        <v>75736.72</v>
      </c>
      <c r="AN714" s="9">
        <f>Table1[[#This Row],[Total Steam Consumption]]*950/1000</f>
        <v>0</v>
      </c>
      <c r="AO714" s="9">
        <f>Table1[[#This Row],[Total HW Consumption]]</f>
        <v>0</v>
      </c>
      <c r="AP714" s="9">
        <f>Table1[[#This Row],[Total CHW Consumption]]</f>
        <v>163160.44</v>
      </c>
      <c r="AQ714" s="9">
        <f>Table1[[#This Row],[Total DW Consumption]]*0</f>
        <v>0</v>
      </c>
      <c r="AR714" s="9">
        <f>SUM(Table1[[#This Row],[Total Elec Energy]:[Total DW Energy]])</f>
        <v>393032.1478095238</v>
      </c>
      <c r="AS714" s="7">
        <f>IFERROR(Table1[[#This Row],[Total Building Energy (kBTU)]]/Table1[[#This Row],[Building Area]],0)</f>
        <v>4.4842624141102814</v>
      </c>
    </row>
    <row r="715" spans="1:45" x14ac:dyDescent="0.25">
      <c r="A715" s="4">
        <v>44621</v>
      </c>
      <c r="B715" t="s">
        <v>98</v>
      </c>
      <c r="C715">
        <f>VLOOKUP(Table1[[#This Row],[Building]],Building_Areas,2,FALSE)</f>
        <v>53163.17</v>
      </c>
      <c r="E715">
        <v>46305.142857142862</v>
      </c>
      <c r="F715">
        <v>8170531.0784630543</v>
      </c>
      <c r="G715">
        <v>153.68829972844</v>
      </c>
      <c r="J715">
        <v>80091.172413793101</v>
      </c>
      <c r="L715">
        <v>3420.689655172413</v>
      </c>
      <c r="AF715" s="9">
        <f>SUMIF(Table1[[#Headers],[Steam Consumption]:[CHW Consumption_2]], "Elec*",D715:AE715)</f>
        <v>46305.142857142862</v>
      </c>
      <c r="AG715" s="9">
        <f>SUMIF(Table1[[#Headers],[Steam Consumption]:[CHW Consumption_2]], "Gas*",D715:AE715)</f>
        <v>80091.172413793101</v>
      </c>
      <c r="AH715" s="9">
        <f>SUMIF(Table1[[#Headers],[Steam Consumption]:[CHW Consumption_2]], "Steam*",D715:AE715)</f>
        <v>0</v>
      </c>
      <c r="AI715" s="9">
        <f>SUMIF(Table1[[#Headers],[Steam Consumption]:[CHW Consumption_2]], "HW *",D715:AE715)</f>
        <v>0</v>
      </c>
      <c r="AJ715" s="9">
        <f>SUMIF(Table1[[#Headers],[Steam Consumption]:[CHW Consumption_2]], "CHW*",D715:AE715)</f>
        <v>0</v>
      </c>
      <c r="AK715" s="9">
        <f>SUMIF(Table1[[#Headers],[Steam Consumption]:[CHW Consumption_2]], "DW*",D715:AE715)</f>
        <v>3420.689655172413</v>
      </c>
      <c r="AL715" s="9">
        <f>Table1[[#This Row],[Total Elec Consumption]]*3.412</f>
        <v>157993.14742857145</v>
      </c>
      <c r="AM715" s="9">
        <f>Table1[[#This Row],[Total Gas Consumption]]*1</f>
        <v>80091.172413793101</v>
      </c>
      <c r="AN715" s="9">
        <f>Table1[[#This Row],[Total Steam Consumption]]*950/1000</f>
        <v>0</v>
      </c>
      <c r="AO715" s="9">
        <f>Table1[[#This Row],[Total HW Consumption]]</f>
        <v>0</v>
      </c>
      <c r="AP715" s="9">
        <f>Table1[[#This Row],[Total CHW Consumption]]</f>
        <v>0</v>
      </c>
      <c r="AQ715" s="9">
        <f>Table1[[#This Row],[Total DW Consumption]]*0</f>
        <v>0</v>
      </c>
      <c r="AR715" s="9">
        <f>SUM(Table1[[#This Row],[Total Elec Energy]:[Total DW Energy]])</f>
        <v>238084.31984236455</v>
      </c>
      <c r="AS715" s="7">
        <f>IFERROR(Table1[[#This Row],[Total Building Energy (kBTU)]]/Table1[[#This Row],[Building Area]],0)</f>
        <v>4.4783695148796534</v>
      </c>
    </row>
    <row r="716" spans="1:45" x14ac:dyDescent="0.25">
      <c r="A716" s="4">
        <v>43252</v>
      </c>
      <c r="B716" t="s">
        <v>98</v>
      </c>
      <c r="C716">
        <f>VLOOKUP(Table1[[#This Row],[Building]],Building_Areas,2,FALSE)</f>
        <v>53163.17</v>
      </c>
      <c r="E716">
        <v>44221.25</v>
      </c>
      <c r="F716">
        <v>8843564.2236813195</v>
      </c>
      <c r="G716">
        <v>166.3481034494163</v>
      </c>
      <c r="J716">
        <v>86901.42857142858</v>
      </c>
      <c r="L716">
        <v>2538.461538461539</v>
      </c>
      <c r="AF716" s="9">
        <f>SUMIF(Table1[[#Headers],[Steam Consumption]:[CHW Consumption_2]], "Elec*",D716:AE716)</f>
        <v>44221.25</v>
      </c>
      <c r="AG716" s="9">
        <f>SUMIF(Table1[[#Headers],[Steam Consumption]:[CHW Consumption_2]], "Gas*",D716:AE716)</f>
        <v>86901.42857142858</v>
      </c>
      <c r="AH716" s="9">
        <f>SUMIF(Table1[[#Headers],[Steam Consumption]:[CHW Consumption_2]], "Steam*",D716:AE716)</f>
        <v>0</v>
      </c>
      <c r="AI716" s="9">
        <f>SUMIF(Table1[[#Headers],[Steam Consumption]:[CHW Consumption_2]], "HW *",D716:AE716)</f>
        <v>0</v>
      </c>
      <c r="AJ716" s="9">
        <f>SUMIF(Table1[[#Headers],[Steam Consumption]:[CHW Consumption_2]], "CHW*",D716:AE716)</f>
        <v>0</v>
      </c>
      <c r="AK716" s="9">
        <f>SUMIF(Table1[[#Headers],[Steam Consumption]:[CHW Consumption_2]], "DW*",D716:AE716)</f>
        <v>2538.461538461539</v>
      </c>
      <c r="AL716" s="9">
        <f>Table1[[#This Row],[Total Elec Consumption]]*3.412</f>
        <v>150882.905</v>
      </c>
      <c r="AM716" s="9">
        <f>Table1[[#This Row],[Total Gas Consumption]]*1</f>
        <v>86901.42857142858</v>
      </c>
      <c r="AN716" s="9">
        <f>Table1[[#This Row],[Total Steam Consumption]]*950/1000</f>
        <v>0</v>
      </c>
      <c r="AO716" s="9">
        <f>Table1[[#This Row],[Total HW Consumption]]</f>
        <v>0</v>
      </c>
      <c r="AP716" s="9">
        <f>Table1[[#This Row],[Total CHW Consumption]]</f>
        <v>0</v>
      </c>
      <c r="AQ716" s="9">
        <f>Table1[[#This Row],[Total DW Consumption]]*0</f>
        <v>0</v>
      </c>
      <c r="AR716" s="9">
        <f>SUM(Table1[[#This Row],[Total Elec Energy]:[Total DW Energy]])</f>
        <v>237784.33357142858</v>
      </c>
      <c r="AS716" s="7">
        <f>IFERROR(Table1[[#This Row],[Total Building Energy (kBTU)]]/Table1[[#This Row],[Building Area]],0)</f>
        <v>4.4727267687654555</v>
      </c>
    </row>
    <row r="717" spans="1:45" x14ac:dyDescent="0.25">
      <c r="A717" s="4">
        <v>44228</v>
      </c>
      <c r="B717" t="s">
        <v>108</v>
      </c>
      <c r="C717">
        <f>VLOOKUP(Table1[[#This Row],[Building]],Building_Areas,2,FALSE)</f>
        <v>87647</v>
      </c>
      <c r="E717">
        <v>28135.52</v>
      </c>
      <c r="F717">
        <v>28054125.99562462</v>
      </c>
      <c r="G717">
        <v>320.08084698420498</v>
      </c>
      <c r="J717">
        <v>279581.12</v>
      </c>
      <c r="K717">
        <v>1876</v>
      </c>
      <c r="L717">
        <v>0</v>
      </c>
      <c r="N717">
        <v>0</v>
      </c>
      <c r="AB717">
        <v>13725.384615384621</v>
      </c>
      <c r="AC717">
        <v>0</v>
      </c>
      <c r="AD717">
        <v>0</v>
      </c>
      <c r="AE717">
        <v>0</v>
      </c>
      <c r="AF717" s="9">
        <f>SUMIF(Table1[[#Headers],[Steam Consumption]:[CHW Consumption_2]], "Elec*",D717:AE717)</f>
        <v>28135.52</v>
      </c>
      <c r="AG717" s="9">
        <f>SUMIF(Table1[[#Headers],[Steam Consumption]:[CHW Consumption_2]], "Gas*",D717:AE717)</f>
        <v>279581.12</v>
      </c>
      <c r="AH717" s="9">
        <f>SUMIF(Table1[[#Headers],[Steam Consumption]:[CHW Consumption_2]], "Steam*",D717:AE717)</f>
        <v>0</v>
      </c>
      <c r="AI717" s="9">
        <f>SUMIF(Table1[[#Headers],[Steam Consumption]:[CHW Consumption_2]], "HW *",D717:AE717)</f>
        <v>15601.384615384621</v>
      </c>
      <c r="AJ717" s="9">
        <f>SUMIF(Table1[[#Headers],[Steam Consumption]:[CHW Consumption_2]], "CHW*",D717:AE717)</f>
        <v>0</v>
      </c>
      <c r="AK717" s="9">
        <f>SUMIF(Table1[[#Headers],[Steam Consumption]:[CHW Consumption_2]], "DW*",D717:AE717)</f>
        <v>0</v>
      </c>
      <c r="AL717" s="9">
        <f>Table1[[#This Row],[Total Elec Consumption]]*3.412</f>
        <v>95998.394239999994</v>
      </c>
      <c r="AM717" s="9">
        <f>Table1[[#This Row],[Total Gas Consumption]]*1</f>
        <v>279581.12</v>
      </c>
      <c r="AN717" s="9">
        <f>Table1[[#This Row],[Total Steam Consumption]]*950/1000</f>
        <v>0</v>
      </c>
      <c r="AO717" s="9">
        <f>Table1[[#This Row],[Total HW Consumption]]</f>
        <v>15601.384615384621</v>
      </c>
      <c r="AP717" s="9">
        <f>Table1[[#This Row],[Total CHW Consumption]]</f>
        <v>0</v>
      </c>
      <c r="AQ717" s="9">
        <f>Table1[[#This Row],[Total DW Consumption]]*0</f>
        <v>0</v>
      </c>
      <c r="AR717" s="9">
        <f>SUM(Table1[[#This Row],[Total Elec Energy]:[Total DW Energy]])</f>
        <v>391180.89885538461</v>
      </c>
      <c r="AS717" s="7">
        <f>IFERROR(Table1[[#This Row],[Total Building Energy (kBTU)]]/Table1[[#This Row],[Building Area]],0)</f>
        <v>4.4631407675720176</v>
      </c>
    </row>
    <row r="718" spans="1:45" x14ac:dyDescent="0.25">
      <c r="A718" s="4">
        <v>44743</v>
      </c>
      <c r="B718" t="s">
        <v>122</v>
      </c>
      <c r="C718">
        <f>VLOOKUP(Table1[[#This Row],[Building]],Building_Areas,2,FALSE)</f>
        <v>83906</v>
      </c>
      <c r="D718">
        <v>0</v>
      </c>
      <c r="I718">
        <v>7987.666666666667</v>
      </c>
      <c r="N718">
        <v>347200</v>
      </c>
      <c r="AF718" s="9">
        <f>SUMIF(Table1[[#Headers],[Steam Consumption]:[CHW Consumption_2]], "Elec*",D718:AE718)</f>
        <v>7987.666666666667</v>
      </c>
      <c r="AG718" s="9">
        <f>SUMIF(Table1[[#Headers],[Steam Consumption]:[CHW Consumption_2]], "Gas*",D718:AE718)</f>
        <v>0</v>
      </c>
      <c r="AH718" s="9">
        <f>SUMIF(Table1[[#Headers],[Steam Consumption]:[CHW Consumption_2]], "Steam*",D718:AE718)</f>
        <v>0</v>
      </c>
      <c r="AI718" s="9">
        <f>SUMIF(Table1[[#Headers],[Steam Consumption]:[CHW Consumption_2]], "HW *",D718:AE718)</f>
        <v>0</v>
      </c>
      <c r="AJ718" s="9">
        <f>SUMIF(Table1[[#Headers],[Steam Consumption]:[CHW Consumption_2]], "CHW*",D718:AE718)</f>
        <v>347200</v>
      </c>
      <c r="AK718" s="9">
        <f>SUMIF(Table1[[#Headers],[Steam Consumption]:[CHW Consumption_2]], "DW*",D718:AE718)</f>
        <v>0</v>
      </c>
      <c r="AL718" s="9">
        <f>Table1[[#This Row],[Total Elec Consumption]]*3.412</f>
        <v>27253.918666666668</v>
      </c>
      <c r="AM718" s="9">
        <f>Table1[[#This Row],[Total Gas Consumption]]*1</f>
        <v>0</v>
      </c>
      <c r="AN718" s="9">
        <f>Table1[[#This Row],[Total Steam Consumption]]*950/1000</f>
        <v>0</v>
      </c>
      <c r="AO718" s="9">
        <f>Table1[[#This Row],[Total HW Consumption]]</f>
        <v>0</v>
      </c>
      <c r="AP718" s="9">
        <f>Table1[[#This Row],[Total CHW Consumption]]</f>
        <v>347200</v>
      </c>
      <c r="AQ718" s="9">
        <f>Table1[[#This Row],[Total DW Consumption]]*0</f>
        <v>0</v>
      </c>
      <c r="AR718" s="9">
        <f>SUM(Table1[[#This Row],[Total Elec Energy]:[Total DW Energy]])</f>
        <v>374453.91866666666</v>
      </c>
      <c r="AS718" s="7">
        <f>IFERROR(Table1[[#This Row],[Total Building Energy (kBTU)]]/Table1[[#This Row],[Building Area]],0)</f>
        <v>4.4627788080312092</v>
      </c>
    </row>
    <row r="719" spans="1:45" x14ac:dyDescent="0.25">
      <c r="A719" s="4">
        <v>43862</v>
      </c>
      <c r="B719" t="s">
        <v>119</v>
      </c>
      <c r="C719">
        <f>VLOOKUP(Table1[[#This Row],[Building]],Building_Areas,2,FALSE)</f>
        <v>36500</v>
      </c>
      <c r="E719">
        <v>17195.294117647059</v>
      </c>
      <c r="F719">
        <v>58774.488329411768</v>
      </c>
      <c r="G719">
        <v>1.610259954230459</v>
      </c>
      <c r="K719">
        <v>104144.8</v>
      </c>
      <c r="N719">
        <v>0</v>
      </c>
      <c r="AF719" s="9">
        <f>SUMIF(Table1[[#Headers],[Steam Consumption]:[CHW Consumption_2]], "Elec*",D719:AE719)</f>
        <v>17195.294117647059</v>
      </c>
      <c r="AG719" s="9">
        <f>SUMIF(Table1[[#Headers],[Steam Consumption]:[CHW Consumption_2]], "Gas*",D719:AE719)</f>
        <v>0</v>
      </c>
      <c r="AH719" s="9">
        <f>SUMIF(Table1[[#Headers],[Steam Consumption]:[CHW Consumption_2]], "Steam*",D719:AE719)</f>
        <v>0</v>
      </c>
      <c r="AI719" s="9">
        <f>SUMIF(Table1[[#Headers],[Steam Consumption]:[CHW Consumption_2]], "HW *",D719:AE719)</f>
        <v>104144.8</v>
      </c>
      <c r="AJ719" s="9">
        <f>SUMIF(Table1[[#Headers],[Steam Consumption]:[CHW Consumption_2]], "CHW*",D719:AE719)</f>
        <v>0</v>
      </c>
      <c r="AK719" s="9">
        <f>SUMIF(Table1[[#Headers],[Steam Consumption]:[CHW Consumption_2]], "DW*",D719:AE719)</f>
        <v>0</v>
      </c>
      <c r="AL719" s="9">
        <f>Table1[[#This Row],[Total Elec Consumption]]*3.412</f>
        <v>58670.343529411766</v>
      </c>
      <c r="AM719" s="9">
        <f>Table1[[#This Row],[Total Gas Consumption]]*1</f>
        <v>0</v>
      </c>
      <c r="AN719" s="9">
        <f>Table1[[#This Row],[Total Steam Consumption]]*950/1000</f>
        <v>0</v>
      </c>
      <c r="AO719" s="9">
        <f>Table1[[#This Row],[Total HW Consumption]]</f>
        <v>104144.8</v>
      </c>
      <c r="AP719" s="9">
        <f>Table1[[#This Row],[Total CHW Consumption]]</f>
        <v>0</v>
      </c>
      <c r="AQ719" s="9">
        <f>Table1[[#This Row],[Total DW Consumption]]*0</f>
        <v>0</v>
      </c>
      <c r="AR719" s="9">
        <f>SUM(Table1[[#This Row],[Total Elec Energy]:[Total DW Energy]])</f>
        <v>162815.14352941175</v>
      </c>
      <c r="AS719" s="7">
        <f>IFERROR(Table1[[#This Row],[Total Building Energy (kBTU)]]/Table1[[#This Row],[Building Area]],0)</f>
        <v>4.4606888638194997</v>
      </c>
    </row>
    <row r="720" spans="1:45" x14ac:dyDescent="0.25">
      <c r="A720" s="4">
        <v>43891</v>
      </c>
      <c r="B720" t="s">
        <v>78</v>
      </c>
      <c r="C720">
        <f>VLOOKUP(Table1[[#This Row],[Building]],Building_Areas,2,FALSE)</f>
        <v>20363</v>
      </c>
      <c r="E720">
        <v>0</v>
      </c>
      <c r="F720">
        <v>9044250</v>
      </c>
      <c r="G720">
        <v>444.15115650935519</v>
      </c>
      <c r="J720">
        <v>90442.5</v>
      </c>
      <c r="AF720" s="9">
        <f>SUMIF(Table1[[#Headers],[Steam Consumption]:[CHW Consumption_2]], "Elec*",D720:AE720)</f>
        <v>0</v>
      </c>
      <c r="AG720" s="9">
        <f>SUMIF(Table1[[#Headers],[Steam Consumption]:[CHW Consumption_2]], "Gas*",D720:AE720)</f>
        <v>90442.5</v>
      </c>
      <c r="AH720" s="9">
        <f>SUMIF(Table1[[#Headers],[Steam Consumption]:[CHW Consumption_2]], "Steam*",D720:AE720)</f>
        <v>0</v>
      </c>
      <c r="AI720" s="9">
        <f>SUMIF(Table1[[#Headers],[Steam Consumption]:[CHW Consumption_2]], "HW *",D720:AE720)</f>
        <v>0</v>
      </c>
      <c r="AJ720" s="9">
        <f>SUMIF(Table1[[#Headers],[Steam Consumption]:[CHW Consumption_2]], "CHW*",D720:AE720)</f>
        <v>0</v>
      </c>
      <c r="AK720" s="9">
        <f>SUMIF(Table1[[#Headers],[Steam Consumption]:[CHW Consumption_2]], "DW*",D720:AE720)</f>
        <v>0</v>
      </c>
      <c r="AL720" s="9">
        <f>Table1[[#This Row],[Total Elec Consumption]]*3.412</f>
        <v>0</v>
      </c>
      <c r="AM720" s="9">
        <f>Table1[[#This Row],[Total Gas Consumption]]*1</f>
        <v>90442.5</v>
      </c>
      <c r="AN720" s="9">
        <f>Table1[[#This Row],[Total Steam Consumption]]*950/1000</f>
        <v>0</v>
      </c>
      <c r="AO720" s="9">
        <f>Table1[[#This Row],[Total HW Consumption]]</f>
        <v>0</v>
      </c>
      <c r="AP720" s="9">
        <f>Table1[[#This Row],[Total CHW Consumption]]</f>
        <v>0</v>
      </c>
      <c r="AQ720" s="9">
        <f>Table1[[#This Row],[Total DW Consumption]]*0</f>
        <v>0</v>
      </c>
      <c r="AR720" s="9">
        <f>SUM(Table1[[#This Row],[Total Elec Energy]:[Total DW Energy]])</f>
        <v>90442.5</v>
      </c>
      <c r="AS720" s="7">
        <f>IFERROR(Table1[[#This Row],[Total Building Energy (kBTU)]]/Table1[[#This Row],[Building Area]],0)</f>
        <v>4.4415115650935517</v>
      </c>
    </row>
    <row r="721" spans="1:45" x14ac:dyDescent="0.25">
      <c r="A721" s="4">
        <v>43344</v>
      </c>
      <c r="B721" t="s">
        <v>98</v>
      </c>
      <c r="C721">
        <f>VLOOKUP(Table1[[#This Row],[Building]],Building_Areas,2,FALSE)</f>
        <v>53163.17</v>
      </c>
      <c r="E721">
        <v>48616.666666666672</v>
      </c>
      <c r="F721">
        <v>7149022.9238095218</v>
      </c>
      <c r="G721">
        <v>134.47365505726771</v>
      </c>
      <c r="J721">
        <v>69775.714285714275</v>
      </c>
      <c r="L721">
        <v>5571.4285714285716</v>
      </c>
      <c r="AF721" s="9">
        <f>SUMIF(Table1[[#Headers],[Steam Consumption]:[CHW Consumption_2]], "Elec*",D721:AE721)</f>
        <v>48616.666666666672</v>
      </c>
      <c r="AG721" s="9">
        <f>SUMIF(Table1[[#Headers],[Steam Consumption]:[CHW Consumption_2]], "Gas*",D721:AE721)</f>
        <v>69775.714285714275</v>
      </c>
      <c r="AH721" s="9">
        <f>SUMIF(Table1[[#Headers],[Steam Consumption]:[CHW Consumption_2]], "Steam*",D721:AE721)</f>
        <v>0</v>
      </c>
      <c r="AI721" s="9">
        <f>SUMIF(Table1[[#Headers],[Steam Consumption]:[CHW Consumption_2]], "HW *",D721:AE721)</f>
        <v>0</v>
      </c>
      <c r="AJ721" s="9">
        <f>SUMIF(Table1[[#Headers],[Steam Consumption]:[CHW Consumption_2]], "CHW*",D721:AE721)</f>
        <v>0</v>
      </c>
      <c r="AK721" s="9">
        <f>SUMIF(Table1[[#Headers],[Steam Consumption]:[CHW Consumption_2]], "DW*",D721:AE721)</f>
        <v>5571.4285714285716</v>
      </c>
      <c r="AL721" s="9">
        <f>Table1[[#This Row],[Total Elec Consumption]]*3.412</f>
        <v>165880.06666666668</v>
      </c>
      <c r="AM721" s="9">
        <f>Table1[[#This Row],[Total Gas Consumption]]*1</f>
        <v>69775.714285714275</v>
      </c>
      <c r="AN721" s="9">
        <f>Table1[[#This Row],[Total Steam Consumption]]*950/1000</f>
        <v>0</v>
      </c>
      <c r="AO721" s="9">
        <f>Table1[[#This Row],[Total HW Consumption]]</f>
        <v>0</v>
      </c>
      <c r="AP721" s="9">
        <f>Table1[[#This Row],[Total CHW Consumption]]</f>
        <v>0</v>
      </c>
      <c r="AQ721" s="9">
        <f>Table1[[#This Row],[Total DW Consumption]]*0</f>
        <v>0</v>
      </c>
      <c r="AR721" s="9">
        <f>SUM(Table1[[#This Row],[Total Elec Energy]:[Total DW Energy]])</f>
        <v>235655.78095238097</v>
      </c>
      <c r="AS721" s="7">
        <f>IFERROR(Table1[[#This Row],[Total Building Energy (kBTU)]]/Table1[[#This Row],[Building Area]],0)</f>
        <v>4.4326886630797411</v>
      </c>
    </row>
    <row r="722" spans="1:45" x14ac:dyDescent="0.25">
      <c r="A722" s="4">
        <v>43739</v>
      </c>
      <c r="B722" t="s">
        <v>99</v>
      </c>
      <c r="C722">
        <f>VLOOKUP(Table1[[#This Row],[Building]],Building_Areas,2,FALSE)</f>
        <v>123454</v>
      </c>
      <c r="D722">
        <v>286888.96551724139</v>
      </c>
      <c r="F722">
        <v>262035925.1992414</v>
      </c>
      <c r="G722">
        <v>2122.5389634944299</v>
      </c>
      <c r="H722">
        <v>31963.21428571429</v>
      </c>
      <c r="I722">
        <v>48435.28571428571</v>
      </c>
      <c r="L722">
        <v>118868.96551724141</v>
      </c>
      <c r="N722">
        <v>0</v>
      </c>
      <c r="AF722" s="9">
        <f>SUMIF(Table1[[#Headers],[Steam Consumption]:[CHW Consumption_2]], "Elec*",D722:AE722)</f>
        <v>80398.5</v>
      </c>
      <c r="AG722" s="9">
        <f>SUMIF(Table1[[#Headers],[Steam Consumption]:[CHW Consumption_2]], "Gas*",D722:AE722)</f>
        <v>0</v>
      </c>
      <c r="AH722" s="9">
        <f>SUMIF(Table1[[#Headers],[Steam Consumption]:[CHW Consumption_2]], "Steam*",D722:AE722)</f>
        <v>286888.96551724139</v>
      </c>
      <c r="AI722" s="9">
        <f>SUMIF(Table1[[#Headers],[Steam Consumption]:[CHW Consumption_2]], "HW *",D722:AE722)</f>
        <v>0</v>
      </c>
      <c r="AJ722" s="9">
        <f>SUMIF(Table1[[#Headers],[Steam Consumption]:[CHW Consumption_2]], "CHW*",D722:AE722)</f>
        <v>0</v>
      </c>
      <c r="AK722" s="9">
        <f>SUMIF(Table1[[#Headers],[Steam Consumption]:[CHW Consumption_2]], "DW*",D722:AE722)</f>
        <v>118868.96551724141</v>
      </c>
      <c r="AL722" s="9">
        <f>Table1[[#This Row],[Total Elec Consumption]]*3.412</f>
        <v>274319.68199999997</v>
      </c>
      <c r="AM722" s="9">
        <f>Table1[[#This Row],[Total Gas Consumption]]*1</f>
        <v>0</v>
      </c>
      <c r="AN722" s="9">
        <f>Table1[[#This Row],[Total Steam Consumption]]*950/1000</f>
        <v>272544.5172413793</v>
      </c>
      <c r="AO722" s="9">
        <f>Table1[[#This Row],[Total HW Consumption]]</f>
        <v>0</v>
      </c>
      <c r="AP722" s="9">
        <f>Table1[[#This Row],[Total CHW Consumption]]</f>
        <v>0</v>
      </c>
      <c r="AQ722" s="9">
        <f>Table1[[#This Row],[Total DW Consumption]]*0</f>
        <v>0</v>
      </c>
      <c r="AR722" s="9">
        <f>SUM(Table1[[#This Row],[Total Elec Energy]:[Total DW Energy]])</f>
        <v>546864.19924137928</v>
      </c>
      <c r="AS722" s="7">
        <f>IFERROR(Table1[[#This Row],[Total Building Energy (kBTU)]]/Table1[[#This Row],[Building Area]],0)</f>
        <v>4.429700125077999</v>
      </c>
    </row>
    <row r="723" spans="1:45" x14ac:dyDescent="0.25">
      <c r="A723" s="4">
        <v>44348</v>
      </c>
      <c r="B723" t="s">
        <v>96</v>
      </c>
      <c r="C723">
        <f>VLOOKUP(Table1[[#This Row],[Building]],Building_Areas,2,FALSE)</f>
        <v>392894</v>
      </c>
      <c r="D723">
        <v>0</v>
      </c>
      <c r="F723">
        <v>6433569.974923078</v>
      </c>
      <c r="G723">
        <v>16.37482367998259</v>
      </c>
      <c r="H723">
        <v>0</v>
      </c>
      <c r="I723">
        <v>0</v>
      </c>
      <c r="M723">
        <v>98230.5</v>
      </c>
      <c r="O723">
        <v>385501.15384615381</v>
      </c>
      <c r="P723">
        <v>4384</v>
      </c>
      <c r="Q723">
        <v>0</v>
      </c>
      <c r="R723">
        <v>0</v>
      </c>
      <c r="S723">
        <v>700</v>
      </c>
      <c r="T723">
        <v>72</v>
      </c>
      <c r="U723">
        <v>489</v>
      </c>
      <c r="V723">
        <v>6739</v>
      </c>
      <c r="W723">
        <v>3846</v>
      </c>
      <c r="X723">
        <v>1469</v>
      </c>
      <c r="Y723">
        <v>8566</v>
      </c>
      <c r="Z723">
        <v>40300</v>
      </c>
      <c r="AA723">
        <v>33900</v>
      </c>
      <c r="AF723" s="9">
        <f>SUMIF(Table1[[#Headers],[Steam Consumption]:[CHW Consumption_2]], "Elec*",D723:AE723)</f>
        <v>504912.65384615381</v>
      </c>
      <c r="AG723" s="9">
        <f>SUMIF(Table1[[#Headers],[Steam Consumption]:[CHW Consumption_2]], "Gas*",D723:AE723)</f>
        <v>0</v>
      </c>
      <c r="AH723" s="9">
        <f>SUMIF(Table1[[#Headers],[Steam Consumption]:[CHW Consumption_2]], "Steam*",D723:AE723)</f>
        <v>5084</v>
      </c>
      <c r="AI723" s="9">
        <f>SUMIF(Table1[[#Headers],[Steam Consumption]:[CHW Consumption_2]], "HW *",D723:AE723)</f>
        <v>0</v>
      </c>
      <c r="AJ723" s="9">
        <f>SUMIF(Table1[[#Headers],[Steam Consumption]:[CHW Consumption_2]], "CHW*",D723:AE723)</f>
        <v>0</v>
      </c>
      <c r="AK723" s="9">
        <f>SUMIF(Table1[[#Headers],[Steam Consumption]:[CHW Consumption_2]], "DW*",D723:AE723)</f>
        <v>74200</v>
      </c>
      <c r="AL723" s="9">
        <f>Table1[[#This Row],[Total Elec Consumption]]*3.412</f>
        <v>1722761.9749230768</v>
      </c>
      <c r="AM723" s="9">
        <f>Table1[[#This Row],[Total Gas Consumption]]*1</f>
        <v>0</v>
      </c>
      <c r="AN723" s="9">
        <f>Table1[[#This Row],[Total Steam Consumption]]*950/1000</f>
        <v>4829.8</v>
      </c>
      <c r="AO723" s="9">
        <f>Table1[[#This Row],[Total HW Consumption]]</f>
        <v>0</v>
      </c>
      <c r="AP723" s="9">
        <f>Table1[[#This Row],[Total CHW Consumption]]</f>
        <v>0</v>
      </c>
      <c r="AQ723" s="9">
        <f>Table1[[#This Row],[Total DW Consumption]]*0</f>
        <v>0</v>
      </c>
      <c r="AR723" s="9">
        <f>SUM(Table1[[#This Row],[Total Elec Energy]:[Total DW Energy]])</f>
        <v>1727591.7749230769</v>
      </c>
      <c r="AS723" s="7">
        <f>IFERROR(Table1[[#This Row],[Total Building Energy (kBTU)]]/Table1[[#This Row],[Building Area]],0)</f>
        <v>4.3970938088214044</v>
      </c>
    </row>
    <row r="724" spans="1:45" x14ac:dyDescent="0.25">
      <c r="A724" s="4">
        <v>44197</v>
      </c>
      <c r="B724" t="s">
        <v>108</v>
      </c>
      <c r="C724">
        <f>VLOOKUP(Table1[[#This Row],[Building]],Building_Areas,2,FALSE)</f>
        <v>87647</v>
      </c>
      <c r="E724">
        <v>32217</v>
      </c>
      <c r="J724">
        <v>260578</v>
      </c>
      <c r="L724">
        <v>0</v>
      </c>
      <c r="N724">
        <v>0</v>
      </c>
      <c r="AB724">
        <v>14370</v>
      </c>
      <c r="AC724">
        <v>0</v>
      </c>
      <c r="AD724">
        <v>0</v>
      </c>
      <c r="AE724">
        <v>0</v>
      </c>
      <c r="AF724" s="9">
        <f>SUMIF(Table1[[#Headers],[Steam Consumption]:[CHW Consumption_2]], "Elec*",D724:AE724)</f>
        <v>32217</v>
      </c>
      <c r="AG724" s="9">
        <f>SUMIF(Table1[[#Headers],[Steam Consumption]:[CHW Consumption_2]], "Gas*",D724:AE724)</f>
        <v>260578</v>
      </c>
      <c r="AH724" s="9">
        <f>SUMIF(Table1[[#Headers],[Steam Consumption]:[CHW Consumption_2]], "Steam*",D724:AE724)</f>
        <v>0</v>
      </c>
      <c r="AI724" s="9">
        <f>SUMIF(Table1[[#Headers],[Steam Consumption]:[CHW Consumption_2]], "HW *",D724:AE724)</f>
        <v>14370</v>
      </c>
      <c r="AJ724" s="9">
        <f>SUMIF(Table1[[#Headers],[Steam Consumption]:[CHW Consumption_2]], "CHW*",D724:AE724)</f>
        <v>0</v>
      </c>
      <c r="AK724" s="9">
        <f>SUMIF(Table1[[#Headers],[Steam Consumption]:[CHW Consumption_2]], "DW*",D724:AE724)</f>
        <v>0</v>
      </c>
      <c r="AL724" s="9">
        <f>Table1[[#This Row],[Total Elec Consumption]]*3.412</f>
        <v>109924.40399999999</v>
      </c>
      <c r="AM724" s="9">
        <f>Table1[[#This Row],[Total Gas Consumption]]*1</f>
        <v>260578</v>
      </c>
      <c r="AN724" s="9">
        <f>Table1[[#This Row],[Total Steam Consumption]]*950/1000</f>
        <v>0</v>
      </c>
      <c r="AO724" s="9">
        <f>Table1[[#This Row],[Total HW Consumption]]</f>
        <v>14370</v>
      </c>
      <c r="AP724" s="9">
        <f>Table1[[#This Row],[Total CHW Consumption]]</f>
        <v>0</v>
      </c>
      <c r="AQ724" s="9">
        <f>Table1[[#This Row],[Total DW Consumption]]*0</f>
        <v>0</v>
      </c>
      <c r="AR724" s="9">
        <f>SUM(Table1[[#This Row],[Total Elec Energy]:[Total DW Energy]])</f>
        <v>384872.40399999998</v>
      </c>
      <c r="AS724" s="7">
        <f>IFERROR(Table1[[#This Row],[Total Building Energy (kBTU)]]/Table1[[#This Row],[Building Area]],0)</f>
        <v>4.3911646034661764</v>
      </c>
    </row>
    <row r="725" spans="1:45" x14ac:dyDescent="0.25">
      <c r="A725" s="4">
        <v>43709</v>
      </c>
      <c r="B725" t="s">
        <v>96</v>
      </c>
      <c r="C725">
        <f>VLOOKUP(Table1[[#This Row],[Building]],Building_Areas,2,FALSE)</f>
        <v>392894</v>
      </c>
      <c r="D725">
        <v>0</v>
      </c>
      <c r="F725">
        <v>169960369.96963981</v>
      </c>
      <c r="G725">
        <v>432.58581187200559</v>
      </c>
      <c r="H725">
        <v>38216</v>
      </c>
      <c r="I725">
        <v>123563.5</v>
      </c>
      <c r="M725">
        <v>74305.5</v>
      </c>
      <c r="O725">
        <v>186777.32142857139</v>
      </c>
      <c r="P725">
        <v>183291.42857142861</v>
      </c>
      <c r="Q725">
        <v>0</v>
      </c>
      <c r="R725">
        <v>1200</v>
      </c>
      <c r="S725">
        <v>96.428571428571431</v>
      </c>
      <c r="T725">
        <v>1126.071428571428</v>
      </c>
      <c r="U725">
        <v>613.33333333333326</v>
      </c>
      <c r="V725">
        <v>6838.9285714285716</v>
      </c>
      <c r="W725">
        <v>9039.6428571428569</v>
      </c>
      <c r="X725">
        <v>3100.7142857142858</v>
      </c>
      <c r="Y725">
        <v>9788.8888888888887</v>
      </c>
      <c r="Z725">
        <v>37615.384615384617</v>
      </c>
      <c r="AA725">
        <v>31730.76923076923</v>
      </c>
      <c r="AF725" s="9">
        <f>SUMIF(Table1[[#Headers],[Steam Consumption]:[CHW Consumption_2]], "Elec*",D725:AE725)</f>
        <v>453369.90079365065</v>
      </c>
      <c r="AG725" s="9">
        <f>SUMIF(Table1[[#Headers],[Steam Consumption]:[CHW Consumption_2]], "Gas*",D725:AE725)</f>
        <v>0</v>
      </c>
      <c r="AH725" s="9">
        <f>SUMIF(Table1[[#Headers],[Steam Consumption]:[CHW Consumption_2]], "Steam*",D725:AE725)</f>
        <v>184587.85714285719</v>
      </c>
      <c r="AI725" s="9">
        <f>SUMIF(Table1[[#Headers],[Steam Consumption]:[CHW Consumption_2]], "HW *",D725:AE725)</f>
        <v>0</v>
      </c>
      <c r="AJ725" s="9">
        <f>SUMIF(Table1[[#Headers],[Steam Consumption]:[CHW Consumption_2]], "CHW*",D725:AE725)</f>
        <v>0</v>
      </c>
      <c r="AK725" s="9">
        <f>SUMIF(Table1[[#Headers],[Steam Consumption]:[CHW Consumption_2]], "DW*",D725:AE725)</f>
        <v>69346.153846153844</v>
      </c>
      <c r="AL725" s="9">
        <f>Table1[[#This Row],[Total Elec Consumption]]*3.412</f>
        <v>1546898.1015079359</v>
      </c>
      <c r="AM725" s="9">
        <f>Table1[[#This Row],[Total Gas Consumption]]*1</f>
        <v>0</v>
      </c>
      <c r="AN725" s="9">
        <f>Table1[[#This Row],[Total Steam Consumption]]*950/1000</f>
        <v>175358.46428571432</v>
      </c>
      <c r="AO725" s="9">
        <f>Table1[[#This Row],[Total HW Consumption]]</f>
        <v>0</v>
      </c>
      <c r="AP725" s="9">
        <f>Table1[[#This Row],[Total CHW Consumption]]</f>
        <v>0</v>
      </c>
      <c r="AQ725" s="9">
        <f>Table1[[#This Row],[Total DW Consumption]]*0</f>
        <v>0</v>
      </c>
      <c r="AR725" s="9">
        <f>SUM(Table1[[#This Row],[Total Elec Energy]:[Total DW Energy]])</f>
        <v>1722256.5657936502</v>
      </c>
      <c r="AS725" s="7">
        <f>IFERROR(Table1[[#This Row],[Total Building Energy (kBTU)]]/Table1[[#This Row],[Building Area]],0)</f>
        <v>4.3835145504732838</v>
      </c>
    </row>
    <row r="726" spans="1:45" x14ac:dyDescent="0.25">
      <c r="A726" s="4">
        <v>43160</v>
      </c>
      <c r="B726" t="s">
        <v>108</v>
      </c>
      <c r="C726">
        <f>VLOOKUP(Table1[[#This Row],[Building]],Building_Areas,2,FALSE)</f>
        <v>87647</v>
      </c>
      <c r="E726">
        <v>41420.428571428572</v>
      </c>
      <c r="J726">
        <v>234200.57142857139</v>
      </c>
      <c r="K726">
        <v>225.85714285714289</v>
      </c>
      <c r="L726">
        <v>0</v>
      </c>
      <c r="N726">
        <v>0</v>
      </c>
      <c r="AB726">
        <v>7789.8571428571422</v>
      </c>
      <c r="AD726">
        <v>0</v>
      </c>
      <c r="AE726">
        <v>0</v>
      </c>
      <c r="AF726" s="9">
        <f>SUMIF(Table1[[#Headers],[Steam Consumption]:[CHW Consumption_2]], "Elec*",D726:AE726)</f>
        <v>41420.428571428572</v>
      </c>
      <c r="AG726" s="9">
        <f>SUMIF(Table1[[#Headers],[Steam Consumption]:[CHW Consumption_2]], "Gas*",D726:AE726)</f>
        <v>234200.57142857139</v>
      </c>
      <c r="AH726" s="9">
        <f>SUMIF(Table1[[#Headers],[Steam Consumption]:[CHW Consumption_2]], "Steam*",D726:AE726)</f>
        <v>0</v>
      </c>
      <c r="AI726" s="9">
        <f>SUMIF(Table1[[#Headers],[Steam Consumption]:[CHW Consumption_2]], "HW *",D726:AE726)</f>
        <v>8015.7142857142853</v>
      </c>
      <c r="AJ726" s="9">
        <f>SUMIF(Table1[[#Headers],[Steam Consumption]:[CHW Consumption_2]], "CHW*",D726:AE726)</f>
        <v>0</v>
      </c>
      <c r="AK726" s="9">
        <f>SUMIF(Table1[[#Headers],[Steam Consumption]:[CHW Consumption_2]], "DW*",D726:AE726)</f>
        <v>0</v>
      </c>
      <c r="AL726" s="9">
        <f>Table1[[#This Row],[Total Elec Consumption]]*3.412</f>
        <v>141326.50228571429</v>
      </c>
      <c r="AM726" s="9">
        <f>Table1[[#This Row],[Total Gas Consumption]]*1</f>
        <v>234200.57142857139</v>
      </c>
      <c r="AN726" s="9">
        <f>Table1[[#This Row],[Total Steam Consumption]]*950/1000</f>
        <v>0</v>
      </c>
      <c r="AO726" s="9">
        <f>Table1[[#This Row],[Total HW Consumption]]</f>
        <v>8015.7142857142853</v>
      </c>
      <c r="AP726" s="9">
        <f>Table1[[#This Row],[Total CHW Consumption]]</f>
        <v>0</v>
      </c>
      <c r="AQ726" s="9">
        <f>Table1[[#This Row],[Total DW Consumption]]*0</f>
        <v>0</v>
      </c>
      <c r="AR726" s="9">
        <f>SUM(Table1[[#This Row],[Total Elec Energy]:[Total DW Energy]])</f>
        <v>383542.78799999994</v>
      </c>
      <c r="AS726" s="7">
        <f>IFERROR(Table1[[#This Row],[Total Building Energy (kBTU)]]/Table1[[#This Row],[Building Area]],0)</f>
        <v>4.3759944778486419</v>
      </c>
    </row>
    <row r="727" spans="1:45" x14ac:dyDescent="0.25">
      <c r="A727" s="4">
        <v>44378</v>
      </c>
      <c r="B727" t="s">
        <v>125</v>
      </c>
      <c r="C727">
        <f>VLOOKUP(Table1[[#This Row],[Building]],Building_Areas,2,FALSE)</f>
        <v>27319</v>
      </c>
      <c r="E727">
        <v>33523</v>
      </c>
      <c r="F727">
        <v>595380.47600000002</v>
      </c>
      <c r="G727">
        <v>21.793640909257299</v>
      </c>
      <c r="J727">
        <v>4810</v>
      </c>
      <c r="AF727" s="9">
        <f>SUMIF(Table1[[#Headers],[Steam Consumption]:[CHW Consumption_2]], "Elec*",D727:AE727)</f>
        <v>33523</v>
      </c>
      <c r="AG727" s="9">
        <f>SUMIF(Table1[[#Headers],[Steam Consumption]:[CHW Consumption_2]], "Gas*",D727:AE727)</f>
        <v>4810</v>
      </c>
      <c r="AH727" s="9">
        <f>SUMIF(Table1[[#Headers],[Steam Consumption]:[CHW Consumption_2]], "Steam*",D727:AE727)</f>
        <v>0</v>
      </c>
      <c r="AI727" s="9">
        <f>SUMIF(Table1[[#Headers],[Steam Consumption]:[CHW Consumption_2]], "HW *",D727:AE727)</f>
        <v>0</v>
      </c>
      <c r="AJ727" s="9">
        <f>SUMIF(Table1[[#Headers],[Steam Consumption]:[CHW Consumption_2]], "CHW*",D727:AE727)</f>
        <v>0</v>
      </c>
      <c r="AK727" s="9">
        <f>SUMIF(Table1[[#Headers],[Steam Consumption]:[CHW Consumption_2]], "DW*",D727:AE727)</f>
        <v>0</v>
      </c>
      <c r="AL727" s="9">
        <f>Table1[[#This Row],[Total Elec Consumption]]*3.412</f>
        <v>114380.476</v>
      </c>
      <c r="AM727" s="9">
        <f>Table1[[#This Row],[Total Gas Consumption]]*1</f>
        <v>4810</v>
      </c>
      <c r="AN727" s="9">
        <f>Table1[[#This Row],[Total Steam Consumption]]*950/1000</f>
        <v>0</v>
      </c>
      <c r="AO727" s="9">
        <f>Table1[[#This Row],[Total HW Consumption]]</f>
        <v>0</v>
      </c>
      <c r="AP727" s="9">
        <f>Table1[[#This Row],[Total CHW Consumption]]</f>
        <v>0</v>
      </c>
      <c r="AQ727" s="9">
        <f>Table1[[#This Row],[Total DW Consumption]]*0</f>
        <v>0</v>
      </c>
      <c r="AR727" s="9">
        <f>SUM(Table1[[#This Row],[Total Elec Energy]:[Total DW Energy]])</f>
        <v>119190.476</v>
      </c>
      <c r="AS727" s="7">
        <f>IFERROR(Table1[[#This Row],[Total Building Energy (kBTU)]]/Table1[[#This Row],[Building Area]],0)</f>
        <v>4.3629150408140855</v>
      </c>
    </row>
    <row r="728" spans="1:45" x14ac:dyDescent="0.25">
      <c r="A728" s="4">
        <v>44743</v>
      </c>
      <c r="B728" t="s">
        <v>125</v>
      </c>
      <c r="C728">
        <f>VLOOKUP(Table1[[#This Row],[Building]],Building_Areas,2,FALSE)</f>
        <v>27319</v>
      </c>
      <c r="E728">
        <v>33872.666666666672</v>
      </c>
      <c r="F728">
        <v>477240.20533333329</v>
      </c>
      <c r="G728">
        <v>17.469168173554429</v>
      </c>
      <c r="J728">
        <v>3616.666666666667</v>
      </c>
      <c r="AF728" s="9">
        <f>SUMIF(Table1[[#Headers],[Steam Consumption]:[CHW Consumption_2]], "Elec*",D728:AE728)</f>
        <v>33872.666666666672</v>
      </c>
      <c r="AG728" s="9">
        <f>SUMIF(Table1[[#Headers],[Steam Consumption]:[CHW Consumption_2]], "Gas*",D728:AE728)</f>
        <v>3616.666666666667</v>
      </c>
      <c r="AH728" s="9">
        <f>SUMIF(Table1[[#Headers],[Steam Consumption]:[CHW Consumption_2]], "Steam*",D728:AE728)</f>
        <v>0</v>
      </c>
      <c r="AI728" s="9">
        <f>SUMIF(Table1[[#Headers],[Steam Consumption]:[CHW Consumption_2]], "HW *",D728:AE728)</f>
        <v>0</v>
      </c>
      <c r="AJ728" s="9">
        <f>SUMIF(Table1[[#Headers],[Steam Consumption]:[CHW Consumption_2]], "CHW*",D728:AE728)</f>
        <v>0</v>
      </c>
      <c r="AK728" s="9">
        <f>SUMIF(Table1[[#Headers],[Steam Consumption]:[CHW Consumption_2]], "DW*",D728:AE728)</f>
        <v>0</v>
      </c>
      <c r="AL728" s="9">
        <f>Table1[[#This Row],[Total Elec Consumption]]*3.412</f>
        <v>115573.53866666667</v>
      </c>
      <c r="AM728" s="9">
        <f>Table1[[#This Row],[Total Gas Consumption]]*1</f>
        <v>3616.666666666667</v>
      </c>
      <c r="AN728" s="9">
        <f>Table1[[#This Row],[Total Steam Consumption]]*950/1000</f>
        <v>0</v>
      </c>
      <c r="AO728" s="9">
        <f>Table1[[#This Row],[Total HW Consumption]]</f>
        <v>0</v>
      </c>
      <c r="AP728" s="9">
        <f>Table1[[#This Row],[Total CHW Consumption]]</f>
        <v>0</v>
      </c>
      <c r="AQ728" s="9">
        <f>Table1[[#This Row],[Total DW Consumption]]*0</f>
        <v>0</v>
      </c>
      <c r="AR728" s="9">
        <f>SUM(Table1[[#This Row],[Total Elec Energy]:[Total DW Energy]])</f>
        <v>119190.20533333335</v>
      </c>
      <c r="AS728" s="7">
        <f>IFERROR(Table1[[#This Row],[Total Building Energy (kBTU)]]/Table1[[#This Row],[Building Area]],0)</f>
        <v>4.3629051331795949</v>
      </c>
    </row>
    <row r="729" spans="1:45" x14ac:dyDescent="0.25">
      <c r="A729" s="4">
        <v>44501</v>
      </c>
      <c r="B729" t="s">
        <v>119</v>
      </c>
      <c r="C729">
        <f>VLOOKUP(Table1[[#This Row],[Building]],Building_Areas,2,FALSE)</f>
        <v>36500</v>
      </c>
      <c r="E729">
        <v>15791</v>
      </c>
      <c r="F729">
        <v>53983.491999999998</v>
      </c>
      <c r="G729">
        <v>1.478999780821918</v>
      </c>
      <c r="K729">
        <v>104580</v>
      </c>
      <c r="N729">
        <v>20</v>
      </c>
      <c r="AF729" s="9">
        <f>SUMIF(Table1[[#Headers],[Steam Consumption]:[CHW Consumption_2]], "Elec*",D729:AE729)</f>
        <v>15791</v>
      </c>
      <c r="AG729" s="9">
        <f>SUMIF(Table1[[#Headers],[Steam Consumption]:[CHW Consumption_2]], "Gas*",D729:AE729)</f>
        <v>0</v>
      </c>
      <c r="AH729" s="9">
        <f>SUMIF(Table1[[#Headers],[Steam Consumption]:[CHW Consumption_2]], "Steam*",D729:AE729)</f>
        <v>0</v>
      </c>
      <c r="AI729" s="9">
        <f>SUMIF(Table1[[#Headers],[Steam Consumption]:[CHW Consumption_2]], "HW *",D729:AE729)</f>
        <v>104580</v>
      </c>
      <c r="AJ729" s="9">
        <f>SUMIF(Table1[[#Headers],[Steam Consumption]:[CHW Consumption_2]], "CHW*",D729:AE729)</f>
        <v>20</v>
      </c>
      <c r="AK729" s="9">
        <f>SUMIF(Table1[[#Headers],[Steam Consumption]:[CHW Consumption_2]], "DW*",D729:AE729)</f>
        <v>0</v>
      </c>
      <c r="AL729" s="9">
        <f>Table1[[#This Row],[Total Elec Consumption]]*3.412</f>
        <v>53878.892</v>
      </c>
      <c r="AM729" s="9">
        <f>Table1[[#This Row],[Total Gas Consumption]]*1</f>
        <v>0</v>
      </c>
      <c r="AN729" s="9">
        <f>Table1[[#This Row],[Total Steam Consumption]]*950/1000</f>
        <v>0</v>
      </c>
      <c r="AO729" s="9">
        <f>Table1[[#This Row],[Total HW Consumption]]</f>
        <v>104580</v>
      </c>
      <c r="AP729" s="9">
        <f>Table1[[#This Row],[Total CHW Consumption]]</f>
        <v>20</v>
      </c>
      <c r="AQ729" s="9">
        <f>Table1[[#This Row],[Total DW Consumption]]*0</f>
        <v>0</v>
      </c>
      <c r="AR729" s="9">
        <f>SUM(Table1[[#This Row],[Total Elec Energy]:[Total DW Energy]])</f>
        <v>158478.89199999999</v>
      </c>
      <c r="AS729" s="7">
        <f>IFERROR(Table1[[#This Row],[Total Building Energy (kBTU)]]/Table1[[#This Row],[Building Area]],0)</f>
        <v>4.3418874520547943</v>
      </c>
    </row>
    <row r="730" spans="1:45" x14ac:dyDescent="0.25">
      <c r="A730" s="4">
        <v>43252</v>
      </c>
      <c r="B730" t="s">
        <v>122</v>
      </c>
      <c r="C730">
        <f>VLOOKUP(Table1[[#This Row],[Building]],Building_Areas,2,FALSE)</f>
        <v>83906</v>
      </c>
      <c r="D730">
        <v>0</v>
      </c>
      <c r="F730">
        <v>112428.4228571429</v>
      </c>
      <c r="G730">
        <v>1.339933054336315</v>
      </c>
      <c r="H730">
        <v>23147.5</v>
      </c>
      <c r="I730">
        <v>9730</v>
      </c>
      <c r="N730">
        <v>250392.8571428571</v>
      </c>
      <c r="AF730" s="9">
        <f>SUMIF(Table1[[#Headers],[Steam Consumption]:[CHW Consumption_2]], "Elec*",D730:AE730)</f>
        <v>32877.5</v>
      </c>
      <c r="AG730" s="9">
        <f>SUMIF(Table1[[#Headers],[Steam Consumption]:[CHW Consumption_2]], "Gas*",D730:AE730)</f>
        <v>0</v>
      </c>
      <c r="AH730" s="9">
        <f>SUMIF(Table1[[#Headers],[Steam Consumption]:[CHW Consumption_2]], "Steam*",D730:AE730)</f>
        <v>0</v>
      </c>
      <c r="AI730" s="9">
        <f>SUMIF(Table1[[#Headers],[Steam Consumption]:[CHW Consumption_2]], "HW *",D730:AE730)</f>
        <v>0</v>
      </c>
      <c r="AJ730" s="9">
        <f>SUMIF(Table1[[#Headers],[Steam Consumption]:[CHW Consumption_2]], "CHW*",D730:AE730)</f>
        <v>250392.8571428571</v>
      </c>
      <c r="AK730" s="9">
        <f>SUMIF(Table1[[#Headers],[Steam Consumption]:[CHW Consumption_2]], "DW*",D730:AE730)</f>
        <v>0</v>
      </c>
      <c r="AL730" s="9">
        <f>Table1[[#This Row],[Total Elec Consumption]]*3.412</f>
        <v>112178.03</v>
      </c>
      <c r="AM730" s="9">
        <f>Table1[[#This Row],[Total Gas Consumption]]*1</f>
        <v>0</v>
      </c>
      <c r="AN730" s="9">
        <f>Table1[[#This Row],[Total Steam Consumption]]*950/1000</f>
        <v>0</v>
      </c>
      <c r="AO730" s="9">
        <f>Table1[[#This Row],[Total HW Consumption]]</f>
        <v>0</v>
      </c>
      <c r="AP730" s="9">
        <f>Table1[[#This Row],[Total CHW Consumption]]</f>
        <v>250392.8571428571</v>
      </c>
      <c r="AQ730" s="9">
        <f>Table1[[#This Row],[Total DW Consumption]]*0</f>
        <v>0</v>
      </c>
      <c r="AR730" s="9">
        <f>SUM(Table1[[#This Row],[Total Elec Energy]:[Total DW Energy]])</f>
        <v>362570.88714285707</v>
      </c>
      <c r="AS730" s="7">
        <f>IFERROR(Table1[[#This Row],[Total Building Energy (kBTU)]]/Table1[[#This Row],[Building Area]],0)</f>
        <v>4.3211556639913367</v>
      </c>
    </row>
    <row r="731" spans="1:45" x14ac:dyDescent="0.25">
      <c r="A731" s="4">
        <v>44409</v>
      </c>
      <c r="B731" t="s">
        <v>119</v>
      </c>
      <c r="C731">
        <f>VLOOKUP(Table1[[#This Row],[Building]],Building_Areas,2,FALSE)</f>
        <v>36500</v>
      </c>
      <c r="E731">
        <v>13739</v>
      </c>
      <c r="F731">
        <v>46988.19335714286</v>
      </c>
      <c r="G731">
        <v>1.287347763209393</v>
      </c>
      <c r="K731">
        <v>0</v>
      </c>
      <c r="N731">
        <v>110725.3571428571</v>
      </c>
      <c r="AF731" s="9">
        <f>SUMIF(Table1[[#Headers],[Steam Consumption]:[CHW Consumption_2]], "Elec*",D731:AE731)</f>
        <v>13739</v>
      </c>
      <c r="AG731" s="9">
        <f>SUMIF(Table1[[#Headers],[Steam Consumption]:[CHW Consumption_2]], "Gas*",D731:AE731)</f>
        <v>0</v>
      </c>
      <c r="AH731" s="9">
        <f>SUMIF(Table1[[#Headers],[Steam Consumption]:[CHW Consumption_2]], "Steam*",D731:AE731)</f>
        <v>0</v>
      </c>
      <c r="AI731" s="9">
        <f>SUMIF(Table1[[#Headers],[Steam Consumption]:[CHW Consumption_2]], "HW *",D731:AE731)</f>
        <v>0</v>
      </c>
      <c r="AJ731" s="9">
        <f>SUMIF(Table1[[#Headers],[Steam Consumption]:[CHW Consumption_2]], "CHW*",D731:AE731)</f>
        <v>110725.3571428571</v>
      </c>
      <c r="AK731" s="9">
        <f>SUMIF(Table1[[#Headers],[Steam Consumption]:[CHW Consumption_2]], "DW*",D731:AE731)</f>
        <v>0</v>
      </c>
      <c r="AL731" s="9">
        <f>Table1[[#This Row],[Total Elec Consumption]]*3.412</f>
        <v>46877.468000000001</v>
      </c>
      <c r="AM731" s="9">
        <f>Table1[[#This Row],[Total Gas Consumption]]*1</f>
        <v>0</v>
      </c>
      <c r="AN731" s="9">
        <f>Table1[[#This Row],[Total Steam Consumption]]*950/1000</f>
        <v>0</v>
      </c>
      <c r="AO731" s="9">
        <f>Table1[[#This Row],[Total HW Consumption]]</f>
        <v>0</v>
      </c>
      <c r="AP731" s="9">
        <f>Table1[[#This Row],[Total CHW Consumption]]</f>
        <v>110725.3571428571</v>
      </c>
      <c r="AQ731" s="9">
        <f>Table1[[#This Row],[Total DW Consumption]]*0</f>
        <v>0</v>
      </c>
      <c r="AR731" s="9">
        <f>SUM(Table1[[#This Row],[Total Elec Energy]:[Total DW Energy]])</f>
        <v>157602.82514285709</v>
      </c>
      <c r="AS731" s="7">
        <f>IFERROR(Table1[[#This Row],[Total Building Energy (kBTU)]]/Table1[[#This Row],[Building Area]],0)</f>
        <v>4.3178856203522491</v>
      </c>
    </row>
    <row r="732" spans="1:45" x14ac:dyDescent="0.25">
      <c r="A732" s="4">
        <v>44136</v>
      </c>
      <c r="B732" t="s">
        <v>114</v>
      </c>
      <c r="C732">
        <f>VLOOKUP(Table1[[#This Row],[Building]],Building_Areas,2,FALSE)</f>
        <v>102517</v>
      </c>
      <c r="D732">
        <v>345462.8571428571</v>
      </c>
      <c r="E732">
        <v>33448.42105263158</v>
      </c>
      <c r="F732">
        <v>315176251.72691733</v>
      </c>
      <c r="G732">
        <v>3074.380363519389</v>
      </c>
      <c r="AF732" s="9">
        <f>SUMIF(Table1[[#Headers],[Steam Consumption]:[CHW Consumption_2]], "Elec*",D732:AE732)</f>
        <v>33448.42105263158</v>
      </c>
      <c r="AG732" s="9">
        <f>SUMIF(Table1[[#Headers],[Steam Consumption]:[CHW Consumption_2]], "Gas*",D732:AE732)</f>
        <v>0</v>
      </c>
      <c r="AH732" s="9">
        <f>SUMIF(Table1[[#Headers],[Steam Consumption]:[CHW Consumption_2]], "Steam*",D732:AE732)</f>
        <v>345462.8571428571</v>
      </c>
      <c r="AI732" s="9">
        <f>SUMIF(Table1[[#Headers],[Steam Consumption]:[CHW Consumption_2]], "HW *",D732:AE732)</f>
        <v>0</v>
      </c>
      <c r="AJ732" s="9">
        <f>SUMIF(Table1[[#Headers],[Steam Consumption]:[CHW Consumption_2]], "CHW*",D732:AE732)</f>
        <v>0</v>
      </c>
      <c r="AK732" s="9">
        <f>SUMIF(Table1[[#Headers],[Steam Consumption]:[CHW Consumption_2]], "DW*",D732:AE732)</f>
        <v>0</v>
      </c>
      <c r="AL732" s="9">
        <f>Table1[[#This Row],[Total Elec Consumption]]*3.412</f>
        <v>114126.01263157895</v>
      </c>
      <c r="AM732" s="9">
        <f>Table1[[#This Row],[Total Gas Consumption]]*1</f>
        <v>0</v>
      </c>
      <c r="AN732" s="9">
        <f>Table1[[#This Row],[Total Steam Consumption]]*950/1000</f>
        <v>328189.71428571426</v>
      </c>
      <c r="AO732" s="9">
        <f>Table1[[#This Row],[Total HW Consumption]]</f>
        <v>0</v>
      </c>
      <c r="AP732" s="9">
        <f>Table1[[#This Row],[Total CHW Consumption]]</f>
        <v>0</v>
      </c>
      <c r="AQ732" s="9">
        <f>Table1[[#This Row],[Total DW Consumption]]*0</f>
        <v>0</v>
      </c>
      <c r="AR732" s="9">
        <f>SUM(Table1[[#This Row],[Total Elec Energy]:[Total DW Energy]])</f>
        <v>442315.72691729321</v>
      </c>
      <c r="AS732" s="7">
        <f>IFERROR(Table1[[#This Row],[Total Building Energy (kBTU)]]/Table1[[#This Row],[Building Area]],0)</f>
        <v>4.314559799031314</v>
      </c>
    </row>
    <row r="733" spans="1:45" x14ac:dyDescent="0.25">
      <c r="A733" s="4">
        <v>44287</v>
      </c>
      <c r="B733" t="s">
        <v>68</v>
      </c>
      <c r="C733">
        <f>VLOOKUP(Table1[[#This Row],[Building]],Building_Areas,2,FALSE)</f>
        <v>15616</v>
      </c>
      <c r="E733">
        <v>4536</v>
      </c>
      <c r="F733">
        <v>5204476.8320000004</v>
      </c>
      <c r="G733">
        <v>333.27848565573771</v>
      </c>
      <c r="J733">
        <v>51890</v>
      </c>
      <c r="AF733" s="9">
        <f>SUMIF(Table1[[#Headers],[Steam Consumption]:[CHW Consumption_2]], "Elec*",D733:AE733)</f>
        <v>4536</v>
      </c>
      <c r="AG733" s="9">
        <f>SUMIF(Table1[[#Headers],[Steam Consumption]:[CHW Consumption_2]], "Gas*",D733:AE733)</f>
        <v>51890</v>
      </c>
      <c r="AH733" s="9">
        <f>SUMIF(Table1[[#Headers],[Steam Consumption]:[CHW Consumption_2]], "Steam*",D733:AE733)</f>
        <v>0</v>
      </c>
      <c r="AI733" s="9">
        <f>SUMIF(Table1[[#Headers],[Steam Consumption]:[CHW Consumption_2]], "HW *",D733:AE733)</f>
        <v>0</v>
      </c>
      <c r="AJ733" s="9">
        <f>SUMIF(Table1[[#Headers],[Steam Consumption]:[CHW Consumption_2]], "CHW*",D733:AE733)</f>
        <v>0</v>
      </c>
      <c r="AK733" s="9">
        <f>SUMIF(Table1[[#Headers],[Steam Consumption]:[CHW Consumption_2]], "DW*",D733:AE733)</f>
        <v>0</v>
      </c>
      <c r="AL733" s="9">
        <f>Table1[[#This Row],[Total Elec Consumption]]*3.412</f>
        <v>15476.832</v>
      </c>
      <c r="AM733" s="9">
        <f>Table1[[#This Row],[Total Gas Consumption]]*1</f>
        <v>51890</v>
      </c>
      <c r="AN733" s="9">
        <f>Table1[[#This Row],[Total Steam Consumption]]*950/1000</f>
        <v>0</v>
      </c>
      <c r="AO733" s="9">
        <f>Table1[[#This Row],[Total HW Consumption]]</f>
        <v>0</v>
      </c>
      <c r="AP733" s="9">
        <f>Table1[[#This Row],[Total CHW Consumption]]</f>
        <v>0</v>
      </c>
      <c r="AQ733" s="9">
        <f>Table1[[#This Row],[Total DW Consumption]]*0</f>
        <v>0</v>
      </c>
      <c r="AR733" s="9">
        <f>SUM(Table1[[#This Row],[Total Elec Energy]:[Total DW Energy]])</f>
        <v>67366.831999999995</v>
      </c>
      <c r="AS733" s="7">
        <f>IFERROR(Table1[[#This Row],[Total Building Energy (kBTU)]]/Table1[[#This Row],[Building Area]],0)</f>
        <v>4.3139620901639342</v>
      </c>
    </row>
    <row r="734" spans="1:45" x14ac:dyDescent="0.25">
      <c r="A734" s="4">
        <v>43891</v>
      </c>
      <c r="B734" t="s">
        <v>119</v>
      </c>
      <c r="C734">
        <f>VLOOKUP(Table1[[#This Row],[Building]],Building_Areas,2,FALSE)</f>
        <v>36500</v>
      </c>
      <c r="E734">
        <v>16524.068965517239</v>
      </c>
      <c r="F734">
        <v>56480.574000000008</v>
      </c>
      <c r="G734">
        <v>1.5474129863013699</v>
      </c>
      <c r="K734">
        <v>100450.68965517241</v>
      </c>
      <c r="N734">
        <v>0</v>
      </c>
      <c r="AF734" s="9">
        <f>SUMIF(Table1[[#Headers],[Steam Consumption]:[CHW Consumption_2]], "Elec*",D734:AE734)</f>
        <v>16524.068965517239</v>
      </c>
      <c r="AG734" s="9">
        <f>SUMIF(Table1[[#Headers],[Steam Consumption]:[CHW Consumption_2]], "Gas*",D734:AE734)</f>
        <v>0</v>
      </c>
      <c r="AH734" s="9">
        <f>SUMIF(Table1[[#Headers],[Steam Consumption]:[CHW Consumption_2]], "Steam*",D734:AE734)</f>
        <v>0</v>
      </c>
      <c r="AI734" s="9">
        <f>SUMIF(Table1[[#Headers],[Steam Consumption]:[CHW Consumption_2]], "HW *",D734:AE734)</f>
        <v>100450.68965517241</v>
      </c>
      <c r="AJ734" s="9">
        <f>SUMIF(Table1[[#Headers],[Steam Consumption]:[CHW Consumption_2]], "CHW*",D734:AE734)</f>
        <v>0</v>
      </c>
      <c r="AK734" s="9">
        <f>SUMIF(Table1[[#Headers],[Steam Consumption]:[CHW Consumption_2]], "DW*",D734:AE734)</f>
        <v>0</v>
      </c>
      <c r="AL734" s="9">
        <f>Table1[[#This Row],[Total Elec Consumption]]*3.412</f>
        <v>56380.123310344818</v>
      </c>
      <c r="AM734" s="9">
        <f>Table1[[#This Row],[Total Gas Consumption]]*1</f>
        <v>0</v>
      </c>
      <c r="AN734" s="9">
        <f>Table1[[#This Row],[Total Steam Consumption]]*950/1000</f>
        <v>0</v>
      </c>
      <c r="AO734" s="9">
        <f>Table1[[#This Row],[Total HW Consumption]]</f>
        <v>100450.68965517241</v>
      </c>
      <c r="AP734" s="9">
        <f>Table1[[#This Row],[Total CHW Consumption]]</f>
        <v>0</v>
      </c>
      <c r="AQ734" s="9">
        <f>Table1[[#This Row],[Total DW Consumption]]*0</f>
        <v>0</v>
      </c>
      <c r="AR734" s="9">
        <f>SUM(Table1[[#This Row],[Total Elec Energy]:[Total DW Energy]])</f>
        <v>156830.81296551722</v>
      </c>
      <c r="AS734" s="7">
        <f>IFERROR(Table1[[#This Row],[Total Building Energy (kBTU)]]/Table1[[#This Row],[Building Area]],0)</f>
        <v>4.2967346017949923</v>
      </c>
    </row>
    <row r="735" spans="1:45" x14ac:dyDescent="0.25">
      <c r="A735" s="4">
        <v>43770</v>
      </c>
      <c r="B735" t="s">
        <v>108</v>
      </c>
      <c r="C735">
        <f>VLOOKUP(Table1[[#This Row],[Building]],Building_Areas,2,FALSE)</f>
        <v>87647</v>
      </c>
      <c r="E735">
        <v>35484</v>
      </c>
      <c r="F735">
        <v>24492440.1855</v>
      </c>
      <c r="G735">
        <v>279.44413597156779</v>
      </c>
      <c r="J735">
        <v>243713.57142857139</v>
      </c>
      <c r="K735">
        <v>270</v>
      </c>
      <c r="L735">
        <v>0</v>
      </c>
      <c r="N735">
        <v>0</v>
      </c>
      <c r="AB735">
        <v>9007.5</v>
      </c>
      <c r="AC735">
        <v>2357.1428571428569</v>
      </c>
      <c r="AD735">
        <v>0</v>
      </c>
      <c r="AE735">
        <v>0</v>
      </c>
      <c r="AF735" s="9">
        <f>SUMIF(Table1[[#Headers],[Steam Consumption]:[CHW Consumption_2]], "Elec*",D735:AE735)</f>
        <v>35484</v>
      </c>
      <c r="AG735" s="9">
        <f>SUMIF(Table1[[#Headers],[Steam Consumption]:[CHW Consumption_2]], "Gas*",D735:AE735)</f>
        <v>243713.57142857139</v>
      </c>
      <c r="AH735" s="9">
        <f>SUMIF(Table1[[#Headers],[Steam Consumption]:[CHW Consumption_2]], "Steam*",D735:AE735)</f>
        <v>0</v>
      </c>
      <c r="AI735" s="9">
        <f>SUMIF(Table1[[#Headers],[Steam Consumption]:[CHW Consumption_2]], "HW *",D735:AE735)</f>
        <v>11634.642857142857</v>
      </c>
      <c r="AJ735" s="9">
        <f>SUMIF(Table1[[#Headers],[Steam Consumption]:[CHW Consumption_2]], "CHW*",D735:AE735)</f>
        <v>0</v>
      </c>
      <c r="AK735" s="9">
        <f>SUMIF(Table1[[#Headers],[Steam Consumption]:[CHW Consumption_2]], "DW*",D735:AE735)</f>
        <v>0</v>
      </c>
      <c r="AL735" s="9">
        <f>Table1[[#This Row],[Total Elec Consumption]]*3.412</f>
        <v>121071.408</v>
      </c>
      <c r="AM735" s="9">
        <f>Table1[[#This Row],[Total Gas Consumption]]*1</f>
        <v>243713.57142857139</v>
      </c>
      <c r="AN735" s="9">
        <f>Table1[[#This Row],[Total Steam Consumption]]*950/1000</f>
        <v>0</v>
      </c>
      <c r="AO735" s="9">
        <f>Table1[[#This Row],[Total HW Consumption]]</f>
        <v>11634.642857142857</v>
      </c>
      <c r="AP735" s="9">
        <f>Table1[[#This Row],[Total CHW Consumption]]</f>
        <v>0</v>
      </c>
      <c r="AQ735" s="9">
        <f>Table1[[#This Row],[Total DW Consumption]]*0</f>
        <v>0</v>
      </c>
      <c r="AR735" s="9">
        <f>SUM(Table1[[#This Row],[Total Elec Energy]:[Total DW Energy]])</f>
        <v>376419.62228571426</v>
      </c>
      <c r="AS735" s="7">
        <f>IFERROR(Table1[[#This Row],[Total Building Energy (kBTU)]]/Table1[[#This Row],[Building Area]],0)</f>
        <v>4.2947234050876153</v>
      </c>
    </row>
    <row r="736" spans="1:45" x14ac:dyDescent="0.25">
      <c r="A736" s="4">
        <v>43983</v>
      </c>
      <c r="B736" t="s">
        <v>126</v>
      </c>
      <c r="C736">
        <f>VLOOKUP(Table1[[#This Row],[Building]],Building_Areas,2,FALSE)</f>
        <v>62912.82</v>
      </c>
      <c r="D736">
        <v>0</v>
      </c>
      <c r="E736">
        <v>40128.21428571429</v>
      </c>
      <c r="F736">
        <v>137050.46714285709</v>
      </c>
      <c r="G736">
        <v>2.1784125243249748</v>
      </c>
      <c r="N736">
        <v>133000</v>
      </c>
      <c r="AF736" s="9">
        <f>SUMIF(Table1[[#Headers],[Steam Consumption]:[CHW Consumption_2]], "Elec*",D736:AE736)</f>
        <v>40128.21428571429</v>
      </c>
      <c r="AG736" s="9">
        <f>SUMIF(Table1[[#Headers],[Steam Consumption]:[CHW Consumption_2]], "Gas*",D736:AE736)</f>
        <v>0</v>
      </c>
      <c r="AH736" s="9">
        <f>SUMIF(Table1[[#Headers],[Steam Consumption]:[CHW Consumption_2]], "Steam*",D736:AE736)</f>
        <v>0</v>
      </c>
      <c r="AI736" s="9">
        <f>SUMIF(Table1[[#Headers],[Steam Consumption]:[CHW Consumption_2]], "HW *",D736:AE736)</f>
        <v>0</v>
      </c>
      <c r="AJ736" s="9">
        <f>SUMIF(Table1[[#Headers],[Steam Consumption]:[CHW Consumption_2]], "CHW*",D736:AE736)</f>
        <v>133000</v>
      </c>
      <c r="AK736" s="9">
        <f>SUMIF(Table1[[#Headers],[Steam Consumption]:[CHW Consumption_2]], "DW*",D736:AE736)</f>
        <v>0</v>
      </c>
      <c r="AL736" s="9">
        <f>Table1[[#This Row],[Total Elec Consumption]]*3.412</f>
        <v>136917.46714285715</v>
      </c>
      <c r="AM736" s="9">
        <f>Table1[[#This Row],[Total Gas Consumption]]*1</f>
        <v>0</v>
      </c>
      <c r="AN736" s="9">
        <f>Table1[[#This Row],[Total Steam Consumption]]*950/1000</f>
        <v>0</v>
      </c>
      <c r="AO736" s="9">
        <f>Table1[[#This Row],[Total HW Consumption]]</f>
        <v>0</v>
      </c>
      <c r="AP736" s="9">
        <f>Table1[[#This Row],[Total CHW Consumption]]</f>
        <v>133000</v>
      </c>
      <c r="AQ736" s="9">
        <f>Table1[[#This Row],[Total DW Consumption]]*0</f>
        <v>0</v>
      </c>
      <c r="AR736" s="9">
        <f>SUM(Table1[[#This Row],[Total Elec Energy]:[Total DW Energy]])</f>
        <v>269917.46714285715</v>
      </c>
      <c r="AS736" s="7">
        <f>IFERROR(Table1[[#This Row],[Total Building Energy (kBTU)]]/Table1[[#This Row],[Building Area]],0)</f>
        <v>4.2903412554524998</v>
      </c>
    </row>
    <row r="737" spans="1:45" x14ac:dyDescent="0.25">
      <c r="A737" s="4">
        <v>43221</v>
      </c>
      <c r="B737" t="s">
        <v>96</v>
      </c>
      <c r="C737">
        <f>VLOOKUP(Table1[[#This Row],[Building]],Building_Areas,2,FALSE)</f>
        <v>392894</v>
      </c>
      <c r="D737">
        <v>0</v>
      </c>
      <c r="F737">
        <v>155365781.18061659</v>
      </c>
      <c r="G737">
        <v>395.43943450553218</v>
      </c>
      <c r="H737">
        <v>56813.245689655167</v>
      </c>
      <c r="I737">
        <v>33822.068965517239</v>
      </c>
      <c r="M737">
        <v>73831.953703703708</v>
      </c>
      <c r="O737">
        <v>246794.57692307691</v>
      </c>
      <c r="P737">
        <v>163594.4827586207</v>
      </c>
      <c r="Q737">
        <v>0</v>
      </c>
      <c r="R737">
        <v>5002.2727272727279</v>
      </c>
      <c r="S737">
        <v>32.068965517241381</v>
      </c>
      <c r="T737">
        <v>1361.862068965517</v>
      </c>
      <c r="U737">
        <v>647.42307692307691</v>
      </c>
      <c r="V737">
        <v>8538.8965517241377</v>
      </c>
      <c r="W737">
        <v>9796</v>
      </c>
      <c r="X737">
        <v>3206.8965517241381</v>
      </c>
      <c r="Y737">
        <v>12148.55555555556</v>
      </c>
      <c r="Z737">
        <v>27789.28571428571</v>
      </c>
      <c r="AA737">
        <v>23471.428571428569</v>
      </c>
      <c r="AF737" s="9">
        <f>SUMIF(Table1[[#Headers],[Steam Consumption]:[CHW Consumption_2]], "Elec*",D737:AE737)</f>
        <v>446961.47908684536</v>
      </c>
      <c r="AG737" s="9">
        <f>SUMIF(Table1[[#Headers],[Steam Consumption]:[CHW Consumption_2]], "Gas*",D737:AE737)</f>
        <v>0</v>
      </c>
      <c r="AH737" s="9">
        <f>SUMIF(Table1[[#Headers],[Steam Consumption]:[CHW Consumption_2]], "Steam*",D737:AE737)</f>
        <v>168628.82445141068</v>
      </c>
      <c r="AI737" s="9">
        <f>SUMIF(Table1[[#Headers],[Steam Consumption]:[CHW Consumption_2]], "HW *",D737:AE737)</f>
        <v>0</v>
      </c>
      <c r="AJ737" s="9">
        <f>SUMIF(Table1[[#Headers],[Steam Consumption]:[CHW Consumption_2]], "CHW*",D737:AE737)</f>
        <v>0</v>
      </c>
      <c r="AK737" s="9">
        <f>SUMIF(Table1[[#Headers],[Steam Consumption]:[CHW Consumption_2]], "DW*",D737:AE737)</f>
        <v>51260.714285714275</v>
      </c>
      <c r="AL737" s="9">
        <f>Table1[[#This Row],[Total Elec Consumption]]*3.412</f>
        <v>1525032.5666443163</v>
      </c>
      <c r="AM737" s="9">
        <f>Table1[[#This Row],[Total Gas Consumption]]*1</f>
        <v>0</v>
      </c>
      <c r="AN737" s="9">
        <f>Table1[[#This Row],[Total Steam Consumption]]*950/1000</f>
        <v>160197.38322884013</v>
      </c>
      <c r="AO737" s="9">
        <f>Table1[[#This Row],[Total HW Consumption]]</f>
        <v>0</v>
      </c>
      <c r="AP737" s="9">
        <f>Table1[[#This Row],[Total CHW Consumption]]</f>
        <v>0</v>
      </c>
      <c r="AQ737" s="9">
        <f>Table1[[#This Row],[Total DW Consumption]]*0</f>
        <v>0</v>
      </c>
      <c r="AR737" s="9">
        <f>SUM(Table1[[#This Row],[Total Elec Energy]:[Total DW Energy]])</f>
        <v>1685229.9498731564</v>
      </c>
      <c r="AS737" s="7">
        <f>IFERROR(Table1[[#This Row],[Total Building Energy (kBTU)]]/Table1[[#This Row],[Building Area]],0)</f>
        <v>4.2892738241692578</v>
      </c>
    </row>
    <row r="738" spans="1:45" x14ac:dyDescent="0.25">
      <c r="A738" s="4">
        <v>44531</v>
      </c>
      <c r="B738" t="s">
        <v>98</v>
      </c>
      <c r="C738">
        <f>VLOOKUP(Table1[[#This Row],[Building]],Building_Areas,2,FALSE)</f>
        <v>53163.17</v>
      </c>
      <c r="E738">
        <v>48867.809523809519</v>
      </c>
      <c r="F738">
        <v>6283036.9660952371</v>
      </c>
      <c r="G738">
        <v>118.1843945242977</v>
      </c>
      <c r="J738">
        <v>61140.266666666663</v>
      </c>
      <c r="L738">
        <v>2273.333333333333</v>
      </c>
      <c r="AF738" s="9">
        <f>SUMIF(Table1[[#Headers],[Steam Consumption]:[CHW Consumption_2]], "Elec*",D738:AE738)</f>
        <v>48867.809523809519</v>
      </c>
      <c r="AG738" s="9">
        <f>SUMIF(Table1[[#Headers],[Steam Consumption]:[CHW Consumption_2]], "Gas*",D738:AE738)</f>
        <v>61140.266666666663</v>
      </c>
      <c r="AH738" s="9">
        <f>SUMIF(Table1[[#Headers],[Steam Consumption]:[CHW Consumption_2]], "Steam*",D738:AE738)</f>
        <v>0</v>
      </c>
      <c r="AI738" s="9">
        <f>SUMIF(Table1[[#Headers],[Steam Consumption]:[CHW Consumption_2]], "HW *",D738:AE738)</f>
        <v>0</v>
      </c>
      <c r="AJ738" s="9">
        <f>SUMIF(Table1[[#Headers],[Steam Consumption]:[CHW Consumption_2]], "CHW*",D738:AE738)</f>
        <v>0</v>
      </c>
      <c r="AK738" s="9">
        <f>SUMIF(Table1[[#Headers],[Steam Consumption]:[CHW Consumption_2]], "DW*",D738:AE738)</f>
        <v>2273.333333333333</v>
      </c>
      <c r="AL738" s="9">
        <f>Table1[[#This Row],[Total Elec Consumption]]*3.412</f>
        <v>166736.96609523808</v>
      </c>
      <c r="AM738" s="9">
        <f>Table1[[#This Row],[Total Gas Consumption]]*1</f>
        <v>61140.266666666663</v>
      </c>
      <c r="AN738" s="9">
        <f>Table1[[#This Row],[Total Steam Consumption]]*950/1000</f>
        <v>0</v>
      </c>
      <c r="AO738" s="9">
        <f>Table1[[#This Row],[Total HW Consumption]]</f>
        <v>0</v>
      </c>
      <c r="AP738" s="9">
        <f>Table1[[#This Row],[Total CHW Consumption]]</f>
        <v>0</v>
      </c>
      <c r="AQ738" s="9">
        <f>Table1[[#This Row],[Total DW Consumption]]*0</f>
        <v>0</v>
      </c>
      <c r="AR738" s="9">
        <f>SUM(Table1[[#This Row],[Total Elec Energy]:[Total DW Energy]])</f>
        <v>227877.23276190474</v>
      </c>
      <c r="AS738" s="7">
        <f>IFERROR(Table1[[#This Row],[Total Building Energy (kBTU)]]/Table1[[#This Row],[Building Area]],0)</f>
        <v>4.2863740586181134</v>
      </c>
    </row>
    <row r="739" spans="1:45" x14ac:dyDescent="0.25">
      <c r="A739" s="4">
        <v>44378</v>
      </c>
      <c r="B739" t="s">
        <v>96</v>
      </c>
      <c r="C739">
        <f>VLOOKUP(Table1[[#This Row],[Building]],Building_Areas,2,FALSE)</f>
        <v>392894</v>
      </c>
      <c r="D739">
        <v>0</v>
      </c>
      <c r="F739">
        <v>13162465.248545449</v>
      </c>
      <c r="G739">
        <v>33.501313963932887</v>
      </c>
      <c r="H739">
        <v>0</v>
      </c>
      <c r="I739">
        <v>0</v>
      </c>
      <c r="M739">
        <v>100903.5</v>
      </c>
      <c r="O739">
        <v>368353.27272727271</v>
      </c>
      <c r="P739">
        <v>12512</v>
      </c>
      <c r="Q739">
        <v>0</v>
      </c>
      <c r="R739">
        <v>0</v>
      </c>
      <c r="S739">
        <v>0</v>
      </c>
      <c r="T739">
        <v>84</v>
      </c>
      <c r="U739">
        <v>502.00000000000011</v>
      </c>
      <c r="V739">
        <v>5354</v>
      </c>
      <c r="W739">
        <v>4425</v>
      </c>
      <c r="X739">
        <v>1582</v>
      </c>
      <c r="Y739">
        <v>8398</v>
      </c>
      <c r="Z739">
        <v>44000</v>
      </c>
      <c r="AA739">
        <v>37000</v>
      </c>
      <c r="AF739" s="9">
        <f>SUMIF(Table1[[#Headers],[Steam Consumption]:[CHW Consumption_2]], "Elec*",D739:AE739)</f>
        <v>489601.77272727271</v>
      </c>
      <c r="AG739" s="9">
        <f>SUMIF(Table1[[#Headers],[Steam Consumption]:[CHW Consumption_2]], "Gas*",D739:AE739)</f>
        <v>0</v>
      </c>
      <c r="AH739" s="9">
        <f>SUMIF(Table1[[#Headers],[Steam Consumption]:[CHW Consumption_2]], "Steam*",D739:AE739)</f>
        <v>12512</v>
      </c>
      <c r="AI739" s="9">
        <f>SUMIF(Table1[[#Headers],[Steam Consumption]:[CHW Consumption_2]], "HW *",D739:AE739)</f>
        <v>0</v>
      </c>
      <c r="AJ739" s="9">
        <f>SUMIF(Table1[[#Headers],[Steam Consumption]:[CHW Consumption_2]], "CHW*",D739:AE739)</f>
        <v>0</v>
      </c>
      <c r="AK739" s="9">
        <f>SUMIF(Table1[[#Headers],[Steam Consumption]:[CHW Consumption_2]], "DW*",D739:AE739)</f>
        <v>81000</v>
      </c>
      <c r="AL739" s="9">
        <f>Table1[[#This Row],[Total Elec Consumption]]*3.412</f>
        <v>1670521.2485454543</v>
      </c>
      <c r="AM739" s="9">
        <f>Table1[[#This Row],[Total Gas Consumption]]*1</f>
        <v>0</v>
      </c>
      <c r="AN739" s="9">
        <f>Table1[[#This Row],[Total Steam Consumption]]*950/1000</f>
        <v>11886.4</v>
      </c>
      <c r="AO739" s="9">
        <f>Table1[[#This Row],[Total HW Consumption]]</f>
        <v>0</v>
      </c>
      <c r="AP739" s="9">
        <f>Table1[[#This Row],[Total CHW Consumption]]</f>
        <v>0</v>
      </c>
      <c r="AQ739" s="9">
        <f>Table1[[#This Row],[Total DW Consumption]]*0</f>
        <v>0</v>
      </c>
      <c r="AR739" s="9">
        <f>SUM(Table1[[#This Row],[Total Elec Energy]:[Total DW Energy]])</f>
        <v>1682407.6485454543</v>
      </c>
      <c r="AS739" s="7">
        <f>IFERROR(Table1[[#This Row],[Total Building Energy (kBTU)]]/Table1[[#This Row],[Building Area]],0)</f>
        <v>4.2820904583563362</v>
      </c>
    </row>
    <row r="740" spans="1:45" x14ac:dyDescent="0.25">
      <c r="A740" s="4">
        <v>44531</v>
      </c>
      <c r="B740" t="s">
        <v>125</v>
      </c>
      <c r="C740">
        <f>VLOOKUP(Table1[[#This Row],[Building]],Building_Areas,2,FALSE)</f>
        <v>27319</v>
      </c>
      <c r="E740">
        <v>24896</v>
      </c>
      <c r="F740">
        <v>3264945.1519999998</v>
      </c>
      <c r="G740">
        <v>119.5118837439145</v>
      </c>
      <c r="J740">
        <v>31800</v>
      </c>
      <c r="AF740" s="9">
        <f>SUMIF(Table1[[#Headers],[Steam Consumption]:[CHW Consumption_2]], "Elec*",D740:AE740)</f>
        <v>24896</v>
      </c>
      <c r="AG740" s="9">
        <f>SUMIF(Table1[[#Headers],[Steam Consumption]:[CHW Consumption_2]], "Gas*",D740:AE740)</f>
        <v>31800</v>
      </c>
      <c r="AH740" s="9">
        <f>SUMIF(Table1[[#Headers],[Steam Consumption]:[CHW Consumption_2]], "Steam*",D740:AE740)</f>
        <v>0</v>
      </c>
      <c r="AI740" s="9">
        <f>SUMIF(Table1[[#Headers],[Steam Consumption]:[CHW Consumption_2]], "HW *",D740:AE740)</f>
        <v>0</v>
      </c>
      <c r="AJ740" s="9">
        <f>SUMIF(Table1[[#Headers],[Steam Consumption]:[CHW Consumption_2]], "CHW*",D740:AE740)</f>
        <v>0</v>
      </c>
      <c r="AK740" s="9">
        <f>SUMIF(Table1[[#Headers],[Steam Consumption]:[CHW Consumption_2]], "DW*",D740:AE740)</f>
        <v>0</v>
      </c>
      <c r="AL740" s="9">
        <f>Table1[[#This Row],[Total Elec Consumption]]*3.412</f>
        <v>84945.152000000002</v>
      </c>
      <c r="AM740" s="9">
        <f>Table1[[#This Row],[Total Gas Consumption]]*1</f>
        <v>31800</v>
      </c>
      <c r="AN740" s="9">
        <f>Table1[[#This Row],[Total Steam Consumption]]*950/1000</f>
        <v>0</v>
      </c>
      <c r="AO740" s="9">
        <f>Table1[[#This Row],[Total HW Consumption]]</f>
        <v>0</v>
      </c>
      <c r="AP740" s="9">
        <f>Table1[[#This Row],[Total CHW Consumption]]</f>
        <v>0</v>
      </c>
      <c r="AQ740" s="9">
        <f>Table1[[#This Row],[Total DW Consumption]]*0</f>
        <v>0</v>
      </c>
      <c r="AR740" s="9">
        <f>SUM(Table1[[#This Row],[Total Elec Energy]:[Total DW Energy]])</f>
        <v>116745.152</v>
      </c>
      <c r="AS740" s="7">
        <f>IFERROR(Table1[[#This Row],[Total Building Energy (kBTU)]]/Table1[[#This Row],[Building Area]],0)</f>
        <v>4.2734050294666712</v>
      </c>
    </row>
    <row r="741" spans="1:45" x14ac:dyDescent="0.25">
      <c r="A741" s="4">
        <v>44378</v>
      </c>
      <c r="B741" t="s">
        <v>120</v>
      </c>
      <c r="C741">
        <f>VLOOKUP(Table1[[#This Row],[Building]],Building_Areas,2,FALSE)</f>
        <v>36500</v>
      </c>
      <c r="D741">
        <v>1228</v>
      </c>
      <c r="E741">
        <v>23140</v>
      </c>
      <c r="F741">
        <v>1382965.5266666671</v>
      </c>
      <c r="G741">
        <v>37.889466484018257</v>
      </c>
      <c r="K741">
        <v>74761.666666666657</v>
      </c>
      <c r="L741">
        <v>184000</v>
      </c>
      <c r="N741">
        <v>1085</v>
      </c>
      <c r="AF741" s="9">
        <f>SUMIF(Table1[[#Headers],[Steam Consumption]:[CHW Consumption_2]], "Elec*",D741:AE741)</f>
        <v>23140</v>
      </c>
      <c r="AG741" s="9">
        <f>SUMIF(Table1[[#Headers],[Steam Consumption]:[CHW Consumption_2]], "Gas*",D741:AE741)</f>
        <v>0</v>
      </c>
      <c r="AH741" s="9">
        <f>SUMIF(Table1[[#Headers],[Steam Consumption]:[CHW Consumption_2]], "Steam*",D741:AE741)</f>
        <v>1228</v>
      </c>
      <c r="AI741" s="9">
        <f>SUMIF(Table1[[#Headers],[Steam Consumption]:[CHW Consumption_2]], "HW *",D741:AE741)</f>
        <v>74761.666666666657</v>
      </c>
      <c r="AJ741" s="9">
        <f>SUMIF(Table1[[#Headers],[Steam Consumption]:[CHW Consumption_2]], "CHW*",D741:AE741)</f>
        <v>1085</v>
      </c>
      <c r="AK741" s="9">
        <f>SUMIF(Table1[[#Headers],[Steam Consumption]:[CHW Consumption_2]], "DW*",D741:AE741)</f>
        <v>184000</v>
      </c>
      <c r="AL741" s="9">
        <f>Table1[[#This Row],[Total Elec Consumption]]*3.412</f>
        <v>78953.679999999993</v>
      </c>
      <c r="AM741" s="9">
        <f>Table1[[#This Row],[Total Gas Consumption]]*1</f>
        <v>0</v>
      </c>
      <c r="AN741" s="9">
        <f>Table1[[#This Row],[Total Steam Consumption]]*950/1000</f>
        <v>1166.5999999999999</v>
      </c>
      <c r="AO741" s="9">
        <f>Table1[[#This Row],[Total HW Consumption]]</f>
        <v>74761.666666666657</v>
      </c>
      <c r="AP741" s="9">
        <f>Table1[[#This Row],[Total CHW Consumption]]</f>
        <v>1085</v>
      </c>
      <c r="AQ741" s="9">
        <f>Table1[[#This Row],[Total DW Consumption]]*0</f>
        <v>0</v>
      </c>
      <c r="AR741" s="9">
        <f>SUM(Table1[[#This Row],[Total Elec Energy]:[Total DW Energy]])</f>
        <v>155966.94666666666</v>
      </c>
      <c r="AS741" s="7">
        <f>IFERROR(Table1[[#This Row],[Total Building Energy (kBTU)]]/Table1[[#This Row],[Building Area]],0)</f>
        <v>4.2730670319634703</v>
      </c>
    </row>
    <row r="742" spans="1:45" x14ac:dyDescent="0.25">
      <c r="A742" s="4">
        <v>44409</v>
      </c>
      <c r="B742" t="s">
        <v>108</v>
      </c>
      <c r="C742">
        <f>VLOOKUP(Table1[[#This Row],[Building]],Building_Areas,2,FALSE)</f>
        <v>87647</v>
      </c>
      <c r="E742">
        <v>31863</v>
      </c>
      <c r="F742">
        <v>9039892.6989999991</v>
      </c>
      <c r="G742">
        <v>103.13978457905</v>
      </c>
      <c r="J742">
        <v>89310</v>
      </c>
      <c r="K742">
        <v>0</v>
      </c>
      <c r="L742">
        <v>0</v>
      </c>
      <c r="N742">
        <v>2713</v>
      </c>
      <c r="AB742">
        <v>0</v>
      </c>
      <c r="AC742">
        <v>0</v>
      </c>
      <c r="AD742">
        <v>78010</v>
      </c>
      <c r="AE742">
        <v>95420</v>
      </c>
      <c r="AF742" s="9">
        <f>SUMIF(Table1[[#Headers],[Steam Consumption]:[CHW Consumption_2]], "Elec*",D742:AE742)</f>
        <v>31863</v>
      </c>
      <c r="AG742" s="9">
        <f>SUMIF(Table1[[#Headers],[Steam Consumption]:[CHW Consumption_2]], "Gas*",D742:AE742)</f>
        <v>89310</v>
      </c>
      <c r="AH742" s="9">
        <f>SUMIF(Table1[[#Headers],[Steam Consumption]:[CHW Consumption_2]], "Steam*",D742:AE742)</f>
        <v>0</v>
      </c>
      <c r="AI742" s="9">
        <f>SUMIF(Table1[[#Headers],[Steam Consumption]:[CHW Consumption_2]], "HW *",D742:AE742)</f>
        <v>0</v>
      </c>
      <c r="AJ742" s="9">
        <f>SUMIF(Table1[[#Headers],[Steam Consumption]:[CHW Consumption_2]], "CHW*",D742:AE742)</f>
        <v>176143</v>
      </c>
      <c r="AK742" s="9">
        <f>SUMIF(Table1[[#Headers],[Steam Consumption]:[CHW Consumption_2]], "DW*",D742:AE742)</f>
        <v>0</v>
      </c>
      <c r="AL742" s="9">
        <f>Table1[[#This Row],[Total Elec Consumption]]*3.412</f>
        <v>108716.556</v>
      </c>
      <c r="AM742" s="9">
        <f>Table1[[#This Row],[Total Gas Consumption]]*1</f>
        <v>89310</v>
      </c>
      <c r="AN742" s="9">
        <f>Table1[[#This Row],[Total Steam Consumption]]*950/1000</f>
        <v>0</v>
      </c>
      <c r="AO742" s="9">
        <f>Table1[[#This Row],[Total HW Consumption]]</f>
        <v>0</v>
      </c>
      <c r="AP742" s="9">
        <f>Table1[[#This Row],[Total CHW Consumption]]</f>
        <v>176143</v>
      </c>
      <c r="AQ742" s="9">
        <f>Table1[[#This Row],[Total DW Consumption]]*0</f>
        <v>0</v>
      </c>
      <c r="AR742" s="9">
        <f>SUM(Table1[[#This Row],[Total Elec Energy]:[Total DW Energy]])</f>
        <v>374169.55599999998</v>
      </c>
      <c r="AS742" s="7">
        <f>IFERROR(Table1[[#This Row],[Total Building Energy (kBTU)]]/Table1[[#This Row],[Building Area]],0)</f>
        <v>4.2690514906385841</v>
      </c>
    </row>
    <row r="743" spans="1:45" x14ac:dyDescent="0.25">
      <c r="A743" s="4">
        <v>44501</v>
      </c>
      <c r="B743" t="s">
        <v>98</v>
      </c>
      <c r="C743">
        <f>VLOOKUP(Table1[[#This Row],[Building]],Building_Areas,2,FALSE)</f>
        <v>53163.17</v>
      </c>
      <c r="E743">
        <v>47965</v>
      </c>
      <c r="F743">
        <v>6443380.717931035</v>
      </c>
      <c r="G743">
        <v>121.2004724701585</v>
      </c>
      <c r="J743">
        <v>62760</v>
      </c>
      <c r="L743">
        <v>3724.1379310344828</v>
      </c>
      <c r="AF743" s="9">
        <f>SUMIF(Table1[[#Headers],[Steam Consumption]:[CHW Consumption_2]], "Elec*",D743:AE743)</f>
        <v>47965</v>
      </c>
      <c r="AG743" s="9">
        <f>SUMIF(Table1[[#Headers],[Steam Consumption]:[CHW Consumption_2]], "Gas*",D743:AE743)</f>
        <v>62760</v>
      </c>
      <c r="AH743" s="9">
        <f>SUMIF(Table1[[#Headers],[Steam Consumption]:[CHW Consumption_2]], "Steam*",D743:AE743)</f>
        <v>0</v>
      </c>
      <c r="AI743" s="9">
        <f>SUMIF(Table1[[#Headers],[Steam Consumption]:[CHW Consumption_2]], "HW *",D743:AE743)</f>
        <v>0</v>
      </c>
      <c r="AJ743" s="9">
        <f>SUMIF(Table1[[#Headers],[Steam Consumption]:[CHW Consumption_2]], "CHW*",D743:AE743)</f>
        <v>0</v>
      </c>
      <c r="AK743" s="9">
        <f>SUMIF(Table1[[#Headers],[Steam Consumption]:[CHW Consumption_2]], "DW*",D743:AE743)</f>
        <v>3724.1379310344828</v>
      </c>
      <c r="AL743" s="9">
        <f>Table1[[#This Row],[Total Elec Consumption]]*3.412</f>
        <v>163656.57999999999</v>
      </c>
      <c r="AM743" s="9">
        <f>Table1[[#This Row],[Total Gas Consumption]]*1</f>
        <v>62760</v>
      </c>
      <c r="AN743" s="9">
        <f>Table1[[#This Row],[Total Steam Consumption]]*950/1000</f>
        <v>0</v>
      </c>
      <c r="AO743" s="9">
        <f>Table1[[#This Row],[Total HW Consumption]]</f>
        <v>0</v>
      </c>
      <c r="AP743" s="9">
        <f>Table1[[#This Row],[Total CHW Consumption]]</f>
        <v>0</v>
      </c>
      <c r="AQ743" s="9">
        <f>Table1[[#This Row],[Total DW Consumption]]*0</f>
        <v>0</v>
      </c>
      <c r="AR743" s="9">
        <f>SUM(Table1[[#This Row],[Total Elec Energy]:[Total DW Energy]])</f>
        <v>226416.58</v>
      </c>
      <c r="AS743" s="7">
        <f>IFERROR(Table1[[#This Row],[Total Building Energy (kBTU)]]/Table1[[#This Row],[Building Area]],0)</f>
        <v>4.2588991589478207</v>
      </c>
    </row>
    <row r="744" spans="1:45" x14ac:dyDescent="0.25">
      <c r="A744" s="4">
        <v>44621</v>
      </c>
      <c r="B744" t="s">
        <v>119</v>
      </c>
      <c r="C744">
        <f>VLOOKUP(Table1[[#This Row],[Building]],Building_Areas,2,FALSE)</f>
        <v>36500</v>
      </c>
      <c r="E744">
        <v>15432.464285714281</v>
      </c>
      <c r="F744">
        <v>52758.306418719207</v>
      </c>
      <c r="G744">
        <v>1.44543305256765</v>
      </c>
      <c r="K744">
        <v>102738.275862069</v>
      </c>
      <c r="N744">
        <v>0</v>
      </c>
      <c r="AF744" s="9">
        <f>SUMIF(Table1[[#Headers],[Steam Consumption]:[CHW Consumption_2]], "Elec*",D744:AE744)</f>
        <v>15432.464285714281</v>
      </c>
      <c r="AG744" s="9">
        <f>SUMIF(Table1[[#Headers],[Steam Consumption]:[CHW Consumption_2]], "Gas*",D744:AE744)</f>
        <v>0</v>
      </c>
      <c r="AH744" s="9">
        <f>SUMIF(Table1[[#Headers],[Steam Consumption]:[CHW Consumption_2]], "Steam*",D744:AE744)</f>
        <v>0</v>
      </c>
      <c r="AI744" s="9">
        <f>SUMIF(Table1[[#Headers],[Steam Consumption]:[CHW Consumption_2]], "HW *",D744:AE744)</f>
        <v>102738.275862069</v>
      </c>
      <c r="AJ744" s="9">
        <f>SUMIF(Table1[[#Headers],[Steam Consumption]:[CHW Consumption_2]], "CHW*",D744:AE744)</f>
        <v>0</v>
      </c>
      <c r="AK744" s="9">
        <f>SUMIF(Table1[[#Headers],[Steam Consumption]:[CHW Consumption_2]], "DW*",D744:AE744)</f>
        <v>0</v>
      </c>
      <c r="AL744" s="9">
        <f>Table1[[#This Row],[Total Elec Consumption]]*3.412</f>
        <v>52655.568142857126</v>
      </c>
      <c r="AM744" s="9">
        <f>Table1[[#This Row],[Total Gas Consumption]]*1</f>
        <v>0</v>
      </c>
      <c r="AN744" s="9">
        <f>Table1[[#This Row],[Total Steam Consumption]]*950/1000</f>
        <v>0</v>
      </c>
      <c r="AO744" s="9">
        <f>Table1[[#This Row],[Total HW Consumption]]</f>
        <v>102738.275862069</v>
      </c>
      <c r="AP744" s="9">
        <f>Table1[[#This Row],[Total CHW Consumption]]</f>
        <v>0</v>
      </c>
      <c r="AQ744" s="9">
        <f>Table1[[#This Row],[Total DW Consumption]]*0</f>
        <v>0</v>
      </c>
      <c r="AR744" s="9">
        <f>SUM(Table1[[#This Row],[Total Elec Energy]:[Total DW Energy]])</f>
        <v>155393.84400492613</v>
      </c>
      <c r="AS744" s="7">
        <f>IFERROR(Table1[[#This Row],[Total Building Energy (kBTU)]]/Table1[[#This Row],[Building Area]],0)</f>
        <v>4.2573655891760582</v>
      </c>
    </row>
    <row r="745" spans="1:45" x14ac:dyDescent="0.25">
      <c r="A745" s="4">
        <v>43586</v>
      </c>
      <c r="B745" t="s">
        <v>99</v>
      </c>
      <c r="C745">
        <f>VLOOKUP(Table1[[#This Row],[Building]],Building_Areas,2,FALSE)</f>
        <v>123454</v>
      </c>
      <c r="D745">
        <v>278692.29629629629</v>
      </c>
      <c r="F745">
        <v>254558030.64059061</v>
      </c>
      <c r="G745">
        <v>2061.9666486350429</v>
      </c>
      <c r="H745">
        <v>30151.57894736842</v>
      </c>
      <c r="I745">
        <v>45856.75</v>
      </c>
      <c r="L745">
        <v>131316</v>
      </c>
      <c r="N745">
        <v>0</v>
      </c>
      <c r="AF745" s="9">
        <f>SUMIF(Table1[[#Headers],[Steam Consumption]:[CHW Consumption_2]], "Elec*",D745:AE745)</f>
        <v>76008.328947368427</v>
      </c>
      <c r="AG745" s="9">
        <f>SUMIF(Table1[[#Headers],[Steam Consumption]:[CHW Consumption_2]], "Gas*",D745:AE745)</f>
        <v>0</v>
      </c>
      <c r="AH745" s="9">
        <f>SUMIF(Table1[[#Headers],[Steam Consumption]:[CHW Consumption_2]], "Steam*",D745:AE745)</f>
        <v>278692.29629629629</v>
      </c>
      <c r="AI745" s="9">
        <f>SUMIF(Table1[[#Headers],[Steam Consumption]:[CHW Consumption_2]], "HW *",D745:AE745)</f>
        <v>0</v>
      </c>
      <c r="AJ745" s="9">
        <f>SUMIF(Table1[[#Headers],[Steam Consumption]:[CHW Consumption_2]], "CHW*",D745:AE745)</f>
        <v>0</v>
      </c>
      <c r="AK745" s="9">
        <f>SUMIF(Table1[[#Headers],[Steam Consumption]:[CHW Consumption_2]], "DW*",D745:AE745)</f>
        <v>131316</v>
      </c>
      <c r="AL745" s="9">
        <f>Table1[[#This Row],[Total Elec Consumption]]*3.412</f>
        <v>259340.41836842106</v>
      </c>
      <c r="AM745" s="9">
        <f>Table1[[#This Row],[Total Gas Consumption]]*1</f>
        <v>0</v>
      </c>
      <c r="AN745" s="9">
        <f>Table1[[#This Row],[Total Steam Consumption]]*950/1000</f>
        <v>264757.68148148147</v>
      </c>
      <c r="AO745" s="9">
        <f>Table1[[#This Row],[Total HW Consumption]]</f>
        <v>0</v>
      </c>
      <c r="AP745" s="9">
        <f>Table1[[#This Row],[Total CHW Consumption]]</f>
        <v>0</v>
      </c>
      <c r="AQ745" s="9">
        <f>Table1[[#This Row],[Total DW Consumption]]*0</f>
        <v>0</v>
      </c>
      <c r="AR745" s="9">
        <f>SUM(Table1[[#This Row],[Total Elec Energy]:[Total DW Energy]])</f>
        <v>524098.09984990256</v>
      </c>
      <c r="AS745" s="7">
        <f>IFERROR(Table1[[#This Row],[Total Building Energy (kBTU)]]/Table1[[#This Row],[Building Area]],0)</f>
        <v>4.2452905523506939</v>
      </c>
    </row>
    <row r="746" spans="1:45" x14ac:dyDescent="0.25">
      <c r="A746" s="4">
        <v>43556</v>
      </c>
      <c r="B746" t="s">
        <v>108</v>
      </c>
      <c r="C746">
        <f>VLOOKUP(Table1[[#This Row],[Building]],Building_Areas,2,FALSE)</f>
        <v>87647</v>
      </c>
      <c r="E746">
        <v>35751.818181818177</v>
      </c>
      <c r="F746">
        <v>22229706.25363636</v>
      </c>
      <c r="G746">
        <v>253.62769123457011</v>
      </c>
      <c r="J746">
        <v>221076.92307692309</v>
      </c>
      <c r="K746">
        <v>0</v>
      </c>
      <c r="L746">
        <v>0</v>
      </c>
      <c r="N746">
        <v>0</v>
      </c>
      <c r="AB746">
        <v>5607.6923076923076</v>
      </c>
      <c r="AC746">
        <v>23100</v>
      </c>
      <c r="AD746">
        <v>34.615384615384613</v>
      </c>
      <c r="AE746">
        <v>0</v>
      </c>
      <c r="AF746" s="9">
        <f>SUMIF(Table1[[#Headers],[Steam Consumption]:[CHW Consumption_2]], "Elec*",D746:AE746)</f>
        <v>35751.818181818177</v>
      </c>
      <c r="AG746" s="9">
        <f>SUMIF(Table1[[#Headers],[Steam Consumption]:[CHW Consumption_2]], "Gas*",D746:AE746)</f>
        <v>221076.92307692309</v>
      </c>
      <c r="AH746" s="9">
        <f>SUMIF(Table1[[#Headers],[Steam Consumption]:[CHW Consumption_2]], "Steam*",D746:AE746)</f>
        <v>0</v>
      </c>
      <c r="AI746" s="9">
        <f>SUMIF(Table1[[#Headers],[Steam Consumption]:[CHW Consumption_2]], "HW *",D746:AE746)</f>
        <v>28707.692307692309</v>
      </c>
      <c r="AJ746" s="9">
        <f>SUMIF(Table1[[#Headers],[Steam Consumption]:[CHW Consumption_2]], "CHW*",D746:AE746)</f>
        <v>34.615384615384613</v>
      </c>
      <c r="AK746" s="9">
        <f>SUMIF(Table1[[#Headers],[Steam Consumption]:[CHW Consumption_2]], "DW*",D746:AE746)</f>
        <v>0</v>
      </c>
      <c r="AL746" s="9">
        <f>Table1[[#This Row],[Total Elec Consumption]]*3.412</f>
        <v>121985.20363636361</v>
      </c>
      <c r="AM746" s="9">
        <f>Table1[[#This Row],[Total Gas Consumption]]*1</f>
        <v>221076.92307692309</v>
      </c>
      <c r="AN746" s="9">
        <f>Table1[[#This Row],[Total Steam Consumption]]*950/1000</f>
        <v>0</v>
      </c>
      <c r="AO746" s="9">
        <f>Table1[[#This Row],[Total HW Consumption]]</f>
        <v>28707.692307692309</v>
      </c>
      <c r="AP746" s="9">
        <f>Table1[[#This Row],[Total CHW Consumption]]</f>
        <v>34.615384615384613</v>
      </c>
      <c r="AQ746" s="9">
        <f>Table1[[#This Row],[Total DW Consumption]]*0</f>
        <v>0</v>
      </c>
      <c r="AR746" s="9">
        <f>SUM(Table1[[#This Row],[Total Elec Energy]:[Total DW Energy]])</f>
        <v>371804.43440559442</v>
      </c>
      <c r="AS746" s="7">
        <f>IFERROR(Table1[[#This Row],[Total Building Energy (kBTU)]]/Table1[[#This Row],[Building Area]],0)</f>
        <v>4.2420668637328651</v>
      </c>
    </row>
    <row r="747" spans="1:45" x14ac:dyDescent="0.25">
      <c r="A747" s="4">
        <v>43435</v>
      </c>
      <c r="B747" t="s">
        <v>114</v>
      </c>
      <c r="C747">
        <f>VLOOKUP(Table1[[#This Row],[Building]],Building_Areas,2,FALSE)</f>
        <v>102517</v>
      </c>
      <c r="D747">
        <v>330902.26666666672</v>
      </c>
      <c r="E747">
        <v>35280.583333333328</v>
      </c>
      <c r="F747">
        <v>301903244.55033332</v>
      </c>
      <c r="G747">
        <v>2944.9090838625139</v>
      </c>
      <c r="AF747" s="9">
        <f>SUMIF(Table1[[#Headers],[Steam Consumption]:[CHW Consumption_2]], "Elec*",D747:AE747)</f>
        <v>35280.583333333328</v>
      </c>
      <c r="AG747" s="9">
        <f>SUMIF(Table1[[#Headers],[Steam Consumption]:[CHW Consumption_2]], "Gas*",D747:AE747)</f>
        <v>0</v>
      </c>
      <c r="AH747" s="9">
        <f>SUMIF(Table1[[#Headers],[Steam Consumption]:[CHW Consumption_2]], "Steam*",D747:AE747)</f>
        <v>330902.26666666672</v>
      </c>
      <c r="AI747" s="9">
        <f>SUMIF(Table1[[#Headers],[Steam Consumption]:[CHW Consumption_2]], "HW *",D747:AE747)</f>
        <v>0</v>
      </c>
      <c r="AJ747" s="9">
        <f>SUMIF(Table1[[#Headers],[Steam Consumption]:[CHW Consumption_2]], "CHW*",D747:AE747)</f>
        <v>0</v>
      </c>
      <c r="AK747" s="9">
        <f>SUMIF(Table1[[#Headers],[Steam Consumption]:[CHW Consumption_2]], "DW*",D747:AE747)</f>
        <v>0</v>
      </c>
      <c r="AL747" s="9">
        <f>Table1[[#This Row],[Total Elec Consumption]]*3.412</f>
        <v>120377.35033333332</v>
      </c>
      <c r="AM747" s="9">
        <f>Table1[[#This Row],[Total Gas Consumption]]*1</f>
        <v>0</v>
      </c>
      <c r="AN747" s="9">
        <f>Table1[[#This Row],[Total Steam Consumption]]*950/1000</f>
        <v>314357.15333333338</v>
      </c>
      <c r="AO747" s="9">
        <f>Table1[[#This Row],[Total HW Consumption]]</f>
        <v>0</v>
      </c>
      <c r="AP747" s="9">
        <f>Table1[[#This Row],[Total CHW Consumption]]</f>
        <v>0</v>
      </c>
      <c r="AQ747" s="9">
        <f>Table1[[#This Row],[Total DW Consumption]]*0</f>
        <v>0</v>
      </c>
      <c r="AR747" s="9">
        <f>SUM(Table1[[#This Row],[Total Elec Energy]:[Total DW Energy]])</f>
        <v>434734.50366666669</v>
      </c>
      <c r="AS747" s="7">
        <f>IFERROR(Table1[[#This Row],[Total Building Energy (kBTU)]]/Table1[[#This Row],[Building Area]],0)</f>
        <v>4.2406089103920976</v>
      </c>
    </row>
    <row r="748" spans="1:45" x14ac:dyDescent="0.25">
      <c r="A748" s="4">
        <v>44682</v>
      </c>
      <c r="B748" t="s">
        <v>77</v>
      </c>
      <c r="C748">
        <f>VLOOKUP(Table1[[#This Row],[Building]],Building_Areas,2,FALSE)</f>
        <v>133990</v>
      </c>
      <c r="D748">
        <v>0</v>
      </c>
      <c r="H748">
        <v>87046.931034482768</v>
      </c>
      <c r="I748">
        <v>0</v>
      </c>
      <c r="M748">
        <v>0</v>
      </c>
      <c r="N748">
        <v>268665.07692307688</v>
      </c>
      <c r="AF748" s="9">
        <f>SUMIF(Table1[[#Headers],[Steam Consumption]:[CHW Consumption_2]], "Elec*",D748:AE748)</f>
        <v>87046.931034482768</v>
      </c>
      <c r="AG748" s="9">
        <f>SUMIF(Table1[[#Headers],[Steam Consumption]:[CHW Consumption_2]], "Gas*",D748:AE748)</f>
        <v>0</v>
      </c>
      <c r="AH748" s="9">
        <f>SUMIF(Table1[[#Headers],[Steam Consumption]:[CHW Consumption_2]], "Steam*",D748:AE748)</f>
        <v>0</v>
      </c>
      <c r="AI748" s="9">
        <f>SUMIF(Table1[[#Headers],[Steam Consumption]:[CHW Consumption_2]], "HW *",D748:AE748)</f>
        <v>0</v>
      </c>
      <c r="AJ748" s="9">
        <f>SUMIF(Table1[[#Headers],[Steam Consumption]:[CHW Consumption_2]], "CHW*",D748:AE748)</f>
        <v>268665.07692307688</v>
      </c>
      <c r="AK748" s="9">
        <f>SUMIF(Table1[[#Headers],[Steam Consumption]:[CHW Consumption_2]], "DW*",D748:AE748)</f>
        <v>0</v>
      </c>
      <c r="AL748" s="9">
        <f>Table1[[#This Row],[Total Elec Consumption]]*3.412</f>
        <v>297004.12868965522</v>
      </c>
      <c r="AM748" s="9">
        <f>Table1[[#This Row],[Total Gas Consumption]]*1</f>
        <v>0</v>
      </c>
      <c r="AN748" s="9">
        <f>Table1[[#This Row],[Total Steam Consumption]]*950/1000</f>
        <v>0</v>
      </c>
      <c r="AO748" s="9">
        <f>Table1[[#This Row],[Total HW Consumption]]</f>
        <v>0</v>
      </c>
      <c r="AP748" s="9">
        <f>Table1[[#This Row],[Total CHW Consumption]]</f>
        <v>268665.07692307688</v>
      </c>
      <c r="AQ748" s="9">
        <f>Table1[[#This Row],[Total DW Consumption]]*0</f>
        <v>0</v>
      </c>
      <c r="AR748" s="9">
        <f>SUM(Table1[[#This Row],[Total Elec Energy]:[Total DW Energy]])</f>
        <v>565669.2056127321</v>
      </c>
      <c r="AS748" s="7">
        <f>IFERROR(Table1[[#This Row],[Total Building Energy (kBTU)]]/Table1[[#This Row],[Building Area]],0)</f>
        <v>4.2217270364410187</v>
      </c>
    </row>
    <row r="749" spans="1:45" x14ac:dyDescent="0.25">
      <c r="A749" s="4">
        <v>43709</v>
      </c>
      <c r="B749" t="s">
        <v>98</v>
      </c>
      <c r="C749">
        <f>VLOOKUP(Table1[[#This Row],[Building]],Building_Areas,2,FALSE)</f>
        <v>53163.17</v>
      </c>
      <c r="E749">
        <v>44686.666666666672</v>
      </c>
      <c r="F749">
        <v>7168305.1923809517</v>
      </c>
      <c r="G749">
        <v>134.83635596901891</v>
      </c>
      <c r="J749">
        <v>70097.142857142855</v>
      </c>
      <c r="L749">
        <v>6120</v>
      </c>
      <c r="AF749" s="9">
        <f>SUMIF(Table1[[#Headers],[Steam Consumption]:[CHW Consumption_2]], "Elec*",D749:AE749)</f>
        <v>44686.666666666672</v>
      </c>
      <c r="AG749" s="9">
        <f>SUMIF(Table1[[#Headers],[Steam Consumption]:[CHW Consumption_2]], "Gas*",D749:AE749)</f>
        <v>70097.142857142855</v>
      </c>
      <c r="AH749" s="9">
        <f>SUMIF(Table1[[#Headers],[Steam Consumption]:[CHW Consumption_2]], "Steam*",D749:AE749)</f>
        <v>0</v>
      </c>
      <c r="AI749" s="9">
        <f>SUMIF(Table1[[#Headers],[Steam Consumption]:[CHW Consumption_2]], "HW *",D749:AE749)</f>
        <v>0</v>
      </c>
      <c r="AJ749" s="9">
        <f>SUMIF(Table1[[#Headers],[Steam Consumption]:[CHW Consumption_2]], "CHW*",D749:AE749)</f>
        <v>0</v>
      </c>
      <c r="AK749" s="9">
        <f>SUMIF(Table1[[#Headers],[Steam Consumption]:[CHW Consumption_2]], "DW*",D749:AE749)</f>
        <v>6120</v>
      </c>
      <c r="AL749" s="9">
        <f>Table1[[#This Row],[Total Elec Consumption]]*3.412</f>
        <v>152470.90666666668</v>
      </c>
      <c r="AM749" s="9">
        <f>Table1[[#This Row],[Total Gas Consumption]]*1</f>
        <v>70097.142857142855</v>
      </c>
      <c r="AN749" s="9">
        <f>Table1[[#This Row],[Total Steam Consumption]]*950/1000</f>
        <v>0</v>
      </c>
      <c r="AO749" s="9">
        <f>Table1[[#This Row],[Total HW Consumption]]</f>
        <v>0</v>
      </c>
      <c r="AP749" s="9">
        <f>Table1[[#This Row],[Total CHW Consumption]]</f>
        <v>0</v>
      </c>
      <c r="AQ749" s="9">
        <f>Table1[[#This Row],[Total DW Consumption]]*0</f>
        <v>0</v>
      </c>
      <c r="AR749" s="9">
        <f>SUM(Table1[[#This Row],[Total Elec Energy]:[Total DW Energy]])</f>
        <v>222568.04952380952</v>
      </c>
      <c r="AS749" s="7">
        <f>IFERROR(Table1[[#This Row],[Total Building Energy (kBTU)]]/Table1[[#This Row],[Building Area]],0)</f>
        <v>4.186508244783175</v>
      </c>
    </row>
    <row r="750" spans="1:45" x14ac:dyDescent="0.25">
      <c r="A750" s="4">
        <v>43313</v>
      </c>
      <c r="B750" t="s">
        <v>98</v>
      </c>
      <c r="C750">
        <f>VLOOKUP(Table1[[#This Row],[Building]],Building_Areas,2,FALSE)</f>
        <v>53163.17</v>
      </c>
      <c r="E750">
        <v>49963.357142857283</v>
      </c>
      <c r="F750">
        <v>5336367.8317143926</v>
      </c>
      <c r="G750">
        <v>100.37747741313309</v>
      </c>
      <c r="J750">
        <v>51626.857142858207</v>
      </c>
      <c r="L750">
        <v>3207.142857142841</v>
      </c>
      <c r="AF750" s="9">
        <f>SUMIF(Table1[[#Headers],[Steam Consumption]:[CHW Consumption_2]], "Elec*",D750:AE750)</f>
        <v>49963.357142857283</v>
      </c>
      <c r="AG750" s="9">
        <f>SUMIF(Table1[[#Headers],[Steam Consumption]:[CHW Consumption_2]], "Gas*",D750:AE750)</f>
        <v>51626.857142858207</v>
      </c>
      <c r="AH750" s="9">
        <f>SUMIF(Table1[[#Headers],[Steam Consumption]:[CHW Consumption_2]], "Steam*",D750:AE750)</f>
        <v>0</v>
      </c>
      <c r="AI750" s="9">
        <f>SUMIF(Table1[[#Headers],[Steam Consumption]:[CHW Consumption_2]], "HW *",D750:AE750)</f>
        <v>0</v>
      </c>
      <c r="AJ750" s="9">
        <f>SUMIF(Table1[[#Headers],[Steam Consumption]:[CHW Consumption_2]], "CHW*",D750:AE750)</f>
        <v>0</v>
      </c>
      <c r="AK750" s="9">
        <f>SUMIF(Table1[[#Headers],[Steam Consumption]:[CHW Consumption_2]], "DW*",D750:AE750)</f>
        <v>3207.142857142841</v>
      </c>
      <c r="AL750" s="9">
        <f>Table1[[#This Row],[Total Elec Consumption]]*3.412</f>
        <v>170474.97457142905</v>
      </c>
      <c r="AM750" s="9">
        <f>Table1[[#This Row],[Total Gas Consumption]]*1</f>
        <v>51626.857142858207</v>
      </c>
      <c r="AN750" s="9">
        <f>Table1[[#This Row],[Total Steam Consumption]]*950/1000</f>
        <v>0</v>
      </c>
      <c r="AO750" s="9">
        <f>Table1[[#This Row],[Total HW Consumption]]</f>
        <v>0</v>
      </c>
      <c r="AP750" s="9">
        <f>Table1[[#This Row],[Total CHW Consumption]]</f>
        <v>0</v>
      </c>
      <c r="AQ750" s="9">
        <f>Table1[[#This Row],[Total DW Consumption]]*0</f>
        <v>0</v>
      </c>
      <c r="AR750" s="9">
        <f>SUM(Table1[[#This Row],[Total Elec Energy]:[Total DW Energy]])</f>
        <v>222101.83171428725</v>
      </c>
      <c r="AS750" s="7">
        <f>IFERROR(Table1[[#This Row],[Total Building Energy (kBTU)]]/Table1[[#This Row],[Building Area]],0)</f>
        <v>4.1777386810133263</v>
      </c>
    </row>
    <row r="751" spans="1:45" x14ac:dyDescent="0.25">
      <c r="A751" s="4">
        <v>44044</v>
      </c>
      <c r="B751" t="s">
        <v>119</v>
      </c>
      <c r="C751">
        <f>VLOOKUP(Table1[[#This Row],[Building]],Building_Areas,2,FALSE)</f>
        <v>36500</v>
      </c>
      <c r="E751">
        <v>15306.846153846151</v>
      </c>
      <c r="F751">
        <v>52326.974262108262</v>
      </c>
      <c r="G751">
        <v>1.433615733208446</v>
      </c>
      <c r="K751">
        <v>0</v>
      </c>
      <c r="N751">
        <v>100015.1851851852</v>
      </c>
      <c r="AF751" s="9">
        <f>SUMIF(Table1[[#Headers],[Steam Consumption]:[CHW Consumption_2]], "Elec*",D751:AE751)</f>
        <v>15306.846153846151</v>
      </c>
      <c r="AG751" s="9">
        <f>SUMIF(Table1[[#Headers],[Steam Consumption]:[CHW Consumption_2]], "Gas*",D751:AE751)</f>
        <v>0</v>
      </c>
      <c r="AH751" s="9">
        <f>SUMIF(Table1[[#Headers],[Steam Consumption]:[CHW Consumption_2]], "Steam*",D751:AE751)</f>
        <v>0</v>
      </c>
      <c r="AI751" s="9">
        <f>SUMIF(Table1[[#Headers],[Steam Consumption]:[CHW Consumption_2]], "HW *",D751:AE751)</f>
        <v>0</v>
      </c>
      <c r="AJ751" s="9">
        <f>SUMIF(Table1[[#Headers],[Steam Consumption]:[CHW Consumption_2]], "CHW*",D751:AE751)</f>
        <v>100015.1851851852</v>
      </c>
      <c r="AK751" s="9">
        <f>SUMIF(Table1[[#Headers],[Steam Consumption]:[CHW Consumption_2]], "DW*",D751:AE751)</f>
        <v>0</v>
      </c>
      <c r="AL751" s="9">
        <f>Table1[[#This Row],[Total Elec Consumption]]*3.412</f>
        <v>52226.959076923064</v>
      </c>
      <c r="AM751" s="9">
        <f>Table1[[#This Row],[Total Gas Consumption]]*1</f>
        <v>0</v>
      </c>
      <c r="AN751" s="9">
        <f>Table1[[#This Row],[Total Steam Consumption]]*950/1000</f>
        <v>0</v>
      </c>
      <c r="AO751" s="9">
        <f>Table1[[#This Row],[Total HW Consumption]]</f>
        <v>0</v>
      </c>
      <c r="AP751" s="9">
        <f>Table1[[#This Row],[Total CHW Consumption]]</f>
        <v>100015.1851851852</v>
      </c>
      <c r="AQ751" s="9">
        <f>Table1[[#This Row],[Total DW Consumption]]*0</f>
        <v>0</v>
      </c>
      <c r="AR751" s="9">
        <f>SUM(Table1[[#This Row],[Total Elec Energy]:[Total DW Energy]])</f>
        <v>152242.14426210825</v>
      </c>
      <c r="AS751" s="7">
        <f>IFERROR(Table1[[#This Row],[Total Building Energy (kBTU)]]/Table1[[#This Row],[Building Area]],0)</f>
        <v>4.1710176510166646</v>
      </c>
    </row>
    <row r="752" spans="1:45" x14ac:dyDescent="0.25">
      <c r="A752" s="4">
        <v>43374</v>
      </c>
      <c r="B752" t="s">
        <v>194</v>
      </c>
      <c r="C752">
        <f>VLOOKUP(Table1[[#This Row],[Building]],Building_Areas,2,FALSE)</f>
        <v>93667</v>
      </c>
      <c r="F752">
        <v>713728.10618518526</v>
      </c>
      <c r="G752">
        <v>7.6198459028813268</v>
      </c>
      <c r="H752">
        <v>99038.111111111109</v>
      </c>
      <c r="I752">
        <v>15182.25</v>
      </c>
      <c r="K752">
        <v>826.66666666666674</v>
      </c>
      <c r="L752">
        <v>324007.40740740742</v>
      </c>
      <c r="AF752" s="9">
        <f>SUMIF(Table1[[#Headers],[Steam Consumption]:[CHW Consumption_2]], "Elec*",D752:AE752)</f>
        <v>114220.36111111111</v>
      </c>
      <c r="AG752" s="9">
        <f>SUMIF(Table1[[#Headers],[Steam Consumption]:[CHW Consumption_2]], "Gas*",D752:AE752)</f>
        <v>0</v>
      </c>
      <c r="AH752" s="9">
        <f>SUMIF(Table1[[#Headers],[Steam Consumption]:[CHW Consumption_2]], "Steam*",D752:AE752)</f>
        <v>0</v>
      </c>
      <c r="AI752" s="9">
        <f>SUMIF(Table1[[#Headers],[Steam Consumption]:[CHW Consumption_2]], "HW *",D752:AE752)</f>
        <v>826.66666666666674</v>
      </c>
      <c r="AJ752" s="9">
        <f>SUMIF(Table1[[#Headers],[Steam Consumption]:[CHW Consumption_2]], "CHW*",D752:AE752)</f>
        <v>0</v>
      </c>
      <c r="AK752" s="9">
        <f>SUMIF(Table1[[#Headers],[Steam Consumption]:[CHW Consumption_2]], "DW*",D752:AE752)</f>
        <v>324007.40740740742</v>
      </c>
      <c r="AL752" s="9">
        <f>Table1[[#This Row],[Total Elec Consumption]]*3.412</f>
        <v>389719.87211111112</v>
      </c>
      <c r="AM752" s="9">
        <f>Table1[[#This Row],[Total Gas Consumption]]*1</f>
        <v>0</v>
      </c>
      <c r="AN752" s="9">
        <f>Table1[[#This Row],[Total Steam Consumption]]*950/1000</f>
        <v>0</v>
      </c>
      <c r="AO752" s="9">
        <f>Table1[[#This Row],[Total HW Consumption]]</f>
        <v>826.66666666666674</v>
      </c>
      <c r="AP752" s="9">
        <f>Table1[[#This Row],[Total CHW Consumption]]</f>
        <v>0</v>
      </c>
      <c r="AQ752" s="9">
        <f>Table1[[#This Row],[Total DW Consumption]]*0</f>
        <v>0</v>
      </c>
      <c r="AR752" s="9">
        <f>SUM(Table1[[#This Row],[Total Elec Energy]:[Total DW Energy]])</f>
        <v>390546.53877777781</v>
      </c>
      <c r="AS752" s="7">
        <f>IFERROR(Table1[[#This Row],[Total Building Energy (kBTU)]]/Table1[[#This Row],[Building Area]],0)</f>
        <v>4.169521163032635</v>
      </c>
    </row>
    <row r="753" spans="1:45" x14ac:dyDescent="0.25">
      <c r="A753" s="4">
        <v>43282</v>
      </c>
      <c r="B753" t="s">
        <v>98</v>
      </c>
      <c r="C753">
        <f>VLOOKUP(Table1[[#This Row],[Building]],Building_Areas,2,FALSE)</f>
        <v>53163.17</v>
      </c>
      <c r="E753">
        <v>50389.285714287311</v>
      </c>
      <c r="F753">
        <v>5099242.5285727102</v>
      </c>
      <c r="G753">
        <v>95.917132753469716</v>
      </c>
      <c r="J753">
        <v>49242.285714298487</v>
      </c>
      <c r="L753">
        <v>3085.7142857140861</v>
      </c>
      <c r="AF753" s="9">
        <f>SUMIF(Table1[[#Headers],[Steam Consumption]:[CHW Consumption_2]], "Elec*",D753:AE753)</f>
        <v>50389.285714287311</v>
      </c>
      <c r="AG753" s="9">
        <f>SUMIF(Table1[[#Headers],[Steam Consumption]:[CHW Consumption_2]], "Gas*",D753:AE753)</f>
        <v>49242.285714298487</v>
      </c>
      <c r="AH753" s="9">
        <f>SUMIF(Table1[[#Headers],[Steam Consumption]:[CHW Consumption_2]], "Steam*",D753:AE753)</f>
        <v>0</v>
      </c>
      <c r="AI753" s="9">
        <f>SUMIF(Table1[[#Headers],[Steam Consumption]:[CHW Consumption_2]], "HW *",D753:AE753)</f>
        <v>0</v>
      </c>
      <c r="AJ753" s="9">
        <f>SUMIF(Table1[[#Headers],[Steam Consumption]:[CHW Consumption_2]], "CHW*",D753:AE753)</f>
        <v>0</v>
      </c>
      <c r="AK753" s="9">
        <f>SUMIF(Table1[[#Headers],[Steam Consumption]:[CHW Consumption_2]], "DW*",D753:AE753)</f>
        <v>3085.7142857140861</v>
      </c>
      <c r="AL753" s="9">
        <f>Table1[[#This Row],[Total Elec Consumption]]*3.412</f>
        <v>171928.24285714829</v>
      </c>
      <c r="AM753" s="9">
        <f>Table1[[#This Row],[Total Gas Consumption]]*1</f>
        <v>49242.285714298487</v>
      </c>
      <c r="AN753" s="9">
        <f>Table1[[#This Row],[Total Steam Consumption]]*950/1000</f>
        <v>0</v>
      </c>
      <c r="AO753" s="9">
        <f>Table1[[#This Row],[Total HW Consumption]]</f>
        <v>0</v>
      </c>
      <c r="AP753" s="9">
        <f>Table1[[#This Row],[Total CHW Consumption]]</f>
        <v>0</v>
      </c>
      <c r="AQ753" s="9">
        <f>Table1[[#This Row],[Total DW Consumption]]*0</f>
        <v>0</v>
      </c>
      <c r="AR753" s="9">
        <f>SUM(Table1[[#This Row],[Total Elec Energy]:[Total DW Energy]])</f>
        <v>221170.52857144678</v>
      </c>
      <c r="AS753" s="7">
        <f>IFERROR(Table1[[#This Row],[Total Building Energy (kBTU)]]/Table1[[#This Row],[Building Area]],0)</f>
        <v>4.1602208553674807</v>
      </c>
    </row>
    <row r="754" spans="1:45" x14ac:dyDescent="0.25">
      <c r="A754" s="4">
        <v>43678</v>
      </c>
      <c r="B754" t="s">
        <v>125</v>
      </c>
      <c r="C754">
        <f>VLOOKUP(Table1[[#This Row],[Building]],Building_Areas,2,FALSE)</f>
        <v>27319</v>
      </c>
      <c r="E754">
        <v>32147</v>
      </c>
      <c r="F754">
        <v>492845.56400000001</v>
      </c>
      <c r="G754">
        <v>18.04039547567627</v>
      </c>
      <c r="J754">
        <v>3831.6</v>
      </c>
      <c r="AF754" s="9">
        <f>SUMIF(Table1[[#Headers],[Steam Consumption]:[CHW Consumption_2]], "Elec*",D754:AE754)</f>
        <v>32147</v>
      </c>
      <c r="AG754" s="9">
        <f>SUMIF(Table1[[#Headers],[Steam Consumption]:[CHW Consumption_2]], "Gas*",D754:AE754)</f>
        <v>3831.6</v>
      </c>
      <c r="AH754" s="9">
        <f>SUMIF(Table1[[#Headers],[Steam Consumption]:[CHW Consumption_2]], "Steam*",D754:AE754)</f>
        <v>0</v>
      </c>
      <c r="AI754" s="9">
        <f>SUMIF(Table1[[#Headers],[Steam Consumption]:[CHW Consumption_2]], "HW *",D754:AE754)</f>
        <v>0</v>
      </c>
      <c r="AJ754" s="9">
        <f>SUMIF(Table1[[#Headers],[Steam Consumption]:[CHW Consumption_2]], "CHW*",D754:AE754)</f>
        <v>0</v>
      </c>
      <c r="AK754" s="9">
        <f>SUMIF(Table1[[#Headers],[Steam Consumption]:[CHW Consumption_2]], "DW*",D754:AE754)</f>
        <v>0</v>
      </c>
      <c r="AL754" s="9">
        <f>Table1[[#This Row],[Total Elec Consumption]]*3.412</f>
        <v>109685.564</v>
      </c>
      <c r="AM754" s="9">
        <f>Table1[[#This Row],[Total Gas Consumption]]*1</f>
        <v>3831.6</v>
      </c>
      <c r="AN754" s="9">
        <f>Table1[[#This Row],[Total Steam Consumption]]*950/1000</f>
        <v>0</v>
      </c>
      <c r="AO754" s="9">
        <f>Table1[[#This Row],[Total HW Consumption]]</f>
        <v>0</v>
      </c>
      <c r="AP754" s="9">
        <f>Table1[[#This Row],[Total CHW Consumption]]</f>
        <v>0</v>
      </c>
      <c r="AQ754" s="9">
        <f>Table1[[#This Row],[Total DW Consumption]]*0</f>
        <v>0</v>
      </c>
      <c r="AR754" s="9">
        <f>SUM(Table1[[#This Row],[Total Elec Energy]:[Total DW Energy]])</f>
        <v>113517.164</v>
      </c>
      <c r="AS754" s="7">
        <f>IFERROR(Table1[[#This Row],[Total Building Energy (kBTU)]]/Table1[[#This Row],[Building Area]],0)</f>
        <v>4.155245946044877</v>
      </c>
    </row>
    <row r="755" spans="1:45" x14ac:dyDescent="0.25">
      <c r="A755" s="4">
        <v>43191</v>
      </c>
      <c r="B755" t="s">
        <v>119</v>
      </c>
      <c r="C755">
        <f>VLOOKUP(Table1[[#This Row],[Building]],Building_Areas,2,FALSE)</f>
        <v>36500</v>
      </c>
      <c r="E755">
        <v>16674</v>
      </c>
      <c r="F755">
        <v>56986.338000000003</v>
      </c>
      <c r="G755">
        <v>1.561269534246575</v>
      </c>
      <c r="K755">
        <v>94650</v>
      </c>
      <c r="N755">
        <v>0</v>
      </c>
      <c r="AF755" s="9">
        <f>SUMIF(Table1[[#Headers],[Steam Consumption]:[CHW Consumption_2]], "Elec*",D755:AE755)</f>
        <v>16674</v>
      </c>
      <c r="AG755" s="9">
        <f>SUMIF(Table1[[#Headers],[Steam Consumption]:[CHW Consumption_2]], "Gas*",D755:AE755)</f>
        <v>0</v>
      </c>
      <c r="AH755" s="9">
        <f>SUMIF(Table1[[#Headers],[Steam Consumption]:[CHW Consumption_2]], "Steam*",D755:AE755)</f>
        <v>0</v>
      </c>
      <c r="AI755" s="9">
        <f>SUMIF(Table1[[#Headers],[Steam Consumption]:[CHW Consumption_2]], "HW *",D755:AE755)</f>
        <v>94650</v>
      </c>
      <c r="AJ755" s="9">
        <f>SUMIF(Table1[[#Headers],[Steam Consumption]:[CHW Consumption_2]], "CHW*",D755:AE755)</f>
        <v>0</v>
      </c>
      <c r="AK755" s="9">
        <f>SUMIF(Table1[[#Headers],[Steam Consumption]:[CHW Consumption_2]], "DW*",D755:AE755)</f>
        <v>0</v>
      </c>
      <c r="AL755" s="9">
        <f>Table1[[#This Row],[Total Elec Consumption]]*3.412</f>
        <v>56891.688000000002</v>
      </c>
      <c r="AM755" s="9">
        <f>Table1[[#This Row],[Total Gas Consumption]]*1</f>
        <v>0</v>
      </c>
      <c r="AN755" s="9">
        <f>Table1[[#This Row],[Total Steam Consumption]]*950/1000</f>
        <v>0</v>
      </c>
      <c r="AO755" s="9">
        <f>Table1[[#This Row],[Total HW Consumption]]</f>
        <v>94650</v>
      </c>
      <c r="AP755" s="9">
        <f>Table1[[#This Row],[Total CHW Consumption]]</f>
        <v>0</v>
      </c>
      <c r="AQ755" s="9">
        <f>Table1[[#This Row],[Total DW Consumption]]*0</f>
        <v>0</v>
      </c>
      <c r="AR755" s="9">
        <f>SUM(Table1[[#This Row],[Total Elec Energy]:[Total DW Energy]])</f>
        <v>151541.68799999999</v>
      </c>
      <c r="AS755" s="7">
        <f>IFERROR(Table1[[#This Row],[Total Building Energy (kBTU)]]/Table1[[#This Row],[Building Area]],0)</f>
        <v>4.1518270684931506</v>
      </c>
    </row>
    <row r="756" spans="1:45" x14ac:dyDescent="0.25">
      <c r="A756" s="4">
        <v>43891</v>
      </c>
      <c r="B756" t="s">
        <v>79</v>
      </c>
      <c r="C756">
        <f>VLOOKUP(Table1[[#This Row],[Building]],Building_Areas,2,FALSE)</f>
        <v>24894</v>
      </c>
      <c r="E756">
        <v>4444.625</v>
      </c>
      <c r="F756">
        <v>8803665.0604999997</v>
      </c>
      <c r="G756">
        <v>353.64606172169999</v>
      </c>
      <c r="J756">
        <v>87885</v>
      </c>
      <c r="AF756" s="9">
        <f>SUMIF(Table1[[#Headers],[Steam Consumption]:[CHW Consumption_2]], "Elec*",D756:AE756)</f>
        <v>4444.625</v>
      </c>
      <c r="AG756" s="9">
        <f>SUMIF(Table1[[#Headers],[Steam Consumption]:[CHW Consumption_2]], "Gas*",D756:AE756)</f>
        <v>87885</v>
      </c>
      <c r="AH756" s="9">
        <f>SUMIF(Table1[[#Headers],[Steam Consumption]:[CHW Consumption_2]], "Steam*",D756:AE756)</f>
        <v>0</v>
      </c>
      <c r="AI756" s="9">
        <f>SUMIF(Table1[[#Headers],[Steam Consumption]:[CHW Consumption_2]], "HW *",D756:AE756)</f>
        <v>0</v>
      </c>
      <c r="AJ756" s="9">
        <f>SUMIF(Table1[[#Headers],[Steam Consumption]:[CHW Consumption_2]], "CHW*",D756:AE756)</f>
        <v>0</v>
      </c>
      <c r="AK756" s="9">
        <f>SUMIF(Table1[[#Headers],[Steam Consumption]:[CHW Consumption_2]], "DW*",D756:AE756)</f>
        <v>0</v>
      </c>
      <c r="AL756" s="9">
        <f>Table1[[#This Row],[Total Elec Consumption]]*3.412</f>
        <v>15165.0605</v>
      </c>
      <c r="AM756" s="9">
        <f>Table1[[#This Row],[Total Gas Consumption]]*1</f>
        <v>87885</v>
      </c>
      <c r="AN756" s="9">
        <f>Table1[[#This Row],[Total Steam Consumption]]*950/1000</f>
        <v>0</v>
      </c>
      <c r="AO756" s="9">
        <f>Table1[[#This Row],[Total HW Consumption]]</f>
        <v>0</v>
      </c>
      <c r="AP756" s="9">
        <f>Table1[[#This Row],[Total CHW Consumption]]</f>
        <v>0</v>
      </c>
      <c r="AQ756" s="9">
        <f>Table1[[#This Row],[Total DW Consumption]]*0</f>
        <v>0</v>
      </c>
      <c r="AR756" s="9">
        <f>SUM(Table1[[#This Row],[Total Elec Energy]:[Total DW Energy]])</f>
        <v>103050.06049999999</v>
      </c>
      <c r="AS756" s="7">
        <f>IFERROR(Table1[[#This Row],[Total Building Energy (kBTU)]]/Table1[[#This Row],[Building Area]],0)</f>
        <v>4.1395541295091185</v>
      </c>
    </row>
    <row r="757" spans="1:45" x14ac:dyDescent="0.25">
      <c r="A757" s="4">
        <v>43617</v>
      </c>
      <c r="B757" t="s">
        <v>96</v>
      </c>
      <c r="C757">
        <f>VLOOKUP(Table1[[#This Row],[Building]],Building_Areas,2,FALSE)</f>
        <v>392894</v>
      </c>
      <c r="D757">
        <v>0</v>
      </c>
      <c r="F757">
        <v>187579916.64121029</v>
      </c>
      <c r="G757">
        <v>477.43135970824278</v>
      </c>
      <c r="H757">
        <v>47617.366071428572</v>
      </c>
      <c r="I757">
        <v>134919.64285714281</v>
      </c>
      <c r="M757">
        <v>69706.944444444438</v>
      </c>
      <c r="O757">
        <v>137267.67857142861</v>
      </c>
      <c r="P757">
        <v>203382.85714285719</v>
      </c>
      <c r="Q757">
        <v>0</v>
      </c>
      <c r="R757">
        <v>492.85714285714278</v>
      </c>
      <c r="S757">
        <v>182.14285714285711</v>
      </c>
      <c r="T757">
        <v>1097.1428571428571</v>
      </c>
      <c r="U757">
        <v>561.11111111111109</v>
      </c>
      <c r="V757">
        <v>7425</v>
      </c>
      <c r="W757">
        <v>9377.1428571428569</v>
      </c>
      <c r="X757">
        <v>2205</v>
      </c>
      <c r="Y757">
        <v>9583.3333333333339</v>
      </c>
      <c r="Z757">
        <v>25500</v>
      </c>
      <c r="AA757">
        <v>21428.571428571431</v>
      </c>
      <c r="AF757" s="9">
        <f>SUMIF(Table1[[#Headers],[Steam Consumption]:[CHW Consumption_2]], "Elec*",D757:AE757)</f>
        <v>419760.36210317456</v>
      </c>
      <c r="AG757" s="9">
        <f>SUMIF(Table1[[#Headers],[Steam Consumption]:[CHW Consumption_2]], "Gas*",D757:AE757)</f>
        <v>0</v>
      </c>
      <c r="AH757" s="9">
        <f>SUMIF(Table1[[#Headers],[Steam Consumption]:[CHW Consumption_2]], "Steam*",D757:AE757)</f>
        <v>204057.85714285719</v>
      </c>
      <c r="AI757" s="9">
        <f>SUMIF(Table1[[#Headers],[Steam Consumption]:[CHW Consumption_2]], "HW *",D757:AE757)</f>
        <v>0</v>
      </c>
      <c r="AJ757" s="9">
        <f>SUMIF(Table1[[#Headers],[Steam Consumption]:[CHW Consumption_2]], "CHW*",D757:AE757)</f>
        <v>0</v>
      </c>
      <c r="AK757" s="9">
        <f>SUMIF(Table1[[#Headers],[Steam Consumption]:[CHW Consumption_2]], "DW*",D757:AE757)</f>
        <v>46928.571428571435</v>
      </c>
      <c r="AL757" s="9">
        <f>Table1[[#This Row],[Total Elec Consumption]]*3.412</f>
        <v>1432222.3554960315</v>
      </c>
      <c r="AM757" s="9">
        <f>Table1[[#This Row],[Total Gas Consumption]]*1</f>
        <v>0</v>
      </c>
      <c r="AN757" s="9">
        <f>Table1[[#This Row],[Total Steam Consumption]]*950/1000</f>
        <v>193854.96428571432</v>
      </c>
      <c r="AO757" s="9">
        <f>Table1[[#This Row],[Total HW Consumption]]</f>
        <v>0</v>
      </c>
      <c r="AP757" s="9">
        <f>Table1[[#This Row],[Total CHW Consumption]]</f>
        <v>0</v>
      </c>
      <c r="AQ757" s="9">
        <f>Table1[[#This Row],[Total DW Consumption]]*0</f>
        <v>0</v>
      </c>
      <c r="AR757" s="9">
        <f>SUM(Table1[[#This Row],[Total Elec Energy]:[Total DW Energy]])</f>
        <v>1626077.3197817458</v>
      </c>
      <c r="AS757" s="7">
        <f>IFERROR(Table1[[#This Row],[Total Building Energy (kBTU)]]/Table1[[#This Row],[Building Area]],0)</f>
        <v>4.138717617937016</v>
      </c>
    </row>
    <row r="758" spans="1:45" x14ac:dyDescent="0.25">
      <c r="A758" s="4">
        <v>44256</v>
      </c>
      <c r="B758" t="s">
        <v>125</v>
      </c>
      <c r="C758">
        <f>VLOOKUP(Table1[[#This Row],[Building]],Building_Areas,2,FALSE)</f>
        <v>27319</v>
      </c>
      <c r="E758">
        <v>29583.62068965517</v>
      </c>
      <c r="F758">
        <v>1262904.8310344829</v>
      </c>
      <c r="G758">
        <v>46.228076834235623</v>
      </c>
      <c r="J758">
        <v>11619.65517241379</v>
      </c>
      <c r="AF758" s="9">
        <f>SUMIF(Table1[[#Headers],[Steam Consumption]:[CHW Consumption_2]], "Elec*",D758:AE758)</f>
        <v>29583.62068965517</v>
      </c>
      <c r="AG758" s="9">
        <f>SUMIF(Table1[[#Headers],[Steam Consumption]:[CHW Consumption_2]], "Gas*",D758:AE758)</f>
        <v>11619.65517241379</v>
      </c>
      <c r="AH758" s="9">
        <f>SUMIF(Table1[[#Headers],[Steam Consumption]:[CHW Consumption_2]], "Steam*",D758:AE758)</f>
        <v>0</v>
      </c>
      <c r="AI758" s="9">
        <f>SUMIF(Table1[[#Headers],[Steam Consumption]:[CHW Consumption_2]], "HW *",D758:AE758)</f>
        <v>0</v>
      </c>
      <c r="AJ758" s="9">
        <f>SUMIF(Table1[[#Headers],[Steam Consumption]:[CHW Consumption_2]], "CHW*",D758:AE758)</f>
        <v>0</v>
      </c>
      <c r="AK758" s="9">
        <f>SUMIF(Table1[[#Headers],[Steam Consumption]:[CHW Consumption_2]], "DW*",D758:AE758)</f>
        <v>0</v>
      </c>
      <c r="AL758" s="9">
        <f>Table1[[#This Row],[Total Elec Consumption]]*3.412</f>
        <v>100939.31379310344</v>
      </c>
      <c r="AM758" s="9">
        <f>Table1[[#This Row],[Total Gas Consumption]]*1</f>
        <v>11619.65517241379</v>
      </c>
      <c r="AN758" s="9">
        <f>Table1[[#This Row],[Total Steam Consumption]]*950/1000</f>
        <v>0</v>
      </c>
      <c r="AO758" s="9">
        <f>Table1[[#This Row],[Total HW Consumption]]</f>
        <v>0</v>
      </c>
      <c r="AP758" s="9">
        <f>Table1[[#This Row],[Total CHW Consumption]]</f>
        <v>0</v>
      </c>
      <c r="AQ758" s="9">
        <f>Table1[[#This Row],[Total DW Consumption]]*0</f>
        <v>0</v>
      </c>
      <c r="AR758" s="9">
        <f>SUM(Table1[[#This Row],[Total Elec Energy]:[Total DW Energy]])</f>
        <v>112558.96896551724</v>
      </c>
      <c r="AS758" s="7">
        <f>IFERROR(Table1[[#This Row],[Total Building Energy (kBTU)]]/Table1[[#This Row],[Building Area]],0)</f>
        <v>4.1201716375239661</v>
      </c>
    </row>
    <row r="759" spans="1:45" x14ac:dyDescent="0.25">
      <c r="A759" s="4">
        <v>44166</v>
      </c>
      <c r="B759" t="s">
        <v>108</v>
      </c>
      <c r="C759">
        <f>VLOOKUP(Table1[[#This Row],[Building]],Building_Areas,2,FALSE)</f>
        <v>87647</v>
      </c>
      <c r="E759">
        <v>32546</v>
      </c>
      <c r="F759">
        <v>23356463.634</v>
      </c>
      <c r="G759">
        <v>266.48332098075241</v>
      </c>
      <c r="J759">
        <v>232454</v>
      </c>
      <c r="K759">
        <v>3193</v>
      </c>
      <c r="L759">
        <v>0</v>
      </c>
      <c r="N759">
        <v>0</v>
      </c>
      <c r="AB759">
        <v>13489</v>
      </c>
      <c r="AC759">
        <v>0</v>
      </c>
      <c r="AD759">
        <v>0</v>
      </c>
      <c r="AE759">
        <v>0</v>
      </c>
      <c r="AF759" s="9">
        <f>SUMIF(Table1[[#Headers],[Steam Consumption]:[CHW Consumption_2]], "Elec*",D759:AE759)</f>
        <v>32546</v>
      </c>
      <c r="AG759" s="9">
        <f>SUMIF(Table1[[#Headers],[Steam Consumption]:[CHW Consumption_2]], "Gas*",D759:AE759)</f>
        <v>232454</v>
      </c>
      <c r="AH759" s="9">
        <f>SUMIF(Table1[[#Headers],[Steam Consumption]:[CHW Consumption_2]], "Steam*",D759:AE759)</f>
        <v>0</v>
      </c>
      <c r="AI759" s="9">
        <f>SUMIF(Table1[[#Headers],[Steam Consumption]:[CHW Consumption_2]], "HW *",D759:AE759)</f>
        <v>16682</v>
      </c>
      <c r="AJ759" s="9">
        <f>SUMIF(Table1[[#Headers],[Steam Consumption]:[CHW Consumption_2]], "CHW*",D759:AE759)</f>
        <v>0</v>
      </c>
      <c r="AK759" s="9">
        <f>SUMIF(Table1[[#Headers],[Steam Consumption]:[CHW Consumption_2]], "DW*",D759:AE759)</f>
        <v>0</v>
      </c>
      <c r="AL759" s="9">
        <f>Table1[[#This Row],[Total Elec Consumption]]*3.412</f>
        <v>111046.95199999999</v>
      </c>
      <c r="AM759" s="9">
        <f>Table1[[#This Row],[Total Gas Consumption]]*1</f>
        <v>232454</v>
      </c>
      <c r="AN759" s="9">
        <f>Table1[[#This Row],[Total Steam Consumption]]*950/1000</f>
        <v>0</v>
      </c>
      <c r="AO759" s="9">
        <f>Table1[[#This Row],[Total HW Consumption]]</f>
        <v>16682</v>
      </c>
      <c r="AP759" s="9">
        <f>Table1[[#This Row],[Total CHW Consumption]]</f>
        <v>0</v>
      </c>
      <c r="AQ759" s="9">
        <f>Table1[[#This Row],[Total DW Consumption]]*0</f>
        <v>0</v>
      </c>
      <c r="AR759" s="9">
        <f>SUM(Table1[[#This Row],[Total Elec Energy]:[Total DW Energy]])</f>
        <v>360182.95199999999</v>
      </c>
      <c r="AS759" s="7">
        <f>IFERROR(Table1[[#This Row],[Total Building Energy (kBTU)]]/Table1[[#This Row],[Building Area]],0)</f>
        <v>4.109472680183007</v>
      </c>
    </row>
    <row r="760" spans="1:45" x14ac:dyDescent="0.25">
      <c r="A760" s="4">
        <v>44287</v>
      </c>
      <c r="B760" t="s">
        <v>98</v>
      </c>
      <c r="C760">
        <f>VLOOKUP(Table1[[#This Row],[Building]],Building_Areas,2,FALSE)</f>
        <v>53163.17</v>
      </c>
      <c r="E760">
        <v>48020</v>
      </c>
      <c r="F760">
        <v>5604544.2400000002</v>
      </c>
      <c r="G760">
        <v>105.4218956793259</v>
      </c>
      <c r="J760">
        <v>54384</v>
      </c>
      <c r="L760">
        <v>2300</v>
      </c>
      <c r="AF760" s="9">
        <f>SUMIF(Table1[[#Headers],[Steam Consumption]:[CHW Consumption_2]], "Elec*",D760:AE760)</f>
        <v>48020</v>
      </c>
      <c r="AG760" s="9">
        <f>SUMIF(Table1[[#Headers],[Steam Consumption]:[CHW Consumption_2]], "Gas*",D760:AE760)</f>
        <v>54384</v>
      </c>
      <c r="AH760" s="9">
        <f>SUMIF(Table1[[#Headers],[Steam Consumption]:[CHW Consumption_2]], "Steam*",D760:AE760)</f>
        <v>0</v>
      </c>
      <c r="AI760" s="9">
        <f>SUMIF(Table1[[#Headers],[Steam Consumption]:[CHW Consumption_2]], "HW *",D760:AE760)</f>
        <v>0</v>
      </c>
      <c r="AJ760" s="9">
        <f>SUMIF(Table1[[#Headers],[Steam Consumption]:[CHW Consumption_2]], "CHW*",D760:AE760)</f>
        <v>0</v>
      </c>
      <c r="AK760" s="9">
        <f>SUMIF(Table1[[#Headers],[Steam Consumption]:[CHW Consumption_2]], "DW*",D760:AE760)</f>
        <v>2300</v>
      </c>
      <c r="AL760" s="9">
        <f>Table1[[#This Row],[Total Elec Consumption]]*3.412</f>
        <v>163844.24</v>
      </c>
      <c r="AM760" s="9">
        <f>Table1[[#This Row],[Total Gas Consumption]]*1</f>
        <v>54384</v>
      </c>
      <c r="AN760" s="9">
        <f>Table1[[#This Row],[Total Steam Consumption]]*950/1000</f>
        <v>0</v>
      </c>
      <c r="AO760" s="9">
        <f>Table1[[#This Row],[Total HW Consumption]]</f>
        <v>0</v>
      </c>
      <c r="AP760" s="9">
        <f>Table1[[#This Row],[Total CHW Consumption]]</f>
        <v>0</v>
      </c>
      <c r="AQ760" s="9">
        <f>Table1[[#This Row],[Total DW Consumption]]*0</f>
        <v>0</v>
      </c>
      <c r="AR760" s="9">
        <f>SUM(Table1[[#This Row],[Total Elec Energy]:[Total DW Energy]])</f>
        <v>218228.24</v>
      </c>
      <c r="AS760" s="7">
        <f>IFERROR(Table1[[#This Row],[Total Building Energy (kBTU)]]/Table1[[#This Row],[Building Area]],0)</f>
        <v>4.1048763645960165</v>
      </c>
    </row>
    <row r="761" spans="1:45" x14ac:dyDescent="0.25">
      <c r="A761" s="4">
        <v>44652</v>
      </c>
      <c r="B761" t="s">
        <v>98</v>
      </c>
      <c r="C761">
        <f>VLOOKUP(Table1[[#This Row],[Building]],Building_Areas,2,FALSE)</f>
        <v>53163.17</v>
      </c>
      <c r="E761">
        <v>46110</v>
      </c>
      <c r="F761">
        <v>6190788.8584615393</v>
      </c>
      <c r="G761">
        <v>116.44920073098849</v>
      </c>
      <c r="J761">
        <v>60295.384615384617</v>
      </c>
      <c r="L761">
        <v>3923.0769230769229</v>
      </c>
      <c r="AF761" s="9">
        <f>SUMIF(Table1[[#Headers],[Steam Consumption]:[CHW Consumption_2]], "Elec*",D761:AE761)</f>
        <v>46110</v>
      </c>
      <c r="AG761" s="9">
        <f>SUMIF(Table1[[#Headers],[Steam Consumption]:[CHW Consumption_2]], "Gas*",D761:AE761)</f>
        <v>60295.384615384617</v>
      </c>
      <c r="AH761" s="9">
        <f>SUMIF(Table1[[#Headers],[Steam Consumption]:[CHW Consumption_2]], "Steam*",D761:AE761)</f>
        <v>0</v>
      </c>
      <c r="AI761" s="9">
        <f>SUMIF(Table1[[#Headers],[Steam Consumption]:[CHW Consumption_2]], "HW *",D761:AE761)</f>
        <v>0</v>
      </c>
      <c r="AJ761" s="9">
        <f>SUMIF(Table1[[#Headers],[Steam Consumption]:[CHW Consumption_2]], "CHW*",D761:AE761)</f>
        <v>0</v>
      </c>
      <c r="AK761" s="9">
        <f>SUMIF(Table1[[#Headers],[Steam Consumption]:[CHW Consumption_2]], "DW*",D761:AE761)</f>
        <v>3923.0769230769229</v>
      </c>
      <c r="AL761" s="9">
        <f>Table1[[#This Row],[Total Elec Consumption]]*3.412</f>
        <v>157327.32</v>
      </c>
      <c r="AM761" s="9">
        <f>Table1[[#This Row],[Total Gas Consumption]]*1</f>
        <v>60295.384615384617</v>
      </c>
      <c r="AN761" s="9">
        <f>Table1[[#This Row],[Total Steam Consumption]]*950/1000</f>
        <v>0</v>
      </c>
      <c r="AO761" s="9">
        <f>Table1[[#This Row],[Total HW Consumption]]</f>
        <v>0</v>
      </c>
      <c r="AP761" s="9">
        <f>Table1[[#This Row],[Total CHW Consumption]]</f>
        <v>0</v>
      </c>
      <c r="AQ761" s="9">
        <f>Table1[[#This Row],[Total DW Consumption]]*0</f>
        <v>0</v>
      </c>
      <c r="AR761" s="9">
        <f>SUM(Table1[[#This Row],[Total Elec Energy]:[Total DW Energy]])</f>
        <v>217622.70461538463</v>
      </c>
      <c r="AS761" s="7">
        <f>IFERROR(Table1[[#This Row],[Total Building Energy (kBTU)]]/Table1[[#This Row],[Building Area]],0)</f>
        <v>4.0934862352148045</v>
      </c>
    </row>
    <row r="762" spans="1:45" x14ac:dyDescent="0.25">
      <c r="A762" s="4">
        <v>43344</v>
      </c>
      <c r="B762" t="s">
        <v>96</v>
      </c>
      <c r="C762">
        <f>VLOOKUP(Table1[[#This Row],[Building]],Building_Areas,2,FALSE)</f>
        <v>392894</v>
      </c>
      <c r="D762">
        <v>0</v>
      </c>
      <c r="F762">
        <v>7368523.0214087293</v>
      </c>
      <c r="G762">
        <v>18.754480906831692</v>
      </c>
      <c r="H762">
        <v>49260.669642857138</v>
      </c>
      <c r="I762">
        <v>158605.17857142861</v>
      </c>
      <c r="M762">
        <v>70747.777777777781</v>
      </c>
      <c r="O762">
        <v>158378.57142857139</v>
      </c>
      <c r="P762">
        <v>5262.8571428571422</v>
      </c>
      <c r="Q762">
        <v>0</v>
      </c>
      <c r="R762">
        <v>1008</v>
      </c>
      <c r="S762">
        <v>0</v>
      </c>
      <c r="T762">
        <v>1086.428571428572</v>
      </c>
      <c r="U762">
        <v>584.44444444444446</v>
      </c>
      <c r="V762">
        <v>8192.1428571428569</v>
      </c>
      <c r="W762">
        <v>8437.5</v>
      </c>
      <c r="X762">
        <v>2735.3571428571431</v>
      </c>
      <c r="Y762">
        <v>9712.2222222222226</v>
      </c>
      <c r="Z762">
        <v>28928.571428571431</v>
      </c>
      <c r="AA762">
        <v>24642.857142857141</v>
      </c>
      <c r="AF762" s="9">
        <f>SUMIF(Table1[[#Headers],[Steam Consumption]:[CHW Consumption_2]], "Elec*",D762:AE762)</f>
        <v>467740.29265873018</v>
      </c>
      <c r="AG762" s="9">
        <f>SUMIF(Table1[[#Headers],[Steam Consumption]:[CHW Consumption_2]], "Gas*",D762:AE762)</f>
        <v>0</v>
      </c>
      <c r="AH762" s="9">
        <f>SUMIF(Table1[[#Headers],[Steam Consumption]:[CHW Consumption_2]], "Steam*",D762:AE762)</f>
        <v>6270.8571428571422</v>
      </c>
      <c r="AI762" s="9">
        <f>SUMIF(Table1[[#Headers],[Steam Consumption]:[CHW Consumption_2]], "HW *",D762:AE762)</f>
        <v>0</v>
      </c>
      <c r="AJ762" s="9">
        <f>SUMIF(Table1[[#Headers],[Steam Consumption]:[CHW Consumption_2]], "CHW*",D762:AE762)</f>
        <v>0</v>
      </c>
      <c r="AK762" s="9">
        <f>SUMIF(Table1[[#Headers],[Steam Consumption]:[CHW Consumption_2]], "DW*",D762:AE762)</f>
        <v>53571.428571428572</v>
      </c>
      <c r="AL762" s="9">
        <f>Table1[[#This Row],[Total Elec Consumption]]*3.412</f>
        <v>1595929.8785515872</v>
      </c>
      <c r="AM762" s="9">
        <f>Table1[[#This Row],[Total Gas Consumption]]*1</f>
        <v>0</v>
      </c>
      <c r="AN762" s="9">
        <f>Table1[[#This Row],[Total Steam Consumption]]*950/1000</f>
        <v>5957.3142857142857</v>
      </c>
      <c r="AO762" s="9">
        <f>Table1[[#This Row],[Total HW Consumption]]</f>
        <v>0</v>
      </c>
      <c r="AP762" s="9">
        <f>Table1[[#This Row],[Total CHW Consumption]]</f>
        <v>0</v>
      </c>
      <c r="AQ762" s="9">
        <f>Table1[[#This Row],[Total DW Consumption]]*0</f>
        <v>0</v>
      </c>
      <c r="AR762" s="9">
        <f>SUM(Table1[[#This Row],[Total Elec Energy]:[Total DW Energy]])</f>
        <v>1601887.1928373014</v>
      </c>
      <c r="AS762" s="7">
        <f>IFERROR(Table1[[#This Row],[Total Building Energy (kBTU)]]/Table1[[#This Row],[Building Area]],0)</f>
        <v>4.0771485256514515</v>
      </c>
    </row>
    <row r="763" spans="1:45" x14ac:dyDescent="0.25">
      <c r="A763" s="4">
        <v>43800</v>
      </c>
      <c r="B763" t="s">
        <v>99</v>
      </c>
      <c r="C763">
        <f>VLOOKUP(Table1[[#This Row],[Building]],Building_Areas,2,FALSE)</f>
        <v>123454</v>
      </c>
      <c r="D763">
        <v>245014.8148148148</v>
      </c>
      <c r="F763">
        <v>223778407.71333331</v>
      </c>
      <c r="G763">
        <v>1812.646068279143</v>
      </c>
      <c r="H763">
        <v>30569.444444444449</v>
      </c>
      <c r="I763">
        <v>48601.111111111109</v>
      </c>
      <c r="L763">
        <v>54766.666666666672</v>
      </c>
      <c r="N763">
        <v>0</v>
      </c>
      <c r="AF763" s="9">
        <f>SUMIF(Table1[[#Headers],[Steam Consumption]:[CHW Consumption_2]], "Elec*",D763:AE763)</f>
        <v>79170.555555555562</v>
      </c>
      <c r="AG763" s="9">
        <f>SUMIF(Table1[[#Headers],[Steam Consumption]:[CHW Consumption_2]], "Gas*",D763:AE763)</f>
        <v>0</v>
      </c>
      <c r="AH763" s="9">
        <f>SUMIF(Table1[[#Headers],[Steam Consumption]:[CHW Consumption_2]], "Steam*",D763:AE763)</f>
        <v>245014.8148148148</v>
      </c>
      <c r="AI763" s="9">
        <f>SUMIF(Table1[[#Headers],[Steam Consumption]:[CHW Consumption_2]], "HW *",D763:AE763)</f>
        <v>0</v>
      </c>
      <c r="AJ763" s="9">
        <f>SUMIF(Table1[[#Headers],[Steam Consumption]:[CHW Consumption_2]], "CHW*",D763:AE763)</f>
        <v>0</v>
      </c>
      <c r="AK763" s="9">
        <f>SUMIF(Table1[[#Headers],[Steam Consumption]:[CHW Consumption_2]], "DW*",D763:AE763)</f>
        <v>54766.666666666672</v>
      </c>
      <c r="AL763" s="9">
        <f>Table1[[#This Row],[Total Elec Consumption]]*3.412</f>
        <v>270129.93555555557</v>
      </c>
      <c r="AM763" s="9">
        <f>Table1[[#This Row],[Total Gas Consumption]]*1</f>
        <v>0</v>
      </c>
      <c r="AN763" s="9">
        <f>Table1[[#This Row],[Total Steam Consumption]]*950/1000</f>
        <v>232764.07407407407</v>
      </c>
      <c r="AO763" s="9">
        <f>Table1[[#This Row],[Total HW Consumption]]</f>
        <v>0</v>
      </c>
      <c r="AP763" s="9">
        <f>Table1[[#This Row],[Total CHW Consumption]]</f>
        <v>0</v>
      </c>
      <c r="AQ763" s="9">
        <f>Table1[[#This Row],[Total DW Consumption]]*0</f>
        <v>0</v>
      </c>
      <c r="AR763" s="9">
        <f>SUM(Table1[[#This Row],[Total Elec Energy]:[Total DW Energy]])</f>
        <v>502894.00962962967</v>
      </c>
      <c r="AS763" s="7">
        <f>IFERROR(Table1[[#This Row],[Total Building Energy (kBTU)]]/Table1[[#This Row],[Building Area]],0)</f>
        <v>4.0735335398580013</v>
      </c>
    </row>
    <row r="764" spans="1:45" x14ac:dyDescent="0.25">
      <c r="A764" s="4">
        <v>43252</v>
      </c>
      <c r="B764" t="s">
        <v>96</v>
      </c>
      <c r="C764">
        <f>VLOOKUP(Table1[[#This Row],[Building]],Building_Areas,2,FALSE)</f>
        <v>392894</v>
      </c>
      <c r="D764">
        <v>0</v>
      </c>
      <c r="F764">
        <v>77870232.2057143</v>
      </c>
      <c r="G764">
        <v>198.1965420844154</v>
      </c>
      <c r="H764">
        <v>46990.3125</v>
      </c>
      <c r="I764">
        <v>86056.607142857145</v>
      </c>
      <c r="M764">
        <v>67927.1875</v>
      </c>
      <c r="O764">
        <v>212512.5</v>
      </c>
      <c r="P764">
        <v>82097.142857142855</v>
      </c>
      <c r="Q764">
        <v>0</v>
      </c>
      <c r="R764">
        <v>1564.285714285714</v>
      </c>
      <c r="S764">
        <v>0</v>
      </c>
      <c r="T764">
        <v>945</v>
      </c>
      <c r="U764">
        <v>557.5</v>
      </c>
      <c r="V764">
        <v>7457.1428571428578</v>
      </c>
      <c r="W764">
        <v>7677.8571428571422</v>
      </c>
      <c r="X764">
        <v>2555.3571428571431</v>
      </c>
      <c r="Y764">
        <v>10266.25</v>
      </c>
      <c r="Z764">
        <v>32357.142857142859</v>
      </c>
      <c r="AA764">
        <v>27321.428571428569</v>
      </c>
      <c r="AF764" s="9">
        <f>SUMIF(Table1[[#Headers],[Steam Consumption]:[CHW Consumption_2]], "Elec*",D764:AE764)</f>
        <v>442945.71428571432</v>
      </c>
      <c r="AG764" s="9">
        <f>SUMIF(Table1[[#Headers],[Steam Consumption]:[CHW Consumption_2]], "Gas*",D764:AE764)</f>
        <v>0</v>
      </c>
      <c r="AH764" s="9">
        <f>SUMIF(Table1[[#Headers],[Steam Consumption]:[CHW Consumption_2]], "Steam*",D764:AE764)</f>
        <v>83661.428571428565</v>
      </c>
      <c r="AI764" s="9">
        <f>SUMIF(Table1[[#Headers],[Steam Consumption]:[CHW Consumption_2]], "HW *",D764:AE764)</f>
        <v>0</v>
      </c>
      <c r="AJ764" s="9">
        <f>SUMIF(Table1[[#Headers],[Steam Consumption]:[CHW Consumption_2]], "CHW*",D764:AE764)</f>
        <v>0</v>
      </c>
      <c r="AK764" s="9">
        <f>SUMIF(Table1[[#Headers],[Steam Consumption]:[CHW Consumption_2]], "DW*",D764:AE764)</f>
        <v>59678.571428571428</v>
      </c>
      <c r="AL764" s="9">
        <f>Table1[[#This Row],[Total Elec Consumption]]*3.412</f>
        <v>1511330.7771428572</v>
      </c>
      <c r="AM764" s="9">
        <f>Table1[[#This Row],[Total Gas Consumption]]*1</f>
        <v>0</v>
      </c>
      <c r="AN764" s="9">
        <f>Table1[[#This Row],[Total Steam Consumption]]*950/1000</f>
        <v>79478.35714285713</v>
      </c>
      <c r="AO764" s="9">
        <f>Table1[[#This Row],[Total HW Consumption]]</f>
        <v>0</v>
      </c>
      <c r="AP764" s="9">
        <f>Table1[[#This Row],[Total CHW Consumption]]</f>
        <v>0</v>
      </c>
      <c r="AQ764" s="9">
        <f>Table1[[#This Row],[Total DW Consumption]]*0</f>
        <v>0</v>
      </c>
      <c r="AR764" s="9">
        <f>SUM(Table1[[#This Row],[Total Elec Energy]:[Total DW Energy]])</f>
        <v>1590809.1342857142</v>
      </c>
      <c r="AS764" s="7">
        <f>IFERROR(Table1[[#This Row],[Total Building Energy (kBTU)]]/Table1[[#This Row],[Building Area]],0)</f>
        <v>4.048952476458572</v>
      </c>
    </row>
    <row r="765" spans="1:45" x14ac:dyDescent="0.25">
      <c r="A765" s="4">
        <v>43374</v>
      </c>
      <c r="B765" t="s">
        <v>96</v>
      </c>
      <c r="C765">
        <f>VLOOKUP(Table1[[#This Row],[Building]],Building_Areas,2,FALSE)</f>
        <v>392894</v>
      </c>
      <c r="D765">
        <v>0</v>
      </c>
      <c r="F765">
        <v>615225066.30332172</v>
      </c>
      <c r="G765">
        <v>1565.880533434773</v>
      </c>
      <c r="H765">
        <v>32898.606481481482</v>
      </c>
      <c r="I765">
        <v>71800.592592592599</v>
      </c>
      <c r="M765">
        <v>77637.078125</v>
      </c>
      <c r="O765">
        <v>70798.259259259255</v>
      </c>
      <c r="P765">
        <v>672667.85185185191</v>
      </c>
      <c r="Q765">
        <v>0</v>
      </c>
      <c r="R765">
        <v>815.78947368421052</v>
      </c>
      <c r="S765">
        <v>45.925925925925917</v>
      </c>
      <c r="T765">
        <v>740.55555555555554</v>
      </c>
      <c r="U765">
        <v>682</v>
      </c>
      <c r="V765">
        <v>5415.8148148148148</v>
      </c>
      <c r="W765">
        <v>6135.7037037037026</v>
      </c>
      <c r="X765">
        <v>1799.148148148148</v>
      </c>
      <c r="Y765">
        <v>10764.75</v>
      </c>
      <c r="Z765">
        <v>8266.6666666666679</v>
      </c>
      <c r="AA765">
        <v>7003.7037037037026</v>
      </c>
      <c r="AF765" s="9">
        <f>SUMIF(Table1[[#Headers],[Steam Consumption]:[CHW Consumption_2]], "Elec*",D765:AE765)</f>
        <v>278672.5086805555</v>
      </c>
      <c r="AG765" s="9">
        <f>SUMIF(Table1[[#Headers],[Steam Consumption]:[CHW Consumption_2]], "Gas*",D765:AE765)</f>
        <v>0</v>
      </c>
      <c r="AH765" s="9">
        <f>SUMIF(Table1[[#Headers],[Steam Consumption]:[CHW Consumption_2]], "Steam*",D765:AE765)</f>
        <v>673529.56725146202</v>
      </c>
      <c r="AI765" s="9">
        <f>SUMIF(Table1[[#Headers],[Steam Consumption]:[CHW Consumption_2]], "HW *",D765:AE765)</f>
        <v>0</v>
      </c>
      <c r="AJ765" s="9">
        <f>SUMIF(Table1[[#Headers],[Steam Consumption]:[CHW Consumption_2]], "CHW*",D765:AE765)</f>
        <v>0</v>
      </c>
      <c r="AK765" s="9">
        <f>SUMIF(Table1[[#Headers],[Steam Consumption]:[CHW Consumption_2]], "DW*",D765:AE765)</f>
        <v>15270.37037037037</v>
      </c>
      <c r="AL765" s="9">
        <f>Table1[[#This Row],[Total Elec Consumption]]*3.412</f>
        <v>950830.59961805539</v>
      </c>
      <c r="AM765" s="9">
        <f>Table1[[#This Row],[Total Gas Consumption]]*1</f>
        <v>0</v>
      </c>
      <c r="AN765" s="9">
        <f>Table1[[#This Row],[Total Steam Consumption]]*950/1000</f>
        <v>639853.08888888895</v>
      </c>
      <c r="AO765" s="9">
        <f>Table1[[#This Row],[Total HW Consumption]]</f>
        <v>0</v>
      </c>
      <c r="AP765" s="9">
        <f>Table1[[#This Row],[Total CHW Consumption]]</f>
        <v>0</v>
      </c>
      <c r="AQ765" s="9">
        <f>Table1[[#This Row],[Total DW Consumption]]*0</f>
        <v>0</v>
      </c>
      <c r="AR765" s="9">
        <f>SUM(Table1[[#This Row],[Total Elec Energy]:[Total DW Energy]])</f>
        <v>1590683.6885069443</v>
      </c>
      <c r="AS765" s="7">
        <f>IFERROR(Table1[[#This Row],[Total Building Energy (kBTU)]]/Table1[[#This Row],[Building Area]],0)</f>
        <v>4.0486331898856802</v>
      </c>
    </row>
    <row r="766" spans="1:45" x14ac:dyDescent="0.25">
      <c r="A766" s="4">
        <v>44470</v>
      </c>
      <c r="B766" t="s">
        <v>77</v>
      </c>
      <c r="C766">
        <f>VLOOKUP(Table1[[#This Row],[Building]],Building_Areas,2,FALSE)</f>
        <v>133990</v>
      </c>
      <c r="D766">
        <v>0</v>
      </c>
      <c r="H766">
        <v>72294.137931034478</v>
      </c>
      <c r="I766">
        <v>0</v>
      </c>
      <c r="M766">
        <v>0</v>
      </c>
      <c r="N766">
        <v>295205.5172413793</v>
      </c>
      <c r="AF766" s="9">
        <f>SUMIF(Table1[[#Headers],[Steam Consumption]:[CHW Consumption_2]], "Elec*",D766:AE766)</f>
        <v>72294.137931034478</v>
      </c>
      <c r="AG766" s="9">
        <f>SUMIF(Table1[[#Headers],[Steam Consumption]:[CHW Consumption_2]], "Gas*",D766:AE766)</f>
        <v>0</v>
      </c>
      <c r="AH766" s="9">
        <f>SUMIF(Table1[[#Headers],[Steam Consumption]:[CHW Consumption_2]], "Steam*",D766:AE766)</f>
        <v>0</v>
      </c>
      <c r="AI766" s="9">
        <f>SUMIF(Table1[[#Headers],[Steam Consumption]:[CHW Consumption_2]], "HW *",D766:AE766)</f>
        <v>0</v>
      </c>
      <c r="AJ766" s="9">
        <f>SUMIF(Table1[[#Headers],[Steam Consumption]:[CHW Consumption_2]], "CHW*",D766:AE766)</f>
        <v>295205.5172413793</v>
      </c>
      <c r="AK766" s="9">
        <f>SUMIF(Table1[[#Headers],[Steam Consumption]:[CHW Consumption_2]], "DW*",D766:AE766)</f>
        <v>0</v>
      </c>
      <c r="AL766" s="9">
        <f>Table1[[#This Row],[Total Elec Consumption]]*3.412</f>
        <v>246667.59862068965</v>
      </c>
      <c r="AM766" s="9">
        <f>Table1[[#This Row],[Total Gas Consumption]]*1</f>
        <v>0</v>
      </c>
      <c r="AN766" s="9">
        <f>Table1[[#This Row],[Total Steam Consumption]]*950/1000</f>
        <v>0</v>
      </c>
      <c r="AO766" s="9">
        <f>Table1[[#This Row],[Total HW Consumption]]</f>
        <v>0</v>
      </c>
      <c r="AP766" s="9">
        <f>Table1[[#This Row],[Total CHW Consumption]]</f>
        <v>295205.5172413793</v>
      </c>
      <c r="AQ766" s="9">
        <f>Table1[[#This Row],[Total DW Consumption]]*0</f>
        <v>0</v>
      </c>
      <c r="AR766" s="9">
        <f>SUM(Table1[[#This Row],[Total Elec Energy]:[Total DW Energy]])</f>
        <v>541873.11586206895</v>
      </c>
      <c r="AS766" s="7">
        <f>IFERROR(Table1[[#This Row],[Total Building Energy (kBTU)]]/Table1[[#This Row],[Building Area]],0)</f>
        <v>4.0441310236739234</v>
      </c>
    </row>
    <row r="767" spans="1:45" x14ac:dyDescent="0.25">
      <c r="A767" s="4">
        <v>44075</v>
      </c>
      <c r="B767" t="s">
        <v>122</v>
      </c>
      <c r="C767">
        <f>VLOOKUP(Table1[[#This Row],[Building]],Building_Areas,2,FALSE)</f>
        <v>83906</v>
      </c>
      <c r="D767">
        <v>0</v>
      </c>
      <c r="F767">
        <v>107133.572</v>
      </c>
      <c r="G767">
        <v>1.2768284985579099</v>
      </c>
      <c r="H767">
        <v>23961</v>
      </c>
      <c r="I767">
        <v>7370</v>
      </c>
      <c r="N767">
        <v>232200</v>
      </c>
      <c r="AF767" s="9">
        <f>SUMIF(Table1[[#Headers],[Steam Consumption]:[CHW Consumption_2]], "Elec*",D767:AE767)</f>
        <v>31331</v>
      </c>
      <c r="AG767" s="9">
        <f>SUMIF(Table1[[#Headers],[Steam Consumption]:[CHW Consumption_2]], "Gas*",D767:AE767)</f>
        <v>0</v>
      </c>
      <c r="AH767" s="9">
        <f>SUMIF(Table1[[#Headers],[Steam Consumption]:[CHW Consumption_2]], "Steam*",D767:AE767)</f>
        <v>0</v>
      </c>
      <c r="AI767" s="9">
        <f>SUMIF(Table1[[#Headers],[Steam Consumption]:[CHW Consumption_2]], "HW *",D767:AE767)</f>
        <v>0</v>
      </c>
      <c r="AJ767" s="9">
        <f>SUMIF(Table1[[#Headers],[Steam Consumption]:[CHW Consumption_2]], "CHW*",D767:AE767)</f>
        <v>232200</v>
      </c>
      <c r="AK767" s="9">
        <f>SUMIF(Table1[[#Headers],[Steam Consumption]:[CHW Consumption_2]], "DW*",D767:AE767)</f>
        <v>0</v>
      </c>
      <c r="AL767" s="9">
        <f>Table1[[#This Row],[Total Elec Consumption]]*3.412</f>
        <v>106901.372</v>
      </c>
      <c r="AM767" s="9">
        <f>Table1[[#This Row],[Total Gas Consumption]]*1</f>
        <v>0</v>
      </c>
      <c r="AN767" s="9">
        <f>Table1[[#This Row],[Total Steam Consumption]]*950/1000</f>
        <v>0</v>
      </c>
      <c r="AO767" s="9">
        <f>Table1[[#This Row],[Total HW Consumption]]</f>
        <v>0</v>
      </c>
      <c r="AP767" s="9">
        <f>Table1[[#This Row],[Total CHW Consumption]]</f>
        <v>232200</v>
      </c>
      <c r="AQ767" s="9">
        <f>Table1[[#This Row],[Total DW Consumption]]*0</f>
        <v>0</v>
      </c>
      <c r="AR767" s="9">
        <f>SUM(Table1[[#This Row],[Total Elec Energy]:[Total DW Energy]])</f>
        <v>339101.37199999997</v>
      </c>
      <c r="AS767" s="7">
        <f>IFERROR(Table1[[#This Row],[Total Building Energy (kBTU)]]/Table1[[#This Row],[Building Area]],0)</f>
        <v>4.0414436631468549</v>
      </c>
    </row>
    <row r="768" spans="1:45" x14ac:dyDescent="0.25">
      <c r="A768" s="4">
        <v>44166</v>
      </c>
      <c r="B768" t="s">
        <v>125</v>
      </c>
      <c r="C768">
        <f>VLOOKUP(Table1[[#This Row],[Building]],Building_Areas,2,FALSE)</f>
        <v>27319</v>
      </c>
      <c r="E768">
        <v>29087</v>
      </c>
      <c r="F768">
        <v>1184244.844</v>
      </c>
      <c r="G768">
        <v>43.348762546213258</v>
      </c>
      <c r="J768">
        <v>10850</v>
      </c>
      <c r="AF768" s="9">
        <f>SUMIF(Table1[[#Headers],[Steam Consumption]:[CHW Consumption_2]], "Elec*",D768:AE768)</f>
        <v>29087</v>
      </c>
      <c r="AG768" s="9">
        <f>SUMIF(Table1[[#Headers],[Steam Consumption]:[CHW Consumption_2]], "Gas*",D768:AE768)</f>
        <v>10850</v>
      </c>
      <c r="AH768" s="9">
        <f>SUMIF(Table1[[#Headers],[Steam Consumption]:[CHW Consumption_2]], "Steam*",D768:AE768)</f>
        <v>0</v>
      </c>
      <c r="AI768" s="9">
        <f>SUMIF(Table1[[#Headers],[Steam Consumption]:[CHW Consumption_2]], "HW *",D768:AE768)</f>
        <v>0</v>
      </c>
      <c r="AJ768" s="9">
        <f>SUMIF(Table1[[#Headers],[Steam Consumption]:[CHW Consumption_2]], "CHW*",D768:AE768)</f>
        <v>0</v>
      </c>
      <c r="AK768" s="9">
        <f>SUMIF(Table1[[#Headers],[Steam Consumption]:[CHW Consumption_2]], "DW*",D768:AE768)</f>
        <v>0</v>
      </c>
      <c r="AL768" s="9">
        <f>Table1[[#This Row],[Total Elec Consumption]]*3.412</f>
        <v>99244.843999999997</v>
      </c>
      <c r="AM768" s="9">
        <f>Table1[[#This Row],[Total Gas Consumption]]*1</f>
        <v>10850</v>
      </c>
      <c r="AN768" s="9">
        <f>Table1[[#This Row],[Total Steam Consumption]]*950/1000</f>
        <v>0</v>
      </c>
      <c r="AO768" s="9">
        <f>Table1[[#This Row],[Total HW Consumption]]</f>
        <v>0</v>
      </c>
      <c r="AP768" s="9">
        <f>Table1[[#This Row],[Total CHW Consumption]]</f>
        <v>0</v>
      </c>
      <c r="AQ768" s="9">
        <f>Table1[[#This Row],[Total DW Consumption]]*0</f>
        <v>0</v>
      </c>
      <c r="AR768" s="9">
        <f>SUM(Table1[[#This Row],[Total Elec Energy]:[Total DW Energy]])</f>
        <v>110094.844</v>
      </c>
      <c r="AS768" s="7">
        <f>IFERROR(Table1[[#This Row],[Total Building Energy (kBTU)]]/Table1[[#This Row],[Building Area]],0)</f>
        <v>4.029973425088766</v>
      </c>
    </row>
    <row r="769" spans="1:45" x14ac:dyDescent="0.25">
      <c r="A769" s="4">
        <v>44378</v>
      </c>
      <c r="B769" t="s">
        <v>108</v>
      </c>
      <c r="C769">
        <f>VLOOKUP(Table1[[#This Row],[Building]],Building_Areas,2,FALSE)</f>
        <v>87647</v>
      </c>
      <c r="E769">
        <v>31614</v>
      </c>
      <c r="F769">
        <v>9033222.8440000005</v>
      </c>
      <c r="G769">
        <v>103.0636855111983</v>
      </c>
      <c r="J769">
        <v>89252</v>
      </c>
      <c r="K769">
        <v>0</v>
      </c>
      <c r="L769">
        <v>0</v>
      </c>
      <c r="N769">
        <v>2107</v>
      </c>
      <c r="AB769">
        <v>59</v>
      </c>
      <c r="AC769">
        <v>520</v>
      </c>
      <c r="AD769">
        <v>68570</v>
      </c>
      <c r="AE769">
        <v>84620</v>
      </c>
      <c r="AF769" s="9">
        <f>SUMIF(Table1[[#Headers],[Steam Consumption]:[CHW Consumption_2]], "Elec*",D769:AE769)</f>
        <v>31614</v>
      </c>
      <c r="AG769" s="9">
        <f>SUMIF(Table1[[#Headers],[Steam Consumption]:[CHW Consumption_2]], "Gas*",D769:AE769)</f>
        <v>89252</v>
      </c>
      <c r="AH769" s="9">
        <f>SUMIF(Table1[[#Headers],[Steam Consumption]:[CHW Consumption_2]], "Steam*",D769:AE769)</f>
        <v>0</v>
      </c>
      <c r="AI769" s="9">
        <f>SUMIF(Table1[[#Headers],[Steam Consumption]:[CHW Consumption_2]], "HW *",D769:AE769)</f>
        <v>579</v>
      </c>
      <c r="AJ769" s="9">
        <f>SUMIF(Table1[[#Headers],[Steam Consumption]:[CHW Consumption_2]], "CHW*",D769:AE769)</f>
        <v>155297</v>
      </c>
      <c r="AK769" s="9">
        <f>SUMIF(Table1[[#Headers],[Steam Consumption]:[CHW Consumption_2]], "DW*",D769:AE769)</f>
        <v>0</v>
      </c>
      <c r="AL769" s="9">
        <f>Table1[[#This Row],[Total Elec Consumption]]*3.412</f>
        <v>107866.96799999999</v>
      </c>
      <c r="AM769" s="9">
        <f>Table1[[#This Row],[Total Gas Consumption]]*1</f>
        <v>89252</v>
      </c>
      <c r="AN769" s="9">
        <f>Table1[[#This Row],[Total Steam Consumption]]*950/1000</f>
        <v>0</v>
      </c>
      <c r="AO769" s="9">
        <f>Table1[[#This Row],[Total HW Consumption]]</f>
        <v>579</v>
      </c>
      <c r="AP769" s="9">
        <f>Table1[[#This Row],[Total CHW Consumption]]</f>
        <v>155297</v>
      </c>
      <c r="AQ769" s="9">
        <f>Table1[[#This Row],[Total DW Consumption]]*0</f>
        <v>0</v>
      </c>
      <c r="AR769" s="9">
        <f>SUM(Table1[[#This Row],[Total Elec Energy]:[Total DW Energy]])</f>
        <v>352994.96799999999</v>
      </c>
      <c r="AS769" s="7">
        <f>IFERROR(Table1[[#This Row],[Total Building Energy (kBTU)]]/Table1[[#This Row],[Building Area]],0)</f>
        <v>4.0274620694376306</v>
      </c>
    </row>
    <row r="770" spans="1:45" x14ac:dyDescent="0.25">
      <c r="A770" s="4">
        <v>43617</v>
      </c>
      <c r="B770" t="s">
        <v>125</v>
      </c>
      <c r="C770">
        <f>VLOOKUP(Table1[[#This Row],[Building]],Building_Areas,2,FALSE)</f>
        <v>27319</v>
      </c>
      <c r="E770">
        <v>31051.071428571431</v>
      </c>
      <c r="F770">
        <v>509874.82714285707</v>
      </c>
      <c r="G770">
        <v>18.6637441759529</v>
      </c>
      <c r="J770">
        <v>4039.2857142857142</v>
      </c>
      <c r="AF770" s="9">
        <f>SUMIF(Table1[[#Headers],[Steam Consumption]:[CHW Consumption_2]], "Elec*",D770:AE770)</f>
        <v>31051.071428571431</v>
      </c>
      <c r="AG770" s="9">
        <f>SUMIF(Table1[[#Headers],[Steam Consumption]:[CHW Consumption_2]], "Gas*",D770:AE770)</f>
        <v>4039.2857142857142</v>
      </c>
      <c r="AH770" s="9">
        <f>SUMIF(Table1[[#Headers],[Steam Consumption]:[CHW Consumption_2]], "Steam*",D770:AE770)</f>
        <v>0</v>
      </c>
      <c r="AI770" s="9">
        <f>SUMIF(Table1[[#Headers],[Steam Consumption]:[CHW Consumption_2]], "HW *",D770:AE770)</f>
        <v>0</v>
      </c>
      <c r="AJ770" s="9">
        <f>SUMIF(Table1[[#Headers],[Steam Consumption]:[CHW Consumption_2]], "CHW*",D770:AE770)</f>
        <v>0</v>
      </c>
      <c r="AK770" s="9">
        <f>SUMIF(Table1[[#Headers],[Steam Consumption]:[CHW Consumption_2]], "DW*",D770:AE770)</f>
        <v>0</v>
      </c>
      <c r="AL770" s="9">
        <f>Table1[[#This Row],[Total Elec Consumption]]*3.412</f>
        <v>105946.25571428573</v>
      </c>
      <c r="AM770" s="9">
        <f>Table1[[#This Row],[Total Gas Consumption]]*1</f>
        <v>4039.2857142857142</v>
      </c>
      <c r="AN770" s="9">
        <f>Table1[[#This Row],[Total Steam Consumption]]*950/1000</f>
        <v>0</v>
      </c>
      <c r="AO770" s="9">
        <f>Table1[[#This Row],[Total HW Consumption]]</f>
        <v>0</v>
      </c>
      <c r="AP770" s="9">
        <f>Table1[[#This Row],[Total CHW Consumption]]</f>
        <v>0</v>
      </c>
      <c r="AQ770" s="9">
        <f>Table1[[#This Row],[Total DW Consumption]]*0</f>
        <v>0</v>
      </c>
      <c r="AR770" s="9">
        <f>SUM(Table1[[#This Row],[Total Elec Energy]:[Total DW Energy]])</f>
        <v>109985.54142857144</v>
      </c>
      <c r="AS770" s="7">
        <f>IFERROR(Table1[[#This Row],[Total Building Energy (kBTU)]]/Table1[[#This Row],[Building Area]],0)</f>
        <v>4.0259724524532903</v>
      </c>
    </row>
    <row r="771" spans="1:45" x14ac:dyDescent="0.25">
      <c r="A771" s="4">
        <v>44013</v>
      </c>
      <c r="B771" t="s">
        <v>96</v>
      </c>
      <c r="C771">
        <f>VLOOKUP(Table1[[#This Row],[Building]],Building_Areas,2,FALSE)</f>
        <v>392894</v>
      </c>
      <c r="D771">
        <v>0</v>
      </c>
      <c r="F771">
        <v>1959846.97</v>
      </c>
      <c r="G771">
        <v>4.9882333911945711</v>
      </c>
      <c r="H771">
        <v>0</v>
      </c>
      <c r="I771">
        <v>0</v>
      </c>
      <c r="M771">
        <v>123054.5</v>
      </c>
      <c r="O771">
        <v>311643</v>
      </c>
      <c r="P771">
        <v>0</v>
      </c>
      <c r="Q771">
        <v>0</v>
      </c>
      <c r="R771">
        <v>0</v>
      </c>
      <c r="S771">
        <v>310</v>
      </c>
      <c r="T771">
        <v>1457</v>
      </c>
      <c r="U771">
        <v>558</v>
      </c>
      <c r="V771">
        <v>7564</v>
      </c>
      <c r="W771">
        <v>9889</v>
      </c>
      <c r="X771">
        <v>1705</v>
      </c>
      <c r="Y771">
        <v>7502</v>
      </c>
      <c r="Z771">
        <v>52700</v>
      </c>
      <c r="AA771">
        <v>43400</v>
      </c>
      <c r="AF771" s="9">
        <f>SUMIF(Table1[[#Headers],[Steam Consumption]:[CHW Consumption_2]], "Elec*",D771:AE771)</f>
        <v>463372.5</v>
      </c>
      <c r="AG771" s="9">
        <f>SUMIF(Table1[[#Headers],[Steam Consumption]:[CHW Consumption_2]], "Gas*",D771:AE771)</f>
        <v>0</v>
      </c>
      <c r="AH771" s="9">
        <f>SUMIF(Table1[[#Headers],[Steam Consumption]:[CHW Consumption_2]], "Steam*",D771:AE771)</f>
        <v>310</v>
      </c>
      <c r="AI771" s="9">
        <f>SUMIF(Table1[[#Headers],[Steam Consumption]:[CHW Consumption_2]], "HW *",D771:AE771)</f>
        <v>0</v>
      </c>
      <c r="AJ771" s="9">
        <f>SUMIF(Table1[[#Headers],[Steam Consumption]:[CHW Consumption_2]], "CHW*",D771:AE771)</f>
        <v>0</v>
      </c>
      <c r="AK771" s="9">
        <f>SUMIF(Table1[[#Headers],[Steam Consumption]:[CHW Consumption_2]], "DW*",D771:AE771)</f>
        <v>96100</v>
      </c>
      <c r="AL771" s="9">
        <f>Table1[[#This Row],[Total Elec Consumption]]*3.412</f>
        <v>1581026.97</v>
      </c>
      <c r="AM771" s="9">
        <f>Table1[[#This Row],[Total Gas Consumption]]*1</f>
        <v>0</v>
      </c>
      <c r="AN771" s="9">
        <f>Table1[[#This Row],[Total Steam Consumption]]*950/1000</f>
        <v>294.5</v>
      </c>
      <c r="AO771" s="9">
        <f>Table1[[#This Row],[Total HW Consumption]]</f>
        <v>0</v>
      </c>
      <c r="AP771" s="9">
        <f>Table1[[#This Row],[Total CHW Consumption]]</f>
        <v>0</v>
      </c>
      <c r="AQ771" s="9">
        <f>Table1[[#This Row],[Total DW Consumption]]*0</f>
        <v>0</v>
      </c>
      <c r="AR771" s="9">
        <f>SUM(Table1[[#This Row],[Total Elec Energy]:[Total DW Energy]])</f>
        <v>1581321.47</v>
      </c>
      <c r="AS771" s="7">
        <f>IFERROR(Table1[[#This Row],[Total Building Energy (kBTU)]]/Table1[[#This Row],[Building Area]],0)</f>
        <v>4.0248043238125293</v>
      </c>
    </row>
    <row r="772" spans="1:45" x14ac:dyDescent="0.25">
      <c r="A772" s="4">
        <v>44287</v>
      </c>
      <c r="B772" t="s">
        <v>101</v>
      </c>
      <c r="C772">
        <f>VLOOKUP(Table1[[#This Row],[Building]],Building_Areas,2,FALSE)</f>
        <v>30399</v>
      </c>
      <c r="D772">
        <v>100870</v>
      </c>
      <c r="E772">
        <v>5058</v>
      </c>
      <c r="F772">
        <v>92019879.588</v>
      </c>
      <c r="G772">
        <v>3027.0692979374321</v>
      </c>
      <c r="H772">
        <v>0</v>
      </c>
      <c r="I772">
        <v>2691</v>
      </c>
      <c r="AF772" s="9">
        <f>SUMIF(Table1[[#Headers],[Steam Consumption]:[CHW Consumption_2]], "Elec*",D772:AE772)</f>
        <v>7749</v>
      </c>
      <c r="AG772" s="9">
        <f>SUMIF(Table1[[#Headers],[Steam Consumption]:[CHW Consumption_2]], "Gas*",D772:AE772)</f>
        <v>0</v>
      </c>
      <c r="AH772" s="9">
        <f>SUMIF(Table1[[#Headers],[Steam Consumption]:[CHW Consumption_2]], "Steam*",D772:AE772)</f>
        <v>100870</v>
      </c>
      <c r="AI772" s="9">
        <f>SUMIF(Table1[[#Headers],[Steam Consumption]:[CHW Consumption_2]], "HW *",D772:AE772)</f>
        <v>0</v>
      </c>
      <c r="AJ772" s="9">
        <f>SUMIF(Table1[[#Headers],[Steam Consumption]:[CHW Consumption_2]], "CHW*",D772:AE772)</f>
        <v>0</v>
      </c>
      <c r="AK772" s="9">
        <f>SUMIF(Table1[[#Headers],[Steam Consumption]:[CHW Consumption_2]], "DW*",D772:AE772)</f>
        <v>0</v>
      </c>
      <c r="AL772" s="9">
        <f>Table1[[#This Row],[Total Elec Consumption]]*3.412</f>
        <v>26439.588</v>
      </c>
      <c r="AM772" s="9">
        <f>Table1[[#This Row],[Total Gas Consumption]]*1</f>
        <v>0</v>
      </c>
      <c r="AN772" s="9">
        <f>Table1[[#This Row],[Total Steam Consumption]]*950/1000</f>
        <v>95826.5</v>
      </c>
      <c r="AO772" s="9">
        <f>Table1[[#This Row],[Total HW Consumption]]</f>
        <v>0</v>
      </c>
      <c r="AP772" s="9">
        <f>Table1[[#This Row],[Total CHW Consumption]]</f>
        <v>0</v>
      </c>
      <c r="AQ772" s="9">
        <f>Table1[[#This Row],[Total DW Consumption]]*0</f>
        <v>0</v>
      </c>
      <c r="AR772" s="9">
        <f>SUM(Table1[[#This Row],[Total Elec Energy]:[Total DW Energy]])</f>
        <v>122266.088</v>
      </c>
      <c r="AS772" s="7">
        <f>IFERROR(Table1[[#This Row],[Total Building Energy (kBTU)]]/Table1[[#This Row],[Building Area]],0)</f>
        <v>4.0220430935228135</v>
      </c>
    </row>
    <row r="773" spans="1:45" x14ac:dyDescent="0.25">
      <c r="A773" s="4">
        <v>44287</v>
      </c>
      <c r="B773" t="s">
        <v>87</v>
      </c>
      <c r="C773">
        <f>VLOOKUP(Table1[[#This Row],[Building]],Building_Areas,2,FALSE)</f>
        <v>69841</v>
      </c>
      <c r="F773">
        <v>65012421.512000002</v>
      </c>
      <c r="G773">
        <v>930.86326816626342</v>
      </c>
      <c r="H773">
        <v>6595</v>
      </c>
      <c r="I773">
        <v>15091</v>
      </c>
      <c r="M773">
        <v>0</v>
      </c>
      <c r="O773">
        <v>40740</v>
      </c>
      <c r="P773">
        <v>0</v>
      </c>
      <c r="Q773">
        <v>0</v>
      </c>
      <c r="R773">
        <v>67592</v>
      </c>
      <c r="S773">
        <v>3460</v>
      </c>
      <c r="AF773" s="9">
        <f>SUMIF(Table1[[#Headers],[Steam Consumption]:[CHW Consumption_2]], "Elec*",D773:AE773)</f>
        <v>62426</v>
      </c>
      <c r="AG773" s="9">
        <f>SUMIF(Table1[[#Headers],[Steam Consumption]:[CHW Consumption_2]], "Gas*",D773:AE773)</f>
        <v>0</v>
      </c>
      <c r="AH773" s="9">
        <f>SUMIF(Table1[[#Headers],[Steam Consumption]:[CHW Consumption_2]], "Steam*",D773:AE773)</f>
        <v>71052</v>
      </c>
      <c r="AI773" s="9">
        <f>SUMIF(Table1[[#Headers],[Steam Consumption]:[CHW Consumption_2]], "HW *",D773:AE773)</f>
        <v>0</v>
      </c>
      <c r="AJ773" s="9">
        <f>SUMIF(Table1[[#Headers],[Steam Consumption]:[CHW Consumption_2]], "CHW*",D773:AE773)</f>
        <v>0</v>
      </c>
      <c r="AK773" s="9">
        <f>SUMIF(Table1[[#Headers],[Steam Consumption]:[CHW Consumption_2]], "DW*",D773:AE773)</f>
        <v>0</v>
      </c>
      <c r="AL773" s="9">
        <f>Table1[[#This Row],[Total Elec Consumption]]*3.412</f>
        <v>212997.51199999999</v>
      </c>
      <c r="AM773" s="9">
        <f>Table1[[#This Row],[Total Gas Consumption]]*1</f>
        <v>0</v>
      </c>
      <c r="AN773" s="9">
        <f>Table1[[#This Row],[Total Steam Consumption]]*950/1000</f>
        <v>67499.399999999994</v>
      </c>
      <c r="AO773" s="9">
        <f>Table1[[#This Row],[Total HW Consumption]]</f>
        <v>0</v>
      </c>
      <c r="AP773" s="9">
        <f>Table1[[#This Row],[Total CHW Consumption]]</f>
        <v>0</v>
      </c>
      <c r="AQ773" s="9">
        <f>Table1[[#This Row],[Total DW Consumption]]*0</f>
        <v>0</v>
      </c>
      <c r="AR773" s="9">
        <f>SUM(Table1[[#This Row],[Total Elec Energy]:[Total DW Energy]])</f>
        <v>280496.91200000001</v>
      </c>
      <c r="AS773" s="7">
        <f>IFERROR(Table1[[#This Row],[Total Building Energy (kBTU)]]/Table1[[#This Row],[Building Area]],0)</f>
        <v>4.0162213026732152</v>
      </c>
    </row>
    <row r="774" spans="1:45" x14ac:dyDescent="0.25">
      <c r="A774" s="4">
        <v>44743</v>
      </c>
      <c r="B774" t="s">
        <v>98</v>
      </c>
      <c r="C774">
        <f>VLOOKUP(Table1[[#This Row],[Building]],Building_Areas,2,FALSE)</f>
        <v>53163.17</v>
      </c>
      <c r="E774">
        <v>61090.666666666672</v>
      </c>
      <c r="F774">
        <v>677574.68799999997</v>
      </c>
      <c r="G774">
        <v>12.745230479845</v>
      </c>
      <c r="J774">
        <v>4670.6666666666661</v>
      </c>
      <c r="L774">
        <v>2066.666666666667</v>
      </c>
      <c r="AF774" s="9">
        <f>SUMIF(Table1[[#Headers],[Steam Consumption]:[CHW Consumption_2]], "Elec*",D774:AE774)</f>
        <v>61090.666666666672</v>
      </c>
      <c r="AG774" s="9">
        <f>SUMIF(Table1[[#Headers],[Steam Consumption]:[CHW Consumption_2]], "Gas*",D774:AE774)</f>
        <v>4670.6666666666661</v>
      </c>
      <c r="AH774" s="9">
        <f>SUMIF(Table1[[#Headers],[Steam Consumption]:[CHW Consumption_2]], "Steam*",D774:AE774)</f>
        <v>0</v>
      </c>
      <c r="AI774" s="9">
        <f>SUMIF(Table1[[#Headers],[Steam Consumption]:[CHW Consumption_2]], "HW *",D774:AE774)</f>
        <v>0</v>
      </c>
      <c r="AJ774" s="9">
        <f>SUMIF(Table1[[#Headers],[Steam Consumption]:[CHW Consumption_2]], "CHW*",D774:AE774)</f>
        <v>0</v>
      </c>
      <c r="AK774" s="9">
        <f>SUMIF(Table1[[#Headers],[Steam Consumption]:[CHW Consumption_2]], "DW*",D774:AE774)</f>
        <v>2066.666666666667</v>
      </c>
      <c r="AL774" s="9">
        <f>Table1[[#This Row],[Total Elec Consumption]]*3.412</f>
        <v>208441.35466666668</v>
      </c>
      <c r="AM774" s="9">
        <f>Table1[[#This Row],[Total Gas Consumption]]*1</f>
        <v>4670.6666666666661</v>
      </c>
      <c r="AN774" s="9">
        <f>Table1[[#This Row],[Total Steam Consumption]]*950/1000</f>
        <v>0</v>
      </c>
      <c r="AO774" s="9">
        <f>Table1[[#This Row],[Total HW Consumption]]</f>
        <v>0</v>
      </c>
      <c r="AP774" s="9">
        <f>Table1[[#This Row],[Total CHW Consumption]]</f>
        <v>0</v>
      </c>
      <c r="AQ774" s="9">
        <f>Table1[[#This Row],[Total DW Consumption]]*0</f>
        <v>0</v>
      </c>
      <c r="AR774" s="9">
        <f>SUM(Table1[[#This Row],[Total Elec Energy]:[Total DW Energy]])</f>
        <v>213112.02133333334</v>
      </c>
      <c r="AS774" s="7">
        <f>IFERROR(Table1[[#This Row],[Total Building Energy (kBTU)]]/Table1[[#This Row],[Building Area]],0)</f>
        <v>4.0086402171528404</v>
      </c>
    </row>
    <row r="775" spans="1:45" x14ac:dyDescent="0.25">
      <c r="A775" s="4">
        <v>44593</v>
      </c>
      <c r="B775" t="s">
        <v>108</v>
      </c>
      <c r="C775">
        <f>VLOOKUP(Table1[[#This Row],[Building]],Building_Areas,2,FALSE)</f>
        <v>87647</v>
      </c>
      <c r="E775">
        <v>27261</v>
      </c>
      <c r="F775">
        <v>24261553.442416292</v>
      </c>
      <c r="G775">
        <v>276.80985592680059</v>
      </c>
      <c r="J775">
        <v>241685.23076923081</v>
      </c>
      <c r="K775">
        <v>2381.6470588235302</v>
      </c>
      <c r="L775">
        <v>0</v>
      </c>
      <c r="N775">
        <v>0</v>
      </c>
      <c r="AB775">
        <v>13451.846153846151</v>
      </c>
      <c r="AC775">
        <v>0</v>
      </c>
      <c r="AD775">
        <v>0</v>
      </c>
      <c r="AE775">
        <v>0</v>
      </c>
      <c r="AF775" s="9">
        <f>SUMIF(Table1[[#Headers],[Steam Consumption]:[CHW Consumption_2]], "Elec*",D775:AE775)</f>
        <v>27261</v>
      </c>
      <c r="AG775" s="9">
        <f>SUMIF(Table1[[#Headers],[Steam Consumption]:[CHW Consumption_2]], "Gas*",D775:AE775)</f>
        <v>241685.23076923081</v>
      </c>
      <c r="AH775" s="9">
        <f>SUMIF(Table1[[#Headers],[Steam Consumption]:[CHW Consumption_2]], "Steam*",D775:AE775)</f>
        <v>0</v>
      </c>
      <c r="AI775" s="9">
        <f>SUMIF(Table1[[#Headers],[Steam Consumption]:[CHW Consumption_2]], "HW *",D775:AE775)</f>
        <v>15833.49321266968</v>
      </c>
      <c r="AJ775" s="9">
        <f>SUMIF(Table1[[#Headers],[Steam Consumption]:[CHW Consumption_2]], "CHW*",D775:AE775)</f>
        <v>0</v>
      </c>
      <c r="AK775" s="9">
        <f>SUMIF(Table1[[#Headers],[Steam Consumption]:[CHW Consumption_2]], "DW*",D775:AE775)</f>
        <v>0</v>
      </c>
      <c r="AL775" s="9">
        <f>Table1[[#This Row],[Total Elec Consumption]]*3.412</f>
        <v>93014.531999999992</v>
      </c>
      <c r="AM775" s="9">
        <f>Table1[[#This Row],[Total Gas Consumption]]*1</f>
        <v>241685.23076923081</v>
      </c>
      <c r="AN775" s="9">
        <f>Table1[[#This Row],[Total Steam Consumption]]*950/1000</f>
        <v>0</v>
      </c>
      <c r="AO775" s="9">
        <f>Table1[[#This Row],[Total HW Consumption]]</f>
        <v>15833.49321266968</v>
      </c>
      <c r="AP775" s="9">
        <f>Table1[[#This Row],[Total CHW Consumption]]</f>
        <v>0</v>
      </c>
      <c r="AQ775" s="9">
        <f>Table1[[#This Row],[Total DW Consumption]]*0</f>
        <v>0</v>
      </c>
      <c r="AR775" s="9">
        <f>SUM(Table1[[#This Row],[Total Elec Energy]:[Total DW Energy]])</f>
        <v>350533.2559819005</v>
      </c>
      <c r="AS775" s="7">
        <f>IFERROR(Table1[[#This Row],[Total Building Energy (kBTU)]]/Table1[[#This Row],[Building Area]],0)</f>
        <v>3.9993754034011491</v>
      </c>
    </row>
    <row r="776" spans="1:45" x14ac:dyDescent="0.25">
      <c r="A776" s="4">
        <v>44105</v>
      </c>
      <c r="B776" t="s">
        <v>98</v>
      </c>
      <c r="C776">
        <f>VLOOKUP(Table1[[#This Row],[Building]],Building_Areas,2,FALSE)</f>
        <v>53163.17</v>
      </c>
      <c r="E776">
        <v>46571</v>
      </c>
      <c r="F776">
        <v>5364300.2520000003</v>
      </c>
      <c r="G776">
        <v>100.9028883245867</v>
      </c>
      <c r="J776">
        <v>52040</v>
      </c>
      <c r="L776">
        <v>1400</v>
      </c>
      <c r="AF776" s="9">
        <f>SUMIF(Table1[[#Headers],[Steam Consumption]:[CHW Consumption_2]], "Elec*",D776:AE776)</f>
        <v>46571</v>
      </c>
      <c r="AG776" s="9">
        <f>SUMIF(Table1[[#Headers],[Steam Consumption]:[CHW Consumption_2]], "Gas*",D776:AE776)</f>
        <v>52040</v>
      </c>
      <c r="AH776" s="9">
        <f>SUMIF(Table1[[#Headers],[Steam Consumption]:[CHW Consumption_2]], "Steam*",D776:AE776)</f>
        <v>0</v>
      </c>
      <c r="AI776" s="9">
        <f>SUMIF(Table1[[#Headers],[Steam Consumption]:[CHW Consumption_2]], "HW *",D776:AE776)</f>
        <v>0</v>
      </c>
      <c r="AJ776" s="9">
        <f>SUMIF(Table1[[#Headers],[Steam Consumption]:[CHW Consumption_2]], "CHW*",D776:AE776)</f>
        <v>0</v>
      </c>
      <c r="AK776" s="9">
        <f>SUMIF(Table1[[#Headers],[Steam Consumption]:[CHW Consumption_2]], "DW*",D776:AE776)</f>
        <v>1400</v>
      </c>
      <c r="AL776" s="9">
        <f>Table1[[#This Row],[Total Elec Consumption]]*3.412</f>
        <v>158900.25200000001</v>
      </c>
      <c r="AM776" s="9">
        <f>Table1[[#This Row],[Total Gas Consumption]]*1</f>
        <v>52040</v>
      </c>
      <c r="AN776" s="9">
        <f>Table1[[#This Row],[Total Steam Consumption]]*950/1000</f>
        <v>0</v>
      </c>
      <c r="AO776" s="9">
        <f>Table1[[#This Row],[Total HW Consumption]]</f>
        <v>0</v>
      </c>
      <c r="AP776" s="9">
        <f>Table1[[#This Row],[Total CHW Consumption]]</f>
        <v>0</v>
      </c>
      <c r="AQ776" s="9">
        <f>Table1[[#This Row],[Total DW Consumption]]*0</f>
        <v>0</v>
      </c>
      <c r="AR776" s="9">
        <f>SUM(Table1[[#This Row],[Total Elec Energy]:[Total DW Energy]])</f>
        <v>210940.25200000001</v>
      </c>
      <c r="AS776" s="7">
        <f>IFERROR(Table1[[#This Row],[Total Building Energy (kBTU)]]/Table1[[#This Row],[Building Area]],0)</f>
        <v>3.9677892044436027</v>
      </c>
    </row>
    <row r="777" spans="1:45" x14ac:dyDescent="0.25">
      <c r="A777" s="4">
        <v>43891</v>
      </c>
      <c r="B777" t="s">
        <v>108</v>
      </c>
      <c r="C777">
        <f>VLOOKUP(Table1[[#This Row],[Building]],Building_Areas,2,FALSE)</f>
        <v>87647</v>
      </c>
      <c r="E777">
        <v>34149.172413793101</v>
      </c>
      <c r="J777">
        <v>218988.27586206899</v>
      </c>
      <c r="K777">
        <v>1770.206896551724</v>
      </c>
      <c r="L777">
        <v>0</v>
      </c>
      <c r="N777">
        <v>0</v>
      </c>
      <c r="AB777">
        <v>9975.5862068965525</v>
      </c>
      <c r="AD777">
        <v>0</v>
      </c>
      <c r="AE777">
        <v>0</v>
      </c>
      <c r="AF777" s="9">
        <f>SUMIF(Table1[[#Headers],[Steam Consumption]:[CHW Consumption_2]], "Elec*",D777:AE777)</f>
        <v>34149.172413793101</v>
      </c>
      <c r="AG777" s="9">
        <f>SUMIF(Table1[[#Headers],[Steam Consumption]:[CHW Consumption_2]], "Gas*",D777:AE777)</f>
        <v>218988.27586206899</v>
      </c>
      <c r="AH777" s="9">
        <f>SUMIF(Table1[[#Headers],[Steam Consumption]:[CHW Consumption_2]], "Steam*",D777:AE777)</f>
        <v>0</v>
      </c>
      <c r="AI777" s="9">
        <f>SUMIF(Table1[[#Headers],[Steam Consumption]:[CHW Consumption_2]], "HW *",D777:AE777)</f>
        <v>11745.793103448277</v>
      </c>
      <c r="AJ777" s="9">
        <f>SUMIF(Table1[[#Headers],[Steam Consumption]:[CHW Consumption_2]], "CHW*",D777:AE777)</f>
        <v>0</v>
      </c>
      <c r="AK777" s="9">
        <f>SUMIF(Table1[[#Headers],[Steam Consumption]:[CHW Consumption_2]], "DW*",D777:AE777)</f>
        <v>0</v>
      </c>
      <c r="AL777" s="9">
        <f>Table1[[#This Row],[Total Elec Consumption]]*3.412</f>
        <v>116516.97627586206</v>
      </c>
      <c r="AM777" s="9">
        <f>Table1[[#This Row],[Total Gas Consumption]]*1</f>
        <v>218988.27586206899</v>
      </c>
      <c r="AN777" s="9">
        <f>Table1[[#This Row],[Total Steam Consumption]]*950/1000</f>
        <v>0</v>
      </c>
      <c r="AO777" s="9">
        <f>Table1[[#This Row],[Total HW Consumption]]</f>
        <v>11745.793103448277</v>
      </c>
      <c r="AP777" s="9">
        <f>Table1[[#This Row],[Total CHW Consumption]]</f>
        <v>0</v>
      </c>
      <c r="AQ777" s="9">
        <f>Table1[[#This Row],[Total DW Consumption]]*0</f>
        <v>0</v>
      </c>
      <c r="AR777" s="9">
        <f>SUM(Table1[[#This Row],[Total Elec Energy]:[Total DW Energy]])</f>
        <v>347251.04524137935</v>
      </c>
      <c r="AS777" s="7">
        <f>IFERROR(Table1[[#This Row],[Total Building Energy (kBTU)]]/Table1[[#This Row],[Building Area]],0)</f>
        <v>3.961927336262272</v>
      </c>
    </row>
    <row r="778" spans="1:45" x14ac:dyDescent="0.25">
      <c r="A778" s="4">
        <v>43647</v>
      </c>
      <c r="B778" t="s">
        <v>119</v>
      </c>
      <c r="C778">
        <f>VLOOKUP(Table1[[#This Row],[Building]],Building_Areas,2,FALSE)</f>
        <v>36500</v>
      </c>
      <c r="E778">
        <v>13866</v>
      </c>
      <c r="F778">
        <v>47407.811999999998</v>
      </c>
      <c r="G778">
        <v>1.298844164383562</v>
      </c>
      <c r="K778">
        <v>0</v>
      </c>
      <c r="N778">
        <v>97020</v>
      </c>
      <c r="AF778" s="9">
        <f>SUMIF(Table1[[#Headers],[Steam Consumption]:[CHW Consumption_2]], "Elec*",D778:AE778)</f>
        <v>13866</v>
      </c>
      <c r="AG778" s="9">
        <f>SUMIF(Table1[[#Headers],[Steam Consumption]:[CHW Consumption_2]], "Gas*",D778:AE778)</f>
        <v>0</v>
      </c>
      <c r="AH778" s="9">
        <f>SUMIF(Table1[[#Headers],[Steam Consumption]:[CHW Consumption_2]], "Steam*",D778:AE778)</f>
        <v>0</v>
      </c>
      <c r="AI778" s="9">
        <f>SUMIF(Table1[[#Headers],[Steam Consumption]:[CHW Consumption_2]], "HW *",D778:AE778)</f>
        <v>0</v>
      </c>
      <c r="AJ778" s="9">
        <f>SUMIF(Table1[[#Headers],[Steam Consumption]:[CHW Consumption_2]], "CHW*",D778:AE778)</f>
        <v>97020</v>
      </c>
      <c r="AK778" s="9">
        <f>SUMIF(Table1[[#Headers],[Steam Consumption]:[CHW Consumption_2]], "DW*",D778:AE778)</f>
        <v>0</v>
      </c>
      <c r="AL778" s="9">
        <f>Table1[[#This Row],[Total Elec Consumption]]*3.412</f>
        <v>47310.792000000001</v>
      </c>
      <c r="AM778" s="9">
        <f>Table1[[#This Row],[Total Gas Consumption]]*1</f>
        <v>0</v>
      </c>
      <c r="AN778" s="9">
        <f>Table1[[#This Row],[Total Steam Consumption]]*950/1000</f>
        <v>0</v>
      </c>
      <c r="AO778" s="9">
        <f>Table1[[#This Row],[Total HW Consumption]]</f>
        <v>0</v>
      </c>
      <c r="AP778" s="9">
        <f>Table1[[#This Row],[Total CHW Consumption]]</f>
        <v>97020</v>
      </c>
      <c r="AQ778" s="9">
        <f>Table1[[#This Row],[Total DW Consumption]]*0</f>
        <v>0</v>
      </c>
      <c r="AR778" s="9">
        <f>SUM(Table1[[#This Row],[Total Elec Energy]:[Total DW Energy]])</f>
        <v>144330.79200000002</v>
      </c>
      <c r="AS778" s="7">
        <f>IFERROR(Table1[[#This Row],[Total Building Energy (kBTU)]]/Table1[[#This Row],[Building Area]],0)</f>
        <v>3.9542682739726032</v>
      </c>
    </row>
    <row r="779" spans="1:45" x14ac:dyDescent="0.25">
      <c r="A779" s="4">
        <v>43739</v>
      </c>
      <c r="B779" t="s">
        <v>125</v>
      </c>
      <c r="C779">
        <f>VLOOKUP(Table1[[#This Row],[Building]],Building_Areas,2,FALSE)</f>
        <v>27319</v>
      </c>
      <c r="E779">
        <v>28881.310344827591</v>
      </c>
      <c r="F779">
        <v>1030680.961931034</v>
      </c>
      <c r="G779">
        <v>37.72762406863481</v>
      </c>
      <c r="J779">
        <v>9321.3793103448279</v>
      </c>
      <c r="AF779" s="9">
        <f>SUMIF(Table1[[#Headers],[Steam Consumption]:[CHW Consumption_2]], "Elec*",D779:AE779)</f>
        <v>28881.310344827591</v>
      </c>
      <c r="AG779" s="9">
        <f>SUMIF(Table1[[#Headers],[Steam Consumption]:[CHW Consumption_2]], "Gas*",D779:AE779)</f>
        <v>9321.3793103448279</v>
      </c>
      <c r="AH779" s="9">
        <f>SUMIF(Table1[[#Headers],[Steam Consumption]:[CHW Consumption_2]], "Steam*",D779:AE779)</f>
        <v>0</v>
      </c>
      <c r="AI779" s="9">
        <f>SUMIF(Table1[[#Headers],[Steam Consumption]:[CHW Consumption_2]], "HW *",D779:AE779)</f>
        <v>0</v>
      </c>
      <c r="AJ779" s="9">
        <f>SUMIF(Table1[[#Headers],[Steam Consumption]:[CHW Consumption_2]], "CHW*",D779:AE779)</f>
        <v>0</v>
      </c>
      <c r="AK779" s="9">
        <f>SUMIF(Table1[[#Headers],[Steam Consumption]:[CHW Consumption_2]], "DW*",D779:AE779)</f>
        <v>0</v>
      </c>
      <c r="AL779" s="9">
        <f>Table1[[#This Row],[Total Elec Consumption]]*3.412</f>
        <v>98543.030896551732</v>
      </c>
      <c r="AM779" s="9">
        <f>Table1[[#This Row],[Total Gas Consumption]]*1</f>
        <v>9321.3793103448279</v>
      </c>
      <c r="AN779" s="9">
        <f>Table1[[#This Row],[Total Steam Consumption]]*950/1000</f>
        <v>0</v>
      </c>
      <c r="AO779" s="9">
        <f>Table1[[#This Row],[Total HW Consumption]]</f>
        <v>0</v>
      </c>
      <c r="AP779" s="9">
        <f>Table1[[#This Row],[Total CHW Consumption]]</f>
        <v>0</v>
      </c>
      <c r="AQ779" s="9">
        <f>Table1[[#This Row],[Total DW Consumption]]*0</f>
        <v>0</v>
      </c>
      <c r="AR779" s="9">
        <f>SUM(Table1[[#This Row],[Total Elec Energy]:[Total DW Energy]])</f>
        <v>107864.41020689656</v>
      </c>
      <c r="AS779" s="7">
        <f>IFERROR(Table1[[#This Row],[Total Building Energy (kBTU)]]/Table1[[#This Row],[Building Area]],0)</f>
        <v>3.9483293754125905</v>
      </c>
    </row>
    <row r="780" spans="1:45" x14ac:dyDescent="0.25">
      <c r="A780" s="4">
        <v>43800</v>
      </c>
      <c r="B780" t="s">
        <v>68</v>
      </c>
      <c r="C780">
        <f>VLOOKUP(Table1[[#This Row],[Building]],Building_Areas,2,FALSE)</f>
        <v>15616</v>
      </c>
      <c r="E780">
        <v>7012.8888888888887</v>
      </c>
      <c r="F780">
        <v>3758853.9028148139</v>
      </c>
      <c r="G780">
        <v>240.7052960306618</v>
      </c>
      <c r="J780">
        <v>37349.259259259263</v>
      </c>
      <c r="AF780" s="9">
        <f>SUMIF(Table1[[#Headers],[Steam Consumption]:[CHW Consumption_2]], "Elec*",D780:AE780)</f>
        <v>7012.8888888888887</v>
      </c>
      <c r="AG780" s="9">
        <f>SUMIF(Table1[[#Headers],[Steam Consumption]:[CHW Consumption_2]], "Gas*",D780:AE780)</f>
        <v>37349.259259259263</v>
      </c>
      <c r="AH780" s="9">
        <f>SUMIF(Table1[[#Headers],[Steam Consumption]:[CHW Consumption_2]], "Steam*",D780:AE780)</f>
        <v>0</v>
      </c>
      <c r="AI780" s="9">
        <f>SUMIF(Table1[[#Headers],[Steam Consumption]:[CHW Consumption_2]], "HW *",D780:AE780)</f>
        <v>0</v>
      </c>
      <c r="AJ780" s="9">
        <f>SUMIF(Table1[[#Headers],[Steam Consumption]:[CHW Consumption_2]], "CHW*",D780:AE780)</f>
        <v>0</v>
      </c>
      <c r="AK780" s="9">
        <f>SUMIF(Table1[[#Headers],[Steam Consumption]:[CHW Consumption_2]], "DW*",D780:AE780)</f>
        <v>0</v>
      </c>
      <c r="AL780" s="9">
        <f>Table1[[#This Row],[Total Elec Consumption]]*3.412</f>
        <v>23927.976888888887</v>
      </c>
      <c r="AM780" s="9">
        <f>Table1[[#This Row],[Total Gas Consumption]]*1</f>
        <v>37349.259259259263</v>
      </c>
      <c r="AN780" s="9">
        <f>Table1[[#This Row],[Total Steam Consumption]]*950/1000</f>
        <v>0</v>
      </c>
      <c r="AO780" s="9">
        <f>Table1[[#This Row],[Total HW Consumption]]</f>
        <v>0</v>
      </c>
      <c r="AP780" s="9">
        <f>Table1[[#This Row],[Total CHW Consumption]]</f>
        <v>0</v>
      </c>
      <c r="AQ780" s="9">
        <f>Table1[[#This Row],[Total DW Consumption]]*0</f>
        <v>0</v>
      </c>
      <c r="AR780" s="9">
        <f>SUM(Table1[[#This Row],[Total Elec Energy]:[Total DW Energy]])</f>
        <v>61277.236148148149</v>
      </c>
      <c r="AS780" s="7">
        <f>IFERROR(Table1[[#This Row],[Total Building Energy (kBTU)]]/Table1[[#This Row],[Building Area]],0)</f>
        <v>3.9240033394049787</v>
      </c>
    </row>
    <row r="781" spans="1:45" x14ac:dyDescent="0.25">
      <c r="A781" s="4">
        <v>43617</v>
      </c>
      <c r="B781" t="s">
        <v>122</v>
      </c>
      <c r="C781">
        <f>VLOOKUP(Table1[[#This Row],[Building]],Building_Areas,2,FALSE)</f>
        <v>83906</v>
      </c>
      <c r="D781">
        <v>0</v>
      </c>
      <c r="F781">
        <v>128411.7742857143</v>
      </c>
      <c r="G781">
        <v>1.5304242162147439</v>
      </c>
      <c r="H781">
        <v>27876.428571428569</v>
      </c>
      <c r="I781">
        <v>9700</v>
      </c>
      <c r="N781">
        <v>201000</v>
      </c>
      <c r="AF781" s="9">
        <f>SUMIF(Table1[[#Headers],[Steam Consumption]:[CHW Consumption_2]], "Elec*",D781:AE781)</f>
        <v>37576.428571428565</v>
      </c>
      <c r="AG781" s="9">
        <f>SUMIF(Table1[[#Headers],[Steam Consumption]:[CHW Consumption_2]], "Gas*",D781:AE781)</f>
        <v>0</v>
      </c>
      <c r="AH781" s="9">
        <f>SUMIF(Table1[[#Headers],[Steam Consumption]:[CHW Consumption_2]], "Steam*",D781:AE781)</f>
        <v>0</v>
      </c>
      <c r="AI781" s="9">
        <f>SUMIF(Table1[[#Headers],[Steam Consumption]:[CHW Consumption_2]], "HW *",D781:AE781)</f>
        <v>0</v>
      </c>
      <c r="AJ781" s="9">
        <f>SUMIF(Table1[[#Headers],[Steam Consumption]:[CHW Consumption_2]], "CHW*",D781:AE781)</f>
        <v>201000</v>
      </c>
      <c r="AK781" s="9">
        <f>SUMIF(Table1[[#Headers],[Steam Consumption]:[CHW Consumption_2]], "DW*",D781:AE781)</f>
        <v>0</v>
      </c>
      <c r="AL781" s="9">
        <f>Table1[[#This Row],[Total Elec Consumption]]*3.412</f>
        <v>128210.77428571426</v>
      </c>
      <c r="AM781" s="9">
        <f>Table1[[#This Row],[Total Gas Consumption]]*1</f>
        <v>0</v>
      </c>
      <c r="AN781" s="9">
        <f>Table1[[#This Row],[Total Steam Consumption]]*950/1000</f>
        <v>0</v>
      </c>
      <c r="AO781" s="9">
        <f>Table1[[#This Row],[Total HW Consumption]]</f>
        <v>0</v>
      </c>
      <c r="AP781" s="9">
        <f>Table1[[#This Row],[Total CHW Consumption]]</f>
        <v>201000</v>
      </c>
      <c r="AQ781" s="9">
        <f>Table1[[#This Row],[Total DW Consumption]]*0</f>
        <v>0</v>
      </c>
      <c r="AR781" s="9">
        <f>SUM(Table1[[#This Row],[Total Elec Energy]:[Total DW Energy]])</f>
        <v>329210.77428571426</v>
      </c>
      <c r="AS781" s="7">
        <f>IFERROR(Table1[[#This Row],[Total Building Energy (kBTU)]]/Table1[[#This Row],[Building Area]],0)</f>
        <v>3.9235665421509101</v>
      </c>
    </row>
    <row r="782" spans="1:45" x14ac:dyDescent="0.25">
      <c r="A782" s="4">
        <v>43983</v>
      </c>
      <c r="B782" t="s">
        <v>96</v>
      </c>
      <c r="C782">
        <f>VLOOKUP(Table1[[#This Row],[Building]],Building_Areas,2,FALSE)</f>
        <v>392894</v>
      </c>
      <c r="D782">
        <v>0</v>
      </c>
      <c r="F782">
        <v>11456502.208730159</v>
      </c>
      <c r="G782">
        <v>29.159269952532131</v>
      </c>
      <c r="H782">
        <v>0</v>
      </c>
      <c r="I782">
        <v>0</v>
      </c>
      <c r="M782">
        <v>100202.1428571429</v>
      </c>
      <c r="O782">
        <v>323873.57142857142</v>
      </c>
      <c r="P782">
        <v>10662.857142857139</v>
      </c>
      <c r="Q782">
        <v>0</v>
      </c>
      <c r="R782">
        <v>107.1428571428572</v>
      </c>
      <c r="S782">
        <v>53.571428571428577</v>
      </c>
      <c r="T782">
        <v>878.57142857142856</v>
      </c>
      <c r="U782">
        <v>422.14285714285711</v>
      </c>
      <c r="V782">
        <v>6514.2857142857138</v>
      </c>
      <c r="W782">
        <v>8038.9285714285716</v>
      </c>
      <c r="X782">
        <v>1870.714285714286</v>
      </c>
      <c r="Y782">
        <v>6019.2857142857138</v>
      </c>
      <c r="Z782">
        <v>31222.222222222219</v>
      </c>
      <c r="AA782">
        <v>26222.222222222219</v>
      </c>
      <c r="AF782" s="9">
        <f>SUMIF(Table1[[#Headers],[Steam Consumption]:[CHW Consumption_2]], "Elec*",D782:AE782)</f>
        <v>447819.6428571429</v>
      </c>
      <c r="AG782" s="9">
        <f>SUMIF(Table1[[#Headers],[Steam Consumption]:[CHW Consumption_2]], "Gas*",D782:AE782)</f>
        <v>0</v>
      </c>
      <c r="AH782" s="9">
        <f>SUMIF(Table1[[#Headers],[Steam Consumption]:[CHW Consumption_2]], "Steam*",D782:AE782)</f>
        <v>10823.571428571426</v>
      </c>
      <c r="AI782" s="9">
        <f>SUMIF(Table1[[#Headers],[Steam Consumption]:[CHW Consumption_2]], "HW *",D782:AE782)</f>
        <v>0</v>
      </c>
      <c r="AJ782" s="9">
        <f>SUMIF(Table1[[#Headers],[Steam Consumption]:[CHW Consumption_2]], "CHW*",D782:AE782)</f>
        <v>0</v>
      </c>
      <c r="AK782" s="9">
        <f>SUMIF(Table1[[#Headers],[Steam Consumption]:[CHW Consumption_2]], "DW*",D782:AE782)</f>
        <v>57444.444444444438</v>
      </c>
      <c r="AL782" s="9">
        <f>Table1[[#This Row],[Total Elec Consumption]]*3.412</f>
        <v>1527960.6214285716</v>
      </c>
      <c r="AM782" s="9">
        <f>Table1[[#This Row],[Total Gas Consumption]]*1</f>
        <v>0</v>
      </c>
      <c r="AN782" s="9">
        <f>Table1[[#This Row],[Total Steam Consumption]]*950/1000</f>
        <v>10282.392857142855</v>
      </c>
      <c r="AO782" s="9">
        <f>Table1[[#This Row],[Total HW Consumption]]</f>
        <v>0</v>
      </c>
      <c r="AP782" s="9">
        <f>Table1[[#This Row],[Total CHW Consumption]]</f>
        <v>0</v>
      </c>
      <c r="AQ782" s="9">
        <f>Table1[[#This Row],[Total DW Consumption]]*0</f>
        <v>0</v>
      </c>
      <c r="AR782" s="9">
        <f>SUM(Table1[[#This Row],[Total Elec Energy]:[Total DW Energy]])</f>
        <v>1538243.0142857146</v>
      </c>
      <c r="AS782" s="7">
        <f>IFERROR(Table1[[#This Row],[Total Building Energy (kBTU)]]/Table1[[#This Row],[Building Area]],0)</f>
        <v>3.9151603595008186</v>
      </c>
    </row>
    <row r="783" spans="1:45" x14ac:dyDescent="0.25">
      <c r="A783" s="4">
        <v>43647</v>
      </c>
      <c r="B783" t="s">
        <v>98</v>
      </c>
      <c r="C783">
        <f>VLOOKUP(Table1[[#This Row],[Building]],Building_Areas,2,FALSE)</f>
        <v>53163.17</v>
      </c>
      <c r="E783">
        <v>47524</v>
      </c>
      <c r="F783">
        <v>4764372.5776551729</v>
      </c>
      <c r="G783">
        <v>89.61820396996356</v>
      </c>
      <c r="J783">
        <v>45988</v>
      </c>
      <c r="L783">
        <v>3420.689655172413</v>
      </c>
      <c r="AF783" s="9">
        <f>SUMIF(Table1[[#Headers],[Steam Consumption]:[CHW Consumption_2]], "Elec*",D783:AE783)</f>
        <v>47524</v>
      </c>
      <c r="AG783" s="9">
        <f>SUMIF(Table1[[#Headers],[Steam Consumption]:[CHW Consumption_2]], "Gas*",D783:AE783)</f>
        <v>45988</v>
      </c>
      <c r="AH783" s="9">
        <f>SUMIF(Table1[[#Headers],[Steam Consumption]:[CHW Consumption_2]], "Steam*",D783:AE783)</f>
        <v>0</v>
      </c>
      <c r="AI783" s="9">
        <f>SUMIF(Table1[[#Headers],[Steam Consumption]:[CHW Consumption_2]], "HW *",D783:AE783)</f>
        <v>0</v>
      </c>
      <c r="AJ783" s="9">
        <f>SUMIF(Table1[[#Headers],[Steam Consumption]:[CHW Consumption_2]], "CHW*",D783:AE783)</f>
        <v>0</v>
      </c>
      <c r="AK783" s="9">
        <f>SUMIF(Table1[[#Headers],[Steam Consumption]:[CHW Consumption_2]], "DW*",D783:AE783)</f>
        <v>3420.689655172413</v>
      </c>
      <c r="AL783" s="9">
        <f>Table1[[#This Row],[Total Elec Consumption]]*3.412</f>
        <v>162151.88800000001</v>
      </c>
      <c r="AM783" s="9">
        <f>Table1[[#This Row],[Total Gas Consumption]]*1</f>
        <v>45988</v>
      </c>
      <c r="AN783" s="9">
        <f>Table1[[#This Row],[Total Steam Consumption]]*950/1000</f>
        <v>0</v>
      </c>
      <c r="AO783" s="9">
        <f>Table1[[#This Row],[Total HW Consumption]]</f>
        <v>0</v>
      </c>
      <c r="AP783" s="9">
        <f>Table1[[#This Row],[Total CHW Consumption]]</f>
        <v>0</v>
      </c>
      <c r="AQ783" s="9">
        <f>Table1[[#This Row],[Total DW Consumption]]*0</f>
        <v>0</v>
      </c>
      <c r="AR783" s="9">
        <f>SUM(Table1[[#This Row],[Total Elec Energy]:[Total DW Energy]])</f>
        <v>208139.88800000001</v>
      </c>
      <c r="AS783" s="7">
        <f>IFERROR(Table1[[#This Row],[Total Building Energy (kBTU)]]/Table1[[#This Row],[Building Area]],0)</f>
        <v>3.9151143169227871</v>
      </c>
    </row>
    <row r="784" spans="1:45" x14ac:dyDescent="0.25">
      <c r="A784" s="4">
        <v>44136</v>
      </c>
      <c r="B784" t="s">
        <v>98</v>
      </c>
      <c r="C784">
        <f>VLOOKUP(Table1[[#This Row],[Building]],Building_Areas,2,FALSE)</f>
        <v>53163.17</v>
      </c>
      <c r="E784">
        <v>48007.894736842107</v>
      </c>
      <c r="F784">
        <v>4586041.0320802014</v>
      </c>
      <c r="G784">
        <v>86.263774280612481</v>
      </c>
      <c r="J784">
        <v>44215.71428571429</v>
      </c>
      <c r="L784">
        <v>666.66666666666663</v>
      </c>
      <c r="AF784" s="9">
        <f>SUMIF(Table1[[#Headers],[Steam Consumption]:[CHW Consumption_2]], "Elec*",D784:AE784)</f>
        <v>48007.894736842107</v>
      </c>
      <c r="AG784" s="9">
        <f>SUMIF(Table1[[#Headers],[Steam Consumption]:[CHW Consumption_2]], "Gas*",D784:AE784)</f>
        <v>44215.71428571429</v>
      </c>
      <c r="AH784" s="9">
        <f>SUMIF(Table1[[#Headers],[Steam Consumption]:[CHW Consumption_2]], "Steam*",D784:AE784)</f>
        <v>0</v>
      </c>
      <c r="AI784" s="9">
        <f>SUMIF(Table1[[#Headers],[Steam Consumption]:[CHW Consumption_2]], "HW *",D784:AE784)</f>
        <v>0</v>
      </c>
      <c r="AJ784" s="9">
        <f>SUMIF(Table1[[#Headers],[Steam Consumption]:[CHW Consumption_2]], "CHW*",D784:AE784)</f>
        <v>0</v>
      </c>
      <c r="AK784" s="9">
        <f>SUMIF(Table1[[#Headers],[Steam Consumption]:[CHW Consumption_2]], "DW*",D784:AE784)</f>
        <v>666.66666666666663</v>
      </c>
      <c r="AL784" s="9">
        <f>Table1[[#This Row],[Total Elec Consumption]]*3.412</f>
        <v>163802.93684210526</v>
      </c>
      <c r="AM784" s="9">
        <f>Table1[[#This Row],[Total Gas Consumption]]*1</f>
        <v>44215.71428571429</v>
      </c>
      <c r="AN784" s="9">
        <f>Table1[[#This Row],[Total Steam Consumption]]*950/1000</f>
        <v>0</v>
      </c>
      <c r="AO784" s="9">
        <f>Table1[[#This Row],[Total HW Consumption]]</f>
        <v>0</v>
      </c>
      <c r="AP784" s="9">
        <f>Table1[[#This Row],[Total CHW Consumption]]</f>
        <v>0</v>
      </c>
      <c r="AQ784" s="9">
        <f>Table1[[#This Row],[Total DW Consumption]]*0</f>
        <v>0</v>
      </c>
      <c r="AR784" s="9">
        <f>SUM(Table1[[#This Row],[Total Elec Energy]:[Total DW Energy]])</f>
        <v>208018.65112781955</v>
      </c>
      <c r="AS784" s="7">
        <f>IFERROR(Table1[[#This Row],[Total Building Energy (kBTU)]]/Table1[[#This Row],[Building Area]],0)</f>
        <v>3.9128338495958679</v>
      </c>
    </row>
    <row r="785" spans="1:45" x14ac:dyDescent="0.25">
      <c r="A785" s="4">
        <v>43678</v>
      </c>
      <c r="B785" t="s">
        <v>98</v>
      </c>
      <c r="C785">
        <f>VLOOKUP(Table1[[#This Row],[Building]],Building_Areas,2,FALSE)</f>
        <v>53163.17</v>
      </c>
      <c r="E785">
        <v>47700.142857142862</v>
      </c>
      <c r="F785">
        <v>4635680.8874285705</v>
      </c>
      <c r="G785">
        <v>87.197503666620989</v>
      </c>
      <c r="J785">
        <v>44689.599999999999</v>
      </c>
      <c r="L785">
        <v>3968</v>
      </c>
      <c r="AF785" s="9">
        <f>SUMIF(Table1[[#Headers],[Steam Consumption]:[CHW Consumption_2]], "Elec*",D785:AE785)</f>
        <v>47700.142857142862</v>
      </c>
      <c r="AG785" s="9">
        <f>SUMIF(Table1[[#Headers],[Steam Consumption]:[CHW Consumption_2]], "Gas*",D785:AE785)</f>
        <v>44689.599999999999</v>
      </c>
      <c r="AH785" s="9">
        <f>SUMIF(Table1[[#Headers],[Steam Consumption]:[CHW Consumption_2]], "Steam*",D785:AE785)</f>
        <v>0</v>
      </c>
      <c r="AI785" s="9">
        <f>SUMIF(Table1[[#Headers],[Steam Consumption]:[CHW Consumption_2]], "HW *",D785:AE785)</f>
        <v>0</v>
      </c>
      <c r="AJ785" s="9">
        <f>SUMIF(Table1[[#Headers],[Steam Consumption]:[CHW Consumption_2]], "CHW*",D785:AE785)</f>
        <v>0</v>
      </c>
      <c r="AK785" s="9">
        <f>SUMIF(Table1[[#Headers],[Steam Consumption]:[CHW Consumption_2]], "DW*",D785:AE785)</f>
        <v>3968</v>
      </c>
      <c r="AL785" s="9">
        <f>Table1[[#This Row],[Total Elec Consumption]]*3.412</f>
        <v>162752.88742857144</v>
      </c>
      <c r="AM785" s="9">
        <f>Table1[[#This Row],[Total Gas Consumption]]*1</f>
        <v>44689.599999999999</v>
      </c>
      <c r="AN785" s="9">
        <f>Table1[[#This Row],[Total Steam Consumption]]*950/1000</f>
        <v>0</v>
      </c>
      <c r="AO785" s="9">
        <f>Table1[[#This Row],[Total HW Consumption]]</f>
        <v>0</v>
      </c>
      <c r="AP785" s="9">
        <f>Table1[[#This Row],[Total CHW Consumption]]</f>
        <v>0</v>
      </c>
      <c r="AQ785" s="9">
        <f>Table1[[#This Row],[Total DW Consumption]]*0</f>
        <v>0</v>
      </c>
      <c r="AR785" s="9">
        <f>SUM(Table1[[#This Row],[Total Elec Energy]:[Total DW Energy]])</f>
        <v>207442.48742857145</v>
      </c>
      <c r="AS785" s="7">
        <f>IFERROR(Table1[[#This Row],[Total Building Energy (kBTU)]]/Table1[[#This Row],[Building Area]],0)</f>
        <v>3.9019962020430961</v>
      </c>
    </row>
    <row r="786" spans="1:45" x14ac:dyDescent="0.25">
      <c r="A786" s="4">
        <v>43497</v>
      </c>
      <c r="B786" t="s">
        <v>108</v>
      </c>
      <c r="C786">
        <f>VLOOKUP(Table1[[#This Row],[Building]],Building_Areas,2,FALSE)</f>
        <v>87647</v>
      </c>
      <c r="E786">
        <v>34660.5</v>
      </c>
      <c r="F786">
        <v>21473360.548690911</v>
      </c>
      <c r="G786">
        <v>244.99823780267329</v>
      </c>
      <c r="J786">
        <v>213550.90909090909</v>
      </c>
      <c r="K786">
        <v>33.6</v>
      </c>
      <c r="L786">
        <v>0</v>
      </c>
      <c r="N786">
        <v>0</v>
      </c>
      <c r="AB786">
        <v>7980</v>
      </c>
      <c r="AC786">
        <v>0</v>
      </c>
      <c r="AD786">
        <v>0</v>
      </c>
      <c r="AE786">
        <v>0</v>
      </c>
      <c r="AF786" s="9">
        <f>SUMIF(Table1[[#Headers],[Steam Consumption]:[CHW Consumption_2]], "Elec*",D786:AE786)</f>
        <v>34660.5</v>
      </c>
      <c r="AG786" s="9">
        <f>SUMIF(Table1[[#Headers],[Steam Consumption]:[CHW Consumption_2]], "Gas*",D786:AE786)</f>
        <v>213550.90909090909</v>
      </c>
      <c r="AH786" s="9">
        <f>SUMIF(Table1[[#Headers],[Steam Consumption]:[CHW Consumption_2]], "Steam*",D786:AE786)</f>
        <v>0</v>
      </c>
      <c r="AI786" s="9">
        <f>SUMIF(Table1[[#Headers],[Steam Consumption]:[CHW Consumption_2]], "HW *",D786:AE786)</f>
        <v>8013.6</v>
      </c>
      <c r="AJ786" s="9">
        <f>SUMIF(Table1[[#Headers],[Steam Consumption]:[CHW Consumption_2]], "CHW*",D786:AE786)</f>
        <v>0</v>
      </c>
      <c r="AK786" s="9">
        <f>SUMIF(Table1[[#Headers],[Steam Consumption]:[CHW Consumption_2]], "DW*",D786:AE786)</f>
        <v>0</v>
      </c>
      <c r="AL786" s="9">
        <f>Table1[[#This Row],[Total Elec Consumption]]*3.412</f>
        <v>118261.626</v>
      </c>
      <c r="AM786" s="9">
        <f>Table1[[#This Row],[Total Gas Consumption]]*1</f>
        <v>213550.90909090909</v>
      </c>
      <c r="AN786" s="9">
        <f>Table1[[#This Row],[Total Steam Consumption]]*950/1000</f>
        <v>0</v>
      </c>
      <c r="AO786" s="9">
        <f>Table1[[#This Row],[Total HW Consumption]]</f>
        <v>8013.6</v>
      </c>
      <c r="AP786" s="9">
        <f>Table1[[#This Row],[Total CHW Consumption]]</f>
        <v>0</v>
      </c>
      <c r="AQ786" s="9">
        <f>Table1[[#This Row],[Total DW Consumption]]*0</f>
        <v>0</v>
      </c>
      <c r="AR786" s="9">
        <f>SUM(Table1[[#This Row],[Total Elec Energy]:[Total DW Energy]])</f>
        <v>339826.13509090908</v>
      </c>
      <c r="AS786" s="7">
        <f>IFERROR(Table1[[#This Row],[Total Building Energy (kBTU)]]/Table1[[#This Row],[Building Area]],0)</f>
        <v>3.8772135394355662</v>
      </c>
    </row>
    <row r="787" spans="1:45" x14ac:dyDescent="0.25">
      <c r="A787" s="4">
        <v>43252</v>
      </c>
      <c r="B787" t="s">
        <v>77</v>
      </c>
      <c r="C787">
        <f>VLOOKUP(Table1[[#This Row],[Building]],Building_Areas,2,FALSE)</f>
        <v>133990</v>
      </c>
      <c r="D787">
        <v>0</v>
      </c>
      <c r="H787">
        <v>102818.57142857141</v>
      </c>
      <c r="I787">
        <v>0</v>
      </c>
      <c r="M787">
        <v>0</v>
      </c>
      <c r="N787">
        <v>168205</v>
      </c>
      <c r="AF787" s="9">
        <f>SUMIF(Table1[[#Headers],[Steam Consumption]:[CHW Consumption_2]], "Elec*",D787:AE787)</f>
        <v>102818.57142857141</v>
      </c>
      <c r="AG787" s="9">
        <f>SUMIF(Table1[[#Headers],[Steam Consumption]:[CHW Consumption_2]], "Gas*",D787:AE787)</f>
        <v>0</v>
      </c>
      <c r="AH787" s="9">
        <f>SUMIF(Table1[[#Headers],[Steam Consumption]:[CHW Consumption_2]], "Steam*",D787:AE787)</f>
        <v>0</v>
      </c>
      <c r="AI787" s="9">
        <f>SUMIF(Table1[[#Headers],[Steam Consumption]:[CHW Consumption_2]], "HW *",D787:AE787)</f>
        <v>0</v>
      </c>
      <c r="AJ787" s="9">
        <f>SUMIF(Table1[[#Headers],[Steam Consumption]:[CHW Consumption_2]], "CHW*",D787:AE787)</f>
        <v>168205</v>
      </c>
      <c r="AK787" s="9">
        <f>SUMIF(Table1[[#Headers],[Steam Consumption]:[CHW Consumption_2]], "DW*",D787:AE787)</f>
        <v>0</v>
      </c>
      <c r="AL787" s="9">
        <f>Table1[[#This Row],[Total Elec Consumption]]*3.412</f>
        <v>350816.96571428562</v>
      </c>
      <c r="AM787" s="9">
        <f>Table1[[#This Row],[Total Gas Consumption]]*1</f>
        <v>0</v>
      </c>
      <c r="AN787" s="9">
        <f>Table1[[#This Row],[Total Steam Consumption]]*950/1000</f>
        <v>0</v>
      </c>
      <c r="AO787" s="9">
        <f>Table1[[#This Row],[Total HW Consumption]]</f>
        <v>0</v>
      </c>
      <c r="AP787" s="9">
        <f>Table1[[#This Row],[Total CHW Consumption]]</f>
        <v>168205</v>
      </c>
      <c r="AQ787" s="9">
        <f>Table1[[#This Row],[Total DW Consumption]]*0</f>
        <v>0</v>
      </c>
      <c r="AR787" s="9">
        <f>SUM(Table1[[#This Row],[Total Elec Energy]:[Total DW Energy]])</f>
        <v>519021.96571428562</v>
      </c>
      <c r="AS787" s="7">
        <f>IFERROR(Table1[[#This Row],[Total Building Energy (kBTU)]]/Table1[[#This Row],[Building Area]],0)</f>
        <v>3.8735873252801376</v>
      </c>
    </row>
    <row r="788" spans="1:45" x14ac:dyDescent="0.25">
      <c r="A788" s="4">
        <v>43466</v>
      </c>
      <c r="B788" t="s">
        <v>98</v>
      </c>
      <c r="C788">
        <f>VLOOKUP(Table1[[#This Row],[Building]],Building_Areas,2,FALSE)</f>
        <v>53163.17</v>
      </c>
      <c r="E788">
        <v>60191.666666666672</v>
      </c>
      <c r="F788">
        <v>207182.3</v>
      </c>
      <c r="G788">
        <v>3.897114534544702</v>
      </c>
      <c r="J788">
        <v>0</v>
      </c>
      <c r="L788">
        <v>1808.333333333333</v>
      </c>
      <c r="AF788" s="9">
        <f>SUMIF(Table1[[#Headers],[Steam Consumption]:[CHW Consumption_2]], "Elec*",D788:AE788)</f>
        <v>60191.666666666672</v>
      </c>
      <c r="AG788" s="9">
        <f>SUMIF(Table1[[#Headers],[Steam Consumption]:[CHW Consumption_2]], "Gas*",D788:AE788)</f>
        <v>0</v>
      </c>
      <c r="AH788" s="9">
        <f>SUMIF(Table1[[#Headers],[Steam Consumption]:[CHW Consumption_2]], "Steam*",D788:AE788)</f>
        <v>0</v>
      </c>
      <c r="AI788" s="9">
        <f>SUMIF(Table1[[#Headers],[Steam Consumption]:[CHW Consumption_2]], "HW *",D788:AE788)</f>
        <v>0</v>
      </c>
      <c r="AJ788" s="9">
        <f>SUMIF(Table1[[#Headers],[Steam Consumption]:[CHW Consumption_2]], "CHW*",D788:AE788)</f>
        <v>0</v>
      </c>
      <c r="AK788" s="9">
        <f>SUMIF(Table1[[#Headers],[Steam Consumption]:[CHW Consumption_2]], "DW*",D788:AE788)</f>
        <v>1808.333333333333</v>
      </c>
      <c r="AL788" s="9">
        <f>Table1[[#This Row],[Total Elec Consumption]]*3.412</f>
        <v>205373.96666666667</v>
      </c>
      <c r="AM788" s="9">
        <f>Table1[[#This Row],[Total Gas Consumption]]*1</f>
        <v>0</v>
      </c>
      <c r="AN788" s="9">
        <f>Table1[[#This Row],[Total Steam Consumption]]*950/1000</f>
        <v>0</v>
      </c>
      <c r="AO788" s="9">
        <f>Table1[[#This Row],[Total HW Consumption]]</f>
        <v>0</v>
      </c>
      <c r="AP788" s="9">
        <f>Table1[[#This Row],[Total CHW Consumption]]</f>
        <v>0</v>
      </c>
      <c r="AQ788" s="9">
        <f>Table1[[#This Row],[Total DW Consumption]]*0</f>
        <v>0</v>
      </c>
      <c r="AR788" s="9">
        <f>SUM(Table1[[#This Row],[Total Elec Energy]:[Total DW Energy]])</f>
        <v>205373.96666666667</v>
      </c>
      <c r="AS788" s="7">
        <f>IFERROR(Table1[[#This Row],[Total Building Energy (kBTU)]]/Table1[[#This Row],[Building Area]],0)</f>
        <v>3.8630872964623193</v>
      </c>
    </row>
    <row r="789" spans="1:45" x14ac:dyDescent="0.25">
      <c r="A789" s="4">
        <v>44317</v>
      </c>
      <c r="B789" t="s">
        <v>99</v>
      </c>
      <c r="C789">
        <f>VLOOKUP(Table1[[#This Row],[Building]],Building_Areas,2,FALSE)</f>
        <v>123454</v>
      </c>
      <c r="D789">
        <v>222820</v>
      </c>
      <c r="F789">
        <v>203575920.15599999</v>
      </c>
      <c r="G789">
        <v>1649.0022207137879</v>
      </c>
      <c r="H789">
        <v>26370</v>
      </c>
      <c r="I789">
        <v>50793</v>
      </c>
      <c r="L789">
        <v>100800</v>
      </c>
      <c r="N789">
        <v>0</v>
      </c>
      <c r="AF789" s="9">
        <f>SUMIF(Table1[[#Headers],[Steam Consumption]:[CHW Consumption_2]], "Elec*",D789:AE789)</f>
        <v>77163</v>
      </c>
      <c r="AG789" s="9">
        <f>SUMIF(Table1[[#Headers],[Steam Consumption]:[CHW Consumption_2]], "Gas*",D789:AE789)</f>
        <v>0</v>
      </c>
      <c r="AH789" s="9">
        <f>SUMIF(Table1[[#Headers],[Steam Consumption]:[CHW Consumption_2]], "Steam*",D789:AE789)</f>
        <v>222820</v>
      </c>
      <c r="AI789" s="9">
        <f>SUMIF(Table1[[#Headers],[Steam Consumption]:[CHW Consumption_2]], "HW *",D789:AE789)</f>
        <v>0</v>
      </c>
      <c r="AJ789" s="9">
        <f>SUMIF(Table1[[#Headers],[Steam Consumption]:[CHW Consumption_2]], "CHW*",D789:AE789)</f>
        <v>0</v>
      </c>
      <c r="AK789" s="9">
        <f>SUMIF(Table1[[#Headers],[Steam Consumption]:[CHW Consumption_2]], "DW*",D789:AE789)</f>
        <v>100800</v>
      </c>
      <c r="AL789" s="9">
        <f>Table1[[#This Row],[Total Elec Consumption]]*3.412</f>
        <v>263280.15600000002</v>
      </c>
      <c r="AM789" s="9">
        <f>Table1[[#This Row],[Total Gas Consumption]]*1</f>
        <v>0</v>
      </c>
      <c r="AN789" s="9">
        <f>Table1[[#This Row],[Total Steam Consumption]]*950/1000</f>
        <v>211679</v>
      </c>
      <c r="AO789" s="9">
        <f>Table1[[#This Row],[Total HW Consumption]]</f>
        <v>0</v>
      </c>
      <c r="AP789" s="9">
        <f>Table1[[#This Row],[Total CHW Consumption]]</f>
        <v>0</v>
      </c>
      <c r="AQ789" s="9">
        <f>Table1[[#This Row],[Total DW Consumption]]*0</f>
        <v>0</v>
      </c>
      <c r="AR789" s="9">
        <f>SUM(Table1[[#This Row],[Total Elec Energy]:[Total DW Energy]])</f>
        <v>474959.15600000002</v>
      </c>
      <c r="AS789" s="7">
        <f>IFERROR(Table1[[#This Row],[Total Building Energy (kBTU)]]/Table1[[#This Row],[Building Area]],0)</f>
        <v>3.8472561115881221</v>
      </c>
    </row>
    <row r="790" spans="1:45" x14ac:dyDescent="0.25">
      <c r="A790" s="4">
        <v>44013</v>
      </c>
      <c r="B790" t="s">
        <v>119</v>
      </c>
      <c r="C790">
        <f>VLOOKUP(Table1[[#This Row],[Building]],Building_Areas,2,FALSE)</f>
        <v>36500</v>
      </c>
      <c r="E790">
        <v>15097</v>
      </c>
      <c r="F790">
        <v>51599.624000000003</v>
      </c>
      <c r="G790">
        <v>1.4136883287671229</v>
      </c>
      <c r="K790">
        <v>0</v>
      </c>
      <c r="N790">
        <v>88660</v>
      </c>
      <c r="AF790" s="9">
        <f>SUMIF(Table1[[#Headers],[Steam Consumption]:[CHW Consumption_2]], "Elec*",D790:AE790)</f>
        <v>15097</v>
      </c>
      <c r="AG790" s="9">
        <f>SUMIF(Table1[[#Headers],[Steam Consumption]:[CHW Consumption_2]], "Gas*",D790:AE790)</f>
        <v>0</v>
      </c>
      <c r="AH790" s="9">
        <f>SUMIF(Table1[[#Headers],[Steam Consumption]:[CHW Consumption_2]], "Steam*",D790:AE790)</f>
        <v>0</v>
      </c>
      <c r="AI790" s="9">
        <f>SUMIF(Table1[[#Headers],[Steam Consumption]:[CHW Consumption_2]], "HW *",D790:AE790)</f>
        <v>0</v>
      </c>
      <c r="AJ790" s="9">
        <f>SUMIF(Table1[[#Headers],[Steam Consumption]:[CHW Consumption_2]], "CHW*",D790:AE790)</f>
        <v>88660</v>
      </c>
      <c r="AK790" s="9">
        <f>SUMIF(Table1[[#Headers],[Steam Consumption]:[CHW Consumption_2]], "DW*",D790:AE790)</f>
        <v>0</v>
      </c>
      <c r="AL790" s="9">
        <f>Table1[[#This Row],[Total Elec Consumption]]*3.412</f>
        <v>51510.964</v>
      </c>
      <c r="AM790" s="9">
        <f>Table1[[#This Row],[Total Gas Consumption]]*1</f>
        <v>0</v>
      </c>
      <c r="AN790" s="9">
        <f>Table1[[#This Row],[Total Steam Consumption]]*950/1000</f>
        <v>0</v>
      </c>
      <c r="AO790" s="9">
        <f>Table1[[#This Row],[Total HW Consumption]]</f>
        <v>0</v>
      </c>
      <c r="AP790" s="9">
        <f>Table1[[#This Row],[Total CHW Consumption]]</f>
        <v>88660</v>
      </c>
      <c r="AQ790" s="9">
        <f>Table1[[#This Row],[Total DW Consumption]]*0</f>
        <v>0</v>
      </c>
      <c r="AR790" s="9">
        <f>SUM(Table1[[#This Row],[Total Elec Energy]:[Total DW Energy]])</f>
        <v>140170.96400000001</v>
      </c>
      <c r="AS790" s="7">
        <f>IFERROR(Table1[[#This Row],[Total Building Energy (kBTU)]]/Table1[[#This Row],[Building Area]],0)</f>
        <v>3.8403003835616438</v>
      </c>
    </row>
    <row r="791" spans="1:45" x14ac:dyDescent="0.25">
      <c r="A791" s="4">
        <v>44287</v>
      </c>
      <c r="B791" t="s">
        <v>114</v>
      </c>
      <c r="C791">
        <f>VLOOKUP(Table1[[#This Row],[Building]],Building_Areas,2,FALSE)</f>
        <v>102517</v>
      </c>
      <c r="D791">
        <v>316272</v>
      </c>
      <c r="E791">
        <v>26345</v>
      </c>
      <c r="F791">
        <v>288529953.13999999</v>
      </c>
      <c r="G791">
        <v>2814.4595836788039</v>
      </c>
      <c r="AF791" s="9">
        <f>SUMIF(Table1[[#Headers],[Steam Consumption]:[CHW Consumption_2]], "Elec*",D791:AE791)</f>
        <v>26345</v>
      </c>
      <c r="AG791" s="9">
        <f>SUMIF(Table1[[#Headers],[Steam Consumption]:[CHW Consumption_2]], "Gas*",D791:AE791)</f>
        <v>0</v>
      </c>
      <c r="AH791" s="9">
        <f>SUMIF(Table1[[#Headers],[Steam Consumption]:[CHW Consumption_2]], "Steam*",D791:AE791)</f>
        <v>316272</v>
      </c>
      <c r="AI791" s="9">
        <f>SUMIF(Table1[[#Headers],[Steam Consumption]:[CHW Consumption_2]], "HW *",D791:AE791)</f>
        <v>0</v>
      </c>
      <c r="AJ791" s="9">
        <f>SUMIF(Table1[[#Headers],[Steam Consumption]:[CHW Consumption_2]], "CHW*",D791:AE791)</f>
        <v>0</v>
      </c>
      <c r="AK791" s="9">
        <f>SUMIF(Table1[[#Headers],[Steam Consumption]:[CHW Consumption_2]], "DW*",D791:AE791)</f>
        <v>0</v>
      </c>
      <c r="AL791" s="9">
        <f>Table1[[#This Row],[Total Elec Consumption]]*3.412</f>
        <v>89889.14</v>
      </c>
      <c r="AM791" s="9">
        <f>Table1[[#This Row],[Total Gas Consumption]]*1</f>
        <v>0</v>
      </c>
      <c r="AN791" s="9">
        <f>Table1[[#This Row],[Total Steam Consumption]]*950/1000</f>
        <v>300458.40000000002</v>
      </c>
      <c r="AO791" s="9">
        <f>Table1[[#This Row],[Total HW Consumption]]</f>
        <v>0</v>
      </c>
      <c r="AP791" s="9">
        <f>Table1[[#This Row],[Total CHW Consumption]]</f>
        <v>0</v>
      </c>
      <c r="AQ791" s="9">
        <f>Table1[[#This Row],[Total DW Consumption]]*0</f>
        <v>0</v>
      </c>
      <c r="AR791" s="9">
        <f>SUM(Table1[[#This Row],[Total Elec Energy]:[Total DW Energy]])</f>
        <v>390347.54000000004</v>
      </c>
      <c r="AS791" s="7">
        <f>IFERROR(Table1[[#This Row],[Total Building Energy (kBTU)]]/Table1[[#This Row],[Building Area]],0)</f>
        <v>3.807637172371412</v>
      </c>
    </row>
    <row r="792" spans="1:45" x14ac:dyDescent="0.25">
      <c r="A792" s="4">
        <v>43800</v>
      </c>
      <c r="B792" t="s">
        <v>101</v>
      </c>
      <c r="C792">
        <f>VLOOKUP(Table1[[#This Row],[Building]],Building_Areas,2,FALSE)</f>
        <v>30399</v>
      </c>
      <c r="D792">
        <v>85881.923076923078</v>
      </c>
      <c r="E792">
        <v>7636.3333333333339</v>
      </c>
      <c r="F792">
        <v>78357816.147783473</v>
      </c>
      <c r="G792">
        <v>2577.644532641978</v>
      </c>
      <c r="H792">
        <v>0</v>
      </c>
      <c r="I792">
        <v>2182.62962962963</v>
      </c>
      <c r="AF792" s="9">
        <f>SUMIF(Table1[[#Headers],[Steam Consumption]:[CHW Consumption_2]], "Elec*",D792:AE792)</f>
        <v>9818.9629629629635</v>
      </c>
      <c r="AG792" s="9">
        <f>SUMIF(Table1[[#Headers],[Steam Consumption]:[CHW Consumption_2]], "Gas*",D792:AE792)</f>
        <v>0</v>
      </c>
      <c r="AH792" s="9">
        <f>SUMIF(Table1[[#Headers],[Steam Consumption]:[CHW Consumption_2]], "Steam*",D792:AE792)</f>
        <v>85881.923076923078</v>
      </c>
      <c r="AI792" s="9">
        <f>SUMIF(Table1[[#Headers],[Steam Consumption]:[CHW Consumption_2]], "HW *",D792:AE792)</f>
        <v>0</v>
      </c>
      <c r="AJ792" s="9">
        <f>SUMIF(Table1[[#Headers],[Steam Consumption]:[CHW Consumption_2]], "CHW*",D792:AE792)</f>
        <v>0</v>
      </c>
      <c r="AK792" s="9">
        <f>SUMIF(Table1[[#Headers],[Steam Consumption]:[CHW Consumption_2]], "DW*",D792:AE792)</f>
        <v>0</v>
      </c>
      <c r="AL792" s="9">
        <f>Table1[[#This Row],[Total Elec Consumption]]*3.412</f>
        <v>33502.301629629634</v>
      </c>
      <c r="AM792" s="9">
        <f>Table1[[#This Row],[Total Gas Consumption]]*1</f>
        <v>0</v>
      </c>
      <c r="AN792" s="9">
        <f>Table1[[#This Row],[Total Steam Consumption]]*950/1000</f>
        <v>81587.826923076922</v>
      </c>
      <c r="AO792" s="9">
        <f>Table1[[#This Row],[Total HW Consumption]]</f>
        <v>0</v>
      </c>
      <c r="AP792" s="9">
        <f>Table1[[#This Row],[Total CHW Consumption]]</f>
        <v>0</v>
      </c>
      <c r="AQ792" s="9">
        <f>Table1[[#This Row],[Total DW Consumption]]*0</f>
        <v>0</v>
      </c>
      <c r="AR792" s="9">
        <f>SUM(Table1[[#This Row],[Total Elec Energy]:[Total DW Energy]])</f>
        <v>115090.12855270656</v>
      </c>
      <c r="AS792" s="7">
        <f>IFERROR(Table1[[#This Row],[Total Building Energy (kBTU)]]/Table1[[#This Row],[Building Area]],0)</f>
        <v>3.7859840308137294</v>
      </c>
    </row>
    <row r="793" spans="1:45" x14ac:dyDescent="0.25">
      <c r="A793" s="4">
        <v>44197</v>
      </c>
      <c r="B793" t="s">
        <v>117</v>
      </c>
      <c r="C793">
        <f>VLOOKUP(Table1[[#This Row],[Building]],Building_Areas,2,FALSE)</f>
        <v>63711</v>
      </c>
      <c r="D793">
        <v>0</v>
      </c>
      <c r="F793">
        <v>239577.845</v>
      </c>
      <c r="G793">
        <v>3.760384313540833</v>
      </c>
      <c r="H793">
        <v>68254.25</v>
      </c>
      <c r="I793">
        <v>1962</v>
      </c>
      <c r="AF793" s="9">
        <f>SUMIF(Table1[[#Headers],[Steam Consumption]:[CHW Consumption_2]], "Elec*",D793:AE793)</f>
        <v>70216.25</v>
      </c>
      <c r="AG793" s="9">
        <f>SUMIF(Table1[[#Headers],[Steam Consumption]:[CHW Consumption_2]], "Gas*",D793:AE793)</f>
        <v>0</v>
      </c>
      <c r="AH793" s="9">
        <f>SUMIF(Table1[[#Headers],[Steam Consumption]:[CHW Consumption_2]], "Steam*",D793:AE793)</f>
        <v>0</v>
      </c>
      <c r="AI793" s="9">
        <f>SUMIF(Table1[[#Headers],[Steam Consumption]:[CHW Consumption_2]], "HW *",D793:AE793)</f>
        <v>0</v>
      </c>
      <c r="AJ793" s="9">
        <f>SUMIF(Table1[[#Headers],[Steam Consumption]:[CHW Consumption_2]], "CHW*",D793:AE793)</f>
        <v>0</v>
      </c>
      <c r="AK793" s="9">
        <f>SUMIF(Table1[[#Headers],[Steam Consumption]:[CHW Consumption_2]], "DW*",D793:AE793)</f>
        <v>0</v>
      </c>
      <c r="AL793" s="9">
        <f>Table1[[#This Row],[Total Elec Consumption]]*3.412</f>
        <v>239577.845</v>
      </c>
      <c r="AM793" s="9">
        <f>Table1[[#This Row],[Total Gas Consumption]]*1</f>
        <v>0</v>
      </c>
      <c r="AN793" s="9">
        <f>Table1[[#This Row],[Total Steam Consumption]]*950/1000</f>
        <v>0</v>
      </c>
      <c r="AO793" s="9">
        <f>Table1[[#This Row],[Total HW Consumption]]</f>
        <v>0</v>
      </c>
      <c r="AP793" s="9">
        <f>Table1[[#This Row],[Total CHW Consumption]]</f>
        <v>0</v>
      </c>
      <c r="AQ793" s="9">
        <f>Table1[[#This Row],[Total DW Consumption]]*0</f>
        <v>0</v>
      </c>
      <c r="AR793" s="9">
        <f>SUM(Table1[[#This Row],[Total Elec Energy]:[Total DW Energy]])</f>
        <v>239577.845</v>
      </c>
      <c r="AS793" s="7">
        <f>IFERROR(Table1[[#This Row],[Total Building Energy (kBTU)]]/Table1[[#This Row],[Building Area]],0)</f>
        <v>3.760384313540833</v>
      </c>
    </row>
    <row r="794" spans="1:45" x14ac:dyDescent="0.25">
      <c r="A794" s="4">
        <v>43405</v>
      </c>
      <c r="B794" t="s">
        <v>108</v>
      </c>
      <c r="C794">
        <f>VLOOKUP(Table1[[#This Row],[Building]],Building_Areas,2,FALSE)</f>
        <v>87647</v>
      </c>
      <c r="E794">
        <v>35790</v>
      </c>
      <c r="F794">
        <v>20067194.905714281</v>
      </c>
      <c r="G794">
        <v>228.95472641065049</v>
      </c>
      <c r="J794">
        <v>199450.71428571429</v>
      </c>
      <c r="K794">
        <v>2.1428571428571428</v>
      </c>
      <c r="L794">
        <v>0</v>
      </c>
      <c r="N794">
        <v>9.6428571428571441</v>
      </c>
      <c r="AB794">
        <v>7985.3571428571431</v>
      </c>
      <c r="AC794">
        <v>0</v>
      </c>
      <c r="AD794">
        <v>0</v>
      </c>
      <c r="AE794">
        <v>0</v>
      </c>
      <c r="AF794" s="9">
        <f>SUMIF(Table1[[#Headers],[Steam Consumption]:[CHW Consumption_2]], "Elec*",D794:AE794)</f>
        <v>35790</v>
      </c>
      <c r="AG794" s="9">
        <f>SUMIF(Table1[[#Headers],[Steam Consumption]:[CHW Consumption_2]], "Gas*",D794:AE794)</f>
        <v>199450.71428571429</v>
      </c>
      <c r="AH794" s="9">
        <f>SUMIF(Table1[[#Headers],[Steam Consumption]:[CHW Consumption_2]], "Steam*",D794:AE794)</f>
        <v>0</v>
      </c>
      <c r="AI794" s="9">
        <f>SUMIF(Table1[[#Headers],[Steam Consumption]:[CHW Consumption_2]], "HW *",D794:AE794)</f>
        <v>7987.5</v>
      </c>
      <c r="AJ794" s="9">
        <f>SUMIF(Table1[[#Headers],[Steam Consumption]:[CHW Consumption_2]], "CHW*",D794:AE794)</f>
        <v>9.6428571428571441</v>
      </c>
      <c r="AK794" s="9">
        <f>SUMIF(Table1[[#Headers],[Steam Consumption]:[CHW Consumption_2]], "DW*",D794:AE794)</f>
        <v>0</v>
      </c>
      <c r="AL794" s="9">
        <f>Table1[[#This Row],[Total Elec Consumption]]*3.412</f>
        <v>122115.48</v>
      </c>
      <c r="AM794" s="9">
        <f>Table1[[#This Row],[Total Gas Consumption]]*1</f>
        <v>199450.71428571429</v>
      </c>
      <c r="AN794" s="9">
        <f>Table1[[#This Row],[Total Steam Consumption]]*950/1000</f>
        <v>0</v>
      </c>
      <c r="AO794" s="9">
        <f>Table1[[#This Row],[Total HW Consumption]]</f>
        <v>7987.5</v>
      </c>
      <c r="AP794" s="9">
        <f>Table1[[#This Row],[Total CHW Consumption]]</f>
        <v>9.6428571428571441</v>
      </c>
      <c r="AQ794" s="9">
        <f>Table1[[#This Row],[Total DW Consumption]]*0</f>
        <v>0</v>
      </c>
      <c r="AR794" s="9">
        <f>SUM(Table1[[#This Row],[Total Elec Energy]:[Total DW Energy]])</f>
        <v>329563.33714285714</v>
      </c>
      <c r="AS794" s="7">
        <f>IFERROR(Table1[[#This Row],[Total Building Energy (kBTU)]]/Table1[[#This Row],[Building Area]],0)</f>
        <v>3.7601211352682595</v>
      </c>
    </row>
    <row r="795" spans="1:45" x14ac:dyDescent="0.25">
      <c r="A795" s="4">
        <v>44044</v>
      </c>
      <c r="B795" t="s">
        <v>125</v>
      </c>
      <c r="C795">
        <f>VLOOKUP(Table1[[#This Row],[Building]],Building_Areas,2,FALSE)</f>
        <v>27319</v>
      </c>
      <c r="E795">
        <v>28755.821428571431</v>
      </c>
      <c r="F795">
        <v>557579.14842857153</v>
      </c>
      <c r="G795">
        <v>20.409939910998631</v>
      </c>
      <c r="J795">
        <v>4594.6428571428578</v>
      </c>
      <c r="AF795" s="9">
        <f>SUMIF(Table1[[#Headers],[Steam Consumption]:[CHW Consumption_2]], "Elec*",D795:AE795)</f>
        <v>28755.821428571431</v>
      </c>
      <c r="AG795" s="9">
        <f>SUMIF(Table1[[#Headers],[Steam Consumption]:[CHW Consumption_2]], "Gas*",D795:AE795)</f>
        <v>4594.6428571428578</v>
      </c>
      <c r="AH795" s="9">
        <f>SUMIF(Table1[[#Headers],[Steam Consumption]:[CHW Consumption_2]], "Steam*",D795:AE795)</f>
        <v>0</v>
      </c>
      <c r="AI795" s="9">
        <f>SUMIF(Table1[[#Headers],[Steam Consumption]:[CHW Consumption_2]], "HW *",D795:AE795)</f>
        <v>0</v>
      </c>
      <c r="AJ795" s="9">
        <f>SUMIF(Table1[[#Headers],[Steam Consumption]:[CHW Consumption_2]], "CHW*",D795:AE795)</f>
        <v>0</v>
      </c>
      <c r="AK795" s="9">
        <f>SUMIF(Table1[[#Headers],[Steam Consumption]:[CHW Consumption_2]], "DW*",D795:AE795)</f>
        <v>0</v>
      </c>
      <c r="AL795" s="9">
        <f>Table1[[#This Row],[Total Elec Consumption]]*3.412</f>
        <v>98114.862714285715</v>
      </c>
      <c r="AM795" s="9">
        <f>Table1[[#This Row],[Total Gas Consumption]]*1</f>
        <v>4594.6428571428578</v>
      </c>
      <c r="AN795" s="9">
        <f>Table1[[#This Row],[Total Steam Consumption]]*950/1000</f>
        <v>0</v>
      </c>
      <c r="AO795" s="9">
        <f>Table1[[#This Row],[Total HW Consumption]]</f>
        <v>0</v>
      </c>
      <c r="AP795" s="9">
        <f>Table1[[#This Row],[Total CHW Consumption]]</f>
        <v>0</v>
      </c>
      <c r="AQ795" s="9">
        <f>Table1[[#This Row],[Total DW Consumption]]*0</f>
        <v>0</v>
      </c>
      <c r="AR795" s="9">
        <f>SUM(Table1[[#This Row],[Total Elec Energy]:[Total DW Energy]])</f>
        <v>102709.50557142857</v>
      </c>
      <c r="AS795" s="7">
        <f>IFERROR(Table1[[#This Row],[Total Building Energy (kBTU)]]/Table1[[#This Row],[Building Area]],0)</f>
        <v>3.7596363546040692</v>
      </c>
    </row>
    <row r="796" spans="1:45" x14ac:dyDescent="0.25">
      <c r="A796" s="4">
        <v>43983</v>
      </c>
      <c r="B796" t="s">
        <v>108</v>
      </c>
      <c r="C796">
        <f>VLOOKUP(Table1[[#This Row],[Building]],Building_Areas,2,FALSE)</f>
        <v>87647</v>
      </c>
      <c r="E796">
        <v>36136.071428571428</v>
      </c>
      <c r="F796">
        <v>8766630.2657142859</v>
      </c>
      <c r="G796">
        <v>100.0220231806483</v>
      </c>
      <c r="J796">
        <v>86432.142857142855</v>
      </c>
      <c r="K796">
        <v>0</v>
      </c>
      <c r="L796">
        <v>0</v>
      </c>
      <c r="N796">
        <v>1525.714285714286</v>
      </c>
      <c r="AB796">
        <v>85.714285714285722</v>
      </c>
      <c r="AC796">
        <v>107.1428571428572</v>
      </c>
      <c r="AD796">
        <v>66846.42857142858</v>
      </c>
      <c r="AE796">
        <v>51139.28571428571</v>
      </c>
      <c r="AF796" s="9">
        <f>SUMIF(Table1[[#Headers],[Steam Consumption]:[CHW Consumption_2]], "Elec*",D796:AE796)</f>
        <v>36136.071428571428</v>
      </c>
      <c r="AG796" s="9">
        <f>SUMIF(Table1[[#Headers],[Steam Consumption]:[CHW Consumption_2]], "Gas*",D796:AE796)</f>
        <v>86432.142857142855</v>
      </c>
      <c r="AH796" s="9">
        <f>SUMIF(Table1[[#Headers],[Steam Consumption]:[CHW Consumption_2]], "Steam*",D796:AE796)</f>
        <v>0</v>
      </c>
      <c r="AI796" s="9">
        <f>SUMIF(Table1[[#Headers],[Steam Consumption]:[CHW Consumption_2]], "HW *",D796:AE796)</f>
        <v>192.85714285714292</v>
      </c>
      <c r="AJ796" s="9">
        <f>SUMIF(Table1[[#Headers],[Steam Consumption]:[CHW Consumption_2]], "CHW*",D796:AE796)</f>
        <v>119511.42857142858</v>
      </c>
      <c r="AK796" s="9">
        <f>SUMIF(Table1[[#Headers],[Steam Consumption]:[CHW Consumption_2]], "DW*",D796:AE796)</f>
        <v>0</v>
      </c>
      <c r="AL796" s="9">
        <f>Table1[[#This Row],[Total Elec Consumption]]*3.412</f>
        <v>123296.2757142857</v>
      </c>
      <c r="AM796" s="9">
        <f>Table1[[#This Row],[Total Gas Consumption]]*1</f>
        <v>86432.142857142855</v>
      </c>
      <c r="AN796" s="9">
        <f>Table1[[#This Row],[Total Steam Consumption]]*950/1000</f>
        <v>0</v>
      </c>
      <c r="AO796" s="9">
        <f>Table1[[#This Row],[Total HW Consumption]]</f>
        <v>192.85714285714292</v>
      </c>
      <c r="AP796" s="9">
        <f>Table1[[#This Row],[Total CHW Consumption]]</f>
        <v>119511.42857142858</v>
      </c>
      <c r="AQ796" s="9">
        <f>Table1[[#This Row],[Total DW Consumption]]*0</f>
        <v>0</v>
      </c>
      <c r="AR796" s="9">
        <f>SUM(Table1[[#This Row],[Total Elec Energy]:[Total DW Energy]])</f>
        <v>329432.70428571431</v>
      </c>
      <c r="AS796" s="7">
        <f>IFERROR(Table1[[#This Row],[Total Building Energy (kBTU)]]/Table1[[#This Row],[Building Area]],0)</f>
        <v>3.7586306922737149</v>
      </c>
    </row>
    <row r="797" spans="1:45" x14ac:dyDescent="0.25">
      <c r="A797" s="4">
        <v>43862</v>
      </c>
      <c r="B797" t="s">
        <v>108</v>
      </c>
      <c r="C797">
        <f>VLOOKUP(Table1[[#This Row],[Building]],Building_Areas,2,FALSE)</f>
        <v>87647</v>
      </c>
      <c r="E797">
        <v>33757.705882352937</v>
      </c>
      <c r="F797">
        <v>20368791.557165589</v>
      </c>
      <c r="G797">
        <v>232.39576434065731</v>
      </c>
      <c r="J797">
        <v>202536</v>
      </c>
      <c r="K797">
        <v>1533.375</v>
      </c>
      <c r="L797">
        <v>0</v>
      </c>
      <c r="N797">
        <v>0</v>
      </c>
      <c r="AB797">
        <v>8719.7199999999993</v>
      </c>
      <c r="AC797">
        <v>0</v>
      </c>
      <c r="AD797">
        <v>11.6</v>
      </c>
      <c r="AE797">
        <v>0</v>
      </c>
      <c r="AF797" s="9">
        <f>SUMIF(Table1[[#Headers],[Steam Consumption]:[CHW Consumption_2]], "Elec*",D797:AE797)</f>
        <v>33757.705882352937</v>
      </c>
      <c r="AG797" s="9">
        <f>SUMIF(Table1[[#Headers],[Steam Consumption]:[CHW Consumption_2]], "Gas*",D797:AE797)</f>
        <v>202536</v>
      </c>
      <c r="AH797" s="9">
        <f>SUMIF(Table1[[#Headers],[Steam Consumption]:[CHW Consumption_2]], "Steam*",D797:AE797)</f>
        <v>0</v>
      </c>
      <c r="AI797" s="9">
        <f>SUMIF(Table1[[#Headers],[Steam Consumption]:[CHW Consumption_2]], "HW *",D797:AE797)</f>
        <v>10253.094999999999</v>
      </c>
      <c r="AJ797" s="9">
        <f>SUMIF(Table1[[#Headers],[Steam Consumption]:[CHW Consumption_2]], "CHW*",D797:AE797)</f>
        <v>11.6</v>
      </c>
      <c r="AK797" s="9">
        <f>SUMIF(Table1[[#Headers],[Steam Consumption]:[CHW Consumption_2]], "DW*",D797:AE797)</f>
        <v>0</v>
      </c>
      <c r="AL797" s="9">
        <f>Table1[[#This Row],[Total Elec Consumption]]*3.412</f>
        <v>115181.29247058822</v>
      </c>
      <c r="AM797" s="9">
        <f>Table1[[#This Row],[Total Gas Consumption]]*1</f>
        <v>202536</v>
      </c>
      <c r="AN797" s="9">
        <f>Table1[[#This Row],[Total Steam Consumption]]*950/1000</f>
        <v>0</v>
      </c>
      <c r="AO797" s="9">
        <f>Table1[[#This Row],[Total HW Consumption]]</f>
        <v>10253.094999999999</v>
      </c>
      <c r="AP797" s="9">
        <f>Table1[[#This Row],[Total CHW Consumption]]</f>
        <v>11.6</v>
      </c>
      <c r="AQ797" s="9">
        <f>Table1[[#This Row],[Total DW Consumption]]*0</f>
        <v>0</v>
      </c>
      <c r="AR797" s="9">
        <f>SUM(Table1[[#This Row],[Total Elec Energy]:[Total DW Energy]])</f>
        <v>327981.98747058818</v>
      </c>
      <c r="AS797" s="7">
        <f>IFERROR(Table1[[#This Row],[Total Building Energy (kBTU)]]/Table1[[#This Row],[Building Area]],0)</f>
        <v>3.7420788785764278</v>
      </c>
    </row>
    <row r="798" spans="1:45" x14ac:dyDescent="0.25">
      <c r="A798" s="4">
        <v>43922</v>
      </c>
      <c r="B798" t="s">
        <v>84</v>
      </c>
      <c r="C798">
        <f>VLOOKUP(Table1[[#This Row],[Building]],Building_Areas,2,FALSE)</f>
        <v>111135</v>
      </c>
      <c r="D798">
        <v>320854.28571428568</v>
      </c>
      <c r="E798">
        <v>32505.555555555551</v>
      </c>
      <c r="F798">
        <v>293003874.66984117</v>
      </c>
      <c r="G798">
        <v>2636.4680314018201</v>
      </c>
      <c r="L798">
        <v>273857.1428571429</v>
      </c>
      <c r="N798">
        <v>0</v>
      </c>
      <c r="AF798" s="9">
        <f>SUMIF(Table1[[#Headers],[Steam Consumption]:[CHW Consumption_2]], "Elec*",D798:AE798)</f>
        <v>32505.555555555551</v>
      </c>
      <c r="AG798" s="9">
        <f>SUMIF(Table1[[#Headers],[Steam Consumption]:[CHW Consumption_2]], "Gas*",D798:AE798)</f>
        <v>0</v>
      </c>
      <c r="AH798" s="9">
        <f>SUMIF(Table1[[#Headers],[Steam Consumption]:[CHW Consumption_2]], "Steam*",D798:AE798)</f>
        <v>320854.28571428568</v>
      </c>
      <c r="AI798" s="9">
        <f>SUMIF(Table1[[#Headers],[Steam Consumption]:[CHW Consumption_2]], "HW *",D798:AE798)</f>
        <v>0</v>
      </c>
      <c r="AJ798" s="9">
        <f>SUMIF(Table1[[#Headers],[Steam Consumption]:[CHW Consumption_2]], "CHW*",D798:AE798)</f>
        <v>0</v>
      </c>
      <c r="AK798" s="9">
        <f>SUMIF(Table1[[#Headers],[Steam Consumption]:[CHW Consumption_2]], "DW*",D798:AE798)</f>
        <v>273857.1428571429</v>
      </c>
      <c r="AL798" s="9">
        <f>Table1[[#This Row],[Total Elec Consumption]]*3.412</f>
        <v>110908.95555555554</v>
      </c>
      <c r="AM798" s="9">
        <f>Table1[[#This Row],[Total Gas Consumption]]*1</f>
        <v>0</v>
      </c>
      <c r="AN798" s="9">
        <f>Table1[[#This Row],[Total Steam Consumption]]*950/1000</f>
        <v>304811.57142857142</v>
      </c>
      <c r="AO798" s="9">
        <f>Table1[[#This Row],[Total HW Consumption]]</f>
        <v>0</v>
      </c>
      <c r="AP798" s="9">
        <f>Table1[[#This Row],[Total CHW Consumption]]</f>
        <v>0</v>
      </c>
      <c r="AQ798" s="9">
        <f>Table1[[#This Row],[Total DW Consumption]]*0</f>
        <v>0</v>
      </c>
      <c r="AR798" s="9">
        <f>SUM(Table1[[#This Row],[Total Elec Energy]:[Total DW Energy]])</f>
        <v>415720.52698412695</v>
      </c>
      <c r="AS798" s="7">
        <f>IFERROR(Table1[[#This Row],[Total Building Energy (kBTU)]]/Table1[[#This Row],[Building Area]],0)</f>
        <v>3.7406804965503841</v>
      </c>
    </row>
    <row r="799" spans="1:45" x14ac:dyDescent="0.25">
      <c r="A799" s="4">
        <v>43497</v>
      </c>
      <c r="B799" t="s">
        <v>194</v>
      </c>
      <c r="C799">
        <f>VLOOKUP(Table1[[#This Row],[Building]],Building_Areas,2,FALSE)</f>
        <v>93667</v>
      </c>
      <c r="F799">
        <v>606666.27839999995</v>
      </c>
      <c r="G799">
        <v>6.476841132949704</v>
      </c>
      <c r="H799">
        <v>89592.159999999989</v>
      </c>
      <c r="I799">
        <v>12910.24</v>
      </c>
      <c r="K799">
        <v>89.600000000000009</v>
      </c>
      <c r="L799">
        <v>256928</v>
      </c>
      <c r="AF799" s="9">
        <f>SUMIF(Table1[[#Headers],[Steam Consumption]:[CHW Consumption_2]], "Elec*",D799:AE799)</f>
        <v>102502.39999999999</v>
      </c>
      <c r="AG799" s="9">
        <f>SUMIF(Table1[[#Headers],[Steam Consumption]:[CHW Consumption_2]], "Gas*",D799:AE799)</f>
        <v>0</v>
      </c>
      <c r="AH799" s="9">
        <f>SUMIF(Table1[[#Headers],[Steam Consumption]:[CHW Consumption_2]], "Steam*",D799:AE799)</f>
        <v>0</v>
      </c>
      <c r="AI799" s="9">
        <f>SUMIF(Table1[[#Headers],[Steam Consumption]:[CHW Consumption_2]], "HW *",D799:AE799)</f>
        <v>89.600000000000009</v>
      </c>
      <c r="AJ799" s="9">
        <f>SUMIF(Table1[[#Headers],[Steam Consumption]:[CHW Consumption_2]], "CHW*",D799:AE799)</f>
        <v>0</v>
      </c>
      <c r="AK799" s="9">
        <f>SUMIF(Table1[[#Headers],[Steam Consumption]:[CHW Consumption_2]], "DW*",D799:AE799)</f>
        <v>256928</v>
      </c>
      <c r="AL799" s="9">
        <f>Table1[[#This Row],[Total Elec Consumption]]*3.412</f>
        <v>349738.18879999995</v>
      </c>
      <c r="AM799" s="9">
        <f>Table1[[#This Row],[Total Gas Consumption]]*1</f>
        <v>0</v>
      </c>
      <c r="AN799" s="9">
        <f>Table1[[#This Row],[Total Steam Consumption]]*950/1000</f>
        <v>0</v>
      </c>
      <c r="AO799" s="9">
        <f>Table1[[#This Row],[Total HW Consumption]]</f>
        <v>89.600000000000009</v>
      </c>
      <c r="AP799" s="9">
        <f>Table1[[#This Row],[Total CHW Consumption]]</f>
        <v>0</v>
      </c>
      <c r="AQ799" s="9">
        <f>Table1[[#This Row],[Total DW Consumption]]*0</f>
        <v>0</v>
      </c>
      <c r="AR799" s="9">
        <f>SUM(Table1[[#This Row],[Total Elec Energy]:[Total DW Energy]])</f>
        <v>349827.78879999992</v>
      </c>
      <c r="AS799" s="7">
        <f>IFERROR(Table1[[#This Row],[Total Building Energy (kBTU)]]/Table1[[#This Row],[Building Area]],0)</f>
        <v>3.7348029594200725</v>
      </c>
    </row>
    <row r="800" spans="1:45" x14ac:dyDescent="0.25">
      <c r="A800" s="4">
        <v>44105</v>
      </c>
      <c r="B800" t="s">
        <v>99</v>
      </c>
      <c r="C800">
        <f>VLOOKUP(Table1[[#This Row],[Building]],Building_Areas,2,FALSE)</f>
        <v>123454</v>
      </c>
      <c r="D800">
        <v>196920</v>
      </c>
      <c r="F800">
        <v>179994760.10800001</v>
      </c>
      <c r="G800">
        <v>1457.990507460268</v>
      </c>
      <c r="H800">
        <v>30285</v>
      </c>
      <c r="I800">
        <v>49674</v>
      </c>
      <c r="L800">
        <v>130900</v>
      </c>
      <c r="N800">
        <v>0</v>
      </c>
      <c r="AF800" s="9">
        <f>SUMIF(Table1[[#Headers],[Steam Consumption]:[CHW Consumption_2]], "Elec*",D800:AE800)</f>
        <v>79959</v>
      </c>
      <c r="AG800" s="9">
        <f>SUMIF(Table1[[#Headers],[Steam Consumption]:[CHW Consumption_2]], "Gas*",D800:AE800)</f>
        <v>0</v>
      </c>
      <c r="AH800" s="9">
        <f>SUMIF(Table1[[#Headers],[Steam Consumption]:[CHW Consumption_2]], "Steam*",D800:AE800)</f>
        <v>196920</v>
      </c>
      <c r="AI800" s="9">
        <f>SUMIF(Table1[[#Headers],[Steam Consumption]:[CHW Consumption_2]], "HW *",D800:AE800)</f>
        <v>0</v>
      </c>
      <c r="AJ800" s="9">
        <f>SUMIF(Table1[[#Headers],[Steam Consumption]:[CHW Consumption_2]], "CHW*",D800:AE800)</f>
        <v>0</v>
      </c>
      <c r="AK800" s="9">
        <f>SUMIF(Table1[[#Headers],[Steam Consumption]:[CHW Consumption_2]], "DW*",D800:AE800)</f>
        <v>130900</v>
      </c>
      <c r="AL800" s="9">
        <f>Table1[[#This Row],[Total Elec Consumption]]*3.412</f>
        <v>272820.10800000001</v>
      </c>
      <c r="AM800" s="9">
        <f>Table1[[#This Row],[Total Gas Consumption]]*1</f>
        <v>0</v>
      </c>
      <c r="AN800" s="9">
        <f>Table1[[#This Row],[Total Steam Consumption]]*950/1000</f>
        <v>187074</v>
      </c>
      <c r="AO800" s="9">
        <f>Table1[[#This Row],[Total HW Consumption]]</f>
        <v>0</v>
      </c>
      <c r="AP800" s="9">
        <f>Table1[[#This Row],[Total CHW Consumption]]</f>
        <v>0</v>
      </c>
      <c r="AQ800" s="9">
        <f>Table1[[#This Row],[Total DW Consumption]]*0</f>
        <v>0</v>
      </c>
      <c r="AR800" s="9">
        <f>SUM(Table1[[#This Row],[Total Elec Energy]:[Total DW Energy]])</f>
        <v>459894.10800000001</v>
      </c>
      <c r="AS800" s="7">
        <f>IFERROR(Table1[[#This Row],[Total Building Energy (kBTU)]]/Table1[[#This Row],[Building Area]],0)</f>
        <v>3.7252264649181073</v>
      </c>
    </row>
    <row r="801" spans="1:45" x14ac:dyDescent="0.25">
      <c r="A801" s="4">
        <v>43739</v>
      </c>
      <c r="B801" t="s">
        <v>108</v>
      </c>
      <c r="C801">
        <f>VLOOKUP(Table1[[#This Row],[Building]],Building_Areas,2,FALSE)</f>
        <v>87647</v>
      </c>
      <c r="E801">
        <v>40007.71428571429</v>
      </c>
      <c r="F801">
        <v>15620934.5176601</v>
      </c>
      <c r="G801">
        <v>178.22554699716019</v>
      </c>
      <c r="J801">
        <v>154843.93103448281</v>
      </c>
      <c r="K801">
        <v>2.137931034482758</v>
      </c>
      <c r="L801">
        <v>0</v>
      </c>
      <c r="N801">
        <v>384.82758620689663</v>
      </c>
      <c r="AB801">
        <v>4411.620689655173</v>
      </c>
      <c r="AC801">
        <v>0</v>
      </c>
      <c r="AD801">
        <v>11331.03448275862</v>
      </c>
      <c r="AE801">
        <v>18963.448275862069</v>
      </c>
      <c r="AF801" s="9">
        <f>SUMIF(Table1[[#Headers],[Steam Consumption]:[CHW Consumption_2]], "Elec*",D801:AE801)</f>
        <v>40007.71428571429</v>
      </c>
      <c r="AG801" s="9">
        <f>SUMIF(Table1[[#Headers],[Steam Consumption]:[CHW Consumption_2]], "Gas*",D801:AE801)</f>
        <v>154843.93103448281</v>
      </c>
      <c r="AH801" s="9">
        <f>SUMIF(Table1[[#Headers],[Steam Consumption]:[CHW Consumption_2]], "Steam*",D801:AE801)</f>
        <v>0</v>
      </c>
      <c r="AI801" s="9">
        <f>SUMIF(Table1[[#Headers],[Steam Consumption]:[CHW Consumption_2]], "HW *",D801:AE801)</f>
        <v>4413.7586206896558</v>
      </c>
      <c r="AJ801" s="9">
        <f>SUMIF(Table1[[#Headers],[Steam Consumption]:[CHW Consumption_2]], "CHW*",D801:AE801)</f>
        <v>30679.310344827587</v>
      </c>
      <c r="AK801" s="9">
        <f>SUMIF(Table1[[#Headers],[Steam Consumption]:[CHW Consumption_2]], "DW*",D801:AE801)</f>
        <v>0</v>
      </c>
      <c r="AL801" s="9">
        <f>Table1[[#This Row],[Total Elec Consumption]]*3.412</f>
        <v>136506.32114285717</v>
      </c>
      <c r="AM801" s="9">
        <f>Table1[[#This Row],[Total Gas Consumption]]*1</f>
        <v>154843.93103448281</v>
      </c>
      <c r="AN801" s="9">
        <f>Table1[[#This Row],[Total Steam Consumption]]*950/1000</f>
        <v>0</v>
      </c>
      <c r="AO801" s="9">
        <f>Table1[[#This Row],[Total HW Consumption]]</f>
        <v>4413.7586206896558</v>
      </c>
      <c r="AP801" s="9">
        <f>Table1[[#This Row],[Total CHW Consumption]]</f>
        <v>30679.310344827587</v>
      </c>
      <c r="AQ801" s="9">
        <f>Table1[[#This Row],[Total DW Consumption]]*0</f>
        <v>0</v>
      </c>
      <c r="AR801" s="9">
        <f>SUM(Table1[[#This Row],[Total Elec Energy]:[Total DW Energy]])</f>
        <v>326443.32114285725</v>
      </c>
      <c r="AS801" s="7">
        <f>IFERROR(Table1[[#This Row],[Total Building Energy (kBTU)]]/Table1[[#This Row],[Building Area]],0)</f>
        <v>3.7245236133907293</v>
      </c>
    </row>
    <row r="802" spans="1:45" x14ac:dyDescent="0.25">
      <c r="A802" s="4">
        <v>44409</v>
      </c>
      <c r="B802" t="s">
        <v>117</v>
      </c>
      <c r="C802">
        <f>VLOOKUP(Table1[[#This Row],[Building]],Building_Areas,2,FALSE)</f>
        <v>63711</v>
      </c>
      <c r="D802">
        <v>0</v>
      </c>
      <c r="F802">
        <v>236963.29295686269</v>
      </c>
      <c r="G802">
        <v>3.7193466270638149</v>
      </c>
      <c r="H802">
        <v>68346.733333333323</v>
      </c>
      <c r="I802">
        <v>1103.2352941176471</v>
      </c>
      <c r="AF802" s="9">
        <f>SUMIF(Table1[[#Headers],[Steam Consumption]:[CHW Consumption_2]], "Elec*",D802:AE802)</f>
        <v>69449.968627450973</v>
      </c>
      <c r="AG802" s="9">
        <f>SUMIF(Table1[[#Headers],[Steam Consumption]:[CHW Consumption_2]], "Gas*",D802:AE802)</f>
        <v>0</v>
      </c>
      <c r="AH802" s="9">
        <f>SUMIF(Table1[[#Headers],[Steam Consumption]:[CHW Consumption_2]], "Steam*",D802:AE802)</f>
        <v>0</v>
      </c>
      <c r="AI802" s="9">
        <f>SUMIF(Table1[[#Headers],[Steam Consumption]:[CHW Consumption_2]], "HW *",D802:AE802)</f>
        <v>0</v>
      </c>
      <c r="AJ802" s="9">
        <f>SUMIF(Table1[[#Headers],[Steam Consumption]:[CHW Consumption_2]], "CHW*",D802:AE802)</f>
        <v>0</v>
      </c>
      <c r="AK802" s="9">
        <f>SUMIF(Table1[[#Headers],[Steam Consumption]:[CHW Consumption_2]], "DW*",D802:AE802)</f>
        <v>0</v>
      </c>
      <c r="AL802" s="9">
        <f>Table1[[#This Row],[Total Elec Consumption]]*3.412</f>
        <v>236963.29295686272</v>
      </c>
      <c r="AM802" s="9">
        <f>Table1[[#This Row],[Total Gas Consumption]]*1</f>
        <v>0</v>
      </c>
      <c r="AN802" s="9">
        <f>Table1[[#This Row],[Total Steam Consumption]]*950/1000</f>
        <v>0</v>
      </c>
      <c r="AO802" s="9">
        <f>Table1[[#This Row],[Total HW Consumption]]</f>
        <v>0</v>
      </c>
      <c r="AP802" s="9">
        <f>Table1[[#This Row],[Total CHW Consumption]]</f>
        <v>0</v>
      </c>
      <c r="AQ802" s="9">
        <f>Table1[[#This Row],[Total DW Consumption]]*0</f>
        <v>0</v>
      </c>
      <c r="AR802" s="9">
        <f>SUM(Table1[[#This Row],[Total Elec Energy]:[Total DW Energy]])</f>
        <v>236963.29295686272</v>
      </c>
      <c r="AS802" s="7">
        <f>IFERROR(Table1[[#This Row],[Total Building Energy (kBTU)]]/Table1[[#This Row],[Building Area]],0)</f>
        <v>3.7193466270638149</v>
      </c>
    </row>
    <row r="803" spans="1:45" x14ac:dyDescent="0.25">
      <c r="A803" s="4">
        <v>44562</v>
      </c>
      <c r="B803" t="s">
        <v>108</v>
      </c>
      <c r="C803">
        <f>VLOOKUP(Table1[[#This Row],[Building]],Building_Areas,2,FALSE)</f>
        <v>87647</v>
      </c>
      <c r="E803">
        <v>30061.142857142859</v>
      </c>
      <c r="F803">
        <v>21293869.720528569</v>
      </c>
      <c r="G803">
        <v>242.9503544962015</v>
      </c>
      <c r="J803">
        <v>211912.9</v>
      </c>
      <c r="K803">
        <v>0</v>
      </c>
      <c r="L803">
        <v>0</v>
      </c>
      <c r="N803">
        <v>0</v>
      </c>
      <c r="AB803">
        <v>11085.6</v>
      </c>
      <c r="AC803">
        <v>0</v>
      </c>
      <c r="AD803">
        <v>15.5</v>
      </c>
      <c r="AE803">
        <v>0</v>
      </c>
      <c r="AF803" s="9">
        <f>SUMIF(Table1[[#Headers],[Steam Consumption]:[CHW Consumption_2]], "Elec*",D803:AE803)</f>
        <v>30061.142857142859</v>
      </c>
      <c r="AG803" s="9">
        <f>SUMIF(Table1[[#Headers],[Steam Consumption]:[CHW Consumption_2]], "Gas*",D803:AE803)</f>
        <v>211912.9</v>
      </c>
      <c r="AH803" s="9">
        <f>SUMIF(Table1[[#Headers],[Steam Consumption]:[CHW Consumption_2]], "Steam*",D803:AE803)</f>
        <v>0</v>
      </c>
      <c r="AI803" s="9">
        <f>SUMIF(Table1[[#Headers],[Steam Consumption]:[CHW Consumption_2]], "HW *",D803:AE803)</f>
        <v>11085.6</v>
      </c>
      <c r="AJ803" s="9">
        <f>SUMIF(Table1[[#Headers],[Steam Consumption]:[CHW Consumption_2]], "CHW*",D803:AE803)</f>
        <v>15.5</v>
      </c>
      <c r="AK803" s="9">
        <f>SUMIF(Table1[[#Headers],[Steam Consumption]:[CHW Consumption_2]], "DW*",D803:AE803)</f>
        <v>0</v>
      </c>
      <c r="AL803" s="9">
        <f>Table1[[#This Row],[Total Elec Consumption]]*3.412</f>
        <v>102568.61942857143</v>
      </c>
      <c r="AM803" s="9">
        <f>Table1[[#This Row],[Total Gas Consumption]]*1</f>
        <v>211912.9</v>
      </c>
      <c r="AN803" s="9">
        <f>Table1[[#This Row],[Total Steam Consumption]]*950/1000</f>
        <v>0</v>
      </c>
      <c r="AO803" s="9">
        <f>Table1[[#This Row],[Total HW Consumption]]</f>
        <v>11085.6</v>
      </c>
      <c r="AP803" s="9">
        <f>Table1[[#This Row],[Total CHW Consumption]]</f>
        <v>15.5</v>
      </c>
      <c r="AQ803" s="9">
        <f>Table1[[#This Row],[Total DW Consumption]]*0</f>
        <v>0</v>
      </c>
      <c r="AR803" s="9">
        <f>SUM(Table1[[#This Row],[Total Elec Energy]:[Total DW Energy]])</f>
        <v>325582.61942857143</v>
      </c>
      <c r="AS803" s="7">
        <f>IFERROR(Table1[[#This Row],[Total Building Energy (kBTU)]]/Table1[[#This Row],[Building Area]],0)</f>
        <v>3.7147035201270029</v>
      </c>
    </row>
    <row r="804" spans="1:45" x14ac:dyDescent="0.25">
      <c r="A804" s="4">
        <v>44348</v>
      </c>
      <c r="B804" t="s">
        <v>108</v>
      </c>
      <c r="C804">
        <f>VLOOKUP(Table1[[#This Row],[Building]],Building_Areas,2,FALSE)</f>
        <v>87647</v>
      </c>
      <c r="E804">
        <v>30414</v>
      </c>
      <c r="F804">
        <v>8743907.9039999992</v>
      </c>
      <c r="G804">
        <v>99.762774584412469</v>
      </c>
      <c r="J804">
        <v>86400</v>
      </c>
      <c r="K804">
        <v>0</v>
      </c>
      <c r="L804">
        <v>0</v>
      </c>
      <c r="N804">
        <v>1789</v>
      </c>
      <c r="AB804">
        <v>7</v>
      </c>
      <c r="AC804">
        <v>10</v>
      </c>
      <c r="AD804">
        <v>62550</v>
      </c>
      <c r="AE804">
        <v>70980</v>
      </c>
      <c r="AF804" s="9">
        <f>SUMIF(Table1[[#Headers],[Steam Consumption]:[CHW Consumption_2]], "Elec*",D804:AE804)</f>
        <v>30414</v>
      </c>
      <c r="AG804" s="9">
        <f>SUMIF(Table1[[#Headers],[Steam Consumption]:[CHW Consumption_2]], "Gas*",D804:AE804)</f>
        <v>86400</v>
      </c>
      <c r="AH804" s="9">
        <f>SUMIF(Table1[[#Headers],[Steam Consumption]:[CHW Consumption_2]], "Steam*",D804:AE804)</f>
        <v>0</v>
      </c>
      <c r="AI804" s="9">
        <f>SUMIF(Table1[[#Headers],[Steam Consumption]:[CHW Consumption_2]], "HW *",D804:AE804)</f>
        <v>17</v>
      </c>
      <c r="AJ804" s="9">
        <f>SUMIF(Table1[[#Headers],[Steam Consumption]:[CHW Consumption_2]], "CHW*",D804:AE804)</f>
        <v>135319</v>
      </c>
      <c r="AK804" s="9">
        <f>SUMIF(Table1[[#Headers],[Steam Consumption]:[CHW Consumption_2]], "DW*",D804:AE804)</f>
        <v>0</v>
      </c>
      <c r="AL804" s="9">
        <f>Table1[[#This Row],[Total Elec Consumption]]*3.412</f>
        <v>103772.568</v>
      </c>
      <c r="AM804" s="9">
        <f>Table1[[#This Row],[Total Gas Consumption]]*1</f>
        <v>86400</v>
      </c>
      <c r="AN804" s="9">
        <f>Table1[[#This Row],[Total Steam Consumption]]*950/1000</f>
        <v>0</v>
      </c>
      <c r="AO804" s="9">
        <f>Table1[[#This Row],[Total HW Consumption]]</f>
        <v>17</v>
      </c>
      <c r="AP804" s="9">
        <f>Table1[[#This Row],[Total CHW Consumption]]</f>
        <v>135319</v>
      </c>
      <c r="AQ804" s="9">
        <f>Table1[[#This Row],[Total DW Consumption]]*0</f>
        <v>0</v>
      </c>
      <c r="AR804" s="9">
        <f>SUM(Table1[[#This Row],[Total Elec Energy]:[Total DW Energy]])</f>
        <v>325508.56799999997</v>
      </c>
      <c r="AS804" s="7">
        <f>IFERROR(Table1[[#This Row],[Total Building Energy (kBTU)]]/Table1[[#This Row],[Building Area]],0)</f>
        <v>3.7138586374890181</v>
      </c>
    </row>
    <row r="805" spans="1:45" x14ac:dyDescent="0.25">
      <c r="A805" s="4">
        <v>44682</v>
      </c>
      <c r="B805" t="s">
        <v>98</v>
      </c>
      <c r="C805">
        <f>VLOOKUP(Table1[[#This Row],[Building]],Building_Areas,2,FALSE)</f>
        <v>53163.17</v>
      </c>
      <c r="E805">
        <v>48492.551724137928</v>
      </c>
      <c r="F805">
        <v>3346331.4633300491</v>
      </c>
      <c r="G805">
        <v>62.944744715874748</v>
      </c>
      <c r="J805">
        <v>31791.03448275862</v>
      </c>
      <c r="L805">
        <v>1771.428571428572</v>
      </c>
      <c r="AF805" s="9">
        <f>SUMIF(Table1[[#Headers],[Steam Consumption]:[CHW Consumption_2]], "Elec*",D805:AE805)</f>
        <v>48492.551724137928</v>
      </c>
      <c r="AG805" s="9">
        <f>SUMIF(Table1[[#Headers],[Steam Consumption]:[CHW Consumption_2]], "Gas*",D805:AE805)</f>
        <v>31791.03448275862</v>
      </c>
      <c r="AH805" s="9">
        <f>SUMIF(Table1[[#Headers],[Steam Consumption]:[CHW Consumption_2]], "Steam*",D805:AE805)</f>
        <v>0</v>
      </c>
      <c r="AI805" s="9">
        <f>SUMIF(Table1[[#Headers],[Steam Consumption]:[CHW Consumption_2]], "HW *",D805:AE805)</f>
        <v>0</v>
      </c>
      <c r="AJ805" s="9">
        <f>SUMIF(Table1[[#Headers],[Steam Consumption]:[CHW Consumption_2]], "CHW*",D805:AE805)</f>
        <v>0</v>
      </c>
      <c r="AK805" s="9">
        <f>SUMIF(Table1[[#Headers],[Steam Consumption]:[CHW Consumption_2]], "DW*",D805:AE805)</f>
        <v>1771.428571428572</v>
      </c>
      <c r="AL805" s="9">
        <f>Table1[[#This Row],[Total Elec Consumption]]*3.412</f>
        <v>165456.5864827586</v>
      </c>
      <c r="AM805" s="9">
        <f>Table1[[#This Row],[Total Gas Consumption]]*1</f>
        <v>31791.03448275862</v>
      </c>
      <c r="AN805" s="9">
        <f>Table1[[#This Row],[Total Steam Consumption]]*950/1000</f>
        <v>0</v>
      </c>
      <c r="AO805" s="9">
        <f>Table1[[#This Row],[Total HW Consumption]]</f>
        <v>0</v>
      </c>
      <c r="AP805" s="9">
        <f>Table1[[#This Row],[Total CHW Consumption]]</f>
        <v>0</v>
      </c>
      <c r="AQ805" s="9">
        <f>Table1[[#This Row],[Total DW Consumption]]*0</f>
        <v>0</v>
      </c>
      <c r="AR805" s="9">
        <f>SUM(Table1[[#This Row],[Total Elec Energy]:[Total DW Energy]])</f>
        <v>197247.62096551721</v>
      </c>
      <c r="AS805" s="7">
        <f>IFERROR(Table1[[#This Row],[Total Building Energy (kBTU)]]/Table1[[#This Row],[Building Area]],0)</f>
        <v>3.7102306157724834</v>
      </c>
    </row>
    <row r="806" spans="1:45" x14ac:dyDescent="0.25">
      <c r="A806" s="4">
        <v>44682</v>
      </c>
      <c r="B806" t="s">
        <v>122</v>
      </c>
      <c r="C806">
        <f>VLOOKUP(Table1[[#This Row],[Building]],Building_Areas,2,FALSE)</f>
        <v>83906</v>
      </c>
      <c r="D806">
        <v>0</v>
      </c>
      <c r="F806">
        <v>119633.4768275862</v>
      </c>
      <c r="G806">
        <v>1.4258035995946201</v>
      </c>
      <c r="H806">
        <v>26069.931034482761</v>
      </c>
      <c r="I806">
        <v>8937.6206896551721</v>
      </c>
      <c r="N806">
        <v>187710.3448275862</v>
      </c>
      <c r="AF806" s="9">
        <f>SUMIF(Table1[[#Headers],[Steam Consumption]:[CHW Consumption_2]], "Elec*",D806:AE806)</f>
        <v>35007.551724137935</v>
      </c>
      <c r="AG806" s="9">
        <f>SUMIF(Table1[[#Headers],[Steam Consumption]:[CHW Consumption_2]], "Gas*",D806:AE806)</f>
        <v>0</v>
      </c>
      <c r="AH806" s="9">
        <f>SUMIF(Table1[[#Headers],[Steam Consumption]:[CHW Consumption_2]], "Steam*",D806:AE806)</f>
        <v>0</v>
      </c>
      <c r="AI806" s="9">
        <f>SUMIF(Table1[[#Headers],[Steam Consumption]:[CHW Consumption_2]], "HW *",D806:AE806)</f>
        <v>0</v>
      </c>
      <c r="AJ806" s="9">
        <f>SUMIF(Table1[[#Headers],[Steam Consumption]:[CHW Consumption_2]], "CHW*",D806:AE806)</f>
        <v>187710.3448275862</v>
      </c>
      <c r="AK806" s="9">
        <f>SUMIF(Table1[[#Headers],[Steam Consumption]:[CHW Consumption_2]], "DW*",D806:AE806)</f>
        <v>0</v>
      </c>
      <c r="AL806" s="9">
        <f>Table1[[#This Row],[Total Elec Consumption]]*3.412</f>
        <v>119445.76648275863</v>
      </c>
      <c r="AM806" s="9">
        <f>Table1[[#This Row],[Total Gas Consumption]]*1</f>
        <v>0</v>
      </c>
      <c r="AN806" s="9">
        <f>Table1[[#This Row],[Total Steam Consumption]]*950/1000</f>
        <v>0</v>
      </c>
      <c r="AO806" s="9">
        <f>Table1[[#This Row],[Total HW Consumption]]</f>
        <v>0</v>
      </c>
      <c r="AP806" s="9">
        <f>Table1[[#This Row],[Total CHW Consumption]]</f>
        <v>187710.3448275862</v>
      </c>
      <c r="AQ806" s="9">
        <f>Table1[[#This Row],[Total DW Consumption]]*0</f>
        <v>0</v>
      </c>
      <c r="AR806" s="9">
        <f>SUM(Table1[[#This Row],[Total Elec Energy]:[Total DW Energy]])</f>
        <v>307156.11131034483</v>
      </c>
      <c r="AS806" s="7">
        <f>IFERROR(Table1[[#This Row],[Total Building Energy (kBTU)]]/Table1[[#This Row],[Building Area]],0)</f>
        <v>3.6607168892611353</v>
      </c>
    </row>
    <row r="807" spans="1:45" x14ac:dyDescent="0.25">
      <c r="A807" s="4">
        <v>43221</v>
      </c>
      <c r="B807" t="s">
        <v>99</v>
      </c>
      <c r="C807">
        <f>VLOOKUP(Table1[[#This Row],[Building]],Building_Areas,2,FALSE)</f>
        <v>123454</v>
      </c>
      <c r="D807">
        <v>171385.10344827591</v>
      </c>
      <c r="F807">
        <v>156713297.19123831</v>
      </c>
      <c r="G807">
        <v>1269.406395833576</v>
      </c>
      <c r="H807">
        <v>29198.555555555551</v>
      </c>
      <c r="I807">
        <v>55462.1</v>
      </c>
      <c r="L807">
        <v>121220.68965517241</v>
      </c>
      <c r="N807">
        <v>0</v>
      </c>
      <c r="AF807" s="9">
        <f>SUMIF(Table1[[#Headers],[Steam Consumption]:[CHW Consumption_2]], "Elec*",D807:AE807)</f>
        <v>84660.655555555553</v>
      </c>
      <c r="AG807" s="9">
        <f>SUMIF(Table1[[#Headers],[Steam Consumption]:[CHW Consumption_2]], "Gas*",D807:AE807)</f>
        <v>0</v>
      </c>
      <c r="AH807" s="9">
        <f>SUMIF(Table1[[#Headers],[Steam Consumption]:[CHW Consumption_2]], "Steam*",D807:AE807)</f>
        <v>171385.10344827591</v>
      </c>
      <c r="AI807" s="9">
        <f>SUMIF(Table1[[#Headers],[Steam Consumption]:[CHW Consumption_2]], "HW *",D807:AE807)</f>
        <v>0</v>
      </c>
      <c r="AJ807" s="9">
        <f>SUMIF(Table1[[#Headers],[Steam Consumption]:[CHW Consumption_2]], "CHW*",D807:AE807)</f>
        <v>0</v>
      </c>
      <c r="AK807" s="9">
        <f>SUMIF(Table1[[#Headers],[Steam Consumption]:[CHW Consumption_2]], "DW*",D807:AE807)</f>
        <v>121220.68965517241</v>
      </c>
      <c r="AL807" s="9">
        <f>Table1[[#This Row],[Total Elec Consumption]]*3.412</f>
        <v>288862.15675555554</v>
      </c>
      <c r="AM807" s="9">
        <f>Table1[[#This Row],[Total Gas Consumption]]*1</f>
        <v>0</v>
      </c>
      <c r="AN807" s="9">
        <f>Table1[[#This Row],[Total Steam Consumption]]*950/1000</f>
        <v>162815.84827586214</v>
      </c>
      <c r="AO807" s="9">
        <f>Table1[[#This Row],[Total HW Consumption]]</f>
        <v>0</v>
      </c>
      <c r="AP807" s="9">
        <f>Table1[[#This Row],[Total CHW Consumption]]</f>
        <v>0</v>
      </c>
      <c r="AQ807" s="9">
        <f>Table1[[#This Row],[Total DW Consumption]]*0</f>
        <v>0</v>
      </c>
      <c r="AR807" s="9">
        <f>SUM(Table1[[#This Row],[Total Elec Energy]:[Total DW Energy]])</f>
        <v>451678.00503141771</v>
      </c>
      <c r="AS807" s="7">
        <f>IFERROR(Table1[[#This Row],[Total Building Energy (kBTU)]]/Table1[[#This Row],[Building Area]],0)</f>
        <v>3.658674526798789</v>
      </c>
    </row>
    <row r="808" spans="1:45" x14ac:dyDescent="0.25">
      <c r="A808" s="4">
        <v>43586</v>
      </c>
      <c r="B808" t="s">
        <v>68</v>
      </c>
      <c r="C808">
        <f>VLOOKUP(Table1[[#This Row],[Building]],Building_Areas,2,FALSE)</f>
        <v>15616</v>
      </c>
      <c r="E808">
        <v>5134.8399999999992</v>
      </c>
      <c r="F808">
        <v>3967149.7037096298</v>
      </c>
      <c r="G808">
        <v>254.04391032976631</v>
      </c>
      <c r="J808">
        <v>39496.296296296299</v>
      </c>
      <c r="AF808" s="9">
        <f>SUMIF(Table1[[#Headers],[Steam Consumption]:[CHW Consumption_2]], "Elec*",D808:AE808)</f>
        <v>5134.8399999999992</v>
      </c>
      <c r="AG808" s="9">
        <f>SUMIF(Table1[[#Headers],[Steam Consumption]:[CHW Consumption_2]], "Gas*",D808:AE808)</f>
        <v>39496.296296296299</v>
      </c>
      <c r="AH808" s="9">
        <f>SUMIF(Table1[[#Headers],[Steam Consumption]:[CHW Consumption_2]], "Steam*",D808:AE808)</f>
        <v>0</v>
      </c>
      <c r="AI808" s="9">
        <f>SUMIF(Table1[[#Headers],[Steam Consumption]:[CHW Consumption_2]], "HW *",D808:AE808)</f>
        <v>0</v>
      </c>
      <c r="AJ808" s="9">
        <f>SUMIF(Table1[[#Headers],[Steam Consumption]:[CHW Consumption_2]], "CHW*",D808:AE808)</f>
        <v>0</v>
      </c>
      <c r="AK808" s="9">
        <f>SUMIF(Table1[[#Headers],[Steam Consumption]:[CHW Consumption_2]], "DW*",D808:AE808)</f>
        <v>0</v>
      </c>
      <c r="AL808" s="9">
        <f>Table1[[#This Row],[Total Elec Consumption]]*3.412</f>
        <v>17520.074079999999</v>
      </c>
      <c r="AM808" s="9">
        <f>Table1[[#This Row],[Total Gas Consumption]]*1</f>
        <v>39496.296296296299</v>
      </c>
      <c r="AN808" s="9">
        <f>Table1[[#This Row],[Total Steam Consumption]]*950/1000</f>
        <v>0</v>
      </c>
      <c r="AO808" s="9">
        <f>Table1[[#This Row],[Total HW Consumption]]</f>
        <v>0</v>
      </c>
      <c r="AP808" s="9">
        <f>Table1[[#This Row],[Total CHW Consumption]]</f>
        <v>0</v>
      </c>
      <c r="AQ808" s="9">
        <f>Table1[[#This Row],[Total DW Consumption]]*0</f>
        <v>0</v>
      </c>
      <c r="AR808" s="9">
        <f>SUM(Table1[[#This Row],[Total Elec Energy]:[Total DW Energy]])</f>
        <v>57016.370376296298</v>
      </c>
      <c r="AS808" s="7">
        <f>IFERROR(Table1[[#This Row],[Total Building Energy (kBTU)]]/Table1[[#This Row],[Building Area]],0)</f>
        <v>3.6511507669247116</v>
      </c>
    </row>
    <row r="809" spans="1:45" x14ac:dyDescent="0.25">
      <c r="A809" s="4">
        <v>44136</v>
      </c>
      <c r="B809" t="s">
        <v>68</v>
      </c>
      <c r="C809">
        <f>VLOOKUP(Table1[[#This Row],[Building]],Building_Areas,2,FALSE)</f>
        <v>15616</v>
      </c>
      <c r="E809">
        <v>5005.2631578947367</v>
      </c>
      <c r="F809">
        <v>3984577.9578947369</v>
      </c>
      <c r="G809">
        <v>255.15996144305441</v>
      </c>
      <c r="J809">
        <v>39675</v>
      </c>
      <c r="AF809" s="9">
        <f>SUMIF(Table1[[#Headers],[Steam Consumption]:[CHW Consumption_2]], "Elec*",D809:AE809)</f>
        <v>5005.2631578947367</v>
      </c>
      <c r="AG809" s="9">
        <f>SUMIF(Table1[[#Headers],[Steam Consumption]:[CHW Consumption_2]], "Gas*",D809:AE809)</f>
        <v>39675</v>
      </c>
      <c r="AH809" s="9">
        <f>SUMIF(Table1[[#Headers],[Steam Consumption]:[CHW Consumption_2]], "Steam*",D809:AE809)</f>
        <v>0</v>
      </c>
      <c r="AI809" s="9">
        <f>SUMIF(Table1[[#Headers],[Steam Consumption]:[CHW Consumption_2]], "HW *",D809:AE809)</f>
        <v>0</v>
      </c>
      <c r="AJ809" s="9">
        <f>SUMIF(Table1[[#Headers],[Steam Consumption]:[CHW Consumption_2]], "CHW*",D809:AE809)</f>
        <v>0</v>
      </c>
      <c r="AK809" s="9">
        <f>SUMIF(Table1[[#Headers],[Steam Consumption]:[CHW Consumption_2]], "DW*",D809:AE809)</f>
        <v>0</v>
      </c>
      <c r="AL809" s="9">
        <f>Table1[[#This Row],[Total Elec Consumption]]*3.412</f>
        <v>17077.957894736843</v>
      </c>
      <c r="AM809" s="9">
        <f>Table1[[#This Row],[Total Gas Consumption]]*1</f>
        <v>39675</v>
      </c>
      <c r="AN809" s="9">
        <f>Table1[[#This Row],[Total Steam Consumption]]*950/1000</f>
        <v>0</v>
      </c>
      <c r="AO809" s="9">
        <f>Table1[[#This Row],[Total HW Consumption]]</f>
        <v>0</v>
      </c>
      <c r="AP809" s="9">
        <f>Table1[[#This Row],[Total CHW Consumption]]</f>
        <v>0</v>
      </c>
      <c r="AQ809" s="9">
        <f>Table1[[#This Row],[Total DW Consumption]]*0</f>
        <v>0</v>
      </c>
      <c r="AR809" s="9">
        <f>SUM(Table1[[#This Row],[Total Elec Energy]:[Total DW Energy]])</f>
        <v>56752.957894736843</v>
      </c>
      <c r="AS809" s="7">
        <f>IFERROR(Table1[[#This Row],[Total Building Energy (kBTU)]]/Table1[[#This Row],[Building Area]],0)</f>
        <v>3.6342826520707505</v>
      </c>
    </row>
    <row r="810" spans="1:45" x14ac:dyDescent="0.25">
      <c r="A810" s="4">
        <v>44470</v>
      </c>
      <c r="B810" t="s">
        <v>96</v>
      </c>
      <c r="C810">
        <f>VLOOKUP(Table1[[#This Row],[Building]],Building_Areas,2,FALSE)</f>
        <v>392894</v>
      </c>
      <c r="D810">
        <v>0</v>
      </c>
      <c r="F810">
        <v>74385011.858103454</v>
      </c>
      <c r="G810">
        <v>189.3259043357838</v>
      </c>
      <c r="H810">
        <v>0</v>
      </c>
      <c r="I810">
        <v>0</v>
      </c>
      <c r="M810">
        <v>114744.2857142857</v>
      </c>
      <c r="O810">
        <v>253258.24137931029</v>
      </c>
      <c r="P810">
        <v>80009.931034482768</v>
      </c>
      <c r="Q810">
        <v>0</v>
      </c>
      <c r="R810">
        <v>32.068965517241381</v>
      </c>
      <c r="S810">
        <v>21.379310344827591</v>
      </c>
      <c r="T810">
        <v>179.58620689655169</v>
      </c>
      <c r="U810">
        <v>553.57142857142856</v>
      </c>
      <c r="V810">
        <v>5090.4137931034484</v>
      </c>
      <c r="W810">
        <v>7001.7241379310344</v>
      </c>
      <c r="X810">
        <v>3136.344827586207</v>
      </c>
      <c r="Y810">
        <v>9066.3928571428569</v>
      </c>
      <c r="Z810">
        <v>14644.8275862069</v>
      </c>
      <c r="AA810">
        <v>11544.8275862069</v>
      </c>
      <c r="AF810" s="9">
        <f>SUMIF(Table1[[#Headers],[Steam Consumption]:[CHW Consumption_2]], "Elec*",D810:AE810)</f>
        <v>393030.56034482748</v>
      </c>
      <c r="AG810" s="9">
        <f>SUMIF(Table1[[#Headers],[Steam Consumption]:[CHW Consumption_2]], "Gas*",D810:AE810)</f>
        <v>0</v>
      </c>
      <c r="AH810" s="9">
        <f>SUMIF(Table1[[#Headers],[Steam Consumption]:[CHW Consumption_2]], "Steam*",D810:AE810)</f>
        <v>80063.379310344841</v>
      </c>
      <c r="AI810" s="9">
        <f>SUMIF(Table1[[#Headers],[Steam Consumption]:[CHW Consumption_2]], "HW *",D810:AE810)</f>
        <v>0</v>
      </c>
      <c r="AJ810" s="9">
        <f>SUMIF(Table1[[#Headers],[Steam Consumption]:[CHW Consumption_2]], "CHW*",D810:AE810)</f>
        <v>0</v>
      </c>
      <c r="AK810" s="9">
        <f>SUMIF(Table1[[#Headers],[Steam Consumption]:[CHW Consumption_2]], "DW*",D810:AE810)</f>
        <v>26189.655172413801</v>
      </c>
      <c r="AL810" s="9">
        <f>Table1[[#This Row],[Total Elec Consumption]]*3.412</f>
        <v>1341020.2718965514</v>
      </c>
      <c r="AM810" s="9">
        <f>Table1[[#This Row],[Total Gas Consumption]]*1</f>
        <v>0</v>
      </c>
      <c r="AN810" s="9">
        <f>Table1[[#This Row],[Total Steam Consumption]]*950/1000</f>
        <v>76060.210344827588</v>
      </c>
      <c r="AO810" s="9">
        <f>Table1[[#This Row],[Total HW Consumption]]</f>
        <v>0</v>
      </c>
      <c r="AP810" s="9">
        <f>Table1[[#This Row],[Total CHW Consumption]]</f>
        <v>0</v>
      </c>
      <c r="AQ810" s="9">
        <f>Table1[[#This Row],[Total DW Consumption]]*0</f>
        <v>0</v>
      </c>
      <c r="AR810" s="9">
        <f>SUM(Table1[[#This Row],[Total Elec Energy]:[Total DW Energy]])</f>
        <v>1417080.4822413789</v>
      </c>
      <c r="AS810" s="7">
        <f>IFERROR(Table1[[#This Row],[Total Building Energy (kBTU)]]/Table1[[#This Row],[Building Area]],0)</f>
        <v>3.6067755736696894</v>
      </c>
    </row>
    <row r="811" spans="1:45" x14ac:dyDescent="0.25">
      <c r="A811" s="4">
        <v>43282</v>
      </c>
      <c r="B811" t="s">
        <v>117</v>
      </c>
      <c r="C811">
        <f>VLOOKUP(Table1[[#This Row],[Building]],Building_Areas,2,FALSE)</f>
        <v>63711</v>
      </c>
      <c r="D811">
        <v>0</v>
      </c>
      <c r="F811">
        <v>229631.01199999999</v>
      </c>
      <c r="G811">
        <v>3.6042600492850529</v>
      </c>
      <c r="H811">
        <v>65658</v>
      </c>
      <c r="I811">
        <v>1643</v>
      </c>
      <c r="AF811" s="9">
        <f>SUMIF(Table1[[#Headers],[Steam Consumption]:[CHW Consumption_2]], "Elec*",D811:AE811)</f>
        <v>67301</v>
      </c>
      <c r="AG811" s="9">
        <f>SUMIF(Table1[[#Headers],[Steam Consumption]:[CHW Consumption_2]], "Gas*",D811:AE811)</f>
        <v>0</v>
      </c>
      <c r="AH811" s="9">
        <f>SUMIF(Table1[[#Headers],[Steam Consumption]:[CHW Consumption_2]], "Steam*",D811:AE811)</f>
        <v>0</v>
      </c>
      <c r="AI811" s="9">
        <f>SUMIF(Table1[[#Headers],[Steam Consumption]:[CHW Consumption_2]], "HW *",D811:AE811)</f>
        <v>0</v>
      </c>
      <c r="AJ811" s="9">
        <f>SUMIF(Table1[[#Headers],[Steam Consumption]:[CHW Consumption_2]], "CHW*",D811:AE811)</f>
        <v>0</v>
      </c>
      <c r="AK811" s="9">
        <f>SUMIF(Table1[[#Headers],[Steam Consumption]:[CHW Consumption_2]], "DW*",D811:AE811)</f>
        <v>0</v>
      </c>
      <c r="AL811" s="9">
        <f>Table1[[#This Row],[Total Elec Consumption]]*3.412</f>
        <v>229631.01199999999</v>
      </c>
      <c r="AM811" s="9">
        <f>Table1[[#This Row],[Total Gas Consumption]]*1</f>
        <v>0</v>
      </c>
      <c r="AN811" s="9">
        <f>Table1[[#This Row],[Total Steam Consumption]]*950/1000</f>
        <v>0</v>
      </c>
      <c r="AO811" s="9">
        <f>Table1[[#This Row],[Total HW Consumption]]</f>
        <v>0</v>
      </c>
      <c r="AP811" s="9">
        <f>Table1[[#This Row],[Total CHW Consumption]]</f>
        <v>0</v>
      </c>
      <c r="AQ811" s="9">
        <f>Table1[[#This Row],[Total DW Consumption]]*0</f>
        <v>0</v>
      </c>
      <c r="AR811" s="9">
        <f>SUM(Table1[[#This Row],[Total Elec Energy]:[Total DW Energy]])</f>
        <v>229631.01199999999</v>
      </c>
      <c r="AS811" s="7">
        <f>IFERROR(Table1[[#This Row],[Total Building Energy (kBTU)]]/Table1[[#This Row],[Building Area]],0)</f>
        <v>3.6042600492850525</v>
      </c>
    </row>
    <row r="812" spans="1:45" x14ac:dyDescent="0.25">
      <c r="A812" s="4">
        <v>44501</v>
      </c>
      <c r="B812" t="s">
        <v>108</v>
      </c>
      <c r="C812">
        <f>VLOOKUP(Table1[[#This Row],[Building]],Building_Areas,2,FALSE)</f>
        <v>87647</v>
      </c>
      <c r="E812">
        <v>29435</v>
      </c>
      <c r="F812">
        <v>20488443.706</v>
      </c>
      <c r="G812">
        <v>233.76092400196239</v>
      </c>
      <c r="J812">
        <v>203880</v>
      </c>
      <c r="K812">
        <v>1100</v>
      </c>
      <c r="L812">
        <v>0</v>
      </c>
      <c r="N812">
        <v>3</v>
      </c>
      <c r="AB812">
        <v>10353</v>
      </c>
      <c r="AC812">
        <v>0</v>
      </c>
      <c r="AD812">
        <v>30</v>
      </c>
      <c r="AE812">
        <v>0</v>
      </c>
      <c r="AF812" s="9">
        <f>SUMIF(Table1[[#Headers],[Steam Consumption]:[CHW Consumption_2]], "Elec*",D812:AE812)</f>
        <v>29435</v>
      </c>
      <c r="AG812" s="9">
        <f>SUMIF(Table1[[#Headers],[Steam Consumption]:[CHW Consumption_2]], "Gas*",D812:AE812)</f>
        <v>203880</v>
      </c>
      <c r="AH812" s="9">
        <f>SUMIF(Table1[[#Headers],[Steam Consumption]:[CHW Consumption_2]], "Steam*",D812:AE812)</f>
        <v>0</v>
      </c>
      <c r="AI812" s="9">
        <f>SUMIF(Table1[[#Headers],[Steam Consumption]:[CHW Consumption_2]], "HW *",D812:AE812)</f>
        <v>11453</v>
      </c>
      <c r="AJ812" s="9">
        <f>SUMIF(Table1[[#Headers],[Steam Consumption]:[CHW Consumption_2]], "CHW*",D812:AE812)</f>
        <v>33</v>
      </c>
      <c r="AK812" s="9">
        <f>SUMIF(Table1[[#Headers],[Steam Consumption]:[CHW Consumption_2]], "DW*",D812:AE812)</f>
        <v>0</v>
      </c>
      <c r="AL812" s="9">
        <f>Table1[[#This Row],[Total Elec Consumption]]*3.412</f>
        <v>100432.22</v>
      </c>
      <c r="AM812" s="9">
        <f>Table1[[#This Row],[Total Gas Consumption]]*1</f>
        <v>203880</v>
      </c>
      <c r="AN812" s="9">
        <f>Table1[[#This Row],[Total Steam Consumption]]*950/1000</f>
        <v>0</v>
      </c>
      <c r="AO812" s="9">
        <f>Table1[[#This Row],[Total HW Consumption]]</f>
        <v>11453</v>
      </c>
      <c r="AP812" s="9">
        <f>Table1[[#This Row],[Total CHW Consumption]]</f>
        <v>33</v>
      </c>
      <c r="AQ812" s="9">
        <f>Table1[[#This Row],[Total DW Consumption]]*0</f>
        <v>0</v>
      </c>
      <c r="AR812" s="9">
        <f>SUM(Table1[[#This Row],[Total Elec Energy]:[Total DW Energy]])</f>
        <v>315798.21999999997</v>
      </c>
      <c r="AS812" s="7">
        <f>IFERROR(Table1[[#This Row],[Total Building Energy (kBTU)]]/Table1[[#This Row],[Building Area]],0)</f>
        <v>3.6030693577646695</v>
      </c>
    </row>
    <row r="813" spans="1:45" x14ac:dyDescent="0.25">
      <c r="A813" s="4">
        <v>44136</v>
      </c>
      <c r="B813" t="s">
        <v>84</v>
      </c>
      <c r="C813">
        <f>VLOOKUP(Table1[[#This Row],[Building]],Building_Areas,2,FALSE)</f>
        <v>111135</v>
      </c>
      <c r="D813">
        <v>221400</v>
      </c>
      <c r="E813">
        <v>55458.947368421053</v>
      </c>
      <c r="F813">
        <v>202249280.21413529</v>
      </c>
      <c r="G813">
        <v>1819.8522536926739</v>
      </c>
      <c r="L813">
        <v>143254.28571428571</v>
      </c>
      <c r="N813">
        <v>0</v>
      </c>
      <c r="AF813" s="9">
        <f>SUMIF(Table1[[#Headers],[Steam Consumption]:[CHW Consumption_2]], "Elec*",D813:AE813)</f>
        <v>55458.947368421053</v>
      </c>
      <c r="AG813" s="9">
        <f>SUMIF(Table1[[#Headers],[Steam Consumption]:[CHW Consumption_2]], "Gas*",D813:AE813)</f>
        <v>0</v>
      </c>
      <c r="AH813" s="9">
        <f>SUMIF(Table1[[#Headers],[Steam Consumption]:[CHW Consumption_2]], "Steam*",D813:AE813)</f>
        <v>221400</v>
      </c>
      <c r="AI813" s="9">
        <f>SUMIF(Table1[[#Headers],[Steam Consumption]:[CHW Consumption_2]], "HW *",D813:AE813)</f>
        <v>0</v>
      </c>
      <c r="AJ813" s="9">
        <f>SUMIF(Table1[[#Headers],[Steam Consumption]:[CHW Consumption_2]], "CHW*",D813:AE813)</f>
        <v>0</v>
      </c>
      <c r="AK813" s="9">
        <f>SUMIF(Table1[[#Headers],[Steam Consumption]:[CHW Consumption_2]], "DW*",D813:AE813)</f>
        <v>143254.28571428571</v>
      </c>
      <c r="AL813" s="9">
        <f>Table1[[#This Row],[Total Elec Consumption]]*3.412</f>
        <v>189225.92842105264</v>
      </c>
      <c r="AM813" s="9">
        <f>Table1[[#This Row],[Total Gas Consumption]]*1</f>
        <v>0</v>
      </c>
      <c r="AN813" s="9">
        <f>Table1[[#This Row],[Total Steam Consumption]]*950/1000</f>
        <v>210330</v>
      </c>
      <c r="AO813" s="9">
        <f>Table1[[#This Row],[Total HW Consumption]]</f>
        <v>0</v>
      </c>
      <c r="AP813" s="9">
        <f>Table1[[#This Row],[Total CHW Consumption]]</f>
        <v>0</v>
      </c>
      <c r="AQ813" s="9">
        <f>Table1[[#This Row],[Total DW Consumption]]*0</f>
        <v>0</v>
      </c>
      <c r="AR813" s="9">
        <f>SUM(Table1[[#This Row],[Total Elec Energy]:[Total DW Energy]])</f>
        <v>399555.92842105264</v>
      </c>
      <c r="AS813" s="7">
        <f>IFERROR(Table1[[#This Row],[Total Building Energy (kBTU)]]/Table1[[#This Row],[Building Area]],0)</f>
        <v>3.5952303812575033</v>
      </c>
    </row>
    <row r="814" spans="1:45" x14ac:dyDescent="0.25">
      <c r="A814" s="4">
        <v>43344</v>
      </c>
      <c r="B814" t="s">
        <v>119</v>
      </c>
      <c r="C814">
        <f>VLOOKUP(Table1[[#This Row],[Building]],Building_Areas,2,FALSE)</f>
        <v>36500</v>
      </c>
      <c r="E814">
        <v>18760</v>
      </c>
      <c r="F814">
        <v>64075.816428571423</v>
      </c>
      <c r="G814">
        <v>1.755501819960861</v>
      </c>
      <c r="K814">
        <v>385.71428571428572</v>
      </c>
      <c r="N814">
        <v>66310.714285714275</v>
      </c>
      <c r="AF814" s="9">
        <f>SUMIF(Table1[[#Headers],[Steam Consumption]:[CHW Consumption_2]], "Elec*",D814:AE814)</f>
        <v>18760</v>
      </c>
      <c r="AG814" s="9">
        <f>SUMIF(Table1[[#Headers],[Steam Consumption]:[CHW Consumption_2]], "Gas*",D814:AE814)</f>
        <v>0</v>
      </c>
      <c r="AH814" s="9">
        <f>SUMIF(Table1[[#Headers],[Steam Consumption]:[CHW Consumption_2]], "Steam*",D814:AE814)</f>
        <v>0</v>
      </c>
      <c r="AI814" s="9">
        <f>SUMIF(Table1[[#Headers],[Steam Consumption]:[CHW Consumption_2]], "HW *",D814:AE814)</f>
        <v>385.71428571428572</v>
      </c>
      <c r="AJ814" s="9">
        <f>SUMIF(Table1[[#Headers],[Steam Consumption]:[CHW Consumption_2]], "CHW*",D814:AE814)</f>
        <v>66310.714285714275</v>
      </c>
      <c r="AK814" s="9">
        <f>SUMIF(Table1[[#Headers],[Steam Consumption]:[CHW Consumption_2]], "DW*",D814:AE814)</f>
        <v>0</v>
      </c>
      <c r="AL814" s="9">
        <f>Table1[[#This Row],[Total Elec Consumption]]*3.412</f>
        <v>64009.119999999995</v>
      </c>
      <c r="AM814" s="9">
        <f>Table1[[#This Row],[Total Gas Consumption]]*1</f>
        <v>0</v>
      </c>
      <c r="AN814" s="9">
        <f>Table1[[#This Row],[Total Steam Consumption]]*950/1000</f>
        <v>0</v>
      </c>
      <c r="AO814" s="9">
        <f>Table1[[#This Row],[Total HW Consumption]]</f>
        <v>385.71428571428572</v>
      </c>
      <c r="AP814" s="9">
        <f>Table1[[#This Row],[Total CHW Consumption]]</f>
        <v>66310.714285714275</v>
      </c>
      <c r="AQ814" s="9">
        <f>Table1[[#This Row],[Total DW Consumption]]*0</f>
        <v>0</v>
      </c>
      <c r="AR814" s="9">
        <f>SUM(Table1[[#This Row],[Total Elec Energy]:[Total DW Energy]])</f>
        <v>130705.54857142855</v>
      </c>
      <c r="AS814" s="7">
        <f>IFERROR(Table1[[#This Row],[Total Building Energy (kBTU)]]/Table1[[#This Row],[Building Area]],0)</f>
        <v>3.5809739334637958</v>
      </c>
    </row>
    <row r="815" spans="1:45" x14ac:dyDescent="0.25">
      <c r="A815" s="4">
        <v>43922</v>
      </c>
      <c r="B815" t="s">
        <v>114</v>
      </c>
      <c r="C815">
        <f>VLOOKUP(Table1[[#This Row],[Building]],Building_Areas,2,FALSE)</f>
        <v>102517</v>
      </c>
      <c r="D815">
        <v>300034.28571428568</v>
      </c>
      <c r="E815">
        <v>23843.333333333339</v>
      </c>
      <c r="F815">
        <v>273712622.02476192</v>
      </c>
      <c r="G815">
        <v>2669.9242274428811</v>
      </c>
      <c r="AF815" s="9">
        <f>SUMIF(Table1[[#Headers],[Steam Consumption]:[CHW Consumption_2]], "Elec*",D815:AE815)</f>
        <v>23843.333333333339</v>
      </c>
      <c r="AG815" s="9">
        <f>SUMIF(Table1[[#Headers],[Steam Consumption]:[CHW Consumption_2]], "Gas*",D815:AE815)</f>
        <v>0</v>
      </c>
      <c r="AH815" s="9">
        <f>SUMIF(Table1[[#Headers],[Steam Consumption]:[CHW Consumption_2]], "Steam*",D815:AE815)</f>
        <v>300034.28571428568</v>
      </c>
      <c r="AI815" s="9">
        <f>SUMIF(Table1[[#Headers],[Steam Consumption]:[CHW Consumption_2]], "HW *",D815:AE815)</f>
        <v>0</v>
      </c>
      <c r="AJ815" s="9">
        <f>SUMIF(Table1[[#Headers],[Steam Consumption]:[CHW Consumption_2]], "CHW*",D815:AE815)</f>
        <v>0</v>
      </c>
      <c r="AK815" s="9">
        <f>SUMIF(Table1[[#Headers],[Steam Consumption]:[CHW Consumption_2]], "DW*",D815:AE815)</f>
        <v>0</v>
      </c>
      <c r="AL815" s="9">
        <f>Table1[[#This Row],[Total Elec Consumption]]*3.412</f>
        <v>81353.453333333353</v>
      </c>
      <c r="AM815" s="9">
        <f>Table1[[#This Row],[Total Gas Consumption]]*1</f>
        <v>0</v>
      </c>
      <c r="AN815" s="9">
        <f>Table1[[#This Row],[Total Steam Consumption]]*950/1000</f>
        <v>285032.57142857142</v>
      </c>
      <c r="AO815" s="9">
        <f>Table1[[#This Row],[Total HW Consumption]]</f>
        <v>0</v>
      </c>
      <c r="AP815" s="9">
        <f>Table1[[#This Row],[Total CHW Consumption]]</f>
        <v>0</v>
      </c>
      <c r="AQ815" s="9">
        <f>Table1[[#This Row],[Total DW Consumption]]*0</f>
        <v>0</v>
      </c>
      <c r="AR815" s="9">
        <f>SUM(Table1[[#This Row],[Total Elec Energy]:[Total DW Energy]])</f>
        <v>366386.02476190479</v>
      </c>
      <c r="AS815" s="7">
        <f>IFERROR(Table1[[#This Row],[Total Building Energy (kBTU)]]/Table1[[#This Row],[Building Area]],0)</f>
        <v>3.5739050573261486</v>
      </c>
    </row>
    <row r="816" spans="1:45" x14ac:dyDescent="0.25">
      <c r="A816" s="4">
        <v>43586</v>
      </c>
      <c r="B816" t="s">
        <v>108</v>
      </c>
      <c r="C816">
        <f>VLOOKUP(Table1[[#This Row],[Building]],Building_Areas,2,FALSE)</f>
        <v>87647</v>
      </c>
      <c r="E816">
        <v>32474.94736842105</v>
      </c>
      <c r="F816">
        <v>16929140.894740742</v>
      </c>
      <c r="G816">
        <v>193.15140158523101</v>
      </c>
      <c r="J816">
        <v>168183.03703703699</v>
      </c>
      <c r="K816">
        <v>0</v>
      </c>
      <c r="L816">
        <v>0</v>
      </c>
      <c r="N816">
        <v>99.888888888888886</v>
      </c>
      <c r="AB816">
        <v>3544.333333333333</v>
      </c>
      <c r="AC816">
        <v>21781.57894736842</v>
      </c>
      <c r="AD816">
        <v>3731.4814814814808</v>
      </c>
      <c r="AE816">
        <v>3513.333333333333</v>
      </c>
      <c r="AF816" s="9">
        <f>SUMIF(Table1[[#Headers],[Steam Consumption]:[CHW Consumption_2]], "Elec*",D816:AE816)</f>
        <v>32474.94736842105</v>
      </c>
      <c r="AG816" s="9">
        <f>SUMIF(Table1[[#Headers],[Steam Consumption]:[CHW Consumption_2]], "Gas*",D816:AE816)</f>
        <v>168183.03703703699</v>
      </c>
      <c r="AH816" s="9">
        <f>SUMIF(Table1[[#Headers],[Steam Consumption]:[CHW Consumption_2]], "Steam*",D816:AE816)</f>
        <v>0</v>
      </c>
      <c r="AI816" s="9">
        <f>SUMIF(Table1[[#Headers],[Steam Consumption]:[CHW Consumption_2]], "HW *",D816:AE816)</f>
        <v>25325.912280701752</v>
      </c>
      <c r="AJ816" s="9">
        <f>SUMIF(Table1[[#Headers],[Steam Consumption]:[CHW Consumption_2]], "CHW*",D816:AE816)</f>
        <v>7344.7037037037026</v>
      </c>
      <c r="AK816" s="9">
        <f>SUMIF(Table1[[#Headers],[Steam Consumption]:[CHW Consumption_2]], "DW*",D816:AE816)</f>
        <v>0</v>
      </c>
      <c r="AL816" s="9">
        <f>Table1[[#This Row],[Total Elec Consumption]]*3.412</f>
        <v>110804.52042105261</v>
      </c>
      <c r="AM816" s="9">
        <f>Table1[[#This Row],[Total Gas Consumption]]*1</f>
        <v>168183.03703703699</v>
      </c>
      <c r="AN816" s="9">
        <f>Table1[[#This Row],[Total Steam Consumption]]*950/1000</f>
        <v>0</v>
      </c>
      <c r="AO816" s="9">
        <f>Table1[[#This Row],[Total HW Consumption]]</f>
        <v>25325.912280701752</v>
      </c>
      <c r="AP816" s="9">
        <f>Table1[[#This Row],[Total CHW Consumption]]</f>
        <v>7344.7037037037026</v>
      </c>
      <c r="AQ816" s="9">
        <f>Table1[[#This Row],[Total DW Consumption]]*0</f>
        <v>0</v>
      </c>
      <c r="AR816" s="9">
        <f>SUM(Table1[[#This Row],[Total Elec Energy]:[Total DW Energy]])</f>
        <v>311658.17344249506</v>
      </c>
      <c r="AS816" s="7">
        <f>IFERROR(Table1[[#This Row],[Total Building Energy (kBTU)]]/Table1[[#This Row],[Building Area]],0)</f>
        <v>3.5558338955411486</v>
      </c>
    </row>
    <row r="817" spans="1:45" x14ac:dyDescent="0.25">
      <c r="A817" s="4">
        <v>44136</v>
      </c>
      <c r="B817" t="s">
        <v>99</v>
      </c>
      <c r="C817">
        <f>VLOOKUP(Table1[[#This Row],[Building]],Building_Areas,2,FALSE)</f>
        <v>123454</v>
      </c>
      <c r="D817">
        <v>184855.71428571429</v>
      </c>
      <c r="F817">
        <v>168928970.16270679</v>
      </c>
      <c r="G817">
        <v>1368.3555831541039</v>
      </c>
      <c r="H817">
        <v>28215.78947368421</v>
      </c>
      <c r="I817">
        <v>48453.157894736847</v>
      </c>
      <c r="L817">
        <v>78964.285714285725</v>
      </c>
      <c r="N817">
        <v>0</v>
      </c>
      <c r="AF817" s="9">
        <f>SUMIF(Table1[[#Headers],[Steam Consumption]:[CHW Consumption_2]], "Elec*",D817:AE817)</f>
        <v>76668.947368421053</v>
      </c>
      <c r="AG817" s="9">
        <f>SUMIF(Table1[[#Headers],[Steam Consumption]:[CHW Consumption_2]], "Gas*",D817:AE817)</f>
        <v>0</v>
      </c>
      <c r="AH817" s="9">
        <f>SUMIF(Table1[[#Headers],[Steam Consumption]:[CHW Consumption_2]], "Steam*",D817:AE817)</f>
        <v>184855.71428571429</v>
      </c>
      <c r="AI817" s="9">
        <f>SUMIF(Table1[[#Headers],[Steam Consumption]:[CHW Consumption_2]], "HW *",D817:AE817)</f>
        <v>0</v>
      </c>
      <c r="AJ817" s="9">
        <f>SUMIF(Table1[[#Headers],[Steam Consumption]:[CHW Consumption_2]], "CHW*",D817:AE817)</f>
        <v>0</v>
      </c>
      <c r="AK817" s="9">
        <f>SUMIF(Table1[[#Headers],[Steam Consumption]:[CHW Consumption_2]], "DW*",D817:AE817)</f>
        <v>78964.285714285725</v>
      </c>
      <c r="AL817" s="9">
        <f>Table1[[#This Row],[Total Elec Consumption]]*3.412</f>
        <v>261594.44842105263</v>
      </c>
      <c r="AM817" s="9">
        <f>Table1[[#This Row],[Total Gas Consumption]]*1</f>
        <v>0</v>
      </c>
      <c r="AN817" s="9">
        <f>Table1[[#This Row],[Total Steam Consumption]]*950/1000</f>
        <v>175612.92857142858</v>
      </c>
      <c r="AO817" s="9">
        <f>Table1[[#This Row],[Total HW Consumption]]</f>
        <v>0</v>
      </c>
      <c r="AP817" s="9">
        <f>Table1[[#This Row],[Total CHW Consumption]]</f>
        <v>0</v>
      </c>
      <c r="AQ817" s="9">
        <f>Table1[[#This Row],[Total DW Consumption]]*0</f>
        <v>0</v>
      </c>
      <c r="AR817" s="9">
        <f>SUM(Table1[[#This Row],[Total Elec Energy]:[Total DW Energy]])</f>
        <v>437207.37699248118</v>
      </c>
      <c r="AS817" s="7">
        <f>IFERROR(Table1[[#This Row],[Total Building Energy (kBTU)]]/Table1[[#This Row],[Building Area]],0)</f>
        <v>3.5414597906303658</v>
      </c>
    </row>
    <row r="818" spans="1:45" x14ac:dyDescent="0.25">
      <c r="A818" s="4">
        <v>44256</v>
      </c>
      <c r="B818" t="s">
        <v>108</v>
      </c>
      <c r="C818">
        <f>VLOOKUP(Table1[[#This Row],[Building]],Building_Areas,2,FALSE)</f>
        <v>87647</v>
      </c>
      <c r="E818">
        <v>29979.137931034478</v>
      </c>
      <c r="F818">
        <v>19719741.767344821</v>
      </c>
      <c r="G818">
        <v>224.99049331231899</v>
      </c>
      <c r="J818">
        <v>196174.41379310339</v>
      </c>
      <c r="K818">
        <v>1980.793103448276</v>
      </c>
      <c r="L818">
        <v>0</v>
      </c>
      <c r="N818">
        <v>0</v>
      </c>
      <c r="AB818">
        <v>9588.6206896551721</v>
      </c>
      <c r="AC818">
        <v>0</v>
      </c>
      <c r="AD818">
        <v>0</v>
      </c>
      <c r="AE818">
        <v>0</v>
      </c>
      <c r="AF818" s="9">
        <f>SUMIF(Table1[[#Headers],[Steam Consumption]:[CHW Consumption_2]], "Elec*",D818:AE818)</f>
        <v>29979.137931034478</v>
      </c>
      <c r="AG818" s="9">
        <f>SUMIF(Table1[[#Headers],[Steam Consumption]:[CHW Consumption_2]], "Gas*",D818:AE818)</f>
        <v>196174.41379310339</v>
      </c>
      <c r="AH818" s="9">
        <f>SUMIF(Table1[[#Headers],[Steam Consumption]:[CHW Consumption_2]], "Steam*",D818:AE818)</f>
        <v>0</v>
      </c>
      <c r="AI818" s="9">
        <f>SUMIF(Table1[[#Headers],[Steam Consumption]:[CHW Consumption_2]], "HW *",D818:AE818)</f>
        <v>11569.413793103447</v>
      </c>
      <c r="AJ818" s="9">
        <f>SUMIF(Table1[[#Headers],[Steam Consumption]:[CHW Consumption_2]], "CHW*",D818:AE818)</f>
        <v>0</v>
      </c>
      <c r="AK818" s="9">
        <f>SUMIF(Table1[[#Headers],[Steam Consumption]:[CHW Consumption_2]], "DW*",D818:AE818)</f>
        <v>0</v>
      </c>
      <c r="AL818" s="9">
        <f>Table1[[#This Row],[Total Elec Consumption]]*3.412</f>
        <v>102288.81862068964</v>
      </c>
      <c r="AM818" s="9">
        <f>Table1[[#This Row],[Total Gas Consumption]]*1</f>
        <v>196174.41379310339</v>
      </c>
      <c r="AN818" s="9">
        <f>Table1[[#This Row],[Total Steam Consumption]]*950/1000</f>
        <v>0</v>
      </c>
      <c r="AO818" s="9">
        <f>Table1[[#This Row],[Total HW Consumption]]</f>
        <v>11569.413793103447</v>
      </c>
      <c r="AP818" s="9">
        <f>Table1[[#This Row],[Total CHW Consumption]]</f>
        <v>0</v>
      </c>
      <c r="AQ818" s="9">
        <f>Table1[[#This Row],[Total DW Consumption]]*0</f>
        <v>0</v>
      </c>
      <c r="AR818" s="9">
        <f>SUM(Table1[[#This Row],[Total Elec Energy]:[Total DW Energy]])</f>
        <v>310032.64620689646</v>
      </c>
      <c r="AS818" s="7">
        <f>IFERROR(Table1[[#This Row],[Total Building Energy (kBTU)]]/Table1[[#This Row],[Building Area]],0)</f>
        <v>3.5372875991978785</v>
      </c>
    </row>
    <row r="819" spans="1:45" x14ac:dyDescent="0.25">
      <c r="A819" s="4">
        <v>43466</v>
      </c>
      <c r="B819" t="s">
        <v>194</v>
      </c>
      <c r="C819">
        <f>VLOOKUP(Table1[[#This Row],[Building]],Building_Areas,2,FALSE)</f>
        <v>93667</v>
      </c>
      <c r="F819">
        <v>523439.59608114109</v>
      </c>
      <c r="G819">
        <v>5.5883032026342381</v>
      </c>
      <c r="H819">
        <v>82159.620689655174</v>
      </c>
      <c r="I819">
        <v>14889.79411764862</v>
      </c>
      <c r="K819">
        <v>96.206896551724142</v>
      </c>
      <c r="L819">
        <v>192306.89655172409</v>
      </c>
      <c r="AF819" s="9">
        <f>SUMIF(Table1[[#Headers],[Steam Consumption]:[CHW Consumption_2]], "Elec*",D819:AE819)</f>
        <v>97049.414807303794</v>
      </c>
      <c r="AG819" s="9">
        <f>SUMIF(Table1[[#Headers],[Steam Consumption]:[CHW Consumption_2]], "Gas*",D819:AE819)</f>
        <v>0</v>
      </c>
      <c r="AH819" s="9">
        <f>SUMIF(Table1[[#Headers],[Steam Consumption]:[CHW Consumption_2]], "Steam*",D819:AE819)</f>
        <v>0</v>
      </c>
      <c r="AI819" s="9">
        <f>SUMIF(Table1[[#Headers],[Steam Consumption]:[CHW Consumption_2]], "HW *",D819:AE819)</f>
        <v>96.206896551724142</v>
      </c>
      <c r="AJ819" s="9">
        <f>SUMIF(Table1[[#Headers],[Steam Consumption]:[CHW Consumption_2]], "CHW*",D819:AE819)</f>
        <v>0</v>
      </c>
      <c r="AK819" s="9">
        <f>SUMIF(Table1[[#Headers],[Steam Consumption]:[CHW Consumption_2]], "DW*",D819:AE819)</f>
        <v>192306.89655172409</v>
      </c>
      <c r="AL819" s="9">
        <f>Table1[[#This Row],[Total Elec Consumption]]*3.412</f>
        <v>331132.60332252056</v>
      </c>
      <c r="AM819" s="9">
        <f>Table1[[#This Row],[Total Gas Consumption]]*1</f>
        <v>0</v>
      </c>
      <c r="AN819" s="9">
        <f>Table1[[#This Row],[Total Steam Consumption]]*950/1000</f>
        <v>0</v>
      </c>
      <c r="AO819" s="9">
        <f>Table1[[#This Row],[Total HW Consumption]]</f>
        <v>96.206896551724142</v>
      </c>
      <c r="AP819" s="9">
        <f>Table1[[#This Row],[Total CHW Consumption]]</f>
        <v>0</v>
      </c>
      <c r="AQ819" s="9">
        <f>Table1[[#This Row],[Total DW Consumption]]*0</f>
        <v>0</v>
      </c>
      <c r="AR819" s="9">
        <f>SUM(Table1[[#This Row],[Total Elec Energy]:[Total DW Energy]])</f>
        <v>331228.81021907227</v>
      </c>
      <c r="AS819" s="7">
        <f>IFERROR(Table1[[#This Row],[Total Building Energy (kBTU)]]/Table1[[#This Row],[Building Area]],0)</f>
        <v>3.5362380584311688</v>
      </c>
    </row>
    <row r="820" spans="1:45" x14ac:dyDescent="0.25">
      <c r="A820" s="4">
        <v>44317</v>
      </c>
      <c r="B820" t="s">
        <v>87</v>
      </c>
      <c r="C820">
        <f>VLOOKUP(Table1[[#This Row],[Building]],Building_Areas,2,FALSE)</f>
        <v>69841</v>
      </c>
      <c r="F820">
        <v>28951357.488000002</v>
      </c>
      <c r="G820">
        <v>414.53240199882589</v>
      </c>
      <c r="H820">
        <v>6912</v>
      </c>
      <c r="I820">
        <v>15213</v>
      </c>
      <c r="M820">
        <v>0</v>
      </c>
      <c r="O820">
        <v>41199</v>
      </c>
      <c r="P820">
        <v>0</v>
      </c>
      <c r="Q820">
        <v>0</v>
      </c>
      <c r="R820">
        <v>31388</v>
      </c>
      <c r="S820">
        <v>120</v>
      </c>
      <c r="AF820" s="9">
        <f>SUMIF(Table1[[#Headers],[Steam Consumption]:[CHW Consumption_2]], "Elec*",D820:AE820)</f>
        <v>63324</v>
      </c>
      <c r="AG820" s="9">
        <f>SUMIF(Table1[[#Headers],[Steam Consumption]:[CHW Consumption_2]], "Gas*",D820:AE820)</f>
        <v>0</v>
      </c>
      <c r="AH820" s="9">
        <f>SUMIF(Table1[[#Headers],[Steam Consumption]:[CHW Consumption_2]], "Steam*",D820:AE820)</f>
        <v>31508</v>
      </c>
      <c r="AI820" s="9">
        <f>SUMIF(Table1[[#Headers],[Steam Consumption]:[CHW Consumption_2]], "HW *",D820:AE820)</f>
        <v>0</v>
      </c>
      <c r="AJ820" s="9">
        <f>SUMIF(Table1[[#Headers],[Steam Consumption]:[CHW Consumption_2]], "CHW*",D820:AE820)</f>
        <v>0</v>
      </c>
      <c r="AK820" s="9">
        <f>SUMIF(Table1[[#Headers],[Steam Consumption]:[CHW Consumption_2]], "DW*",D820:AE820)</f>
        <v>0</v>
      </c>
      <c r="AL820" s="9">
        <f>Table1[[#This Row],[Total Elec Consumption]]*3.412</f>
        <v>216061.48799999998</v>
      </c>
      <c r="AM820" s="9">
        <f>Table1[[#This Row],[Total Gas Consumption]]*1</f>
        <v>0</v>
      </c>
      <c r="AN820" s="9">
        <f>Table1[[#This Row],[Total Steam Consumption]]*950/1000</f>
        <v>29932.6</v>
      </c>
      <c r="AO820" s="9">
        <f>Table1[[#This Row],[Total HW Consumption]]</f>
        <v>0</v>
      </c>
      <c r="AP820" s="9">
        <f>Table1[[#This Row],[Total CHW Consumption]]</f>
        <v>0</v>
      </c>
      <c r="AQ820" s="9">
        <f>Table1[[#This Row],[Total DW Consumption]]*0</f>
        <v>0</v>
      </c>
      <c r="AR820" s="9">
        <f>SUM(Table1[[#This Row],[Total Elec Energy]:[Total DW Energy]])</f>
        <v>245994.08799999999</v>
      </c>
      <c r="AS820" s="7">
        <f>IFERROR(Table1[[#This Row],[Total Building Energy (kBTU)]]/Table1[[#This Row],[Building Area]],0)</f>
        <v>3.5222016866883346</v>
      </c>
    </row>
    <row r="821" spans="1:45" x14ac:dyDescent="0.25">
      <c r="A821" s="4">
        <v>43221</v>
      </c>
      <c r="B821" t="s">
        <v>77</v>
      </c>
      <c r="C821">
        <f>VLOOKUP(Table1[[#This Row],[Building]],Building_Areas,2,FALSE)</f>
        <v>133990</v>
      </c>
      <c r="D821">
        <v>0</v>
      </c>
      <c r="H821">
        <v>85856.10344827587</v>
      </c>
      <c r="I821">
        <v>0</v>
      </c>
      <c r="M821">
        <v>0</v>
      </c>
      <c r="N821">
        <v>178123.86206896551</v>
      </c>
      <c r="AF821" s="9">
        <f>SUMIF(Table1[[#Headers],[Steam Consumption]:[CHW Consumption_2]], "Elec*",D821:AE821)</f>
        <v>85856.10344827587</v>
      </c>
      <c r="AG821" s="9">
        <f>SUMIF(Table1[[#Headers],[Steam Consumption]:[CHW Consumption_2]], "Gas*",D821:AE821)</f>
        <v>0</v>
      </c>
      <c r="AH821" s="9">
        <f>SUMIF(Table1[[#Headers],[Steam Consumption]:[CHW Consumption_2]], "Steam*",D821:AE821)</f>
        <v>0</v>
      </c>
      <c r="AI821" s="9">
        <f>SUMIF(Table1[[#Headers],[Steam Consumption]:[CHW Consumption_2]], "HW *",D821:AE821)</f>
        <v>0</v>
      </c>
      <c r="AJ821" s="9">
        <f>SUMIF(Table1[[#Headers],[Steam Consumption]:[CHW Consumption_2]], "CHW*",D821:AE821)</f>
        <v>178123.86206896551</v>
      </c>
      <c r="AK821" s="9">
        <f>SUMIF(Table1[[#Headers],[Steam Consumption]:[CHW Consumption_2]], "DW*",D821:AE821)</f>
        <v>0</v>
      </c>
      <c r="AL821" s="9">
        <f>Table1[[#This Row],[Total Elec Consumption]]*3.412</f>
        <v>292941.02496551728</v>
      </c>
      <c r="AM821" s="9">
        <f>Table1[[#This Row],[Total Gas Consumption]]*1</f>
        <v>0</v>
      </c>
      <c r="AN821" s="9">
        <f>Table1[[#This Row],[Total Steam Consumption]]*950/1000</f>
        <v>0</v>
      </c>
      <c r="AO821" s="9">
        <f>Table1[[#This Row],[Total HW Consumption]]</f>
        <v>0</v>
      </c>
      <c r="AP821" s="9">
        <f>Table1[[#This Row],[Total CHW Consumption]]</f>
        <v>178123.86206896551</v>
      </c>
      <c r="AQ821" s="9">
        <f>Table1[[#This Row],[Total DW Consumption]]*0</f>
        <v>0</v>
      </c>
      <c r="AR821" s="9">
        <f>SUM(Table1[[#This Row],[Total Elec Energy]:[Total DW Energy]])</f>
        <v>471064.88703448279</v>
      </c>
      <c r="AS821" s="7">
        <f>IFERROR(Table1[[#This Row],[Total Building Energy (kBTU)]]/Table1[[#This Row],[Building Area]],0)</f>
        <v>3.5156719683146713</v>
      </c>
    </row>
    <row r="822" spans="1:45" x14ac:dyDescent="0.25">
      <c r="A822" s="4">
        <v>44105</v>
      </c>
      <c r="B822" t="s">
        <v>108</v>
      </c>
      <c r="C822">
        <f>VLOOKUP(Table1[[#This Row],[Building]],Building_Areas,2,FALSE)</f>
        <v>87647</v>
      </c>
      <c r="E822">
        <v>36047</v>
      </c>
      <c r="F822">
        <v>17907798.802000001</v>
      </c>
      <c r="G822">
        <v>204.31730466530519</v>
      </c>
      <c r="J822">
        <v>177848</v>
      </c>
      <c r="K822">
        <v>688</v>
      </c>
      <c r="L822">
        <v>0</v>
      </c>
      <c r="N822">
        <v>32</v>
      </c>
      <c r="AB822">
        <v>4208</v>
      </c>
      <c r="AC822">
        <v>960</v>
      </c>
      <c r="AD822">
        <v>0</v>
      </c>
      <c r="AE822">
        <v>550</v>
      </c>
      <c r="AF822" s="9">
        <f>SUMIF(Table1[[#Headers],[Steam Consumption]:[CHW Consumption_2]], "Elec*",D822:AE822)</f>
        <v>36047</v>
      </c>
      <c r="AG822" s="9">
        <f>SUMIF(Table1[[#Headers],[Steam Consumption]:[CHW Consumption_2]], "Gas*",D822:AE822)</f>
        <v>177848</v>
      </c>
      <c r="AH822" s="9">
        <f>SUMIF(Table1[[#Headers],[Steam Consumption]:[CHW Consumption_2]], "Steam*",D822:AE822)</f>
        <v>0</v>
      </c>
      <c r="AI822" s="9">
        <f>SUMIF(Table1[[#Headers],[Steam Consumption]:[CHW Consumption_2]], "HW *",D822:AE822)</f>
        <v>5856</v>
      </c>
      <c r="AJ822" s="9">
        <f>SUMIF(Table1[[#Headers],[Steam Consumption]:[CHW Consumption_2]], "CHW*",D822:AE822)</f>
        <v>582</v>
      </c>
      <c r="AK822" s="9">
        <f>SUMIF(Table1[[#Headers],[Steam Consumption]:[CHW Consumption_2]], "DW*",D822:AE822)</f>
        <v>0</v>
      </c>
      <c r="AL822" s="9">
        <f>Table1[[#This Row],[Total Elec Consumption]]*3.412</f>
        <v>122992.364</v>
      </c>
      <c r="AM822" s="9">
        <f>Table1[[#This Row],[Total Gas Consumption]]*1</f>
        <v>177848</v>
      </c>
      <c r="AN822" s="9">
        <f>Table1[[#This Row],[Total Steam Consumption]]*950/1000</f>
        <v>0</v>
      </c>
      <c r="AO822" s="9">
        <f>Table1[[#This Row],[Total HW Consumption]]</f>
        <v>5856</v>
      </c>
      <c r="AP822" s="9">
        <f>Table1[[#This Row],[Total CHW Consumption]]</f>
        <v>582</v>
      </c>
      <c r="AQ822" s="9">
        <f>Table1[[#This Row],[Total DW Consumption]]*0</f>
        <v>0</v>
      </c>
      <c r="AR822" s="9">
        <f>SUM(Table1[[#This Row],[Total Elec Energy]:[Total DW Energy]])</f>
        <v>307278.364</v>
      </c>
      <c r="AS822" s="7">
        <f>IFERROR(Table1[[#This Row],[Total Building Energy (kBTU)]]/Table1[[#This Row],[Building Area]],0)</f>
        <v>3.5058628817871691</v>
      </c>
    </row>
    <row r="823" spans="1:45" x14ac:dyDescent="0.25">
      <c r="A823" s="4">
        <v>43800</v>
      </c>
      <c r="B823" t="s">
        <v>114</v>
      </c>
      <c r="C823">
        <f>VLOOKUP(Table1[[#This Row],[Building]],Building_Areas,2,FALSE)</f>
        <v>102517</v>
      </c>
      <c r="D823">
        <v>232435.70370370371</v>
      </c>
      <c r="E823">
        <v>40282.777777777766</v>
      </c>
      <c r="F823">
        <v>212118806.61555561</v>
      </c>
      <c r="G823">
        <v>2069.1086026274229</v>
      </c>
      <c r="AF823" s="9">
        <f>SUMIF(Table1[[#Headers],[Steam Consumption]:[CHW Consumption_2]], "Elec*",D823:AE823)</f>
        <v>40282.777777777766</v>
      </c>
      <c r="AG823" s="9">
        <f>SUMIF(Table1[[#Headers],[Steam Consumption]:[CHW Consumption_2]], "Gas*",D823:AE823)</f>
        <v>0</v>
      </c>
      <c r="AH823" s="9">
        <f>SUMIF(Table1[[#Headers],[Steam Consumption]:[CHW Consumption_2]], "Steam*",D823:AE823)</f>
        <v>232435.70370370371</v>
      </c>
      <c r="AI823" s="9">
        <f>SUMIF(Table1[[#Headers],[Steam Consumption]:[CHW Consumption_2]], "HW *",D823:AE823)</f>
        <v>0</v>
      </c>
      <c r="AJ823" s="9">
        <f>SUMIF(Table1[[#Headers],[Steam Consumption]:[CHW Consumption_2]], "CHW*",D823:AE823)</f>
        <v>0</v>
      </c>
      <c r="AK823" s="9">
        <f>SUMIF(Table1[[#Headers],[Steam Consumption]:[CHW Consumption_2]], "DW*",D823:AE823)</f>
        <v>0</v>
      </c>
      <c r="AL823" s="9">
        <f>Table1[[#This Row],[Total Elec Consumption]]*3.412</f>
        <v>137444.83777777775</v>
      </c>
      <c r="AM823" s="9">
        <f>Table1[[#This Row],[Total Gas Consumption]]*1</f>
        <v>0</v>
      </c>
      <c r="AN823" s="9">
        <f>Table1[[#This Row],[Total Steam Consumption]]*950/1000</f>
        <v>220813.91851851853</v>
      </c>
      <c r="AO823" s="9">
        <f>Table1[[#This Row],[Total HW Consumption]]</f>
        <v>0</v>
      </c>
      <c r="AP823" s="9">
        <f>Table1[[#This Row],[Total CHW Consumption]]</f>
        <v>0</v>
      </c>
      <c r="AQ823" s="9">
        <f>Table1[[#This Row],[Total DW Consumption]]*0</f>
        <v>0</v>
      </c>
      <c r="AR823" s="9">
        <f>SUM(Table1[[#This Row],[Total Elec Energy]:[Total DW Energy]])</f>
        <v>358258.75629629625</v>
      </c>
      <c r="AS823" s="7">
        <f>IFERROR(Table1[[#This Row],[Total Building Energy (kBTU)]]/Table1[[#This Row],[Building Area]],0)</f>
        <v>3.4946277816976332</v>
      </c>
    </row>
    <row r="824" spans="1:45" x14ac:dyDescent="0.25">
      <c r="A824" s="4">
        <v>44256</v>
      </c>
      <c r="B824" t="s">
        <v>119</v>
      </c>
      <c r="C824">
        <f>VLOOKUP(Table1[[#This Row],[Building]],Building_Areas,2,FALSE)</f>
        <v>36500</v>
      </c>
      <c r="E824">
        <v>14439.586206896551</v>
      </c>
      <c r="F824">
        <v>49345.496413793102</v>
      </c>
      <c r="G824">
        <v>1.3519314085970711</v>
      </c>
      <c r="K824">
        <v>77628.275862068971</v>
      </c>
      <c r="N824">
        <v>0</v>
      </c>
      <c r="AF824" s="9">
        <f>SUMIF(Table1[[#Headers],[Steam Consumption]:[CHW Consumption_2]], "Elec*",D824:AE824)</f>
        <v>14439.586206896551</v>
      </c>
      <c r="AG824" s="9">
        <f>SUMIF(Table1[[#Headers],[Steam Consumption]:[CHW Consumption_2]], "Gas*",D824:AE824)</f>
        <v>0</v>
      </c>
      <c r="AH824" s="9">
        <f>SUMIF(Table1[[#Headers],[Steam Consumption]:[CHW Consumption_2]], "Steam*",D824:AE824)</f>
        <v>0</v>
      </c>
      <c r="AI824" s="9">
        <f>SUMIF(Table1[[#Headers],[Steam Consumption]:[CHW Consumption_2]], "HW *",D824:AE824)</f>
        <v>77628.275862068971</v>
      </c>
      <c r="AJ824" s="9">
        <f>SUMIF(Table1[[#Headers],[Steam Consumption]:[CHW Consumption_2]], "CHW*",D824:AE824)</f>
        <v>0</v>
      </c>
      <c r="AK824" s="9">
        <f>SUMIF(Table1[[#Headers],[Steam Consumption]:[CHW Consumption_2]], "DW*",D824:AE824)</f>
        <v>0</v>
      </c>
      <c r="AL824" s="9">
        <f>Table1[[#This Row],[Total Elec Consumption]]*3.412</f>
        <v>49267.868137931029</v>
      </c>
      <c r="AM824" s="9">
        <f>Table1[[#This Row],[Total Gas Consumption]]*1</f>
        <v>0</v>
      </c>
      <c r="AN824" s="9">
        <f>Table1[[#This Row],[Total Steam Consumption]]*950/1000</f>
        <v>0</v>
      </c>
      <c r="AO824" s="9">
        <f>Table1[[#This Row],[Total HW Consumption]]</f>
        <v>77628.275862068971</v>
      </c>
      <c r="AP824" s="9">
        <f>Table1[[#This Row],[Total CHW Consumption]]</f>
        <v>0</v>
      </c>
      <c r="AQ824" s="9">
        <f>Table1[[#This Row],[Total DW Consumption]]*0</f>
        <v>0</v>
      </c>
      <c r="AR824" s="9">
        <f>SUM(Table1[[#This Row],[Total Elec Energy]:[Total DW Energy]])</f>
        <v>126896.144</v>
      </c>
      <c r="AS824" s="7">
        <f>IFERROR(Table1[[#This Row],[Total Building Energy (kBTU)]]/Table1[[#This Row],[Building Area]],0)</f>
        <v>3.4766066849315069</v>
      </c>
    </row>
    <row r="825" spans="1:45" x14ac:dyDescent="0.25">
      <c r="A825" s="4">
        <v>43374</v>
      </c>
      <c r="B825" t="s">
        <v>99</v>
      </c>
      <c r="C825">
        <f>VLOOKUP(Table1[[#This Row],[Building]],Building_Areas,2,FALSE)</f>
        <v>123454</v>
      </c>
      <c r="D825">
        <v>149883.85185185191</v>
      </c>
      <c r="F825">
        <v>137067640.22968239</v>
      </c>
      <c r="G825">
        <v>1110.2729780297309</v>
      </c>
      <c r="H825">
        <v>35376.8125</v>
      </c>
      <c r="I825">
        <v>48472.375</v>
      </c>
      <c r="L825">
        <v>87473.913043478256</v>
      </c>
      <c r="N825">
        <v>0</v>
      </c>
      <c r="AF825" s="9">
        <f>SUMIF(Table1[[#Headers],[Steam Consumption]:[CHW Consumption_2]], "Elec*",D825:AE825)</f>
        <v>83849.1875</v>
      </c>
      <c r="AG825" s="9">
        <f>SUMIF(Table1[[#Headers],[Steam Consumption]:[CHW Consumption_2]], "Gas*",D825:AE825)</f>
        <v>0</v>
      </c>
      <c r="AH825" s="9">
        <f>SUMIF(Table1[[#Headers],[Steam Consumption]:[CHW Consumption_2]], "Steam*",D825:AE825)</f>
        <v>149883.85185185191</v>
      </c>
      <c r="AI825" s="9">
        <f>SUMIF(Table1[[#Headers],[Steam Consumption]:[CHW Consumption_2]], "HW *",D825:AE825)</f>
        <v>0</v>
      </c>
      <c r="AJ825" s="9">
        <f>SUMIF(Table1[[#Headers],[Steam Consumption]:[CHW Consumption_2]], "CHW*",D825:AE825)</f>
        <v>0</v>
      </c>
      <c r="AK825" s="9">
        <f>SUMIF(Table1[[#Headers],[Steam Consumption]:[CHW Consumption_2]], "DW*",D825:AE825)</f>
        <v>87473.913043478256</v>
      </c>
      <c r="AL825" s="9">
        <f>Table1[[#This Row],[Total Elec Consumption]]*3.412</f>
        <v>286093.42774999997</v>
      </c>
      <c r="AM825" s="9">
        <f>Table1[[#This Row],[Total Gas Consumption]]*1</f>
        <v>0</v>
      </c>
      <c r="AN825" s="9">
        <f>Table1[[#This Row],[Total Steam Consumption]]*950/1000</f>
        <v>142389.65925925932</v>
      </c>
      <c r="AO825" s="9">
        <f>Table1[[#This Row],[Total HW Consumption]]</f>
        <v>0</v>
      </c>
      <c r="AP825" s="9">
        <f>Table1[[#This Row],[Total CHW Consumption]]</f>
        <v>0</v>
      </c>
      <c r="AQ825" s="9">
        <f>Table1[[#This Row],[Total DW Consumption]]*0</f>
        <v>0</v>
      </c>
      <c r="AR825" s="9">
        <f>SUM(Table1[[#This Row],[Total Elec Energy]:[Total DW Energy]])</f>
        <v>428483.08700925927</v>
      </c>
      <c r="AS825" s="7">
        <f>IFERROR(Table1[[#This Row],[Total Building Energy (kBTU)]]/Table1[[#This Row],[Building Area]],0)</f>
        <v>3.4707914446616495</v>
      </c>
    </row>
    <row r="826" spans="1:45" x14ac:dyDescent="0.25">
      <c r="A826" s="4">
        <v>44044</v>
      </c>
      <c r="B826" t="s">
        <v>108</v>
      </c>
      <c r="C826">
        <f>VLOOKUP(Table1[[#This Row],[Building]],Building_Areas,2,FALSE)</f>
        <v>87647</v>
      </c>
      <c r="E826">
        <v>40680.857142857138</v>
      </c>
      <c r="F826">
        <v>8471685.0093047619</v>
      </c>
      <c r="G826">
        <v>96.656873701378956</v>
      </c>
      <c r="J826">
        <v>83328</v>
      </c>
      <c r="K826">
        <v>0</v>
      </c>
      <c r="L826">
        <v>0</v>
      </c>
      <c r="N826">
        <v>2595.733333333334</v>
      </c>
      <c r="AB826">
        <v>0</v>
      </c>
      <c r="AC826">
        <v>0</v>
      </c>
      <c r="AD826">
        <v>79329</v>
      </c>
      <c r="AE826">
        <v>0</v>
      </c>
      <c r="AF826" s="9">
        <f>SUMIF(Table1[[#Headers],[Steam Consumption]:[CHW Consumption_2]], "Elec*",D826:AE826)</f>
        <v>40680.857142857138</v>
      </c>
      <c r="AG826" s="9">
        <f>SUMIF(Table1[[#Headers],[Steam Consumption]:[CHW Consumption_2]], "Gas*",D826:AE826)</f>
        <v>83328</v>
      </c>
      <c r="AH826" s="9">
        <f>SUMIF(Table1[[#Headers],[Steam Consumption]:[CHW Consumption_2]], "Steam*",D826:AE826)</f>
        <v>0</v>
      </c>
      <c r="AI826" s="9">
        <f>SUMIF(Table1[[#Headers],[Steam Consumption]:[CHW Consumption_2]], "HW *",D826:AE826)</f>
        <v>0</v>
      </c>
      <c r="AJ826" s="9">
        <f>SUMIF(Table1[[#Headers],[Steam Consumption]:[CHW Consumption_2]], "CHW*",D826:AE826)</f>
        <v>81924.733333333337</v>
      </c>
      <c r="AK826" s="9">
        <f>SUMIF(Table1[[#Headers],[Steam Consumption]:[CHW Consumption_2]], "DW*",D826:AE826)</f>
        <v>0</v>
      </c>
      <c r="AL826" s="9">
        <f>Table1[[#This Row],[Total Elec Consumption]]*3.412</f>
        <v>138803.08457142854</v>
      </c>
      <c r="AM826" s="9">
        <f>Table1[[#This Row],[Total Gas Consumption]]*1</f>
        <v>83328</v>
      </c>
      <c r="AN826" s="9">
        <f>Table1[[#This Row],[Total Steam Consumption]]*950/1000</f>
        <v>0</v>
      </c>
      <c r="AO826" s="9">
        <f>Table1[[#This Row],[Total HW Consumption]]</f>
        <v>0</v>
      </c>
      <c r="AP826" s="9">
        <f>Table1[[#This Row],[Total CHW Consumption]]</f>
        <v>81924.733333333337</v>
      </c>
      <c r="AQ826" s="9">
        <f>Table1[[#This Row],[Total DW Consumption]]*0</f>
        <v>0</v>
      </c>
      <c r="AR826" s="9">
        <f>SUM(Table1[[#This Row],[Total Elec Energy]:[Total DW Energy]])</f>
        <v>304055.81790476188</v>
      </c>
      <c r="AS826" s="7">
        <f>IFERROR(Table1[[#This Row],[Total Building Energy (kBTU)]]/Table1[[#This Row],[Building Area]],0)</f>
        <v>3.469095552668795</v>
      </c>
    </row>
    <row r="827" spans="1:45" x14ac:dyDescent="0.25">
      <c r="A827" s="4">
        <v>44440</v>
      </c>
      <c r="B827" t="s">
        <v>108</v>
      </c>
      <c r="C827">
        <f>VLOOKUP(Table1[[#This Row],[Building]],Building_Areas,2,FALSE)</f>
        <v>87647</v>
      </c>
      <c r="E827">
        <v>30560</v>
      </c>
      <c r="F827">
        <v>8744384.0289999992</v>
      </c>
      <c r="G827">
        <v>99.768206886716015</v>
      </c>
      <c r="J827">
        <v>86400</v>
      </c>
      <c r="K827">
        <v>0</v>
      </c>
      <c r="L827">
        <v>0</v>
      </c>
      <c r="N827">
        <v>1636</v>
      </c>
      <c r="AB827">
        <v>73</v>
      </c>
      <c r="AC827">
        <v>40</v>
      </c>
      <c r="AD827">
        <v>49600</v>
      </c>
      <c r="AE827">
        <v>61960.000000000007</v>
      </c>
      <c r="AF827" s="9">
        <f>SUMIF(Table1[[#Headers],[Steam Consumption]:[CHW Consumption_2]], "Elec*",D827:AE827)</f>
        <v>30560</v>
      </c>
      <c r="AG827" s="9">
        <f>SUMIF(Table1[[#Headers],[Steam Consumption]:[CHW Consumption_2]], "Gas*",D827:AE827)</f>
        <v>86400</v>
      </c>
      <c r="AH827" s="9">
        <f>SUMIF(Table1[[#Headers],[Steam Consumption]:[CHW Consumption_2]], "Steam*",D827:AE827)</f>
        <v>0</v>
      </c>
      <c r="AI827" s="9">
        <f>SUMIF(Table1[[#Headers],[Steam Consumption]:[CHW Consumption_2]], "HW *",D827:AE827)</f>
        <v>113</v>
      </c>
      <c r="AJ827" s="9">
        <f>SUMIF(Table1[[#Headers],[Steam Consumption]:[CHW Consumption_2]], "CHW*",D827:AE827)</f>
        <v>113196</v>
      </c>
      <c r="AK827" s="9">
        <f>SUMIF(Table1[[#Headers],[Steam Consumption]:[CHW Consumption_2]], "DW*",D827:AE827)</f>
        <v>0</v>
      </c>
      <c r="AL827" s="9">
        <f>Table1[[#This Row],[Total Elec Consumption]]*3.412</f>
        <v>104270.72</v>
      </c>
      <c r="AM827" s="9">
        <f>Table1[[#This Row],[Total Gas Consumption]]*1</f>
        <v>86400</v>
      </c>
      <c r="AN827" s="9">
        <f>Table1[[#This Row],[Total Steam Consumption]]*950/1000</f>
        <v>0</v>
      </c>
      <c r="AO827" s="9">
        <f>Table1[[#This Row],[Total HW Consumption]]</f>
        <v>113</v>
      </c>
      <c r="AP827" s="9">
        <f>Table1[[#This Row],[Total CHW Consumption]]</f>
        <v>113196</v>
      </c>
      <c r="AQ827" s="9">
        <f>Table1[[#This Row],[Total DW Consumption]]*0</f>
        <v>0</v>
      </c>
      <c r="AR827" s="9">
        <f>SUM(Table1[[#This Row],[Total Elec Energy]:[Total DW Energy]])</f>
        <v>303979.71999999997</v>
      </c>
      <c r="AS827" s="7">
        <f>IFERROR(Table1[[#This Row],[Total Building Energy (kBTU)]]/Table1[[#This Row],[Building Area]],0)</f>
        <v>3.4682273209579333</v>
      </c>
    </row>
    <row r="828" spans="1:45" x14ac:dyDescent="0.25">
      <c r="A828" s="4">
        <v>43617</v>
      </c>
      <c r="B828" t="s">
        <v>108</v>
      </c>
      <c r="C828">
        <f>VLOOKUP(Table1[[#This Row],[Building]],Building_Areas,2,FALSE)</f>
        <v>87647</v>
      </c>
      <c r="E828">
        <v>35326.666666666672</v>
      </c>
      <c r="F828">
        <v>8451848.9802380949</v>
      </c>
      <c r="G828">
        <v>96.430556439331582</v>
      </c>
      <c r="J828">
        <v>83312.142857142855</v>
      </c>
      <c r="K828">
        <v>0</v>
      </c>
      <c r="L828">
        <v>0</v>
      </c>
      <c r="N828">
        <v>1323.214285714286</v>
      </c>
      <c r="AB828">
        <v>20.357142857142861</v>
      </c>
      <c r="AC828">
        <v>0</v>
      </c>
      <c r="AD828">
        <v>43360.71428571429</v>
      </c>
      <c r="AE828">
        <v>55403.571428571428</v>
      </c>
      <c r="AF828" s="9">
        <f>SUMIF(Table1[[#Headers],[Steam Consumption]:[CHW Consumption_2]], "Elec*",D828:AE828)</f>
        <v>35326.666666666672</v>
      </c>
      <c r="AG828" s="9">
        <f>SUMIF(Table1[[#Headers],[Steam Consumption]:[CHW Consumption_2]], "Gas*",D828:AE828)</f>
        <v>83312.142857142855</v>
      </c>
      <c r="AH828" s="9">
        <f>SUMIF(Table1[[#Headers],[Steam Consumption]:[CHW Consumption_2]], "Steam*",D828:AE828)</f>
        <v>0</v>
      </c>
      <c r="AI828" s="9">
        <f>SUMIF(Table1[[#Headers],[Steam Consumption]:[CHW Consumption_2]], "HW *",D828:AE828)</f>
        <v>20.357142857142861</v>
      </c>
      <c r="AJ828" s="9">
        <f>SUMIF(Table1[[#Headers],[Steam Consumption]:[CHW Consumption_2]], "CHW*",D828:AE828)</f>
        <v>100087.5</v>
      </c>
      <c r="AK828" s="9">
        <f>SUMIF(Table1[[#Headers],[Steam Consumption]:[CHW Consumption_2]], "DW*",D828:AE828)</f>
        <v>0</v>
      </c>
      <c r="AL828" s="9">
        <f>Table1[[#This Row],[Total Elec Consumption]]*3.412</f>
        <v>120534.58666666668</v>
      </c>
      <c r="AM828" s="9">
        <f>Table1[[#This Row],[Total Gas Consumption]]*1</f>
        <v>83312.142857142855</v>
      </c>
      <c r="AN828" s="9">
        <f>Table1[[#This Row],[Total Steam Consumption]]*950/1000</f>
        <v>0</v>
      </c>
      <c r="AO828" s="9">
        <f>Table1[[#This Row],[Total HW Consumption]]</f>
        <v>20.357142857142861</v>
      </c>
      <c r="AP828" s="9">
        <f>Table1[[#This Row],[Total CHW Consumption]]</f>
        <v>100087.5</v>
      </c>
      <c r="AQ828" s="9">
        <f>Table1[[#This Row],[Total DW Consumption]]*0</f>
        <v>0</v>
      </c>
      <c r="AR828" s="9">
        <f>SUM(Table1[[#This Row],[Total Elec Energy]:[Total DW Energy]])</f>
        <v>303954.58666666667</v>
      </c>
      <c r="AS828" s="7">
        <f>IFERROR(Table1[[#This Row],[Total Building Energy (kBTU)]]/Table1[[#This Row],[Building Area]],0)</f>
        <v>3.4679405646133543</v>
      </c>
    </row>
    <row r="829" spans="1:45" x14ac:dyDescent="0.25">
      <c r="A829" s="4">
        <v>44470</v>
      </c>
      <c r="B829" t="s">
        <v>99</v>
      </c>
      <c r="C829">
        <f>VLOOKUP(Table1[[#This Row],[Building]],Building_Areas,2,FALSE)</f>
        <v>123454</v>
      </c>
      <c r="D829">
        <v>160443.1724137931</v>
      </c>
      <c r="F829">
        <v>146711720.65274879</v>
      </c>
      <c r="G829">
        <v>1188.391794941831</v>
      </c>
      <c r="H829">
        <v>28296.357142857141</v>
      </c>
      <c r="I829">
        <v>52485.21428571429</v>
      </c>
      <c r="L829">
        <v>111920.68965517241</v>
      </c>
      <c r="N829">
        <v>0</v>
      </c>
      <c r="AF829" s="9">
        <f>SUMIF(Table1[[#Headers],[Steam Consumption]:[CHW Consumption_2]], "Elec*",D829:AE829)</f>
        <v>80781.571428571435</v>
      </c>
      <c r="AG829" s="9">
        <f>SUMIF(Table1[[#Headers],[Steam Consumption]:[CHW Consumption_2]], "Gas*",D829:AE829)</f>
        <v>0</v>
      </c>
      <c r="AH829" s="9">
        <f>SUMIF(Table1[[#Headers],[Steam Consumption]:[CHW Consumption_2]], "Steam*",D829:AE829)</f>
        <v>160443.1724137931</v>
      </c>
      <c r="AI829" s="9">
        <f>SUMIF(Table1[[#Headers],[Steam Consumption]:[CHW Consumption_2]], "HW *",D829:AE829)</f>
        <v>0</v>
      </c>
      <c r="AJ829" s="9">
        <f>SUMIF(Table1[[#Headers],[Steam Consumption]:[CHW Consumption_2]], "CHW*",D829:AE829)</f>
        <v>0</v>
      </c>
      <c r="AK829" s="9">
        <f>SUMIF(Table1[[#Headers],[Steam Consumption]:[CHW Consumption_2]], "DW*",D829:AE829)</f>
        <v>111920.68965517241</v>
      </c>
      <c r="AL829" s="9">
        <f>Table1[[#This Row],[Total Elec Consumption]]*3.412</f>
        <v>275626.72171428573</v>
      </c>
      <c r="AM829" s="9">
        <f>Table1[[#This Row],[Total Gas Consumption]]*1</f>
        <v>0</v>
      </c>
      <c r="AN829" s="9">
        <f>Table1[[#This Row],[Total Steam Consumption]]*950/1000</f>
        <v>152421.01379310346</v>
      </c>
      <c r="AO829" s="9">
        <f>Table1[[#This Row],[Total HW Consumption]]</f>
        <v>0</v>
      </c>
      <c r="AP829" s="9">
        <f>Table1[[#This Row],[Total CHW Consumption]]</f>
        <v>0</v>
      </c>
      <c r="AQ829" s="9">
        <f>Table1[[#This Row],[Total DW Consumption]]*0</f>
        <v>0</v>
      </c>
      <c r="AR829" s="9">
        <f>SUM(Table1[[#This Row],[Total Elec Energy]:[Total DW Energy]])</f>
        <v>428047.73550738918</v>
      </c>
      <c r="AS829" s="7">
        <f>IFERROR(Table1[[#This Row],[Total Building Energy (kBTU)]]/Table1[[#This Row],[Building Area]],0)</f>
        <v>3.4672650177992548</v>
      </c>
    </row>
    <row r="830" spans="1:45" x14ac:dyDescent="0.25">
      <c r="A830" s="4">
        <v>44075</v>
      </c>
      <c r="B830" t="s">
        <v>108</v>
      </c>
      <c r="C830">
        <f>VLOOKUP(Table1[[#This Row],[Building]],Building_Areas,2,FALSE)</f>
        <v>87647</v>
      </c>
      <c r="E830">
        <v>38899.28571428571</v>
      </c>
      <c r="F830">
        <v>8772807.5721428581</v>
      </c>
      <c r="G830">
        <v>100.09250256304099</v>
      </c>
      <c r="J830">
        <v>86400</v>
      </c>
      <c r="K830">
        <v>0</v>
      </c>
      <c r="L830">
        <v>0</v>
      </c>
      <c r="N830">
        <v>1494.6428571428571</v>
      </c>
      <c r="AB830">
        <v>136.07142857142861</v>
      </c>
      <c r="AC830">
        <v>203.57142857142861</v>
      </c>
      <c r="AD830">
        <v>49628.571428571428</v>
      </c>
      <c r="AE830">
        <v>31746.428571428569</v>
      </c>
      <c r="AF830" s="9">
        <f>SUMIF(Table1[[#Headers],[Steam Consumption]:[CHW Consumption_2]], "Elec*",D830:AE830)</f>
        <v>38899.28571428571</v>
      </c>
      <c r="AG830" s="9">
        <f>SUMIF(Table1[[#Headers],[Steam Consumption]:[CHW Consumption_2]], "Gas*",D830:AE830)</f>
        <v>86400</v>
      </c>
      <c r="AH830" s="9">
        <f>SUMIF(Table1[[#Headers],[Steam Consumption]:[CHW Consumption_2]], "Steam*",D830:AE830)</f>
        <v>0</v>
      </c>
      <c r="AI830" s="9">
        <f>SUMIF(Table1[[#Headers],[Steam Consumption]:[CHW Consumption_2]], "HW *",D830:AE830)</f>
        <v>339.64285714285722</v>
      </c>
      <c r="AJ830" s="9">
        <f>SUMIF(Table1[[#Headers],[Steam Consumption]:[CHW Consumption_2]], "CHW*",D830:AE830)</f>
        <v>82869.642857142855</v>
      </c>
      <c r="AK830" s="9">
        <f>SUMIF(Table1[[#Headers],[Steam Consumption]:[CHW Consumption_2]], "DW*",D830:AE830)</f>
        <v>0</v>
      </c>
      <c r="AL830" s="9">
        <f>Table1[[#This Row],[Total Elec Consumption]]*3.412</f>
        <v>132724.36285714284</v>
      </c>
      <c r="AM830" s="9">
        <f>Table1[[#This Row],[Total Gas Consumption]]*1</f>
        <v>86400</v>
      </c>
      <c r="AN830" s="9">
        <f>Table1[[#This Row],[Total Steam Consumption]]*950/1000</f>
        <v>0</v>
      </c>
      <c r="AO830" s="9">
        <f>Table1[[#This Row],[Total HW Consumption]]</f>
        <v>339.64285714285722</v>
      </c>
      <c r="AP830" s="9">
        <f>Table1[[#This Row],[Total CHW Consumption]]</f>
        <v>82869.642857142855</v>
      </c>
      <c r="AQ830" s="9">
        <f>Table1[[#This Row],[Total DW Consumption]]*0</f>
        <v>0</v>
      </c>
      <c r="AR830" s="9">
        <f>SUM(Table1[[#This Row],[Total Elec Energy]:[Total DW Energy]])</f>
        <v>302333.64857142855</v>
      </c>
      <c r="AS830" s="7">
        <f>IFERROR(Table1[[#This Row],[Total Building Energy (kBTU)]]/Table1[[#This Row],[Building Area]],0)</f>
        <v>3.4494466276247739</v>
      </c>
    </row>
    <row r="831" spans="1:45" x14ac:dyDescent="0.25">
      <c r="A831" s="4">
        <v>44317</v>
      </c>
      <c r="B831" t="s">
        <v>98</v>
      </c>
      <c r="C831">
        <f>VLOOKUP(Table1[[#This Row],[Building]],Building_Areas,2,FALSE)</f>
        <v>53163.17</v>
      </c>
      <c r="E831">
        <v>45276</v>
      </c>
      <c r="F831">
        <v>2861681.7119999998</v>
      </c>
      <c r="G831">
        <v>53.828446701653412</v>
      </c>
      <c r="J831">
        <v>27056</v>
      </c>
      <c r="L831">
        <v>1600</v>
      </c>
      <c r="AF831" s="9">
        <f>SUMIF(Table1[[#Headers],[Steam Consumption]:[CHW Consumption_2]], "Elec*",D831:AE831)</f>
        <v>45276</v>
      </c>
      <c r="AG831" s="9">
        <f>SUMIF(Table1[[#Headers],[Steam Consumption]:[CHW Consumption_2]], "Gas*",D831:AE831)</f>
        <v>27056</v>
      </c>
      <c r="AH831" s="9">
        <f>SUMIF(Table1[[#Headers],[Steam Consumption]:[CHW Consumption_2]], "Steam*",D831:AE831)</f>
        <v>0</v>
      </c>
      <c r="AI831" s="9">
        <f>SUMIF(Table1[[#Headers],[Steam Consumption]:[CHW Consumption_2]], "HW *",D831:AE831)</f>
        <v>0</v>
      </c>
      <c r="AJ831" s="9">
        <f>SUMIF(Table1[[#Headers],[Steam Consumption]:[CHW Consumption_2]], "CHW*",D831:AE831)</f>
        <v>0</v>
      </c>
      <c r="AK831" s="9">
        <f>SUMIF(Table1[[#Headers],[Steam Consumption]:[CHW Consumption_2]], "DW*",D831:AE831)</f>
        <v>1600</v>
      </c>
      <c r="AL831" s="9">
        <f>Table1[[#This Row],[Total Elec Consumption]]*3.412</f>
        <v>154481.712</v>
      </c>
      <c r="AM831" s="9">
        <f>Table1[[#This Row],[Total Gas Consumption]]*1</f>
        <v>27056</v>
      </c>
      <c r="AN831" s="9">
        <f>Table1[[#This Row],[Total Steam Consumption]]*950/1000</f>
        <v>0</v>
      </c>
      <c r="AO831" s="9">
        <f>Table1[[#This Row],[Total HW Consumption]]</f>
        <v>0</v>
      </c>
      <c r="AP831" s="9">
        <f>Table1[[#This Row],[Total CHW Consumption]]</f>
        <v>0</v>
      </c>
      <c r="AQ831" s="9">
        <f>Table1[[#This Row],[Total DW Consumption]]*0</f>
        <v>0</v>
      </c>
      <c r="AR831" s="9">
        <f>SUM(Table1[[#This Row],[Total Elec Energy]:[Total DW Energy]])</f>
        <v>181537.712</v>
      </c>
      <c r="AS831" s="7">
        <f>IFERROR(Table1[[#This Row],[Total Building Energy (kBTU)]]/Table1[[#This Row],[Building Area]],0)</f>
        <v>3.414726999913662</v>
      </c>
    </row>
    <row r="832" spans="1:45" x14ac:dyDescent="0.25">
      <c r="A832" s="4">
        <v>44470</v>
      </c>
      <c r="B832" t="s">
        <v>98</v>
      </c>
      <c r="C832">
        <f>VLOOKUP(Table1[[#This Row],[Building]],Building_Areas,2,FALSE)</f>
        <v>53163.17</v>
      </c>
      <c r="E832">
        <v>45141.53571428571</v>
      </c>
      <c r="F832">
        <v>2894877.2302019699</v>
      </c>
      <c r="G832">
        <v>54.452856877940867</v>
      </c>
      <c r="J832">
        <v>27369.793103448279</v>
      </c>
      <c r="L832">
        <v>3875</v>
      </c>
      <c r="AF832" s="9">
        <f>SUMIF(Table1[[#Headers],[Steam Consumption]:[CHW Consumption_2]], "Elec*",D832:AE832)</f>
        <v>45141.53571428571</v>
      </c>
      <c r="AG832" s="9">
        <f>SUMIF(Table1[[#Headers],[Steam Consumption]:[CHW Consumption_2]], "Gas*",D832:AE832)</f>
        <v>27369.793103448279</v>
      </c>
      <c r="AH832" s="9">
        <f>SUMIF(Table1[[#Headers],[Steam Consumption]:[CHW Consumption_2]], "Steam*",D832:AE832)</f>
        <v>0</v>
      </c>
      <c r="AI832" s="9">
        <f>SUMIF(Table1[[#Headers],[Steam Consumption]:[CHW Consumption_2]], "HW *",D832:AE832)</f>
        <v>0</v>
      </c>
      <c r="AJ832" s="9">
        <f>SUMIF(Table1[[#Headers],[Steam Consumption]:[CHW Consumption_2]], "CHW*",D832:AE832)</f>
        <v>0</v>
      </c>
      <c r="AK832" s="9">
        <f>SUMIF(Table1[[#Headers],[Steam Consumption]:[CHW Consumption_2]], "DW*",D832:AE832)</f>
        <v>3875</v>
      </c>
      <c r="AL832" s="9">
        <f>Table1[[#This Row],[Total Elec Consumption]]*3.412</f>
        <v>154022.91985714284</v>
      </c>
      <c r="AM832" s="9">
        <f>Table1[[#This Row],[Total Gas Consumption]]*1</f>
        <v>27369.793103448279</v>
      </c>
      <c r="AN832" s="9">
        <f>Table1[[#This Row],[Total Steam Consumption]]*950/1000</f>
        <v>0</v>
      </c>
      <c r="AO832" s="9">
        <f>Table1[[#This Row],[Total HW Consumption]]</f>
        <v>0</v>
      </c>
      <c r="AP832" s="9">
        <f>Table1[[#This Row],[Total CHW Consumption]]</f>
        <v>0</v>
      </c>
      <c r="AQ832" s="9">
        <f>Table1[[#This Row],[Total DW Consumption]]*0</f>
        <v>0</v>
      </c>
      <c r="AR832" s="9">
        <f>SUM(Table1[[#This Row],[Total Elec Energy]:[Total DW Energy]])</f>
        <v>181392.71296059113</v>
      </c>
      <c r="AS832" s="7">
        <f>IFERROR(Table1[[#This Row],[Total Building Energy (kBTU)]]/Table1[[#This Row],[Building Area]],0)</f>
        <v>3.4119995658759841</v>
      </c>
    </row>
    <row r="833" spans="1:45" x14ac:dyDescent="0.25">
      <c r="A833" s="4">
        <v>43556</v>
      </c>
      <c r="B833" t="s">
        <v>119</v>
      </c>
      <c r="C833">
        <f>VLOOKUP(Table1[[#This Row],[Building]],Building_Areas,2,FALSE)</f>
        <v>36500</v>
      </c>
      <c r="E833">
        <v>18546.52173913044</v>
      </c>
      <c r="F833">
        <v>63341.805250836129</v>
      </c>
      <c r="G833">
        <v>1.7353919246804419</v>
      </c>
      <c r="K833">
        <v>61073.076923076922</v>
      </c>
      <c r="N833">
        <v>0</v>
      </c>
      <c r="AF833" s="9">
        <f>SUMIF(Table1[[#Headers],[Steam Consumption]:[CHW Consumption_2]], "Elec*",D833:AE833)</f>
        <v>18546.52173913044</v>
      </c>
      <c r="AG833" s="9">
        <f>SUMIF(Table1[[#Headers],[Steam Consumption]:[CHW Consumption_2]], "Gas*",D833:AE833)</f>
        <v>0</v>
      </c>
      <c r="AH833" s="9">
        <f>SUMIF(Table1[[#Headers],[Steam Consumption]:[CHW Consumption_2]], "Steam*",D833:AE833)</f>
        <v>0</v>
      </c>
      <c r="AI833" s="9">
        <f>SUMIF(Table1[[#Headers],[Steam Consumption]:[CHW Consumption_2]], "HW *",D833:AE833)</f>
        <v>61073.076923076922</v>
      </c>
      <c r="AJ833" s="9">
        <f>SUMIF(Table1[[#Headers],[Steam Consumption]:[CHW Consumption_2]], "CHW*",D833:AE833)</f>
        <v>0</v>
      </c>
      <c r="AK833" s="9">
        <f>SUMIF(Table1[[#Headers],[Steam Consumption]:[CHW Consumption_2]], "DW*",D833:AE833)</f>
        <v>0</v>
      </c>
      <c r="AL833" s="9">
        <f>Table1[[#This Row],[Total Elec Consumption]]*3.412</f>
        <v>63280.732173913057</v>
      </c>
      <c r="AM833" s="9">
        <f>Table1[[#This Row],[Total Gas Consumption]]*1</f>
        <v>0</v>
      </c>
      <c r="AN833" s="9">
        <f>Table1[[#This Row],[Total Steam Consumption]]*950/1000</f>
        <v>0</v>
      </c>
      <c r="AO833" s="9">
        <f>Table1[[#This Row],[Total HW Consumption]]</f>
        <v>61073.076923076922</v>
      </c>
      <c r="AP833" s="9">
        <f>Table1[[#This Row],[Total CHW Consumption]]</f>
        <v>0</v>
      </c>
      <c r="AQ833" s="9">
        <f>Table1[[#This Row],[Total DW Consumption]]*0</f>
        <v>0</v>
      </c>
      <c r="AR833" s="9">
        <f>SUM(Table1[[#This Row],[Total Elec Energy]:[Total DW Energy]])</f>
        <v>124353.80909698998</v>
      </c>
      <c r="AS833" s="7">
        <f>IFERROR(Table1[[#This Row],[Total Building Energy (kBTU)]]/Table1[[#This Row],[Building Area]],0)</f>
        <v>3.4069536738901363</v>
      </c>
    </row>
    <row r="834" spans="1:45" x14ac:dyDescent="0.25">
      <c r="A834" s="4">
        <v>43678</v>
      </c>
      <c r="B834" t="s">
        <v>119</v>
      </c>
      <c r="C834">
        <f>VLOOKUP(Table1[[#This Row],[Building]],Building_Areas,2,FALSE)</f>
        <v>36500</v>
      </c>
      <c r="E834">
        <v>16325.190476190481</v>
      </c>
      <c r="F834">
        <v>55769.762304761898</v>
      </c>
      <c r="G834">
        <v>1.5279386932811481</v>
      </c>
      <c r="K834">
        <v>0</v>
      </c>
      <c r="N834">
        <v>68212.400000000009</v>
      </c>
      <c r="AF834" s="9">
        <f>SUMIF(Table1[[#Headers],[Steam Consumption]:[CHW Consumption_2]], "Elec*",D834:AE834)</f>
        <v>16325.190476190481</v>
      </c>
      <c r="AG834" s="9">
        <f>SUMIF(Table1[[#Headers],[Steam Consumption]:[CHW Consumption_2]], "Gas*",D834:AE834)</f>
        <v>0</v>
      </c>
      <c r="AH834" s="9">
        <f>SUMIF(Table1[[#Headers],[Steam Consumption]:[CHW Consumption_2]], "Steam*",D834:AE834)</f>
        <v>0</v>
      </c>
      <c r="AI834" s="9">
        <f>SUMIF(Table1[[#Headers],[Steam Consumption]:[CHW Consumption_2]], "HW *",D834:AE834)</f>
        <v>0</v>
      </c>
      <c r="AJ834" s="9">
        <f>SUMIF(Table1[[#Headers],[Steam Consumption]:[CHW Consumption_2]], "CHW*",D834:AE834)</f>
        <v>68212.400000000009</v>
      </c>
      <c r="AK834" s="9">
        <f>SUMIF(Table1[[#Headers],[Steam Consumption]:[CHW Consumption_2]], "DW*",D834:AE834)</f>
        <v>0</v>
      </c>
      <c r="AL834" s="9">
        <f>Table1[[#This Row],[Total Elec Consumption]]*3.412</f>
        <v>55701.549904761916</v>
      </c>
      <c r="AM834" s="9">
        <f>Table1[[#This Row],[Total Gas Consumption]]*1</f>
        <v>0</v>
      </c>
      <c r="AN834" s="9">
        <f>Table1[[#This Row],[Total Steam Consumption]]*950/1000</f>
        <v>0</v>
      </c>
      <c r="AO834" s="9">
        <f>Table1[[#This Row],[Total HW Consumption]]</f>
        <v>0</v>
      </c>
      <c r="AP834" s="9">
        <f>Table1[[#This Row],[Total CHW Consumption]]</f>
        <v>68212.400000000009</v>
      </c>
      <c r="AQ834" s="9">
        <f>Table1[[#This Row],[Total DW Consumption]]*0</f>
        <v>0</v>
      </c>
      <c r="AR834" s="9">
        <f>SUM(Table1[[#This Row],[Total Elec Energy]:[Total DW Energy]])</f>
        <v>123913.94990476192</v>
      </c>
      <c r="AS834" s="7">
        <f>IFERROR(Table1[[#This Row],[Total Building Energy (kBTU)]]/Table1[[#This Row],[Building Area]],0)</f>
        <v>3.394902737116765</v>
      </c>
    </row>
    <row r="835" spans="1:45" x14ac:dyDescent="0.25">
      <c r="A835" s="4">
        <v>43922</v>
      </c>
      <c r="B835" t="s">
        <v>108</v>
      </c>
      <c r="C835">
        <f>VLOOKUP(Table1[[#This Row],[Building]],Building_Areas,2,FALSE)</f>
        <v>87647</v>
      </c>
      <c r="E835">
        <v>31344.444444444449</v>
      </c>
      <c r="F835">
        <v>16400403.038730159</v>
      </c>
      <c r="G835">
        <v>187.1188179712957</v>
      </c>
      <c r="J835">
        <v>162934.28571428571</v>
      </c>
      <c r="K835">
        <v>1222.5</v>
      </c>
      <c r="L835">
        <v>0</v>
      </c>
      <c r="N835">
        <v>0</v>
      </c>
      <c r="AB835">
        <v>7689.6428571428569</v>
      </c>
      <c r="AC835">
        <v>18300</v>
      </c>
      <c r="AD835">
        <v>10.714285714285721</v>
      </c>
      <c r="AE835">
        <v>0</v>
      </c>
      <c r="AF835" s="9">
        <f>SUMIF(Table1[[#Headers],[Steam Consumption]:[CHW Consumption_2]], "Elec*",D835:AE835)</f>
        <v>31344.444444444449</v>
      </c>
      <c r="AG835" s="9">
        <f>SUMIF(Table1[[#Headers],[Steam Consumption]:[CHW Consumption_2]], "Gas*",D835:AE835)</f>
        <v>162934.28571428571</v>
      </c>
      <c r="AH835" s="9">
        <f>SUMIF(Table1[[#Headers],[Steam Consumption]:[CHW Consumption_2]], "Steam*",D835:AE835)</f>
        <v>0</v>
      </c>
      <c r="AI835" s="9">
        <f>SUMIF(Table1[[#Headers],[Steam Consumption]:[CHW Consumption_2]], "HW *",D835:AE835)</f>
        <v>27212.142857142855</v>
      </c>
      <c r="AJ835" s="9">
        <f>SUMIF(Table1[[#Headers],[Steam Consumption]:[CHW Consumption_2]], "CHW*",D835:AE835)</f>
        <v>10.714285714285721</v>
      </c>
      <c r="AK835" s="9">
        <f>SUMIF(Table1[[#Headers],[Steam Consumption]:[CHW Consumption_2]], "DW*",D835:AE835)</f>
        <v>0</v>
      </c>
      <c r="AL835" s="9">
        <f>Table1[[#This Row],[Total Elec Consumption]]*3.412</f>
        <v>106947.24444444446</v>
      </c>
      <c r="AM835" s="9">
        <f>Table1[[#This Row],[Total Gas Consumption]]*1</f>
        <v>162934.28571428571</v>
      </c>
      <c r="AN835" s="9">
        <f>Table1[[#This Row],[Total Steam Consumption]]*950/1000</f>
        <v>0</v>
      </c>
      <c r="AO835" s="9">
        <f>Table1[[#This Row],[Total HW Consumption]]</f>
        <v>27212.142857142855</v>
      </c>
      <c r="AP835" s="9">
        <f>Table1[[#This Row],[Total CHW Consumption]]</f>
        <v>10.714285714285721</v>
      </c>
      <c r="AQ835" s="9">
        <f>Table1[[#This Row],[Total DW Consumption]]*0</f>
        <v>0</v>
      </c>
      <c r="AR835" s="9">
        <f>SUM(Table1[[#This Row],[Total Elec Energy]:[Total DW Energy]])</f>
        <v>297104.38730158727</v>
      </c>
      <c r="AS835" s="7">
        <f>IFERROR(Table1[[#This Row],[Total Building Energy (kBTU)]]/Table1[[#This Row],[Building Area]],0)</f>
        <v>3.389783875107959</v>
      </c>
    </row>
    <row r="836" spans="1:45" x14ac:dyDescent="0.25">
      <c r="A836" s="4">
        <v>44136</v>
      </c>
      <c r="B836" t="s">
        <v>101</v>
      </c>
      <c r="C836">
        <f>VLOOKUP(Table1[[#This Row],[Building]],Building_Areas,2,FALSE)</f>
        <v>30399</v>
      </c>
      <c r="D836">
        <v>79960.714285714275</v>
      </c>
      <c r="E836">
        <v>5259.4736842105267</v>
      </c>
      <c r="F836">
        <v>72951248.727067649</v>
      </c>
      <c r="G836">
        <v>2399.7910696755698</v>
      </c>
      <c r="H836">
        <v>0</v>
      </c>
      <c r="I836">
        <v>2676.4285714285711</v>
      </c>
      <c r="AF836" s="9">
        <f>SUMIF(Table1[[#Headers],[Steam Consumption]:[CHW Consumption_2]], "Elec*",D836:AE836)</f>
        <v>7935.9022556390973</v>
      </c>
      <c r="AG836" s="9">
        <f>SUMIF(Table1[[#Headers],[Steam Consumption]:[CHW Consumption_2]], "Gas*",D836:AE836)</f>
        <v>0</v>
      </c>
      <c r="AH836" s="9">
        <f>SUMIF(Table1[[#Headers],[Steam Consumption]:[CHW Consumption_2]], "Steam*",D836:AE836)</f>
        <v>79960.714285714275</v>
      </c>
      <c r="AI836" s="9">
        <f>SUMIF(Table1[[#Headers],[Steam Consumption]:[CHW Consumption_2]], "HW *",D836:AE836)</f>
        <v>0</v>
      </c>
      <c r="AJ836" s="9">
        <f>SUMIF(Table1[[#Headers],[Steam Consumption]:[CHW Consumption_2]], "CHW*",D836:AE836)</f>
        <v>0</v>
      </c>
      <c r="AK836" s="9">
        <f>SUMIF(Table1[[#Headers],[Steam Consumption]:[CHW Consumption_2]], "DW*",D836:AE836)</f>
        <v>0</v>
      </c>
      <c r="AL836" s="9">
        <f>Table1[[#This Row],[Total Elec Consumption]]*3.412</f>
        <v>27077.298496240601</v>
      </c>
      <c r="AM836" s="9">
        <f>Table1[[#This Row],[Total Gas Consumption]]*1</f>
        <v>0</v>
      </c>
      <c r="AN836" s="9">
        <f>Table1[[#This Row],[Total Steam Consumption]]*950/1000</f>
        <v>75962.678571428565</v>
      </c>
      <c r="AO836" s="9">
        <f>Table1[[#This Row],[Total HW Consumption]]</f>
        <v>0</v>
      </c>
      <c r="AP836" s="9">
        <f>Table1[[#This Row],[Total CHW Consumption]]</f>
        <v>0</v>
      </c>
      <c r="AQ836" s="9">
        <f>Table1[[#This Row],[Total DW Consumption]]*0</f>
        <v>0</v>
      </c>
      <c r="AR836" s="9">
        <f>SUM(Table1[[#This Row],[Total Elec Energy]:[Total DW Energy]])</f>
        <v>103039.97706766917</v>
      </c>
      <c r="AS836" s="7">
        <f>IFERROR(Table1[[#This Row],[Total Building Energy (kBTU)]]/Table1[[#This Row],[Building Area]],0)</f>
        <v>3.3895844293453461</v>
      </c>
    </row>
    <row r="837" spans="1:45" x14ac:dyDescent="0.25">
      <c r="A837" s="4">
        <v>44378</v>
      </c>
      <c r="B837" t="s">
        <v>117</v>
      </c>
      <c r="C837">
        <f>VLOOKUP(Table1[[#This Row],[Building]],Building_Areas,2,FALSE)</f>
        <v>63711</v>
      </c>
      <c r="D837">
        <v>0</v>
      </c>
      <c r="F837">
        <v>215933.538</v>
      </c>
      <c r="G837">
        <v>3.3892661863728399</v>
      </c>
      <c r="H837">
        <v>61953.5</v>
      </c>
      <c r="I837">
        <v>1333</v>
      </c>
      <c r="AF837" s="9">
        <f>SUMIF(Table1[[#Headers],[Steam Consumption]:[CHW Consumption_2]], "Elec*",D837:AE837)</f>
        <v>63286.5</v>
      </c>
      <c r="AG837" s="9">
        <f>SUMIF(Table1[[#Headers],[Steam Consumption]:[CHW Consumption_2]], "Gas*",D837:AE837)</f>
        <v>0</v>
      </c>
      <c r="AH837" s="9">
        <f>SUMIF(Table1[[#Headers],[Steam Consumption]:[CHW Consumption_2]], "Steam*",D837:AE837)</f>
        <v>0</v>
      </c>
      <c r="AI837" s="9">
        <f>SUMIF(Table1[[#Headers],[Steam Consumption]:[CHW Consumption_2]], "HW *",D837:AE837)</f>
        <v>0</v>
      </c>
      <c r="AJ837" s="9">
        <f>SUMIF(Table1[[#Headers],[Steam Consumption]:[CHW Consumption_2]], "CHW*",D837:AE837)</f>
        <v>0</v>
      </c>
      <c r="AK837" s="9">
        <f>SUMIF(Table1[[#Headers],[Steam Consumption]:[CHW Consumption_2]], "DW*",D837:AE837)</f>
        <v>0</v>
      </c>
      <c r="AL837" s="9">
        <f>Table1[[#This Row],[Total Elec Consumption]]*3.412</f>
        <v>215933.538</v>
      </c>
      <c r="AM837" s="9">
        <f>Table1[[#This Row],[Total Gas Consumption]]*1</f>
        <v>0</v>
      </c>
      <c r="AN837" s="9">
        <f>Table1[[#This Row],[Total Steam Consumption]]*950/1000</f>
        <v>0</v>
      </c>
      <c r="AO837" s="9">
        <f>Table1[[#This Row],[Total HW Consumption]]</f>
        <v>0</v>
      </c>
      <c r="AP837" s="9">
        <f>Table1[[#This Row],[Total CHW Consumption]]</f>
        <v>0</v>
      </c>
      <c r="AQ837" s="9">
        <f>Table1[[#This Row],[Total DW Consumption]]*0</f>
        <v>0</v>
      </c>
      <c r="AR837" s="9">
        <f>SUM(Table1[[#This Row],[Total Elec Energy]:[Total DW Energy]])</f>
        <v>215933.538</v>
      </c>
      <c r="AS837" s="7">
        <f>IFERROR(Table1[[#This Row],[Total Building Energy (kBTU)]]/Table1[[#This Row],[Building Area]],0)</f>
        <v>3.3892661863728399</v>
      </c>
    </row>
    <row r="838" spans="1:45" x14ac:dyDescent="0.25">
      <c r="A838" s="4">
        <v>44440</v>
      </c>
      <c r="B838" t="s">
        <v>119</v>
      </c>
      <c r="C838">
        <f>VLOOKUP(Table1[[#This Row],[Building]],Building_Areas,2,FALSE)</f>
        <v>36500</v>
      </c>
      <c r="E838">
        <v>15447</v>
      </c>
      <c r="F838">
        <v>52775.703999999998</v>
      </c>
      <c r="G838">
        <v>1.445909698630137</v>
      </c>
      <c r="K838">
        <v>630</v>
      </c>
      <c r="N838">
        <v>69910</v>
      </c>
      <c r="AF838" s="9">
        <f>SUMIF(Table1[[#Headers],[Steam Consumption]:[CHW Consumption_2]], "Elec*",D838:AE838)</f>
        <v>15447</v>
      </c>
      <c r="AG838" s="9">
        <f>SUMIF(Table1[[#Headers],[Steam Consumption]:[CHW Consumption_2]], "Gas*",D838:AE838)</f>
        <v>0</v>
      </c>
      <c r="AH838" s="9">
        <f>SUMIF(Table1[[#Headers],[Steam Consumption]:[CHW Consumption_2]], "Steam*",D838:AE838)</f>
        <v>0</v>
      </c>
      <c r="AI838" s="9">
        <f>SUMIF(Table1[[#Headers],[Steam Consumption]:[CHW Consumption_2]], "HW *",D838:AE838)</f>
        <v>630</v>
      </c>
      <c r="AJ838" s="9">
        <f>SUMIF(Table1[[#Headers],[Steam Consumption]:[CHW Consumption_2]], "CHW*",D838:AE838)</f>
        <v>69910</v>
      </c>
      <c r="AK838" s="9">
        <f>SUMIF(Table1[[#Headers],[Steam Consumption]:[CHW Consumption_2]], "DW*",D838:AE838)</f>
        <v>0</v>
      </c>
      <c r="AL838" s="9">
        <f>Table1[[#This Row],[Total Elec Consumption]]*3.412</f>
        <v>52705.163999999997</v>
      </c>
      <c r="AM838" s="9">
        <f>Table1[[#This Row],[Total Gas Consumption]]*1</f>
        <v>0</v>
      </c>
      <c r="AN838" s="9">
        <f>Table1[[#This Row],[Total Steam Consumption]]*950/1000</f>
        <v>0</v>
      </c>
      <c r="AO838" s="9">
        <f>Table1[[#This Row],[Total HW Consumption]]</f>
        <v>630</v>
      </c>
      <c r="AP838" s="9">
        <f>Table1[[#This Row],[Total CHW Consumption]]</f>
        <v>69910</v>
      </c>
      <c r="AQ838" s="9">
        <f>Table1[[#This Row],[Total DW Consumption]]*0</f>
        <v>0</v>
      </c>
      <c r="AR838" s="9">
        <f>SUM(Table1[[#This Row],[Total Elec Energy]:[Total DW Energy]])</f>
        <v>123245.16399999999</v>
      </c>
      <c r="AS838" s="7">
        <f>IFERROR(Table1[[#This Row],[Total Building Energy (kBTU)]]/Table1[[#This Row],[Building Area]],0)</f>
        <v>3.3765798356164383</v>
      </c>
    </row>
    <row r="839" spans="1:45" x14ac:dyDescent="0.25">
      <c r="A839" s="4">
        <v>43709</v>
      </c>
      <c r="B839" t="s">
        <v>119</v>
      </c>
      <c r="C839">
        <f>VLOOKUP(Table1[[#This Row],[Building]],Building_Areas,2,FALSE)</f>
        <v>36500</v>
      </c>
      <c r="E839">
        <v>17493.333333333328</v>
      </c>
      <c r="F839">
        <v>59750.799761904753</v>
      </c>
      <c r="G839">
        <v>1.637008212654925</v>
      </c>
      <c r="K839">
        <v>53.571428571428577</v>
      </c>
      <c r="N839">
        <v>63492.857142857138</v>
      </c>
      <c r="AF839" s="9">
        <f>SUMIF(Table1[[#Headers],[Steam Consumption]:[CHW Consumption_2]], "Elec*",D839:AE839)</f>
        <v>17493.333333333328</v>
      </c>
      <c r="AG839" s="9">
        <f>SUMIF(Table1[[#Headers],[Steam Consumption]:[CHW Consumption_2]], "Gas*",D839:AE839)</f>
        <v>0</v>
      </c>
      <c r="AH839" s="9">
        <f>SUMIF(Table1[[#Headers],[Steam Consumption]:[CHW Consumption_2]], "Steam*",D839:AE839)</f>
        <v>0</v>
      </c>
      <c r="AI839" s="9">
        <f>SUMIF(Table1[[#Headers],[Steam Consumption]:[CHW Consumption_2]], "HW *",D839:AE839)</f>
        <v>53.571428571428577</v>
      </c>
      <c r="AJ839" s="9">
        <f>SUMIF(Table1[[#Headers],[Steam Consumption]:[CHW Consumption_2]], "CHW*",D839:AE839)</f>
        <v>63492.857142857138</v>
      </c>
      <c r="AK839" s="9">
        <f>SUMIF(Table1[[#Headers],[Steam Consumption]:[CHW Consumption_2]], "DW*",D839:AE839)</f>
        <v>0</v>
      </c>
      <c r="AL839" s="9">
        <f>Table1[[#This Row],[Total Elec Consumption]]*3.412</f>
        <v>59687.253333333312</v>
      </c>
      <c r="AM839" s="9">
        <f>Table1[[#This Row],[Total Gas Consumption]]*1</f>
        <v>0</v>
      </c>
      <c r="AN839" s="9">
        <f>Table1[[#This Row],[Total Steam Consumption]]*950/1000</f>
        <v>0</v>
      </c>
      <c r="AO839" s="9">
        <f>Table1[[#This Row],[Total HW Consumption]]</f>
        <v>53.571428571428577</v>
      </c>
      <c r="AP839" s="9">
        <f>Table1[[#This Row],[Total CHW Consumption]]</f>
        <v>63492.857142857138</v>
      </c>
      <c r="AQ839" s="9">
        <f>Table1[[#This Row],[Total DW Consumption]]*0</f>
        <v>0</v>
      </c>
      <c r="AR839" s="9">
        <f>SUM(Table1[[#This Row],[Total Elec Energy]:[Total DW Energy]])</f>
        <v>123233.68190476188</v>
      </c>
      <c r="AS839" s="7">
        <f>IFERROR(Table1[[#This Row],[Total Building Energy (kBTU)]]/Table1[[#This Row],[Building Area]],0)</f>
        <v>3.3762652576647088</v>
      </c>
    </row>
    <row r="840" spans="1:45" x14ac:dyDescent="0.25">
      <c r="A840" s="4">
        <v>44621</v>
      </c>
      <c r="B840" t="s">
        <v>108</v>
      </c>
      <c r="C840">
        <f>VLOOKUP(Table1[[#This Row],[Building]],Building_Areas,2,FALSE)</f>
        <v>87647</v>
      </c>
      <c r="E840">
        <v>28153.53571428571</v>
      </c>
      <c r="F840">
        <v>18956683.990864031</v>
      </c>
      <c r="G840">
        <v>216.28445914707899</v>
      </c>
      <c r="J840">
        <v>188606.13793103449</v>
      </c>
      <c r="K840">
        <v>1915.8</v>
      </c>
      <c r="L840">
        <v>0</v>
      </c>
      <c r="N840">
        <v>47.03448275862069</v>
      </c>
      <c r="AB840">
        <v>8328.3103448275851</v>
      </c>
      <c r="AC840">
        <v>0</v>
      </c>
      <c r="AD840">
        <v>42.758620689655167</v>
      </c>
      <c r="AE840">
        <v>0</v>
      </c>
      <c r="AF840" s="9">
        <f>SUMIF(Table1[[#Headers],[Steam Consumption]:[CHW Consumption_2]], "Elec*",D840:AE840)</f>
        <v>28153.53571428571</v>
      </c>
      <c r="AG840" s="9">
        <f>SUMIF(Table1[[#Headers],[Steam Consumption]:[CHW Consumption_2]], "Gas*",D840:AE840)</f>
        <v>188606.13793103449</v>
      </c>
      <c r="AH840" s="9">
        <f>SUMIF(Table1[[#Headers],[Steam Consumption]:[CHW Consumption_2]], "Steam*",D840:AE840)</f>
        <v>0</v>
      </c>
      <c r="AI840" s="9">
        <f>SUMIF(Table1[[#Headers],[Steam Consumption]:[CHW Consumption_2]], "HW *",D840:AE840)</f>
        <v>10244.110344827584</v>
      </c>
      <c r="AJ840" s="9">
        <f>SUMIF(Table1[[#Headers],[Steam Consumption]:[CHW Consumption_2]], "CHW*",D840:AE840)</f>
        <v>89.793103448275858</v>
      </c>
      <c r="AK840" s="9">
        <f>SUMIF(Table1[[#Headers],[Steam Consumption]:[CHW Consumption_2]], "DW*",D840:AE840)</f>
        <v>0</v>
      </c>
      <c r="AL840" s="9">
        <f>Table1[[#This Row],[Total Elec Consumption]]*3.412</f>
        <v>96059.863857142846</v>
      </c>
      <c r="AM840" s="9">
        <f>Table1[[#This Row],[Total Gas Consumption]]*1</f>
        <v>188606.13793103449</v>
      </c>
      <c r="AN840" s="9">
        <f>Table1[[#This Row],[Total Steam Consumption]]*950/1000</f>
        <v>0</v>
      </c>
      <c r="AO840" s="9">
        <f>Table1[[#This Row],[Total HW Consumption]]</f>
        <v>10244.110344827584</v>
      </c>
      <c r="AP840" s="9">
        <f>Table1[[#This Row],[Total CHW Consumption]]</f>
        <v>89.793103448275858</v>
      </c>
      <c r="AQ840" s="9">
        <f>Table1[[#This Row],[Total DW Consumption]]*0</f>
        <v>0</v>
      </c>
      <c r="AR840" s="9">
        <f>SUM(Table1[[#This Row],[Total Elec Energy]:[Total DW Energy]])</f>
        <v>294999.90523645323</v>
      </c>
      <c r="AS840" s="7">
        <f>IFERROR(Table1[[#This Row],[Total Building Energy (kBTU)]]/Table1[[#This Row],[Building Area]],0)</f>
        <v>3.3657729897937547</v>
      </c>
    </row>
    <row r="841" spans="1:45" x14ac:dyDescent="0.25">
      <c r="A841" s="4">
        <v>44287</v>
      </c>
      <c r="B841" t="s">
        <v>108</v>
      </c>
      <c r="C841">
        <f>VLOOKUP(Table1[[#This Row],[Building]],Building_Areas,2,FALSE)</f>
        <v>87647</v>
      </c>
      <c r="E841">
        <v>28373</v>
      </c>
      <c r="F841">
        <v>18990817.561999999</v>
      </c>
      <c r="G841">
        <v>216.67390283751871</v>
      </c>
      <c r="J841">
        <v>188940</v>
      </c>
      <c r="K841">
        <v>889</v>
      </c>
      <c r="L841">
        <v>0</v>
      </c>
      <c r="N841">
        <v>8</v>
      </c>
      <c r="AB841">
        <v>7969</v>
      </c>
      <c r="AC841">
        <v>0</v>
      </c>
      <c r="AD841">
        <v>20</v>
      </c>
      <c r="AE841">
        <v>0</v>
      </c>
      <c r="AF841" s="9">
        <f>SUMIF(Table1[[#Headers],[Steam Consumption]:[CHW Consumption_2]], "Elec*",D841:AE841)</f>
        <v>28373</v>
      </c>
      <c r="AG841" s="9">
        <f>SUMIF(Table1[[#Headers],[Steam Consumption]:[CHW Consumption_2]], "Gas*",D841:AE841)</f>
        <v>188940</v>
      </c>
      <c r="AH841" s="9">
        <f>SUMIF(Table1[[#Headers],[Steam Consumption]:[CHW Consumption_2]], "Steam*",D841:AE841)</f>
        <v>0</v>
      </c>
      <c r="AI841" s="9">
        <f>SUMIF(Table1[[#Headers],[Steam Consumption]:[CHW Consumption_2]], "HW *",D841:AE841)</f>
        <v>8858</v>
      </c>
      <c r="AJ841" s="9">
        <f>SUMIF(Table1[[#Headers],[Steam Consumption]:[CHW Consumption_2]], "CHW*",D841:AE841)</f>
        <v>28</v>
      </c>
      <c r="AK841" s="9">
        <f>SUMIF(Table1[[#Headers],[Steam Consumption]:[CHW Consumption_2]], "DW*",D841:AE841)</f>
        <v>0</v>
      </c>
      <c r="AL841" s="9">
        <f>Table1[[#This Row],[Total Elec Consumption]]*3.412</f>
        <v>96808.675999999992</v>
      </c>
      <c r="AM841" s="9">
        <f>Table1[[#This Row],[Total Gas Consumption]]*1</f>
        <v>188940</v>
      </c>
      <c r="AN841" s="9">
        <f>Table1[[#This Row],[Total Steam Consumption]]*950/1000</f>
        <v>0</v>
      </c>
      <c r="AO841" s="9">
        <f>Table1[[#This Row],[Total HW Consumption]]</f>
        <v>8858</v>
      </c>
      <c r="AP841" s="9">
        <f>Table1[[#This Row],[Total CHW Consumption]]</f>
        <v>28</v>
      </c>
      <c r="AQ841" s="9">
        <f>Table1[[#This Row],[Total DW Consumption]]*0</f>
        <v>0</v>
      </c>
      <c r="AR841" s="9">
        <f>SUM(Table1[[#This Row],[Total Elec Energy]:[Total DW Energy]])</f>
        <v>294634.67599999998</v>
      </c>
      <c r="AS841" s="7">
        <f>IFERROR(Table1[[#This Row],[Total Building Energy (kBTU)]]/Table1[[#This Row],[Building Area]],0)</f>
        <v>3.3616059420174107</v>
      </c>
    </row>
    <row r="842" spans="1:45" x14ac:dyDescent="0.25">
      <c r="A842" s="4">
        <v>44470</v>
      </c>
      <c r="B842" t="s">
        <v>114</v>
      </c>
      <c r="C842">
        <f>VLOOKUP(Table1[[#This Row],[Building]],Building_Areas,2,FALSE)</f>
        <v>102517</v>
      </c>
      <c r="D842">
        <v>224281.79310344829</v>
      </c>
      <c r="E842">
        <v>38453.28571428571</v>
      </c>
      <c r="F842">
        <v>204676197.92120191</v>
      </c>
      <c r="G842">
        <v>1996.5098268697091</v>
      </c>
      <c r="AF842" s="9">
        <f>SUMIF(Table1[[#Headers],[Steam Consumption]:[CHW Consumption_2]], "Elec*",D842:AE842)</f>
        <v>38453.28571428571</v>
      </c>
      <c r="AG842" s="9">
        <f>SUMIF(Table1[[#Headers],[Steam Consumption]:[CHW Consumption_2]], "Gas*",D842:AE842)</f>
        <v>0</v>
      </c>
      <c r="AH842" s="9">
        <f>SUMIF(Table1[[#Headers],[Steam Consumption]:[CHW Consumption_2]], "Steam*",D842:AE842)</f>
        <v>224281.79310344829</v>
      </c>
      <c r="AI842" s="9">
        <f>SUMIF(Table1[[#Headers],[Steam Consumption]:[CHW Consumption_2]], "HW *",D842:AE842)</f>
        <v>0</v>
      </c>
      <c r="AJ842" s="9">
        <f>SUMIF(Table1[[#Headers],[Steam Consumption]:[CHW Consumption_2]], "CHW*",D842:AE842)</f>
        <v>0</v>
      </c>
      <c r="AK842" s="9">
        <f>SUMIF(Table1[[#Headers],[Steam Consumption]:[CHW Consumption_2]], "DW*",D842:AE842)</f>
        <v>0</v>
      </c>
      <c r="AL842" s="9">
        <f>Table1[[#This Row],[Total Elec Consumption]]*3.412</f>
        <v>131202.61085714283</v>
      </c>
      <c r="AM842" s="9">
        <f>Table1[[#This Row],[Total Gas Consumption]]*1</f>
        <v>0</v>
      </c>
      <c r="AN842" s="9">
        <f>Table1[[#This Row],[Total Steam Consumption]]*950/1000</f>
        <v>213067.70344827586</v>
      </c>
      <c r="AO842" s="9">
        <f>Table1[[#This Row],[Total HW Consumption]]</f>
        <v>0</v>
      </c>
      <c r="AP842" s="9">
        <f>Table1[[#This Row],[Total CHW Consumption]]</f>
        <v>0</v>
      </c>
      <c r="AQ842" s="9">
        <f>Table1[[#This Row],[Total DW Consumption]]*0</f>
        <v>0</v>
      </c>
      <c r="AR842" s="9">
        <f>SUM(Table1[[#This Row],[Total Elec Energy]:[Total DW Energy]])</f>
        <v>344270.31430541869</v>
      </c>
      <c r="AS842" s="7">
        <f>IFERROR(Table1[[#This Row],[Total Building Energy (kBTU)]]/Table1[[#This Row],[Building Area]],0)</f>
        <v>3.3581778076359892</v>
      </c>
    </row>
    <row r="843" spans="1:45" x14ac:dyDescent="0.25">
      <c r="A843" s="4">
        <v>44317</v>
      </c>
      <c r="B843" t="s">
        <v>96</v>
      </c>
      <c r="C843">
        <f>VLOOKUP(Table1[[#This Row],[Building]],Building_Areas,2,FALSE)</f>
        <v>392894</v>
      </c>
      <c r="D843">
        <v>0</v>
      </c>
      <c r="F843">
        <v>16871061.372000001</v>
      </c>
      <c r="G843">
        <v>42.940491257183872</v>
      </c>
      <c r="H843">
        <v>0</v>
      </c>
      <c r="I843">
        <v>0</v>
      </c>
      <c r="M843">
        <v>99020</v>
      </c>
      <c r="O843">
        <v>260174</v>
      </c>
      <c r="P843">
        <v>16000</v>
      </c>
      <c r="Q843">
        <v>0</v>
      </c>
      <c r="R843">
        <v>0</v>
      </c>
      <c r="S843">
        <v>1030</v>
      </c>
      <c r="T843">
        <v>80</v>
      </c>
      <c r="U843">
        <v>463</v>
      </c>
      <c r="V843">
        <v>6892</v>
      </c>
      <c r="W843">
        <v>3819</v>
      </c>
      <c r="X843">
        <v>2378</v>
      </c>
      <c r="Y843">
        <v>8505</v>
      </c>
      <c r="Z843">
        <v>21200</v>
      </c>
      <c r="AA843">
        <v>17400</v>
      </c>
      <c r="AF843" s="9">
        <f>SUMIF(Table1[[#Headers],[Steam Consumption]:[CHW Consumption_2]], "Elec*",D843:AE843)</f>
        <v>381331</v>
      </c>
      <c r="AG843" s="9">
        <f>SUMIF(Table1[[#Headers],[Steam Consumption]:[CHW Consumption_2]], "Gas*",D843:AE843)</f>
        <v>0</v>
      </c>
      <c r="AH843" s="9">
        <f>SUMIF(Table1[[#Headers],[Steam Consumption]:[CHW Consumption_2]], "Steam*",D843:AE843)</f>
        <v>17030</v>
      </c>
      <c r="AI843" s="9">
        <f>SUMIF(Table1[[#Headers],[Steam Consumption]:[CHW Consumption_2]], "HW *",D843:AE843)</f>
        <v>0</v>
      </c>
      <c r="AJ843" s="9">
        <f>SUMIF(Table1[[#Headers],[Steam Consumption]:[CHW Consumption_2]], "CHW*",D843:AE843)</f>
        <v>0</v>
      </c>
      <c r="AK843" s="9">
        <f>SUMIF(Table1[[#Headers],[Steam Consumption]:[CHW Consumption_2]], "DW*",D843:AE843)</f>
        <v>38600</v>
      </c>
      <c r="AL843" s="9">
        <f>Table1[[#This Row],[Total Elec Consumption]]*3.412</f>
        <v>1301101.372</v>
      </c>
      <c r="AM843" s="9">
        <f>Table1[[#This Row],[Total Gas Consumption]]*1</f>
        <v>0</v>
      </c>
      <c r="AN843" s="9">
        <f>Table1[[#This Row],[Total Steam Consumption]]*950/1000</f>
        <v>16178.5</v>
      </c>
      <c r="AO843" s="9">
        <f>Table1[[#This Row],[Total HW Consumption]]</f>
        <v>0</v>
      </c>
      <c r="AP843" s="9">
        <f>Table1[[#This Row],[Total CHW Consumption]]</f>
        <v>0</v>
      </c>
      <c r="AQ843" s="9">
        <f>Table1[[#This Row],[Total DW Consumption]]*0</f>
        <v>0</v>
      </c>
      <c r="AR843" s="9">
        <f>SUM(Table1[[#This Row],[Total Elec Energy]:[Total DW Energy]])</f>
        <v>1317279.872</v>
      </c>
      <c r="AS843" s="7">
        <f>IFERROR(Table1[[#This Row],[Total Building Energy (kBTU)]]/Table1[[#This Row],[Building Area]],0)</f>
        <v>3.3527614878313234</v>
      </c>
    </row>
    <row r="844" spans="1:45" x14ac:dyDescent="0.25">
      <c r="A844" s="4">
        <v>43252</v>
      </c>
      <c r="B844" t="s">
        <v>108</v>
      </c>
      <c r="C844">
        <f>VLOOKUP(Table1[[#This Row],[Building]],Building_Areas,2,FALSE)</f>
        <v>87647</v>
      </c>
      <c r="E844">
        <v>33082.5</v>
      </c>
      <c r="F844">
        <v>7518698.5682142852</v>
      </c>
      <c r="G844">
        <v>85.783866740610463</v>
      </c>
      <c r="J844">
        <v>74057.142857142855</v>
      </c>
      <c r="K844">
        <v>0</v>
      </c>
      <c r="L844">
        <v>0</v>
      </c>
      <c r="N844">
        <v>1533.214285714286</v>
      </c>
      <c r="AB844">
        <v>34.285714285714278</v>
      </c>
      <c r="AC844">
        <v>32.142857142857139</v>
      </c>
      <c r="AD844">
        <v>55885.71428571429</v>
      </c>
      <c r="AE844">
        <v>49307.142857142862</v>
      </c>
      <c r="AF844" s="9">
        <f>SUMIF(Table1[[#Headers],[Steam Consumption]:[CHW Consumption_2]], "Elec*",D844:AE844)</f>
        <v>33082.5</v>
      </c>
      <c r="AG844" s="9">
        <f>SUMIF(Table1[[#Headers],[Steam Consumption]:[CHW Consumption_2]], "Gas*",D844:AE844)</f>
        <v>74057.142857142855</v>
      </c>
      <c r="AH844" s="9">
        <f>SUMIF(Table1[[#Headers],[Steam Consumption]:[CHW Consumption_2]], "Steam*",D844:AE844)</f>
        <v>0</v>
      </c>
      <c r="AI844" s="9">
        <f>SUMIF(Table1[[#Headers],[Steam Consumption]:[CHW Consumption_2]], "HW *",D844:AE844)</f>
        <v>66.428571428571416</v>
      </c>
      <c r="AJ844" s="9">
        <f>SUMIF(Table1[[#Headers],[Steam Consumption]:[CHW Consumption_2]], "CHW*",D844:AE844)</f>
        <v>106726.07142857143</v>
      </c>
      <c r="AK844" s="9">
        <f>SUMIF(Table1[[#Headers],[Steam Consumption]:[CHW Consumption_2]], "DW*",D844:AE844)</f>
        <v>0</v>
      </c>
      <c r="AL844" s="9">
        <f>Table1[[#This Row],[Total Elec Consumption]]*3.412</f>
        <v>112877.48999999999</v>
      </c>
      <c r="AM844" s="9">
        <f>Table1[[#This Row],[Total Gas Consumption]]*1</f>
        <v>74057.142857142855</v>
      </c>
      <c r="AN844" s="9">
        <f>Table1[[#This Row],[Total Steam Consumption]]*950/1000</f>
        <v>0</v>
      </c>
      <c r="AO844" s="9">
        <f>Table1[[#This Row],[Total HW Consumption]]</f>
        <v>66.428571428571416</v>
      </c>
      <c r="AP844" s="9">
        <f>Table1[[#This Row],[Total CHW Consumption]]</f>
        <v>106726.07142857143</v>
      </c>
      <c r="AQ844" s="9">
        <f>Table1[[#This Row],[Total DW Consumption]]*0</f>
        <v>0</v>
      </c>
      <c r="AR844" s="9">
        <f>SUM(Table1[[#This Row],[Total Elec Energy]:[Total DW Energy]])</f>
        <v>293727.13285714283</v>
      </c>
      <c r="AS844" s="7">
        <f>IFERROR(Table1[[#This Row],[Total Building Energy (kBTU)]]/Table1[[#This Row],[Building Area]],0)</f>
        <v>3.3512514159884859</v>
      </c>
    </row>
    <row r="845" spans="1:45" x14ac:dyDescent="0.25">
      <c r="A845" s="4">
        <v>43101</v>
      </c>
      <c r="B845" t="s">
        <v>117</v>
      </c>
      <c r="C845">
        <f>VLOOKUP(Table1[[#This Row],[Building]],Building_Areas,2,FALSE)</f>
        <v>63711</v>
      </c>
      <c r="H845">
        <v>60592.821428571428</v>
      </c>
      <c r="I845">
        <v>1957.428571428572</v>
      </c>
      <c r="AF845" s="9">
        <f>SUMIF(Table1[[#Headers],[Steam Consumption]:[CHW Consumption_2]], "Elec*",D845:AE845)</f>
        <v>62550.25</v>
      </c>
      <c r="AG845" s="9">
        <f>SUMIF(Table1[[#Headers],[Steam Consumption]:[CHW Consumption_2]], "Gas*",D845:AE845)</f>
        <v>0</v>
      </c>
      <c r="AH845" s="9">
        <f>SUMIF(Table1[[#Headers],[Steam Consumption]:[CHW Consumption_2]], "Steam*",D845:AE845)</f>
        <v>0</v>
      </c>
      <c r="AI845" s="9">
        <f>SUMIF(Table1[[#Headers],[Steam Consumption]:[CHW Consumption_2]], "HW *",D845:AE845)</f>
        <v>0</v>
      </c>
      <c r="AJ845" s="9">
        <f>SUMIF(Table1[[#Headers],[Steam Consumption]:[CHW Consumption_2]], "CHW*",D845:AE845)</f>
        <v>0</v>
      </c>
      <c r="AK845" s="9">
        <f>SUMIF(Table1[[#Headers],[Steam Consumption]:[CHW Consumption_2]], "DW*",D845:AE845)</f>
        <v>0</v>
      </c>
      <c r="AL845" s="9">
        <f>Table1[[#This Row],[Total Elec Consumption]]*3.412</f>
        <v>213421.45300000001</v>
      </c>
      <c r="AM845" s="9">
        <f>Table1[[#This Row],[Total Gas Consumption]]*1</f>
        <v>0</v>
      </c>
      <c r="AN845" s="9">
        <f>Table1[[#This Row],[Total Steam Consumption]]*950/1000</f>
        <v>0</v>
      </c>
      <c r="AO845" s="9">
        <f>Table1[[#This Row],[Total HW Consumption]]</f>
        <v>0</v>
      </c>
      <c r="AP845" s="9">
        <f>Table1[[#This Row],[Total CHW Consumption]]</f>
        <v>0</v>
      </c>
      <c r="AQ845" s="9">
        <f>Table1[[#This Row],[Total DW Consumption]]*0</f>
        <v>0</v>
      </c>
      <c r="AR845" s="9">
        <f>SUM(Table1[[#This Row],[Total Elec Energy]:[Total DW Energy]])</f>
        <v>213421.45300000001</v>
      </c>
      <c r="AS845" s="7">
        <f>IFERROR(Table1[[#This Row],[Total Building Energy (kBTU)]]/Table1[[#This Row],[Building Area]],0)</f>
        <v>3.3498368099700211</v>
      </c>
    </row>
    <row r="846" spans="1:45" x14ac:dyDescent="0.25">
      <c r="A846" s="4">
        <v>43466</v>
      </c>
      <c r="B846" t="s">
        <v>108</v>
      </c>
      <c r="C846">
        <f>VLOOKUP(Table1[[#This Row],[Building]],Building_Areas,2,FALSE)</f>
        <v>87647</v>
      </c>
      <c r="E846">
        <v>36978.866666666661</v>
      </c>
      <c r="F846">
        <v>16009288.791506</v>
      </c>
      <c r="G846">
        <v>182.656437659087</v>
      </c>
      <c r="J846">
        <v>158831.08333333331</v>
      </c>
      <c r="K846">
        <v>318.03703703703712</v>
      </c>
      <c r="L846">
        <v>0</v>
      </c>
      <c r="N846">
        <v>0</v>
      </c>
      <c r="AB846">
        <v>8247.0689655172409</v>
      </c>
      <c r="AC846">
        <v>0</v>
      </c>
      <c r="AD846">
        <v>0</v>
      </c>
      <c r="AE846">
        <v>0</v>
      </c>
      <c r="AF846" s="9">
        <f>SUMIF(Table1[[#Headers],[Steam Consumption]:[CHW Consumption_2]], "Elec*",D846:AE846)</f>
        <v>36978.866666666661</v>
      </c>
      <c r="AG846" s="9">
        <f>SUMIF(Table1[[#Headers],[Steam Consumption]:[CHW Consumption_2]], "Gas*",D846:AE846)</f>
        <v>158831.08333333331</v>
      </c>
      <c r="AH846" s="9">
        <f>SUMIF(Table1[[#Headers],[Steam Consumption]:[CHW Consumption_2]], "Steam*",D846:AE846)</f>
        <v>0</v>
      </c>
      <c r="AI846" s="9">
        <f>SUMIF(Table1[[#Headers],[Steam Consumption]:[CHW Consumption_2]], "HW *",D846:AE846)</f>
        <v>8565.1060025542774</v>
      </c>
      <c r="AJ846" s="9">
        <f>SUMIF(Table1[[#Headers],[Steam Consumption]:[CHW Consumption_2]], "CHW*",D846:AE846)</f>
        <v>0</v>
      </c>
      <c r="AK846" s="9">
        <f>SUMIF(Table1[[#Headers],[Steam Consumption]:[CHW Consumption_2]], "DW*",D846:AE846)</f>
        <v>0</v>
      </c>
      <c r="AL846" s="9">
        <f>Table1[[#This Row],[Total Elec Consumption]]*3.412</f>
        <v>126171.89306666664</v>
      </c>
      <c r="AM846" s="9">
        <f>Table1[[#This Row],[Total Gas Consumption]]*1</f>
        <v>158831.08333333331</v>
      </c>
      <c r="AN846" s="9">
        <f>Table1[[#This Row],[Total Steam Consumption]]*950/1000</f>
        <v>0</v>
      </c>
      <c r="AO846" s="9">
        <f>Table1[[#This Row],[Total HW Consumption]]</f>
        <v>8565.1060025542774</v>
      </c>
      <c r="AP846" s="9">
        <f>Table1[[#This Row],[Total CHW Consumption]]</f>
        <v>0</v>
      </c>
      <c r="AQ846" s="9">
        <f>Table1[[#This Row],[Total DW Consumption]]*0</f>
        <v>0</v>
      </c>
      <c r="AR846" s="9">
        <f>SUM(Table1[[#This Row],[Total Elec Energy]:[Total DW Energy]])</f>
        <v>293568.08240255422</v>
      </c>
      <c r="AS846" s="7">
        <f>IFERROR(Table1[[#This Row],[Total Building Energy (kBTU)]]/Table1[[#This Row],[Building Area]],0)</f>
        <v>3.3494367451544744</v>
      </c>
    </row>
    <row r="847" spans="1:45" x14ac:dyDescent="0.25">
      <c r="A847" s="4">
        <v>43922</v>
      </c>
      <c r="B847" t="s">
        <v>126</v>
      </c>
      <c r="C847">
        <f>VLOOKUP(Table1[[#This Row],[Building]],Building_Areas,2,FALSE)</f>
        <v>62912.82</v>
      </c>
      <c r="D847">
        <v>83520</v>
      </c>
      <c r="E847">
        <v>36852.222222222219</v>
      </c>
      <c r="F847">
        <v>76295979.889365077</v>
      </c>
      <c r="G847">
        <v>1212.7220111799641</v>
      </c>
      <c r="N847">
        <v>107.1428571428572</v>
      </c>
      <c r="AF847" s="9">
        <f>SUMIF(Table1[[#Headers],[Steam Consumption]:[CHW Consumption_2]], "Elec*",D847:AE847)</f>
        <v>36852.222222222219</v>
      </c>
      <c r="AG847" s="9">
        <f>SUMIF(Table1[[#Headers],[Steam Consumption]:[CHW Consumption_2]], "Gas*",D847:AE847)</f>
        <v>0</v>
      </c>
      <c r="AH847" s="9">
        <f>SUMIF(Table1[[#Headers],[Steam Consumption]:[CHW Consumption_2]], "Steam*",D847:AE847)</f>
        <v>83520</v>
      </c>
      <c r="AI847" s="9">
        <f>SUMIF(Table1[[#Headers],[Steam Consumption]:[CHW Consumption_2]], "HW *",D847:AE847)</f>
        <v>0</v>
      </c>
      <c r="AJ847" s="9">
        <f>SUMIF(Table1[[#Headers],[Steam Consumption]:[CHW Consumption_2]], "CHW*",D847:AE847)</f>
        <v>107.1428571428572</v>
      </c>
      <c r="AK847" s="9">
        <f>SUMIF(Table1[[#Headers],[Steam Consumption]:[CHW Consumption_2]], "DW*",D847:AE847)</f>
        <v>0</v>
      </c>
      <c r="AL847" s="9">
        <f>Table1[[#This Row],[Total Elec Consumption]]*3.412</f>
        <v>125739.7822222222</v>
      </c>
      <c r="AM847" s="9">
        <f>Table1[[#This Row],[Total Gas Consumption]]*1</f>
        <v>0</v>
      </c>
      <c r="AN847" s="9">
        <f>Table1[[#This Row],[Total Steam Consumption]]*950/1000</f>
        <v>79344</v>
      </c>
      <c r="AO847" s="9">
        <f>Table1[[#This Row],[Total HW Consumption]]</f>
        <v>0</v>
      </c>
      <c r="AP847" s="9">
        <f>Table1[[#This Row],[Total CHW Consumption]]</f>
        <v>107.1428571428572</v>
      </c>
      <c r="AQ847" s="9">
        <f>Table1[[#This Row],[Total DW Consumption]]*0</f>
        <v>0</v>
      </c>
      <c r="AR847" s="9">
        <f>SUM(Table1[[#This Row],[Total Elec Energy]:[Total DW Energy]])</f>
        <v>205190.92507936506</v>
      </c>
      <c r="AS847" s="7">
        <f>IFERROR(Table1[[#This Row],[Total Building Energy (kBTU)]]/Table1[[#This Row],[Building Area]],0)</f>
        <v>3.2615121223204597</v>
      </c>
    </row>
    <row r="848" spans="1:45" x14ac:dyDescent="0.25">
      <c r="A848" s="4">
        <v>44470</v>
      </c>
      <c r="B848" t="s">
        <v>68</v>
      </c>
      <c r="C848">
        <f>VLOOKUP(Table1[[#This Row],[Building]],Building_Areas,2,FALSE)</f>
        <v>15616</v>
      </c>
      <c r="E848">
        <v>6600.7857142857138</v>
      </c>
      <c r="F848">
        <v>2861694.2946502459</v>
      </c>
      <c r="G848">
        <v>183.25398915536931</v>
      </c>
      <c r="J848">
        <v>28391.724137931029</v>
      </c>
      <c r="AF848" s="9">
        <f>SUMIF(Table1[[#Headers],[Steam Consumption]:[CHW Consumption_2]], "Elec*",D848:AE848)</f>
        <v>6600.7857142857138</v>
      </c>
      <c r="AG848" s="9">
        <f>SUMIF(Table1[[#Headers],[Steam Consumption]:[CHW Consumption_2]], "Gas*",D848:AE848)</f>
        <v>28391.724137931029</v>
      </c>
      <c r="AH848" s="9">
        <f>SUMIF(Table1[[#Headers],[Steam Consumption]:[CHW Consumption_2]], "Steam*",D848:AE848)</f>
        <v>0</v>
      </c>
      <c r="AI848" s="9">
        <f>SUMIF(Table1[[#Headers],[Steam Consumption]:[CHW Consumption_2]], "HW *",D848:AE848)</f>
        <v>0</v>
      </c>
      <c r="AJ848" s="9">
        <f>SUMIF(Table1[[#Headers],[Steam Consumption]:[CHW Consumption_2]], "CHW*",D848:AE848)</f>
        <v>0</v>
      </c>
      <c r="AK848" s="9">
        <f>SUMIF(Table1[[#Headers],[Steam Consumption]:[CHW Consumption_2]], "DW*",D848:AE848)</f>
        <v>0</v>
      </c>
      <c r="AL848" s="9">
        <f>Table1[[#This Row],[Total Elec Consumption]]*3.412</f>
        <v>22521.880857142856</v>
      </c>
      <c r="AM848" s="9">
        <f>Table1[[#This Row],[Total Gas Consumption]]*1</f>
        <v>28391.724137931029</v>
      </c>
      <c r="AN848" s="9">
        <f>Table1[[#This Row],[Total Steam Consumption]]*950/1000</f>
        <v>0</v>
      </c>
      <c r="AO848" s="9">
        <f>Table1[[#This Row],[Total HW Consumption]]</f>
        <v>0</v>
      </c>
      <c r="AP848" s="9">
        <f>Table1[[#This Row],[Total CHW Consumption]]</f>
        <v>0</v>
      </c>
      <c r="AQ848" s="9">
        <f>Table1[[#This Row],[Total DW Consumption]]*0</f>
        <v>0</v>
      </c>
      <c r="AR848" s="9">
        <f>SUM(Table1[[#This Row],[Total Elec Energy]:[Total DW Energy]])</f>
        <v>50913.604995073882</v>
      </c>
      <c r="AS848" s="7">
        <f>IFERROR(Table1[[#This Row],[Total Building Energy (kBTU)]]/Table1[[#This Row],[Building Area]],0)</f>
        <v>3.2603486805247108</v>
      </c>
    </row>
    <row r="849" spans="1:45" x14ac:dyDescent="0.25">
      <c r="A849" s="4">
        <v>44562</v>
      </c>
      <c r="B849" t="s">
        <v>125</v>
      </c>
      <c r="C849">
        <f>VLOOKUP(Table1[[#This Row],[Building]],Building_Areas,2,FALSE)</f>
        <v>27319</v>
      </c>
      <c r="E849">
        <v>14311.66666666667</v>
      </c>
      <c r="F849">
        <v>4024655.216190476</v>
      </c>
      <c r="G849">
        <v>147.32073707641109</v>
      </c>
      <c r="J849">
        <v>39758.238095238099</v>
      </c>
      <c r="AF849" s="9">
        <f>SUMIF(Table1[[#Headers],[Steam Consumption]:[CHW Consumption_2]], "Elec*",D849:AE849)</f>
        <v>14311.66666666667</v>
      </c>
      <c r="AG849" s="9">
        <f>SUMIF(Table1[[#Headers],[Steam Consumption]:[CHW Consumption_2]], "Gas*",D849:AE849)</f>
        <v>39758.238095238099</v>
      </c>
      <c r="AH849" s="9">
        <f>SUMIF(Table1[[#Headers],[Steam Consumption]:[CHW Consumption_2]], "Steam*",D849:AE849)</f>
        <v>0</v>
      </c>
      <c r="AI849" s="9">
        <f>SUMIF(Table1[[#Headers],[Steam Consumption]:[CHW Consumption_2]], "HW *",D849:AE849)</f>
        <v>0</v>
      </c>
      <c r="AJ849" s="9">
        <f>SUMIF(Table1[[#Headers],[Steam Consumption]:[CHW Consumption_2]], "CHW*",D849:AE849)</f>
        <v>0</v>
      </c>
      <c r="AK849" s="9">
        <f>SUMIF(Table1[[#Headers],[Steam Consumption]:[CHW Consumption_2]], "DW*",D849:AE849)</f>
        <v>0</v>
      </c>
      <c r="AL849" s="9">
        <f>Table1[[#This Row],[Total Elec Consumption]]*3.412</f>
        <v>48831.406666666677</v>
      </c>
      <c r="AM849" s="9">
        <f>Table1[[#This Row],[Total Gas Consumption]]*1</f>
        <v>39758.238095238099</v>
      </c>
      <c r="AN849" s="9">
        <f>Table1[[#This Row],[Total Steam Consumption]]*950/1000</f>
        <v>0</v>
      </c>
      <c r="AO849" s="9">
        <f>Table1[[#This Row],[Total HW Consumption]]</f>
        <v>0</v>
      </c>
      <c r="AP849" s="9">
        <f>Table1[[#This Row],[Total CHW Consumption]]</f>
        <v>0</v>
      </c>
      <c r="AQ849" s="9">
        <f>Table1[[#This Row],[Total DW Consumption]]*0</f>
        <v>0</v>
      </c>
      <c r="AR849" s="9">
        <f>SUM(Table1[[#This Row],[Total Elec Energy]:[Total DW Energy]])</f>
        <v>88589.644761904783</v>
      </c>
      <c r="AS849" s="7">
        <f>IFERROR(Table1[[#This Row],[Total Building Energy (kBTU)]]/Table1[[#This Row],[Building Area]],0)</f>
        <v>3.2427850493028583</v>
      </c>
    </row>
    <row r="850" spans="1:45" x14ac:dyDescent="0.25">
      <c r="A850" s="4">
        <v>44652</v>
      </c>
      <c r="B850" t="s">
        <v>119</v>
      </c>
      <c r="C850">
        <f>VLOOKUP(Table1[[#This Row],[Building]],Building_Areas,2,FALSE)</f>
        <v>36500</v>
      </c>
      <c r="E850">
        <v>14404.615384615379</v>
      </c>
      <c r="F850">
        <v>49217.57076923077</v>
      </c>
      <c r="G850">
        <v>1.348426596417281</v>
      </c>
      <c r="K850">
        <v>69023.076923076922</v>
      </c>
      <c r="N850">
        <v>0</v>
      </c>
      <c r="AF850" s="9">
        <f>SUMIF(Table1[[#Headers],[Steam Consumption]:[CHW Consumption_2]], "Elec*",D850:AE850)</f>
        <v>14404.615384615379</v>
      </c>
      <c r="AG850" s="9">
        <f>SUMIF(Table1[[#Headers],[Steam Consumption]:[CHW Consumption_2]], "Gas*",D850:AE850)</f>
        <v>0</v>
      </c>
      <c r="AH850" s="9">
        <f>SUMIF(Table1[[#Headers],[Steam Consumption]:[CHW Consumption_2]], "Steam*",D850:AE850)</f>
        <v>0</v>
      </c>
      <c r="AI850" s="9">
        <f>SUMIF(Table1[[#Headers],[Steam Consumption]:[CHW Consumption_2]], "HW *",D850:AE850)</f>
        <v>69023.076923076922</v>
      </c>
      <c r="AJ850" s="9">
        <f>SUMIF(Table1[[#Headers],[Steam Consumption]:[CHW Consumption_2]], "CHW*",D850:AE850)</f>
        <v>0</v>
      </c>
      <c r="AK850" s="9">
        <f>SUMIF(Table1[[#Headers],[Steam Consumption]:[CHW Consumption_2]], "DW*",D850:AE850)</f>
        <v>0</v>
      </c>
      <c r="AL850" s="9">
        <f>Table1[[#This Row],[Total Elec Consumption]]*3.412</f>
        <v>49148.547692307671</v>
      </c>
      <c r="AM850" s="9">
        <f>Table1[[#This Row],[Total Gas Consumption]]*1</f>
        <v>0</v>
      </c>
      <c r="AN850" s="9">
        <f>Table1[[#This Row],[Total Steam Consumption]]*950/1000</f>
        <v>0</v>
      </c>
      <c r="AO850" s="9">
        <f>Table1[[#This Row],[Total HW Consumption]]</f>
        <v>69023.076923076922</v>
      </c>
      <c r="AP850" s="9">
        <f>Table1[[#This Row],[Total CHW Consumption]]</f>
        <v>0</v>
      </c>
      <c r="AQ850" s="9">
        <f>Table1[[#This Row],[Total DW Consumption]]*0</f>
        <v>0</v>
      </c>
      <c r="AR850" s="9">
        <f>SUM(Table1[[#This Row],[Total Elec Energy]:[Total DW Energy]])</f>
        <v>118171.62461538459</v>
      </c>
      <c r="AS850" s="7">
        <f>IFERROR(Table1[[#This Row],[Total Building Energy (kBTU)]]/Table1[[#This Row],[Building Area]],0)</f>
        <v>3.2375787565858789</v>
      </c>
    </row>
    <row r="851" spans="1:45" x14ac:dyDescent="0.25">
      <c r="A851" s="4">
        <v>44378</v>
      </c>
      <c r="B851" t="s">
        <v>119</v>
      </c>
      <c r="C851">
        <f>VLOOKUP(Table1[[#This Row],[Building]],Building_Areas,2,FALSE)</f>
        <v>36500</v>
      </c>
      <c r="E851">
        <v>10491</v>
      </c>
      <c r="F851">
        <v>35877.372000000003</v>
      </c>
      <c r="G851">
        <v>0.98294169863013703</v>
      </c>
      <c r="K851">
        <v>10</v>
      </c>
      <c r="N851">
        <v>82070</v>
      </c>
      <c r="AF851" s="9">
        <f>SUMIF(Table1[[#Headers],[Steam Consumption]:[CHW Consumption_2]], "Elec*",D851:AE851)</f>
        <v>10491</v>
      </c>
      <c r="AG851" s="9">
        <f>SUMIF(Table1[[#Headers],[Steam Consumption]:[CHW Consumption_2]], "Gas*",D851:AE851)</f>
        <v>0</v>
      </c>
      <c r="AH851" s="9">
        <f>SUMIF(Table1[[#Headers],[Steam Consumption]:[CHW Consumption_2]], "Steam*",D851:AE851)</f>
        <v>0</v>
      </c>
      <c r="AI851" s="9">
        <f>SUMIF(Table1[[#Headers],[Steam Consumption]:[CHW Consumption_2]], "HW *",D851:AE851)</f>
        <v>10</v>
      </c>
      <c r="AJ851" s="9">
        <f>SUMIF(Table1[[#Headers],[Steam Consumption]:[CHW Consumption_2]], "CHW*",D851:AE851)</f>
        <v>82070</v>
      </c>
      <c r="AK851" s="9">
        <f>SUMIF(Table1[[#Headers],[Steam Consumption]:[CHW Consumption_2]], "DW*",D851:AE851)</f>
        <v>0</v>
      </c>
      <c r="AL851" s="9">
        <f>Table1[[#This Row],[Total Elec Consumption]]*3.412</f>
        <v>35795.292000000001</v>
      </c>
      <c r="AM851" s="9">
        <f>Table1[[#This Row],[Total Gas Consumption]]*1</f>
        <v>0</v>
      </c>
      <c r="AN851" s="9">
        <f>Table1[[#This Row],[Total Steam Consumption]]*950/1000</f>
        <v>0</v>
      </c>
      <c r="AO851" s="9">
        <f>Table1[[#This Row],[Total HW Consumption]]</f>
        <v>10</v>
      </c>
      <c r="AP851" s="9">
        <f>Table1[[#This Row],[Total CHW Consumption]]</f>
        <v>82070</v>
      </c>
      <c r="AQ851" s="9">
        <f>Table1[[#This Row],[Total DW Consumption]]*0</f>
        <v>0</v>
      </c>
      <c r="AR851" s="9">
        <f>SUM(Table1[[#This Row],[Total Elec Energy]:[Total DW Energy]])</f>
        <v>117875.292</v>
      </c>
      <c r="AS851" s="7">
        <f>IFERROR(Table1[[#This Row],[Total Building Energy (kBTU)]]/Table1[[#This Row],[Building Area]],0)</f>
        <v>3.2294600547945205</v>
      </c>
    </row>
    <row r="852" spans="1:45" x14ac:dyDescent="0.25">
      <c r="A852" s="4">
        <v>43952</v>
      </c>
      <c r="B852" t="s">
        <v>108</v>
      </c>
      <c r="C852">
        <f>VLOOKUP(Table1[[#This Row],[Building]],Building_Areas,2,FALSE)</f>
        <v>87647</v>
      </c>
      <c r="E852">
        <v>33059</v>
      </c>
      <c r="F852">
        <v>12693641.18584615</v>
      </c>
      <c r="G852">
        <v>144.82687582970499</v>
      </c>
      <c r="J852">
        <v>125808</v>
      </c>
      <c r="K852">
        <v>483</v>
      </c>
      <c r="L852">
        <v>0</v>
      </c>
      <c r="N852">
        <v>289</v>
      </c>
      <c r="AB852">
        <v>4752</v>
      </c>
      <c r="AC852">
        <v>11183.846153846151</v>
      </c>
      <c r="AD852">
        <v>15880</v>
      </c>
      <c r="AE852">
        <v>11290</v>
      </c>
      <c r="AF852" s="9">
        <f>SUMIF(Table1[[#Headers],[Steam Consumption]:[CHW Consumption_2]], "Elec*",D852:AE852)</f>
        <v>33059</v>
      </c>
      <c r="AG852" s="9">
        <f>SUMIF(Table1[[#Headers],[Steam Consumption]:[CHW Consumption_2]], "Gas*",D852:AE852)</f>
        <v>125808</v>
      </c>
      <c r="AH852" s="9">
        <f>SUMIF(Table1[[#Headers],[Steam Consumption]:[CHW Consumption_2]], "Steam*",D852:AE852)</f>
        <v>0</v>
      </c>
      <c r="AI852" s="9">
        <f>SUMIF(Table1[[#Headers],[Steam Consumption]:[CHW Consumption_2]], "HW *",D852:AE852)</f>
        <v>16418.846153846149</v>
      </c>
      <c r="AJ852" s="9">
        <f>SUMIF(Table1[[#Headers],[Steam Consumption]:[CHW Consumption_2]], "CHW*",D852:AE852)</f>
        <v>27459</v>
      </c>
      <c r="AK852" s="9">
        <f>SUMIF(Table1[[#Headers],[Steam Consumption]:[CHW Consumption_2]], "DW*",D852:AE852)</f>
        <v>0</v>
      </c>
      <c r="AL852" s="9">
        <f>Table1[[#This Row],[Total Elec Consumption]]*3.412</f>
        <v>112797.308</v>
      </c>
      <c r="AM852" s="9">
        <f>Table1[[#This Row],[Total Gas Consumption]]*1</f>
        <v>125808</v>
      </c>
      <c r="AN852" s="9">
        <f>Table1[[#This Row],[Total Steam Consumption]]*950/1000</f>
        <v>0</v>
      </c>
      <c r="AO852" s="9">
        <f>Table1[[#This Row],[Total HW Consumption]]</f>
        <v>16418.846153846149</v>
      </c>
      <c r="AP852" s="9">
        <f>Table1[[#This Row],[Total CHW Consumption]]</f>
        <v>27459</v>
      </c>
      <c r="AQ852" s="9">
        <f>Table1[[#This Row],[Total DW Consumption]]*0</f>
        <v>0</v>
      </c>
      <c r="AR852" s="9">
        <f>SUM(Table1[[#This Row],[Total Elec Energy]:[Total DW Energy]])</f>
        <v>282483.1541538462</v>
      </c>
      <c r="AS852" s="7">
        <f>IFERROR(Table1[[#This Row],[Total Building Energy (kBTU)]]/Table1[[#This Row],[Building Area]],0)</f>
        <v>3.2229643245501411</v>
      </c>
    </row>
    <row r="853" spans="1:45" x14ac:dyDescent="0.25">
      <c r="A853" s="4">
        <v>44348</v>
      </c>
      <c r="B853" t="s">
        <v>119</v>
      </c>
      <c r="C853">
        <f>VLOOKUP(Table1[[#This Row],[Building]],Building_Areas,2,FALSE)</f>
        <v>36500</v>
      </c>
      <c r="E853">
        <v>9966</v>
      </c>
      <c r="F853">
        <v>34087.131999999998</v>
      </c>
      <c r="G853">
        <v>0.93389402739726024</v>
      </c>
      <c r="K853">
        <v>540</v>
      </c>
      <c r="N853">
        <v>82600</v>
      </c>
      <c r="AF853" s="9">
        <f>SUMIF(Table1[[#Headers],[Steam Consumption]:[CHW Consumption_2]], "Elec*",D853:AE853)</f>
        <v>9966</v>
      </c>
      <c r="AG853" s="9">
        <f>SUMIF(Table1[[#Headers],[Steam Consumption]:[CHW Consumption_2]], "Gas*",D853:AE853)</f>
        <v>0</v>
      </c>
      <c r="AH853" s="9">
        <f>SUMIF(Table1[[#Headers],[Steam Consumption]:[CHW Consumption_2]], "Steam*",D853:AE853)</f>
        <v>0</v>
      </c>
      <c r="AI853" s="9">
        <f>SUMIF(Table1[[#Headers],[Steam Consumption]:[CHW Consumption_2]], "HW *",D853:AE853)</f>
        <v>540</v>
      </c>
      <c r="AJ853" s="9">
        <f>SUMIF(Table1[[#Headers],[Steam Consumption]:[CHW Consumption_2]], "CHW*",D853:AE853)</f>
        <v>82600</v>
      </c>
      <c r="AK853" s="9">
        <f>SUMIF(Table1[[#Headers],[Steam Consumption]:[CHW Consumption_2]], "DW*",D853:AE853)</f>
        <v>0</v>
      </c>
      <c r="AL853" s="9">
        <f>Table1[[#This Row],[Total Elec Consumption]]*3.412</f>
        <v>34003.991999999998</v>
      </c>
      <c r="AM853" s="9">
        <f>Table1[[#This Row],[Total Gas Consumption]]*1</f>
        <v>0</v>
      </c>
      <c r="AN853" s="9">
        <f>Table1[[#This Row],[Total Steam Consumption]]*950/1000</f>
        <v>0</v>
      </c>
      <c r="AO853" s="9">
        <f>Table1[[#This Row],[Total HW Consumption]]</f>
        <v>540</v>
      </c>
      <c r="AP853" s="9">
        <f>Table1[[#This Row],[Total CHW Consumption]]</f>
        <v>82600</v>
      </c>
      <c r="AQ853" s="9">
        <f>Table1[[#This Row],[Total DW Consumption]]*0</f>
        <v>0</v>
      </c>
      <c r="AR853" s="9">
        <f>SUM(Table1[[#This Row],[Total Elec Energy]:[Total DW Energy]])</f>
        <v>117143.992</v>
      </c>
      <c r="AS853" s="7">
        <f>IFERROR(Table1[[#This Row],[Total Building Energy (kBTU)]]/Table1[[#This Row],[Building Area]],0)</f>
        <v>3.2094244383561645</v>
      </c>
    </row>
    <row r="854" spans="1:45" x14ac:dyDescent="0.25">
      <c r="A854" s="4">
        <v>44348</v>
      </c>
      <c r="B854" t="s">
        <v>117</v>
      </c>
      <c r="C854">
        <f>VLOOKUP(Table1[[#This Row],[Building]],Building_Areas,2,FALSE)</f>
        <v>63711</v>
      </c>
      <c r="D854">
        <v>0</v>
      </c>
      <c r="F854">
        <v>204358.32800000001</v>
      </c>
      <c r="G854">
        <v>3.207583117515028</v>
      </c>
      <c r="H854">
        <v>58569</v>
      </c>
      <c r="I854">
        <v>1325</v>
      </c>
      <c r="AF854" s="9">
        <f>SUMIF(Table1[[#Headers],[Steam Consumption]:[CHW Consumption_2]], "Elec*",D854:AE854)</f>
        <v>59894</v>
      </c>
      <c r="AG854" s="9">
        <f>SUMIF(Table1[[#Headers],[Steam Consumption]:[CHW Consumption_2]], "Gas*",D854:AE854)</f>
        <v>0</v>
      </c>
      <c r="AH854" s="9">
        <f>SUMIF(Table1[[#Headers],[Steam Consumption]:[CHW Consumption_2]], "Steam*",D854:AE854)</f>
        <v>0</v>
      </c>
      <c r="AI854" s="9">
        <f>SUMIF(Table1[[#Headers],[Steam Consumption]:[CHW Consumption_2]], "HW *",D854:AE854)</f>
        <v>0</v>
      </c>
      <c r="AJ854" s="9">
        <f>SUMIF(Table1[[#Headers],[Steam Consumption]:[CHW Consumption_2]], "CHW*",D854:AE854)</f>
        <v>0</v>
      </c>
      <c r="AK854" s="9">
        <f>SUMIF(Table1[[#Headers],[Steam Consumption]:[CHW Consumption_2]], "DW*",D854:AE854)</f>
        <v>0</v>
      </c>
      <c r="AL854" s="9">
        <f>Table1[[#This Row],[Total Elec Consumption]]*3.412</f>
        <v>204358.32800000001</v>
      </c>
      <c r="AM854" s="9">
        <f>Table1[[#This Row],[Total Gas Consumption]]*1</f>
        <v>0</v>
      </c>
      <c r="AN854" s="9">
        <f>Table1[[#This Row],[Total Steam Consumption]]*950/1000</f>
        <v>0</v>
      </c>
      <c r="AO854" s="9">
        <f>Table1[[#This Row],[Total HW Consumption]]</f>
        <v>0</v>
      </c>
      <c r="AP854" s="9">
        <f>Table1[[#This Row],[Total CHW Consumption]]</f>
        <v>0</v>
      </c>
      <c r="AQ854" s="9">
        <f>Table1[[#This Row],[Total DW Consumption]]*0</f>
        <v>0</v>
      </c>
      <c r="AR854" s="9">
        <f>SUM(Table1[[#This Row],[Total Elec Energy]:[Total DW Energy]])</f>
        <v>204358.32800000001</v>
      </c>
      <c r="AS854" s="7">
        <f>IFERROR(Table1[[#This Row],[Total Building Energy (kBTU)]]/Table1[[#This Row],[Building Area]],0)</f>
        <v>3.2075831175150289</v>
      </c>
    </row>
    <row r="855" spans="1:45" x14ac:dyDescent="0.25">
      <c r="A855" s="4">
        <v>44743</v>
      </c>
      <c r="B855" t="s">
        <v>119</v>
      </c>
      <c r="C855">
        <f>VLOOKUP(Table1[[#This Row],[Building]],Building_Areas,2,FALSE)</f>
        <v>36500</v>
      </c>
      <c r="E855">
        <v>10312.66666666667</v>
      </c>
      <c r="F855">
        <v>35268.65866666667</v>
      </c>
      <c r="G855">
        <v>0.96626462100456634</v>
      </c>
      <c r="K855">
        <v>0</v>
      </c>
      <c r="N855">
        <v>81840</v>
      </c>
      <c r="AF855" s="9">
        <f>SUMIF(Table1[[#Headers],[Steam Consumption]:[CHW Consumption_2]], "Elec*",D855:AE855)</f>
        <v>10312.66666666667</v>
      </c>
      <c r="AG855" s="9">
        <f>SUMIF(Table1[[#Headers],[Steam Consumption]:[CHW Consumption_2]], "Gas*",D855:AE855)</f>
        <v>0</v>
      </c>
      <c r="AH855" s="9">
        <f>SUMIF(Table1[[#Headers],[Steam Consumption]:[CHW Consumption_2]], "Steam*",D855:AE855)</f>
        <v>0</v>
      </c>
      <c r="AI855" s="9">
        <f>SUMIF(Table1[[#Headers],[Steam Consumption]:[CHW Consumption_2]], "HW *",D855:AE855)</f>
        <v>0</v>
      </c>
      <c r="AJ855" s="9">
        <f>SUMIF(Table1[[#Headers],[Steam Consumption]:[CHW Consumption_2]], "CHW*",D855:AE855)</f>
        <v>81840</v>
      </c>
      <c r="AK855" s="9">
        <f>SUMIF(Table1[[#Headers],[Steam Consumption]:[CHW Consumption_2]], "DW*",D855:AE855)</f>
        <v>0</v>
      </c>
      <c r="AL855" s="9">
        <f>Table1[[#This Row],[Total Elec Consumption]]*3.412</f>
        <v>35186.818666666673</v>
      </c>
      <c r="AM855" s="9">
        <f>Table1[[#This Row],[Total Gas Consumption]]*1</f>
        <v>0</v>
      </c>
      <c r="AN855" s="9">
        <f>Table1[[#This Row],[Total Steam Consumption]]*950/1000</f>
        <v>0</v>
      </c>
      <c r="AO855" s="9">
        <f>Table1[[#This Row],[Total HW Consumption]]</f>
        <v>0</v>
      </c>
      <c r="AP855" s="9">
        <f>Table1[[#This Row],[Total CHW Consumption]]</f>
        <v>81840</v>
      </c>
      <c r="AQ855" s="9">
        <f>Table1[[#This Row],[Total DW Consumption]]*0</f>
        <v>0</v>
      </c>
      <c r="AR855" s="9">
        <f>SUM(Table1[[#This Row],[Total Elec Energy]:[Total DW Energy]])</f>
        <v>117026.81866666667</v>
      </c>
      <c r="AS855" s="7">
        <f>IFERROR(Table1[[#This Row],[Total Building Energy (kBTU)]]/Table1[[#This Row],[Building Area]],0)</f>
        <v>3.2062142100456623</v>
      </c>
    </row>
    <row r="856" spans="1:45" x14ac:dyDescent="0.25">
      <c r="A856" s="4">
        <v>43739</v>
      </c>
      <c r="B856" t="s">
        <v>114</v>
      </c>
      <c r="C856">
        <f>VLOOKUP(Table1[[#This Row],[Building]],Building_Areas,2,FALSE)</f>
        <v>102517</v>
      </c>
      <c r="D856">
        <v>211035.1724137931</v>
      </c>
      <c r="E856">
        <v>37386</v>
      </c>
      <c r="F856">
        <v>192591638.2733793</v>
      </c>
      <c r="G856">
        <v>1878.6312345599199</v>
      </c>
      <c r="AF856" s="9">
        <f>SUMIF(Table1[[#Headers],[Steam Consumption]:[CHW Consumption_2]], "Elec*",D856:AE856)</f>
        <v>37386</v>
      </c>
      <c r="AG856" s="9">
        <f>SUMIF(Table1[[#Headers],[Steam Consumption]:[CHW Consumption_2]], "Gas*",D856:AE856)</f>
        <v>0</v>
      </c>
      <c r="AH856" s="9">
        <f>SUMIF(Table1[[#Headers],[Steam Consumption]:[CHW Consumption_2]], "Steam*",D856:AE856)</f>
        <v>211035.1724137931</v>
      </c>
      <c r="AI856" s="9">
        <f>SUMIF(Table1[[#Headers],[Steam Consumption]:[CHW Consumption_2]], "HW *",D856:AE856)</f>
        <v>0</v>
      </c>
      <c r="AJ856" s="9">
        <f>SUMIF(Table1[[#Headers],[Steam Consumption]:[CHW Consumption_2]], "CHW*",D856:AE856)</f>
        <v>0</v>
      </c>
      <c r="AK856" s="9">
        <f>SUMIF(Table1[[#Headers],[Steam Consumption]:[CHW Consumption_2]], "DW*",D856:AE856)</f>
        <v>0</v>
      </c>
      <c r="AL856" s="9">
        <f>Table1[[#This Row],[Total Elec Consumption]]*3.412</f>
        <v>127561.03199999999</v>
      </c>
      <c r="AM856" s="9">
        <f>Table1[[#This Row],[Total Gas Consumption]]*1</f>
        <v>0</v>
      </c>
      <c r="AN856" s="9">
        <f>Table1[[#This Row],[Total Steam Consumption]]*950/1000</f>
        <v>200483.41379310345</v>
      </c>
      <c r="AO856" s="9">
        <f>Table1[[#This Row],[Total HW Consumption]]</f>
        <v>0</v>
      </c>
      <c r="AP856" s="9">
        <f>Table1[[#This Row],[Total CHW Consumption]]</f>
        <v>0</v>
      </c>
      <c r="AQ856" s="9">
        <f>Table1[[#This Row],[Total DW Consumption]]*0</f>
        <v>0</v>
      </c>
      <c r="AR856" s="9">
        <f>SUM(Table1[[#This Row],[Total Elec Energy]:[Total DW Energy]])</f>
        <v>328044.44579310343</v>
      </c>
      <c r="AS856" s="7">
        <f>IFERROR(Table1[[#This Row],[Total Building Energy (kBTU)]]/Table1[[#This Row],[Building Area]],0)</f>
        <v>3.1999029018904515</v>
      </c>
    </row>
    <row r="857" spans="1:45" x14ac:dyDescent="0.25">
      <c r="A857" s="4">
        <v>44044</v>
      </c>
      <c r="B857" t="s">
        <v>117</v>
      </c>
      <c r="C857">
        <f>VLOOKUP(Table1[[#This Row],[Building]],Building_Areas,2,FALSE)</f>
        <v>63711</v>
      </c>
      <c r="D857">
        <v>0</v>
      </c>
      <c r="F857">
        <v>201543.3355566503</v>
      </c>
      <c r="G857">
        <v>3.1633993432319421</v>
      </c>
      <c r="H857">
        <v>57197.21428571429</v>
      </c>
      <c r="I857">
        <v>1871.7586206896549</v>
      </c>
      <c r="AF857" s="9">
        <f>SUMIF(Table1[[#Headers],[Steam Consumption]:[CHW Consumption_2]], "Elec*",D857:AE857)</f>
        <v>59068.972906403942</v>
      </c>
      <c r="AG857" s="9">
        <f>SUMIF(Table1[[#Headers],[Steam Consumption]:[CHW Consumption_2]], "Gas*",D857:AE857)</f>
        <v>0</v>
      </c>
      <c r="AH857" s="9">
        <f>SUMIF(Table1[[#Headers],[Steam Consumption]:[CHW Consumption_2]], "Steam*",D857:AE857)</f>
        <v>0</v>
      </c>
      <c r="AI857" s="9">
        <f>SUMIF(Table1[[#Headers],[Steam Consumption]:[CHW Consumption_2]], "HW *",D857:AE857)</f>
        <v>0</v>
      </c>
      <c r="AJ857" s="9">
        <f>SUMIF(Table1[[#Headers],[Steam Consumption]:[CHW Consumption_2]], "CHW*",D857:AE857)</f>
        <v>0</v>
      </c>
      <c r="AK857" s="9">
        <f>SUMIF(Table1[[#Headers],[Steam Consumption]:[CHW Consumption_2]], "DW*",D857:AE857)</f>
        <v>0</v>
      </c>
      <c r="AL857" s="9">
        <f>Table1[[#This Row],[Total Elec Consumption]]*3.412</f>
        <v>201543.33555665024</v>
      </c>
      <c r="AM857" s="9">
        <f>Table1[[#This Row],[Total Gas Consumption]]*1</f>
        <v>0</v>
      </c>
      <c r="AN857" s="9">
        <f>Table1[[#This Row],[Total Steam Consumption]]*950/1000</f>
        <v>0</v>
      </c>
      <c r="AO857" s="9">
        <f>Table1[[#This Row],[Total HW Consumption]]</f>
        <v>0</v>
      </c>
      <c r="AP857" s="9">
        <f>Table1[[#This Row],[Total CHW Consumption]]</f>
        <v>0</v>
      </c>
      <c r="AQ857" s="9">
        <f>Table1[[#This Row],[Total DW Consumption]]*0</f>
        <v>0</v>
      </c>
      <c r="AR857" s="9">
        <f>SUM(Table1[[#This Row],[Total Elec Energy]:[Total DW Energy]])</f>
        <v>201543.33555665024</v>
      </c>
      <c r="AS857" s="7">
        <f>IFERROR(Table1[[#This Row],[Total Building Energy (kBTU)]]/Table1[[#This Row],[Building Area]],0)</f>
        <v>3.1633993432319416</v>
      </c>
    </row>
    <row r="858" spans="1:45" x14ac:dyDescent="0.25">
      <c r="A858" s="4">
        <v>43952</v>
      </c>
      <c r="B858" t="s">
        <v>68</v>
      </c>
      <c r="C858">
        <f>VLOOKUP(Table1[[#This Row],[Building]],Building_Areas,2,FALSE)</f>
        <v>15616</v>
      </c>
      <c r="E858">
        <v>5060</v>
      </c>
      <c r="F858">
        <v>3211264.72</v>
      </c>
      <c r="G858">
        <v>205.63939036885239</v>
      </c>
      <c r="J858">
        <v>31940</v>
      </c>
      <c r="AF858" s="9">
        <f>SUMIF(Table1[[#Headers],[Steam Consumption]:[CHW Consumption_2]], "Elec*",D858:AE858)</f>
        <v>5060</v>
      </c>
      <c r="AG858" s="9">
        <f>SUMIF(Table1[[#Headers],[Steam Consumption]:[CHW Consumption_2]], "Gas*",D858:AE858)</f>
        <v>31940</v>
      </c>
      <c r="AH858" s="9">
        <f>SUMIF(Table1[[#Headers],[Steam Consumption]:[CHW Consumption_2]], "Steam*",D858:AE858)</f>
        <v>0</v>
      </c>
      <c r="AI858" s="9">
        <f>SUMIF(Table1[[#Headers],[Steam Consumption]:[CHW Consumption_2]], "HW *",D858:AE858)</f>
        <v>0</v>
      </c>
      <c r="AJ858" s="9">
        <f>SUMIF(Table1[[#Headers],[Steam Consumption]:[CHW Consumption_2]], "CHW*",D858:AE858)</f>
        <v>0</v>
      </c>
      <c r="AK858" s="9">
        <f>SUMIF(Table1[[#Headers],[Steam Consumption]:[CHW Consumption_2]], "DW*",D858:AE858)</f>
        <v>0</v>
      </c>
      <c r="AL858" s="9">
        <f>Table1[[#This Row],[Total Elec Consumption]]*3.412</f>
        <v>17264.72</v>
      </c>
      <c r="AM858" s="9">
        <f>Table1[[#This Row],[Total Gas Consumption]]*1</f>
        <v>31940</v>
      </c>
      <c r="AN858" s="9">
        <f>Table1[[#This Row],[Total Steam Consumption]]*950/1000</f>
        <v>0</v>
      </c>
      <c r="AO858" s="9">
        <f>Table1[[#This Row],[Total HW Consumption]]</f>
        <v>0</v>
      </c>
      <c r="AP858" s="9">
        <f>Table1[[#This Row],[Total CHW Consumption]]</f>
        <v>0</v>
      </c>
      <c r="AQ858" s="9">
        <f>Table1[[#This Row],[Total DW Consumption]]*0</f>
        <v>0</v>
      </c>
      <c r="AR858" s="9">
        <f>SUM(Table1[[#This Row],[Total Elec Energy]:[Total DW Energy]])</f>
        <v>49204.72</v>
      </c>
      <c r="AS858" s="7">
        <f>IFERROR(Table1[[#This Row],[Total Building Energy (kBTU)]]/Table1[[#This Row],[Building Area]],0)</f>
        <v>3.1509170081967213</v>
      </c>
    </row>
    <row r="859" spans="1:45" x14ac:dyDescent="0.25">
      <c r="A859" s="4">
        <v>44228</v>
      </c>
      <c r="B859" t="s">
        <v>117</v>
      </c>
      <c r="C859">
        <f>VLOOKUP(Table1[[#This Row],[Building]],Building_Areas,2,FALSE)</f>
        <v>63711</v>
      </c>
      <c r="D859">
        <v>0</v>
      </c>
      <c r="F859">
        <v>200519.29448727271</v>
      </c>
      <c r="G859">
        <v>3.1473261208782271</v>
      </c>
      <c r="H859">
        <v>56776.36363636364</v>
      </c>
      <c r="I859">
        <v>1992.48</v>
      </c>
      <c r="AF859" s="9">
        <f>SUMIF(Table1[[#Headers],[Steam Consumption]:[CHW Consumption_2]], "Elec*",D859:AE859)</f>
        <v>58768.843636363643</v>
      </c>
      <c r="AG859" s="9">
        <f>SUMIF(Table1[[#Headers],[Steam Consumption]:[CHW Consumption_2]], "Gas*",D859:AE859)</f>
        <v>0</v>
      </c>
      <c r="AH859" s="9">
        <f>SUMIF(Table1[[#Headers],[Steam Consumption]:[CHW Consumption_2]], "Steam*",D859:AE859)</f>
        <v>0</v>
      </c>
      <c r="AI859" s="9">
        <f>SUMIF(Table1[[#Headers],[Steam Consumption]:[CHW Consumption_2]], "HW *",D859:AE859)</f>
        <v>0</v>
      </c>
      <c r="AJ859" s="9">
        <f>SUMIF(Table1[[#Headers],[Steam Consumption]:[CHW Consumption_2]], "CHW*",D859:AE859)</f>
        <v>0</v>
      </c>
      <c r="AK859" s="9">
        <f>SUMIF(Table1[[#Headers],[Steam Consumption]:[CHW Consumption_2]], "DW*",D859:AE859)</f>
        <v>0</v>
      </c>
      <c r="AL859" s="9">
        <f>Table1[[#This Row],[Total Elec Consumption]]*3.412</f>
        <v>200519.29448727274</v>
      </c>
      <c r="AM859" s="9">
        <f>Table1[[#This Row],[Total Gas Consumption]]*1</f>
        <v>0</v>
      </c>
      <c r="AN859" s="9">
        <f>Table1[[#This Row],[Total Steam Consumption]]*950/1000</f>
        <v>0</v>
      </c>
      <c r="AO859" s="9">
        <f>Table1[[#This Row],[Total HW Consumption]]</f>
        <v>0</v>
      </c>
      <c r="AP859" s="9">
        <f>Table1[[#This Row],[Total CHW Consumption]]</f>
        <v>0</v>
      </c>
      <c r="AQ859" s="9">
        <f>Table1[[#This Row],[Total DW Consumption]]*0</f>
        <v>0</v>
      </c>
      <c r="AR859" s="9">
        <f>SUM(Table1[[#This Row],[Total Elec Energy]:[Total DW Energy]])</f>
        <v>200519.29448727274</v>
      </c>
      <c r="AS859" s="7">
        <f>IFERROR(Table1[[#This Row],[Total Building Energy (kBTU)]]/Table1[[#This Row],[Building Area]],0)</f>
        <v>3.1473261208782275</v>
      </c>
    </row>
    <row r="860" spans="1:45" x14ac:dyDescent="0.25">
      <c r="A860" s="4">
        <v>43374</v>
      </c>
      <c r="B860" t="s">
        <v>68</v>
      </c>
      <c r="C860">
        <f>VLOOKUP(Table1[[#This Row],[Building]],Building_Areas,2,FALSE)</f>
        <v>15616</v>
      </c>
      <c r="E860">
        <v>6825.8125</v>
      </c>
      <c r="F860">
        <v>2595141.524101852</v>
      </c>
      <c r="G860">
        <v>166.18477997578461</v>
      </c>
      <c r="J860">
        <v>25718.518518518518</v>
      </c>
      <c r="AF860" s="9">
        <f>SUMIF(Table1[[#Headers],[Steam Consumption]:[CHW Consumption_2]], "Elec*",D860:AE860)</f>
        <v>6825.8125</v>
      </c>
      <c r="AG860" s="9">
        <f>SUMIF(Table1[[#Headers],[Steam Consumption]:[CHW Consumption_2]], "Gas*",D860:AE860)</f>
        <v>25718.518518518518</v>
      </c>
      <c r="AH860" s="9">
        <f>SUMIF(Table1[[#Headers],[Steam Consumption]:[CHW Consumption_2]], "Steam*",D860:AE860)</f>
        <v>0</v>
      </c>
      <c r="AI860" s="9">
        <f>SUMIF(Table1[[#Headers],[Steam Consumption]:[CHW Consumption_2]], "HW *",D860:AE860)</f>
        <v>0</v>
      </c>
      <c r="AJ860" s="9">
        <f>SUMIF(Table1[[#Headers],[Steam Consumption]:[CHW Consumption_2]], "CHW*",D860:AE860)</f>
        <v>0</v>
      </c>
      <c r="AK860" s="9">
        <f>SUMIF(Table1[[#Headers],[Steam Consumption]:[CHW Consumption_2]], "DW*",D860:AE860)</f>
        <v>0</v>
      </c>
      <c r="AL860" s="9">
        <f>Table1[[#This Row],[Total Elec Consumption]]*3.412</f>
        <v>23289.67225</v>
      </c>
      <c r="AM860" s="9">
        <f>Table1[[#This Row],[Total Gas Consumption]]*1</f>
        <v>25718.518518518518</v>
      </c>
      <c r="AN860" s="9">
        <f>Table1[[#This Row],[Total Steam Consumption]]*950/1000</f>
        <v>0</v>
      </c>
      <c r="AO860" s="9">
        <f>Table1[[#This Row],[Total HW Consumption]]</f>
        <v>0</v>
      </c>
      <c r="AP860" s="9">
        <f>Table1[[#This Row],[Total CHW Consumption]]</f>
        <v>0</v>
      </c>
      <c r="AQ860" s="9">
        <f>Table1[[#This Row],[Total DW Consumption]]*0</f>
        <v>0</v>
      </c>
      <c r="AR860" s="9">
        <f>SUM(Table1[[#This Row],[Total Elec Energy]:[Total DW Energy]])</f>
        <v>49008.190768518514</v>
      </c>
      <c r="AS860" s="7">
        <f>IFERROR(Table1[[#This Row],[Total Building Energy (kBTU)]]/Table1[[#This Row],[Building Area]],0)</f>
        <v>3.1383318883528761</v>
      </c>
    </row>
    <row r="861" spans="1:45" x14ac:dyDescent="0.25">
      <c r="A861" s="4">
        <v>43525</v>
      </c>
      <c r="B861" t="s">
        <v>97</v>
      </c>
      <c r="C861">
        <f>VLOOKUP(Table1[[#This Row],[Building]],Building_Areas,2,FALSE)</f>
        <v>15616</v>
      </c>
      <c r="E861">
        <v>9760.8666666666668</v>
      </c>
      <c r="F861">
        <v>1553304.0770666669</v>
      </c>
      <c r="G861">
        <v>99.468754935109288</v>
      </c>
      <c r="J861">
        <v>15200</v>
      </c>
      <c r="AF861" s="9">
        <f>SUMIF(Table1[[#Headers],[Steam Consumption]:[CHW Consumption_2]], "Elec*",D861:AE861)</f>
        <v>9760.8666666666668</v>
      </c>
      <c r="AG861" s="9">
        <f>SUMIF(Table1[[#Headers],[Steam Consumption]:[CHW Consumption_2]], "Gas*",D861:AE861)</f>
        <v>15200</v>
      </c>
      <c r="AH861" s="9">
        <f>SUMIF(Table1[[#Headers],[Steam Consumption]:[CHW Consumption_2]], "Steam*",D861:AE861)</f>
        <v>0</v>
      </c>
      <c r="AI861" s="9">
        <f>SUMIF(Table1[[#Headers],[Steam Consumption]:[CHW Consumption_2]], "HW *",D861:AE861)</f>
        <v>0</v>
      </c>
      <c r="AJ861" s="9">
        <f>SUMIF(Table1[[#Headers],[Steam Consumption]:[CHW Consumption_2]], "CHW*",D861:AE861)</f>
        <v>0</v>
      </c>
      <c r="AK861" s="9">
        <f>SUMIF(Table1[[#Headers],[Steam Consumption]:[CHW Consumption_2]], "DW*",D861:AE861)</f>
        <v>0</v>
      </c>
      <c r="AL861" s="9">
        <f>Table1[[#This Row],[Total Elec Consumption]]*3.412</f>
        <v>33304.077066666665</v>
      </c>
      <c r="AM861" s="9">
        <f>Table1[[#This Row],[Total Gas Consumption]]*1</f>
        <v>15200</v>
      </c>
      <c r="AN861" s="9">
        <f>Table1[[#This Row],[Total Steam Consumption]]*950/1000</f>
        <v>0</v>
      </c>
      <c r="AO861" s="9">
        <f>Table1[[#This Row],[Total HW Consumption]]</f>
        <v>0</v>
      </c>
      <c r="AP861" s="9">
        <f>Table1[[#This Row],[Total CHW Consumption]]</f>
        <v>0</v>
      </c>
      <c r="AQ861" s="9">
        <f>Table1[[#This Row],[Total DW Consumption]]*0</f>
        <v>0</v>
      </c>
      <c r="AR861" s="9">
        <f>SUM(Table1[[#This Row],[Total Elec Energy]:[Total DW Energy]])</f>
        <v>48504.077066666665</v>
      </c>
      <c r="AS861" s="7">
        <f>IFERROR(Table1[[#This Row],[Total Building Energy (kBTU)]]/Table1[[#This Row],[Building Area]],0)</f>
        <v>3.1060500170765026</v>
      </c>
    </row>
    <row r="862" spans="1:45" x14ac:dyDescent="0.25">
      <c r="A862" s="4">
        <v>44682</v>
      </c>
      <c r="B862" t="s">
        <v>99</v>
      </c>
      <c r="C862">
        <f>VLOOKUP(Table1[[#This Row],[Building]],Building_Areas,2,FALSE)</f>
        <v>123454</v>
      </c>
      <c r="D862">
        <v>134125.24137931029</v>
      </c>
      <c r="F862">
        <v>122676953.4971035</v>
      </c>
      <c r="G862">
        <v>993.7057810771903</v>
      </c>
      <c r="H862">
        <v>27240.448275862069</v>
      </c>
      <c r="I862">
        <v>47777.413793103449</v>
      </c>
      <c r="L862">
        <v>98772.413793103449</v>
      </c>
      <c r="N862">
        <v>0</v>
      </c>
      <c r="AF862" s="9">
        <f>SUMIF(Table1[[#Headers],[Steam Consumption]:[CHW Consumption_2]], "Elec*",D862:AE862)</f>
        <v>75017.862068965522</v>
      </c>
      <c r="AG862" s="9">
        <f>SUMIF(Table1[[#Headers],[Steam Consumption]:[CHW Consumption_2]], "Gas*",D862:AE862)</f>
        <v>0</v>
      </c>
      <c r="AH862" s="9">
        <f>SUMIF(Table1[[#Headers],[Steam Consumption]:[CHW Consumption_2]], "Steam*",D862:AE862)</f>
        <v>134125.24137931029</v>
      </c>
      <c r="AI862" s="9">
        <f>SUMIF(Table1[[#Headers],[Steam Consumption]:[CHW Consumption_2]], "HW *",D862:AE862)</f>
        <v>0</v>
      </c>
      <c r="AJ862" s="9">
        <f>SUMIF(Table1[[#Headers],[Steam Consumption]:[CHW Consumption_2]], "CHW*",D862:AE862)</f>
        <v>0</v>
      </c>
      <c r="AK862" s="9">
        <f>SUMIF(Table1[[#Headers],[Steam Consumption]:[CHW Consumption_2]], "DW*",D862:AE862)</f>
        <v>98772.413793103449</v>
      </c>
      <c r="AL862" s="9">
        <f>Table1[[#This Row],[Total Elec Consumption]]*3.412</f>
        <v>255960.94537931035</v>
      </c>
      <c r="AM862" s="9">
        <f>Table1[[#This Row],[Total Gas Consumption]]*1</f>
        <v>0</v>
      </c>
      <c r="AN862" s="9">
        <f>Table1[[#This Row],[Total Steam Consumption]]*950/1000</f>
        <v>127418.97931034477</v>
      </c>
      <c r="AO862" s="9">
        <f>Table1[[#This Row],[Total HW Consumption]]</f>
        <v>0</v>
      </c>
      <c r="AP862" s="9">
        <f>Table1[[#This Row],[Total CHW Consumption]]</f>
        <v>0</v>
      </c>
      <c r="AQ862" s="9">
        <f>Table1[[#This Row],[Total DW Consumption]]*0</f>
        <v>0</v>
      </c>
      <c r="AR862" s="9">
        <f>SUM(Table1[[#This Row],[Total Elec Energy]:[Total DW Energy]])</f>
        <v>383379.92468965513</v>
      </c>
      <c r="AS862" s="7">
        <f>IFERROR(Table1[[#This Row],[Total Building Energy (kBTU)]]/Table1[[#This Row],[Building Area]],0)</f>
        <v>3.1054475731013587</v>
      </c>
    </row>
    <row r="863" spans="1:45" x14ac:dyDescent="0.25">
      <c r="A863" s="4">
        <v>44470</v>
      </c>
      <c r="B863" t="s">
        <v>108</v>
      </c>
      <c r="C863">
        <f>VLOOKUP(Table1[[#This Row],[Building]],Building_Areas,2,FALSE)</f>
        <v>87647</v>
      </c>
      <c r="E863">
        <v>31341</v>
      </c>
      <c r="F863">
        <v>11991098.569551719</v>
      </c>
      <c r="G863">
        <v>136.8112835527939</v>
      </c>
      <c r="J863">
        <v>118841.1724137931</v>
      </c>
      <c r="K863">
        <v>2.137931034482758</v>
      </c>
      <c r="L863">
        <v>0</v>
      </c>
      <c r="N863">
        <v>705.51724137931035</v>
      </c>
      <c r="AB863">
        <v>1354.3793103448279</v>
      </c>
      <c r="AC863">
        <v>1550</v>
      </c>
      <c r="AD863">
        <v>18108.275862068971</v>
      </c>
      <c r="AE863">
        <v>24115.862068965522</v>
      </c>
      <c r="AF863" s="9">
        <f>SUMIF(Table1[[#Headers],[Steam Consumption]:[CHW Consumption_2]], "Elec*",D863:AE863)</f>
        <v>31341</v>
      </c>
      <c r="AG863" s="9">
        <f>SUMIF(Table1[[#Headers],[Steam Consumption]:[CHW Consumption_2]], "Gas*",D863:AE863)</f>
        <v>118841.1724137931</v>
      </c>
      <c r="AH863" s="9">
        <f>SUMIF(Table1[[#Headers],[Steam Consumption]:[CHW Consumption_2]], "Steam*",D863:AE863)</f>
        <v>0</v>
      </c>
      <c r="AI863" s="9">
        <f>SUMIF(Table1[[#Headers],[Steam Consumption]:[CHW Consumption_2]], "HW *",D863:AE863)</f>
        <v>2906.5172413793107</v>
      </c>
      <c r="AJ863" s="9">
        <f>SUMIF(Table1[[#Headers],[Steam Consumption]:[CHW Consumption_2]], "CHW*",D863:AE863)</f>
        <v>42929.655172413804</v>
      </c>
      <c r="AK863" s="9">
        <f>SUMIF(Table1[[#Headers],[Steam Consumption]:[CHW Consumption_2]], "DW*",D863:AE863)</f>
        <v>0</v>
      </c>
      <c r="AL863" s="9">
        <f>Table1[[#This Row],[Total Elec Consumption]]*3.412</f>
        <v>106935.492</v>
      </c>
      <c r="AM863" s="9">
        <f>Table1[[#This Row],[Total Gas Consumption]]*1</f>
        <v>118841.1724137931</v>
      </c>
      <c r="AN863" s="9">
        <f>Table1[[#This Row],[Total Steam Consumption]]*950/1000</f>
        <v>0</v>
      </c>
      <c r="AO863" s="9">
        <f>Table1[[#This Row],[Total HW Consumption]]</f>
        <v>2906.5172413793107</v>
      </c>
      <c r="AP863" s="9">
        <f>Table1[[#This Row],[Total CHW Consumption]]</f>
        <v>42929.655172413804</v>
      </c>
      <c r="AQ863" s="9">
        <f>Table1[[#This Row],[Total DW Consumption]]*0</f>
        <v>0</v>
      </c>
      <c r="AR863" s="9">
        <f>SUM(Table1[[#This Row],[Total Elec Energy]:[Total DW Energy]])</f>
        <v>271612.83682758623</v>
      </c>
      <c r="AS863" s="7">
        <f>IFERROR(Table1[[#This Row],[Total Building Energy (kBTU)]]/Table1[[#This Row],[Building Area]],0)</f>
        <v>3.0989404865835253</v>
      </c>
    </row>
    <row r="864" spans="1:45" x14ac:dyDescent="0.25">
      <c r="A864" s="4">
        <v>43983</v>
      </c>
      <c r="B864" t="s">
        <v>119</v>
      </c>
      <c r="C864">
        <f>VLOOKUP(Table1[[#This Row],[Building]],Building_Areas,2,FALSE)</f>
        <v>36500</v>
      </c>
      <c r="E864">
        <v>14064.642857142861</v>
      </c>
      <c r="F864">
        <v>48053.607857142859</v>
      </c>
      <c r="G864">
        <v>1.3165372015655581</v>
      </c>
      <c r="K864">
        <v>396.42857142857139</v>
      </c>
      <c r="N864">
        <v>64650</v>
      </c>
      <c r="AF864" s="9">
        <f>SUMIF(Table1[[#Headers],[Steam Consumption]:[CHW Consumption_2]], "Elec*",D864:AE864)</f>
        <v>14064.642857142861</v>
      </c>
      <c r="AG864" s="9">
        <f>SUMIF(Table1[[#Headers],[Steam Consumption]:[CHW Consumption_2]], "Gas*",D864:AE864)</f>
        <v>0</v>
      </c>
      <c r="AH864" s="9">
        <f>SUMIF(Table1[[#Headers],[Steam Consumption]:[CHW Consumption_2]], "Steam*",D864:AE864)</f>
        <v>0</v>
      </c>
      <c r="AI864" s="9">
        <f>SUMIF(Table1[[#Headers],[Steam Consumption]:[CHW Consumption_2]], "HW *",D864:AE864)</f>
        <v>396.42857142857139</v>
      </c>
      <c r="AJ864" s="9">
        <f>SUMIF(Table1[[#Headers],[Steam Consumption]:[CHW Consumption_2]], "CHW*",D864:AE864)</f>
        <v>64650</v>
      </c>
      <c r="AK864" s="9">
        <f>SUMIF(Table1[[#Headers],[Steam Consumption]:[CHW Consumption_2]], "DW*",D864:AE864)</f>
        <v>0</v>
      </c>
      <c r="AL864" s="9">
        <f>Table1[[#This Row],[Total Elec Consumption]]*3.412</f>
        <v>47988.56142857144</v>
      </c>
      <c r="AM864" s="9">
        <f>Table1[[#This Row],[Total Gas Consumption]]*1</f>
        <v>0</v>
      </c>
      <c r="AN864" s="9">
        <f>Table1[[#This Row],[Total Steam Consumption]]*950/1000</f>
        <v>0</v>
      </c>
      <c r="AO864" s="9">
        <f>Table1[[#This Row],[Total HW Consumption]]</f>
        <v>396.42857142857139</v>
      </c>
      <c r="AP864" s="9">
        <f>Table1[[#This Row],[Total CHW Consumption]]</f>
        <v>64650</v>
      </c>
      <c r="AQ864" s="9">
        <f>Table1[[#This Row],[Total DW Consumption]]*0</f>
        <v>0</v>
      </c>
      <c r="AR864" s="9">
        <f>SUM(Table1[[#This Row],[Total Elec Energy]:[Total DW Energy]])</f>
        <v>113034.99000000002</v>
      </c>
      <c r="AS864" s="7">
        <f>IFERROR(Table1[[#This Row],[Total Building Energy (kBTU)]]/Table1[[#This Row],[Building Area]],0)</f>
        <v>3.0968490410958909</v>
      </c>
    </row>
    <row r="865" spans="1:45" x14ac:dyDescent="0.25">
      <c r="A865" s="4">
        <v>44256</v>
      </c>
      <c r="B865" t="s">
        <v>117</v>
      </c>
      <c r="C865">
        <f>VLOOKUP(Table1[[#This Row],[Building]],Building_Areas,2,FALSE)</f>
        <v>63711</v>
      </c>
      <c r="D865">
        <v>0</v>
      </c>
      <c r="F865">
        <v>197301.25310344831</v>
      </c>
      <c r="G865">
        <v>3.096816140124127</v>
      </c>
      <c r="H865">
        <v>56081.137931034493</v>
      </c>
      <c r="I865">
        <v>1744.5517241379309</v>
      </c>
      <c r="AF865" s="9">
        <f>SUMIF(Table1[[#Headers],[Steam Consumption]:[CHW Consumption_2]], "Elec*",D865:AE865)</f>
        <v>57825.68965517242</v>
      </c>
      <c r="AG865" s="9">
        <f>SUMIF(Table1[[#Headers],[Steam Consumption]:[CHW Consumption_2]], "Gas*",D865:AE865)</f>
        <v>0</v>
      </c>
      <c r="AH865" s="9">
        <f>SUMIF(Table1[[#Headers],[Steam Consumption]:[CHW Consumption_2]], "Steam*",D865:AE865)</f>
        <v>0</v>
      </c>
      <c r="AI865" s="9">
        <f>SUMIF(Table1[[#Headers],[Steam Consumption]:[CHW Consumption_2]], "HW *",D865:AE865)</f>
        <v>0</v>
      </c>
      <c r="AJ865" s="9">
        <f>SUMIF(Table1[[#Headers],[Steam Consumption]:[CHW Consumption_2]], "CHW*",D865:AE865)</f>
        <v>0</v>
      </c>
      <c r="AK865" s="9">
        <f>SUMIF(Table1[[#Headers],[Steam Consumption]:[CHW Consumption_2]], "DW*",D865:AE865)</f>
        <v>0</v>
      </c>
      <c r="AL865" s="9">
        <f>Table1[[#This Row],[Total Elec Consumption]]*3.412</f>
        <v>197301.25310344828</v>
      </c>
      <c r="AM865" s="9">
        <f>Table1[[#This Row],[Total Gas Consumption]]*1</f>
        <v>0</v>
      </c>
      <c r="AN865" s="9">
        <f>Table1[[#This Row],[Total Steam Consumption]]*950/1000</f>
        <v>0</v>
      </c>
      <c r="AO865" s="9">
        <f>Table1[[#This Row],[Total HW Consumption]]</f>
        <v>0</v>
      </c>
      <c r="AP865" s="9">
        <f>Table1[[#This Row],[Total CHW Consumption]]</f>
        <v>0</v>
      </c>
      <c r="AQ865" s="9">
        <f>Table1[[#This Row],[Total DW Consumption]]*0</f>
        <v>0</v>
      </c>
      <c r="AR865" s="9">
        <f>SUM(Table1[[#This Row],[Total Elec Energy]:[Total DW Energy]])</f>
        <v>197301.25310344828</v>
      </c>
      <c r="AS865" s="7">
        <f>IFERROR(Table1[[#This Row],[Total Building Energy (kBTU)]]/Table1[[#This Row],[Building Area]],0)</f>
        <v>3.0968161401241274</v>
      </c>
    </row>
    <row r="866" spans="1:45" x14ac:dyDescent="0.25">
      <c r="A866" s="4">
        <v>43466</v>
      </c>
      <c r="B866" t="s">
        <v>97</v>
      </c>
      <c r="C866">
        <f>VLOOKUP(Table1[[#This Row],[Building]],Building_Areas,2,FALSE)</f>
        <v>15616</v>
      </c>
      <c r="E866">
        <v>10844.36363636364</v>
      </c>
      <c r="F866">
        <v>1170104.417003135</v>
      </c>
      <c r="G866">
        <v>74.929842277352378</v>
      </c>
      <c r="J866">
        <v>11331.03448275862</v>
      </c>
      <c r="AF866" s="9">
        <f>SUMIF(Table1[[#Headers],[Steam Consumption]:[CHW Consumption_2]], "Elec*",D866:AE866)</f>
        <v>10844.36363636364</v>
      </c>
      <c r="AG866" s="9">
        <f>SUMIF(Table1[[#Headers],[Steam Consumption]:[CHW Consumption_2]], "Gas*",D866:AE866)</f>
        <v>11331.03448275862</v>
      </c>
      <c r="AH866" s="9">
        <f>SUMIF(Table1[[#Headers],[Steam Consumption]:[CHW Consumption_2]], "Steam*",D866:AE866)</f>
        <v>0</v>
      </c>
      <c r="AI866" s="9">
        <f>SUMIF(Table1[[#Headers],[Steam Consumption]:[CHW Consumption_2]], "HW *",D866:AE866)</f>
        <v>0</v>
      </c>
      <c r="AJ866" s="9">
        <f>SUMIF(Table1[[#Headers],[Steam Consumption]:[CHW Consumption_2]], "CHW*",D866:AE866)</f>
        <v>0</v>
      </c>
      <c r="AK866" s="9">
        <f>SUMIF(Table1[[#Headers],[Steam Consumption]:[CHW Consumption_2]], "DW*",D866:AE866)</f>
        <v>0</v>
      </c>
      <c r="AL866" s="9">
        <f>Table1[[#This Row],[Total Elec Consumption]]*3.412</f>
        <v>37000.968727272739</v>
      </c>
      <c r="AM866" s="9">
        <f>Table1[[#This Row],[Total Gas Consumption]]*1</f>
        <v>11331.03448275862</v>
      </c>
      <c r="AN866" s="9">
        <f>Table1[[#This Row],[Total Steam Consumption]]*950/1000</f>
        <v>0</v>
      </c>
      <c r="AO866" s="9">
        <f>Table1[[#This Row],[Total HW Consumption]]</f>
        <v>0</v>
      </c>
      <c r="AP866" s="9">
        <f>Table1[[#This Row],[Total CHW Consumption]]</f>
        <v>0</v>
      </c>
      <c r="AQ866" s="9">
        <f>Table1[[#This Row],[Total DW Consumption]]*0</f>
        <v>0</v>
      </c>
      <c r="AR866" s="9">
        <f>SUM(Table1[[#This Row],[Total Elec Energy]:[Total DW Energy]])</f>
        <v>48332.003210031355</v>
      </c>
      <c r="AS866" s="7">
        <f>IFERROR(Table1[[#This Row],[Total Building Energy (kBTU)]]/Table1[[#This Row],[Building Area]],0)</f>
        <v>3.0950309432653276</v>
      </c>
    </row>
    <row r="867" spans="1:45" x14ac:dyDescent="0.25">
      <c r="A867" s="4">
        <v>43374</v>
      </c>
      <c r="B867" t="s">
        <v>108</v>
      </c>
      <c r="C867">
        <f>VLOOKUP(Table1[[#This Row],[Building]],Building_Areas,2,FALSE)</f>
        <v>87647</v>
      </c>
      <c r="E867">
        <v>45459.28571428571</v>
      </c>
      <c r="F867">
        <v>8609182.7805930544</v>
      </c>
      <c r="G867">
        <v>98.225641272297452</v>
      </c>
      <c r="J867">
        <v>84540.444444444453</v>
      </c>
      <c r="K867">
        <v>0</v>
      </c>
      <c r="L867">
        <v>0</v>
      </c>
      <c r="N867">
        <v>339.85185185185179</v>
      </c>
      <c r="AB867">
        <v>2918.5925925925931</v>
      </c>
      <c r="AC867">
        <v>2965.217391304348</v>
      </c>
      <c r="AD867">
        <v>10597.407407407411</v>
      </c>
      <c r="AE867">
        <v>14432.222222222221</v>
      </c>
      <c r="AF867" s="9">
        <f>SUMIF(Table1[[#Headers],[Steam Consumption]:[CHW Consumption_2]], "Elec*",D867:AE867)</f>
        <v>45459.28571428571</v>
      </c>
      <c r="AG867" s="9">
        <f>SUMIF(Table1[[#Headers],[Steam Consumption]:[CHW Consumption_2]], "Gas*",D867:AE867)</f>
        <v>84540.444444444453</v>
      </c>
      <c r="AH867" s="9">
        <f>SUMIF(Table1[[#Headers],[Steam Consumption]:[CHW Consumption_2]], "Steam*",D867:AE867)</f>
        <v>0</v>
      </c>
      <c r="AI867" s="9">
        <f>SUMIF(Table1[[#Headers],[Steam Consumption]:[CHW Consumption_2]], "HW *",D867:AE867)</f>
        <v>5883.809983896941</v>
      </c>
      <c r="AJ867" s="9">
        <f>SUMIF(Table1[[#Headers],[Steam Consumption]:[CHW Consumption_2]], "CHW*",D867:AE867)</f>
        <v>25369.481481481482</v>
      </c>
      <c r="AK867" s="9">
        <f>SUMIF(Table1[[#Headers],[Steam Consumption]:[CHW Consumption_2]], "DW*",D867:AE867)</f>
        <v>0</v>
      </c>
      <c r="AL867" s="9">
        <f>Table1[[#This Row],[Total Elec Consumption]]*3.412</f>
        <v>155107.08285714284</v>
      </c>
      <c r="AM867" s="9">
        <f>Table1[[#This Row],[Total Gas Consumption]]*1</f>
        <v>84540.444444444453</v>
      </c>
      <c r="AN867" s="9">
        <f>Table1[[#This Row],[Total Steam Consumption]]*950/1000</f>
        <v>0</v>
      </c>
      <c r="AO867" s="9">
        <f>Table1[[#This Row],[Total HW Consumption]]</f>
        <v>5883.809983896941</v>
      </c>
      <c r="AP867" s="9">
        <f>Table1[[#This Row],[Total CHW Consumption]]</f>
        <v>25369.481481481482</v>
      </c>
      <c r="AQ867" s="9">
        <f>Table1[[#This Row],[Total DW Consumption]]*0</f>
        <v>0</v>
      </c>
      <c r="AR867" s="9">
        <f>SUM(Table1[[#This Row],[Total Elec Energy]:[Total DW Energy]])</f>
        <v>270900.81876696571</v>
      </c>
      <c r="AS867" s="7">
        <f>IFERROR(Table1[[#This Row],[Total Building Energy (kBTU)]]/Table1[[#This Row],[Building Area]],0)</f>
        <v>3.0908167851377195</v>
      </c>
    </row>
    <row r="868" spans="1:45" x14ac:dyDescent="0.25">
      <c r="A868" s="4">
        <v>44044</v>
      </c>
      <c r="B868" t="s">
        <v>98</v>
      </c>
      <c r="C868">
        <f>VLOOKUP(Table1[[#This Row],[Building]],Building_Areas,2,FALSE)</f>
        <v>53163.17</v>
      </c>
      <c r="E868">
        <v>40084.107142857138</v>
      </c>
      <c r="F868">
        <v>2879369.042536946</v>
      </c>
      <c r="G868">
        <v>54.161146709872391</v>
      </c>
      <c r="J868">
        <v>27416.400000000001</v>
      </c>
      <c r="L868">
        <v>962.06896551724139</v>
      </c>
      <c r="AF868" s="9">
        <f>SUMIF(Table1[[#Headers],[Steam Consumption]:[CHW Consumption_2]], "Elec*",D868:AE868)</f>
        <v>40084.107142857138</v>
      </c>
      <c r="AG868" s="9">
        <f>SUMIF(Table1[[#Headers],[Steam Consumption]:[CHW Consumption_2]], "Gas*",D868:AE868)</f>
        <v>27416.400000000001</v>
      </c>
      <c r="AH868" s="9">
        <f>SUMIF(Table1[[#Headers],[Steam Consumption]:[CHW Consumption_2]], "Steam*",D868:AE868)</f>
        <v>0</v>
      </c>
      <c r="AI868" s="9">
        <f>SUMIF(Table1[[#Headers],[Steam Consumption]:[CHW Consumption_2]], "HW *",D868:AE868)</f>
        <v>0</v>
      </c>
      <c r="AJ868" s="9">
        <f>SUMIF(Table1[[#Headers],[Steam Consumption]:[CHW Consumption_2]], "CHW*",D868:AE868)</f>
        <v>0</v>
      </c>
      <c r="AK868" s="9">
        <f>SUMIF(Table1[[#Headers],[Steam Consumption]:[CHW Consumption_2]], "DW*",D868:AE868)</f>
        <v>962.06896551724139</v>
      </c>
      <c r="AL868" s="9">
        <f>Table1[[#This Row],[Total Elec Consumption]]*3.412</f>
        <v>136766.97357142856</v>
      </c>
      <c r="AM868" s="9">
        <f>Table1[[#This Row],[Total Gas Consumption]]*1</f>
        <v>27416.400000000001</v>
      </c>
      <c r="AN868" s="9">
        <f>Table1[[#This Row],[Total Steam Consumption]]*950/1000</f>
        <v>0</v>
      </c>
      <c r="AO868" s="9">
        <f>Table1[[#This Row],[Total HW Consumption]]</f>
        <v>0</v>
      </c>
      <c r="AP868" s="9">
        <f>Table1[[#This Row],[Total CHW Consumption]]</f>
        <v>0</v>
      </c>
      <c r="AQ868" s="9">
        <f>Table1[[#This Row],[Total DW Consumption]]*0</f>
        <v>0</v>
      </c>
      <c r="AR868" s="9">
        <f>SUM(Table1[[#This Row],[Total Elec Energy]:[Total DW Energy]])</f>
        <v>164183.37357142856</v>
      </c>
      <c r="AS868" s="7">
        <f>IFERROR(Table1[[#This Row],[Total Building Energy (kBTU)]]/Table1[[#This Row],[Building Area]],0)</f>
        <v>3.0882916419662063</v>
      </c>
    </row>
    <row r="869" spans="1:45" x14ac:dyDescent="0.25">
      <c r="A869" s="4">
        <v>44713</v>
      </c>
      <c r="B869" t="s">
        <v>98</v>
      </c>
      <c r="C869">
        <f>VLOOKUP(Table1[[#This Row],[Building]],Building_Areas,2,FALSE)</f>
        <v>53163.17</v>
      </c>
      <c r="E869">
        <v>45867.692307692298</v>
      </c>
      <c r="F869">
        <v>800750.5661538461</v>
      </c>
      <c r="G869">
        <v>15.06217794620029</v>
      </c>
      <c r="J869">
        <v>6428.5714285714284</v>
      </c>
      <c r="L869">
        <v>1392.8571428571429</v>
      </c>
      <c r="AF869" s="9">
        <f>SUMIF(Table1[[#Headers],[Steam Consumption]:[CHW Consumption_2]], "Elec*",D869:AE869)</f>
        <v>45867.692307692298</v>
      </c>
      <c r="AG869" s="9">
        <f>SUMIF(Table1[[#Headers],[Steam Consumption]:[CHW Consumption_2]], "Gas*",D869:AE869)</f>
        <v>6428.5714285714284</v>
      </c>
      <c r="AH869" s="9">
        <f>SUMIF(Table1[[#Headers],[Steam Consumption]:[CHW Consumption_2]], "Steam*",D869:AE869)</f>
        <v>0</v>
      </c>
      <c r="AI869" s="9">
        <f>SUMIF(Table1[[#Headers],[Steam Consumption]:[CHW Consumption_2]], "HW *",D869:AE869)</f>
        <v>0</v>
      </c>
      <c r="AJ869" s="9">
        <f>SUMIF(Table1[[#Headers],[Steam Consumption]:[CHW Consumption_2]], "CHW*",D869:AE869)</f>
        <v>0</v>
      </c>
      <c r="AK869" s="9">
        <f>SUMIF(Table1[[#Headers],[Steam Consumption]:[CHW Consumption_2]], "DW*",D869:AE869)</f>
        <v>1392.8571428571429</v>
      </c>
      <c r="AL869" s="9">
        <f>Table1[[#This Row],[Total Elec Consumption]]*3.412</f>
        <v>156500.56615384613</v>
      </c>
      <c r="AM869" s="9">
        <f>Table1[[#This Row],[Total Gas Consumption]]*1</f>
        <v>6428.5714285714284</v>
      </c>
      <c r="AN869" s="9">
        <f>Table1[[#This Row],[Total Steam Consumption]]*950/1000</f>
        <v>0</v>
      </c>
      <c r="AO869" s="9">
        <f>Table1[[#This Row],[Total HW Consumption]]</f>
        <v>0</v>
      </c>
      <c r="AP869" s="9">
        <f>Table1[[#This Row],[Total CHW Consumption]]</f>
        <v>0</v>
      </c>
      <c r="AQ869" s="9">
        <f>Table1[[#This Row],[Total DW Consumption]]*0</f>
        <v>0</v>
      </c>
      <c r="AR869" s="9">
        <f>SUM(Table1[[#This Row],[Total Elec Energy]:[Total DW Energy]])</f>
        <v>162929.13758241755</v>
      </c>
      <c r="AS869" s="7">
        <f>IFERROR(Table1[[#This Row],[Total Building Energy (kBTU)]]/Table1[[#This Row],[Building Area]],0)</f>
        <v>3.0646994447926552</v>
      </c>
    </row>
    <row r="870" spans="1:45" x14ac:dyDescent="0.25">
      <c r="A870" s="4">
        <v>43160</v>
      </c>
      <c r="B870" t="s">
        <v>117</v>
      </c>
      <c r="C870">
        <f>VLOOKUP(Table1[[#This Row],[Building]],Building_Areas,2,FALSE)</f>
        <v>63711</v>
      </c>
      <c r="H870">
        <v>55384.821428571428</v>
      </c>
      <c r="I870">
        <v>1774.75</v>
      </c>
      <c r="AF870" s="9">
        <f>SUMIF(Table1[[#Headers],[Steam Consumption]:[CHW Consumption_2]], "Elec*",D870:AE870)</f>
        <v>57159.571428571428</v>
      </c>
      <c r="AG870" s="9">
        <f>SUMIF(Table1[[#Headers],[Steam Consumption]:[CHW Consumption_2]], "Gas*",D870:AE870)</f>
        <v>0</v>
      </c>
      <c r="AH870" s="9">
        <f>SUMIF(Table1[[#Headers],[Steam Consumption]:[CHW Consumption_2]], "Steam*",D870:AE870)</f>
        <v>0</v>
      </c>
      <c r="AI870" s="9">
        <f>SUMIF(Table1[[#Headers],[Steam Consumption]:[CHW Consumption_2]], "HW *",D870:AE870)</f>
        <v>0</v>
      </c>
      <c r="AJ870" s="9">
        <f>SUMIF(Table1[[#Headers],[Steam Consumption]:[CHW Consumption_2]], "CHW*",D870:AE870)</f>
        <v>0</v>
      </c>
      <c r="AK870" s="9">
        <f>SUMIF(Table1[[#Headers],[Steam Consumption]:[CHW Consumption_2]], "DW*",D870:AE870)</f>
        <v>0</v>
      </c>
      <c r="AL870" s="9">
        <f>Table1[[#This Row],[Total Elec Consumption]]*3.412</f>
        <v>195028.4577142857</v>
      </c>
      <c r="AM870" s="9">
        <f>Table1[[#This Row],[Total Gas Consumption]]*1</f>
        <v>0</v>
      </c>
      <c r="AN870" s="9">
        <f>Table1[[#This Row],[Total Steam Consumption]]*950/1000</f>
        <v>0</v>
      </c>
      <c r="AO870" s="9">
        <f>Table1[[#This Row],[Total HW Consumption]]</f>
        <v>0</v>
      </c>
      <c r="AP870" s="9">
        <f>Table1[[#This Row],[Total CHW Consumption]]</f>
        <v>0</v>
      </c>
      <c r="AQ870" s="9">
        <f>Table1[[#This Row],[Total DW Consumption]]*0</f>
        <v>0</v>
      </c>
      <c r="AR870" s="9">
        <f>SUM(Table1[[#This Row],[Total Elec Energy]:[Total DW Energy]])</f>
        <v>195028.4577142857</v>
      </c>
      <c r="AS870" s="7">
        <f>IFERROR(Table1[[#This Row],[Total Building Energy (kBTU)]]/Table1[[#This Row],[Building Area]],0)</f>
        <v>3.0611426239469748</v>
      </c>
    </row>
    <row r="871" spans="1:45" x14ac:dyDescent="0.25">
      <c r="A871" s="4">
        <v>44317</v>
      </c>
      <c r="B871" t="s">
        <v>77</v>
      </c>
      <c r="C871">
        <f>VLOOKUP(Table1[[#This Row],[Building]],Building_Areas,2,FALSE)</f>
        <v>133990</v>
      </c>
      <c r="D871">
        <v>0</v>
      </c>
      <c r="H871">
        <v>64899</v>
      </c>
      <c r="I871">
        <v>0</v>
      </c>
      <c r="M871">
        <v>0</v>
      </c>
      <c r="N871">
        <v>188072</v>
      </c>
      <c r="AF871" s="9">
        <f>SUMIF(Table1[[#Headers],[Steam Consumption]:[CHW Consumption_2]], "Elec*",D871:AE871)</f>
        <v>64899</v>
      </c>
      <c r="AG871" s="9">
        <f>SUMIF(Table1[[#Headers],[Steam Consumption]:[CHW Consumption_2]], "Gas*",D871:AE871)</f>
        <v>0</v>
      </c>
      <c r="AH871" s="9">
        <f>SUMIF(Table1[[#Headers],[Steam Consumption]:[CHW Consumption_2]], "Steam*",D871:AE871)</f>
        <v>0</v>
      </c>
      <c r="AI871" s="9">
        <f>SUMIF(Table1[[#Headers],[Steam Consumption]:[CHW Consumption_2]], "HW *",D871:AE871)</f>
        <v>0</v>
      </c>
      <c r="AJ871" s="9">
        <f>SUMIF(Table1[[#Headers],[Steam Consumption]:[CHW Consumption_2]], "CHW*",D871:AE871)</f>
        <v>188072</v>
      </c>
      <c r="AK871" s="9">
        <f>SUMIF(Table1[[#Headers],[Steam Consumption]:[CHW Consumption_2]], "DW*",D871:AE871)</f>
        <v>0</v>
      </c>
      <c r="AL871" s="9">
        <f>Table1[[#This Row],[Total Elec Consumption]]*3.412</f>
        <v>221435.38800000001</v>
      </c>
      <c r="AM871" s="9">
        <f>Table1[[#This Row],[Total Gas Consumption]]*1</f>
        <v>0</v>
      </c>
      <c r="AN871" s="9">
        <f>Table1[[#This Row],[Total Steam Consumption]]*950/1000</f>
        <v>0</v>
      </c>
      <c r="AO871" s="9">
        <f>Table1[[#This Row],[Total HW Consumption]]</f>
        <v>0</v>
      </c>
      <c r="AP871" s="9">
        <f>Table1[[#This Row],[Total CHW Consumption]]</f>
        <v>188072</v>
      </c>
      <c r="AQ871" s="9">
        <f>Table1[[#This Row],[Total DW Consumption]]*0</f>
        <v>0</v>
      </c>
      <c r="AR871" s="9">
        <f>SUM(Table1[[#This Row],[Total Elec Energy]:[Total DW Energy]])</f>
        <v>409507.38800000004</v>
      </c>
      <c r="AS871" s="7">
        <f>IFERROR(Table1[[#This Row],[Total Building Energy (kBTU)]]/Table1[[#This Row],[Building Area]],0)</f>
        <v>3.0562533621912085</v>
      </c>
    </row>
    <row r="872" spans="1:45" x14ac:dyDescent="0.25">
      <c r="A872" s="4">
        <v>43739</v>
      </c>
      <c r="B872" t="s">
        <v>119</v>
      </c>
      <c r="C872">
        <f>VLOOKUP(Table1[[#This Row],[Building]],Building_Areas,2,FALSE)</f>
        <v>36500</v>
      </c>
      <c r="E872">
        <v>17555.96428571429</v>
      </c>
      <c r="F872">
        <v>59952.452901477838</v>
      </c>
      <c r="G872">
        <v>1.6425329562048721</v>
      </c>
      <c r="K872">
        <v>42053.103448275862</v>
      </c>
      <c r="N872">
        <v>9449.6551724137935</v>
      </c>
      <c r="AF872" s="9">
        <f>SUMIF(Table1[[#Headers],[Steam Consumption]:[CHW Consumption_2]], "Elec*",D872:AE872)</f>
        <v>17555.96428571429</v>
      </c>
      <c r="AG872" s="9">
        <f>SUMIF(Table1[[#Headers],[Steam Consumption]:[CHW Consumption_2]], "Gas*",D872:AE872)</f>
        <v>0</v>
      </c>
      <c r="AH872" s="9">
        <f>SUMIF(Table1[[#Headers],[Steam Consumption]:[CHW Consumption_2]], "Steam*",D872:AE872)</f>
        <v>0</v>
      </c>
      <c r="AI872" s="9">
        <f>SUMIF(Table1[[#Headers],[Steam Consumption]:[CHW Consumption_2]], "HW *",D872:AE872)</f>
        <v>42053.103448275862</v>
      </c>
      <c r="AJ872" s="9">
        <f>SUMIF(Table1[[#Headers],[Steam Consumption]:[CHW Consumption_2]], "CHW*",D872:AE872)</f>
        <v>9449.6551724137935</v>
      </c>
      <c r="AK872" s="9">
        <f>SUMIF(Table1[[#Headers],[Steam Consumption]:[CHW Consumption_2]], "DW*",D872:AE872)</f>
        <v>0</v>
      </c>
      <c r="AL872" s="9">
        <f>Table1[[#This Row],[Total Elec Consumption]]*3.412</f>
        <v>59900.950142857153</v>
      </c>
      <c r="AM872" s="9">
        <f>Table1[[#This Row],[Total Gas Consumption]]*1</f>
        <v>0</v>
      </c>
      <c r="AN872" s="9">
        <f>Table1[[#This Row],[Total Steam Consumption]]*950/1000</f>
        <v>0</v>
      </c>
      <c r="AO872" s="9">
        <f>Table1[[#This Row],[Total HW Consumption]]</f>
        <v>42053.103448275862</v>
      </c>
      <c r="AP872" s="9">
        <f>Table1[[#This Row],[Total CHW Consumption]]</f>
        <v>9449.6551724137935</v>
      </c>
      <c r="AQ872" s="9">
        <f>Table1[[#This Row],[Total DW Consumption]]*0</f>
        <v>0</v>
      </c>
      <c r="AR872" s="9">
        <f>SUM(Table1[[#This Row],[Total Elec Energy]:[Total DW Energy]])</f>
        <v>111403.70876354681</v>
      </c>
      <c r="AS872" s="7">
        <f>IFERROR(Table1[[#This Row],[Total Building Energy (kBTU)]]/Table1[[#This Row],[Building Area]],0)</f>
        <v>3.0521564044807343</v>
      </c>
    </row>
    <row r="873" spans="1:45" x14ac:dyDescent="0.25">
      <c r="A873" s="4">
        <v>43800</v>
      </c>
      <c r="B873" t="s">
        <v>119</v>
      </c>
      <c r="C873">
        <f>VLOOKUP(Table1[[#This Row],[Building]],Building_Areas,2,FALSE)</f>
        <v>36500</v>
      </c>
      <c r="E873">
        <v>17528.777777777781</v>
      </c>
      <c r="F873">
        <v>59859.76459259259</v>
      </c>
      <c r="G873">
        <v>1.6399935504819889</v>
      </c>
      <c r="K873">
        <v>51574.814814814818</v>
      </c>
      <c r="N873">
        <v>0</v>
      </c>
      <c r="AF873" s="9">
        <f>SUMIF(Table1[[#Headers],[Steam Consumption]:[CHW Consumption_2]], "Elec*",D873:AE873)</f>
        <v>17528.777777777781</v>
      </c>
      <c r="AG873" s="9">
        <f>SUMIF(Table1[[#Headers],[Steam Consumption]:[CHW Consumption_2]], "Gas*",D873:AE873)</f>
        <v>0</v>
      </c>
      <c r="AH873" s="9">
        <f>SUMIF(Table1[[#Headers],[Steam Consumption]:[CHW Consumption_2]], "Steam*",D873:AE873)</f>
        <v>0</v>
      </c>
      <c r="AI873" s="9">
        <f>SUMIF(Table1[[#Headers],[Steam Consumption]:[CHW Consumption_2]], "HW *",D873:AE873)</f>
        <v>51574.814814814818</v>
      </c>
      <c r="AJ873" s="9">
        <f>SUMIF(Table1[[#Headers],[Steam Consumption]:[CHW Consumption_2]], "CHW*",D873:AE873)</f>
        <v>0</v>
      </c>
      <c r="AK873" s="9">
        <f>SUMIF(Table1[[#Headers],[Steam Consumption]:[CHW Consumption_2]], "DW*",D873:AE873)</f>
        <v>0</v>
      </c>
      <c r="AL873" s="9">
        <f>Table1[[#This Row],[Total Elec Consumption]]*3.412</f>
        <v>59808.189777777785</v>
      </c>
      <c r="AM873" s="9">
        <f>Table1[[#This Row],[Total Gas Consumption]]*1</f>
        <v>0</v>
      </c>
      <c r="AN873" s="9">
        <f>Table1[[#This Row],[Total Steam Consumption]]*950/1000</f>
        <v>0</v>
      </c>
      <c r="AO873" s="9">
        <f>Table1[[#This Row],[Total HW Consumption]]</f>
        <v>51574.814814814818</v>
      </c>
      <c r="AP873" s="9">
        <f>Table1[[#This Row],[Total CHW Consumption]]</f>
        <v>0</v>
      </c>
      <c r="AQ873" s="9">
        <f>Table1[[#This Row],[Total DW Consumption]]*0</f>
        <v>0</v>
      </c>
      <c r="AR873" s="9">
        <f>SUM(Table1[[#This Row],[Total Elec Energy]:[Total DW Energy]])</f>
        <v>111383.0045925926</v>
      </c>
      <c r="AS873" s="7">
        <f>IFERROR(Table1[[#This Row],[Total Building Energy (kBTU)]]/Table1[[#This Row],[Building Area]],0)</f>
        <v>3.051589166920345</v>
      </c>
    </row>
    <row r="874" spans="1:45" x14ac:dyDescent="0.25">
      <c r="A874" s="4">
        <v>44136</v>
      </c>
      <c r="B874" t="s">
        <v>108</v>
      </c>
      <c r="C874">
        <f>VLOOKUP(Table1[[#This Row],[Building]],Building_Areas,2,FALSE)</f>
        <v>87647</v>
      </c>
      <c r="E874">
        <v>33266.842105263153</v>
      </c>
      <c r="F874">
        <v>14815656.15985107</v>
      </c>
      <c r="G874">
        <v>169.03780117803311</v>
      </c>
      <c r="J874">
        <v>147021.42857142861</v>
      </c>
      <c r="K874">
        <v>1014.2307692307691</v>
      </c>
      <c r="L874">
        <v>0</v>
      </c>
      <c r="N874">
        <v>0</v>
      </c>
      <c r="AB874">
        <v>5823.2142857142862</v>
      </c>
      <c r="AC874">
        <v>0</v>
      </c>
      <c r="AD874">
        <v>0</v>
      </c>
      <c r="AE874">
        <v>0</v>
      </c>
      <c r="AF874" s="9">
        <f>SUMIF(Table1[[#Headers],[Steam Consumption]:[CHW Consumption_2]], "Elec*",D874:AE874)</f>
        <v>33266.842105263153</v>
      </c>
      <c r="AG874" s="9">
        <f>SUMIF(Table1[[#Headers],[Steam Consumption]:[CHW Consumption_2]], "Gas*",D874:AE874)</f>
        <v>147021.42857142861</v>
      </c>
      <c r="AH874" s="9">
        <f>SUMIF(Table1[[#Headers],[Steam Consumption]:[CHW Consumption_2]], "Steam*",D874:AE874)</f>
        <v>0</v>
      </c>
      <c r="AI874" s="9">
        <f>SUMIF(Table1[[#Headers],[Steam Consumption]:[CHW Consumption_2]], "HW *",D874:AE874)</f>
        <v>6837.4450549450557</v>
      </c>
      <c r="AJ874" s="9">
        <f>SUMIF(Table1[[#Headers],[Steam Consumption]:[CHW Consumption_2]], "CHW*",D874:AE874)</f>
        <v>0</v>
      </c>
      <c r="AK874" s="9">
        <f>SUMIF(Table1[[#Headers],[Steam Consumption]:[CHW Consumption_2]], "DW*",D874:AE874)</f>
        <v>0</v>
      </c>
      <c r="AL874" s="9">
        <f>Table1[[#This Row],[Total Elec Consumption]]*3.412</f>
        <v>113506.46526315788</v>
      </c>
      <c r="AM874" s="9">
        <f>Table1[[#This Row],[Total Gas Consumption]]*1</f>
        <v>147021.42857142861</v>
      </c>
      <c r="AN874" s="9">
        <f>Table1[[#This Row],[Total Steam Consumption]]*950/1000</f>
        <v>0</v>
      </c>
      <c r="AO874" s="9">
        <f>Table1[[#This Row],[Total HW Consumption]]</f>
        <v>6837.4450549450557</v>
      </c>
      <c r="AP874" s="9">
        <f>Table1[[#This Row],[Total CHW Consumption]]</f>
        <v>0</v>
      </c>
      <c r="AQ874" s="9">
        <f>Table1[[#This Row],[Total DW Consumption]]*0</f>
        <v>0</v>
      </c>
      <c r="AR874" s="9">
        <f>SUM(Table1[[#This Row],[Total Elec Energy]:[Total DW Energy]])</f>
        <v>267365.33888953156</v>
      </c>
      <c r="AS874" s="7">
        <f>IFERROR(Table1[[#This Row],[Total Building Energy (kBTU)]]/Table1[[#This Row],[Building Area]],0)</f>
        <v>3.0504790681886607</v>
      </c>
    </row>
    <row r="875" spans="1:45" x14ac:dyDescent="0.25">
      <c r="A875" s="4">
        <v>43586</v>
      </c>
      <c r="B875" t="s">
        <v>114</v>
      </c>
      <c r="C875">
        <f>VLOOKUP(Table1[[#This Row],[Building]],Building_Areas,2,FALSE)</f>
        <v>102517</v>
      </c>
      <c r="D875">
        <v>216825.48148148149</v>
      </c>
      <c r="E875">
        <v>31265.360000000001</v>
      </c>
      <c r="F875">
        <v>197851516.51943111</v>
      </c>
      <c r="G875">
        <v>1929.9386103712659</v>
      </c>
      <c r="AF875" s="9">
        <f>SUMIF(Table1[[#Headers],[Steam Consumption]:[CHW Consumption_2]], "Elec*",D875:AE875)</f>
        <v>31265.360000000001</v>
      </c>
      <c r="AG875" s="9">
        <f>SUMIF(Table1[[#Headers],[Steam Consumption]:[CHW Consumption_2]], "Gas*",D875:AE875)</f>
        <v>0</v>
      </c>
      <c r="AH875" s="9">
        <f>SUMIF(Table1[[#Headers],[Steam Consumption]:[CHW Consumption_2]], "Steam*",D875:AE875)</f>
        <v>216825.48148148149</v>
      </c>
      <c r="AI875" s="9">
        <f>SUMIF(Table1[[#Headers],[Steam Consumption]:[CHW Consumption_2]], "HW *",D875:AE875)</f>
        <v>0</v>
      </c>
      <c r="AJ875" s="9">
        <f>SUMIF(Table1[[#Headers],[Steam Consumption]:[CHW Consumption_2]], "CHW*",D875:AE875)</f>
        <v>0</v>
      </c>
      <c r="AK875" s="9">
        <f>SUMIF(Table1[[#Headers],[Steam Consumption]:[CHW Consumption_2]], "DW*",D875:AE875)</f>
        <v>0</v>
      </c>
      <c r="AL875" s="9">
        <f>Table1[[#This Row],[Total Elec Consumption]]*3.412</f>
        <v>106677.40832</v>
      </c>
      <c r="AM875" s="9">
        <f>Table1[[#This Row],[Total Gas Consumption]]*1</f>
        <v>0</v>
      </c>
      <c r="AN875" s="9">
        <f>Table1[[#This Row],[Total Steam Consumption]]*950/1000</f>
        <v>205984.2074074074</v>
      </c>
      <c r="AO875" s="9">
        <f>Table1[[#This Row],[Total HW Consumption]]</f>
        <v>0</v>
      </c>
      <c r="AP875" s="9">
        <f>Table1[[#This Row],[Total CHW Consumption]]</f>
        <v>0</v>
      </c>
      <c r="AQ875" s="9">
        <f>Table1[[#This Row],[Total DW Consumption]]*0</f>
        <v>0</v>
      </c>
      <c r="AR875" s="9">
        <f>SUM(Table1[[#This Row],[Total Elec Energy]:[Total DW Energy]])</f>
        <v>312661.61572740739</v>
      </c>
      <c r="AS875" s="7">
        <f>IFERROR(Table1[[#This Row],[Total Building Energy (kBTU)]]/Table1[[#This Row],[Building Area]],0)</f>
        <v>3.0498513975965684</v>
      </c>
    </row>
    <row r="876" spans="1:45" x14ac:dyDescent="0.25">
      <c r="A876" s="4">
        <v>44378</v>
      </c>
      <c r="B876" t="s">
        <v>87</v>
      </c>
      <c r="C876">
        <f>VLOOKUP(Table1[[#This Row],[Building]],Building_Areas,2,FALSE)</f>
        <v>69841</v>
      </c>
      <c r="F876">
        <v>212864.44399999999</v>
      </c>
      <c r="G876">
        <v>3.0478435875774972</v>
      </c>
      <c r="H876">
        <v>7414</v>
      </c>
      <c r="I876">
        <v>15107</v>
      </c>
      <c r="M876">
        <v>0</v>
      </c>
      <c r="O876">
        <v>39866</v>
      </c>
      <c r="P876">
        <v>0</v>
      </c>
      <c r="Q876">
        <v>0</v>
      </c>
      <c r="R876">
        <v>0</v>
      </c>
      <c r="S876">
        <v>0</v>
      </c>
      <c r="AF876" s="9">
        <f>SUMIF(Table1[[#Headers],[Steam Consumption]:[CHW Consumption_2]], "Elec*",D876:AE876)</f>
        <v>62387</v>
      </c>
      <c r="AG876" s="9">
        <f>SUMIF(Table1[[#Headers],[Steam Consumption]:[CHW Consumption_2]], "Gas*",D876:AE876)</f>
        <v>0</v>
      </c>
      <c r="AH876" s="9">
        <f>SUMIF(Table1[[#Headers],[Steam Consumption]:[CHW Consumption_2]], "Steam*",D876:AE876)</f>
        <v>0</v>
      </c>
      <c r="AI876" s="9">
        <f>SUMIF(Table1[[#Headers],[Steam Consumption]:[CHW Consumption_2]], "HW *",D876:AE876)</f>
        <v>0</v>
      </c>
      <c r="AJ876" s="9">
        <f>SUMIF(Table1[[#Headers],[Steam Consumption]:[CHW Consumption_2]], "CHW*",D876:AE876)</f>
        <v>0</v>
      </c>
      <c r="AK876" s="9">
        <f>SUMIF(Table1[[#Headers],[Steam Consumption]:[CHW Consumption_2]], "DW*",D876:AE876)</f>
        <v>0</v>
      </c>
      <c r="AL876" s="9">
        <f>Table1[[#This Row],[Total Elec Consumption]]*3.412</f>
        <v>212864.44399999999</v>
      </c>
      <c r="AM876" s="9">
        <f>Table1[[#This Row],[Total Gas Consumption]]*1</f>
        <v>0</v>
      </c>
      <c r="AN876" s="9">
        <f>Table1[[#This Row],[Total Steam Consumption]]*950/1000</f>
        <v>0</v>
      </c>
      <c r="AO876" s="9">
        <f>Table1[[#This Row],[Total HW Consumption]]</f>
        <v>0</v>
      </c>
      <c r="AP876" s="9">
        <f>Table1[[#This Row],[Total CHW Consumption]]</f>
        <v>0</v>
      </c>
      <c r="AQ876" s="9">
        <f>Table1[[#This Row],[Total DW Consumption]]*0</f>
        <v>0</v>
      </c>
      <c r="AR876" s="9">
        <f>SUM(Table1[[#This Row],[Total Elec Energy]:[Total DW Energy]])</f>
        <v>212864.44399999999</v>
      </c>
      <c r="AS876" s="7">
        <f>IFERROR(Table1[[#This Row],[Total Building Energy (kBTU)]]/Table1[[#This Row],[Building Area]],0)</f>
        <v>3.0478435875774972</v>
      </c>
    </row>
    <row r="877" spans="1:45" x14ac:dyDescent="0.25">
      <c r="A877" s="4">
        <v>43739</v>
      </c>
      <c r="B877" t="s">
        <v>77</v>
      </c>
      <c r="C877">
        <f>VLOOKUP(Table1[[#This Row],[Building]],Building_Areas,2,FALSE)</f>
        <v>133990</v>
      </c>
      <c r="D877">
        <v>0</v>
      </c>
      <c r="H877">
        <v>89005.275862068971</v>
      </c>
      <c r="I877">
        <v>0</v>
      </c>
      <c r="M877">
        <v>0</v>
      </c>
      <c r="N877">
        <v>104177.7142857143</v>
      </c>
      <c r="AF877" s="9">
        <f>SUMIF(Table1[[#Headers],[Steam Consumption]:[CHW Consumption_2]], "Elec*",D877:AE877)</f>
        <v>89005.275862068971</v>
      </c>
      <c r="AG877" s="9">
        <f>SUMIF(Table1[[#Headers],[Steam Consumption]:[CHW Consumption_2]], "Gas*",D877:AE877)</f>
        <v>0</v>
      </c>
      <c r="AH877" s="9">
        <f>SUMIF(Table1[[#Headers],[Steam Consumption]:[CHW Consumption_2]], "Steam*",D877:AE877)</f>
        <v>0</v>
      </c>
      <c r="AI877" s="9">
        <f>SUMIF(Table1[[#Headers],[Steam Consumption]:[CHW Consumption_2]], "HW *",D877:AE877)</f>
        <v>0</v>
      </c>
      <c r="AJ877" s="9">
        <f>SUMIF(Table1[[#Headers],[Steam Consumption]:[CHW Consumption_2]], "CHW*",D877:AE877)</f>
        <v>104177.7142857143</v>
      </c>
      <c r="AK877" s="9">
        <f>SUMIF(Table1[[#Headers],[Steam Consumption]:[CHW Consumption_2]], "DW*",D877:AE877)</f>
        <v>0</v>
      </c>
      <c r="AL877" s="9">
        <f>Table1[[#This Row],[Total Elec Consumption]]*3.412</f>
        <v>303686.0012413793</v>
      </c>
      <c r="AM877" s="9">
        <f>Table1[[#This Row],[Total Gas Consumption]]*1</f>
        <v>0</v>
      </c>
      <c r="AN877" s="9">
        <f>Table1[[#This Row],[Total Steam Consumption]]*950/1000</f>
        <v>0</v>
      </c>
      <c r="AO877" s="9">
        <f>Table1[[#This Row],[Total HW Consumption]]</f>
        <v>0</v>
      </c>
      <c r="AP877" s="9">
        <f>Table1[[#This Row],[Total CHW Consumption]]</f>
        <v>104177.7142857143</v>
      </c>
      <c r="AQ877" s="9">
        <f>Table1[[#This Row],[Total DW Consumption]]*0</f>
        <v>0</v>
      </c>
      <c r="AR877" s="9">
        <f>SUM(Table1[[#This Row],[Total Elec Energy]:[Total DW Energy]])</f>
        <v>407863.71552709362</v>
      </c>
      <c r="AS877" s="7">
        <f>IFERROR(Table1[[#This Row],[Total Building Energy (kBTU)]]/Table1[[#This Row],[Building Area]],0)</f>
        <v>3.0439862342495232</v>
      </c>
    </row>
    <row r="878" spans="1:45" x14ac:dyDescent="0.25">
      <c r="A878" s="4">
        <v>44743</v>
      </c>
      <c r="B878" t="s">
        <v>120</v>
      </c>
      <c r="C878">
        <f>VLOOKUP(Table1[[#This Row],[Building]],Building_Areas,2,FALSE)</f>
        <v>36500</v>
      </c>
      <c r="D878">
        <v>33686.666666666672</v>
      </c>
      <c r="E878">
        <v>22929.666666666661</v>
      </c>
      <c r="F878">
        <v>31068068.02266667</v>
      </c>
      <c r="G878">
        <v>851.17994582648407</v>
      </c>
      <c r="K878">
        <v>0</v>
      </c>
      <c r="L878">
        <v>267592</v>
      </c>
      <c r="N878">
        <v>0</v>
      </c>
      <c r="AF878" s="9">
        <f>SUMIF(Table1[[#Headers],[Steam Consumption]:[CHW Consumption_2]], "Elec*",D878:AE878)</f>
        <v>22929.666666666661</v>
      </c>
      <c r="AG878" s="9">
        <f>SUMIF(Table1[[#Headers],[Steam Consumption]:[CHW Consumption_2]], "Gas*",D878:AE878)</f>
        <v>0</v>
      </c>
      <c r="AH878" s="9">
        <f>SUMIF(Table1[[#Headers],[Steam Consumption]:[CHW Consumption_2]], "Steam*",D878:AE878)</f>
        <v>33686.666666666672</v>
      </c>
      <c r="AI878" s="9">
        <f>SUMIF(Table1[[#Headers],[Steam Consumption]:[CHW Consumption_2]], "HW *",D878:AE878)</f>
        <v>0</v>
      </c>
      <c r="AJ878" s="9">
        <f>SUMIF(Table1[[#Headers],[Steam Consumption]:[CHW Consumption_2]], "CHW*",D878:AE878)</f>
        <v>0</v>
      </c>
      <c r="AK878" s="9">
        <f>SUMIF(Table1[[#Headers],[Steam Consumption]:[CHW Consumption_2]], "DW*",D878:AE878)</f>
        <v>267592</v>
      </c>
      <c r="AL878" s="9">
        <f>Table1[[#This Row],[Total Elec Consumption]]*3.412</f>
        <v>78236.022666666642</v>
      </c>
      <c r="AM878" s="9">
        <f>Table1[[#This Row],[Total Gas Consumption]]*1</f>
        <v>0</v>
      </c>
      <c r="AN878" s="9">
        <f>Table1[[#This Row],[Total Steam Consumption]]*950/1000</f>
        <v>32002.333333333339</v>
      </c>
      <c r="AO878" s="9">
        <f>Table1[[#This Row],[Total HW Consumption]]</f>
        <v>0</v>
      </c>
      <c r="AP878" s="9">
        <f>Table1[[#This Row],[Total CHW Consumption]]</f>
        <v>0</v>
      </c>
      <c r="AQ878" s="9">
        <f>Table1[[#This Row],[Total DW Consumption]]*0</f>
        <v>0</v>
      </c>
      <c r="AR878" s="9">
        <f>SUM(Table1[[#This Row],[Total Elec Energy]:[Total DW Energy]])</f>
        <v>110238.35599999999</v>
      </c>
      <c r="AS878" s="7">
        <f>IFERROR(Table1[[#This Row],[Total Building Energy (kBTU)]]/Table1[[#This Row],[Building Area]],0)</f>
        <v>3.0202289315068489</v>
      </c>
    </row>
    <row r="879" spans="1:45" x14ac:dyDescent="0.25">
      <c r="A879" s="4">
        <v>44682</v>
      </c>
      <c r="B879" t="s">
        <v>108</v>
      </c>
      <c r="C879">
        <f>VLOOKUP(Table1[[#This Row],[Building]],Building_Areas,2,FALSE)</f>
        <v>87647</v>
      </c>
      <c r="E879">
        <v>28074.241379310341</v>
      </c>
      <c r="F879">
        <v>11772151.411448279</v>
      </c>
      <c r="G879">
        <v>134.31322705224679</v>
      </c>
      <c r="J879">
        <v>116763.1034482759</v>
      </c>
      <c r="K879">
        <v>306.79310344827587</v>
      </c>
      <c r="L879">
        <v>0</v>
      </c>
      <c r="N879">
        <v>0</v>
      </c>
      <c r="AB879">
        <v>116.51724137931031</v>
      </c>
      <c r="AC879">
        <v>21.379310344827591</v>
      </c>
      <c r="AD879">
        <v>21432.758620689659</v>
      </c>
      <c r="AE879">
        <v>29877.586206896551</v>
      </c>
      <c r="AF879" s="9">
        <f>SUMIF(Table1[[#Headers],[Steam Consumption]:[CHW Consumption_2]], "Elec*",D879:AE879)</f>
        <v>28074.241379310341</v>
      </c>
      <c r="AG879" s="9">
        <f>SUMIF(Table1[[#Headers],[Steam Consumption]:[CHW Consumption_2]], "Gas*",D879:AE879)</f>
        <v>116763.1034482759</v>
      </c>
      <c r="AH879" s="9">
        <f>SUMIF(Table1[[#Headers],[Steam Consumption]:[CHW Consumption_2]], "Steam*",D879:AE879)</f>
        <v>0</v>
      </c>
      <c r="AI879" s="9">
        <f>SUMIF(Table1[[#Headers],[Steam Consumption]:[CHW Consumption_2]], "HW *",D879:AE879)</f>
        <v>444.68965517241378</v>
      </c>
      <c r="AJ879" s="9">
        <f>SUMIF(Table1[[#Headers],[Steam Consumption]:[CHW Consumption_2]], "CHW*",D879:AE879)</f>
        <v>51310.34482758621</v>
      </c>
      <c r="AK879" s="9">
        <f>SUMIF(Table1[[#Headers],[Steam Consumption]:[CHW Consumption_2]], "DW*",D879:AE879)</f>
        <v>0</v>
      </c>
      <c r="AL879" s="9">
        <f>Table1[[#This Row],[Total Elec Consumption]]*3.412</f>
        <v>95789.311586206881</v>
      </c>
      <c r="AM879" s="9">
        <f>Table1[[#This Row],[Total Gas Consumption]]*1</f>
        <v>116763.1034482759</v>
      </c>
      <c r="AN879" s="9">
        <f>Table1[[#This Row],[Total Steam Consumption]]*950/1000</f>
        <v>0</v>
      </c>
      <c r="AO879" s="9">
        <f>Table1[[#This Row],[Total HW Consumption]]</f>
        <v>444.68965517241378</v>
      </c>
      <c r="AP879" s="9">
        <f>Table1[[#This Row],[Total CHW Consumption]]</f>
        <v>51310.34482758621</v>
      </c>
      <c r="AQ879" s="9">
        <f>Table1[[#This Row],[Total DW Consumption]]*0</f>
        <v>0</v>
      </c>
      <c r="AR879" s="9">
        <f>SUM(Table1[[#This Row],[Total Elec Energy]:[Total DW Energy]])</f>
        <v>264307.44951724139</v>
      </c>
      <c r="AS879" s="7">
        <f>IFERROR(Table1[[#This Row],[Total Building Energy (kBTU)]]/Table1[[#This Row],[Building Area]],0)</f>
        <v>3.0155903740828709</v>
      </c>
    </row>
    <row r="880" spans="1:45" x14ac:dyDescent="0.25">
      <c r="A880" s="4">
        <v>44409</v>
      </c>
      <c r="B880" t="s">
        <v>87</v>
      </c>
      <c r="C880">
        <f>VLOOKUP(Table1[[#This Row],[Building]],Building_Areas,2,FALSE)</f>
        <v>69841</v>
      </c>
      <c r="F880">
        <v>210353.212</v>
      </c>
      <c r="G880">
        <v>3.0118871722913481</v>
      </c>
      <c r="H880">
        <v>7330</v>
      </c>
      <c r="I880">
        <v>14951</v>
      </c>
      <c r="M880">
        <v>0</v>
      </c>
      <c r="O880">
        <v>39370</v>
      </c>
      <c r="P880">
        <v>0</v>
      </c>
      <c r="Q880">
        <v>0</v>
      </c>
      <c r="R880">
        <v>0</v>
      </c>
      <c r="S880">
        <v>0</v>
      </c>
      <c r="AF880" s="9">
        <f>SUMIF(Table1[[#Headers],[Steam Consumption]:[CHW Consumption_2]], "Elec*",D880:AE880)</f>
        <v>61651</v>
      </c>
      <c r="AG880" s="9">
        <f>SUMIF(Table1[[#Headers],[Steam Consumption]:[CHW Consumption_2]], "Gas*",D880:AE880)</f>
        <v>0</v>
      </c>
      <c r="AH880" s="9">
        <f>SUMIF(Table1[[#Headers],[Steam Consumption]:[CHW Consumption_2]], "Steam*",D880:AE880)</f>
        <v>0</v>
      </c>
      <c r="AI880" s="9">
        <f>SUMIF(Table1[[#Headers],[Steam Consumption]:[CHW Consumption_2]], "HW *",D880:AE880)</f>
        <v>0</v>
      </c>
      <c r="AJ880" s="9">
        <f>SUMIF(Table1[[#Headers],[Steam Consumption]:[CHW Consumption_2]], "CHW*",D880:AE880)</f>
        <v>0</v>
      </c>
      <c r="AK880" s="9">
        <f>SUMIF(Table1[[#Headers],[Steam Consumption]:[CHW Consumption_2]], "DW*",D880:AE880)</f>
        <v>0</v>
      </c>
      <c r="AL880" s="9">
        <f>Table1[[#This Row],[Total Elec Consumption]]*3.412</f>
        <v>210353.212</v>
      </c>
      <c r="AM880" s="9">
        <f>Table1[[#This Row],[Total Gas Consumption]]*1</f>
        <v>0</v>
      </c>
      <c r="AN880" s="9">
        <f>Table1[[#This Row],[Total Steam Consumption]]*950/1000</f>
        <v>0</v>
      </c>
      <c r="AO880" s="9">
        <f>Table1[[#This Row],[Total HW Consumption]]</f>
        <v>0</v>
      </c>
      <c r="AP880" s="9">
        <f>Table1[[#This Row],[Total CHW Consumption]]</f>
        <v>0</v>
      </c>
      <c r="AQ880" s="9">
        <f>Table1[[#This Row],[Total DW Consumption]]*0</f>
        <v>0</v>
      </c>
      <c r="AR880" s="9">
        <f>SUM(Table1[[#This Row],[Total Elec Energy]:[Total DW Energy]])</f>
        <v>210353.212</v>
      </c>
      <c r="AS880" s="7">
        <f>IFERROR(Table1[[#This Row],[Total Building Energy (kBTU)]]/Table1[[#This Row],[Building Area]],0)</f>
        <v>3.0118871722913476</v>
      </c>
    </row>
    <row r="881" spans="1:45" x14ac:dyDescent="0.25">
      <c r="A881" s="4">
        <v>44440</v>
      </c>
      <c r="B881" t="s">
        <v>87</v>
      </c>
      <c r="C881">
        <f>VLOOKUP(Table1[[#This Row],[Building]],Building_Areas,2,FALSE)</f>
        <v>69841</v>
      </c>
      <c r="F881">
        <v>6302357.4040000001</v>
      </c>
      <c r="G881">
        <v>90.238647842957576</v>
      </c>
      <c r="H881">
        <v>7482</v>
      </c>
      <c r="I881">
        <v>14905</v>
      </c>
      <c r="M881">
        <v>0</v>
      </c>
      <c r="O881">
        <v>37080</v>
      </c>
      <c r="P881">
        <v>0</v>
      </c>
      <c r="Q881">
        <v>0</v>
      </c>
      <c r="R881">
        <v>6688</v>
      </c>
      <c r="S881">
        <v>0</v>
      </c>
      <c r="AF881" s="9">
        <f>SUMIF(Table1[[#Headers],[Steam Consumption]:[CHW Consumption_2]], "Elec*",D881:AE881)</f>
        <v>59467</v>
      </c>
      <c r="AG881" s="9">
        <f>SUMIF(Table1[[#Headers],[Steam Consumption]:[CHW Consumption_2]], "Gas*",D881:AE881)</f>
        <v>0</v>
      </c>
      <c r="AH881" s="9">
        <f>SUMIF(Table1[[#Headers],[Steam Consumption]:[CHW Consumption_2]], "Steam*",D881:AE881)</f>
        <v>6688</v>
      </c>
      <c r="AI881" s="9">
        <f>SUMIF(Table1[[#Headers],[Steam Consumption]:[CHW Consumption_2]], "HW *",D881:AE881)</f>
        <v>0</v>
      </c>
      <c r="AJ881" s="9">
        <f>SUMIF(Table1[[#Headers],[Steam Consumption]:[CHW Consumption_2]], "CHW*",D881:AE881)</f>
        <v>0</v>
      </c>
      <c r="AK881" s="9">
        <f>SUMIF(Table1[[#Headers],[Steam Consumption]:[CHW Consumption_2]], "DW*",D881:AE881)</f>
        <v>0</v>
      </c>
      <c r="AL881" s="9">
        <f>Table1[[#This Row],[Total Elec Consumption]]*3.412</f>
        <v>202901.40400000001</v>
      </c>
      <c r="AM881" s="9">
        <f>Table1[[#This Row],[Total Gas Consumption]]*1</f>
        <v>0</v>
      </c>
      <c r="AN881" s="9">
        <f>Table1[[#This Row],[Total Steam Consumption]]*950/1000</f>
        <v>6353.6</v>
      </c>
      <c r="AO881" s="9">
        <f>Table1[[#This Row],[Total HW Consumption]]</f>
        <v>0</v>
      </c>
      <c r="AP881" s="9">
        <f>Table1[[#This Row],[Total CHW Consumption]]</f>
        <v>0</v>
      </c>
      <c r="AQ881" s="9">
        <f>Table1[[#This Row],[Total DW Consumption]]*0</f>
        <v>0</v>
      </c>
      <c r="AR881" s="9">
        <f>SUM(Table1[[#This Row],[Total Elec Energy]:[Total DW Energy]])</f>
        <v>209255.00400000002</v>
      </c>
      <c r="AS881" s="7">
        <f>IFERROR(Table1[[#This Row],[Total Building Energy (kBTU)]]/Table1[[#This Row],[Building Area]],0)</f>
        <v>2.9961627697197923</v>
      </c>
    </row>
    <row r="882" spans="1:45" x14ac:dyDescent="0.25">
      <c r="A882" s="4">
        <v>43922</v>
      </c>
      <c r="B882" t="s">
        <v>119</v>
      </c>
      <c r="C882">
        <f>VLOOKUP(Table1[[#This Row],[Building]],Building_Areas,2,FALSE)</f>
        <v>36500</v>
      </c>
      <c r="E882">
        <v>13780</v>
      </c>
      <c r="F882">
        <v>47079.524285714288</v>
      </c>
      <c r="G882">
        <v>1.2898499804305279</v>
      </c>
      <c r="K882">
        <v>62164.285714285717</v>
      </c>
      <c r="N882">
        <v>0</v>
      </c>
      <c r="AF882" s="9">
        <f>SUMIF(Table1[[#Headers],[Steam Consumption]:[CHW Consumption_2]], "Elec*",D882:AE882)</f>
        <v>13780</v>
      </c>
      <c r="AG882" s="9">
        <f>SUMIF(Table1[[#Headers],[Steam Consumption]:[CHW Consumption_2]], "Gas*",D882:AE882)</f>
        <v>0</v>
      </c>
      <c r="AH882" s="9">
        <f>SUMIF(Table1[[#Headers],[Steam Consumption]:[CHW Consumption_2]], "Steam*",D882:AE882)</f>
        <v>0</v>
      </c>
      <c r="AI882" s="9">
        <f>SUMIF(Table1[[#Headers],[Steam Consumption]:[CHW Consumption_2]], "HW *",D882:AE882)</f>
        <v>62164.285714285717</v>
      </c>
      <c r="AJ882" s="9">
        <f>SUMIF(Table1[[#Headers],[Steam Consumption]:[CHW Consumption_2]], "CHW*",D882:AE882)</f>
        <v>0</v>
      </c>
      <c r="AK882" s="9">
        <f>SUMIF(Table1[[#Headers],[Steam Consumption]:[CHW Consumption_2]], "DW*",D882:AE882)</f>
        <v>0</v>
      </c>
      <c r="AL882" s="9">
        <f>Table1[[#This Row],[Total Elec Consumption]]*3.412</f>
        <v>47017.36</v>
      </c>
      <c r="AM882" s="9">
        <f>Table1[[#This Row],[Total Gas Consumption]]*1</f>
        <v>0</v>
      </c>
      <c r="AN882" s="9">
        <f>Table1[[#This Row],[Total Steam Consumption]]*950/1000</f>
        <v>0</v>
      </c>
      <c r="AO882" s="9">
        <f>Table1[[#This Row],[Total HW Consumption]]</f>
        <v>62164.285714285717</v>
      </c>
      <c r="AP882" s="9">
        <f>Table1[[#This Row],[Total CHW Consumption]]</f>
        <v>0</v>
      </c>
      <c r="AQ882" s="9">
        <f>Table1[[#This Row],[Total DW Consumption]]*0</f>
        <v>0</v>
      </c>
      <c r="AR882" s="9">
        <f>SUM(Table1[[#This Row],[Total Elec Energy]:[Total DW Energy]])</f>
        <v>109181.64571428573</v>
      </c>
      <c r="AS882" s="7">
        <f>IFERROR(Table1[[#This Row],[Total Building Energy (kBTU)]]/Table1[[#This Row],[Building Area]],0)</f>
        <v>2.9912779647749512</v>
      </c>
    </row>
    <row r="883" spans="1:45" x14ac:dyDescent="0.25">
      <c r="A883" s="4">
        <v>43556</v>
      </c>
      <c r="B883" t="s">
        <v>125</v>
      </c>
      <c r="C883">
        <f>VLOOKUP(Table1[[#This Row],[Building]],Building_Areas,2,FALSE)</f>
        <v>27319</v>
      </c>
      <c r="E883">
        <v>19635</v>
      </c>
      <c r="F883">
        <v>1521994.62</v>
      </c>
      <c r="G883">
        <v>55.711944800322122</v>
      </c>
      <c r="J883">
        <v>14550</v>
      </c>
      <c r="AF883" s="9">
        <f>SUMIF(Table1[[#Headers],[Steam Consumption]:[CHW Consumption_2]], "Elec*",D883:AE883)</f>
        <v>19635</v>
      </c>
      <c r="AG883" s="9">
        <f>SUMIF(Table1[[#Headers],[Steam Consumption]:[CHW Consumption_2]], "Gas*",D883:AE883)</f>
        <v>14550</v>
      </c>
      <c r="AH883" s="9">
        <f>SUMIF(Table1[[#Headers],[Steam Consumption]:[CHW Consumption_2]], "Steam*",D883:AE883)</f>
        <v>0</v>
      </c>
      <c r="AI883" s="9">
        <f>SUMIF(Table1[[#Headers],[Steam Consumption]:[CHW Consumption_2]], "HW *",D883:AE883)</f>
        <v>0</v>
      </c>
      <c r="AJ883" s="9">
        <f>SUMIF(Table1[[#Headers],[Steam Consumption]:[CHW Consumption_2]], "CHW*",D883:AE883)</f>
        <v>0</v>
      </c>
      <c r="AK883" s="9">
        <f>SUMIF(Table1[[#Headers],[Steam Consumption]:[CHW Consumption_2]], "DW*",D883:AE883)</f>
        <v>0</v>
      </c>
      <c r="AL883" s="9">
        <f>Table1[[#This Row],[Total Elec Consumption]]*3.412</f>
        <v>66994.62</v>
      </c>
      <c r="AM883" s="9">
        <f>Table1[[#This Row],[Total Gas Consumption]]*1</f>
        <v>14550</v>
      </c>
      <c r="AN883" s="9">
        <f>Table1[[#This Row],[Total Steam Consumption]]*950/1000</f>
        <v>0</v>
      </c>
      <c r="AO883" s="9">
        <f>Table1[[#This Row],[Total HW Consumption]]</f>
        <v>0</v>
      </c>
      <c r="AP883" s="9">
        <f>Table1[[#This Row],[Total CHW Consumption]]</f>
        <v>0</v>
      </c>
      <c r="AQ883" s="9">
        <f>Table1[[#This Row],[Total DW Consumption]]*0</f>
        <v>0</v>
      </c>
      <c r="AR883" s="9">
        <f>SUM(Table1[[#This Row],[Total Elec Energy]:[Total DW Energy]])</f>
        <v>81544.62</v>
      </c>
      <c r="AS883" s="7">
        <f>IFERROR(Table1[[#This Row],[Total Building Energy (kBTU)]]/Table1[[#This Row],[Building Area]],0)</f>
        <v>2.9849050111643911</v>
      </c>
    </row>
    <row r="884" spans="1:45" x14ac:dyDescent="0.25">
      <c r="A884" s="4">
        <v>44166</v>
      </c>
      <c r="B884" t="s">
        <v>117</v>
      </c>
      <c r="C884">
        <f>VLOOKUP(Table1[[#This Row],[Building]],Building_Areas,2,FALSE)</f>
        <v>63711</v>
      </c>
      <c r="D884">
        <v>0</v>
      </c>
      <c r="F884">
        <v>189724.70504347829</v>
      </c>
      <c r="G884">
        <v>2.9778955760147889</v>
      </c>
      <c r="H884">
        <v>53704.130434782608</v>
      </c>
      <c r="I884">
        <v>1901</v>
      </c>
      <c r="AF884" s="9">
        <f>SUMIF(Table1[[#Headers],[Steam Consumption]:[CHW Consumption_2]], "Elec*",D884:AE884)</f>
        <v>55605.130434782608</v>
      </c>
      <c r="AG884" s="9">
        <f>SUMIF(Table1[[#Headers],[Steam Consumption]:[CHW Consumption_2]], "Gas*",D884:AE884)</f>
        <v>0</v>
      </c>
      <c r="AH884" s="9">
        <f>SUMIF(Table1[[#Headers],[Steam Consumption]:[CHW Consumption_2]], "Steam*",D884:AE884)</f>
        <v>0</v>
      </c>
      <c r="AI884" s="9">
        <f>SUMIF(Table1[[#Headers],[Steam Consumption]:[CHW Consumption_2]], "HW *",D884:AE884)</f>
        <v>0</v>
      </c>
      <c r="AJ884" s="9">
        <f>SUMIF(Table1[[#Headers],[Steam Consumption]:[CHW Consumption_2]], "CHW*",D884:AE884)</f>
        <v>0</v>
      </c>
      <c r="AK884" s="9">
        <f>SUMIF(Table1[[#Headers],[Steam Consumption]:[CHW Consumption_2]], "DW*",D884:AE884)</f>
        <v>0</v>
      </c>
      <c r="AL884" s="9">
        <f>Table1[[#This Row],[Total Elec Consumption]]*3.412</f>
        <v>189724.70504347826</v>
      </c>
      <c r="AM884" s="9">
        <f>Table1[[#This Row],[Total Gas Consumption]]*1</f>
        <v>0</v>
      </c>
      <c r="AN884" s="9">
        <f>Table1[[#This Row],[Total Steam Consumption]]*950/1000</f>
        <v>0</v>
      </c>
      <c r="AO884" s="9">
        <f>Table1[[#This Row],[Total HW Consumption]]</f>
        <v>0</v>
      </c>
      <c r="AP884" s="9">
        <f>Table1[[#This Row],[Total CHW Consumption]]</f>
        <v>0</v>
      </c>
      <c r="AQ884" s="9">
        <f>Table1[[#This Row],[Total DW Consumption]]*0</f>
        <v>0</v>
      </c>
      <c r="AR884" s="9">
        <f>SUM(Table1[[#This Row],[Total Elec Energy]:[Total DW Energy]])</f>
        <v>189724.70504347826</v>
      </c>
      <c r="AS884" s="7">
        <f>IFERROR(Table1[[#This Row],[Total Building Energy (kBTU)]]/Table1[[#This Row],[Building Area]],0)</f>
        <v>2.9778955760147894</v>
      </c>
    </row>
    <row r="885" spans="1:45" x14ac:dyDescent="0.25">
      <c r="A885" s="4">
        <v>43221</v>
      </c>
      <c r="B885" t="s">
        <v>117</v>
      </c>
      <c r="C885">
        <f>VLOOKUP(Table1[[#This Row],[Building]],Building_Areas,2,FALSE)</f>
        <v>63711</v>
      </c>
      <c r="D885">
        <v>0</v>
      </c>
      <c r="F885">
        <v>189346.13963259259</v>
      </c>
      <c r="G885">
        <v>2.9719536600052199</v>
      </c>
      <c r="H885">
        <v>53763.92</v>
      </c>
      <c r="I885">
        <v>1730.2592592592589</v>
      </c>
      <c r="AF885" s="9">
        <f>SUMIF(Table1[[#Headers],[Steam Consumption]:[CHW Consumption_2]], "Elec*",D885:AE885)</f>
        <v>55494.179259259254</v>
      </c>
      <c r="AG885" s="9">
        <f>SUMIF(Table1[[#Headers],[Steam Consumption]:[CHW Consumption_2]], "Gas*",D885:AE885)</f>
        <v>0</v>
      </c>
      <c r="AH885" s="9">
        <f>SUMIF(Table1[[#Headers],[Steam Consumption]:[CHW Consumption_2]], "Steam*",D885:AE885)</f>
        <v>0</v>
      </c>
      <c r="AI885" s="9">
        <f>SUMIF(Table1[[#Headers],[Steam Consumption]:[CHW Consumption_2]], "HW *",D885:AE885)</f>
        <v>0</v>
      </c>
      <c r="AJ885" s="9">
        <f>SUMIF(Table1[[#Headers],[Steam Consumption]:[CHW Consumption_2]], "CHW*",D885:AE885)</f>
        <v>0</v>
      </c>
      <c r="AK885" s="9">
        <f>SUMIF(Table1[[#Headers],[Steam Consumption]:[CHW Consumption_2]], "DW*",D885:AE885)</f>
        <v>0</v>
      </c>
      <c r="AL885" s="9">
        <f>Table1[[#This Row],[Total Elec Consumption]]*3.412</f>
        <v>189346.13963259256</v>
      </c>
      <c r="AM885" s="9">
        <f>Table1[[#This Row],[Total Gas Consumption]]*1</f>
        <v>0</v>
      </c>
      <c r="AN885" s="9">
        <f>Table1[[#This Row],[Total Steam Consumption]]*950/1000</f>
        <v>0</v>
      </c>
      <c r="AO885" s="9">
        <f>Table1[[#This Row],[Total HW Consumption]]</f>
        <v>0</v>
      </c>
      <c r="AP885" s="9">
        <f>Table1[[#This Row],[Total CHW Consumption]]</f>
        <v>0</v>
      </c>
      <c r="AQ885" s="9">
        <f>Table1[[#This Row],[Total DW Consumption]]*0</f>
        <v>0</v>
      </c>
      <c r="AR885" s="9">
        <f>SUM(Table1[[#This Row],[Total Elec Energy]:[Total DW Energy]])</f>
        <v>189346.13963259256</v>
      </c>
      <c r="AS885" s="7">
        <f>IFERROR(Table1[[#This Row],[Total Building Energy (kBTU)]]/Table1[[#This Row],[Building Area]],0)</f>
        <v>2.9719536600052199</v>
      </c>
    </row>
    <row r="886" spans="1:45" x14ac:dyDescent="0.25">
      <c r="A886" s="4">
        <v>44409</v>
      </c>
      <c r="B886" t="s">
        <v>98</v>
      </c>
      <c r="C886">
        <f>VLOOKUP(Table1[[#This Row],[Building]],Building_Areas,2,FALSE)</f>
        <v>53163.17</v>
      </c>
      <c r="E886">
        <v>44951</v>
      </c>
      <c r="F886">
        <v>606172.81200000003</v>
      </c>
      <c r="G886">
        <v>11.40215586027877</v>
      </c>
      <c r="J886">
        <v>4508</v>
      </c>
      <c r="L886">
        <v>2000</v>
      </c>
      <c r="AF886" s="9">
        <f>SUMIF(Table1[[#Headers],[Steam Consumption]:[CHW Consumption_2]], "Elec*",D886:AE886)</f>
        <v>44951</v>
      </c>
      <c r="AG886" s="9">
        <f>SUMIF(Table1[[#Headers],[Steam Consumption]:[CHW Consumption_2]], "Gas*",D886:AE886)</f>
        <v>4508</v>
      </c>
      <c r="AH886" s="9">
        <f>SUMIF(Table1[[#Headers],[Steam Consumption]:[CHW Consumption_2]], "Steam*",D886:AE886)</f>
        <v>0</v>
      </c>
      <c r="AI886" s="9">
        <f>SUMIF(Table1[[#Headers],[Steam Consumption]:[CHW Consumption_2]], "HW *",D886:AE886)</f>
        <v>0</v>
      </c>
      <c r="AJ886" s="9">
        <f>SUMIF(Table1[[#Headers],[Steam Consumption]:[CHW Consumption_2]], "CHW*",D886:AE886)</f>
        <v>0</v>
      </c>
      <c r="AK886" s="9">
        <f>SUMIF(Table1[[#Headers],[Steam Consumption]:[CHW Consumption_2]], "DW*",D886:AE886)</f>
        <v>2000</v>
      </c>
      <c r="AL886" s="9">
        <f>Table1[[#This Row],[Total Elec Consumption]]*3.412</f>
        <v>153372.81200000001</v>
      </c>
      <c r="AM886" s="9">
        <f>Table1[[#This Row],[Total Gas Consumption]]*1</f>
        <v>4508</v>
      </c>
      <c r="AN886" s="9">
        <f>Table1[[#This Row],[Total Steam Consumption]]*950/1000</f>
        <v>0</v>
      </c>
      <c r="AO886" s="9">
        <f>Table1[[#This Row],[Total HW Consumption]]</f>
        <v>0</v>
      </c>
      <c r="AP886" s="9">
        <f>Table1[[#This Row],[Total CHW Consumption]]</f>
        <v>0</v>
      </c>
      <c r="AQ886" s="9">
        <f>Table1[[#This Row],[Total DW Consumption]]*0</f>
        <v>0</v>
      </c>
      <c r="AR886" s="9">
        <f>SUM(Table1[[#This Row],[Total Elec Energy]:[Total DW Energy]])</f>
        <v>157880.81200000001</v>
      </c>
      <c r="AS886" s="7">
        <f>IFERROR(Table1[[#This Row],[Total Building Energy (kBTU)]]/Table1[[#This Row],[Building Area]],0)</f>
        <v>2.9697403672504858</v>
      </c>
    </row>
    <row r="887" spans="1:45" x14ac:dyDescent="0.25">
      <c r="A887" s="4">
        <v>43586</v>
      </c>
      <c r="B887" t="s">
        <v>101</v>
      </c>
      <c r="C887">
        <f>VLOOKUP(Table1[[#This Row],[Building]],Building_Areas,2,FALSE)</f>
        <v>30399</v>
      </c>
      <c r="D887">
        <v>56879.259259259263</v>
      </c>
      <c r="E887">
        <v>7348.24</v>
      </c>
      <c r="F887">
        <v>51910117.544065177</v>
      </c>
      <c r="G887">
        <v>1707.6258279570111</v>
      </c>
      <c r="H887">
        <v>0</v>
      </c>
      <c r="I887">
        <v>3271.0740740740739</v>
      </c>
      <c r="AF887" s="9">
        <f>SUMIF(Table1[[#Headers],[Steam Consumption]:[CHW Consumption_2]], "Elec*",D887:AE887)</f>
        <v>10619.314074074075</v>
      </c>
      <c r="AG887" s="9">
        <f>SUMIF(Table1[[#Headers],[Steam Consumption]:[CHW Consumption_2]], "Gas*",D887:AE887)</f>
        <v>0</v>
      </c>
      <c r="AH887" s="9">
        <f>SUMIF(Table1[[#Headers],[Steam Consumption]:[CHW Consumption_2]], "Steam*",D887:AE887)</f>
        <v>56879.259259259263</v>
      </c>
      <c r="AI887" s="9">
        <f>SUMIF(Table1[[#Headers],[Steam Consumption]:[CHW Consumption_2]], "HW *",D887:AE887)</f>
        <v>0</v>
      </c>
      <c r="AJ887" s="9">
        <f>SUMIF(Table1[[#Headers],[Steam Consumption]:[CHW Consumption_2]], "CHW*",D887:AE887)</f>
        <v>0</v>
      </c>
      <c r="AK887" s="9">
        <f>SUMIF(Table1[[#Headers],[Steam Consumption]:[CHW Consumption_2]], "DW*",D887:AE887)</f>
        <v>0</v>
      </c>
      <c r="AL887" s="9">
        <f>Table1[[#This Row],[Total Elec Consumption]]*3.412</f>
        <v>36233.099620740744</v>
      </c>
      <c r="AM887" s="9">
        <f>Table1[[#This Row],[Total Gas Consumption]]*1</f>
        <v>0</v>
      </c>
      <c r="AN887" s="9">
        <f>Table1[[#This Row],[Total Steam Consumption]]*950/1000</f>
        <v>54035.296296296299</v>
      </c>
      <c r="AO887" s="9">
        <f>Table1[[#This Row],[Total HW Consumption]]</f>
        <v>0</v>
      </c>
      <c r="AP887" s="9">
        <f>Table1[[#This Row],[Total CHW Consumption]]</f>
        <v>0</v>
      </c>
      <c r="AQ887" s="9">
        <f>Table1[[#This Row],[Total DW Consumption]]*0</f>
        <v>0</v>
      </c>
      <c r="AR887" s="9">
        <f>SUM(Table1[[#This Row],[Total Elec Energy]:[Total DW Energy]])</f>
        <v>90268.395917037036</v>
      </c>
      <c r="AS887" s="7">
        <f>IFERROR(Table1[[#This Row],[Total Building Energy (kBTU)]]/Table1[[#This Row],[Building Area]],0)</f>
        <v>2.9694528082185938</v>
      </c>
    </row>
    <row r="888" spans="1:45" x14ac:dyDescent="0.25">
      <c r="A888" s="4">
        <v>43252</v>
      </c>
      <c r="B888" t="s">
        <v>117</v>
      </c>
      <c r="C888">
        <f>VLOOKUP(Table1[[#This Row],[Building]],Building_Areas,2,FALSE)</f>
        <v>63711</v>
      </c>
      <c r="D888">
        <v>0</v>
      </c>
      <c r="F888">
        <v>188803.02</v>
      </c>
      <c r="G888">
        <v>2.9634289212223952</v>
      </c>
      <c r="H888">
        <v>53593.75</v>
      </c>
      <c r="I888">
        <v>1741.25</v>
      </c>
      <c r="AF888" s="9">
        <f>SUMIF(Table1[[#Headers],[Steam Consumption]:[CHW Consumption_2]], "Elec*",D888:AE888)</f>
        <v>55335</v>
      </c>
      <c r="AG888" s="9">
        <f>SUMIF(Table1[[#Headers],[Steam Consumption]:[CHW Consumption_2]], "Gas*",D888:AE888)</f>
        <v>0</v>
      </c>
      <c r="AH888" s="9">
        <f>SUMIF(Table1[[#Headers],[Steam Consumption]:[CHW Consumption_2]], "Steam*",D888:AE888)</f>
        <v>0</v>
      </c>
      <c r="AI888" s="9">
        <f>SUMIF(Table1[[#Headers],[Steam Consumption]:[CHW Consumption_2]], "HW *",D888:AE888)</f>
        <v>0</v>
      </c>
      <c r="AJ888" s="9">
        <f>SUMIF(Table1[[#Headers],[Steam Consumption]:[CHW Consumption_2]], "CHW*",D888:AE888)</f>
        <v>0</v>
      </c>
      <c r="AK888" s="9">
        <f>SUMIF(Table1[[#Headers],[Steam Consumption]:[CHW Consumption_2]], "DW*",D888:AE888)</f>
        <v>0</v>
      </c>
      <c r="AL888" s="9">
        <f>Table1[[#This Row],[Total Elec Consumption]]*3.412</f>
        <v>188803.02</v>
      </c>
      <c r="AM888" s="9">
        <f>Table1[[#This Row],[Total Gas Consumption]]*1</f>
        <v>0</v>
      </c>
      <c r="AN888" s="9">
        <f>Table1[[#This Row],[Total Steam Consumption]]*950/1000</f>
        <v>0</v>
      </c>
      <c r="AO888" s="9">
        <f>Table1[[#This Row],[Total HW Consumption]]</f>
        <v>0</v>
      </c>
      <c r="AP888" s="9">
        <f>Table1[[#This Row],[Total CHW Consumption]]</f>
        <v>0</v>
      </c>
      <c r="AQ888" s="9">
        <f>Table1[[#This Row],[Total DW Consumption]]*0</f>
        <v>0</v>
      </c>
      <c r="AR888" s="9">
        <f>SUM(Table1[[#This Row],[Total Elec Energy]:[Total DW Energy]])</f>
        <v>188803.02</v>
      </c>
      <c r="AS888" s="7">
        <f>IFERROR(Table1[[#This Row],[Total Building Energy (kBTU)]]/Table1[[#This Row],[Building Area]],0)</f>
        <v>2.9634289212223948</v>
      </c>
    </row>
    <row r="889" spans="1:45" x14ac:dyDescent="0.25">
      <c r="A889" s="4">
        <v>44652</v>
      </c>
      <c r="B889" t="s">
        <v>108</v>
      </c>
      <c r="C889">
        <f>VLOOKUP(Table1[[#This Row],[Building]],Building_Areas,2,FALSE)</f>
        <v>87647</v>
      </c>
      <c r="E889">
        <v>25488.461538461539</v>
      </c>
      <c r="F889">
        <v>16745049.06461538</v>
      </c>
      <c r="G889">
        <v>191.0510235902585</v>
      </c>
      <c r="J889">
        <v>166580.76923076919</v>
      </c>
      <c r="K889">
        <v>1436.5384615384619</v>
      </c>
      <c r="L889">
        <v>0</v>
      </c>
      <c r="N889">
        <v>0</v>
      </c>
      <c r="AB889">
        <v>4074.23076923077</v>
      </c>
      <c r="AC889">
        <v>0</v>
      </c>
      <c r="AD889">
        <v>0</v>
      </c>
      <c r="AE889">
        <v>0</v>
      </c>
      <c r="AF889" s="9">
        <f>SUMIF(Table1[[#Headers],[Steam Consumption]:[CHW Consumption_2]], "Elec*",D889:AE889)</f>
        <v>25488.461538461539</v>
      </c>
      <c r="AG889" s="9">
        <f>SUMIF(Table1[[#Headers],[Steam Consumption]:[CHW Consumption_2]], "Gas*",D889:AE889)</f>
        <v>166580.76923076919</v>
      </c>
      <c r="AH889" s="9">
        <f>SUMIF(Table1[[#Headers],[Steam Consumption]:[CHW Consumption_2]], "Steam*",D889:AE889)</f>
        <v>0</v>
      </c>
      <c r="AI889" s="9">
        <f>SUMIF(Table1[[#Headers],[Steam Consumption]:[CHW Consumption_2]], "HW *",D889:AE889)</f>
        <v>5510.7692307692323</v>
      </c>
      <c r="AJ889" s="9">
        <f>SUMIF(Table1[[#Headers],[Steam Consumption]:[CHW Consumption_2]], "CHW*",D889:AE889)</f>
        <v>0</v>
      </c>
      <c r="AK889" s="9">
        <f>SUMIF(Table1[[#Headers],[Steam Consumption]:[CHW Consumption_2]], "DW*",D889:AE889)</f>
        <v>0</v>
      </c>
      <c r="AL889" s="9">
        <f>Table1[[#This Row],[Total Elec Consumption]]*3.412</f>
        <v>86966.630769230775</v>
      </c>
      <c r="AM889" s="9">
        <f>Table1[[#This Row],[Total Gas Consumption]]*1</f>
        <v>166580.76923076919</v>
      </c>
      <c r="AN889" s="9">
        <f>Table1[[#This Row],[Total Steam Consumption]]*950/1000</f>
        <v>0</v>
      </c>
      <c r="AO889" s="9">
        <f>Table1[[#This Row],[Total HW Consumption]]</f>
        <v>5510.7692307692323</v>
      </c>
      <c r="AP889" s="9">
        <f>Table1[[#This Row],[Total CHW Consumption]]</f>
        <v>0</v>
      </c>
      <c r="AQ889" s="9">
        <f>Table1[[#This Row],[Total DW Consumption]]*0</f>
        <v>0</v>
      </c>
      <c r="AR889" s="9">
        <f>SUM(Table1[[#This Row],[Total Elec Energy]:[Total DW Energy]])</f>
        <v>259058.16923076918</v>
      </c>
      <c r="AS889" s="7">
        <f>IFERROR(Table1[[#This Row],[Total Building Energy (kBTU)]]/Table1[[#This Row],[Building Area]],0)</f>
        <v>2.9556992165250286</v>
      </c>
    </row>
    <row r="890" spans="1:45" x14ac:dyDescent="0.25">
      <c r="A890" s="4">
        <v>44348</v>
      </c>
      <c r="B890" t="s">
        <v>87</v>
      </c>
      <c r="C890">
        <f>VLOOKUP(Table1[[#This Row],[Building]],Building_Areas,2,FALSE)</f>
        <v>69841</v>
      </c>
      <c r="F890">
        <v>333406.53999999998</v>
      </c>
      <c r="G890">
        <v>4.7737939032946262</v>
      </c>
      <c r="H890">
        <v>7067</v>
      </c>
      <c r="I890">
        <v>14348</v>
      </c>
      <c r="M890">
        <v>0</v>
      </c>
      <c r="O890">
        <v>38880</v>
      </c>
      <c r="P890">
        <v>0</v>
      </c>
      <c r="Q890">
        <v>0</v>
      </c>
      <c r="R890">
        <v>132</v>
      </c>
      <c r="S890">
        <v>8</v>
      </c>
      <c r="AF890" s="9">
        <f>SUMIF(Table1[[#Headers],[Steam Consumption]:[CHW Consumption_2]], "Elec*",D890:AE890)</f>
        <v>60295</v>
      </c>
      <c r="AG890" s="9">
        <f>SUMIF(Table1[[#Headers],[Steam Consumption]:[CHW Consumption_2]], "Gas*",D890:AE890)</f>
        <v>0</v>
      </c>
      <c r="AH890" s="9">
        <f>SUMIF(Table1[[#Headers],[Steam Consumption]:[CHW Consumption_2]], "Steam*",D890:AE890)</f>
        <v>140</v>
      </c>
      <c r="AI890" s="9">
        <f>SUMIF(Table1[[#Headers],[Steam Consumption]:[CHW Consumption_2]], "HW *",D890:AE890)</f>
        <v>0</v>
      </c>
      <c r="AJ890" s="9">
        <f>SUMIF(Table1[[#Headers],[Steam Consumption]:[CHW Consumption_2]], "CHW*",D890:AE890)</f>
        <v>0</v>
      </c>
      <c r="AK890" s="9">
        <f>SUMIF(Table1[[#Headers],[Steam Consumption]:[CHW Consumption_2]], "DW*",D890:AE890)</f>
        <v>0</v>
      </c>
      <c r="AL890" s="9">
        <f>Table1[[#This Row],[Total Elec Consumption]]*3.412</f>
        <v>205726.54</v>
      </c>
      <c r="AM890" s="9">
        <f>Table1[[#This Row],[Total Gas Consumption]]*1</f>
        <v>0</v>
      </c>
      <c r="AN890" s="9">
        <f>Table1[[#This Row],[Total Steam Consumption]]*950/1000</f>
        <v>133</v>
      </c>
      <c r="AO890" s="9">
        <f>Table1[[#This Row],[Total HW Consumption]]</f>
        <v>0</v>
      </c>
      <c r="AP890" s="9">
        <f>Table1[[#This Row],[Total CHW Consumption]]</f>
        <v>0</v>
      </c>
      <c r="AQ890" s="9">
        <f>Table1[[#This Row],[Total DW Consumption]]*0</f>
        <v>0</v>
      </c>
      <c r="AR890" s="9">
        <f>SUM(Table1[[#This Row],[Total Elec Energy]:[Total DW Energy]])</f>
        <v>205859.54</v>
      </c>
      <c r="AS890" s="7">
        <f>IFERROR(Table1[[#This Row],[Total Building Energy (kBTU)]]/Table1[[#This Row],[Building Area]],0)</f>
        <v>2.9475457109720651</v>
      </c>
    </row>
    <row r="891" spans="1:45" x14ac:dyDescent="0.25">
      <c r="A891" s="4">
        <v>43344</v>
      </c>
      <c r="B891" t="s">
        <v>120</v>
      </c>
      <c r="C891">
        <f>VLOOKUP(Table1[[#This Row],[Building]],Building_Areas,2,FALSE)</f>
        <v>36500</v>
      </c>
      <c r="D891">
        <v>23112.857142857141</v>
      </c>
      <c r="E891">
        <v>24908.888888888891</v>
      </c>
      <c r="F891">
        <v>21766165.464603178</v>
      </c>
      <c r="G891">
        <v>596.33330040008707</v>
      </c>
      <c r="K891">
        <v>21.428571428571431</v>
      </c>
      <c r="L891">
        <v>602250</v>
      </c>
      <c r="N891">
        <v>600</v>
      </c>
      <c r="AF891" s="9">
        <f>SUMIF(Table1[[#Headers],[Steam Consumption]:[CHW Consumption_2]], "Elec*",D891:AE891)</f>
        <v>24908.888888888891</v>
      </c>
      <c r="AG891" s="9">
        <f>SUMIF(Table1[[#Headers],[Steam Consumption]:[CHW Consumption_2]], "Gas*",D891:AE891)</f>
        <v>0</v>
      </c>
      <c r="AH891" s="9">
        <f>SUMIF(Table1[[#Headers],[Steam Consumption]:[CHW Consumption_2]], "Steam*",D891:AE891)</f>
        <v>23112.857142857141</v>
      </c>
      <c r="AI891" s="9">
        <f>SUMIF(Table1[[#Headers],[Steam Consumption]:[CHW Consumption_2]], "HW *",D891:AE891)</f>
        <v>21.428571428571431</v>
      </c>
      <c r="AJ891" s="9">
        <f>SUMIF(Table1[[#Headers],[Steam Consumption]:[CHW Consumption_2]], "CHW*",D891:AE891)</f>
        <v>600</v>
      </c>
      <c r="AK891" s="9">
        <f>SUMIF(Table1[[#Headers],[Steam Consumption]:[CHW Consumption_2]], "DW*",D891:AE891)</f>
        <v>602250</v>
      </c>
      <c r="AL891" s="9">
        <f>Table1[[#This Row],[Total Elec Consumption]]*3.412</f>
        <v>84989.128888888896</v>
      </c>
      <c r="AM891" s="9">
        <f>Table1[[#This Row],[Total Gas Consumption]]*1</f>
        <v>0</v>
      </c>
      <c r="AN891" s="9">
        <f>Table1[[#This Row],[Total Steam Consumption]]*950/1000</f>
        <v>21957.214285714283</v>
      </c>
      <c r="AO891" s="9">
        <f>Table1[[#This Row],[Total HW Consumption]]</f>
        <v>21.428571428571431</v>
      </c>
      <c r="AP891" s="9">
        <f>Table1[[#This Row],[Total CHW Consumption]]</f>
        <v>600</v>
      </c>
      <c r="AQ891" s="9">
        <f>Table1[[#This Row],[Total DW Consumption]]*0</f>
        <v>0</v>
      </c>
      <c r="AR891" s="9">
        <f>SUM(Table1[[#This Row],[Total Elec Energy]:[Total DW Energy]])</f>
        <v>107567.77174603175</v>
      </c>
      <c r="AS891" s="7">
        <f>IFERROR(Table1[[#This Row],[Total Building Energy (kBTU)]]/Table1[[#This Row],[Building Area]],0)</f>
        <v>2.9470622396173081</v>
      </c>
    </row>
    <row r="892" spans="1:45" x14ac:dyDescent="0.25">
      <c r="A892" s="4">
        <v>44562</v>
      </c>
      <c r="B892" t="s">
        <v>117</v>
      </c>
      <c r="C892">
        <f>VLOOKUP(Table1[[#This Row],[Building]],Building_Areas,2,FALSE)</f>
        <v>63711</v>
      </c>
      <c r="D892">
        <v>0</v>
      </c>
      <c r="H892">
        <v>54907.642857142862</v>
      </c>
      <c r="AF892" s="9">
        <f>SUMIF(Table1[[#Headers],[Steam Consumption]:[CHW Consumption_2]], "Elec*",D892:AE892)</f>
        <v>54907.642857142862</v>
      </c>
      <c r="AG892" s="9">
        <f>SUMIF(Table1[[#Headers],[Steam Consumption]:[CHW Consumption_2]], "Gas*",D892:AE892)</f>
        <v>0</v>
      </c>
      <c r="AH892" s="9">
        <f>SUMIF(Table1[[#Headers],[Steam Consumption]:[CHW Consumption_2]], "Steam*",D892:AE892)</f>
        <v>0</v>
      </c>
      <c r="AI892" s="9">
        <f>SUMIF(Table1[[#Headers],[Steam Consumption]:[CHW Consumption_2]], "HW *",D892:AE892)</f>
        <v>0</v>
      </c>
      <c r="AJ892" s="9">
        <f>SUMIF(Table1[[#Headers],[Steam Consumption]:[CHW Consumption_2]], "CHW*",D892:AE892)</f>
        <v>0</v>
      </c>
      <c r="AK892" s="9">
        <f>SUMIF(Table1[[#Headers],[Steam Consumption]:[CHW Consumption_2]], "DW*",D892:AE892)</f>
        <v>0</v>
      </c>
      <c r="AL892" s="9">
        <f>Table1[[#This Row],[Total Elec Consumption]]*3.412</f>
        <v>187344.87742857143</v>
      </c>
      <c r="AM892" s="9">
        <f>Table1[[#This Row],[Total Gas Consumption]]*1</f>
        <v>0</v>
      </c>
      <c r="AN892" s="9">
        <f>Table1[[#This Row],[Total Steam Consumption]]*950/1000</f>
        <v>0</v>
      </c>
      <c r="AO892" s="9">
        <f>Table1[[#This Row],[Total HW Consumption]]</f>
        <v>0</v>
      </c>
      <c r="AP892" s="9">
        <f>Table1[[#This Row],[Total CHW Consumption]]</f>
        <v>0</v>
      </c>
      <c r="AQ892" s="9">
        <f>Table1[[#This Row],[Total DW Consumption]]*0</f>
        <v>0</v>
      </c>
      <c r="AR892" s="9">
        <f>SUM(Table1[[#This Row],[Total Elec Energy]:[Total DW Energy]])</f>
        <v>187344.87742857143</v>
      </c>
      <c r="AS892" s="7">
        <f>IFERROR(Table1[[#This Row],[Total Building Energy (kBTU)]]/Table1[[#This Row],[Building Area]],0)</f>
        <v>2.9405420952201573</v>
      </c>
    </row>
    <row r="893" spans="1:45" x14ac:dyDescent="0.25">
      <c r="A893" s="4">
        <v>44713</v>
      </c>
      <c r="B893" t="s">
        <v>87</v>
      </c>
      <c r="C893">
        <f>VLOOKUP(Table1[[#This Row],[Building]],Building_Areas,2,FALSE)</f>
        <v>69841</v>
      </c>
      <c r="F893">
        <v>1230337.4069142861</v>
      </c>
      <c r="G893">
        <v>17.61626275274245</v>
      </c>
      <c r="H893">
        <v>8337.6</v>
      </c>
      <c r="I893">
        <v>7395</v>
      </c>
      <c r="M893">
        <v>4792.5</v>
      </c>
      <c r="O893">
        <v>38790</v>
      </c>
      <c r="P893">
        <v>0</v>
      </c>
      <c r="Q893">
        <v>0</v>
      </c>
      <c r="R893">
        <v>1127.1428571428571</v>
      </c>
      <c r="S893">
        <v>0</v>
      </c>
      <c r="AF893" s="9">
        <f>SUMIF(Table1[[#Headers],[Steam Consumption]:[CHW Consumption_2]], "Elec*",D893:AE893)</f>
        <v>59315.1</v>
      </c>
      <c r="AG893" s="9">
        <f>SUMIF(Table1[[#Headers],[Steam Consumption]:[CHW Consumption_2]], "Gas*",D893:AE893)</f>
        <v>0</v>
      </c>
      <c r="AH893" s="9">
        <f>SUMIF(Table1[[#Headers],[Steam Consumption]:[CHW Consumption_2]], "Steam*",D893:AE893)</f>
        <v>1127.1428571428571</v>
      </c>
      <c r="AI893" s="9">
        <f>SUMIF(Table1[[#Headers],[Steam Consumption]:[CHW Consumption_2]], "HW *",D893:AE893)</f>
        <v>0</v>
      </c>
      <c r="AJ893" s="9">
        <f>SUMIF(Table1[[#Headers],[Steam Consumption]:[CHW Consumption_2]], "CHW*",D893:AE893)</f>
        <v>0</v>
      </c>
      <c r="AK893" s="9">
        <f>SUMIF(Table1[[#Headers],[Steam Consumption]:[CHW Consumption_2]], "DW*",D893:AE893)</f>
        <v>0</v>
      </c>
      <c r="AL893" s="9">
        <f>Table1[[#This Row],[Total Elec Consumption]]*3.412</f>
        <v>202383.12119999999</v>
      </c>
      <c r="AM893" s="9">
        <f>Table1[[#This Row],[Total Gas Consumption]]*1</f>
        <v>0</v>
      </c>
      <c r="AN893" s="9">
        <f>Table1[[#This Row],[Total Steam Consumption]]*950/1000</f>
        <v>1070.7857142857142</v>
      </c>
      <c r="AO893" s="9">
        <f>Table1[[#This Row],[Total HW Consumption]]</f>
        <v>0</v>
      </c>
      <c r="AP893" s="9">
        <f>Table1[[#This Row],[Total CHW Consumption]]</f>
        <v>0</v>
      </c>
      <c r="AQ893" s="9">
        <f>Table1[[#This Row],[Total DW Consumption]]*0</f>
        <v>0</v>
      </c>
      <c r="AR893" s="9">
        <f>SUM(Table1[[#This Row],[Total Elec Energy]:[Total DW Energy]])</f>
        <v>203453.9069142857</v>
      </c>
      <c r="AS893" s="7">
        <f>IFERROR(Table1[[#This Row],[Total Building Energy (kBTU)]]/Table1[[#This Row],[Building Area]],0)</f>
        <v>2.9131012859822412</v>
      </c>
    </row>
    <row r="894" spans="1:45" x14ac:dyDescent="0.25">
      <c r="A894" s="4">
        <v>43952</v>
      </c>
      <c r="B894" t="s">
        <v>99</v>
      </c>
      <c r="C894">
        <f>VLOOKUP(Table1[[#This Row],[Building]],Building_Areas,2,FALSE)</f>
        <v>123454</v>
      </c>
      <c r="D894">
        <v>131268</v>
      </c>
      <c r="F894">
        <v>120031087.5432857</v>
      </c>
      <c r="G894">
        <v>972.2737824880985</v>
      </c>
      <c r="H894">
        <v>19247</v>
      </c>
      <c r="I894">
        <v>49472.678571428572</v>
      </c>
      <c r="L894">
        <v>80200</v>
      </c>
      <c r="N894">
        <v>0</v>
      </c>
      <c r="AF894" s="9">
        <f>SUMIF(Table1[[#Headers],[Steam Consumption]:[CHW Consumption_2]], "Elec*",D894:AE894)</f>
        <v>68719.67857142858</v>
      </c>
      <c r="AG894" s="9">
        <f>SUMIF(Table1[[#Headers],[Steam Consumption]:[CHW Consumption_2]], "Gas*",D894:AE894)</f>
        <v>0</v>
      </c>
      <c r="AH894" s="9">
        <f>SUMIF(Table1[[#Headers],[Steam Consumption]:[CHW Consumption_2]], "Steam*",D894:AE894)</f>
        <v>131268</v>
      </c>
      <c r="AI894" s="9">
        <f>SUMIF(Table1[[#Headers],[Steam Consumption]:[CHW Consumption_2]], "HW *",D894:AE894)</f>
        <v>0</v>
      </c>
      <c r="AJ894" s="9">
        <f>SUMIF(Table1[[#Headers],[Steam Consumption]:[CHW Consumption_2]], "CHW*",D894:AE894)</f>
        <v>0</v>
      </c>
      <c r="AK894" s="9">
        <f>SUMIF(Table1[[#Headers],[Steam Consumption]:[CHW Consumption_2]], "DW*",D894:AE894)</f>
        <v>80200</v>
      </c>
      <c r="AL894" s="9">
        <f>Table1[[#This Row],[Total Elec Consumption]]*3.412</f>
        <v>234471.54328571432</v>
      </c>
      <c r="AM894" s="9">
        <f>Table1[[#This Row],[Total Gas Consumption]]*1</f>
        <v>0</v>
      </c>
      <c r="AN894" s="9">
        <f>Table1[[#This Row],[Total Steam Consumption]]*950/1000</f>
        <v>124704.6</v>
      </c>
      <c r="AO894" s="9">
        <f>Table1[[#This Row],[Total HW Consumption]]</f>
        <v>0</v>
      </c>
      <c r="AP894" s="9">
        <f>Table1[[#This Row],[Total CHW Consumption]]</f>
        <v>0</v>
      </c>
      <c r="AQ894" s="9">
        <f>Table1[[#This Row],[Total DW Consumption]]*0</f>
        <v>0</v>
      </c>
      <c r="AR894" s="9">
        <f>SUM(Table1[[#This Row],[Total Elec Energy]:[Total DW Energy]])</f>
        <v>359176.14328571432</v>
      </c>
      <c r="AS894" s="7">
        <f>IFERROR(Table1[[#This Row],[Total Building Energy (kBTU)]]/Table1[[#This Row],[Building Area]],0)</f>
        <v>2.9093925128850771</v>
      </c>
    </row>
    <row r="895" spans="1:45" x14ac:dyDescent="0.25">
      <c r="A895" s="4">
        <v>43101</v>
      </c>
      <c r="B895" t="s">
        <v>72</v>
      </c>
      <c r="C895">
        <f>VLOOKUP(Table1[[#This Row],[Building]],Building_Areas,2,FALSE)</f>
        <v>69559</v>
      </c>
      <c r="E895">
        <v>33976</v>
      </c>
      <c r="K895">
        <v>86304</v>
      </c>
      <c r="AF895" s="9">
        <f>SUMIF(Table1[[#Headers],[Steam Consumption]:[CHW Consumption_2]], "Elec*",D895:AE895)</f>
        <v>33976</v>
      </c>
      <c r="AG895" s="9">
        <f>SUMIF(Table1[[#Headers],[Steam Consumption]:[CHW Consumption_2]], "Gas*",D895:AE895)</f>
        <v>0</v>
      </c>
      <c r="AH895" s="9">
        <f>SUMIF(Table1[[#Headers],[Steam Consumption]:[CHW Consumption_2]], "Steam*",D895:AE895)</f>
        <v>0</v>
      </c>
      <c r="AI895" s="9">
        <f>SUMIF(Table1[[#Headers],[Steam Consumption]:[CHW Consumption_2]], "HW *",D895:AE895)</f>
        <v>86304</v>
      </c>
      <c r="AJ895" s="9">
        <f>SUMIF(Table1[[#Headers],[Steam Consumption]:[CHW Consumption_2]], "CHW*",D895:AE895)</f>
        <v>0</v>
      </c>
      <c r="AK895" s="9">
        <f>SUMIF(Table1[[#Headers],[Steam Consumption]:[CHW Consumption_2]], "DW*",D895:AE895)</f>
        <v>0</v>
      </c>
      <c r="AL895" s="9">
        <f>Table1[[#This Row],[Total Elec Consumption]]*3.412</f>
        <v>115926.11199999999</v>
      </c>
      <c r="AM895" s="9">
        <f>Table1[[#This Row],[Total Gas Consumption]]*1</f>
        <v>0</v>
      </c>
      <c r="AN895" s="9">
        <f>Table1[[#This Row],[Total Steam Consumption]]*950/1000</f>
        <v>0</v>
      </c>
      <c r="AO895" s="9">
        <f>Table1[[#This Row],[Total HW Consumption]]</f>
        <v>86304</v>
      </c>
      <c r="AP895" s="9">
        <f>Table1[[#This Row],[Total CHW Consumption]]</f>
        <v>0</v>
      </c>
      <c r="AQ895" s="9">
        <f>Table1[[#This Row],[Total DW Consumption]]*0</f>
        <v>0</v>
      </c>
      <c r="AR895" s="9">
        <f>SUM(Table1[[#This Row],[Total Elec Energy]:[Total DW Energy]])</f>
        <v>202230.11199999999</v>
      </c>
      <c r="AS895" s="7">
        <f>IFERROR(Table1[[#This Row],[Total Building Energy (kBTU)]]/Table1[[#This Row],[Building Area]],0)</f>
        <v>2.907317701519573</v>
      </c>
    </row>
    <row r="896" spans="1:45" x14ac:dyDescent="0.25">
      <c r="A896" s="4">
        <v>43313</v>
      </c>
      <c r="B896" t="s">
        <v>99</v>
      </c>
      <c r="C896">
        <f>VLOOKUP(Table1[[#This Row],[Building]],Building_Areas,2,FALSE)</f>
        <v>123454</v>
      </c>
      <c r="D896">
        <v>72327.714285716414</v>
      </c>
      <c r="F896">
        <v>66424661.581938453</v>
      </c>
      <c r="G896">
        <v>538.05191878706603</v>
      </c>
      <c r="H896">
        <v>31585.571428571358</v>
      </c>
      <c r="I896">
        <v>53086.071428571828</v>
      </c>
      <c r="L896">
        <v>172886.50793650729</v>
      </c>
      <c r="N896">
        <v>0</v>
      </c>
      <c r="AF896" s="9">
        <f>SUMIF(Table1[[#Headers],[Steam Consumption]:[CHW Consumption_2]], "Elec*",D896:AE896)</f>
        <v>84671.64285714319</v>
      </c>
      <c r="AG896" s="9">
        <f>SUMIF(Table1[[#Headers],[Steam Consumption]:[CHW Consumption_2]], "Gas*",D896:AE896)</f>
        <v>0</v>
      </c>
      <c r="AH896" s="9">
        <f>SUMIF(Table1[[#Headers],[Steam Consumption]:[CHW Consumption_2]], "Steam*",D896:AE896)</f>
        <v>72327.714285716414</v>
      </c>
      <c r="AI896" s="9">
        <f>SUMIF(Table1[[#Headers],[Steam Consumption]:[CHW Consumption_2]], "HW *",D896:AE896)</f>
        <v>0</v>
      </c>
      <c r="AJ896" s="9">
        <f>SUMIF(Table1[[#Headers],[Steam Consumption]:[CHW Consumption_2]], "CHW*",D896:AE896)</f>
        <v>0</v>
      </c>
      <c r="AK896" s="9">
        <f>SUMIF(Table1[[#Headers],[Steam Consumption]:[CHW Consumption_2]], "DW*",D896:AE896)</f>
        <v>172886.50793650729</v>
      </c>
      <c r="AL896" s="9">
        <f>Table1[[#This Row],[Total Elec Consumption]]*3.412</f>
        <v>288899.64542857255</v>
      </c>
      <c r="AM896" s="9">
        <f>Table1[[#This Row],[Total Gas Consumption]]*1</f>
        <v>0</v>
      </c>
      <c r="AN896" s="9">
        <f>Table1[[#This Row],[Total Steam Consumption]]*950/1000</f>
        <v>68711.328571430597</v>
      </c>
      <c r="AO896" s="9">
        <f>Table1[[#This Row],[Total HW Consumption]]</f>
        <v>0</v>
      </c>
      <c r="AP896" s="9">
        <f>Table1[[#This Row],[Total CHW Consumption]]</f>
        <v>0</v>
      </c>
      <c r="AQ896" s="9">
        <f>Table1[[#This Row],[Total DW Consumption]]*0</f>
        <v>0</v>
      </c>
      <c r="AR896" s="9">
        <f>SUM(Table1[[#This Row],[Total Elec Energy]:[Total DW Energy]])</f>
        <v>357610.97400000313</v>
      </c>
      <c r="AS896" s="7">
        <f>IFERROR(Table1[[#This Row],[Total Building Energy (kBTU)]]/Table1[[#This Row],[Building Area]],0)</f>
        <v>2.8967143551444514</v>
      </c>
    </row>
    <row r="897" spans="1:45" x14ac:dyDescent="0.25">
      <c r="A897" s="4">
        <v>44317</v>
      </c>
      <c r="B897" t="s">
        <v>114</v>
      </c>
      <c r="C897">
        <f>VLOOKUP(Table1[[#This Row],[Building]],Building_Areas,2,FALSE)</f>
        <v>102517</v>
      </c>
      <c r="D897">
        <v>209928</v>
      </c>
      <c r="E897">
        <v>28482</v>
      </c>
      <c r="F897">
        <v>191551516.58399999</v>
      </c>
      <c r="G897">
        <v>1868.485388608718</v>
      </c>
      <c r="AF897" s="9">
        <f>SUMIF(Table1[[#Headers],[Steam Consumption]:[CHW Consumption_2]], "Elec*",D897:AE897)</f>
        <v>28482</v>
      </c>
      <c r="AG897" s="9">
        <f>SUMIF(Table1[[#Headers],[Steam Consumption]:[CHW Consumption_2]], "Gas*",D897:AE897)</f>
        <v>0</v>
      </c>
      <c r="AH897" s="9">
        <f>SUMIF(Table1[[#Headers],[Steam Consumption]:[CHW Consumption_2]], "Steam*",D897:AE897)</f>
        <v>209928</v>
      </c>
      <c r="AI897" s="9">
        <f>SUMIF(Table1[[#Headers],[Steam Consumption]:[CHW Consumption_2]], "HW *",D897:AE897)</f>
        <v>0</v>
      </c>
      <c r="AJ897" s="9">
        <f>SUMIF(Table1[[#Headers],[Steam Consumption]:[CHW Consumption_2]], "CHW*",D897:AE897)</f>
        <v>0</v>
      </c>
      <c r="AK897" s="9">
        <f>SUMIF(Table1[[#Headers],[Steam Consumption]:[CHW Consumption_2]], "DW*",D897:AE897)</f>
        <v>0</v>
      </c>
      <c r="AL897" s="9">
        <f>Table1[[#This Row],[Total Elec Consumption]]*3.412</f>
        <v>97180.584000000003</v>
      </c>
      <c r="AM897" s="9">
        <f>Table1[[#This Row],[Total Gas Consumption]]*1</f>
        <v>0</v>
      </c>
      <c r="AN897" s="9">
        <f>Table1[[#This Row],[Total Steam Consumption]]*950/1000</f>
        <v>199431.6</v>
      </c>
      <c r="AO897" s="9">
        <f>Table1[[#This Row],[Total HW Consumption]]</f>
        <v>0</v>
      </c>
      <c r="AP897" s="9">
        <f>Table1[[#This Row],[Total CHW Consumption]]</f>
        <v>0</v>
      </c>
      <c r="AQ897" s="9">
        <f>Table1[[#This Row],[Total DW Consumption]]*0</f>
        <v>0</v>
      </c>
      <c r="AR897" s="9">
        <f>SUM(Table1[[#This Row],[Total Elec Energy]:[Total DW Energy]])</f>
        <v>296612.18400000001</v>
      </c>
      <c r="AS897" s="7">
        <f>IFERROR(Table1[[#This Row],[Total Building Energy (kBTU)]]/Table1[[#This Row],[Building Area]],0)</f>
        <v>2.8932975408956563</v>
      </c>
    </row>
    <row r="898" spans="1:45" x14ac:dyDescent="0.25">
      <c r="A898" s="4">
        <v>43709</v>
      </c>
      <c r="B898" t="s">
        <v>125</v>
      </c>
      <c r="C898">
        <f>VLOOKUP(Table1[[#This Row],[Building]],Building_Areas,2,FALSE)</f>
        <v>27319</v>
      </c>
      <c r="E898">
        <v>21548.571428571431</v>
      </c>
      <c r="F898">
        <v>613523.72571428574</v>
      </c>
      <c r="G898">
        <v>22.457766598861081</v>
      </c>
      <c r="J898">
        <v>5400</v>
      </c>
      <c r="AF898" s="9">
        <f>SUMIF(Table1[[#Headers],[Steam Consumption]:[CHW Consumption_2]], "Elec*",D898:AE898)</f>
        <v>21548.571428571431</v>
      </c>
      <c r="AG898" s="9">
        <f>SUMIF(Table1[[#Headers],[Steam Consumption]:[CHW Consumption_2]], "Gas*",D898:AE898)</f>
        <v>5400</v>
      </c>
      <c r="AH898" s="9">
        <f>SUMIF(Table1[[#Headers],[Steam Consumption]:[CHW Consumption_2]], "Steam*",D898:AE898)</f>
        <v>0</v>
      </c>
      <c r="AI898" s="9">
        <f>SUMIF(Table1[[#Headers],[Steam Consumption]:[CHW Consumption_2]], "HW *",D898:AE898)</f>
        <v>0</v>
      </c>
      <c r="AJ898" s="9">
        <f>SUMIF(Table1[[#Headers],[Steam Consumption]:[CHW Consumption_2]], "CHW*",D898:AE898)</f>
        <v>0</v>
      </c>
      <c r="AK898" s="9">
        <f>SUMIF(Table1[[#Headers],[Steam Consumption]:[CHW Consumption_2]], "DW*",D898:AE898)</f>
        <v>0</v>
      </c>
      <c r="AL898" s="9">
        <f>Table1[[#This Row],[Total Elec Consumption]]*3.412</f>
        <v>73523.725714285727</v>
      </c>
      <c r="AM898" s="9">
        <f>Table1[[#This Row],[Total Gas Consumption]]*1</f>
        <v>5400</v>
      </c>
      <c r="AN898" s="9">
        <f>Table1[[#This Row],[Total Steam Consumption]]*950/1000</f>
        <v>0</v>
      </c>
      <c r="AO898" s="9">
        <f>Table1[[#This Row],[Total HW Consumption]]</f>
        <v>0</v>
      </c>
      <c r="AP898" s="9">
        <f>Table1[[#This Row],[Total CHW Consumption]]</f>
        <v>0</v>
      </c>
      <c r="AQ898" s="9">
        <f>Table1[[#This Row],[Total DW Consumption]]*0</f>
        <v>0</v>
      </c>
      <c r="AR898" s="9">
        <f>SUM(Table1[[#This Row],[Total Elec Energy]:[Total DW Energy]])</f>
        <v>78923.725714285727</v>
      </c>
      <c r="AS898" s="7">
        <f>IFERROR(Table1[[#This Row],[Total Building Energy (kBTU)]]/Table1[[#This Row],[Building Area]],0)</f>
        <v>2.8889683265963515</v>
      </c>
    </row>
    <row r="899" spans="1:45" x14ac:dyDescent="0.25">
      <c r="A899" s="4">
        <v>44440</v>
      </c>
      <c r="B899" t="s">
        <v>117</v>
      </c>
      <c r="C899">
        <f>VLOOKUP(Table1[[#This Row],[Building]],Building_Areas,2,FALSE)</f>
        <v>63711</v>
      </c>
      <c r="D899">
        <v>0</v>
      </c>
      <c r="H899">
        <v>53789</v>
      </c>
      <c r="AF899" s="9">
        <f>SUMIF(Table1[[#Headers],[Steam Consumption]:[CHW Consumption_2]], "Elec*",D899:AE899)</f>
        <v>53789</v>
      </c>
      <c r="AG899" s="9">
        <f>SUMIF(Table1[[#Headers],[Steam Consumption]:[CHW Consumption_2]], "Gas*",D899:AE899)</f>
        <v>0</v>
      </c>
      <c r="AH899" s="9">
        <f>SUMIF(Table1[[#Headers],[Steam Consumption]:[CHW Consumption_2]], "Steam*",D899:AE899)</f>
        <v>0</v>
      </c>
      <c r="AI899" s="9">
        <f>SUMIF(Table1[[#Headers],[Steam Consumption]:[CHW Consumption_2]], "HW *",D899:AE899)</f>
        <v>0</v>
      </c>
      <c r="AJ899" s="9">
        <f>SUMIF(Table1[[#Headers],[Steam Consumption]:[CHW Consumption_2]], "CHW*",D899:AE899)</f>
        <v>0</v>
      </c>
      <c r="AK899" s="9">
        <f>SUMIF(Table1[[#Headers],[Steam Consumption]:[CHW Consumption_2]], "DW*",D899:AE899)</f>
        <v>0</v>
      </c>
      <c r="AL899" s="9">
        <f>Table1[[#This Row],[Total Elec Consumption]]*3.412</f>
        <v>183528.068</v>
      </c>
      <c r="AM899" s="9">
        <f>Table1[[#This Row],[Total Gas Consumption]]*1</f>
        <v>0</v>
      </c>
      <c r="AN899" s="9">
        <f>Table1[[#This Row],[Total Steam Consumption]]*950/1000</f>
        <v>0</v>
      </c>
      <c r="AO899" s="9">
        <f>Table1[[#This Row],[Total HW Consumption]]</f>
        <v>0</v>
      </c>
      <c r="AP899" s="9">
        <f>Table1[[#This Row],[Total CHW Consumption]]</f>
        <v>0</v>
      </c>
      <c r="AQ899" s="9">
        <f>Table1[[#This Row],[Total DW Consumption]]*0</f>
        <v>0</v>
      </c>
      <c r="AR899" s="9">
        <f>SUM(Table1[[#This Row],[Total Elec Energy]:[Total DW Energy]])</f>
        <v>183528.068</v>
      </c>
      <c r="AS899" s="7">
        <f>IFERROR(Table1[[#This Row],[Total Building Energy (kBTU)]]/Table1[[#This Row],[Building Area]],0)</f>
        <v>2.8806339250678845</v>
      </c>
    </row>
    <row r="900" spans="1:45" x14ac:dyDescent="0.25">
      <c r="A900" s="4">
        <v>44317</v>
      </c>
      <c r="B900" t="s">
        <v>68</v>
      </c>
      <c r="C900">
        <f>VLOOKUP(Table1[[#This Row],[Building]],Building_Areas,2,FALSE)</f>
        <v>15616</v>
      </c>
      <c r="E900">
        <v>4405</v>
      </c>
      <c r="F900">
        <v>2999029.86</v>
      </c>
      <c r="G900">
        <v>192.04853099385241</v>
      </c>
      <c r="J900">
        <v>29840</v>
      </c>
      <c r="AF900" s="9">
        <f>SUMIF(Table1[[#Headers],[Steam Consumption]:[CHW Consumption_2]], "Elec*",D900:AE900)</f>
        <v>4405</v>
      </c>
      <c r="AG900" s="9">
        <f>SUMIF(Table1[[#Headers],[Steam Consumption]:[CHW Consumption_2]], "Gas*",D900:AE900)</f>
        <v>29840</v>
      </c>
      <c r="AH900" s="9">
        <f>SUMIF(Table1[[#Headers],[Steam Consumption]:[CHW Consumption_2]], "Steam*",D900:AE900)</f>
        <v>0</v>
      </c>
      <c r="AI900" s="9">
        <f>SUMIF(Table1[[#Headers],[Steam Consumption]:[CHW Consumption_2]], "HW *",D900:AE900)</f>
        <v>0</v>
      </c>
      <c r="AJ900" s="9">
        <f>SUMIF(Table1[[#Headers],[Steam Consumption]:[CHW Consumption_2]], "CHW*",D900:AE900)</f>
        <v>0</v>
      </c>
      <c r="AK900" s="9">
        <f>SUMIF(Table1[[#Headers],[Steam Consumption]:[CHW Consumption_2]], "DW*",D900:AE900)</f>
        <v>0</v>
      </c>
      <c r="AL900" s="9">
        <f>Table1[[#This Row],[Total Elec Consumption]]*3.412</f>
        <v>15029.859999999999</v>
      </c>
      <c r="AM900" s="9">
        <f>Table1[[#This Row],[Total Gas Consumption]]*1</f>
        <v>29840</v>
      </c>
      <c r="AN900" s="9">
        <f>Table1[[#This Row],[Total Steam Consumption]]*950/1000</f>
        <v>0</v>
      </c>
      <c r="AO900" s="9">
        <f>Table1[[#This Row],[Total HW Consumption]]</f>
        <v>0</v>
      </c>
      <c r="AP900" s="9">
        <f>Table1[[#This Row],[Total CHW Consumption]]</f>
        <v>0</v>
      </c>
      <c r="AQ900" s="9">
        <f>Table1[[#This Row],[Total DW Consumption]]*0</f>
        <v>0</v>
      </c>
      <c r="AR900" s="9">
        <f>SUM(Table1[[#This Row],[Total Elec Energy]:[Total DW Energy]])</f>
        <v>44869.86</v>
      </c>
      <c r="AS900" s="7">
        <f>IFERROR(Table1[[#This Row],[Total Building Energy (kBTU)]]/Table1[[#This Row],[Building Area]],0)</f>
        <v>2.8733260758196724</v>
      </c>
    </row>
    <row r="901" spans="1:45" x14ac:dyDescent="0.25">
      <c r="A901" s="4">
        <v>43739</v>
      </c>
      <c r="B901" t="s">
        <v>101</v>
      </c>
      <c r="C901">
        <f>VLOOKUP(Table1[[#This Row],[Building]],Building_Areas,2,FALSE)</f>
        <v>30399</v>
      </c>
      <c r="D901">
        <v>44116.206896551717</v>
      </c>
      <c r="E901">
        <v>8211.6785714285725</v>
      </c>
      <c r="F901">
        <v>40279400.254596062</v>
      </c>
      <c r="G901">
        <v>1325.023857843878</v>
      </c>
      <c r="H901">
        <v>0</v>
      </c>
      <c r="I901">
        <v>5100.0344827586196</v>
      </c>
      <c r="AF901" s="9">
        <f>SUMIF(Table1[[#Headers],[Steam Consumption]:[CHW Consumption_2]], "Elec*",D901:AE901)</f>
        <v>13311.713054187192</v>
      </c>
      <c r="AG901" s="9">
        <f>SUMIF(Table1[[#Headers],[Steam Consumption]:[CHW Consumption_2]], "Gas*",D901:AE901)</f>
        <v>0</v>
      </c>
      <c r="AH901" s="9">
        <f>SUMIF(Table1[[#Headers],[Steam Consumption]:[CHW Consumption_2]], "Steam*",D901:AE901)</f>
        <v>44116.206896551717</v>
      </c>
      <c r="AI901" s="9">
        <f>SUMIF(Table1[[#Headers],[Steam Consumption]:[CHW Consumption_2]], "HW *",D901:AE901)</f>
        <v>0</v>
      </c>
      <c r="AJ901" s="9">
        <f>SUMIF(Table1[[#Headers],[Steam Consumption]:[CHW Consumption_2]], "CHW*",D901:AE901)</f>
        <v>0</v>
      </c>
      <c r="AK901" s="9">
        <f>SUMIF(Table1[[#Headers],[Steam Consumption]:[CHW Consumption_2]], "DW*",D901:AE901)</f>
        <v>0</v>
      </c>
      <c r="AL901" s="9">
        <f>Table1[[#This Row],[Total Elec Consumption]]*3.412</f>
        <v>45419.564940886696</v>
      </c>
      <c r="AM901" s="9">
        <f>Table1[[#This Row],[Total Gas Consumption]]*1</f>
        <v>0</v>
      </c>
      <c r="AN901" s="9">
        <f>Table1[[#This Row],[Total Steam Consumption]]*950/1000</f>
        <v>41910.39655172413</v>
      </c>
      <c r="AO901" s="9">
        <f>Table1[[#This Row],[Total HW Consumption]]</f>
        <v>0</v>
      </c>
      <c r="AP901" s="9">
        <f>Table1[[#This Row],[Total CHW Consumption]]</f>
        <v>0</v>
      </c>
      <c r="AQ901" s="9">
        <f>Table1[[#This Row],[Total DW Consumption]]*0</f>
        <v>0</v>
      </c>
      <c r="AR901" s="9">
        <f>SUM(Table1[[#This Row],[Total Elec Energy]:[Total DW Energy]])</f>
        <v>87329.961492610833</v>
      </c>
      <c r="AS901" s="7">
        <f>IFERROR(Table1[[#This Row],[Total Building Energy (kBTU)]]/Table1[[#This Row],[Building Area]],0)</f>
        <v>2.8727906014214559</v>
      </c>
    </row>
    <row r="902" spans="1:45" x14ac:dyDescent="0.25">
      <c r="A902" s="4">
        <v>43983</v>
      </c>
      <c r="B902" t="s">
        <v>98</v>
      </c>
      <c r="C902">
        <f>VLOOKUP(Table1[[#This Row],[Building]],Building_Areas,2,FALSE)</f>
        <v>53163.17</v>
      </c>
      <c r="E902">
        <v>26317.5</v>
      </c>
      <c r="F902">
        <v>6339009.595714285</v>
      </c>
      <c r="G902">
        <v>119.23724386724381</v>
      </c>
      <c r="J902">
        <v>62485.714285714283</v>
      </c>
      <c r="L902">
        <v>642.85714285714278</v>
      </c>
      <c r="AF902" s="9">
        <f>SUMIF(Table1[[#Headers],[Steam Consumption]:[CHW Consumption_2]], "Elec*",D902:AE902)</f>
        <v>26317.5</v>
      </c>
      <c r="AG902" s="9">
        <f>SUMIF(Table1[[#Headers],[Steam Consumption]:[CHW Consumption_2]], "Gas*",D902:AE902)</f>
        <v>62485.714285714283</v>
      </c>
      <c r="AH902" s="9">
        <f>SUMIF(Table1[[#Headers],[Steam Consumption]:[CHW Consumption_2]], "Steam*",D902:AE902)</f>
        <v>0</v>
      </c>
      <c r="AI902" s="9">
        <f>SUMIF(Table1[[#Headers],[Steam Consumption]:[CHW Consumption_2]], "HW *",D902:AE902)</f>
        <v>0</v>
      </c>
      <c r="AJ902" s="9">
        <f>SUMIF(Table1[[#Headers],[Steam Consumption]:[CHW Consumption_2]], "CHW*",D902:AE902)</f>
        <v>0</v>
      </c>
      <c r="AK902" s="9">
        <f>SUMIF(Table1[[#Headers],[Steam Consumption]:[CHW Consumption_2]], "DW*",D902:AE902)</f>
        <v>642.85714285714278</v>
      </c>
      <c r="AL902" s="9">
        <f>Table1[[#This Row],[Total Elec Consumption]]*3.412</f>
        <v>89795.31</v>
      </c>
      <c r="AM902" s="9">
        <f>Table1[[#This Row],[Total Gas Consumption]]*1</f>
        <v>62485.714285714283</v>
      </c>
      <c r="AN902" s="9">
        <f>Table1[[#This Row],[Total Steam Consumption]]*950/1000</f>
        <v>0</v>
      </c>
      <c r="AO902" s="9">
        <f>Table1[[#This Row],[Total HW Consumption]]</f>
        <v>0</v>
      </c>
      <c r="AP902" s="9">
        <f>Table1[[#This Row],[Total CHW Consumption]]</f>
        <v>0</v>
      </c>
      <c r="AQ902" s="9">
        <f>Table1[[#This Row],[Total DW Consumption]]*0</f>
        <v>0</v>
      </c>
      <c r="AR902" s="9">
        <f>SUM(Table1[[#This Row],[Total Elec Energy]:[Total DW Energy]])</f>
        <v>152281.02428571429</v>
      </c>
      <c r="AS902" s="7">
        <f>IFERROR(Table1[[#This Row],[Total Building Energy (kBTU)]]/Table1[[#This Row],[Building Area]],0)</f>
        <v>2.8644082789967995</v>
      </c>
    </row>
    <row r="903" spans="1:45" x14ac:dyDescent="0.25">
      <c r="A903" s="4">
        <v>44317</v>
      </c>
      <c r="B903" t="s">
        <v>101</v>
      </c>
      <c r="C903">
        <f>VLOOKUP(Table1[[#This Row],[Building]],Building_Areas,2,FALSE)</f>
        <v>30399</v>
      </c>
      <c r="D903">
        <v>60720</v>
      </c>
      <c r="E903">
        <v>5053</v>
      </c>
      <c r="F903">
        <v>55405816.012000002</v>
      </c>
      <c r="G903">
        <v>1822.6196918319681</v>
      </c>
      <c r="H903">
        <v>0</v>
      </c>
      <c r="I903">
        <v>3498</v>
      </c>
      <c r="AF903" s="9">
        <f>SUMIF(Table1[[#Headers],[Steam Consumption]:[CHW Consumption_2]], "Elec*",D903:AE903)</f>
        <v>8551</v>
      </c>
      <c r="AG903" s="9">
        <f>SUMIF(Table1[[#Headers],[Steam Consumption]:[CHW Consumption_2]], "Gas*",D903:AE903)</f>
        <v>0</v>
      </c>
      <c r="AH903" s="9">
        <f>SUMIF(Table1[[#Headers],[Steam Consumption]:[CHW Consumption_2]], "Steam*",D903:AE903)</f>
        <v>60720</v>
      </c>
      <c r="AI903" s="9">
        <f>SUMIF(Table1[[#Headers],[Steam Consumption]:[CHW Consumption_2]], "HW *",D903:AE903)</f>
        <v>0</v>
      </c>
      <c r="AJ903" s="9">
        <f>SUMIF(Table1[[#Headers],[Steam Consumption]:[CHW Consumption_2]], "CHW*",D903:AE903)</f>
        <v>0</v>
      </c>
      <c r="AK903" s="9">
        <f>SUMIF(Table1[[#Headers],[Steam Consumption]:[CHW Consumption_2]], "DW*",D903:AE903)</f>
        <v>0</v>
      </c>
      <c r="AL903" s="9">
        <f>Table1[[#This Row],[Total Elec Consumption]]*3.412</f>
        <v>29176.011999999999</v>
      </c>
      <c r="AM903" s="9">
        <f>Table1[[#This Row],[Total Gas Consumption]]*1</f>
        <v>0</v>
      </c>
      <c r="AN903" s="9">
        <f>Table1[[#This Row],[Total Steam Consumption]]*950/1000</f>
        <v>57684</v>
      </c>
      <c r="AO903" s="9">
        <f>Table1[[#This Row],[Total HW Consumption]]</f>
        <v>0</v>
      </c>
      <c r="AP903" s="9">
        <f>Table1[[#This Row],[Total CHW Consumption]]</f>
        <v>0</v>
      </c>
      <c r="AQ903" s="9">
        <f>Table1[[#This Row],[Total DW Consumption]]*0</f>
        <v>0</v>
      </c>
      <c r="AR903" s="9">
        <f>SUM(Table1[[#This Row],[Total Elec Energy]:[Total DW Energy]])</f>
        <v>86860.012000000002</v>
      </c>
      <c r="AS903" s="7">
        <f>IFERROR(Table1[[#This Row],[Total Building Energy (kBTU)]]/Table1[[#This Row],[Building Area]],0)</f>
        <v>2.8573312280009211</v>
      </c>
    </row>
    <row r="904" spans="1:45" x14ac:dyDescent="0.25">
      <c r="A904" s="4">
        <v>44317</v>
      </c>
      <c r="B904" t="s">
        <v>117</v>
      </c>
      <c r="C904">
        <f>VLOOKUP(Table1[[#This Row],[Building]],Building_Areas,2,FALSE)</f>
        <v>63711</v>
      </c>
      <c r="D904">
        <v>0</v>
      </c>
      <c r="F904">
        <v>181634.408</v>
      </c>
      <c r="G904">
        <v>2.850911271209053</v>
      </c>
      <c r="H904">
        <v>51693</v>
      </c>
      <c r="I904">
        <v>1541</v>
      </c>
      <c r="AF904" s="9">
        <f>SUMIF(Table1[[#Headers],[Steam Consumption]:[CHW Consumption_2]], "Elec*",D904:AE904)</f>
        <v>53234</v>
      </c>
      <c r="AG904" s="9">
        <f>SUMIF(Table1[[#Headers],[Steam Consumption]:[CHW Consumption_2]], "Gas*",D904:AE904)</f>
        <v>0</v>
      </c>
      <c r="AH904" s="9">
        <f>SUMIF(Table1[[#Headers],[Steam Consumption]:[CHW Consumption_2]], "Steam*",D904:AE904)</f>
        <v>0</v>
      </c>
      <c r="AI904" s="9">
        <f>SUMIF(Table1[[#Headers],[Steam Consumption]:[CHW Consumption_2]], "HW *",D904:AE904)</f>
        <v>0</v>
      </c>
      <c r="AJ904" s="9">
        <f>SUMIF(Table1[[#Headers],[Steam Consumption]:[CHW Consumption_2]], "CHW*",D904:AE904)</f>
        <v>0</v>
      </c>
      <c r="AK904" s="9">
        <f>SUMIF(Table1[[#Headers],[Steam Consumption]:[CHW Consumption_2]], "DW*",D904:AE904)</f>
        <v>0</v>
      </c>
      <c r="AL904" s="9">
        <f>Table1[[#This Row],[Total Elec Consumption]]*3.412</f>
        <v>181634.408</v>
      </c>
      <c r="AM904" s="9">
        <f>Table1[[#This Row],[Total Gas Consumption]]*1</f>
        <v>0</v>
      </c>
      <c r="AN904" s="9">
        <f>Table1[[#This Row],[Total Steam Consumption]]*950/1000</f>
        <v>0</v>
      </c>
      <c r="AO904" s="9">
        <f>Table1[[#This Row],[Total HW Consumption]]</f>
        <v>0</v>
      </c>
      <c r="AP904" s="9">
        <f>Table1[[#This Row],[Total CHW Consumption]]</f>
        <v>0</v>
      </c>
      <c r="AQ904" s="9">
        <f>Table1[[#This Row],[Total DW Consumption]]*0</f>
        <v>0</v>
      </c>
      <c r="AR904" s="9">
        <f>SUM(Table1[[#This Row],[Total Elec Energy]:[Total DW Energy]])</f>
        <v>181634.408</v>
      </c>
      <c r="AS904" s="7">
        <f>IFERROR(Table1[[#This Row],[Total Building Energy (kBTU)]]/Table1[[#This Row],[Building Area]],0)</f>
        <v>2.8509112712090534</v>
      </c>
    </row>
    <row r="905" spans="1:45" x14ac:dyDescent="0.25">
      <c r="A905" s="4">
        <v>44287</v>
      </c>
      <c r="B905" t="s">
        <v>125</v>
      </c>
      <c r="C905">
        <f>VLOOKUP(Table1[[#This Row],[Building]],Building_Areas,2,FALSE)</f>
        <v>27319</v>
      </c>
      <c r="E905">
        <v>21479</v>
      </c>
      <c r="F905">
        <v>530286.348</v>
      </c>
      <c r="G905">
        <v>19.410898934807278</v>
      </c>
      <c r="J905">
        <v>4570</v>
      </c>
      <c r="AF905" s="9">
        <f>SUMIF(Table1[[#Headers],[Steam Consumption]:[CHW Consumption_2]], "Elec*",D905:AE905)</f>
        <v>21479</v>
      </c>
      <c r="AG905" s="9">
        <f>SUMIF(Table1[[#Headers],[Steam Consumption]:[CHW Consumption_2]], "Gas*",D905:AE905)</f>
        <v>4570</v>
      </c>
      <c r="AH905" s="9">
        <f>SUMIF(Table1[[#Headers],[Steam Consumption]:[CHW Consumption_2]], "Steam*",D905:AE905)</f>
        <v>0</v>
      </c>
      <c r="AI905" s="9">
        <f>SUMIF(Table1[[#Headers],[Steam Consumption]:[CHW Consumption_2]], "HW *",D905:AE905)</f>
        <v>0</v>
      </c>
      <c r="AJ905" s="9">
        <f>SUMIF(Table1[[#Headers],[Steam Consumption]:[CHW Consumption_2]], "CHW*",D905:AE905)</f>
        <v>0</v>
      </c>
      <c r="AK905" s="9">
        <f>SUMIF(Table1[[#Headers],[Steam Consumption]:[CHW Consumption_2]], "DW*",D905:AE905)</f>
        <v>0</v>
      </c>
      <c r="AL905" s="9">
        <f>Table1[[#This Row],[Total Elec Consumption]]*3.412</f>
        <v>73286.347999999998</v>
      </c>
      <c r="AM905" s="9">
        <f>Table1[[#This Row],[Total Gas Consumption]]*1</f>
        <v>4570</v>
      </c>
      <c r="AN905" s="9">
        <f>Table1[[#This Row],[Total Steam Consumption]]*950/1000</f>
        <v>0</v>
      </c>
      <c r="AO905" s="9">
        <f>Table1[[#This Row],[Total HW Consumption]]</f>
        <v>0</v>
      </c>
      <c r="AP905" s="9">
        <f>Table1[[#This Row],[Total CHW Consumption]]</f>
        <v>0</v>
      </c>
      <c r="AQ905" s="9">
        <f>Table1[[#This Row],[Total DW Consumption]]*0</f>
        <v>0</v>
      </c>
      <c r="AR905" s="9">
        <f>SUM(Table1[[#This Row],[Total Elec Energy]:[Total DW Energy]])</f>
        <v>77856.347999999998</v>
      </c>
      <c r="AS905" s="7">
        <f>IFERROR(Table1[[#This Row],[Total Building Energy (kBTU)]]/Table1[[#This Row],[Building Area]],0)</f>
        <v>2.8498974340202787</v>
      </c>
    </row>
    <row r="906" spans="1:45" x14ac:dyDescent="0.25">
      <c r="A906" s="4">
        <v>43221</v>
      </c>
      <c r="B906" t="s">
        <v>122</v>
      </c>
      <c r="C906">
        <f>VLOOKUP(Table1[[#This Row],[Building]],Building_Areas,2,FALSE)</f>
        <v>83906</v>
      </c>
      <c r="D906">
        <v>0</v>
      </c>
      <c r="F906">
        <v>98864.805987228596</v>
      </c>
      <c r="G906">
        <v>1.1782805280579289</v>
      </c>
      <c r="H906">
        <v>20344.03703703704</v>
      </c>
      <c r="I906">
        <v>8590.4444444444434</v>
      </c>
      <c r="N906">
        <v>140355.1724137931</v>
      </c>
      <c r="AF906" s="9">
        <f>SUMIF(Table1[[#Headers],[Steam Consumption]:[CHW Consumption_2]], "Elec*",D906:AE906)</f>
        <v>28934.481481481482</v>
      </c>
      <c r="AG906" s="9">
        <f>SUMIF(Table1[[#Headers],[Steam Consumption]:[CHW Consumption_2]], "Gas*",D906:AE906)</f>
        <v>0</v>
      </c>
      <c r="AH906" s="9">
        <f>SUMIF(Table1[[#Headers],[Steam Consumption]:[CHW Consumption_2]], "Steam*",D906:AE906)</f>
        <v>0</v>
      </c>
      <c r="AI906" s="9">
        <f>SUMIF(Table1[[#Headers],[Steam Consumption]:[CHW Consumption_2]], "HW *",D906:AE906)</f>
        <v>0</v>
      </c>
      <c r="AJ906" s="9">
        <f>SUMIF(Table1[[#Headers],[Steam Consumption]:[CHW Consumption_2]], "CHW*",D906:AE906)</f>
        <v>140355.1724137931</v>
      </c>
      <c r="AK906" s="9">
        <f>SUMIF(Table1[[#Headers],[Steam Consumption]:[CHW Consumption_2]], "DW*",D906:AE906)</f>
        <v>0</v>
      </c>
      <c r="AL906" s="9">
        <f>Table1[[#This Row],[Total Elec Consumption]]*3.412</f>
        <v>98724.450814814816</v>
      </c>
      <c r="AM906" s="9">
        <f>Table1[[#This Row],[Total Gas Consumption]]*1</f>
        <v>0</v>
      </c>
      <c r="AN906" s="9">
        <f>Table1[[#This Row],[Total Steam Consumption]]*950/1000</f>
        <v>0</v>
      </c>
      <c r="AO906" s="9">
        <f>Table1[[#This Row],[Total HW Consumption]]</f>
        <v>0</v>
      </c>
      <c r="AP906" s="9">
        <f>Table1[[#This Row],[Total CHW Consumption]]</f>
        <v>140355.1724137931</v>
      </c>
      <c r="AQ906" s="9">
        <f>Table1[[#This Row],[Total DW Consumption]]*0</f>
        <v>0</v>
      </c>
      <c r="AR906" s="9">
        <f>SUM(Table1[[#This Row],[Total Elec Energy]:[Total DW Energy]])</f>
        <v>239079.62322860793</v>
      </c>
      <c r="AS906" s="7">
        <f>IFERROR(Table1[[#This Row],[Total Building Energy (kBTU)]]/Table1[[#This Row],[Building Area]],0)</f>
        <v>2.8493745766525391</v>
      </c>
    </row>
    <row r="907" spans="1:45" x14ac:dyDescent="0.25">
      <c r="A907" s="4">
        <v>44044</v>
      </c>
      <c r="B907" t="s">
        <v>87</v>
      </c>
      <c r="C907">
        <f>VLOOKUP(Table1[[#This Row],[Building]],Building_Areas,2,FALSE)</f>
        <v>69841</v>
      </c>
      <c r="F907">
        <v>300507.71897354501</v>
      </c>
      <c r="G907">
        <v>4.3027407822560528</v>
      </c>
      <c r="H907">
        <v>6400.3928571428578</v>
      </c>
      <c r="I907">
        <v>15062.678571428571</v>
      </c>
      <c r="M907">
        <v>0</v>
      </c>
      <c r="O907">
        <v>36780.925925925927</v>
      </c>
      <c r="P907">
        <v>0</v>
      </c>
      <c r="Q907">
        <v>0</v>
      </c>
      <c r="R907">
        <v>111.6</v>
      </c>
      <c r="S907">
        <v>0</v>
      </c>
      <c r="AF907" s="9">
        <f>SUMIF(Table1[[#Headers],[Steam Consumption]:[CHW Consumption_2]], "Elec*",D907:AE907)</f>
        <v>58243.997354497355</v>
      </c>
      <c r="AG907" s="9">
        <f>SUMIF(Table1[[#Headers],[Steam Consumption]:[CHW Consumption_2]], "Gas*",D907:AE907)</f>
        <v>0</v>
      </c>
      <c r="AH907" s="9">
        <f>SUMIF(Table1[[#Headers],[Steam Consumption]:[CHW Consumption_2]], "Steam*",D907:AE907)</f>
        <v>111.6</v>
      </c>
      <c r="AI907" s="9">
        <f>SUMIF(Table1[[#Headers],[Steam Consumption]:[CHW Consumption_2]], "HW *",D907:AE907)</f>
        <v>0</v>
      </c>
      <c r="AJ907" s="9">
        <f>SUMIF(Table1[[#Headers],[Steam Consumption]:[CHW Consumption_2]], "CHW*",D907:AE907)</f>
        <v>0</v>
      </c>
      <c r="AK907" s="9">
        <f>SUMIF(Table1[[#Headers],[Steam Consumption]:[CHW Consumption_2]], "DW*",D907:AE907)</f>
        <v>0</v>
      </c>
      <c r="AL907" s="9">
        <f>Table1[[#This Row],[Total Elec Consumption]]*3.412</f>
        <v>198728.51897354497</v>
      </c>
      <c r="AM907" s="9">
        <f>Table1[[#This Row],[Total Gas Consumption]]*1</f>
        <v>0</v>
      </c>
      <c r="AN907" s="9">
        <f>Table1[[#This Row],[Total Steam Consumption]]*950/1000</f>
        <v>106.02</v>
      </c>
      <c r="AO907" s="9">
        <f>Table1[[#This Row],[Total HW Consumption]]</f>
        <v>0</v>
      </c>
      <c r="AP907" s="9">
        <f>Table1[[#This Row],[Total CHW Consumption]]</f>
        <v>0</v>
      </c>
      <c r="AQ907" s="9">
        <f>Table1[[#This Row],[Total DW Consumption]]*0</f>
        <v>0</v>
      </c>
      <c r="AR907" s="9">
        <f>SUM(Table1[[#This Row],[Total Elec Energy]:[Total DW Energy]])</f>
        <v>198834.53897354496</v>
      </c>
      <c r="AS907" s="7">
        <f>IFERROR(Table1[[#This Row],[Total Building Energy (kBTU)]]/Table1[[#This Row],[Building Area]],0)</f>
        <v>2.8469600803760677</v>
      </c>
    </row>
    <row r="908" spans="1:45" x14ac:dyDescent="0.25">
      <c r="A908" s="4">
        <v>44105</v>
      </c>
      <c r="B908" t="s">
        <v>117</v>
      </c>
      <c r="C908">
        <f>VLOOKUP(Table1[[#This Row],[Building]],Building_Areas,2,FALSE)</f>
        <v>63711</v>
      </c>
      <c r="D908">
        <v>0</v>
      </c>
      <c r="F908">
        <v>181320.50399999999</v>
      </c>
      <c r="G908">
        <v>2.8459842727315539</v>
      </c>
      <c r="H908">
        <v>51310</v>
      </c>
      <c r="I908">
        <v>1832</v>
      </c>
      <c r="AF908" s="9">
        <f>SUMIF(Table1[[#Headers],[Steam Consumption]:[CHW Consumption_2]], "Elec*",D908:AE908)</f>
        <v>53142</v>
      </c>
      <c r="AG908" s="9">
        <f>SUMIF(Table1[[#Headers],[Steam Consumption]:[CHW Consumption_2]], "Gas*",D908:AE908)</f>
        <v>0</v>
      </c>
      <c r="AH908" s="9">
        <f>SUMIF(Table1[[#Headers],[Steam Consumption]:[CHW Consumption_2]], "Steam*",D908:AE908)</f>
        <v>0</v>
      </c>
      <c r="AI908" s="9">
        <f>SUMIF(Table1[[#Headers],[Steam Consumption]:[CHW Consumption_2]], "HW *",D908:AE908)</f>
        <v>0</v>
      </c>
      <c r="AJ908" s="9">
        <f>SUMIF(Table1[[#Headers],[Steam Consumption]:[CHW Consumption_2]], "CHW*",D908:AE908)</f>
        <v>0</v>
      </c>
      <c r="AK908" s="9">
        <f>SUMIF(Table1[[#Headers],[Steam Consumption]:[CHW Consumption_2]], "DW*",D908:AE908)</f>
        <v>0</v>
      </c>
      <c r="AL908" s="9">
        <f>Table1[[#This Row],[Total Elec Consumption]]*3.412</f>
        <v>181320.50399999999</v>
      </c>
      <c r="AM908" s="9">
        <f>Table1[[#This Row],[Total Gas Consumption]]*1</f>
        <v>0</v>
      </c>
      <c r="AN908" s="9">
        <f>Table1[[#This Row],[Total Steam Consumption]]*950/1000</f>
        <v>0</v>
      </c>
      <c r="AO908" s="9">
        <f>Table1[[#This Row],[Total HW Consumption]]</f>
        <v>0</v>
      </c>
      <c r="AP908" s="9">
        <f>Table1[[#This Row],[Total CHW Consumption]]</f>
        <v>0</v>
      </c>
      <c r="AQ908" s="9">
        <f>Table1[[#This Row],[Total DW Consumption]]*0</f>
        <v>0</v>
      </c>
      <c r="AR908" s="9">
        <f>SUM(Table1[[#This Row],[Total Elec Energy]:[Total DW Energy]])</f>
        <v>181320.50399999999</v>
      </c>
      <c r="AS908" s="7">
        <f>IFERROR(Table1[[#This Row],[Total Building Energy (kBTU)]]/Table1[[#This Row],[Building Area]],0)</f>
        <v>2.8459842727315534</v>
      </c>
    </row>
    <row r="909" spans="1:45" x14ac:dyDescent="0.25">
      <c r="A909" s="4">
        <v>44470</v>
      </c>
      <c r="B909" t="s">
        <v>119</v>
      </c>
      <c r="C909">
        <f>VLOOKUP(Table1[[#This Row],[Building]],Building_Areas,2,FALSE)</f>
        <v>36500</v>
      </c>
      <c r="E909">
        <v>16050.25</v>
      </c>
      <c r="F909">
        <v>54812.454379310337</v>
      </c>
      <c r="G909">
        <v>1.501711078885215</v>
      </c>
      <c r="K909">
        <v>25409.310344827591</v>
      </c>
      <c r="N909">
        <v>23592.068965517239</v>
      </c>
      <c r="AF909" s="9">
        <f>SUMIF(Table1[[#Headers],[Steam Consumption]:[CHW Consumption_2]], "Elec*",D909:AE909)</f>
        <v>16050.25</v>
      </c>
      <c r="AG909" s="9">
        <f>SUMIF(Table1[[#Headers],[Steam Consumption]:[CHW Consumption_2]], "Gas*",D909:AE909)</f>
        <v>0</v>
      </c>
      <c r="AH909" s="9">
        <f>SUMIF(Table1[[#Headers],[Steam Consumption]:[CHW Consumption_2]], "Steam*",D909:AE909)</f>
        <v>0</v>
      </c>
      <c r="AI909" s="9">
        <f>SUMIF(Table1[[#Headers],[Steam Consumption]:[CHW Consumption_2]], "HW *",D909:AE909)</f>
        <v>25409.310344827591</v>
      </c>
      <c r="AJ909" s="9">
        <f>SUMIF(Table1[[#Headers],[Steam Consumption]:[CHW Consumption_2]], "CHW*",D909:AE909)</f>
        <v>23592.068965517239</v>
      </c>
      <c r="AK909" s="9">
        <f>SUMIF(Table1[[#Headers],[Steam Consumption]:[CHW Consumption_2]], "DW*",D909:AE909)</f>
        <v>0</v>
      </c>
      <c r="AL909" s="9">
        <f>Table1[[#This Row],[Total Elec Consumption]]*3.412</f>
        <v>54763.453000000001</v>
      </c>
      <c r="AM909" s="9">
        <f>Table1[[#This Row],[Total Gas Consumption]]*1</f>
        <v>0</v>
      </c>
      <c r="AN909" s="9">
        <f>Table1[[#This Row],[Total Steam Consumption]]*950/1000</f>
        <v>0</v>
      </c>
      <c r="AO909" s="9">
        <f>Table1[[#This Row],[Total HW Consumption]]</f>
        <v>25409.310344827591</v>
      </c>
      <c r="AP909" s="9">
        <f>Table1[[#This Row],[Total CHW Consumption]]</f>
        <v>23592.068965517239</v>
      </c>
      <c r="AQ909" s="9">
        <f>Table1[[#This Row],[Total DW Consumption]]*0</f>
        <v>0</v>
      </c>
      <c r="AR909" s="9">
        <f>SUM(Table1[[#This Row],[Total Elec Energy]:[Total DW Energy]])</f>
        <v>103764.83231034482</v>
      </c>
      <c r="AS909" s="7">
        <f>IFERROR(Table1[[#This Row],[Total Building Energy (kBTU)]]/Table1[[#This Row],[Building Area]],0)</f>
        <v>2.842872118091639</v>
      </c>
    </row>
    <row r="910" spans="1:45" x14ac:dyDescent="0.25">
      <c r="A910" s="4">
        <v>44562</v>
      </c>
      <c r="B910" t="s">
        <v>97</v>
      </c>
      <c r="C910">
        <f>VLOOKUP(Table1[[#This Row],[Building]],Building_Areas,2,FALSE)</f>
        <v>15616</v>
      </c>
      <c r="E910">
        <v>9178.2142857142844</v>
      </c>
      <c r="F910">
        <v>1333316.067142857</v>
      </c>
      <c r="G910">
        <v>85.381407988144034</v>
      </c>
      <c r="J910">
        <v>13020</v>
      </c>
      <c r="AF910" s="9">
        <f>SUMIF(Table1[[#Headers],[Steam Consumption]:[CHW Consumption_2]], "Elec*",D910:AE910)</f>
        <v>9178.2142857142844</v>
      </c>
      <c r="AG910" s="9">
        <f>SUMIF(Table1[[#Headers],[Steam Consumption]:[CHW Consumption_2]], "Gas*",D910:AE910)</f>
        <v>13020</v>
      </c>
      <c r="AH910" s="9">
        <f>SUMIF(Table1[[#Headers],[Steam Consumption]:[CHW Consumption_2]], "Steam*",D910:AE910)</f>
        <v>0</v>
      </c>
      <c r="AI910" s="9">
        <f>SUMIF(Table1[[#Headers],[Steam Consumption]:[CHW Consumption_2]], "HW *",D910:AE910)</f>
        <v>0</v>
      </c>
      <c r="AJ910" s="9">
        <f>SUMIF(Table1[[#Headers],[Steam Consumption]:[CHW Consumption_2]], "CHW*",D910:AE910)</f>
        <v>0</v>
      </c>
      <c r="AK910" s="9">
        <f>SUMIF(Table1[[#Headers],[Steam Consumption]:[CHW Consumption_2]], "DW*",D910:AE910)</f>
        <v>0</v>
      </c>
      <c r="AL910" s="9">
        <f>Table1[[#This Row],[Total Elec Consumption]]*3.412</f>
        <v>31316.067142857137</v>
      </c>
      <c r="AM910" s="9">
        <f>Table1[[#This Row],[Total Gas Consumption]]*1</f>
        <v>13020</v>
      </c>
      <c r="AN910" s="9">
        <f>Table1[[#This Row],[Total Steam Consumption]]*950/1000</f>
        <v>0</v>
      </c>
      <c r="AO910" s="9">
        <f>Table1[[#This Row],[Total HW Consumption]]</f>
        <v>0</v>
      </c>
      <c r="AP910" s="9">
        <f>Table1[[#This Row],[Total CHW Consumption]]</f>
        <v>0</v>
      </c>
      <c r="AQ910" s="9">
        <f>Table1[[#This Row],[Total DW Consumption]]*0</f>
        <v>0</v>
      </c>
      <c r="AR910" s="9">
        <f>SUM(Table1[[#This Row],[Total Elec Energy]:[Total DW Energy]])</f>
        <v>44336.067142857137</v>
      </c>
      <c r="AS910" s="7">
        <f>IFERROR(Table1[[#This Row],[Total Building Energy (kBTU)]]/Table1[[#This Row],[Building Area]],0)</f>
        <v>2.8391436438817328</v>
      </c>
    </row>
    <row r="911" spans="1:45" x14ac:dyDescent="0.25">
      <c r="A911" s="4">
        <v>43497</v>
      </c>
      <c r="B911" t="s">
        <v>97</v>
      </c>
      <c r="C911">
        <f>VLOOKUP(Table1[[#This Row],[Building]],Building_Areas,2,FALSE)</f>
        <v>15616</v>
      </c>
      <c r="E911">
        <v>9635.5</v>
      </c>
      <c r="F911">
        <v>1177516.3259999999</v>
      </c>
      <c r="G911">
        <v>75.4044778432377</v>
      </c>
      <c r="J911">
        <v>11446.4</v>
      </c>
      <c r="AF911" s="9">
        <f>SUMIF(Table1[[#Headers],[Steam Consumption]:[CHW Consumption_2]], "Elec*",D911:AE911)</f>
        <v>9635.5</v>
      </c>
      <c r="AG911" s="9">
        <f>SUMIF(Table1[[#Headers],[Steam Consumption]:[CHW Consumption_2]], "Gas*",D911:AE911)</f>
        <v>11446.4</v>
      </c>
      <c r="AH911" s="9">
        <f>SUMIF(Table1[[#Headers],[Steam Consumption]:[CHW Consumption_2]], "Steam*",D911:AE911)</f>
        <v>0</v>
      </c>
      <c r="AI911" s="9">
        <f>SUMIF(Table1[[#Headers],[Steam Consumption]:[CHW Consumption_2]], "HW *",D911:AE911)</f>
        <v>0</v>
      </c>
      <c r="AJ911" s="9">
        <f>SUMIF(Table1[[#Headers],[Steam Consumption]:[CHW Consumption_2]], "CHW*",D911:AE911)</f>
        <v>0</v>
      </c>
      <c r="AK911" s="9">
        <f>SUMIF(Table1[[#Headers],[Steam Consumption]:[CHW Consumption_2]], "DW*",D911:AE911)</f>
        <v>0</v>
      </c>
      <c r="AL911" s="9">
        <f>Table1[[#This Row],[Total Elec Consumption]]*3.412</f>
        <v>32876.326000000001</v>
      </c>
      <c r="AM911" s="9">
        <f>Table1[[#This Row],[Total Gas Consumption]]*1</f>
        <v>11446.4</v>
      </c>
      <c r="AN911" s="9">
        <f>Table1[[#This Row],[Total Steam Consumption]]*950/1000</f>
        <v>0</v>
      </c>
      <c r="AO911" s="9">
        <f>Table1[[#This Row],[Total HW Consumption]]</f>
        <v>0</v>
      </c>
      <c r="AP911" s="9">
        <f>Table1[[#This Row],[Total CHW Consumption]]</f>
        <v>0</v>
      </c>
      <c r="AQ911" s="9">
        <f>Table1[[#This Row],[Total DW Consumption]]*0</f>
        <v>0</v>
      </c>
      <c r="AR911" s="9">
        <f>SUM(Table1[[#This Row],[Total Elec Energy]:[Total DW Energy]])</f>
        <v>44322.726000000002</v>
      </c>
      <c r="AS911" s="7">
        <f>IFERROR(Table1[[#This Row],[Total Building Energy (kBTU)]]/Table1[[#This Row],[Building Area]],0)</f>
        <v>2.8382893186475413</v>
      </c>
    </row>
    <row r="912" spans="1:45" x14ac:dyDescent="0.25">
      <c r="A912" s="4">
        <v>44743</v>
      </c>
      <c r="B912" t="s">
        <v>117</v>
      </c>
      <c r="C912">
        <f>VLOOKUP(Table1[[#This Row],[Building]],Building_Areas,2,FALSE)</f>
        <v>63711</v>
      </c>
      <c r="D912">
        <v>0</v>
      </c>
      <c r="H912">
        <v>52813.666666666672</v>
      </c>
      <c r="AF912" s="9">
        <f>SUMIF(Table1[[#Headers],[Steam Consumption]:[CHW Consumption_2]], "Elec*",D912:AE912)</f>
        <v>52813.666666666672</v>
      </c>
      <c r="AG912" s="9">
        <f>SUMIF(Table1[[#Headers],[Steam Consumption]:[CHW Consumption_2]], "Gas*",D912:AE912)</f>
        <v>0</v>
      </c>
      <c r="AH912" s="9">
        <f>SUMIF(Table1[[#Headers],[Steam Consumption]:[CHW Consumption_2]], "Steam*",D912:AE912)</f>
        <v>0</v>
      </c>
      <c r="AI912" s="9">
        <f>SUMIF(Table1[[#Headers],[Steam Consumption]:[CHW Consumption_2]], "HW *",D912:AE912)</f>
        <v>0</v>
      </c>
      <c r="AJ912" s="9">
        <f>SUMIF(Table1[[#Headers],[Steam Consumption]:[CHW Consumption_2]], "CHW*",D912:AE912)</f>
        <v>0</v>
      </c>
      <c r="AK912" s="9">
        <f>SUMIF(Table1[[#Headers],[Steam Consumption]:[CHW Consumption_2]], "DW*",D912:AE912)</f>
        <v>0</v>
      </c>
      <c r="AL912" s="9">
        <f>Table1[[#This Row],[Total Elec Consumption]]*3.412</f>
        <v>180200.23066666667</v>
      </c>
      <c r="AM912" s="9">
        <f>Table1[[#This Row],[Total Gas Consumption]]*1</f>
        <v>0</v>
      </c>
      <c r="AN912" s="9">
        <f>Table1[[#This Row],[Total Steam Consumption]]*950/1000</f>
        <v>0</v>
      </c>
      <c r="AO912" s="9">
        <f>Table1[[#This Row],[Total HW Consumption]]</f>
        <v>0</v>
      </c>
      <c r="AP912" s="9">
        <f>Table1[[#This Row],[Total CHW Consumption]]</f>
        <v>0</v>
      </c>
      <c r="AQ912" s="9">
        <f>Table1[[#This Row],[Total DW Consumption]]*0</f>
        <v>0</v>
      </c>
      <c r="AR912" s="9">
        <f>SUM(Table1[[#This Row],[Total Elec Energy]:[Total DW Energy]])</f>
        <v>180200.23066666667</v>
      </c>
      <c r="AS912" s="7">
        <f>IFERROR(Table1[[#This Row],[Total Building Energy (kBTU)]]/Table1[[#This Row],[Building Area]],0)</f>
        <v>2.8284006006288815</v>
      </c>
    </row>
    <row r="913" spans="1:45" x14ac:dyDescent="0.25">
      <c r="A913" s="4">
        <v>43435</v>
      </c>
      <c r="B913" t="s">
        <v>108</v>
      </c>
      <c r="C913">
        <f>VLOOKUP(Table1[[#This Row],[Building]],Building_Areas,2,FALSE)</f>
        <v>87647</v>
      </c>
      <c r="E913">
        <v>35939.333333333328</v>
      </c>
      <c r="F913">
        <v>12117150.03146667</v>
      </c>
      <c r="G913">
        <v>138.24945555999261</v>
      </c>
      <c r="J913">
        <v>119945.2</v>
      </c>
      <c r="K913">
        <v>0</v>
      </c>
      <c r="L913">
        <v>0</v>
      </c>
      <c r="N913">
        <v>19.633333333333329</v>
      </c>
      <c r="AB913">
        <v>5006.5</v>
      </c>
      <c r="AC913">
        <v>0</v>
      </c>
      <c r="AD913">
        <v>0</v>
      </c>
      <c r="AE913">
        <v>0</v>
      </c>
      <c r="AF913" s="9">
        <f>SUMIF(Table1[[#Headers],[Steam Consumption]:[CHW Consumption_2]], "Elec*",D913:AE913)</f>
        <v>35939.333333333328</v>
      </c>
      <c r="AG913" s="9">
        <f>SUMIF(Table1[[#Headers],[Steam Consumption]:[CHW Consumption_2]], "Gas*",D913:AE913)</f>
        <v>119945.2</v>
      </c>
      <c r="AH913" s="9">
        <f>SUMIF(Table1[[#Headers],[Steam Consumption]:[CHW Consumption_2]], "Steam*",D913:AE913)</f>
        <v>0</v>
      </c>
      <c r="AI913" s="9">
        <f>SUMIF(Table1[[#Headers],[Steam Consumption]:[CHW Consumption_2]], "HW *",D913:AE913)</f>
        <v>5006.5</v>
      </c>
      <c r="AJ913" s="9">
        <f>SUMIF(Table1[[#Headers],[Steam Consumption]:[CHW Consumption_2]], "CHW*",D913:AE913)</f>
        <v>19.633333333333329</v>
      </c>
      <c r="AK913" s="9">
        <f>SUMIF(Table1[[#Headers],[Steam Consumption]:[CHW Consumption_2]], "DW*",D913:AE913)</f>
        <v>0</v>
      </c>
      <c r="AL913" s="9">
        <f>Table1[[#This Row],[Total Elec Consumption]]*3.412</f>
        <v>122625.00533333332</v>
      </c>
      <c r="AM913" s="9">
        <f>Table1[[#This Row],[Total Gas Consumption]]*1</f>
        <v>119945.2</v>
      </c>
      <c r="AN913" s="9">
        <f>Table1[[#This Row],[Total Steam Consumption]]*950/1000</f>
        <v>0</v>
      </c>
      <c r="AO913" s="9">
        <f>Table1[[#This Row],[Total HW Consumption]]</f>
        <v>5006.5</v>
      </c>
      <c r="AP913" s="9">
        <f>Table1[[#This Row],[Total CHW Consumption]]</f>
        <v>19.633333333333329</v>
      </c>
      <c r="AQ913" s="9">
        <f>Table1[[#This Row],[Total DW Consumption]]*0</f>
        <v>0</v>
      </c>
      <c r="AR913" s="9">
        <f>SUM(Table1[[#This Row],[Total Elec Energy]:[Total DW Energy]])</f>
        <v>247596.33866666665</v>
      </c>
      <c r="AS913" s="7">
        <f>IFERROR(Table1[[#This Row],[Total Building Energy (kBTU)]]/Table1[[#This Row],[Building Area]],0)</f>
        <v>2.8249265652750997</v>
      </c>
    </row>
    <row r="914" spans="1:45" x14ac:dyDescent="0.25">
      <c r="A914" s="4">
        <v>43344</v>
      </c>
      <c r="B914" t="s">
        <v>99</v>
      </c>
      <c r="C914">
        <f>VLOOKUP(Table1[[#This Row],[Building]],Building_Areas,2,FALSE)</f>
        <v>123454</v>
      </c>
      <c r="D914">
        <v>69107.142857142855</v>
      </c>
      <c r="F914">
        <v>63472982.103492059</v>
      </c>
      <c r="G914">
        <v>514.14277466499311</v>
      </c>
      <c r="H914">
        <v>33258.888888888891</v>
      </c>
      <c r="I914">
        <v>49688.888888888891</v>
      </c>
      <c r="L914">
        <v>164250</v>
      </c>
      <c r="N914">
        <v>0</v>
      </c>
      <c r="AF914" s="9">
        <f>SUMIF(Table1[[#Headers],[Steam Consumption]:[CHW Consumption_2]], "Elec*",D914:AE914)</f>
        <v>82947.777777777781</v>
      </c>
      <c r="AG914" s="9">
        <f>SUMIF(Table1[[#Headers],[Steam Consumption]:[CHW Consumption_2]], "Gas*",D914:AE914)</f>
        <v>0</v>
      </c>
      <c r="AH914" s="9">
        <f>SUMIF(Table1[[#Headers],[Steam Consumption]:[CHW Consumption_2]], "Steam*",D914:AE914)</f>
        <v>69107.142857142855</v>
      </c>
      <c r="AI914" s="9">
        <f>SUMIF(Table1[[#Headers],[Steam Consumption]:[CHW Consumption_2]], "HW *",D914:AE914)</f>
        <v>0</v>
      </c>
      <c r="AJ914" s="9">
        <f>SUMIF(Table1[[#Headers],[Steam Consumption]:[CHW Consumption_2]], "CHW*",D914:AE914)</f>
        <v>0</v>
      </c>
      <c r="AK914" s="9">
        <f>SUMIF(Table1[[#Headers],[Steam Consumption]:[CHW Consumption_2]], "DW*",D914:AE914)</f>
        <v>164250</v>
      </c>
      <c r="AL914" s="9">
        <f>Table1[[#This Row],[Total Elec Consumption]]*3.412</f>
        <v>283017.81777777779</v>
      </c>
      <c r="AM914" s="9">
        <f>Table1[[#This Row],[Total Gas Consumption]]*1</f>
        <v>0</v>
      </c>
      <c r="AN914" s="9">
        <f>Table1[[#This Row],[Total Steam Consumption]]*950/1000</f>
        <v>65651.78571428571</v>
      </c>
      <c r="AO914" s="9">
        <f>Table1[[#This Row],[Total HW Consumption]]</f>
        <v>0</v>
      </c>
      <c r="AP914" s="9">
        <f>Table1[[#This Row],[Total CHW Consumption]]</f>
        <v>0</v>
      </c>
      <c r="AQ914" s="9">
        <f>Table1[[#This Row],[Total DW Consumption]]*0</f>
        <v>0</v>
      </c>
      <c r="AR914" s="9">
        <f>SUM(Table1[[#This Row],[Total Elec Energy]:[Total DW Energy]])</f>
        <v>348669.60349206347</v>
      </c>
      <c r="AS914" s="7">
        <f>IFERROR(Table1[[#This Row],[Total Building Energy (kBTU)]]/Table1[[#This Row],[Building Area]],0)</f>
        <v>2.8242876171858624</v>
      </c>
    </row>
    <row r="915" spans="1:45" x14ac:dyDescent="0.25">
      <c r="A915" s="4">
        <v>44713</v>
      </c>
      <c r="B915" t="s">
        <v>120</v>
      </c>
      <c r="C915">
        <f>VLOOKUP(Table1[[#This Row],[Building]],Building_Areas,2,FALSE)</f>
        <v>36500</v>
      </c>
      <c r="D915">
        <v>29232.857142857141</v>
      </c>
      <c r="E915">
        <v>22052.307692307691</v>
      </c>
      <c r="F915">
        <v>26995853.902417582</v>
      </c>
      <c r="G915">
        <v>739.61243568267344</v>
      </c>
      <c r="K915">
        <v>0</v>
      </c>
      <c r="L915">
        <v>260245.71428571429</v>
      </c>
      <c r="N915">
        <v>0</v>
      </c>
      <c r="AF915" s="9">
        <f>SUMIF(Table1[[#Headers],[Steam Consumption]:[CHW Consumption_2]], "Elec*",D915:AE915)</f>
        <v>22052.307692307691</v>
      </c>
      <c r="AG915" s="9">
        <f>SUMIF(Table1[[#Headers],[Steam Consumption]:[CHW Consumption_2]], "Gas*",D915:AE915)</f>
        <v>0</v>
      </c>
      <c r="AH915" s="9">
        <f>SUMIF(Table1[[#Headers],[Steam Consumption]:[CHW Consumption_2]], "Steam*",D915:AE915)</f>
        <v>29232.857142857141</v>
      </c>
      <c r="AI915" s="9">
        <f>SUMIF(Table1[[#Headers],[Steam Consumption]:[CHW Consumption_2]], "HW *",D915:AE915)</f>
        <v>0</v>
      </c>
      <c r="AJ915" s="9">
        <f>SUMIF(Table1[[#Headers],[Steam Consumption]:[CHW Consumption_2]], "CHW*",D915:AE915)</f>
        <v>0</v>
      </c>
      <c r="AK915" s="9">
        <f>SUMIF(Table1[[#Headers],[Steam Consumption]:[CHW Consumption_2]], "DW*",D915:AE915)</f>
        <v>260245.71428571429</v>
      </c>
      <c r="AL915" s="9">
        <f>Table1[[#This Row],[Total Elec Consumption]]*3.412</f>
        <v>75242.473846153836</v>
      </c>
      <c r="AM915" s="9">
        <f>Table1[[#This Row],[Total Gas Consumption]]*1</f>
        <v>0</v>
      </c>
      <c r="AN915" s="9">
        <f>Table1[[#This Row],[Total Steam Consumption]]*950/1000</f>
        <v>27771.214285714283</v>
      </c>
      <c r="AO915" s="9">
        <f>Table1[[#This Row],[Total HW Consumption]]</f>
        <v>0</v>
      </c>
      <c r="AP915" s="9">
        <f>Table1[[#This Row],[Total CHW Consumption]]</f>
        <v>0</v>
      </c>
      <c r="AQ915" s="9">
        <f>Table1[[#This Row],[Total DW Consumption]]*0</f>
        <v>0</v>
      </c>
      <c r="AR915" s="9">
        <f>SUM(Table1[[#This Row],[Total Elec Energy]:[Total DW Energy]])</f>
        <v>103013.68813186811</v>
      </c>
      <c r="AS915" s="7">
        <f>IFERROR(Table1[[#This Row],[Total Building Energy (kBTU)]]/Table1[[#This Row],[Building Area]],0)</f>
        <v>2.8222928255306332</v>
      </c>
    </row>
    <row r="916" spans="1:45" x14ac:dyDescent="0.25">
      <c r="A916" s="4">
        <v>44531</v>
      </c>
      <c r="B916" t="s">
        <v>108</v>
      </c>
      <c r="C916">
        <f>VLOOKUP(Table1[[#This Row],[Building]],Building_Areas,2,FALSE)</f>
        <v>87647</v>
      </c>
      <c r="E916">
        <v>30006.523809523809</v>
      </c>
      <c r="F916">
        <v>13716971.0554881</v>
      </c>
      <c r="G916">
        <v>156.50245935956849</v>
      </c>
      <c r="J916">
        <v>136145.79999999999</v>
      </c>
      <c r="K916">
        <v>1433.75</v>
      </c>
      <c r="L916">
        <v>0</v>
      </c>
      <c r="N916">
        <v>0</v>
      </c>
      <c r="AB916">
        <v>7341.8333333333339</v>
      </c>
      <c r="AC916">
        <v>0</v>
      </c>
      <c r="AD916">
        <v>20.666666666666661</v>
      </c>
      <c r="AE916">
        <v>0</v>
      </c>
      <c r="AF916" s="9">
        <f>SUMIF(Table1[[#Headers],[Steam Consumption]:[CHW Consumption_2]], "Elec*",D916:AE916)</f>
        <v>30006.523809523809</v>
      </c>
      <c r="AG916" s="9">
        <f>SUMIF(Table1[[#Headers],[Steam Consumption]:[CHW Consumption_2]], "Gas*",D916:AE916)</f>
        <v>136145.79999999999</v>
      </c>
      <c r="AH916" s="9">
        <f>SUMIF(Table1[[#Headers],[Steam Consumption]:[CHW Consumption_2]], "Steam*",D916:AE916)</f>
        <v>0</v>
      </c>
      <c r="AI916" s="9">
        <f>SUMIF(Table1[[#Headers],[Steam Consumption]:[CHW Consumption_2]], "HW *",D916:AE916)</f>
        <v>8775.5833333333339</v>
      </c>
      <c r="AJ916" s="9">
        <f>SUMIF(Table1[[#Headers],[Steam Consumption]:[CHW Consumption_2]], "CHW*",D916:AE916)</f>
        <v>20.666666666666661</v>
      </c>
      <c r="AK916" s="9">
        <f>SUMIF(Table1[[#Headers],[Steam Consumption]:[CHW Consumption_2]], "DW*",D916:AE916)</f>
        <v>0</v>
      </c>
      <c r="AL916" s="9">
        <f>Table1[[#This Row],[Total Elec Consumption]]*3.412</f>
        <v>102382.25923809524</v>
      </c>
      <c r="AM916" s="9">
        <f>Table1[[#This Row],[Total Gas Consumption]]*1</f>
        <v>136145.79999999999</v>
      </c>
      <c r="AN916" s="9">
        <f>Table1[[#This Row],[Total Steam Consumption]]*950/1000</f>
        <v>0</v>
      </c>
      <c r="AO916" s="9">
        <f>Table1[[#This Row],[Total HW Consumption]]</f>
        <v>8775.5833333333339</v>
      </c>
      <c r="AP916" s="9">
        <f>Table1[[#This Row],[Total CHW Consumption]]</f>
        <v>20.666666666666661</v>
      </c>
      <c r="AQ916" s="9">
        <f>Table1[[#This Row],[Total DW Consumption]]*0</f>
        <v>0</v>
      </c>
      <c r="AR916" s="9">
        <f>SUM(Table1[[#This Row],[Total Elec Energy]:[Total DW Energy]])</f>
        <v>247324.30923809524</v>
      </c>
      <c r="AS916" s="7">
        <f>IFERROR(Table1[[#This Row],[Total Building Energy (kBTU)]]/Table1[[#This Row],[Building Area]],0)</f>
        <v>2.8218228717251614</v>
      </c>
    </row>
    <row r="917" spans="1:45" x14ac:dyDescent="0.25">
      <c r="A917" s="4">
        <v>44440</v>
      </c>
      <c r="B917" t="s">
        <v>98</v>
      </c>
      <c r="C917">
        <f>VLOOKUP(Table1[[#This Row],[Building]],Building_Areas,2,FALSE)</f>
        <v>53163.17</v>
      </c>
      <c r="E917">
        <v>42073</v>
      </c>
      <c r="F917">
        <v>785187.85860869568</v>
      </c>
      <c r="G917">
        <v>14.769442255115321</v>
      </c>
      <c r="J917">
        <v>6372</v>
      </c>
      <c r="L917">
        <v>4434.782608695652</v>
      </c>
      <c r="AF917" s="9">
        <f>SUMIF(Table1[[#Headers],[Steam Consumption]:[CHW Consumption_2]], "Elec*",D917:AE917)</f>
        <v>42073</v>
      </c>
      <c r="AG917" s="9">
        <f>SUMIF(Table1[[#Headers],[Steam Consumption]:[CHW Consumption_2]], "Gas*",D917:AE917)</f>
        <v>6372</v>
      </c>
      <c r="AH917" s="9">
        <f>SUMIF(Table1[[#Headers],[Steam Consumption]:[CHW Consumption_2]], "Steam*",D917:AE917)</f>
        <v>0</v>
      </c>
      <c r="AI917" s="9">
        <f>SUMIF(Table1[[#Headers],[Steam Consumption]:[CHW Consumption_2]], "HW *",D917:AE917)</f>
        <v>0</v>
      </c>
      <c r="AJ917" s="9">
        <f>SUMIF(Table1[[#Headers],[Steam Consumption]:[CHW Consumption_2]], "CHW*",D917:AE917)</f>
        <v>0</v>
      </c>
      <c r="AK917" s="9">
        <f>SUMIF(Table1[[#Headers],[Steam Consumption]:[CHW Consumption_2]], "DW*",D917:AE917)</f>
        <v>4434.782608695652</v>
      </c>
      <c r="AL917" s="9">
        <f>Table1[[#This Row],[Total Elec Consumption]]*3.412</f>
        <v>143553.076</v>
      </c>
      <c r="AM917" s="9">
        <f>Table1[[#This Row],[Total Gas Consumption]]*1</f>
        <v>6372</v>
      </c>
      <c r="AN917" s="9">
        <f>Table1[[#This Row],[Total Steam Consumption]]*950/1000</f>
        <v>0</v>
      </c>
      <c r="AO917" s="9">
        <f>Table1[[#This Row],[Total HW Consumption]]</f>
        <v>0</v>
      </c>
      <c r="AP917" s="9">
        <f>Table1[[#This Row],[Total CHW Consumption]]</f>
        <v>0</v>
      </c>
      <c r="AQ917" s="9">
        <f>Table1[[#This Row],[Total DW Consumption]]*0</f>
        <v>0</v>
      </c>
      <c r="AR917" s="9">
        <f>SUM(Table1[[#This Row],[Total Elec Energy]:[Total DW Energy]])</f>
        <v>149925.076</v>
      </c>
      <c r="AS917" s="7">
        <f>IFERROR(Table1[[#This Row],[Total Building Energy (kBTU)]]/Table1[[#This Row],[Building Area]],0)</f>
        <v>2.820092857517714</v>
      </c>
    </row>
    <row r="918" spans="1:45" x14ac:dyDescent="0.25">
      <c r="A918" s="4">
        <v>43221</v>
      </c>
      <c r="B918" t="s">
        <v>114</v>
      </c>
      <c r="C918">
        <f>VLOOKUP(Table1[[#This Row],[Building]],Building_Areas,2,FALSE)</f>
        <v>102517</v>
      </c>
      <c r="D918">
        <v>154935.86206896551</v>
      </c>
      <c r="E918">
        <v>41135.807692307702</v>
      </c>
      <c r="F918">
        <v>141441861.58274269</v>
      </c>
      <c r="G918">
        <v>1379.691773878895</v>
      </c>
      <c r="AF918" s="9">
        <f>SUMIF(Table1[[#Headers],[Steam Consumption]:[CHW Consumption_2]], "Elec*",D918:AE918)</f>
        <v>41135.807692307702</v>
      </c>
      <c r="AG918" s="9">
        <f>SUMIF(Table1[[#Headers],[Steam Consumption]:[CHW Consumption_2]], "Gas*",D918:AE918)</f>
        <v>0</v>
      </c>
      <c r="AH918" s="9">
        <f>SUMIF(Table1[[#Headers],[Steam Consumption]:[CHW Consumption_2]], "Steam*",D918:AE918)</f>
        <v>154935.86206896551</v>
      </c>
      <c r="AI918" s="9">
        <f>SUMIF(Table1[[#Headers],[Steam Consumption]:[CHW Consumption_2]], "HW *",D918:AE918)</f>
        <v>0</v>
      </c>
      <c r="AJ918" s="9">
        <f>SUMIF(Table1[[#Headers],[Steam Consumption]:[CHW Consumption_2]], "CHW*",D918:AE918)</f>
        <v>0</v>
      </c>
      <c r="AK918" s="9">
        <f>SUMIF(Table1[[#Headers],[Steam Consumption]:[CHW Consumption_2]], "DW*",D918:AE918)</f>
        <v>0</v>
      </c>
      <c r="AL918" s="9">
        <f>Table1[[#This Row],[Total Elec Consumption]]*3.412</f>
        <v>140355.37584615388</v>
      </c>
      <c r="AM918" s="9">
        <f>Table1[[#This Row],[Total Gas Consumption]]*1</f>
        <v>0</v>
      </c>
      <c r="AN918" s="9">
        <f>Table1[[#This Row],[Total Steam Consumption]]*950/1000</f>
        <v>147189.06896551722</v>
      </c>
      <c r="AO918" s="9">
        <f>Table1[[#This Row],[Total HW Consumption]]</f>
        <v>0</v>
      </c>
      <c r="AP918" s="9">
        <f>Table1[[#This Row],[Total CHW Consumption]]</f>
        <v>0</v>
      </c>
      <c r="AQ918" s="9">
        <f>Table1[[#This Row],[Total DW Consumption]]*0</f>
        <v>0</v>
      </c>
      <c r="AR918" s="9">
        <f>SUM(Table1[[#This Row],[Total Elec Energy]:[Total DW Energy]])</f>
        <v>287544.4448116711</v>
      </c>
      <c r="AS918" s="7">
        <f>IFERROR(Table1[[#This Row],[Total Building Energy (kBTU)]]/Table1[[#This Row],[Building Area]],0)</f>
        <v>2.8048464626517662</v>
      </c>
    </row>
    <row r="919" spans="1:45" x14ac:dyDescent="0.25">
      <c r="A919" s="4">
        <v>44105</v>
      </c>
      <c r="B919" t="s">
        <v>101</v>
      </c>
      <c r="C919">
        <f>VLOOKUP(Table1[[#This Row],[Building]],Building_Areas,2,FALSE)</f>
        <v>30399</v>
      </c>
      <c r="D919">
        <v>56370</v>
      </c>
      <c r="E919">
        <v>5757</v>
      </c>
      <c r="F919">
        <v>51441144.304000013</v>
      </c>
      <c r="G919">
        <v>1692.19856916346</v>
      </c>
      <c r="H919">
        <v>0</v>
      </c>
      <c r="I919">
        <v>3535</v>
      </c>
      <c r="AF919" s="9">
        <f>SUMIF(Table1[[#Headers],[Steam Consumption]:[CHW Consumption_2]], "Elec*",D919:AE919)</f>
        <v>9292</v>
      </c>
      <c r="AG919" s="9">
        <f>SUMIF(Table1[[#Headers],[Steam Consumption]:[CHW Consumption_2]], "Gas*",D919:AE919)</f>
        <v>0</v>
      </c>
      <c r="AH919" s="9">
        <f>SUMIF(Table1[[#Headers],[Steam Consumption]:[CHW Consumption_2]], "Steam*",D919:AE919)</f>
        <v>56370</v>
      </c>
      <c r="AI919" s="9">
        <f>SUMIF(Table1[[#Headers],[Steam Consumption]:[CHW Consumption_2]], "HW *",D919:AE919)</f>
        <v>0</v>
      </c>
      <c r="AJ919" s="9">
        <f>SUMIF(Table1[[#Headers],[Steam Consumption]:[CHW Consumption_2]], "CHW*",D919:AE919)</f>
        <v>0</v>
      </c>
      <c r="AK919" s="9">
        <f>SUMIF(Table1[[#Headers],[Steam Consumption]:[CHW Consumption_2]], "DW*",D919:AE919)</f>
        <v>0</v>
      </c>
      <c r="AL919" s="9">
        <f>Table1[[#This Row],[Total Elec Consumption]]*3.412</f>
        <v>31704.304</v>
      </c>
      <c r="AM919" s="9">
        <f>Table1[[#This Row],[Total Gas Consumption]]*1</f>
        <v>0</v>
      </c>
      <c r="AN919" s="9">
        <f>Table1[[#This Row],[Total Steam Consumption]]*950/1000</f>
        <v>53551.5</v>
      </c>
      <c r="AO919" s="9">
        <f>Table1[[#This Row],[Total HW Consumption]]</f>
        <v>0</v>
      </c>
      <c r="AP919" s="9">
        <f>Table1[[#This Row],[Total CHW Consumption]]</f>
        <v>0</v>
      </c>
      <c r="AQ919" s="9">
        <f>Table1[[#This Row],[Total DW Consumption]]*0</f>
        <v>0</v>
      </c>
      <c r="AR919" s="9">
        <f>SUM(Table1[[#This Row],[Total Elec Energy]:[Total DW Energy]])</f>
        <v>85255.804000000004</v>
      </c>
      <c r="AS919" s="7">
        <f>IFERROR(Table1[[#This Row],[Total Building Energy (kBTU)]]/Table1[[#This Row],[Building Area]],0)</f>
        <v>2.8045594920885555</v>
      </c>
    </row>
    <row r="920" spans="1:45" x14ac:dyDescent="0.25">
      <c r="A920" s="4">
        <v>43282</v>
      </c>
      <c r="B920" t="s">
        <v>99</v>
      </c>
      <c r="C920">
        <f>VLOOKUP(Table1[[#This Row],[Building]],Building_Areas,2,FALSE)</f>
        <v>123454</v>
      </c>
      <c r="D920">
        <v>65980.571428596973</v>
      </c>
      <c r="F920">
        <v>60610094.089166157</v>
      </c>
      <c r="G920">
        <v>490.952857656829</v>
      </c>
      <c r="H920">
        <v>29517.857142856341</v>
      </c>
      <c r="I920">
        <v>53503.857142861933</v>
      </c>
      <c r="L920">
        <v>152542.85714285079</v>
      </c>
      <c r="N920">
        <v>0</v>
      </c>
      <c r="AF920" s="9">
        <f>SUMIF(Table1[[#Headers],[Steam Consumption]:[CHW Consumption_2]], "Elec*",D920:AE920)</f>
        <v>83021.714285718277</v>
      </c>
      <c r="AG920" s="9">
        <f>SUMIF(Table1[[#Headers],[Steam Consumption]:[CHW Consumption_2]], "Gas*",D920:AE920)</f>
        <v>0</v>
      </c>
      <c r="AH920" s="9">
        <f>SUMIF(Table1[[#Headers],[Steam Consumption]:[CHW Consumption_2]], "Steam*",D920:AE920)</f>
        <v>65980.571428596973</v>
      </c>
      <c r="AI920" s="9">
        <f>SUMIF(Table1[[#Headers],[Steam Consumption]:[CHW Consumption_2]], "HW *",D920:AE920)</f>
        <v>0</v>
      </c>
      <c r="AJ920" s="9">
        <f>SUMIF(Table1[[#Headers],[Steam Consumption]:[CHW Consumption_2]], "CHW*",D920:AE920)</f>
        <v>0</v>
      </c>
      <c r="AK920" s="9">
        <f>SUMIF(Table1[[#Headers],[Steam Consumption]:[CHW Consumption_2]], "DW*",D920:AE920)</f>
        <v>152542.85714285079</v>
      </c>
      <c r="AL920" s="9">
        <f>Table1[[#This Row],[Total Elec Consumption]]*3.412</f>
        <v>283270.08914287074</v>
      </c>
      <c r="AM920" s="9">
        <f>Table1[[#This Row],[Total Gas Consumption]]*1</f>
        <v>0</v>
      </c>
      <c r="AN920" s="9">
        <f>Table1[[#This Row],[Total Steam Consumption]]*950/1000</f>
        <v>62681.542857167122</v>
      </c>
      <c r="AO920" s="9">
        <f>Table1[[#This Row],[Total HW Consumption]]</f>
        <v>0</v>
      </c>
      <c r="AP920" s="9">
        <f>Table1[[#This Row],[Total CHW Consumption]]</f>
        <v>0</v>
      </c>
      <c r="AQ920" s="9">
        <f>Table1[[#This Row],[Total DW Consumption]]*0</f>
        <v>0</v>
      </c>
      <c r="AR920" s="9">
        <f>SUM(Table1[[#This Row],[Total Elec Energy]:[Total DW Energy]])</f>
        <v>345951.63200003788</v>
      </c>
      <c r="AS920" s="7">
        <f>IFERROR(Table1[[#This Row],[Total Building Energy (kBTU)]]/Table1[[#This Row],[Building Area]],0)</f>
        <v>2.8022715505373488</v>
      </c>
    </row>
    <row r="921" spans="1:45" x14ac:dyDescent="0.25">
      <c r="A921" s="4">
        <v>44075</v>
      </c>
      <c r="B921" t="s">
        <v>87</v>
      </c>
      <c r="C921">
        <f>VLOOKUP(Table1[[#This Row],[Building]],Building_Areas,2,FALSE)</f>
        <v>69841</v>
      </c>
      <c r="F921">
        <v>1033841.316</v>
      </c>
      <c r="G921">
        <v>14.802785126215261</v>
      </c>
      <c r="H921">
        <v>6182</v>
      </c>
      <c r="I921">
        <v>15260</v>
      </c>
      <c r="M921">
        <v>0</v>
      </c>
      <c r="O921">
        <v>35651</v>
      </c>
      <c r="P921">
        <v>0</v>
      </c>
      <c r="Q921">
        <v>0</v>
      </c>
      <c r="R921">
        <v>68</v>
      </c>
      <c r="S921">
        <v>852</v>
      </c>
      <c r="AF921" s="9">
        <f>SUMIF(Table1[[#Headers],[Steam Consumption]:[CHW Consumption_2]], "Elec*",D921:AE921)</f>
        <v>57093</v>
      </c>
      <c r="AG921" s="9">
        <f>SUMIF(Table1[[#Headers],[Steam Consumption]:[CHW Consumption_2]], "Gas*",D921:AE921)</f>
        <v>0</v>
      </c>
      <c r="AH921" s="9">
        <f>SUMIF(Table1[[#Headers],[Steam Consumption]:[CHW Consumption_2]], "Steam*",D921:AE921)</f>
        <v>920</v>
      </c>
      <c r="AI921" s="9">
        <f>SUMIF(Table1[[#Headers],[Steam Consumption]:[CHW Consumption_2]], "HW *",D921:AE921)</f>
        <v>0</v>
      </c>
      <c r="AJ921" s="9">
        <f>SUMIF(Table1[[#Headers],[Steam Consumption]:[CHW Consumption_2]], "CHW*",D921:AE921)</f>
        <v>0</v>
      </c>
      <c r="AK921" s="9">
        <f>SUMIF(Table1[[#Headers],[Steam Consumption]:[CHW Consumption_2]], "DW*",D921:AE921)</f>
        <v>0</v>
      </c>
      <c r="AL921" s="9">
        <f>Table1[[#This Row],[Total Elec Consumption]]*3.412</f>
        <v>194801.31599999999</v>
      </c>
      <c r="AM921" s="9">
        <f>Table1[[#This Row],[Total Gas Consumption]]*1</f>
        <v>0</v>
      </c>
      <c r="AN921" s="9">
        <f>Table1[[#This Row],[Total Steam Consumption]]*950/1000</f>
        <v>874</v>
      </c>
      <c r="AO921" s="9">
        <f>Table1[[#This Row],[Total HW Consumption]]</f>
        <v>0</v>
      </c>
      <c r="AP921" s="9">
        <f>Table1[[#This Row],[Total CHW Consumption]]</f>
        <v>0</v>
      </c>
      <c r="AQ921" s="9">
        <f>Table1[[#This Row],[Total DW Consumption]]*0</f>
        <v>0</v>
      </c>
      <c r="AR921" s="9">
        <f>SUM(Table1[[#This Row],[Total Elec Energy]:[Total DW Energy]])</f>
        <v>195675.31599999999</v>
      </c>
      <c r="AS921" s="7">
        <f>IFERROR(Table1[[#This Row],[Total Building Energy (kBTU)]]/Table1[[#This Row],[Building Area]],0)</f>
        <v>2.8017255766670006</v>
      </c>
    </row>
    <row r="922" spans="1:45" x14ac:dyDescent="0.25">
      <c r="A922" s="4">
        <v>44593</v>
      </c>
      <c r="B922" t="s">
        <v>117</v>
      </c>
      <c r="C922">
        <f>VLOOKUP(Table1[[#This Row],[Building]],Building_Areas,2,FALSE)</f>
        <v>63711</v>
      </c>
      <c r="D922">
        <v>0</v>
      </c>
      <c r="H922">
        <v>52204</v>
      </c>
      <c r="AF922" s="9">
        <f>SUMIF(Table1[[#Headers],[Steam Consumption]:[CHW Consumption_2]], "Elec*",D922:AE922)</f>
        <v>52204</v>
      </c>
      <c r="AG922" s="9">
        <f>SUMIF(Table1[[#Headers],[Steam Consumption]:[CHW Consumption_2]], "Gas*",D922:AE922)</f>
        <v>0</v>
      </c>
      <c r="AH922" s="9">
        <f>SUMIF(Table1[[#Headers],[Steam Consumption]:[CHW Consumption_2]], "Steam*",D922:AE922)</f>
        <v>0</v>
      </c>
      <c r="AI922" s="9">
        <f>SUMIF(Table1[[#Headers],[Steam Consumption]:[CHW Consumption_2]], "HW *",D922:AE922)</f>
        <v>0</v>
      </c>
      <c r="AJ922" s="9">
        <f>SUMIF(Table1[[#Headers],[Steam Consumption]:[CHW Consumption_2]], "CHW*",D922:AE922)</f>
        <v>0</v>
      </c>
      <c r="AK922" s="9">
        <f>SUMIF(Table1[[#Headers],[Steam Consumption]:[CHW Consumption_2]], "DW*",D922:AE922)</f>
        <v>0</v>
      </c>
      <c r="AL922" s="9">
        <f>Table1[[#This Row],[Total Elec Consumption]]*3.412</f>
        <v>178120.04800000001</v>
      </c>
      <c r="AM922" s="9">
        <f>Table1[[#This Row],[Total Gas Consumption]]*1</f>
        <v>0</v>
      </c>
      <c r="AN922" s="9">
        <f>Table1[[#This Row],[Total Steam Consumption]]*950/1000</f>
        <v>0</v>
      </c>
      <c r="AO922" s="9">
        <f>Table1[[#This Row],[Total HW Consumption]]</f>
        <v>0</v>
      </c>
      <c r="AP922" s="9">
        <f>Table1[[#This Row],[Total CHW Consumption]]</f>
        <v>0</v>
      </c>
      <c r="AQ922" s="9">
        <f>Table1[[#This Row],[Total DW Consumption]]*0</f>
        <v>0</v>
      </c>
      <c r="AR922" s="9">
        <f>SUM(Table1[[#This Row],[Total Elec Energy]:[Total DW Energy]])</f>
        <v>178120.04800000001</v>
      </c>
      <c r="AS922" s="7">
        <f>IFERROR(Table1[[#This Row],[Total Building Energy (kBTU)]]/Table1[[#This Row],[Building Area]],0)</f>
        <v>2.795750309993565</v>
      </c>
    </row>
    <row r="923" spans="1:45" x14ac:dyDescent="0.25">
      <c r="A923" s="4">
        <v>43435</v>
      </c>
      <c r="B923" t="s">
        <v>194</v>
      </c>
      <c r="C923">
        <f>VLOOKUP(Table1[[#This Row],[Building]],Building_Areas,2,FALSE)</f>
        <v>93667</v>
      </c>
      <c r="F923">
        <v>380531.53573724948</v>
      </c>
      <c r="G923">
        <v>4.062599802889487</v>
      </c>
      <c r="H923">
        <v>61347.966666666667</v>
      </c>
      <c r="I923">
        <v>15018.20588235138</v>
      </c>
      <c r="K923">
        <v>155</v>
      </c>
      <c r="L923">
        <v>119970</v>
      </c>
      <c r="AF923" s="9">
        <f>SUMIF(Table1[[#Headers],[Steam Consumption]:[CHW Consumption_2]], "Elec*",D923:AE923)</f>
        <v>76366.172549018054</v>
      </c>
      <c r="AG923" s="9">
        <f>SUMIF(Table1[[#Headers],[Steam Consumption]:[CHW Consumption_2]], "Gas*",D923:AE923)</f>
        <v>0</v>
      </c>
      <c r="AH923" s="9">
        <f>SUMIF(Table1[[#Headers],[Steam Consumption]:[CHW Consumption_2]], "Steam*",D923:AE923)</f>
        <v>0</v>
      </c>
      <c r="AI923" s="9">
        <f>SUMIF(Table1[[#Headers],[Steam Consumption]:[CHW Consumption_2]], "HW *",D923:AE923)</f>
        <v>155</v>
      </c>
      <c r="AJ923" s="9">
        <f>SUMIF(Table1[[#Headers],[Steam Consumption]:[CHW Consumption_2]], "CHW*",D923:AE923)</f>
        <v>0</v>
      </c>
      <c r="AK923" s="9">
        <f>SUMIF(Table1[[#Headers],[Steam Consumption]:[CHW Consumption_2]], "DW*",D923:AE923)</f>
        <v>119970</v>
      </c>
      <c r="AL923" s="9">
        <f>Table1[[#This Row],[Total Elec Consumption]]*3.412</f>
        <v>260561.38073724959</v>
      </c>
      <c r="AM923" s="9">
        <f>Table1[[#This Row],[Total Gas Consumption]]*1</f>
        <v>0</v>
      </c>
      <c r="AN923" s="9">
        <f>Table1[[#This Row],[Total Steam Consumption]]*950/1000</f>
        <v>0</v>
      </c>
      <c r="AO923" s="9">
        <f>Table1[[#This Row],[Total HW Consumption]]</f>
        <v>155</v>
      </c>
      <c r="AP923" s="9">
        <f>Table1[[#This Row],[Total CHW Consumption]]</f>
        <v>0</v>
      </c>
      <c r="AQ923" s="9">
        <f>Table1[[#This Row],[Total DW Consumption]]*0</f>
        <v>0</v>
      </c>
      <c r="AR923" s="9">
        <f>SUM(Table1[[#This Row],[Total Elec Energy]:[Total DW Energy]])</f>
        <v>260716.38073724959</v>
      </c>
      <c r="AS923" s="7">
        <f>IFERROR(Table1[[#This Row],[Total Building Energy (kBTU)]]/Table1[[#This Row],[Building Area]],0)</f>
        <v>2.7834389991912798</v>
      </c>
    </row>
    <row r="924" spans="1:45" x14ac:dyDescent="0.25">
      <c r="A924" s="4">
        <v>44317</v>
      </c>
      <c r="B924" t="s">
        <v>108</v>
      </c>
      <c r="C924">
        <f>VLOOKUP(Table1[[#This Row],[Building]],Building_Areas,2,FALSE)</f>
        <v>87647</v>
      </c>
      <c r="E924">
        <v>29680</v>
      </c>
      <c r="F924">
        <v>11469696.195</v>
      </c>
      <c r="G924">
        <v>130.86239340764661</v>
      </c>
      <c r="J924">
        <v>113684</v>
      </c>
      <c r="K924">
        <v>1</v>
      </c>
      <c r="L924">
        <v>0</v>
      </c>
      <c r="N924">
        <v>271</v>
      </c>
      <c r="AB924">
        <v>4983</v>
      </c>
      <c r="AC924">
        <v>230</v>
      </c>
      <c r="AD924">
        <v>11740</v>
      </c>
      <c r="AE924">
        <v>10810</v>
      </c>
      <c r="AF924" s="9">
        <f>SUMIF(Table1[[#Headers],[Steam Consumption]:[CHW Consumption_2]], "Elec*",D924:AE924)</f>
        <v>29680</v>
      </c>
      <c r="AG924" s="9">
        <f>SUMIF(Table1[[#Headers],[Steam Consumption]:[CHW Consumption_2]], "Gas*",D924:AE924)</f>
        <v>113684</v>
      </c>
      <c r="AH924" s="9">
        <f>SUMIF(Table1[[#Headers],[Steam Consumption]:[CHW Consumption_2]], "Steam*",D924:AE924)</f>
        <v>0</v>
      </c>
      <c r="AI924" s="9">
        <f>SUMIF(Table1[[#Headers],[Steam Consumption]:[CHW Consumption_2]], "HW *",D924:AE924)</f>
        <v>5214</v>
      </c>
      <c r="AJ924" s="9">
        <f>SUMIF(Table1[[#Headers],[Steam Consumption]:[CHW Consumption_2]], "CHW*",D924:AE924)</f>
        <v>22821</v>
      </c>
      <c r="AK924" s="9">
        <f>SUMIF(Table1[[#Headers],[Steam Consumption]:[CHW Consumption_2]], "DW*",D924:AE924)</f>
        <v>0</v>
      </c>
      <c r="AL924" s="9">
        <f>Table1[[#This Row],[Total Elec Consumption]]*3.412</f>
        <v>101268.16</v>
      </c>
      <c r="AM924" s="9">
        <f>Table1[[#This Row],[Total Gas Consumption]]*1</f>
        <v>113684</v>
      </c>
      <c r="AN924" s="9">
        <f>Table1[[#This Row],[Total Steam Consumption]]*950/1000</f>
        <v>0</v>
      </c>
      <c r="AO924" s="9">
        <f>Table1[[#This Row],[Total HW Consumption]]</f>
        <v>5214</v>
      </c>
      <c r="AP924" s="9">
        <f>Table1[[#This Row],[Total CHW Consumption]]</f>
        <v>22821</v>
      </c>
      <c r="AQ924" s="9">
        <f>Table1[[#This Row],[Total DW Consumption]]*0</f>
        <v>0</v>
      </c>
      <c r="AR924" s="9">
        <f>SUM(Table1[[#This Row],[Total Elec Energy]:[Total DW Energy]])</f>
        <v>242987.16</v>
      </c>
      <c r="AS924" s="7">
        <f>IFERROR(Table1[[#This Row],[Total Building Energy (kBTU)]]/Table1[[#This Row],[Building Area]],0)</f>
        <v>2.7723385854621378</v>
      </c>
    </row>
    <row r="925" spans="1:45" x14ac:dyDescent="0.25">
      <c r="A925" s="4">
        <v>43831</v>
      </c>
      <c r="B925" t="s">
        <v>97</v>
      </c>
      <c r="C925">
        <f>VLOOKUP(Table1[[#This Row],[Building]],Building_Areas,2,FALSE)</f>
        <v>15616</v>
      </c>
      <c r="E925">
        <v>8588.1481481481478</v>
      </c>
      <c r="F925">
        <v>1412544.140791826</v>
      </c>
      <c r="G925">
        <v>90.454927048656899</v>
      </c>
      <c r="J925">
        <v>13832.413793103449</v>
      </c>
      <c r="AF925" s="9">
        <f>SUMIF(Table1[[#Headers],[Steam Consumption]:[CHW Consumption_2]], "Elec*",D925:AE925)</f>
        <v>8588.1481481481478</v>
      </c>
      <c r="AG925" s="9">
        <f>SUMIF(Table1[[#Headers],[Steam Consumption]:[CHW Consumption_2]], "Gas*",D925:AE925)</f>
        <v>13832.413793103449</v>
      </c>
      <c r="AH925" s="9">
        <f>SUMIF(Table1[[#Headers],[Steam Consumption]:[CHW Consumption_2]], "Steam*",D925:AE925)</f>
        <v>0</v>
      </c>
      <c r="AI925" s="9">
        <f>SUMIF(Table1[[#Headers],[Steam Consumption]:[CHW Consumption_2]], "HW *",D925:AE925)</f>
        <v>0</v>
      </c>
      <c r="AJ925" s="9">
        <f>SUMIF(Table1[[#Headers],[Steam Consumption]:[CHW Consumption_2]], "CHW*",D925:AE925)</f>
        <v>0</v>
      </c>
      <c r="AK925" s="9">
        <f>SUMIF(Table1[[#Headers],[Steam Consumption]:[CHW Consumption_2]], "DW*",D925:AE925)</f>
        <v>0</v>
      </c>
      <c r="AL925" s="9">
        <f>Table1[[#This Row],[Total Elec Consumption]]*3.412</f>
        <v>29302.761481481481</v>
      </c>
      <c r="AM925" s="9">
        <f>Table1[[#This Row],[Total Gas Consumption]]*1</f>
        <v>13832.413793103449</v>
      </c>
      <c r="AN925" s="9">
        <f>Table1[[#This Row],[Total Steam Consumption]]*950/1000</f>
        <v>0</v>
      </c>
      <c r="AO925" s="9">
        <f>Table1[[#This Row],[Total HW Consumption]]</f>
        <v>0</v>
      </c>
      <c r="AP925" s="9">
        <f>Table1[[#This Row],[Total CHW Consumption]]</f>
        <v>0</v>
      </c>
      <c r="AQ925" s="9">
        <f>Table1[[#This Row],[Total DW Consumption]]*0</f>
        <v>0</v>
      </c>
      <c r="AR925" s="9">
        <f>SUM(Table1[[#This Row],[Total Elec Energy]:[Total DW Energy]])</f>
        <v>43135.17527458493</v>
      </c>
      <c r="AS925" s="7">
        <f>IFERROR(Table1[[#This Row],[Total Building Energy (kBTU)]]/Table1[[#This Row],[Building Area]],0)</f>
        <v>2.7622422691204487</v>
      </c>
    </row>
    <row r="926" spans="1:45" x14ac:dyDescent="0.25">
      <c r="A926" s="4">
        <v>43313</v>
      </c>
      <c r="B926" t="s">
        <v>68</v>
      </c>
      <c r="C926">
        <f>VLOOKUP(Table1[[#This Row],[Building]],Building_Areas,2,FALSE)</f>
        <v>15616</v>
      </c>
      <c r="E926">
        <v>9042.7885714286331</v>
      </c>
      <c r="F926">
        <v>1246853.994605714</v>
      </c>
      <c r="G926">
        <v>79.844646170960203</v>
      </c>
      <c r="J926">
        <v>12160</v>
      </c>
      <c r="AF926" s="9">
        <f>SUMIF(Table1[[#Headers],[Steam Consumption]:[CHW Consumption_2]], "Elec*",D926:AE926)</f>
        <v>9042.7885714286331</v>
      </c>
      <c r="AG926" s="9">
        <f>SUMIF(Table1[[#Headers],[Steam Consumption]:[CHW Consumption_2]], "Gas*",D926:AE926)</f>
        <v>12160</v>
      </c>
      <c r="AH926" s="9">
        <f>SUMIF(Table1[[#Headers],[Steam Consumption]:[CHW Consumption_2]], "Steam*",D926:AE926)</f>
        <v>0</v>
      </c>
      <c r="AI926" s="9">
        <f>SUMIF(Table1[[#Headers],[Steam Consumption]:[CHW Consumption_2]], "HW *",D926:AE926)</f>
        <v>0</v>
      </c>
      <c r="AJ926" s="9">
        <f>SUMIF(Table1[[#Headers],[Steam Consumption]:[CHW Consumption_2]], "CHW*",D926:AE926)</f>
        <v>0</v>
      </c>
      <c r="AK926" s="9">
        <f>SUMIF(Table1[[#Headers],[Steam Consumption]:[CHW Consumption_2]], "DW*",D926:AE926)</f>
        <v>0</v>
      </c>
      <c r="AL926" s="9">
        <f>Table1[[#This Row],[Total Elec Consumption]]*3.412</f>
        <v>30853.994605714495</v>
      </c>
      <c r="AM926" s="9">
        <f>Table1[[#This Row],[Total Gas Consumption]]*1</f>
        <v>12160</v>
      </c>
      <c r="AN926" s="9">
        <f>Table1[[#This Row],[Total Steam Consumption]]*950/1000</f>
        <v>0</v>
      </c>
      <c r="AO926" s="9">
        <f>Table1[[#This Row],[Total HW Consumption]]</f>
        <v>0</v>
      </c>
      <c r="AP926" s="9">
        <f>Table1[[#This Row],[Total CHW Consumption]]</f>
        <v>0</v>
      </c>
      <c r="AQ926" s="9">
        <f>Table1[[#This Row],[Total DW Consumption]]*0</f>
        <v>0</v>
      </c>
      <c r="AR926" s="9">
        <f>SUM(Table1[[#This Row],[Total Elec Energy]:[Total DW Energy]])</f>
        <v>43013.994605714499</v>
      </c>
      <c r="AS926" s="7">
        <f>IFERROR(Table1[[#This Row],[Total Building Energy (kBTU)]]/Table1[[#This Row],[Building Area]],0)</f>
        <v>2.7544822365339714</v>
      </c>
    </row>
    <row r="927" spans="1:45" x14ac:dyDescent="0.25">
      <c r="A927" s="4">
        <v>44593</v>
      </c>
      <c r="B927" t="s">
        <v>97</v>
      </c>
      <c r="C927">
        <f>VLOOKUP(Table1[[#This Row],[Building]],Building_Areas,2,FALSE)</f>
        <v>15616</v>
      </c>
      <c r="E927">
        <v>8214</v>
      </c>
      <c r="F927">
        <v>1514026.1680000001</v>
      </c>
      <c r="G927">
        <v>96.953519979508187</v>
      </c>
      <c r="J927">
        <v>14860</v>
      </c>
      <c r="AF927" s="9">
        <f>SUMIF(Table1[[#Headers],[Steam Consumption]:[CHW Consumption_2]], "Elec*",D927:AE927)</f>
        <v>8214</v>
      </c>
      <c r="AG927" s="9">
        <f>SUMIF(Table1[[#Headers],[Steam Consumption]:[CHW Consumption_2]], "Gas*",D927:AE927)</f>
        <v>14860</v>
      </c>
      <c r="AH927" s="9">
        <f>SUMIF(Table1[[#Headers],[Steam Consumption]:[CHW Consumption_2]], "Steam*",D927:AE927)</f>
        <v>0</v>
      </c>
      <c r="AI927" s="9">
        <f>SUMIF(Table1[[#Headers],[Steam Consumption]:[CHW Consumption_2]], "HW *",D927:AE927)</f>
        <v>0</v>
      </c>
      <c r="AJ927" s="9">
        <f>SUMIF(Table1[[#Headers],[Steam Consumption]:[CHW Consumption_2]], "CHW*",D927:AE927)</f>
        <v>0</v>
      </c>
      <c r="AK927" s="9">
        <f>SUMIF(Table1[[#Headers],[Steam Consumption]:[CHW Consumption_2]], "DW*",D927:AE927)</f>
        <v>0</v>
      </c>
      <c r="AL927" s="9">
        <f>Table1[[#This Row],[Total Elec Consumption]]*3.412</f>
        <v>28026.167999999998</v>
      </c>
      <c r="AM927" s="9">
        <f>Table1[[#This Row],[Total Gas Consumption]]*1</f>
        <v>14860</v>
      </c>
      <c r="AN927" s="9">
        <f>Table1[[#This Row],[Total Steam Consumption]]*950/1000</f>
        <v>0</v>
      </c>
      <c r="AO927" s="9">
        <f>Table1[[#This Row],[Total HW Consumption]]</f>
        <v>0</v>
      </c>
      <c r="AP927" s="9">
        <f>Table1[[#This Row],[Total CHW Consumption]]</f>
        <v>0</v>
      </c>
      <c r="AQ927" s="9">
        <f>Table1[[#This Row],[Total DW Consumption]]*0</f>
        <v>0</v>
      </c>
      <c r="AR927" s="9">
        <f>SUM(Table1[[#This Row],[Total Elec Energy]:[Total DW Energy]])</f>
        <v>42886.167999999998</v>
      </c>
      <c r="AS927" s="7">
        <f>IFERROR(Table1[[#This Row],[Total Building Energy (kBTU)]]/Table1[[#This Row],[Building Area]],0)</f>
        <v>2.7462966188524587</v>
      </c>
    </row>
    <row r="928" spans="1:45" x14ac:dyDescent="0.25">
      <c r="A928" s="4">
        <v>44378</v>
      </c>
      <c r="B928" t="s">
        <v>98</v>
      </c>
      <c r="C928">
        <f>VLOOKUP(Table1[[#This Row],[Building]],Building_Areas,2,FALSE)</f>
        <v>53163.17</v>
      </c>
      <c r="E928">
        <v>41416</v>
      </c>
      <c r="F928">
        <v>589711.39199999999</v>
      </c>
      <c r="G928">
        <v>11.09251532080582</v>
      </c>
      <c r="J928">
        <v>4468</v>
      </c>
      <c r="L928">
        <v>1600</v>
      </c>
      <c r="AF928" s="9">
        <f>SUMIF(Table1[[#Headers],[Steam Consumption]:[CHW Consumption_2]], "Elec*",D928:AE928)</f>
        <v>41416</v>
      </c>
      <c r="AG928" s="9">
        <f>SUMIF(Table1[[#Headers],[Steam Consumption]:[CHW Consumption_2]], "Gas*",D928:AE928)</f>
        <v>4468</v>
      </c>
      <c r="AH928" s="9">
        <f>SUMIF(Table1[[#Headers],[Steam Consumption]:[CHW Consumption_2]], "Steam*",D928:AE928)</f>
        <v>0</v>
      </c>
      <c r="AI928" s="9">
        <f>SUMIF(Table1[[#Headers],[Steam Consumption]:[CHW Consumption_2]], "HW *",D928:AE928)</f>
        <v>0</v>
      </c>
      <c r="AJ928" s="9">
        <f>SUMIF(Table1[[#Headers],[Steam Consumption]:[CHW Consumption_2]], "CHW*",D928:AE928)</f>
        <v>0</v>
      </c>
      <c r="AK928" s="9">
        <f>SUMIF(Table1[[#Headers],[Steam Consumption]:[CHW Consumption_2]], "DW*",D928:AE928)</f>
        <v>1600</v>
      </c>
      <c r="AL928" s="9">
        <f>Table1[[#This Row],[Total Elec Consumption]]*3.412</f>
        <v>141311.39199999999</v>
      </c>
      <c r="AM928" s="9">
        <f>Table1[[#This Row],[Total Gas Consumption]]*1</f>
        <v>4468</v>
      </c>
      <c r="AN928" s="9">
        <f>Table1[[#This Row],[Total Steam Consumption]]*950/1000</f>
        <v>0</v>
      </c>
      <c r="AO928" s="9">
        <f>Table1[[#This Row],[Total HW Consumption]]</f>
        <v>0</v>
      </c>
      <c r="AP928" s="9">
        <f>Table1[[#This Row],[Total CHW Consumption]]</f>
        <v>0</v>
      </c>
      <c r="AQ928" s="9">
        <f>Table1[[#This Row],[Total DW Consumption]]*0</f>
        <v>0</v>
      </c>
      <c r="AR928" s="9">
        <f>SUM(Table1[[#This Row],[Total Elec Energy]:[Total DW Energy]])</f>
        <v>145779.39199999999</v>
      </c>
      <c r="AS928" s="7">
        <f>IFERROR(Table1[[#This Row],[Total Building Energy (kBTU)]]/Table1[[#This Row],[Building Area]],0)</f>
        <v>2.7421124812534692</v>
      </c>
    </row>
    <row r="929" spans="1:45" x14ac:dyDescent="0.25">
      <c r="A929" s="4">
        <v>44287</v>
      </c>
      <c r="B929" t="s">
        <v>117</v>
      </c>
      <c r="C929">
        <f>VLOOKUP(Table1[[#This Row],[Building]],Building_Areas,2,FALSE)</f>
        <v>63711</v>
      </c>
      <c r="D929">
        <v>0</v>
      </c>
      <c r="F929">
        <v>174673.92800000001</v>
      </c>
      <c r="G929">
        <v>2.7416604354036198</v>
      </c>
      <c r="H929">
        <v>49563</v>
      </c>
      <c r="I929">
        <v>1631</v>
      </c>
      <c r="AF929" s="9">
        <f>SUMIF(Table1[[#Headers],[Steam Consumption]:[CHW Consumption_2]], "Elec*",D929:AE929)</f>
        <v>51194</v>
      </c>
      <c r="AG929" s="9">
        <f>SUMIF(Table1[[#Headers],[Steam Consumption]:[CHW Consumption_2]], "Gas*",D929:AE929)</f>
        <v>0</v>
      </c>
      <c r="AH929" s="9">
        <f>SUMIF(Table1[[#Headers],[Steam Consumption]:[CHW Consumption_2]], "Steam*",D929:AE929)</f>
        <v>0</v>
      </c>
      <c r="AI929" s="9">
        <f>SUMIF(Table1[[#Headers],[Steam Consumption]:[CHW Consumption_2]], "HW *",D929:AE929)</f>
        <v>0</v>
      </c>
      <c r="AJ929" s="9">
        <f>SUMIF(Table1[[#Headers],[Steam Consumption]:[CHW Consumption_2]], "CHW*",D929:AE929)</f>
        <v>0</v>
      </c>
      <c r="AK929" s="9">
        <f>SUMIF(Table1[[#Headers],[Steam Consumption]:[CHW Consumption_2]], "DW*",D929:AE929)</f>
        <v>0</v>
      </c>
      <c r="AL929" s="9">
        <f>Table1[[#This Row],[Total Elec Consumption]]*3.412</f>
        <v>174673.92799999999</v>
      </c>
      <c r="AM929" s="9">
        <f>Table1[[#This Row],[Total Gas Consumption]]*1</f>
        <v>0</v>
      </c>
      <c r="AN929" s="9">
        <f>Table1[[#This Row],[Total Steam Consumption]]*950/1000</f>
        <v>0</v>
      </c>
      <c r="AO929" s="9">
        <f>Table1[[#This Row],[Total HW Consumption]]</f>
        <v>0</v>
      </c>
      <c r="AP929" s="9">
        <f>Table1[[#This Row],[Total CHW Consumption]]</f>
        <v>0</v>
      </c>
      <c r="AQ929" s="9">
        <f>Table1[[#This Row],[Total DW Consumption]]*0</f>
        <v>0</v>
      </c>
      <c r="AR929" s="9">
        <f>SUM(Table1[[#This Row],[Total Elec Energy]:[Total DW Energy]])</f>
        <v>174673.92799999999</v>
      </c>
      <c r="AS929" s="7">
        <f>IFERROR(Table1[[#This Row],[Total Building Energy (kBTU)]]/Table1[[#This Row],[Building Area]],0)</f>
        <v>2.7416604354036194</v>
      </c>
    </row>
    <row r="930" spans="1:45" x14ac:dyDescent="0.25">
      <c r="A930" s="4">
        <v>44713</v>
      </c>
      <c r="B930" t="s">
        <v>119</v>
      </c>
      <c r="C930">
        <f>VLOOKUP(Table1[[#This Row],[Building]],Building_Areas,2,FALSE)</f>
        <v>36500</v>
      </c>
      <c r="E930">
        <v>9353.0769230769238</v>
      </c>
      <c r="F930">
        <v>31980.49846153846</v>
      </c>
      <c r="G930">
        <v>0.87617804004214972</v>
      </c>
      <c r="K930">
        <v>96.428571428571431</v>
      </c>
      <c r="N930">
        <v>67703.57142857142</v>
      </c>
      <c r="AF930" s="9">
        <f>SUMIF(Table1[[#Headers],[Steam Consumption]:[CHW Consumption_2]], "Elec*",D930:AE930)</f>
        <v>9353.0769230769238</v>
      </c>
      <c r="AG930" s="9">
        <f>SUMIF(Table1[[#Headers],[Steam Consumption]:[CHW Consumption_2]], "Gas*",D930:AE930)</f>
        <v>0</v>
      </c>
      <c r="AH930" s="9">
        <f>SUMIF(Table1[[#Headers],[Steam Consumption]:[CHW Consumption_2]], "Steam*",D930:AE930)</f>
        <v>0</v>
      </c>
      <c r="AI930" s="9">
        <f>SUMIF(Table1[[#Headers],[Steam Consumption]:[CHW Consumption_2]], "HW *",D930:AE930)</f>
        <v>96.428571428571431</v>
      </c>
      <c r="AJ930" s="9">
        <f>SUMIF(Table1[[#Headers],[Steam Consumption]:[CHW Consumption_2]], "CHW*",D930:AE930)</f>
        <v>67703.57142857142</v>
      </c>
      <c r="AK930" s="9">
        <f>SUMIF(Table1[[#Headers],[Steam Consumption]:[CHW Consumption_2]], "DW*",D930:AE930)</f>
        <v>0</v>
      </c>
      <c r="AL930" s="9">
        <f>Table1[[#This Row],[Total Elec Consumption]]*3.412</f>
        <v>31912.698461538464</v>
      </c>
      <c r="AM930" s="9">
        <f>Table1[[#This Row],[Total Gas Consumption]]*1</f>
        <v>0</v>
      </c>
      <c r="AN930" s="9">
        <f>Table1[[#This Row],[Total Steam Consumption]]*950/1000</f>
        <v>0</v>
      </c>
      <c r="AO930" s="9">
        <f>Table1[[#This Row],[Total HW Consumption]]</f>
        <v>96.428571428571431</v>
      </c>
      <c r="AP930" s="9">
        <f>Table1[[#This Row],[Total CHW Consumption]]</f>
        <v>67703.57142857142</v>
      </c>
      <c r="AQ930" s="9">
        <f>Table1[[#This Row],[Total DW Consumption]]*0</f>
        <v>0</v>
      </c>
      <c r="AR930" s="9">
        <f>SUM(Table1[[#This Row],[Total Elec Energy]:[Total DW Energy]])</f>
        <v>99712.698461538457</v>
      </c>
      <c r="AS930" s="7">
        <f>IFERROR(Table1[[#This Row],[Total Building Energy (kBTU)]]/Table1[[#This Row],[Building Area]],0)</f>
        <v>2.7318547523709165</v>
      </c>
    </row>
    <row r="931" spans="1:45" x14ac:dyDescent="0.25">
      <c r="A931" s="4">
        <v>44348</v>
      </c>
      <c r="B931" t="s">
        <v>98</v>
      </c>
      <c r="C931">
        <f>VLOOKUP(Table1[[#This Row],[Building]],Building_Areas,2,FALSE)</f>
        <v>53163.17</v>
      </c>
      <c r="E931">
        <v>41016</v>
      </c>
      <c r="F931">
        <v>640246.59199999995</v>
      </c>
      <c r="G931">
        <v>12.043086206572241</v>
      </c>
      <c r="J931">
        <v>4984</v>
      </c>
      <c r="L931">
        <v>1900</v>
      </c>
      <c r="AF931" s="9">
        <f>SUMIF(Table1[[#Headers],[Steam Consumption]:[CHW Consumption_2]], "Elec*",D931:AE931)</f>
        <v>41016</v>
      </c>
      <c r="AG931" s="9">
        <f>SUMIF(Table1[[#Headers],[Steam Consumption]:[CHW Consumption_2]], "Gas*",D931:AE931)</f>
        <v>4984</v>
      </c>
      <c r="AH931" s="9">
        <f>SUMIF(Table1[[#Headers],[Steam Consumption]:[CHW Consumption_2]], "Steam*",D931:AE931)</f>
        <v>0</v>
      </c>
      <c r="AI931" s="9">
        <f>SUMIF(Table1[[#Headers],[Steam Consumption]:[CHW Consumption_2]], "HW *",D931:AE931)</f>
        <v>0</v>
      </c>
      <c r="AJ931" s="9">
        <f>SUMIF(Table1[[#Headers],[Steam Consumption]:[CHW Consumption_2]], "CHW*",D931:AE931)</f>
        <v>0</v>
      </c>
      <c r="AK931" s="9">
        <f>SUMIF(Table1[[#Headers],[Steam Consumption]:[CHW Consumption_2]], "DW*",D931:AE931)</f>
        <v>1900</v>
      </c>
      <c r="AL931" s="9">
        <f>Table1[[#This Row],[Total Elec Consumption]]*3.412</f>
        <v>139946.592</v>
      </c>
      <c r="AM931" s="9">
        <f>Table1[[#This Row],[Total Gas Consumption]]*1</f>
        <v>4984</v>
      </c>
      <c r="AN931" s="9">
        <f>Table1[[#This Row],[Total Steam Consumption]]*950/1000</f>
        <v>0</v>
      </c>
      <c r="AO931" s="9">
        <f>Table1[[#This Row],[Total HW Consumption]]</f>
        <v>0</v>
      </c>
      <c r="AP931" s="9">
        <f>Table1[[#This Row],[Total CHW Consumption]]</f>
        <v>0</v>
      </c>
      <c r="AQ931" s="9">
        <f>Table1[[#This Row],[Total DW Consumption]]*0</f>
        <v>0</v>
      </c>
      <c r="AR931" s="9">
        <f>SUM(Table1[[#This Row],[Total Elec Energy]:[Total DW Energy]])</f>
        <v>144930.592</v>
      </c>
      <c r="AS931" s="7">
        <f>IFERROR(Table1[[#This Row],[Total Building Energy (kBTU)]]/Table1[[#This Row],[Building Area]],0)</f>
        <v>2.7261465409229739</v>
      </c>
    </row>
    <row r="932" spans="1:45" x14ac:dyDescent="0.25">
      <c r="A932" s="4">
        <v>44105</v>
      </c>
      <c r="B932" t="s">
        <v>114</v>
      </c>
      <c r="C932">
        <f>VLOOKUP(Table1[[#This Row],[Building]],Building_Areas,2,FALSE)</f>
        <v>102517</v>
      </c>
      <c r="D932">
        <v>170740</v>
      </c>
      <c r="E932">
        <v>34171</v>
      </c>
      <c r="F932">
        <v>155831471.45199999</v>
      </c>
      <c r="G932">
        <v>1520.054931884468</v>
      </c>
      <c r="AF932" s="9">
        <f>SUMIF(Table1[[#Headers],[Steam Consumption]:[CHW Consumption_2]], "Elec*",D932:AE932)</f>
        <v>34171</v>
      </c>
      <c r="AG932" s="9">
        <f>SUMIF(Table1[[#Headers],[Steam Consumption]:[CHW Consumption_2]], "Gas*",D932:AE932)</f>
        <v>0</v>
      </c>
      <c r="AH932" s="9">
        <f>SUMIF(Table1[[#Headers],[Steam Consumption]:[CHW Consumption_2]], "Steam*",D932:AE932)</f>
        <v>170740</v>
      </c>
      <c r="AI932" s="9">
        <f>SUMIF(Table1[[#Headers],[Steam Consumption]:[CHW Consumption_2]], "HW *",D932:AE932)</f>
        <v>0</v>
      </c>
      <c r="AJ932" s="9">
        <f>SUMIF(Table1[[#Headers],[Steam Consumption]:[CHW Consumption_2]], "CHW*",D932:AE932)</f>
        <v>0</v>
      </c>
      <c r="AK932" s="9">
        <f>SUMIF(Table1[[#Headers],[Steam Consumption]:[CHW Consumption_2]], "DW*",D932:AE932)</f>
        <v>0</v>
      </c>
      <c r="AL932" s="9">
        <f>Table1[[#This Row],[Total Elec Consumption]]*3.412</f>
        <v>116591.45199999999</v>
      </c>
      <c r="AM932" s="9">
        <f>Table1[[#This Row],[Total Gas Consumption]]*1</f>
        <v>0</v>
      </c>
      <c r="AN932" s="9">
        <f>Table1[[#This Row],[Total Steam Consumption]]*950/1000</f>
        <v>162203</v>
      </c>
      <c r="AO932" s="9">
        <f>Table1[[#This Row],[Total HW Consumption]]</f>
        <v>0</v>
      </c>
      <c r="AP932" s="9">
        <f>Table1[[#This Row],[Total CHW Consumption]]</f>
        <v>0</v>
      </c>
      <c r="AQ932" s="9">
        <f>Table1[[#This Row],[Total DW Consumption]]*0</f>
        <v>0</v>
      </c>
      <c r="AR932" s="9">
        <f>SUM(Table1[[#This Row],[Total Elec Energy]:[Total DW Energy]])</f>
        <v>278794.45199999999</v>
      </c>
      <c r="AS932" s="7">
        <f>IFERROR(Table1[[#This Row],[Total Building Energy (kBTU)]]/Table1[[#This Row],[Building Area]],0)</f>
        <v>2.7194948350029748</v>
      </c>
    </row>
    <row r="933" spans="1:45" x14ac:dyDescent="0.25">
      <c r="A933" s="4">
        <v>44470</v>
      </c>
      <c r="B933" t="s">
        <v>122</v>
      </c>
      <c r="C933">
        <f>VLOOKUP(Table1[[#This Row],[Building]],Building_Areas,2,FALSE)</f>
        <v>83906</v>
      </c>
      <c r="D933">
        <v>0</v>
      </c>
      <c r="F933">
        <v>114573.9384236453</v>
      </c>
      <c r="G933">
        <v>1.3655035208882</v>
      </c>
      <c r="H933">
        <v>24472.28571428571</v>
      </c>
      <c r="I933">
        <v>9074.1428571428569</v>
      </c>
      <c r="N933">
        <v>113524.13793103449</v>
      </c>
      <c r="AF933" s="9">
        <f>SUMIF(Table1[[#Headers],[Steam Consumption]:[CHW Consumption_2]], "Elec*",D933:AE933)</f>
        <v>33546.428571428565</v>
      </c>
      <c r="AG933" s="9">
        <f>SUMIF(Table1[[#Headers],[Steam Consumption]:[CHW Consumption_2]], "Gas*",D933:AE933)</f>
        <v>0</v>
      </c>
      <c r="AH933" s="9">
        <f>SUMIF(Table1[[#Headers],[Steam Consumption]:[CHW Consumption_2]], "Steam*",D933:AE933)</f>
        <v>0</v>
      </c>
      <c r="AI933" s="9">
        <f>SUMIF(Table1[[#Headers],[Steam Consumption]:[CHW Consumption_2]], "HW *",D933:AE933)</f>
        <v>0</v>
      </c>
      <c r="AJ933" s="9">
        <f>SUMIF(Table1[[#Headers],[Steam Consumption]:[CHW Consumption_2]], "CHW*",D933:AE933)</f>
        <v>113524.13793103449</v>
      </c>
      <c r="AK933" s="9">
        <f>SUMIF(Table1[[#Headers],[Steam Consumption]:[CHW Consumption_2]], "DW*",D933:AE933)</f>
        <v>0</v>
      </c>
      <c r="AL933" s="9">
        <f>Table1[[#This Row],[Total Elec Consumption]]*3.412</f>
        <v>114460.41428571426</v>
      </c>
      <c r="AM933" s="9">
        <f>Table1[[#This Row],[Total Gas Consumption]]*1</f>
        <v>0</v>
      </c>
      <c r="AN933" s="9">
        <f>Table1[[#This Row],[Total Steam Consumption]]*950/1000</f>
        <v>0</v>
      </c>
      <c r="AO933" s="9">
        <f>Table1[[#This Row],[Total HW Consumption]]</f>
        <v>0</v>
      </c>
      <c r="AP933" s="9">
        <f>Table1[[#This Row],[Total CHW Consumption]]</f>
        <v>113524.13793103449</v>
      </c>
      <c r="AQ933" s="9">
        <f>Table1[[#This Row],[Total DW Consumption]]*0</f>
        <v>0</v>
      </c>
      <c r="AR933" s="9">
        <f>SUM(Table1[[#This Row],[Total Elec Energy]:[Total DW Energy]])</f>
        <v>227984.55221674877</v>
      </c>
      <c r="AS933" s="7">
        <f>IFERROR(Table1[[#This Row],[Total Building Energy (kBTU)]]/Table1[[#This Row],[Building Area]],0)</f>
        <v>2.7171424238641904</v>
      </c>
    </row>
    <row r="934" spans="1:45" x14ac:dyDescent="0.25">
      <c r="A934" s="4">
        <v>44621</v>
      </c>
      <c r="B934" t="s">
        <v>117</v>
      </c>
      <c r="C934">
        <f>VLOOKUP(Table1[[#This Row],[Building]],Building_Areas,2,FALSE)</f>
        <v>63711</v>
      </c>
      <c r="D934">
        <v>0</v>
      </c>
      <c r="H934">
        <v>50698.28571428571</v>
      </c>
      <c r="AF934" s="9">
        <f>SUMIF(Table1[[#Headers],[Steam Consumption]:[CHW Consumption_2]], "Elec*",D934:AE934)</f>
        <v>50698.28571428571</v>
      </c>
      <c r="AG934" s="9">
        <f>SUMIF(Table1[[#Headers],[Steam Consumption]:[CHW Consumption_2]], "Gas*",D934:AE934)</f>
        <v>0</v>
      </c>
      <c r="AH934" s="9">
        <f>SUMIF(Table1[[#Headers],[Steam Consumption]:[CHW Consumption_2]], "Steam*",D934:AE934)</f>
        <v>0</v>
      </c>
      <c r="AI934" s="9">
        <f>SUMIF(Table1[[#Headers],[Steam Consumption]:[CHW Consumption_2]], "HW *",D934:AE934)</f>
        <v>0</v>
      </c>
      <c r="AJ934" s="9">
        <f>SUMIF(Table1[[#Headers],[Steam Consumption]:[CHW Consumption_2]], "CHW*",D934:AE934)</f>
        <v>0</v>
      </c>
      <c r="AK934" s="9">
        <f>SUMIF(Table1[[#Headers],[Steam Consumption]:[CHW Consumption_2]], "DW*",D934:AE934)</f>
        <v>0</v>
      </c>
      <c r="AL934" s="9">
        <f>Table1[[#This Row],[Total Elec Consumption]]*3.412</f>
        <v>172982.55085714284</v>
      </c>
      <c r="AM934" s="9">
        <f>Table1[[#This Row],[Total Gas Consumption]]*1</f>
        <v>0</v>
      </c>
      <c r="AN934" s="9">
        <f>Table1[[#This Row],[Total Steam Consumption]]*950/1000</f>
        <v>0</v>
      </c>
      <c r="AO934" s="9">
        <f>Table1[[#This Row],[Total HW Consumption]]</f>
        <v>0</v>
      </c>
      <c r="AP934" s="9">
        <f>Table1[[#This Row],[Total CHW Consumption]]</f>
        <v>0</v>
      </c>
      <c r="AQ934" s="9">
        <f>Table1[[#This Row],[Total DW Consumption]]*0</f>
        <v>0</v>
      </c>
      <c r="AR934" s="9">
        <f>SUM(Table1[[#This Row],[Total Elec Energy]:[Total DW Energy]])</f>
        <v>172982.55085714284</v>
      </c>
      <c r="AS934" s="7">
        <f>IFERROR(Table1[[#This Row],[Total Building Energy (kBTU)]]/Table1[[#This Row],[Building Area]],0)</f>
        <v>2.7151127883276489</v>
      </c>
    </row>
    <row r="935" spans="1:45" x14ac:dyDescent="0.25">
      <c r="A935" s="4">
        <v>44136</v>
      </c>
      <c r="B935" t="s">
        <v>117</v>
      </c>
      <c r="C935">
        <f>VLOOKUP(Table1[[#This Row],[Building]],Building_Areas,2,FALSE)</f>
        <v>63711</v>
      </c>
      <c r="D935">
        <v>0</v>
      </c>
      <c r="F935">
        <v>172972.23789473681</v>
      </c>
      <c r="G935">
        <v>2.7149509173413828</v>
      </c>
      <c r="H935">
        <v>48798.947368421053</v>
      </c>
      <c r="I935">
        <v>1896.3157894736839</v>
      </c>
      <c r="AF935" s="9">
        <f>SUMIF(Table1[[#Headers],[Steam Consumption]:[CHW Consumption_2]], "Elec*",D935:AE935)</f>
        <v>50695.26315789474</v>
      </c>
      <c r="AG935" s="9">
        <f>SUMIF(Table1[[#Headers],[Steam Consumption]:[CHW Consumption_2]], "Gas*",D935:AE935)</f>
        <v>0</v>
      </c>
      <c r="AH935" s="9">
        <f>SUMIF(Table1[[#Headers],[Steam Consumption]:[CHW Consumption_2]], "Steam*",D935:AE935)</f>
        <v>0</v>
      </c>
      <c r="AI935" s="9">
        <f>SUMIF(Table1[[#Headers],[Steam Consumption]:[CHW Consumption_2]], "HW *",D935:AE935)</f>
        <v>0</v>
      </c>
      <c r="AJ935" s="9">
        <f>SUMIF(Table1[[#Headers],[Steam Consumption]:[CHW Consumption_2]], "CHW*",D935:AE935)</f>
        <v>0</v>
      </c>
      <c r="AK935" s="9">
        <f>SUMIF(Table1[[#Headers],[Steam Consumption]:[CHW Consumption_2]], "DW*",D935:AE935)</f>
        <v>0</v>
      </c>
      <c r="AL935" s="9">
        <f>Table1[[#This Row],[Total Elec Consumption]]*3.412</f>
        <v>172972.23789473684</v>
      </c>
      <c r="AM935" s="9">
        <f>Table1[[#This Row],[Total Gas Consumption]]*1</f>
        <v>0</v>
      </c>
      <c r="AN935" s="9">
        <f>Table1[[#This Row],[Total Steam Consumption]]*950/1000</f>
        <v>0</v>
      </c>
      <c r="AO935" s="9">
        <f>Table1[[#This Row],[Total HW Consumption]]</f>
        <v>0</v>
      </c>
      <c r="AP935" s="9">
        <f>Table1[[#This Row],[Total CHW Consumption]]</f>
        <v>0</v>
      </c>
      <c r="AQ935" s="9">
        <f>Table1[[#This Row],[Total DW Consumption]]*0</f>
        <v>0</v>
      </c>
      <c r="AR935" s="9">
        <f>SUM(Table1[[#This Row],[Total Elec Energy]:[Total DW Energy]])</f>
        <v>172972.23789473684</v>
      </c>
      <c r="AS935" s="7">
        <f>IFERROR(Table1[[#This Row],[Total Building Energy (kBTU)]]/Table1[[#This Row],[Building Area]],0)</f>
        <v>2.7149509173413828</v>
      </c>
    </row>
    <row r="936" spans="1:45" x14ac:dyDescent="0.25">
      <c r="A936" s="4">
        <v>44317</v>
      </c>
      <c r="B936" t="s">
        <v>119</v>
      </c>
      <c r="C936">
        <f>VLOOKUP(Table1[[#This Row],[Building]],Building_Areas,2,FALSE)</f>
        <v>36500</v>
      </c>
      <c r="E936">
        <v>12580</v>
      </c>
      <c r="F936">
        <v>42978.94</v>
      </c>
      <c r="G936">
        <v>1.1775052054794519</v>
      </c>
      <c r="K936">
        <v>26890</v>
      </c>
      <c r="N936">
        <v>29090</v>
      </c>
      <c r="AF936" s="9">
        <f>SUMIF(Table1[[#Headers],[Steam Consumption]:[CHW Consumption_2]], "Elec*",D936:AE936)</f>
        <v>12580</v>
      </c>
      <c r="AG936" s="9">
        <f>SUMIF(Table1[[#Headers],[Steam Consumption]:[CHW Consumption_2]], "Gas*",D936:AE936)</f>
        <v>0</v>
      </c>
      <c r="AH936" s="9">
        <f>SUMIF(Table1[[#Headers],[Steam Consumption]:[CHW Consumption_2]], "Steam*",D936:AE936)</f>
        <v>0</v>
      </c>
      <c r="AI936" s="9">
        <f>SUMIF(Table1[[#Headers],[Steam Consumption]:[CHW Consumption_2]], "HW *",D936:AE936)</f>
        <v>26890</v>
      </c>
      <c r="AJ936" s="9">
        <f>SUMIF(Table1[[#Headers],[Steam Consumption]:[CHW Consumption_2]], "CHW*",D936:AE936)</f>
        <v>29090</v>
      </c>
      <c r="AK936" s="9">
        <f>SUMIF(Table1[[#Headers],[Steam Consumption]:[CHW Consumption_2]], "DW*",D936:AE936)</f>
        <v>0</v>
      </c>
      <c r="AL936" s="9">
        <f>Table1[[#This Row],[Total Elec Consumption]]*3.412</f>
        <v>42922.96</v>
      </c>
      <c r="AM936" s="9">
        <f>Table1[[#This Row],[Total Gas Consumption]]*1</f>
        <v>0</v>
      </c>
      <c r="AN936" s="9">
        <f>Table1[[#This Row],[Total Steam Consumption]]*950/1000</f>
        <v>0</v>
      </c>
      <c r="AO936" s="9">
        <f>Table1[[#This Row],[Total HW Consumption]]</f>
        <v>26890</v>
      </c>
      <c r="AP936" s="9">
        <f>Table1[[#This Row],[Total CHW Consumption]]</f>
        <v>29090</v>
      </c>
      <c r="AQ936" s="9">
        <f>Table1[[#This Row],[Total DW Consumption]]*0</f>
        <v>0</v>
      </c>
      <c r="AR936" s="9">
        <f>SUM(Table1[[#This Row],[Total Elec Energy]:[Total DW Energy]])</f>
        <v>98902.959999999992</v>
      </c>
      <c r="AS936" s="7">
        <f>IFERROR(Table1[[#This Row],[Total Building Energy (kBTU)]]/Table1[[#This Row],[Building Area]],0)</f>
        <v>2.709670136986301</v>
      </c>
    </row>
    <row r="937" spans="1:45" x14ac:dyDescent="0.25">
      <c r="A937" s="4">
        <v>43313</v>
      </c>
      <c r="B937" t="s">
        <v>120</v>
      </c>
      <c r="C937">
        <f>VLOOKUP(Table1[[#This Row],[Building]],Building_Areas,2,FALSE)</f>
        <v>36500</v>
      </c>
      <c r="D937">
        <v>13997.142857141789</v>
      </c>
      <c r="E937">
        <v>25054.071428571358</v>
      </c>
      <c r="K937">
        <v>0</v>
      </c>
      <c r="L937">
        <v>426978.57142857462</v>
      </c>
      <c r="AF937" s="9">
        <f>SUMIF(Table1[[#Headers],[Steam Consumption]:[CHW Consumption_2]], "Elec*",D937:AE937)</f>
        <v>25054.071428571358</v>
      </c>
      <c r="AG937" s="9">
        <f>SUMIF(Table1[[#Headers],[Steam Consumption]:[CHW Consumption_2]], "Gas*",D937:AE937)</f>
        <v>0</v>
      </c>
      <c r="AH937" s="9">
        <f>SUMIF(Table1[[#Headers],[Steam Consumption]:[CHW Consumption_2]], "Steam*",D937:AE937)</f>
        <v>13997.142857141789</v>
      </c>
      <c r="AI937" s="9">
        <f>SUMIF(Table1[[#Headers],[Steam Consumption]:[CHW Consumption_2]], "HW *",D937:AE937)</f>
        <v>0</v>
      </c>
      <c r="AJ937" s="9">
        <f>SUMIF(Table1[[#Headers],[Steam Consumption]:[CHW Consumption_2]], "CHW*",D937:AE937)</f>
        <v>0</v>
      </c>
      <c r="AK937" s="9">
        <f>SUMIF(Table1[[#Headers],[Steam Consumption]:[CHW Consumption_2]], "DW*",D937:AE937)</f>
        <v>426978.57142857462</v>
      </c>
      <c r="AL937" s="9">
        <f>Table1[[#This Row],[Total Elec Consumption]]*3.412</f>
        <v>85484.491714285468</v>
      </c>
      <c r="AM937" s="9">
        <f>Table1[[#This Row],[Total Gas Consumption]]*1</f>
        <v>0</v>
      </c>
      <c r="AN937" s="9">
        <f>Table1[[#This Row],[Total Steam Consumption]]*950/1000</f>
        <v>13297.285714284699</v>
      </c>
      <c r="AO937" s="9">
        <f>Table1[[#This Row],[Total HW Consumption]]</f>
        <v>0</v>
      </c>
      <c r="AP937" s="9">
        <f>Table1[[#This Row],[Total CHW Consumption]]</f>
        <v>0</v>
      </c>
      <c r="AQ937" s="9">
        <f>Table1[[#This Row],[Total DW Consumption]]*0</f>
        <v>0</v>
      </c>
      <c r="AR937" s="9">
        <f>SUM(Table1[[#This Row],[Total Elec Energy]:[Total DW Energy]])</f>
        <v>98781.777428570174</v>
      </c>
      <c r="AS937" s="7">
        <f>IFERROR(Table1[[#This Row],[Total Building Energy (kBTU)]]/Table1[[#This Row],[Building Area]],0)</f>
        <v>2.7063500665361691</v>
      </c>
    </row>
    <row r="938" spans="1:45" x14ac:dyDescent="0.25">
      <c r="A938" s="4">
        <v>44682</v>
      </c>
      <c r="B938" t="s">
        <v>117</v>
      </c>
      <c r="C938">
        <f>VLOOKUP(Table1[[#This Row],[Building]],Building_Areas,2,FALSE)</f>
        <v>63711</v>
      </c>
      <c r="D938">
        <v>0</v>
      </c>
      <c r="H938">
        <v>50519.310344827587</v>
      </c>
      <c r="AF938" s="9">
        <f>SUMIF(Table1[[#Headers],[Steam Consumption]:[CHW Consumption_2]], "Elec*",D938:AE938)</f>
        <v>50519.310344827587</v>
      </c>
      <c r="AG938" s="9">
        <f>SUMIF(Table1[[#Headers],[Steam Consumption]:[CHW Consumption_2]], "Gas*",D938:AE938)</f>
        <v>0</v>
      </c>
      <c r="AH938" s="9">
        <f>SUMIF(Table1[[#Headers],[Steam Consumption]:[CHW Consumption_2]], "Steam*",D938:AE938)</f>
        <v>0</v>
      </c>
      <c r="AI938" s="9">
        <f>SUMIF(Table1[[#Headers],[Steam Consumption]:[CHW Consumption_2]], "HW *",D938:AE938)</f>
        <v>0</v>
      </c>
      <c r="AJ938" s="9">
        <f>SUMIF(Table1[[#Headers],[Steam Consumption]:[CHW Consumption_2]], "CHW*",D938:AE938)</f>
        <v>0</v>
      </c>
      <c r="AK938" s="9">
        <f>SUMIF(Table1[[#Headers],[Steam Consumption]:[CHW Consumption_2]], "DW*",D938:AE938)</f>
        <v>0</v>
      </c>
      <c r="AL938" s="9">
        <f>Table1[[#This Row],[Total Elec Consumption]]*3.412</f>
        <v>172371.88689655173</v>
      </c>
      <c r="AM938" s="9">
        <f>Table1[[#This Row],[Total Gas Consumption]]*1</f>
        <v>0</v>
      </c>
      <c r="AN938" s="9">
        <f>Table1[[#This Row],[Total Steam Consumption]]*950/1000</f>
        <v>0</v>
      </c>
      <c r="AO938" s="9">
        <f>Table1[[#This Row],[Total HW Consumption]]</f>
        <v>0</v>
      </c>
      <c r="AP938" s="9">
        <f>Table1[[#This Row],[Total CHW Consumption]]</f>
        <v>0</v>
      </c>
      <c r="AQ938" s="9">
        <f>Table1[[#This Row],[Total DW Consumption]]*0</f>
        <v>0</v>
      </c>
      <c r="AR938" s="9">
        <f>SUM(Table1[[#This Row],[Total Elec Energy]:[Total DW Energy]])</f>
        <v>172371.88689655173</v>
      </c>
      <c r="AS938" s="7">
        <f>IFERROR(Table1[[#This Row],[Total Building Energy (kBTU)]]/Table1[[#This Row],[Building Area]],0)</f>
        <v>2.7055278821012343</v>
      </c>
    </row>
    <row r="939" spans="1:45" x14ac:dyDescent="0.25">
      <c r="A939" s="4">
        <v>44228</v>
      </c>
      <c r="B939" t="s">
        <v>97</v>
      </c>
      <c r="C939">
        <f>VLOOKUP(Table1[[#This Row],[Building]],Building_Areas,2,FALSE)</f>
        <v>15616</v>
      </c>
      <c r="E939">
        <v>7573.4400000000014</v>
      </c>
      <c r="F939">
        <v>1663840.5772800001</v>
      </c>
      <c r="G939">
        <v>106.5471681147541</v>
      </c>
      <c r="J939">
        <v>16380</v>
      </c>
      <c r="AF939" s="9">
        <f>SUMIF(Table1[[#Headers],[Steam Consumption]:[CHW Consumption_2]], "Elec*",D939:AE939)</f>
        <v>7573.4400000000014</v>
      </c>
      <c r="AG939" s="9">
        <f>SUMIF(Table1[[#Headers],[Steam Consumption]:[CHW Consumption_2]], "Gas*",D939:AE939)</f>
        <v>16380</v>
      </c>
      <c r="AH939" s="9">
        <f>SUMIF(Table1[[#Headers],[Steam Consumption]:[CHW Consumption_2]], "Steam*",D939:AE939)</f>
        <v>0</v>
      </c>
      <c r="AI939" s="9">
        <f>SUMIF(Table1[[#Headers],[Steam Consumption]:[CHW Consumption_2]], "HW *",D939:AE939)</f>
        <v>0</v>
      </c>
      <c r="AJ939" s="9">
        <f>SUMIF(Table1[[#Headers],[Steam Consumption]:[CHW Consumption_2]], "CHW*",D939:AE939)</f>
        <v>0</v>
      </c>
      <c r="AK939" s="9">
        <f>SUMIF(Table1[[#Headers],[Steam Consumption]:[CHW Consumption_2]], "DW*",D939:AE939)</f>
        <v>0</v>
      </c>
      <c r="AL939" s="9">
        <f>Table1[[#This Row],[Total Elec Consumption]]*3.412</f>
        <v>25840.577280000005</v>
      </c>
      <c r="AM939" s="9">
        <f>Table1[[#This Row],[Total Gas Consumption]]*1</f>
        <v>16380</v>
      </c>
      <c r="AN939" s="9">
        <f>Table1[[#This Row],[Total Steam Consumption]]*950/1000</f>
        <v>0</v>
      </c>
      <c r="AO939" s="9">
        <f>Table1[[#This Row],[Total HW Consumption]]</f>
        <v>0</v>
      </c>
      <c r="AP939" s="9">
        <f>Table1[[#This Row],[Total CHW Consumption]]</f>
        <v>0</v>
      </c>
      <c r="AQ939" s="9">
        <f>Table1[[#This Row],[Total DW Consumption]]*0</f>
        <v>0</v>
      </c>
      <c r="AR939" s="9">
        <f>SUM(Table1[[#This Row],[Total Elec Energy]:[Total DW Energy]])</f>
        <v>42220.577280000005</v>
      </c>
      <c r="AS939" s="7">
        <f>IFERROR(Table1[[#This Row],[Total Building Energy (kBTU)]]/Table1[[#This Row],[Building Area]],0)</f>
        <v>2.7036742622950825</v>
      </c>
    </row>
    <row r="940" spans="1:45" x14ac:dyDescent="0.25">
      <c r="A940" s="4">
        <v>44105</v>
      </c>
      <c r="B940" t="s">
        <v>119</v>
      </c>
      <c r="C940">
        <f>VLOOKUP(Table1[[#This Row],[Building]],Building_Areas,2,FALSE)</f>
        <v>36500</v>
      </c>
      <c r="E940">
        <v>14796</v>
      </c>
      <c r="F940">
        <v>50531.681999999993</v>
      </c>
      <c r="G940">
        <v>1.3844296438356161</v>
      </c>
      <c r="K940">
        <v>42810</v>
      </c>
      <c r="N940">
        <v>4920</v>
      </c>
      <c r="AF940" s="9">
        <f>SUMIF(Table1[[#Headers],[Steam Consumption]:[CHW Consumption_2]], "Elec*",D940:AE940)</f>
        <v>14796</v>
      </c>
      <c r="AG940" s="9">
        <f>SUMIF(Table1[[#Headers],[Steam Consumption]:[CHW Consumption_2]], "Gas*",D940:AE940)</f>
        <v>0</v>
      </c>
      <c r="AH940" s="9">
        <f>SUMIF(Table1[[#Headers],[Steam Consumption]:[CHW Consumption_2]], "Steam*",D940:AE940)</f>
        <v>0</v>
      </c>
      <c r="AI940" s="9">
        <f>SUMIF(Table1[[#Headers],[Steam Consumption]:[CHW Consumption_2]], "HW *",D940:AE940)</f>
        <v>42810</v>
      </c>
      <c r="AJ940" s="9">
        <f>SUMIF(Table1[[#Headers],[Steam Consumption]:[CHW Consumption_2]], "CHW*",D940:AE940)</f>
        <v>4920</v>
      </c>
      <c r="AK940" s="9">
        <f>SUMIF(Table1[[#Headers],[Steam Consumption]:[CHW Consumption_2]], "DW*",D940:AE940)</f>
        <v>0</v>
      </c>
      <c r="AL940" s="9">
        <f>Table1[[#This Row],[Total Elec Consumption]]*3.412</f>
        <v>50483.951999999997</v>
      </c>
      <c r="AM940" s="9">
        <f>Table1[[#This Row],[Total Gas Consumption]]*1</f>
        <v>0</v>
      </c>
      <c r="AN940" s="9">
        <f>Table1[[#This Row],[Total Steam Consumption]]*950/1000</f>
        <v>0</v>
      </c>
      <c r="AO940" s="9">
        <f>Table1[[#This Row],[Total HW Consumption]]</f>
        <v>42810</v>
      </c>
      <c r="AP940" s="9">
        <f>Table1[[#This Row],[Total CHW Consumption]]</f>
        <v>4920</v>
      </c>
      <c r="AQ940" s="9">
        <f>Table1[[#This Row],[Total DW Consumption]]*0</f>
        <v>0</v>
      </c>
      <c r="AR940" s="9">
        <f>SUM(Table1[[#This Row],[Total Elec Energy]:[Total DW Energy]])</f>
        <v>98213.95199999999</v>
      </c>
      <c r="AS940" s="7">
        <f>IFERROR(Table1[[#This Row],[Total Building Energy (kBTU)]]/Table1[[#This Row],[Building Area]],0)</f>
        <v>2.6907932054794519</v>
      </c>
    </row>
    <row r="941" spans="1:45" x14ac:dyDescent="0.25">
      <c r="A941" s="4">
        <v>43374</v>
      </c>
      <c r="B941" t="s">
        <v>119</v>
      </c>
      <c r="C941">
        <f>VLOOKUP(Table1[[#This Row],[Building]],Building_Areas,2,FALSE)</f>
        <v>36500</v>
      </c>
      <c r="E941">
        <v>19169.625</v>
      </c>
      <c r="F941">
        <v>65439.356425925922</v>
      </c>
      <c r="G941">
        <v>1.7928590801623541</v>
      </c>
      <c r="K941">
        <v>24719.629629629631</v>
      </c>
      <c r="N941">
        <v>7876.2962962962974</v>
      </c>
      <c r="AF941" s="9">
        <f>SUMIF(Table1[[#Headers],[Steam Consumption]:[CHW Consumption_2]], "Elec*",D941:AE941)</f>
        <v>19169.625</v>
      </c>
      <c r="AG941" s="9">
        <f>SUMIF(Table1[[#Headers],[Steam Consumption]:[CHW Consumption_2]], "Gas*",D941:AE941)</f>
        <v>0</v>
      </c>
      <c r="AH941" s="9">
        <f>SUMIF(Table1[[#Headers],[Steam Consumption]:[CHW Consumption_2]], "Steam*",D941:AE941)</f>
        <v>0</v>
      </c>
      <c r="AI941" s="9">
        <f>SUMIF(Table1[[#Headers],[Steam Consumption]:[CHW Consumption_2]], "HW *",D941:AE941)</f>
        <v>24719.629629629631</v>
      </c>
      <c r="AJ941" s="9">
        <f>SUMIF(Table1[[#Headers],[Steam Consumption]:[CHW Consumption_2]], "CHW*",D941:AE941)</f>
        <v>7876.2962962962974</v>
      </c>
      <c r="AK941" s="9">
        <f>SUMIF(Table1[[#Headers],[Steam Consumption]:[CHW Consumption_2]], "DW*",D941:AE941)</f>
        <v>0</v>
      </c>
      <c r="AL941" s="9">
        <f>Table1[[#This Row],[Total Elec Consumption]]*3.412</f>
        <v>65406.760499999997</v>
      </c>
      <c r="AM941" s="9">
        <f>Table1[[#This Row],[Total Gas Consumption]]*1</f>
        <v>0</v>
      </c>
      <c r="AN941" s="9">
        <f>Table1[[#This Row],[Total Steam Consumption]]*950/1000</f>
        <v>0</v>
      </c>
      <c r="AO941" s="9">
        <f>Table1[[#This Row],[Total HW Consumption]]</f>
        <v>24719.629629629631</v>
      </c>
      <c r="AP941" s="9">
        <f>Table1[[#This Row],[Total CHW Consumption]]</f>
        <v>7876.2962962962974</v>
      </c>
      <c r="AQ941" s="9">
        <f>Table1[[#This Row],[Total DW Consumption]]*0</f>
        <v>0</v>
      </c>
      <c r="AR941" s="9">
        <f>SUM(Table1[[#This Row],[Total Elec Energy]:[Total DW Energy]])</f>
        <v>98002.686425925916</v>
      </c>
      <c r="AS941" s="7">
        <f>IFERROR(Table1[[#This Row],[Total Building Energy (kBTU)]]/Table1[[#This Row],[Building Area]],0)</f>
        <v>2.685005107559614</v>
      </c>
    </row>
    <row r="942" spans="1:45" x14ac:dyDescent="0.25">
      <c r="A942" s="4">
        <v>44409</v>
      </c>
      <c r="B942" t="s">
        <v>125</v>
      </c>
      <c r="C942">
        <f>VLOOKUP(Table1[[#This Row],[Building]],Building_Areas,2,FALSE)</f>
        <v>27319</v>
      </c>
      <c r="E942">
        <v>20461</v>
      </c>
      <c r="F942">
        <v>422812.93199999997</v>
      </c>
      <c r="G942">
        <v>15.47688173066364</v>
      </c>
      <c r="J942">
        <v>3530</v>
      </c>
      <c r="AF942" s="9">
        <f>SUMIF(Table1[[#Headers],[Steam Consumption]:[CHW Consumption_2]], "Elec*",D942:AE942)</f>
        <v>20461</v>
      </c>
      <c r="AG942" s="9">
        <f>SUMIF(Table1[[#Headers],[Steam Consumption]:[CHW Consumption_2]], "Gas*",D942:AE942)</f>
        <v>3530</v>
      </c>
      <c r="AH942" s="9">
        <f>SUMIF(Table1[[#Headers],[Steam Consumption]:[CHW Consumption_2]], "Steam*",D942:AE942)</f>
        <v>0</v>
      </c>
      <c r="AI942" s="9">
        <f>SUMIF(Table1[[#Headers],[Steam Consumption]:[CHW Consumption_2]], "HW *",D942:AE942)</f>
        <v>0</v>
      </c>
      <c r="AJ942" s="9">
        <f>SUMIF(Table1[[#Headers],[Steam Consumption]:[CHW Consumption_2]], "CHW*",D942:AE942)</f>
        <v>0</v>
      </c>
      <c r="AK942" s="9">
        <f>SUMIF(Table1[[#Headers],[Steam Consumption]:[CHW Consumption_2]], "DW*",D942:AE942)</f>
        <v>0</v>
      </c>
      <c r="AL942" s="9">
        <f>Table1[[#This Row],[Total Elec Consumption]]*3.412</f>
        <v>69812.932000000001</v>
      </c>
      <c r="AM942" s="9">
        <f>Table1[[#This Row],[Total Gas Consumption]]*1</f>
        <v>3530</v>
      </c>
      <c r="AN942" s="9">
        <f>Table1[[#This Row],[Total Steam Consumption]]*950/1000</f>
        <v>0</v>
      </c>
      <c r="AO942" s="9">
        <f>Table1[[#This Row],[Total HW Consumption]]</f>
        <v>0</v>
      </c>
      <c r="AP942" s="9">
        <f>Table1[[#This Row],[Total CHW Consumption]]</f>
        <v>0</v>
      </c>
      <c r="AQ942" s="9">
        <f>Table1[[#This Row],[Total DW Consumption]]*0</f>
        <v>0</v>
      </c>
      <c r="AR942" s="9">
        <f>SUM(Table1[[#This Row],[Total Elec Energy]:[Total DW Energy]])</f>
        <v>73342.932000000001</v>
      </c>
      <c r="AS942" s="7">
        <f>IFERROR(Table1[[#This Row],[Total Building Energy (kBTU)]]/Table1[[#This Row],[Building Area]],0)</f>
        <v>2.6846858230535524</v>
      </c>
    </row>
    <row r="943" spans="1:45" x14ac:dyDescent="0.25">
      <c r="A943" s="4">
        <v>44317</v>
      </c>
      <c r="B943" t="s">
        <v>122</v>
      </c>
      <c r="C943">
        <f>VLOOKUP(Table1[[#This Row],[Building]],Building_Areas,2,FALSE)</f>
        <v>83906</v>
      </c>
      <c r="D943">
        <v>0</v>
      </c>
      <c r="F943">
        <v>104970.86</v>
      </c>
      <c r="G943">
        <v>1.251053083212166</v>
      </c>
      <c r="H943">
        <v>23095</v>
      </c>
      <c r="I943">
        <v>7635</v>
      </c>
      <c r="N943">
        <v>120100</v>
      </c>
      <c r="AF943" s="9">
        <f>SUMIF(Table1[[#Headers],[Steam Consumption]:[CHW Consumption_2]], "Elec*",D943:AE943)</f>
        <v>30730</v>
      </c>
      <c r="AG943" s="9">
        <f>SUMIF(Table1[[#Headers],[Steam Consumption]:[CHW Consumption_2]], "Gas*",D943:AE943)</f>
        <v>0</v>
      </c>
      <c r="AH943" s="9">
        <f>SUMIF(Table1[[#Headers],[Steam Consumption]:[CHW Consumption_2]], "Steam*",D943:AE943)</f>
        <v>0</v>
      </c>
      <c r="AI943" s="9">
        <f>SUMIF(Table1[[#Headers],[Steam Consumption]:[CHW Consumption_2]], "HW *",D943:AE943)</f>
        <v>0</v>
      </c>
      <c r="AJ943" s="9">
        <f>SUMIF(Table1[[#Headers],[Steam Consumption]:[CHW Consumption_2]], "CHW*",D943:AE943)</f>
        <v>120100</v>
      </c>
      <c r="AK943" s="9">
        <f>SUMIF(Table1[[#Headers],[Steam Consumption]:[CHW Consumption_2]], "DW*",D943:AE943)</f>
        <v>0</v>
      </c>
      <c r="AL943" s="9">
        <f>Table1[[#This Row],[Total Elec Consumption]]*3.412</f>
        <v>104850.76</v>
      </c>
      <c r="AM943" s="9">
        <f>Table1[[#This Row],[Total Gas Consumption]]*1</f>
        <v>0</v>
      </c>
      <c r="AN943" s="9">
        <f>Table1[[#This Row],[Total Steam Consumption]]*950/1000</f>
        <v>0</v>
      </c>
      <c r="AO943" s="9">
        <f>Table1[[#This Row],[Total HW Consumption]]</f>
        <v>0</v>
      </c>
      <c r="AP943" s="9">
        <f>Table1[[#This Row],[Total CHW Consumption]]</f>
        <v>120100</v>
      </c>
      <c r="AQ943" s="9">
        <f>Table1[[#This Row],[Total DW Consumption]]*0</f>
        <v>0</v>
      </c>
      <c r="AR943" s="9">
        <f>SUM(Table1[[#This Row],[Total Elec Energy]:[Total DW Energy]])</f>
        <v>224950.76</v>
      </c>
      <c r="AS943" s="7">
        <f>IFERROR(Table1[[#This Row],[Total Building Energy (kBTU)]]/Table1[[#This Row],[Building Area]],0)</f>
        <v>2.680985388410841</v>
      </c>
    </row>
    <row r="944" spans="1:45" x14ac:dyDescent="0.25">
      <c r="A944" s="4">
        <v>44531</v>
      </c>
      <c r="B944" t="s">
        <v>117</v>
      </c>
      <c r="C944">
        <f>VLOOKUP(Table1[[#This Row],[Building]],Building_Areas,2,FALSE)</f>
        <v>63711</v>
      </c>
      <c r="D944">
        <v>0</v>
      </c>
      <c r="H944">
        <v>49837.666666666672</v>
      </c>
      <c r="AF944" s="9">
        <f>SUMIF(Table1[[#Headers],[Steam Consumption]:[CHW Consumption_2]], "Elec*",D944:AE944)</f>
        <v>49837.666666666672</v>
      </c>
      <c r="AG944" s="9">
        <f>SUMIF(Table1[[#Headers],[Steam Consumption]:[CHW Consumption_2]], "Gas*",D944:AE944)</f>
        <v>0</v>
      </c>
      <c r="AH944" s="9">
        <f>SUMIF(Table1[[#Headers],[Steam Consumption]:[CHW Consumption_2]], "Steam*",D944:AE944)</f>
        <v>0</v>
      </c>
      <c r="AI944" s="9">
        <f>SUMIF(Table1[[#Headers],[Steam Consumption]:[CHW Consumption_2]], "HW *",D944:AE944)</f>
        <v>0</v>
      </c>
      <c r="AJ944" s="9">
        <f>SUMIF(Table1[[#Headers],[Steam Consumption]:[CHW Consumption_2]], "CHW*",D944:AE944)</f>
        <v>0</v>
      </c>
      <c r="AK944" s="9">
        <f>SUMIF(Table1[[#Headers],[Steam Consumption]:[CHW Consumption_2]], "DW*",D944:AE944)</f>
        <v>0</v>
      </c>
      <c r="AL944" s="9">
        <f>Table1[[#This Row],[Total Elec Consumption]]*3.412</f>
        <v>170046.11866666668</v>
      </c>
      <c r="AM944" s="9">
        <f>Table1[[#This Row],[Total Gas Consumption]]*1</f>
        <v>0</v>
      </c>
      <c r="AN944" s="9">
        <f>Table1[[#This Row],[Total Steam Consumption]]*950/1000</f>
        <v>0</v>
      </c>
      <c r="AO944" s="9">
        <f>Table1[[#This Row],[Total HW Consumption]]</f>
        <v>0</v>
      </c>
      <c r="AP944" s="9">
        <f>Table1[[#This Row],[Total CHW Consumption]]</f>
        <v>0</v>
      </c>
      <c r="AQ944" s="9">
        <f>Table1[[#This Row],[Total DW Consumption]]*0</f>
        <v>0</v>
      </c>
      <c r="AR944" s="9">
        <f>SUM(Table1[[#This Row],[Total Elec Energy]:[Total DW Energy]])</f>
        <v>170046.11866666668</v>
      </c>
      <c r="AS944" s="7">
        <f>IFERROR(Table1[[#This Row],[Total Building Energy (kBTU)]]/Table1[[#This Row],[Building Area]],0)</f>
        <v>2.6690229107480135</v>
      </c>
    </row>
    <row r="945" spans="1:45" x14ac:dyDescent="0.25">
      <c r="A945" s="4">
        <v>43344</v>
      </c>
      <c r="B945" t="s">
        <v>68</v>
      </c>
      <c r="C945">
        <f>VLOOKUP(Table1[[#This Row],[Building]],Building_Areas,2,FALSE)</f>
        <v>15616</v>
      </c>
      <c r="E945">
        <v>8167.5</v>
      </c>
      <c r="F945">
        <v>1406796.0814285721</v>
      </c>
      <c r="G945">
        <v>90.086839230825532</v>
      </c>
      <c r="J945">
        <v>13789.285714285719</v>
      </c>
      <c r="AF945" s="9">
        <f>SUMIF(Table1[[#Headers],[Steam Consumption]:[CHW Consumption_2]], "Elec*",D945:AE945)</f>
        <v>8167.5</v>
      </c>
      <c r="AG945" s="9">
        <f>SUMIF(Table1[[#Headers],[Steam Consumption]:[CHW Consumption_2]], "Gas*",D945:AE945)</f>
        <v>13789.285714285719</v>
      </c>
      <c r="AH945" s="9">
        <f>SUMIF(Table1[[#Headers],[Steam Consumption]:[CHW Consumption_2]], "Steam*",D945:AE945)</f>
        <v>0</v>
      </c>
      <c r="AI945" s="9">
        <f>SUMIF(Table1[[#Headers],[Steam Consumption]:[CHW Consumption_2]], "HW *",D945:AE945)</f>
        <v>0</v>
      </c>
      <c r="AJ945" s="9">
        <f>SUMIF(Table1[[#Headers],[Steam Consumption]:[CHW Consumption_2]], "CHW*",D945:AE945)</f>
        <v>0</v>
      </c>
      <c r="AK945" s="9">
        <f>SUMIF(Table1[[#Headers],[Steam Consumption]:[CHW Consumption_2]], "DW*",D945:AE945)</f>
        <v>0</v>
      </c>
      <c r="AL945" s="9">
        <f>Table1[[#This Row],[Total Elec Consumption]]*3.412</f>
        <v>27867.51</v>
      </c>
      <c r="AM945" s="9">
        <f>Table1[[#This Row],[Total Gas Consumption]]*1</f>
        <v>13789.285714285719</v>
      </c>
      <c r="AN945" s="9">
        <f>Table1[[#This Row],[Total Steam Consumption]]*950/1000</f>
        <v>0</v>
      </c>
      <c r="AO945" s="9">
        <f>Table1[[#This Row],[Total HW Consumption]]</f>
        <v>0</v>
      </c>
      <c r="AP945" s="9">
        <f>Table1[[#This Row],[Total CHW Consumption]]</f>
        <v>0</v>
      </c>
      <c r="AQ945" s="9">
        <f>Table1[[#This Row],[Total DW Consumption]]*0</f>
        <v>0</v>
      </c>
      <c r="AR945" s="9">
        <f>SUM(Table1[[#This Row],[Total Elec Energy]:[Total DW Energy]])</f>
        <v>41656.795714285719</v>
      </c>
      <c r="AS945" s="7">
        <f>IFERROR(Table1[[#This Row],[Total Building Energy (kBTU)]]/Table1[[#This Row],[Building Area]],0)</f>
        <v>2.6675714468676817</v>
      </c>
    </row>
    <row r="946" spans="1:45" x14ac:dyDescent="0.25">
      <c r="A946" s="4">
        <v>43160</v>
      </c>
      <c r="B946" t="s">
        <v>72</v>
      </c>
      <c r="C946">
        <f>VLOOKUP(Table1[[#This Row],[Building]],Building_Areas,2,FALSE)</f>
        <v>69559</v>
      </c>
      <c r="E946">
        <v>31525.892857142859</v>
      </c>
      <c r="F946">
        <v>107644.0457142857</v>
      </c>
      <c r="G946">
        <v>1.547521466873959</v>
      </c>
      <c r="K946">
        <v>77699.285714285725</v>
      </c>
      <c r="L946">
        <v>0</v>
      </c>
      <c r="AF946" s="9">
        <f>SUMIF(Table1[[#Headers],[Steam Consumption]:[CHW Consumption_2]], "Elec*",D946:AE946)</f>
        <v>31525.892857142859</v>
      </c>
      <c r="AG946" s="9">
        <f>SUMIF(Table1[[#Headers],[Steam Consumption]:[CHW Consumption_2]], "Gas*",D946:AE946)</f>
        <v>0</v>
      </c>
      <c r="AH946" s="9">
        <f>SUMIF(Table1[[#Headers],[Steam Consumption]:[CHW Consumption_2]], "Steam*",D946:AE946)</f>
        <v>0</v>
      </c>
      <c r="AI946" s="9">
        <f>SUMIF(Table1[[#Headers],[Steam Consumption]:[CHW Consumption_2]], "HW *",D946:AE946)</f>
        <v>77699.285714285725</v>
      </c>
      <c r="AJ946" s="9">
        <f>SUMIF(Table1[[#Headers],[Steam Consumption]:[CHW Consumption_2]], "CHW*",D946:AE946)</f>
        <v>0</v>
      </c>
      <c r="AK946" s="9">
        <f>SUMIF(Table1[[#Headers],[Steam Consumption]:[CHW Consumption_2]], "DW*",D946:AE946)</f>
        <v>0</v>
      </c>
      <c r="AL946" s="9">
        <f>Table1[[#This Row],[Total Elec Consumption]]*3.412</f>
        <v>107566.34642857143</v>
      </c>
      <c r="AM946" s="9">
        <f>Table1[[#This Row],[Total Gas Consumption]]*1</f>
        <v>0</v>
      </c>
      <c r="AN946" s="9">
        <f>Table1[[#This Row],[Total Steam Consumption]]*950/1000</f>
        <v>0</v>
      </c>
      <c r="AO946" s="9">
        <f>Table1[[#This Row],[Total HW Consumption]]</f>
        <v>77699.285714285725</v>
      </c>
      <c r="AP946" s="9">
        <f>Table1[[#This Row],[Total CHW Consumption]]</f>
        <v>0</v>
      </c>
      <c r="AQ946" s="9">
        <f>Table1[[#This Row],[Total DW Consumption]]*0</f>
        <v>0</v>
      </c>
      <c r="AR946" s="9">
        <f>SUM(Table1[[#This Row],[Total Elec Energy]:[Total DW Energy]])</f>
        <v>185265.63214285715</v>
      </c>
      <c r="AS946" s="7">
        <f>IFERROR(Table1[[#This Row],[Total Building Energy (kBTU)]]/Table1[[#This Row],[Building Area]],0)</f>
        <v>2.663431506244442</v>
      </c>
    </row>
    <row r="947" spans="1:45" x14ac:dyDescent="0.25">
      <c r="A947" s="4">
        <v>44682</v>
      </c>
      <c r="B947" t="s">
        <v>68</v>
      </c>
      <c r="C947">
        <f>VLOOKUP(Table1[[#This Row],[Building]],Building_Areas,2,FALSE)</f>
        <v>15616</v>
      </c>
      <c r="E947">
        <v>5452.7931034482763</v>
      </c>
      <c r="F947">
        <v>2308329.068</v>
      </c>
      <c r="G947">
        <v>147.81820363729511</v>
      </c>
      <c r="J947">
        <v>22897.241379310341</v>
      </c>
      <c r="AF947" s="9">
        <f>SUMIF(Table1[[#Headers],[Steam Consumption]:[CHW Consumption_2]], "Elec*",D947:AE947)</f>
        <v>5452.7931034482763</v>
      </c>
      <c r="AG947" s="9">
        <f>SUMIF(Table1[[#Headers],[Steam Consumption]:[CHW Consumption_2]], "Gas*",D947:AE947)</f>
        <v>22897.241379310341</v>
      </c>
      <c r="AH947" s="9">
        <f>SUMIF(Table1[[#Headers],[Steam Consumption]:[CHW Consumption_2]], "Steam*",D947:AE947)</f>
        <v>0</v>
      </c>
      <c r="AI947" s="9">
        <f>SUMIF(Table1[[#Headers],[Steam Consumption]:[CHW Consumption_2]], "HW *",D947:AE947)</f>
        <v>0</v>
      </c>
      <c r="AJ947" s="9">
        <f>SUMIF(Table1[[#Headers],[Steam Consumption]:[CHW Consumption_2]], "CHW*",D947:AE947)</f>
        <v>0</v>
      </c>
      <c r="AK947" s="9">
        <f>SUMIF(Table1[[#Headers],[Steam Consumption]:[CHW Consumption_2]], "DW*",D947:AE947)</f>
        <v>0</v>
      </c>
      <c r="AL947" s="9">
        <f>Table1[[#This Row],[Total Elec Consumption]]*3.412</f>
        <v>18604.930068965517</v>
      </c>
      <c r="AM947" s="9">
        <f>Table1[[#This Row],[Total Gas Consumption]]*1</f>
        <v>22897.241379310341</v>
      </c>
      <c r="AN947" s="9">
        <f>Table1[[#This Row],[Total Steam Consumption]]*950/1000</f>
        <v>0</v>
      </c>
      <c r="AO947" s="9">
        <f>Table1[[#This Row],[Total HW Consumption]]</f>
        <v>0</v>
      </c>
      <c r="AP947" s="9">
        <f>Table1[[#This Row],[Total CHW Consumption]]</f>
        <v>0</v>
      </c>
      <c r="AQ947" s="9">
        <f>Table1[[#This Row],[Total DW Consumption]]*0</f>
        <v>0</v>
      </c>
      <c r="AR947" s="9">
        <f>SUM(Table1[[#This Row],[Total Elec Energy]:[Total DW Energy]])</f>
        <v>41502.171448275854</v>
      </c>
      <c r="AS947" s="7">
        <f>IFERROR(Table1[[#This Row],[Total Building Energy (kBTU)]]/Table1[[#This Row],[Building Area]],0)</f>
        <v>2.6576697904889763</v>
      </c>
    </row>
    <row r="948" spans="1:45" x14ac:dyDescent="0.25">
      <c r="A948" s="4">
        <v>44075</v>
      </c>
      <c r="B948" t="s">
        <v>119</v>
      </c>
      <c r="C948">
        <f>VLOOKUP(Table1[[#This Row],[Building]],Building_Areas,2,FALSE)</f>
        <v>36500</v>
      </c>
      <c r="E948">
        <v>15867</v>
      </c>
      <c r="F948">
        <v>54180.874000000003</v>
      </c>
      <c r="G948">
        <v>1.484407506849315</v>
      </c>
      <c r="K948">
        <v>570</v>
      </c>
      <c r="N948">
        <v>42100</v>
      </c>
      <c r="AF948" s="9">
        <f>SUMIF(Table1[[#Headers],[Steam Consumption]:[CHW Consumption_2]], "Elec*",D948:AE948)</f>
        <v>15867</v>
      </c>
      <c r="AG948" s="9">
        <f>SUMIF(Table1[[#Headers],[Steam Consumption]:[CHW Consumption_2]], "Gas*",D948:AE948)</f>
        <v>0</v>
      </c>
      <c r="AH948" s="9">
        <f>SUMIF(Table1[[#Headers],[Steam Consumption]:[CHW Consumption_2]], "Steam*",D948:AE948)</f>
        <v>0</v>
      </c>
      <c r="AI948" s="9">
        <f>SUMIF(Table1[[#Headers],[Steam Consumption]:[CHW Consumption_2]], "HW *",D948:AE948)</f>
        <v>570</v>
      </c>
      <c r="AJ948" s="9">
        <f>SUMIF(Table1[[#Headers],[Steam Consumption]:[CHW Consumption_2]], "CHW*",D948:AE948)</f>
        <v>42100</v>
      </c>
      <c r="AK948" s="9">
        <f>SUMIF(Table1[[#Headers],[Steam Consumption]:[CHW Consumption_2]], "DW*",D948:AE948)</f>
        <v>0</v>
      </c>
      <c r="AL948" s="9">
        <f>Table1[[#This Row],[Total Elec Consumption]]*3.412</f>
        <v>54138.203999999998</v>
      </c>
      <c r="AM948" s="9">
        <f>Table1[[#This Row],[Total Gas Consumption]]*1</f>
        <v>0</v>
      </c>
      <c r="AN948" s="9">
        <f>Table1[[#This Row],[Total Steam Consumption]]*950/1000</f>
        <v>0</v>
      </c>
      <c r="AO948" s="9">
        <f>Table1[[#This Row],[Total HW Consumption]]</f>
        <v>570</v>
      </c>
      <c r="AP948" s="9">
        <f>Table1[[#This Row],[Total CHW Consumption]]</f>
        <v>42100</v>
      </c>
      <c r="AQ948" s="9">
        <f>Table1[[#This Row],[Total DW Consumption]]*0</f>
        <v>0</v>
      </c>
      <c r="AR948" s="9">
        <f>SUM(Table1[[#This Row],[Total Elec Energy]:[Total DW Energy]])</f>
        <v>96808.203999999998</v>
      </c>
      <c r="AS948" s="7">
        <f>IFERROR(Table1[[#This Row],[Total Building Energy (kBTU)]]/Table1[[#This Row],[Building Area]],0)</f>
        <v>2.6522795616438355</v>
      </c>
    </row>
    <row r="949" spans="1:45" x14ac:dyDescent="0.25">
      <c r="A949" s="4">
        <v>43739</v>
      </c>
      <c r="B949" t="s">
        <v>79</v>
      </c>
      <c r="C949">
        <f>VLOOKUP(Table1[[#This Row],[Building]],Building_Areas,2,FALSE)</f>
        <v>24894</v>
      </c>
      <c r="E949">
        <v>4862.7241379310344</v>
      </c>
      <c r="F949">
        <v>4947729.545793104</v>
      </c>
      <c r="G949">
        <v>198.7518898446655</v>
      </c>
      <c r="J949">
        <v>49311.379310344833</v>
      </c>
      <c r="AF949" s="9">
        <f>SUMIF(Table1[[#Headers],[Steam Consumption]:[CHW Consumption_2]], "Elec*",D949:AE949)</f>
        <v>4862.7241379310344</v>
      </c>
      <c r="AG949" s="9">
        <f>SUMIF(Table1[[#Headers],[Steam Consumption]:[CHW Consumption_2]], "Gas*",D949:AE949)</f>
        <v>49311.379310344833</v>
      </c>
      <c r="AH949" s="9">
        <f>SUMIF(Table1[[#Headers],[Steam Consumption]:[CHW Consumption_2]], "Steam*",D949:AE949)</f>
        <v>0</v>
      </c>
      <c r="AI949" s="9">
        <f>SUMIF(Table1[[#Headers],[Steam Consumption]:[CHW Consumption_2]], "HW *",D949:AE949)</f>
        <v>0</v>
      </c>
      <c r="AJ949" s="9">
        <f>SUMIF(Table1[[#Headers],[Steam Consumption]:[CHW Consumption_2]], "CHW*",D949:AE949)</f>
        <v>0</v>
      </c>
      <c r="AK949" s="9">
        <f>SUMIF(Table1[[#Headers],[Steam Consumption]:[CHW Consumption_2]], "DW*",D949:AE949)</f>
        <v>0</v>
      </c>
      <c r="AL949" s="9">
        <f>Table1[[#This Row],[Total Elec Consumption]]*3.412</f>
        <v>16591.61475862069</v>
      </c>
      <c r="AM949" s="9">
        <f>Table1[[#This Row],[Total Gas Consumption]]*1</f>
        <v>49311.379310344833</v>
      </c>
      <c r="AN949" s="9">
        <f>Table1[[#This Row],[Total Steam Consumption]]*950/1000</f>
        <v>0</v>
      </c>
      <c r="AO949" s="9">
        <f>Table1[[#This Row],[Total HW Consumption]]</f>
        <v>0</v>
      </c>
      <c r="AP949" s="9">
        <f>Table1[[#This Row],[Total CHW Consumption]]</f>
        <v>0</v>
      </c>
      <c r="AQ949" s="9">
        <f>Table1[[#This Row],[Total DW Consumption]]*0</f>
        <v>0</v>
      </c>
      <c r="AR949" s="9">
        <f>SUM(Table1[[#This Row],[Total Elec Energy]:[Total DW Energy]])</f>
        <v>65902.99406896552</v>
      </c>
      <c r="AS949" s="7">
        <f>IFERROR(Table1[[#This Row],[Total Building Energy (kBTU)]]/Table1[[#This Row],[Building Area]],0)</f>
        <v>2.6473445034532626</v>
      </c>
    </row>
    <row r="950" spans="1:45" x14ac:dyDescent="0.25">
      <c r="A950" s="4">
        <v>43983</v>
      </c>
      <c r="B950" t="s">
        <v>117</v>
      </c>
      <c r="C950">
        <f>VLOOKUP(Table1[[#This Row],[Building]],Building_Areas,2,FALSE)</f>
        <v>63711</v>
      </c>
      <c r="D950">
        <v>0</v>
      </c>
      <c r="F950">
        <v>168502.83857142861</v>
      </c>
      <c r="G950">
        <v>2.644799776670097</v>
      </c>
      <c r="H950">
        <v>47818.928571428572</v>
      </c>
      <c r="I950">
        <v>1566.428571428572</v>
      </c>
      <c r="AF950" s="9">
        <f>SUMIF(Table1[[#Headers],[Steam Consumption]:[CHW Consumption_2]], "Elec*",D950:AE950)</f>
        <v>49385.357142857145</v>
      </c>
      <c r="AG950" s="9">
        <f>SUMIF(Table1[[#Headers],[Steam Consumption]:[CHW Consumption_2]], "Gas*",D950:AE950)</f>
        <v>0</v>
      </c>
      <c r="AH950" s="9">
        <f>SUMIF(Table1[[#Headers],[Steam Consumption]:[CHW Consumption_2]], "Steam*",D950:AE950)</f>
        <v>0</v>
      </c>
      <c r="AI950" s="9">
        <f>SUMIF(Table1[[#Headers],[Steam Consumption]:[CHW Consumption_2]], "HW *",D950:AE950)</f>
        <v>0</v>
      </c>
      <c r="AJ950" s="9">
        <f>SUMIF(Table1[[#Headers],[Steam Consumption]:[CHW Consumption_2]], "CHW*",D950:AE950)</f>
        <v>0</v>
      </c>
      <c r="AK950" s="9">
        <f>SUMIF(Table1[[#Headers],[Steam Consumption]:[CHW Consumption_2]], "DW*",D950:AE950)</f>
        <v>0</v>
      </c>
      <c r="AL950" s="9">
        <f>Table1[[#This Row],[Total Elec Consumption]]*3.412</f>
        <v>168502.83857142858</v>
      </c>
      <c r="AM950" s="9">
        <f>Table1[[#This Row],[Total Gas Consumption]]*1</f>
        <v>0</v>
      </c>
      <c r="AN950" s="9">
        <f>Table1[[#This Row],[Total Steam Consumption]]*950/1000</f>
        <v>0</v>
      </c>
      <c r="AO950" s="9">
        <f>Table1[[#This Row],[Total HW Consumption]]</f>
        <v>0</v>
      </c>
      <c r="AP950" s="9">
        <f>Table1[[#This Row],[Total CHW Consumption]]</f>
        <v>0</v>
      </c>
      <c r="AQ950" s="9">
        <f>Table1[[#This Row],[Total DW Consumption]]*0</f>
        <v>0</v>
      </c>
      <c r="AR950" s="9">
        <f>SUM(Table1[[#This Row],[Total Elec Energy]:[Total DW Energy]])</f>
        <v>168502.83857142858</v>
      </c>
      <c r="AS950" s="7">
        <f>IFERROR(Table1[[#This Row],[Total Building Energy (kBTU)]]/Table1[[#This Row],[Building Area]],0)</f>
        <v>2.6447997766700975</v>
      </c>
    </row>
    <row r="951" spans="1:45" x14ac:dyDescent="0.25">
      <c r="A951" s="4">
        <v>43770</v>
      </c>
      <c r="B951" t="s">
        <v>97</v>
      </c>
      <c r="C951">
        <f>VLOOKUP(Table1[[#This Row],[Building]],Building_Areas,2,FALSE)</f>
        <v>15616</v>
      </c>
      <c r="E951">
        <v>8647.2000000000007</v>
      </c>
      <c r="F951">
        <v>1205932.8178285719</v>
      </c>
      <c r="G951">
        <v>77.224181469555049</v>
      </c>
      <c r="J951">
        <v>11764.285714285719</v>
      </c>
      <c r="AF951" s="9">
        <f>SUMIF(Table1[[#Headers],[Steam Consumption]:[CHW Consumption_2]], "Elec*",D951:AE951)</f>
        <v>8647.2000000000007</v>
      </c>
      <c r="AG951" s="9">
        <f>SUMIF(Table1[[#Headers],[Steam Consumption]:[CHW Consumption_2]], "Gas*",D951:AE951)</f>
        <v>11764.285714285719</v>
      </c>
      <c r="AH951" s="9">
        <f>SUMIF(Table1[[#Headers],[Steam Consumption]:[CHW Consumption_2]], "Steam*",D951:AE951)</f>
        <v>0</v>
      </c>
      <c r="AI951" s="9">
        <f>SUMIF(Table1[[#Headers],[Steam Consumption]:[CHW Consumption_2]], "HW *",D951:AE951)</f>
        <v>0</v>
      </c>
      <c r="AJ951" s="9">
        <f>SUMIF(Table1[[#Headers],[Steam Consumption]:[CHW Consumption_2]], "CHW*",D951:AE951)</f>
        <v>0</v>
      </c>
      <c r="AK951" s="9">
        <f>SUMIF(Table1[[#Headers],[Steam Consumption]:[CHW Consumption_2]], "DW*",D951:AE951)</f>
        <v>0</v>
      </c>
      <c r="AL951" s="9">
        <f>Table1[[#This Row],[Total Elec Consumption]]*3.412</f>
        <v>29504.2464</v>
      </c>
      <c r="AM951" s="9">
        <f>Table1[[#This Row],[Total Gas Consumption]]*1</f>
        <v>11764.285714285719</v>
      </c>
      <c r="AN951" s="9">
        <f>Table1[[#This Row],[Total Steam Consumption]]*950/1000</f>
        <v>0</v>
      </c>
      <c r="AO951" s="9">
        <f>Table1[[#This Row],[Total HW Consumption]]</f>
        <v>0</v>
      </c>
      <c r="AP951" s="9">
        <f>Table1[[#This Row],[Total CHW Consumption]]</f>
        <v>0</v>
      </c>
      <c r="AQ951" s="9">
        <f>Table1[[#This Row],[Total DW Consumption]]*0</f>
        <v>0</v>
      </c>
      <c r="AR951" s="9">
        <f>SUM(Table1[[#This Row],[Total Elec Energy]:[Total DW Energy]])</f>
        <v>41268.532114285721</v>
      </c>
      <c r="AS951" s="7">
        <f>IFERROR(Table1[[#This Row],[Total Building Energy (kBTU)]]/Table1[[#This Row],[Building Area]],0)</f>
        <v>2.6427082552693211</v>
      </c>
    </row>
    <row r="952" spans="1:45" x14ac:dyDescent="0.25">
      <c r="A952" s="4">
        <v>44501</v>
      </c>
      <c r="B952" t="s">
        <v>117</v>
      </c>
      <c r="C952">
        <f>VLOOKUP(Table1[[#This Row],[Building]],Building_Areas,2,FALSE)</f>
        <v>63711</v>
      </c>
      <c r="D952">
        <v>0</v>
      </c>
      <c r="H952">
        <v>49287</v>
      </c>
      <c r="AF952" s="9">
        <f>SUMIF(Table1[[#Headers],[Steam Consumption]:[CHW Consumption_2]], "Elec*",D952:AE952)</f>
        <v>49287</v>
      </c>
      <c r="AG952" s="9">
        <f>SUMIF(Table1[[#Headers],[Steam Consumption]:[CHW Consumption_2]], "Gas*",D952:AE952)</f>
        <v>0</v>
      </c>
      <c r="AH952" s="9">
        <f>SUMIF(Table1[[#Headers],[Steam Consumption]:[CHW Consumption_2]], "Steam*",D952:AE952)</f>
        <v>0</v>
      </c>
      <c r="AI952" s="9">
        <f>SUMIF(Table1[[#Headers],[Steam Consumption]:[CHW Consumption_2]], "HW *",D952:AE952)</f>
        <v>0</v>
      </c>
      <c r="AJ952" s="9">
        <f>SUMIF(Table1[[#Headers],[Steam Consumption]:[CHW Consumption_2]], "CHW*",D952:AE952)</f>
        <v>0</v>
      </c>
      <c r="AK952" s="9">
        <f>SUMIF(Table1[[#Headers],[Steam Consumption]:[CHW Consumption_2]], "DW*",D952:AE952)</f>
        <v>0</v>
      </c>
      <c r="AL952" s="9">
        <f>Table1[[#This Row],[Total Elec Consumption]]*3.412</f>
        <v>168167.24400000001</v>
      </c>
      <c r="AM952" s="9">
        <f>Table1[[#This Row],[Total Gas Consumption]]*1</f>
        <v>0</v>
      </c>
      <c r="AN952" s="9">
        <f>Table1[[#This Row],[Total Steam Consumption]]*950/1000</f>
        <v>0</v>
      </c>
      <c r="AO952" s="9">
        <f>Table1[[#This Row],[Total HW Consumption]]</f>
        <v>0</v>
      </c>
      <c r="AP952" s="9">
        <f>Table1[[#This Row],[Total CHW Consumption]]</f>
        <v>0</v>
      </c>
      <c r="AQ952" s="9">
        <f>Table1[[#This Row],[Total DW Consumption]]*0</f>
        <v>0</v>
      </c>
      <c r="AR952" s="9">
        <f>SUM(Table1[[#This Row],[Total Elec Energy]:[Total DW Energy]])</f>
        <v>168167.24400000001</v>
      </c>
      <c r="AS952" s="7">
        <f>IFERROR(Table1[[#This Row],[Total Building Energy (kBTU)]]/Table1[[#This Row],[Building Area]],0)</f>
        <v>2.6395323256580498</v>
      </c>
    </row>
    <row r="953" spans="1:45" x14ac:dyDescent="0.25">
      <c r="A953" s="4">
        <v>44197</v>
      </c>
      <c r="B953" t="s">
        <v>97</v>
      </c>
      <c r="C953">
        <f>VLOOKUP(Table1[[#This Row],[Building]],Building_Areas,2,FALSE)</f>
        <v>15616</v>
      </c>
      <c r="E953">
        <v>7429</v>
      </c>
      <c r="F953">
        <v>1610347.7479999999</v>
      </c>
      <c r="G953">
        <v>103.1216539446721</v>
      </c>
      <c r="J953">
        <v>15850</v>
      </c>
      <c r="AF953" s="9">
        <f>SUMIF(Table1[[#Headers],[Steam Consumption]:[CHW Consumption_2]], "Elec*",D953:AE953)</f>
        <v>7429</v>
      </c>
      <c r="AG953" s="9">
        <f>SUMIF(Table1[[#Headers],[Steam Consumption]:[CHW Consumption_2]], "Gas*",D953:AE953)</f>
        <v>15850</v>
      </c>
      <c r="AH953" s="9">
        <f>SUMIF(Table1[[#Headers],[Steam Consumption]:[CHW Consumption_2]], "Steam*",D953:AE953)</f>
        <v>0</v>
      </c>
      <c r="AI953" s="9">
        <f>SUMIF(Table1[[#Headers],[Steam Consumption]:[CHW Consumption_2]], "HW *",D953:AE953)</f>
        <v>0</v>
      </c>
      <c r="AJ953" s="9">
        <f>SUMIF(Table1[[#Headers],[Steam Consumption]:[CHW Consumption_2]], "CHW*",D953:AE953)</f>
        <v>0</v>
      </c>
      <c r="AK953" s="9">
        <f>SUMIF(Table1[[#Headers],[Steam Consumption]:[CHW Consumption_2]], "DW*",D953:AE953)</f>
        <v>0</v>
      </c>
      <c r="AL953" s="9">
        <f>Table1[[#This Row],[Total Elec Consumption]]*3.412</f>
        <v>25347.748</v>
      </c>
      <c r="AM953" s="9">
        <f>Table1[[#This Row],[Total Gas Consumption]]*1</f>
        <v>15850</v>
      </c>
      <c r="AN953" s="9">
        <f>Table1[[#This Row],[Total Steam Consumption]]*950/1000</f>
        <v>0</v>
      </c>
      <c r="AO953" s="9">
        <f>Table1[[#This Row],[Total HW Consumption]]</f>
        <v>0</v>
      </c>
      <c r="AP953" s="9">
        <f>Table1[[#This Row],[Total CHW Consumption]]</f>
        <v>0</v>
      </c>
      <c r="AQ953" s="9">
        <f>Table1[[#This Row],[Total DW Consumption]]*0</f>
        <v>0</v>
      </c>
      <c r="AR953" s="9">
        <f>SUM(Table1[[#This Row],[Total Elec Energy]:[Total DW Energy]])</f>
        <v>41197.748</v>
      </c>
      <c r="AS953" s="7">
        <f>IFERROR(Table1[[#This Row],[Total Building Energy (kBTU)]]/Table1[[#This Row],[Building Area]],0)</f>
        <v>2.6381754610655737</v>
      </c>
    </row>
    <row r="954" spans="1:45" x14ac:dyDescent="0.25">
      <c r="A954" s="4">
        <v>44470</v>
      </c>
      <c r="B954" t="s">
        <v>117</v>
      </c>
      <c r="C954">
        <f>VLOOKUP(Table1[[#This Row],[Building]],Building_Areas,2,FALSE)</f>
        <v>63711</v>
      </c>
      <c r="D954">
        <v>0</v>
      </c>
      <c r="H954">
        <v>49151.607142857138</v>
      </c>
      <c r="AF954" s="9">
        <f>SUMIF(Table1[[#Headers],[Steam Consumption]:[CHW Consumption_2]], "Elec*",D954:AE954)</f>
        <v>49151.607142857138</v>
      </c>
      <c r="AG954" s="9">
        <f>SUMIF(Table1[[#Headers],[Steam Consumption]:[CHW Consumption_2]], "Gas*",D954:AE954)</f>
        <v>0</v>
      </c>
      <c r="AH954" s="9">
        <f>SUMIF(Table1[[#Headers],[Steam Consumption]:[CHW Consumption_2]], "Steam*",D954:AE954)</f>
        <v>0</v>
      </c>
      <c r="AI954" s="9">
        <f>SUMIF(Table1[[#Headers],[Steam Consumption]:[CHW Consumption_2]], "HW *",D954:AE954)</f>
        <v>0</v>
      </c>
      <c r="AJ954" s="9">
        <f>SUMIF(Table1[[#Headers],[Steam Consumption]:[CHW Consumption_2]], "CHW*",D954:AE954)</f>
        <v>0</v>
      </c>
      <c r="AK954" s="9">
        <f>SUMIF(Table1[[#Headers],[Steam Consumption]:[CHW Consumption_2]], "DW*",D954:AE954)</f>
        <v>0</v>
      </c>
      <c r="AL954" s="9">
        <f>Table1[[#This Row],[Total Elec Consumption]]*3.412</f>
        <v>167705.28357142856</v>
      </c>
      <c r="AM954" s="9">
        <f>Table1[[#This Row],[Total Gas Consumption]]*1</f>
        <v>0</v>
      </c>
      <c r="AN954" s="9">
        <f>Table1[[#This Row],[Total Steam Consumption]]*950/1000</f>
        <v>0</v>
      </c>
      <c r="AO954" s="9">
        <f>Table1[[#This Row],[Total HW Consumption]]</f>
        <v>0</v>
      </c>
      <c r="AP954" s="9">
        <f>Table1[[#This Row],[Total CHW Consumption]]</f>
        <v>0</v>
      </c>
      <c r="AQ954" s="9">
        <f>Table1[[#This Row],[Total DW Consumption]]*0</f>
        <v>0</v>
      </c>
      <c r="AR954" s="9">
        <f>SUM(Table1[[#This Row],[Total Elec Energy]:[Total DW Energy]])</f>
        <v>167705.28357142856</v>
      </c>
      <c r="AS954" s="7">
        <f>IFERROR(Table1[[#This Row],[Total Building Energy (kBTU)]]/Table1[[#This Row],[Building Area]],0)</f>
        <v>2.632281451734058</v>
      </c>
    </row>
    <row r="955" spans="1:45" x14ac:dyDescent="0.25">
      <c r="A955" s="4">
        <v>43252</v>
      </c>
      <c r="B955" t="s">
        <v>99</v>
      </c>
      <c r="C955">
        <f>VLOOKUP(Table1[[#This Row],[Building]],Building_Areas,2,FALSE)</f>
        <v>123454</v>
      </c>
      <c r="D955">
        <v>47665.71428571429</v>
      </c>
      <c r="F955">
        <v>43878717.217619047</v>
      </c>
      <c r="G955">
        <v>355.42564208222541</v>
      </c>
      <c r="H955">
        <v>27802.5</v>
      </c>
      <c r="I955">
        <v>54003.333333333343</v>
      </c>
      <c r="L955">
        <v>128464.2857142857</v>
      </c>
      <c r="N955">
        <v>0</v>
      </c>
      <c r="AF955" s="9">
        <f>SUMIF(Table1[[#Headers],[Steam Consumption]:[CHW Consumption_2]], "Elec*",D955:AE955)</f>
        <v>81805.833333333343</v>
      </c>
      <c r="AG955" s="9">
        <f>SUMIF(Table1[[#Headers],[Steam Consumption]:[CHW Consumption_2]], "Gas*",D955:AE955)</f>
        <v>0</v>
      </c>
      <c r="AH955" s="9">
        <f>SUMIF(Table1[[#Headers],[Steam Consumption]:[CHW Consumption_2]], "Steam*",D955:AE955)</f>
        <v>47665.71428571429</v>
      </c>
      <c r="AI955" s="9">
        <f>SUMIF(Table1[[#Headers],[Steam Consumption]:[CHW Consumption_2]], "HW *",D955:AE955)</f>
        <v>0</v>
      </c>
      <c r="AJ955" s="9">
        <f>SUMIF(Table1[[#Headers],[Steam Consumption]:[CHW Consumption_2]], "CHW*",D955:AE955)</f>
        <v>0</v>
      </c>
      <c r="AK955" s="9">
        <f>SUMIF(Table1[[#Headers],[Steam Consumption]:[CHW Consumption_2]], "DW*",D955:AE955)</f>
        <v>128464.2857142857</v>
      </c>
      <c r="AL955" s="9">
        <f>Table1[[#This Row],[Total Elec Consumption]]*3.412</f>
        <v>279121.50333333336</v>
      </c>
      <c r="AM955" s="9">
        <f>Table1[[#This Row],[Total Gas Consumption]]*1</f>
        <v>0</v>
      </c>
      <c r="AN955" s="9">
        <f>Table1[[#This Row],[Total Steam Consumption]]*950/1000</f>
        <v>45282.428571428572</v>
      </c>
      <c r="AO955" s="9">
        <f>Table1[[#This Row],[Total HW Consumption]]</f>
        <v>0</v>
      </c>
      <c r="AP955" s="9">
        <f>Table1[[#This Row],[Total CHW Consumption]]</f>
        <v>0</v>
      </c>
      <c r="AQ955" s="9">
        <f>Table1[[#This Row],[Total DW Consumption]]*0</f>
        <v>0</v>
      </c>
      <c r="AR955" s="9">
        <f>SUM(Table1[[#This Row],[Total Elec Energy]:[Total DW Energy]])</f>
        <v>324403.93190476194</v>
      </c>
      <c r="AS955" s="7">
        <f>IFERROR(Table1[[#This Row],[Total Building Energy (kBTU)]]/Table1[[#This Row],[Building Area]],0)</f>
        <v>2.6277312351544864</v>
      </c>
    </row>
    <row r="956" spans="1:45" x14ac:dyDescent="0.25">
      <c r="A956" s="4">
        <v>43952</v>
      </c>
      <c r="B956" t="s">
        <v>117</v>
      </c>
      <c r="C956">
        <f>VLOOKUP(Table1[[#This Row],[Building]],Building_Areas,2,FALSE)</f>
        <v>63711</v>
      </c>
      <c r="D956">
        <v>0</v>
      </c>
      <c r="F956">
        <v>167093.9580424242</v>
      </c>
      <c r="G956">
        <v>2.622686161611405</v>
      </c>
      <c r="H956">
        <v>46959.833333333328</v>
      </c>
      <c r="I956">
        <v>2012.6045454545449</v>
      </c>
      <c r="AF956" s="9">
        <f>SUMIF(Table1[[#Headers],[Steam Consumption]:[CHW Consumption_2]], "Elec*",D956:AE956)</f>
        <v>48972.437878787874</v>
      </c>
      <c r="AG956" s="9">
        <f>SUMIF(Table1[[#Headers],[Steam Consumption]:[CHW Consumption_2]], "Gas*",D956:AE956)</f>
        <v>0</v>
      </c>
      <c r="AH956" s="9">
        <f>SUMIF(Table1[[#Headers],[Steam Consumption]:[CHW Consumption_2]], "Steam*",D956:AE956)</f>
        <v>0</v>
      </c>
      <c r="AI956" s="9">
        <f>SUMIF(Table1[[#Headers],[Steam Consumption]:[CHW Consumption_2]], "HW *",D956:AE956)</f>
        <v>0</v>
      </c>
      <c r="AJ956" s="9">
        <f>SUMIF(Table1[[#Headers],[Steam Consumption]:[CHW Consumption_2]], "CHW*",D956:AE956)</f>
        <v>0</v>
      </c>
      <c r="AK956" s="9">
        <f>SUMIF(Table1[[#Headers],[Steam Consumption]:[CHW Consumption_2]], "DW*",D956:AE956)</f>
        <v>0</v>
      </c>
      <c r="AL956" s="9">
        <f>Table1[[#This Row],[Total Elec Consumption]]*3.412</f>
        <v>167093.95804242423</v>
      </c>
      <c r="AM956" s="9">
        <f>Table1[[#This Row],[Total Gas Consumption]]*1</f>
        <v>0</v>
      </c>
      <c r="AN956" s="9">
        <f>Table1[[#This Row],[Total Steam Consumption]]*950/1000</f>
        <v>0</v>
      </c>
      <c r="AO956" s="9">
        <f>Table1[[#This Row],[Total HW Consumption]]</f>
        <v>0</v>
      </c>
      <c r="AP956" s="9">
        <f>Table1[[#This Row],[Total CHW Consumption]]</f>
        <v>0</v>
      </c>
      <c r="AQ956" s="9">
        <f>Table1[[#This Row],[Total DW Consumption]]*0</f>
        <v>0</v>
      </c>
      <c r="AR956" s="9">
        <f>SUM(Table1[[#This Row],[Total Elec Energy]:[Total DW Energy]])</f>
        <v>167093.95804242423</v>
      </c>
      <c r="AS956" s="7">
        <f>IFERROR(Table1[[#This Row],[Total Building Energy (kBTU)]]/Table1[[#This Row],[Building Area]],0)</f>
        <v>2.622686161611405</v>
      </c>
    </row>
    <row r="957" spans="1:45" x14ac:dyDescent="0.25">
      <c r="A957" s="4">
        <v>44713</v>
      </c>
      <c r="B957" t="s">
        <v>117</v>
      </c>
      <c r="C957">
        <f>VLOOKUP(Table1[[#This Row],[Building]],Building_Areas,2,FALSE)</f>
        <v>63711</v>
      </c>
      <c r="D957">
        <v>0</v>
      </c>
      <c r="H957">
        <v>48965.769230769227</v>
      </c>
      <c r="AF957" s="9">
        <f>SUMIF(Table1[[#Headers],[Steam Consumption]:[CHW Consumption_2]], "Elec*",D957:AE957)</f>
        <v>48965.769230769227</v>
      </c>
      <c r="AG957" s="9">
        <f>SUMIF(Table1[[#Headers],[Steam Consumption]:[CHW Consumption_2]], "Gas*",D957:AE957)</f>
        <v>0</v>
      </c>
      <c r="AH957" s="9">
        <f>SUMIF(Table1[[#Headers],[Steam Consumption]:[CHW Consumption_2]], "Steam*",D957:AE957)</f>
        <v>0</v>
      </c>
      <c r="AI957" s="9">
        <f>SUMIF(Table1[[#Headers],[Steam Consumption]:[CHW Consumption_2]], "HW *",D957:AE957)</f>
        <v>0</v>
      </c>
      <c r="AJ957" s="9">
        <f>SUMIF(Table1[[#Headers],[Steam Consumption]:[CHW Consumption_2]], "CHW*",D957:AE957)</f>
        <v>0</v>
      </c>
      <c r="AK957" s="9">
        <f>SUMIF(Table1[[#Headers],[Steam Consumption]:[CHW Consumption_2]], "DW*",D957:AE957)</f>
        <v>0</v>
      </c>
      <c r="AL957" s="9">
        <f>Table1[[#This Row],[Total Elec Consumption]]*3.412</f>
        <v>167071.2046153846</v>
      </c>
      <c r="AM957" s="9">
        <f>Table1[[#This Row],[Total Gas Consumption]]*1</f>
        <v>0</v>
      </c>
      <c r="AN957" s="9">
        <f>Table1[[#This Row],[Total Steam Consumption]]*950/1000</f>
        <v>0</v>
      </c>
      <c r="AO957" s="9">
        <f>Table1[[#This Row],[Total HW Consumption]]</f>
        <v>0</v>
      </c>
      <c r="AP957" s="9">
        <f>Table1[[#This Row],[Total CHW Consumption]]</f>
        <v>0</v>
      </c>
      <c r="AQ957" s="9">
        <f>Table1[[#This Row],[Total DW Consumption]]*0</f>
        <v>0</v>
      </c>
      <c r="AR957" s="9">
        <f>SUM(Table1[[#This Row],[Total Elec Energy]:[Total DW Energy]])</f>
        <v>167071.2046153846</v>
      </c>
      <c r="AS957" s="7">
        <f>IFERROR(Table1[[#This Row],[Total Building Energy (kBTU)]]/Table1[[#This Row],[Building Area]],0)</f>
        <v>2.6223290266262436</v>
      </c>
    </row>
    <row r="958" spans="1:45" x14ac:dyDescent="0.25">
      <c r="A958" s="4">
        <v>44075</v>
      </c>
      <c r="B958" t="s">
        <v>117</v>
      </c>
      <c r="C958">
        <f>VLOOKUP(Table1[[#This Row],[Building]],Building_Areas,2,FALSE)</f>
        <v>63711</v>
      </c>
      <c r="D958">
        <v>0</v>
      </c>
      <c r="F958">
        <v>167044.696</v>
      </c>
      <c r="G958">
        <v>2.62191295066786</v>
      </c>
      <c r="H958">
        <v>47140</v>
      </c>
      <c r="I958">
        <v>1818</v>
      </c>
      <c r="AF958" s="9">
        <f>SUMIF(Table1[[#Headers],[Steam Consumption]:[CHW Consumption_2]], "Elec*",D958:AE958)</f>
        <v>48958</v>
      </c>
      <c r="AG958" s="9">
        <f>SUMIF(Table1[[#Headers],[Steam Consumption]:[CHW Consumption_2]], "Gas*",D958:AE958)</f>
        <v>0</v>
      </c>
      <c r="AH958" s="9">
        <f>SUMIF(Table1[[#Headers],[Steam Consumption]:[CHW Consumption_2]], "Steam*",D958:AE958)</f>
        <v>0</v>
      </c>
      <c r="AI958" s="9">
        <f>SUMIF(Table1[[#Headers],[Steam Consumption]:[CHW Consumption_2]], "HW *",D958:AE958)</f>
        <v>0</v>
      </c>
      <c r="AJ958" s="9">
        <f>SUMIF(Table1[[#Headers],[Steam Consumption]:[CHW Consumption_2]], "CHW*",D958:AE958)</f>
        <v>0</v>
      </c>
      <c r="AK958" s="9">
        <f>SUMIF(Table1[[#Headers],[Steam Consumption]:[CHW Consumption_2]], "DW*",D958:AE958)</f>
        <v>0</v>
      </c>
      <c r="AL958" s="9">
        <f>Table1[[#This Row],[Total Elec Consumption]]*3.412</f>
        <v>167044.696</v>
      </c>
      <c r="AM958" s="9">
        <f>Table1[[#This Row],[Total Gas Consumption]]*1</f>
        <v>0</v>
      </c>
      <c r="AN958" s="9">
        <f>Table1[[#This Row],[Total Steam Consumption]]*950/1000</f>
        <v>0</v>
      </c>
      <c r="AO958" s="9">
        <f>Table1[[#This Row],[Total HW Consumption]]</f>
        <v>0</v>
      </c>
      <c r="AP958" s="9">
        <f>Table1[[#This Row],[Total CHW Consumption]]</f>
        <v>0</v>
      </c>
      <c r="AQ958" s="9">
        <f>Table1[[#This Row],[Total DW Consumption]]*0</f>
        <v>0</v>
      </c>
      <c r="AR958" s="9">
        <f>SUM(Table1[[#This Row],[Total Elec Energy]:[Total DW Energy]])</f>
        <v>167044.696</v>
      </c>
      <c r="AS958" s="7">
        <f>IFERROR(Table1[[#This Row],[Total Building Energy (kBTU)]]/Table1[[#This Row],[Building Area]],0)</f>
        <v>2.6219129506678596</v>
      </c>
    </row>
    <row r="959" spans="1:45" x14ac:dyDescent="0.25">
      <c r="A959" s="4">
        <v>44652</v>
      </c>
      <c r="B959" t="s">
        <v>117</v>
      </c>
      <c r="C959">
        <f>VLOOKUP(Table1[[#This Row],[Building]],Building_Areas,2,FALSE)</f>
        <v>63711</v>
      </c>
      <c r="D959">
        <v>0</v>
      </c>
      <c r="H959">
        <v>48803.076923076922</v>
      </c>
      <c r="AF959" s="9">
        <f>SUMIF(Table1[[#Headers],[Steam Consumption]:[CHW Consumption_2]], "Elec*",D959:AE959)</f>
        <v>48803.076923076922</v>
      </c>
      <c r="AG959" s="9">
        <f>SUMIF(Table1[[#Headers],[Steam Consumption]:[CHW Consumption_2]], "Gas*",D959:AE959)</f>
        <v>0</v>
      </c>
      <c r="AH959" s="9">
        <f>SUMIF(Table1[[#Headers],[Steam Consumption]:[CHW Consumption_2]], "Steam*",D959:AE959)</f>
        <v>0</v>
      </c>
      <c r="AI959" s="9">
        <f>SUMIF(Table1[[#Headers],[Steam Consumption]:[CHW Consumption_2]], "HW *",D959:AE959)</f>
        <v>0</v>
      </c>
      <c r="AJ959" s="9">
        <f>SUMIF(Table1[[#Headers],[Steam Consumption]:[CHW Consumption_2]], "CHW*",D959:AE959)</f>
        <v>0</v>
      </c>
      <c r="AK959" s="9">
        <f>SUMIF(Table1[[#Headers],[Steam Consumption]:[CHW Consumption_2]], "DW*",D959:AE959)</f>
        <v>0</v>
      </c>
      <c r="AL959" s="9">
        <f>Table1[[#This Row],[Total Elec Consumption]]*3.412</f>
        <v>166516.09846153847</v>
      </c>
      <c r="AM959" s="9">
        <f>Table1[[#This Row],[Total Gas Consumption]]*1</f>
        <v>0</v>
      </c>
      <c r="AN959" s="9">
        <f>Table1[[#This Row],[Total Steam Consumption]]*950/1000</f>
        <v>0</v>
      </c>
      <c r="AO959" s="9">
        <f>Table1[[#This Row],[Total HW Consumption]]</f>
        <v>0</v>
      </c>
      <c r="AP959" s="9">
        <f>Table1[[#This Row],[Total CHW Consumption]]</f>
        <v>0</v>
      </c>
      <c r="AQ959" s="9">
        <f>Table1[[#This Row],[Total DW Consumption]]*0</f>
        <v>0</v>
      </c>
      <c r="AR959" s="9">
        <f>SUM(Table1[[#This Row],[Total Elec Energy]:[Total DW Energy]])</f>
        <v>166516.09846153847</v>
      </c>
      <c r="AS959" s="7">
        <f>IFERROR(Table1[[#This Row],[Total Building Energy (kBTU)]]/Table1[[#This Row],[Building Area]],0)</f>
        <v>2.6136161488838421</v>
      </c>
    </row>
    <row r="960" spans="1:45" x14ac:dyDescent="0.25">
      <c r="A960" s="4">
        <v>43647</v>
      </c>
      <c r="B960" t="s">
        <v>68</v>
      </c>
      <c r="C960">
        <f>VLOOKUP(Table1[[#This Row],[Building]],Building_Areas,2,FALSE)</f>
        <v>15616</v>
      </c>
      <c r="E960">
        <v>9298.652173913044</v>
      </c>
      <c r="F960">
        <v>906727.00121739134</v>
      </c>
      <c r="G960">
        <v>58.063972926318613</v>
      </c>
      <c r="J960">
        <v>8750</v>
      </c>
      <c r="AF960" s="9">
        <f>SUMIF(Table1[[#Headers],[Steam Consumption]:[CHW Consumption_2]], "Elec*",D960:AE960)</f>
        <v>9298.652173913044</v>
      </c>
      <c r="AG960" s="9">
        <f>SUMIF(Table1[[#Headers],[Steam Consumption]:[CHW Consumption_2]], "Gas*",D960:AE960)</f>
        <v>8750</v>
      </c>
      <c r="AH960" s="9">
        <f>SUMIF(Table1[[#Headers],[Steam Consumption]:[CHW Consumption_2]], "Steam*",D960:AE960)</f>
        <v>0</v>
      </c>
      <c r="AI960" s="9">
        <f>SUMIF(Table1[[#Headers],[Steam Consumption]:[CHW Consumption_2]], "HW *",D960:AE960)</f>
        <v>0</v>
      </c>
      <c r="AJ960" s="9">
        <f>SUMIF(Table1[[#Headers],[Steam Consumption]:[CHW Consumption_2]], "CHW*",D960:AE960)</f>
        <v>0</v>
      </c>
      <c r="AK960" s="9">
        <f>SUMIF(Table1[[#Headers],[Steam Consumption]:[CHW Consumption_2]], "DW*",D960:AE960)</f>
        <v>0</v>
      </c>
      <c r="AL960" s="9">
        <f>Table1[[#This Row],[Total Elec Consumption]]*3.412</f>
        <v>31727.001217391306</v>
      </c>
      <c r="AM960" s="9">
        <f>Table1[[#This Row],[Total Gas Consumption]]*1</f>
        <v>8750</v>
      </c>
      <c r="AN960" s="9">
        <f>Table1[[#This Row],[Total Steam Consumption]]*950/1000</f>
        <v>0</v>
      </c>
      <c r="AO960" s="9">
        <f>Table1[[#This Row],[Total HW Consumption]]</f>
        <v>0</v>
      </c>
      <c r="AP960" s="9">
        <f>Table1[[#This Row],[Total CHW Consumption]]</f>
        <v>0</v>
      </c>
      <c r="AQ960" s="9">
        <f>Table1[[#This Row],[Total DW Consumption]]*0</f>
        <v>0</v>
      </c>
      <c r="AR960" s="9">
        <f>SUM(Table1[[#This Row],[Total Elec Energy]:[Total DW Energy]])</f>
        <v>40477.001217391306</v>
      </c>
      <c r="AS960" s="7">
        <f>IFERROR(Table1[[#This Row],[Total Building Energy (kBTU)]]/Table1[[#This Row],[Building Area]],0)</f>
        <v>2.5920210820563079</v>
      </c>
    </row>
    <row r="961" spans="1:45" x14ac:dyDescent="0.25">
      <c r="A961" s="4">
        <v>43891</v>
      </c>
      <c r="B961" t="s">
        <v>97</v>
      </c>
      <c r="C961">
        <f>VLOOKUP(Table1[[#This Row],[Building]],Building_Areas,2,FALSE)</f>
        <v>15616</v>
      </c>
      <c r="E961">
        <v>8424.5172413793098</v>
      </c>
      <c r="F961">
        <v>1186434.108</v>
      </c>
      <c r="G961">
        <v>75.975544825819654</v>
      </c>
      <c r="J961">
        <v>11576.896551724139</v>
      </c>
      <c r="AF961" s="9">
        <f>SUMIF(Table1[[#Headers],[Steam Consumption]:[CHW Consumption_2]], "Elec*",D961:AE961)</f>
        <v>8424.5172413793098</v>
      </c>
      <c r="AG961" s="9">
        <f>SUMIF(Table1[[#Headers],[Steam Consumption]:[CHW Consumption_2]], "Gas*",D961:AE961)</f>
        <v>11576.896551724139</v>
      </c>
      <c r="AH961" s="9">
        <f>SUMIF(Table1[[#Headers],[Steam Consumption]:[CHW Consumption_2]], "Steam*",D961:AE961)</f>
        <v>0</v>
      </c>
      <c r="AI961" s="9">
        <f>SUMIF(Table1[[#Headers],[Steam Consumption]:[CHW Consumption_2]], "HW *",D961:AE961)</f>
        <v>0</v>
      </c>
      <c r="AJ961" s="9">
        <f>SUMIF(Table1[[#Headers],[Steam Consumption]:[CHW Consumption_2]], "CHW*",D961:AE961)</f>
        <v>0</v>
      </c>
      <c r="AK961" s="9">
        <f>SUMIF(Table1[[#Headers],[Steam Consumption]:[CHW Consumption_2]], "DW*",D961:AE961)</f>
        <v>0</v>
      </c>
      <c r="AL961" s="9">
        <f>Table1[[#This Row],[Total Elec Consumption]]*3.412</f>
        <v>28744.452827586203</v>
      </c>
      <c r="AM961" s="9">
        <f>Table1[[#This Row],[Total Gas Consumption]]*1</f>
        <v>11576.896551724139</v>
      </c>
      <c r="AN961" s="9">
        <f>Table1[[#This Row],[Total Steam Consumption]]*950/1000</f>
        <v>0</v>
      </c>
      <c r="AO961" s="9">
        <f>Table1[[#This Row],[Total HW Consumption]]</f>
        <v>0</v>
      </c>
      <c r="AP961" s="9">
        <f>Table1[[#This Row],[Total CHW Consumption]]</f>
        <v>0</v>
      </c>
      <c r="AQ961" s="9">
        <f>Table1[[#This Row],[Total DW Consumption]]*0</f>
        <v>0</v>
      </c>
      <c r="AR961" s="9">
        <f>SUM(Table1[[#This Row],[Total Elec Energy]:[Total DW Energy]])</f>
        <v>40321.349379310341</v>
      </c>
      <c r="AS961" s="7">
        <f>IFERROR(Table1[[#This Row],[Total Building Energy (kBTU)]]/Table1[[#This Row],[Building Area]],0)</f>
        <v>2.5820536231628037</v>
      </c>
    </row>
    <row r="962" spans="1:45" x14ac:dyDescent="0.25">
      <c r="A962" s="4">
        <v>43952</v>
      </c>
      <c r="B962" t="s">
        <v>125</v>
      </c>
      <c r="C962">
        <f>VLOOKUP(Table1[[#This Row],[Building]],Building_Areas,2,FALSE)</f>
        <v>27319</v>
      </c>
      <c r="E962">
        <v>19614</v>
      </c>
      <c r="F962">
        <v>420922.96799999999</v>
      </c>
      <c r="G962">
        <v>15.40770042827336</v>
      </c>
      <c r="J962">
        <v>3540</v>
      </c>
      <c r="AF962" s="9">
        <f>SUMIF(Table1[[#Headers],[Steam Consumption]:[CHW Consumption_2]], "Elec*",D962:AE962)</f>
        <v>19614</v>
      </c>
      <c r="AG962" s="9">
        <f>SUMIF(Table1[[#Headers],[Steam Consumption]:[CHW Consumption_2]], "Gas*",D962:AE962)</f>
        <v>3540</v>
      </c>
      <c r="AH962" s="9">
        <f>SUMIF(Table1[[#Headers],[Steam Consumption]:[CHW Consumption_2]], "Steam*",D962:AE962)</f>
        <v>0</v>
      </c>
      <c r="AI962" s="9">
        <f>SUMIF(Table1[[#Headers],[Steam Consumption]:[CHW Consumption_2]], "HW *",D962:AE962)</f>
        <v>0</v>
      </c>
      <c r="AJ962" s="9">
        <f>SUMIF(Table1[[#Headers],[Steam Consumption]:[CHW Consumption_2]], "CHW*",D962:AE962)</f>
        <v>0</v>
      </c>
      <c r="AK962" s="9">
        <f>SUMIF(Table1[[#Headers],[Steam Consumption]:[CHW Consumption_2]], "DW*",D962:AE962)</f>
        <v>0</v>
      </c>
      <c r="AL962" s="9">
        <f>Table1[[#This Row],[Total Elec Consumption]]*3.412</f>
        <v>66922.967999999993</v>
      </c>
      <c r="AM962" s="9">
        <f>Table1[[#This Row],[Total Gas Consumption]]*1</f>
        <v>3540</v>
      </c>
      <c r="AN962" s="9">
        <f>Table1[[#This Row],[Total Steam Consumption]]*950/1000</f>
        <v>0</v>
      </c>
      <c r="AO962" s="9">
        <f>Table1[[#This Row],[Total HW Consumption]]</f>
        <v>0</v>
      </c>
      <c r="AP962" s="9">
        <f>Table1[[#This Row],[Total CHW Consumption]]</f>
        <v>0</v>
      </c>
      <c r="AQ962" s="9">
        <f>Table1[[#This Row],[Total DW Consumption]]*0</f>
        <v>0</v>
      </c>
      <c r="AR962" s="9">
        <f>SUM(Table1[[#This Row],[Total Elec Energy]:[Total DW Energy]])</f>
        <v>70462.967999999993</v>
      </c>
      <c r="AS962" s="7">
        <f>IFERROR(Table1[[#This Row],[Total Building Energy (kBTU)]]/Table1[[#This Row],[Building Area]],0)</f>
        <v>2.5792660053442655</v>
      </c>
    </row>
    <row r="963" spans="1:45" x14ac:dyDescent="0.25">
      <c r="A963" s="4">
        <v>44713</v>
      </c>
      <c r="B963" t="s">
        <v>125</v>
      </c>
      <c r="C963">
        <f>VLOOKUP(Table1[[#This Row],[Building]],Building_Areas,2,FALSE)</f>
        <v>27319</v>
      </c>
      <c r="E963">
        <v>19691.78571428571</v>
      </c>
      <c r="F963">
        <v>385402.6585714285</v>
      </c>
      <c r="G963">
        <v>14.107495097603451</v>
      </c>
      <c r="J963">
        <v>3182.1428571428569</v>
      </c>
      <c r="AF963" s="9">
        <f>SUMIF(Table1[[#Headers],[Steam Consumption]:[CHW Consumption_2]], "Elec*",D963:AE963)</f>
        <v>19691.78571428571</v>
      </c>
      <c r="AG963" s="9">
        <f>SUMIF(Table1[[#Headers],[Steam Consumption]:[CHW Consumption_2]], "Gas*",D963:AE963)</f>
        <v>3182.1428571428569</v>
      </c>
      <c r="AH963" s="9">
        <f>SUMIF(Table1[[#Headers],[Steam Consumption]:[CHW Consumption_2]], "Steam*",D963:AE963)</f>
        <v>0</v>
      </c>
      <c r="AI963" s="9">
        <f>SUMIF(Table1[[#Headers],[Steam Consumption]:[CHW Consumption_2]], "HW *",D963:AE963)</f>
        <v>0</v>
      </c>
      <c r="AJ963" s="9">
        <f>SUMIF(Table1[[#Headers],[Steam Consumption]:[CHW Consumption_2]], "CHW*",D963:AE963)</f>
        <v>0</v>
      </c>
      <c r="AK963" s="9">
        <f>SUMIF(Table1[[#Headers],[Steam Consumption]:[CHW Consumption_2]], "DW*",D963:AE963)</f>
        <v>0</v>
      </c>
      <c r="AL963" s="9">
        <f>Table1[[#This Row],[Total Elec Consumption]]*3.412</f>
        <v>67188.372857142836</v>
      </c>
      <c r="AM963" s="9">
        <f>Table1[[#This Row],[Total Gas Consumption]]*1</f>
        <v>3182.1428571428569</v>
      </c>
      <c r="AN963" s="9">
        <f>Table1[[#This Row],[Total Steam Consumption]]*950/1000</f>
        <v>0</v>
      </c>
      <c r="AO963" s="9">
        <f>Table1[[#This Row],[Total HW Consumption]]</f>
        <v>0</v>
      </c>
      <c r="AP963" s="9">
        <f>Table1[[#This Row],[Total CHW Consumption]]</f>
        <v>0</v>
      </c>
      <c r="AQ963" s="9">
        <f>Table1[[#This Row],[Total DW Consumption]]*0</f>
        <v>0</v>
      </c>
      <c r="AR963" s="9">
        <f>SUM(Table1[[#This Row],[Total Elec Energy]:[Total DW Energy]])</f>
        <v>70370.515714285692</v>
      </c>
      <c r="AS963" s="7">
        <f>IFERROR(Table1[[#This Row],[Total Building Energy (kBTU)]]/Table1[[#This Row],[Building Area]],0)</f>
        <v>2.5758818300188766</v>
      </c>
    </row>
    <row r="964" spans="1:45" x14ac:dyDescent="0.25">
      <c r="A964" s="4">
        <v>43678</v>
      </c>
      <c r="B964" t="s">
        <v>68</v>
      </c>
      <c r="C964">
        <f>VLOOKUP(Table1[[#This Row],[Building]],Building_Areas,2,FALSE)</f>
        <v>15616</v>
      </c>
      <c r="E964">
        <v>9088.1666666666679</v>
      </c>
      <c r="F964">
        <v>944888.8246666668</v>
      </c>
      <c r="G964">
        <v>60.507737235314217</v>
      </c>
      <c r="J964">
        <v>9138.8000000000011</v>
      </c>
      <c r="AF964" s="9">
        <f>SUMIF(Table1[[#Headers],[Steam Consumption]:[CHW Consumption_2]], "Elec*",D964:AE964)</f>
        <v>9088.1666666666679</v>
      </c>
      <c r="AG964" s="9">
        <f>SUMIF(Table1[[#Headers],[Steam Consumption]:[CHW Consumption_2]], "Gas*",D964:AE964)</f>
        <v>9138.8000000000011</v>
      </c>
      <c r="AH964" s="9">
        <f>SUMIF(Table1[[#Headers],[Steam Consumption]:[CHW Consumption_2]], "Steam*",D964:AE964)</f>
        <v>0</v>
      </c>
      <c r="AI964" s="9">
        <f>SUMIF(Table1[[#Headers],[Steam Consumption]:[CHW Consumption_2]], "HW *",D964:AE964)</f>
        <v>0</v>
      </c>
      <c r="AJ964" s="9">
        <f>SUMIF(Table1[[#Headers],[Steam Consumption]:[CHW Consumption_2]], "CHW*",D964:AE964)</f>
        <v>0</v>
      </c>
      <c r="AK964" s="9">
        <f>SUMIF(Table1[[#Headers],[Steam Consumption]:[CHW Consumption_2]], "DW*",D964:AE964)</f>
        <v>0</v>
      </c>
      <c r="AL964" s="9">
        <f>Table1[[#This Row],[Total Elec Consumption]]*3.412</f>
        <v>31008.824666666671</v>
      </c>
      <c r="AM964" s="9">
        <f>Table1[[#This Row],[Total Gas Consumption]]*1</f>
        <v>9138.8000000000011</v>
      </c>
      <c r="AN964" s="9">
        <f>Table1[[#This Row],[Total Steam Consumption]]*950/1000</f>
        <v>0</v>
      </c>
      <c r="AO964" s="9">
        <f>Table1[[#This Row],[Total HW Consumption]]</f>
        <v>0</v>
      </c>
      <c r="AP964" s="9">
        <f>Table1[[#This Row],[Total CHW Consumption]]</f>
        <v>0</v>
      </c>
      <c r="AQ964" s="9">
        <f>Table1[[#This Row],[Total DW Consumption]]*0</f>
        <v>0</v>
      </c>
      <c r="AR964" s="9">
        <f>SUM(Table1[[#This Row],[Total Elec Energy]:[Total DW Energy]])</f>
        <v>40147.62466666667</v>
      </c>
      <c r="AS964" s="7">
        <f>IFERROR(Table1[[#This Row],[Total Building Energy (kBTU)]]/Table1[[#This Row],[Building Area]],0)</f>
        <v>2.5709288336748637</v>
      </c>
    </row>
    <row r="965" spans="1:45" x14ac:dyDescent="0.25">
      <c r="A965" s="4">
        <v>44075</v>
      </c>
      <c r="B965" t="s">
        <v>98</v>
      </c>
      <c r="C965">
        <f>VLOOKUP(Table1[[#This Row],[Building]],Building_Areas,2,FALSE)</f>
        <v>53163.17</v>
      </c>
      <c r="E965">
        <v>39999</v>
      </c>
      <c r="F965">
        <v>137776.58799999999</v>
      </c>
      <c r="G965">
        <v>2.5915879088839979</v>
      </c>
      <c r="J965">
        <v>0</v>
      </c>
      <c r="L965">
        <v>1300</v>
      </c>
      <c r="AF965" s="9">
        <f>SUMIF(Table1[[#Headers],[Steam Consumption]:[CHW Consumption_2]], "Elec*",D965:AE965)</f>
        <v>39999</v>
      </c>
      <c r="AG965" s="9">
        <f>SUMIF(Table1[[#Headers],[Steam Consumption]:[CHW Consumption_2]], "Gas*",D965:AE965)</f>
        <v>0</v>
      </c>
      <c r="AH965" s="9">
        <f>SUMIF(Table1[[#Headers],[Steam Consumption]:[CHW Consumption_2]], "Steam*",D965:AE965)</f>
        <v>0</v>
      </c>
      <c r="AI965" s="9">
        <f>SUMIF(Table1[[#Headers],[Steam Consumption]:[CHW Consumption_2]], "HW *",D965:AE965)</f>
        <v>0</v>
      </c>
      <c r="AJ965" s="9">
        <f>SUMIF(Table1[[#Headers],[Steam Consumption]:[CHW Consumption_2]], "CHW*",D965:AE965)</f>
        <v>0</v>
      </c>
      <c r="AK965" s="9">
        <f>SUMIF(Table1[[#Headers],[Steam Consumption]:[CHW Consumption_2]], "DW*",D965:AE965)</f>
        <v>1300</v>
      </c>
      <c r="AL965" s="9">
        <f>Table1[[#This Row],[Total Elec Consumption]]*3.412</f>
        <v>136476.58799999999</v>
      </c>
      <c r="AM965" s="9">
        <f>Table1[[#This Row],[Total Gas Consumption]]*1</f>
        <v>0</v>
      </c>
      <c r="AN965" s="9">
        <f>Table1[[#This Row],[Total Steam Consumption]]*950/1000</f>
        <v>0</v>
      </c>
      <c r="AO965" s="9">
        <f>Table1[[#This Row],[Total HW Consumption]]</f>
        <v>0</v>
      </c>
      <c r="AP965" s="9">
        <f>Table1[[#This Row],[Total CHW Consumption]]</f>
        <v>0</v>
      </c>
      <c r="AQ965" s="9">
        <f>Table1[[#This Row],[Total DW Consumption]]*0</f>
        <v>0</v>
      </c>
      <c r="AR965" s="9">
        <f>SUM(Table1[[#This Row],[Total Elec Energy]:[Total DW Energy]])</f>
        <v>136476.58799999999</v>
      </c>
      <c r="AS965" s="7">
        <f>IFERROR(Table1[[#This Row],[Total Building Energy (kBTU)]]/Table1[[#This Row],[Building Area]],0)</f>
        <v>2.5671266028718751</v>
      </c>
    </row>
    <row r="966" spans="1:45" x14ac:dyDescent="0.25">
      <c r="A966" s="4">
        <v>44287</v>
      </c>
      <c r="B966" t="s">
        <v>119</v>
      </c>
      <c r="C966">
        <f>VLOOKUP(Table1[[#This Row],[Building]],Building_Areas,2,FALSE)</f>
        <v>36500</v>
      </c>
      <c r="E966">
        <v>13121</v>
      </c>
      <c r="F966">
        <v>44817.771999999997</v>
      </c>
      <c r="G966">
        <v>1.2278841643835621</v>
      </c>
      <c r="K966">
        <v>46090</v>
      </c>
      <c r="N966">
        <v>2830</v>
      </c>
      <c r="AF966" s="9">
        <f>SUMIF(Table1[[#Headers],[Steam Consumption]:[CHW Consumption_2]], "Elec*",D966:AE966)</f>
        <v>13121</v>
      </c>
      <c r="AG966" s="9">
        <f>SUMIF(Table1[[#Headers],[Steam Consumption]:[CHW Consumption_2]], "Gas*",D966:AE966)</f>
        <v>0</v>
      </c>
      <c r="AH966" s="9">
        <f>SUMIF(Table1[[#Headers],[Steam Consumption]:[CHW Consumption_2]], "Steam*",D966:AE966)</f>
        <v>0</v>
      </c>
      <c r="AI966" s="9">
        <f>SUMIF(Table1[[#Headers],[Steam Consumption]:[CHW Consumption_2]], "HW *",D966:AE966)</f>
        <v>46090</v>
      </c>
      <c r="AJ966" s="9">
        <f>SUMIF(Table1[[#Headers],[Steam Consumption]:[CHW Consumption_2]], "CHW*",D966:AE966)</f>
        <v>2830</v>
      </c>
      <c r="AK966" s="9">
        <f>SUMIF(Table1[[#Headers],[Steam Consumption]:[CHW Consumption_2]], "DW*",D966:AE966)</f>
        <v>0</v>
      </c>
      <c r="AL966" s="9">
        <f>Table1[[#This Row],[Total Elec Consumption]]*3.412</f>
        <v>44768.851999999999</v>
      </c>
      <c r="AM966" s="9">
        <f>Table1[[#This Row],[Total Gas Consumption]]*1</f>
        <v>0</v>
      </c>
      <c r="AN966" s="9">
        <f>Table1[[#This Row],[Total Steam Consumption]]*950/1000</f>
        <v>0</v>
      </c>
      <c r="AO966" s="9">
        <f>Table1[[#This Row],[Total HW Consumption]]</f>
        <v>46090</v>
      </c>
      <c r="AP966" s="9">
        <f>Table1[[#This Row],[Total CHW Consumption]]</f>
        <v>2830</v>
      </c>
      <c r="AQ966" s="9">
        <f>Table1[[#This Row],[Total DW Consumption]]*0</f>
        <v>0</v>
      </c>
      <c r="AR966" s="9">
        <f>SUM(Table1[[#This Row],[Total Elec Energy]:[Total DW Energy]])</f>
        <v>93688.851999999999</v>
      </c>
      <c r="AS966" s="7">
        <f>IFERROR(Table1[[#This Row],[Total Building Energy (kBTU)]]/Table1[[#This Row],[Building Area]],0)</f>
        <v>2.5668178630136986</v>
      </c>
    </row>
    <row r="967" spans="1:45" x14ac:dyDescent="0.25">
      <c r="A967" s="4">
        <v>44743</v>
      </c>
      <c r="B967" t="s">
        <v>66</v>
      </c>
      <c r="C967">
        <f>VLOOKUP(Table1[[#This Row],[Building]],Building_Areas,2,FALSE)</f>
        <v>39542</v>
      </c>
      <c r="D967">
        <v>0</v>
      </c>
      <c r="E967">
        <v>29698</v>
      </c>
      <c r="F967">
        <v>101329.576</v>
      </c>
      <c r="G967">
        <v>2.5625809518992462</v>
      </c>
      <c r="AF967" s="9">
        <f>SUMIF(Table1[[#Headers],[Steam Consumption]:[CHW Consumption_2]], "Elec*",D967:AE967)</f>
        <v>29698</v>
      </c>
      <c r="AG967" s="9">
        <f>SUMIF(Table1[[#Headers],[Steam Consumption]:[CHW Consumption_2]], "Gas*",D967:AE967)</f>
        <v>0</v>
      </c>
      <c r="AH967" s="9">
        <f>SUMIF(Table1[[#Headers],[Steam Consumption]:[CHW Consumption_2]], "Steam*",D967:AE967)</f>
        <v>0</v>
      </c>
      <c r="AI967" s="9">
        <f>SUMIF(Table1[[#Headers],[Steam Consumption]:[CHW Consumption_2]], "HW *",D967:AE967)</f>
        <v>0</v>
      </c>
      <c r="AJ967" s="9">
        <f>SUMIF(Table1[[#Headers],[Steam Consumption]:[CHW Consumption_2]], "CHW*",D967:AE967)</f>
        <v>0</v>
      </c>
      <c r="AK967" s="9">
        <f>SUMIF(Table1[[#Headers],[Steam Consumption]:[CHW Consumption_2]], "DW*",D967:AE967)</f>
        <v>0</v>
      </c>
      <c r="AL967" s="9">
        <f>Table1[[#This Row],[Total Elec Consumption]]*3.412</f>
        <v>101329.576</v>
      </c>
      <c r="AM967" s="9">
        <f>Table1[[#This Row],[Total Gas Consumption]]*1</f>
        <v>0</v>
      </c>
      <c r="AN967" s="9">
        <f>Table1[[#This Row],[Total Steam Consumption]]*950/1000</f>
        <v>0</v>
      </c>
      <c r="AO967" s="9">
        <f>Table1[[#This Row],[Total HW Consumption]]</f>
        <v>0</v>
      </c>
      <c r="AP967" s="9">
        <f>Table1[[#This Row],[Total CHW Consumption]]</f>
        <v>0</v>
      </c>
      <c r="AQ967" s="9">
        <f>Table1[[#This Row],[Total DW Consumption]]*0</f>
        <v>0</v>
      </c>
      <c r="AR967" s="9">
        <f>SUM(Table1[[#This Row],[Total Elec Energy]:[Total DW Energy]])</f>
        <v>101329.576</v>
      </c>
      <c r="AS967" s="7">
        <f>IFERROR(Table1[[#This Row],[Total Building Energy (kBTU)]]/Table1[[#This Row],[Building Area]],0)</f>
        <v>2.5625809518992462</v>
      </c>
    </row>
    <row r="968" spans="1:45" x14ac:dyDescent="0.25">
      <c r="A968" s="4">
        <v>43586</v>
      </c>
      <c r="B968" t="s">
        <v>119</v>
      </c>
      <c r="C968">
        <f>VLOOKUP(Table1[[#This Row],[Building]],Building_Areas,2,FALSE)</f>
        <v>36500</v>
      </c>
      <c r="E968">
        <v>16488.28</v>
      </c>
      <c r="F968">
        <v>56295.222841481482</v>
      </c>
      <c r="G968">
        <v>1.542334872369356</v>
      </c>
      <c r="K968">
        <v>31930</v>
      </c>
      <c r="N968">
        <v>5281.4814814814818</v>
      </c>
      <c r="AF968" s="9">
        <f>SUMIF(Table1[[#Headers],[Steam Consumption]:[CHW Consumption_2]], "Elec*",D968:AE968)</f>
        <v>16488.28</v>
      </c>
      <c r="AG968" s="9">
        <f>SUMIF(Table1[[#Headers],[Steam Consumption]:[CHW Consumption_2]], "Gas*",D968:AE968)</f>
        <v>0</v>
      </c>
      <c r="AH968" s="9">
        <f>SUMIF(Table1[[#Headers],[Steam Consumption]:[CHW Consumption_2]], "Steam*",D968:AE968)</f>
        <v>0</v>
      </c>
      <c r="AI968" s="9">
        <f>SUMIF(Table1[[#Headers],[Steam Consumption]:[CHW Consumption_2]], "HW *",D968:AE968)</f>
        <v>31930</v>
      </c>
      <c r="AJ968" s="9">
        <f>SUMIF(Table1[[#Headers],[Steam Consumption]:[CHW Consumption_2]], "CHW*",D968:AE968)</f>
        <v>5281.4814814814818</v>
      </c>
      <c r="AK968" s="9">
        <f>SUMIF(Table1[[#Headers],[Steam Consumption]:[CHW Consumption_2]], "DW*",D968:AE968)</f>
        <v>0</v>
      </c>
      <c r="AL968" s="9">
        <f>Table1[[#This Row],[Total Elec Consumption]]*3.412</f>
        <v>56258.011359999997</v>
      </c>
      <c r="AM968" s="9">
        <f>Table1[[#This Row],[Total Gas Consumption]]*1</f>
        <v>0</v>
      </c>
      <c r="AN968" s="9">
        <f>Table1[[#This Row],[Total Steam Consumption]]*950/1000</f>
        <v>0</v>
      </c>
      <c r="AO968" s="9">
        <f>Table1[[#This Row],[Total HW Consumption]]</f>
        <v>31930</v>
      </c>
      <c r="AP968" s="9">
        <f>Table1[[#This Row],[Total CHW Consumption]]</f>
        <v>5281.4814814814818</v>
      </c>
      <c r="AQ968" s="9">
        <f>Table1[[#This Row],[Total DW Consumption]]*0</f>
        <v>0</v>
      </c>
      <c r="AR968" s="9">
        <f>SUM(Table1[[#This Row],[Total Elec Energy]:[Total DW Energy]])</f>
        <v>93469.492841481493</v>
      </c>
      <c r="AS968" s="7">
        <f>IFERROR(Table1[[#This Row],[Total Building Energy (kBTU)]]/Table1[[#This Row],[Building Area]],0)</f>
        <v>2.5608080230542876</v>
      </c>
    </row>
    <row r="969" spans="1:45" x14ac:dyDescent="0.25">
      <c r="A969" s="4">
        <v>43862</v>
      </c>
      <c r="B969" t="s">
        <v>97</v>
      </c>
      <c r="C969">
        <f>VLOOKUP(Table1[[#This Row],[Building]],Building_Areas,2,FALSE)</f>
        <v>15616</v>
      </c>
      <c r="E969">
        <v>8729</v>
      </c>
      <c r="F969">
        <v>1049423.348</v>
      </c>
      <c r="G969">
        <v>67.201802510245912</v>
      </c>
      <c r="J969">
        <v>10196.4</v>
      </c>
      <c r="AF969" s="9">
        <f>SUMIF(Table1[[#Headers],[Steam Consumption]:[CHW Consumption_2]], "Elec*",D969:AE969)</f>
        <v>8729</v>
      </c>
      <c r="AG969" s="9">
        <f>SUMIF(Table1[[#Headers],[Steam Consumption]:[CHW Consumption_2]], "Gas*",D969:AE969)</f>
        <v>10196.4</v>
      </c>
      <c r="AH969" s="9">
        <f>SUMIF(Table1[[#Headers],[Steam Consumption]:[CHW Consumption_2]], "Steam*",D969:AE969)</f>
        <v>0</v>
      </c>
      <c r="AI969" s="9">
        <f>SUMIF(Table1[[#Headers],[Steam Consumption]:[CHW Consumption_2]], "HW *",D969:AE969)</f>
        <v>0</v>
      </c>
      <c r="AJ969" s="9">
        <f>SUMIF(Table1[[#Headers],[Steam Consumption]:[CHW Consumption_2]], "CHW*",D969:AE969)</f>
        <v>0</v>
      </c>
      <c r="AK969" s="9">
        <f>SUMIF(Table1[[#Headers],[Steam Consumption]:[CHW Consumption_2]], "DW*",D969:AE969)</f>
        <v>0</v>
      </c>
      <c r="AL969" s="9">
        <f>Table1[[#This Row],[Total Elec Consumption]]*3.412</f>
        <v>29783.347999999998</v>
      </c>
      <c r="AM969" s="9">
        <f>Table1[[#This Row],[Total Gas Consumption]]*1</f>
        <v>10196.4</v>
      </c>
      <c r="AN969" s="9">
        <f>Table1[[#This Row],[Total Steam Consumption]]*950/1000</f>
        <v>0</v>
      </c>
      <c r="AO969" s="9">
        <f>Table1[[#This Row],[Total HW Consumption]]</f>
        <v>0</v>
      </c>
      <c r="AP969" s="9">
        <f>Table1[[#This Row],[Total CHW Consumption]]</f>
        <v>0</v>
      </c>
      <c r="AQ969" s="9">
        <f>Table1[[#This Row],[Total DW Consumption]]*0</f>
        <v>0</v>
      </c>
      <c r="AR969" s="9">
        <f>SUM(Table1[[#This Row],[Total Elec Energy]:[Total DW Energy]])</f>
        <v>39979.748</v>
      </c>
      <c r="AS969" s="7">
        <f>IFERROR(Table1[[#This Row],[Total Building Energy (kBTU)]]/Table1[[#This Row],[Building Area]],0)</f>
        <v>2.5601785348360657</v>
      </c>
    </row>
    <row r="970" spans="1:45" x14ac:dyDescent="0.25">
      <c r="A970" s="4">
        <v>44682</v>
      </c>
      <c r="B970" t="s">
        <v>125</v>
      </c>
      <c r="C970">
        <f>VLOOKUP(Table1[[#This Row],[Building]],Building_Areas,2,FALSE)</f>
        <v>27319</v>
      </c>
      <c r="E970">
        <v>18993.37931034483</v>
      </c>
      <c r="F970">
        <v>555460.58262068965</v>
      </c>
      <c r="G970">
        <v>20.332390739803419</v>
      </c>
      <c r="J970">
        <v>4906.5517241379312</v>
      </c>
      <c r="AF970" s="9">
        <f>SUMIF(Table1[[#Headers],[Steam Consumption]:[CHW Consumption_2]], "Elec*",D970:AE970)</f>
        <v>18993.37931034483</v>
      </c>
      <c r="AG970" s="9">
        <f>SUMIF(Table1[[#Headers],[Steam Consumption]:[CHW Consumption_2]], "Gas*",D970:AE970)</f>
        <v>4906.5517241379312</v>
      </c>
      <c r="AH970" s="9">
        <f>SUMIF(Table1[[#Headers],[Steam Consumption]:[CHW Consumption_2]], "Steam*",D970:AE970)</f>
        <v>0</v>
      </c>
      <c r="AI970" s="9">
        <f>SUMIF(Table1[[#Headers],[Steam Consumption]:[CHW Consumption_2]], "HW *",D970:AE970)</f>
        <v>0</v>
      </c>
      <c r="AJ970" s="9">
        <f>SUMIF(Table1[[#Headers],[Steam Consumption]:[CHW Consumption_2]], "CHW*",D970:AE970)</f>
        <v>0</v>
      </c>
      <c r="AK970" s="9">
        <f>SUMIF(Table1[[#Headers],[Steam Consumption]:[CHW Consumption_2]], "DW*",D970:AE970)</f>
        <v>0</v>
      </c>
      <c r="AL970" s="9">
        <f>Table1[[#This Row],[Total Elec Consumption]]*3.412</f>
        <v>64805.410206896559</v>
      </c>
      <c r="AM970" s="9">
        <f>Table1[[#This Row],[Total Gas Consumption]]*1</f>
        <v>4906.5517241379312</v>
      </c>
      <c r="AN970" s="9">
        <f>Table1[[#This Row],[Total Steam Consumption]]*950/1000</f>
        <v>0</v>
      </c>
      <c r="AO970" s="9">
        <f>Table1[[#This Row],[Total HW Consumption]]</f>
        <v>0</v>
      </c>
      <c r="AP970" s="9">
        <f>Table1[[#This Row],[Total CHW Consumption]]</f>
        <v>0</v>
      </c>
      <c r="AQ970" s="9">
        <f>Table1[[#This Row],[Total DW Consumption]]*0</f>
        <v>0</v>
      </c>
      <c r="AR970" s="9">
        <f>SUM(Table1[[#This Row],[Total Elec Energy]:[Total DW Energy]])</f>
        <v>69711.961931034486</v>
      </c>
      <c r="AS970" s="7">
        <f>IFERROR(Table1[[#This Row],[Total Building Energy (kBTU)]]/Table1[[#This Row],[Building Area]],0)</f>
        <v>2.5517757579353009</v>
      </c>
    </row>
    <row r="971" spans="1:45" x14ac:dyDescent="0.25">
      <c r="A971" s="4">
        <v>44166</v>
      </c>
      <c r="B971" t="s">
        <v>97</v>
      </c>
      <c r="C971">
        <f>VLOOKUP(Table1[[#This Row],[Building]],Building_Areas,2,FALSE)</f>
        <v>15616</v>
      </c>
      <c r="E971">
        <v>7516</v>
      </c>
      <c r="F971">
        <v>1440644.5919999999</v>
      </c>
      <c r="G971">
        <v>92.254392418032779</v>
      </c>
      <c r="J971">
        <v>14150</v>
      </c>
      <c r="AF971" s="9">
        <f>SUMIF(Table1[[#Headers],[Steam Consumption]:[CHW Consumption_2]], "Elec*",D971:AE971)</f>
        <v>7516</v>
      </c>
      <c r="AG971" s="9">
        <f>SUMIF(Table1[[#Headers],[Steam Consumption]:[CHW Consumption_2]], "Gas*",D971:AE971)</f>
        <v>14150</v>
      </c>
      <c r="AH971" s="9">
        <f>SUMIF(Table1[[#Headers],[Steam Consumption]:[CHW Consumption_2]], "Steam*",D971:AE971)</f>
        <v>0</v>
      </c>
      <c r="AI971" s="9">
        <f>SUMIF(Table1[[#Headers],[Steam Consumption]:[CHW Consumption_2]], "HW *",D971:AE971)</f>
        <v>0</v>
      </c>
      <c r="AJ971" s="9">
        <f>SUMIF(Table1[[#Headers],[Steam Consumption]:[CHW Consumption_2]], "CHW*",D971:AE971)</f>
        <v>0</v>
      </c>
      <c r="AK971" s="9">
        <f>SUMIF(Table1[[#Headers],[Steam Consumption]:[CHW Consumption_2]], "DW*",D971:AE971)</f>
        <v>0</v>
      </c>
      <c r="AL971" s="9">
        <f>Table1[[#This Row],[Total Elec Consumption]]*3.412</f>
        <v>25644.592000000001</v>
      </c>
      <c r="AM971" s="9">
        <f>Table1[[#This Row],[Total Gas Consumption]]*1</f>
        <v>14150</v>
      </c>
      <c r="AN971" s="9">
        <f>Table1[[#This Row],[Total Steam Consumption]]*950/1000</f>
        <v>0</v>
      </c>
      <c r="AO971" s="9">
        <f>Table1[[#This Row],[Total HW Consumption]]</f>
        <v>0</v>
      </c>
      <c r="AP971" s="9">
        <f>Table1[[#This Row],[Total CHW Consumption]]</f>
        <v>0</v>
      </c>
      <c r="AQ971" s="9">
        <f>Table1[[#This Row],[Total DW Consumption]]*0</f>
        <v>0</v>
      </c>
      <c r="AR971" s="9">
        <f>SUM(Table1[[#This Row],[Total Elec Energy]:[Total DW Energy]])</f>
        <v>39794.592000000004</v>
      </c>
      <c r="AS971" s="7">
        <f>IFERROR(Table1[[#This Row],[Total Building Energy (kBTU)]]/Table1[[#This Row],[Building Area]],0)</f>
        <v>2.5483217213114755</v>
      </c>
    </row>
    <row r="972" spans="1:45" x14ac:dyDescent="0.25">
      <c r="A972" s="4">
        <v>43952</v>
      </c>
      <c r="B972" t="s">
        <v>126</v>
      </c>
      <c r="C972">
        <f>VLOOKUP(Table1[[#This Row],[Building]],Building_Areas,2,FALSE)</f>
        <v>62912.82</v>
      </c>
      <c r="D972">
        <v>388</v>
      </c>
      <c r="E972">
        <v>38460</v>
      </c>
      <c r="F972">
        <v>485110.02</v>
      </c>
      <c r="G972">
        <v>7.7108073053264032</v>
      </c>
      <c r="N972">
        <v>28500</v>
      </c>
      <c r="AF972" s="9">
        <f>SUMIF(Table1[[#Headers],[Steam Consumption]:[CHW Consumption_2]], "Elec*",D972:AE972)</f>
        <v>38460</v>
      </c>
      <c r="AG972" s="9">
        <f>SUMIF(Table1[[#Headers],[Steam Consumption]:[CHW Consumption_2]], "Gas*",D972:AE972)</f>
        <v>0</v>
      </c>
      <c r="AH972" s="9">
        <f>SUMIF(Table1[[#Headers],[Steam Consumption]:[CHW Consumption_2]], "Steam*",D972:AE972)</f>
        <v>388</v>
      </c>
      <c r="AI972" s="9">
        <f>SUMIF(Table1[[#Headers],[Steam Consumption]:[CHW Consumption_2]], "HW *",D972:AE972)</f>
        <v>0</v>
      </c>
      <c r="AJ972" s="9">
        <f>SUMIF(Table1[[#Headers],[Steam Consumption]:[CHW Consumption_2]], "CHW*",D972:AE972)</f>
        <v>28500</v>
      </c>
      <c r="AK972" s="9">
        <f>SUMIF(Table1[[#Headers],[Steam Consumption]:[CHW Consumption_2]], "DW*",D972:AE972)</f>
        <v>0</v>
      </c>
      <c r="AL972" s="9">
        <f>Table1[[#This Row],[Total Elec Consumption]]*3.412</f>
        <v>131225.51999999999</v>
      </c>
      <c r="AM972" s="9">
        <f>Table1[[#This Row],[Total Gas Consumption]]*1</f>
        <v>0</v>
      </c>
      <c r="AN972" s="9">
        <f>Table1[[#This Row],[Total Steam Consumption]]*950/1000</f>
        <v>368.6</v>
      </c>
      <c r="AO972" s="9">
        <f>Table1[[#This Row],[Total HW Consumption]]</f>
        <v>0</v>
      </c>
      <c r="AP972" s="9">
        <f>Table1[[#This Row],[Total CHW Consumption]]</f>
        <v>28500</v>
      </c>
      <c r="AQ972" s="9">
        <f>Table1[[#This Row],[Total DW Consumption]]*0</f>
        <v>0</v>
      </c>
      <c r="AR972" s="9">
        <f>SUM(Table1[[#This Row],[Total Elec Energy]:[Total DW Energy]])</f>
        <v>160094.12</v>
      </c>
      <c r="AS972" s="7">
        <f>IFERROR(Table1[[#This Row],[Total Building Energy (kBTU)]]/Table1[[#This Row],[Building Area]],0)</f>
        <v>2.5446978851051343</v>
      </c>
    </row>
    <row r="973" spans="1:45" x14ac:dyDescent="0.25">
      <c r="A973" s="4">
        <v>43221</v>
      </c>
      <c r="B973" t="s">
        <v>108</v>
      </c>
      <c r="C973">
        <f>VLOOKUP(Table1[[#This Row],[Building]],Building_Areas,2,FALSE)</f>
        <v>87647</v>
      </c>
      <c r="E973">
        <v>33263</v>
      </c>
      <c r="F973">
        <v>8997472.6536896545</v>
      </c>
      <c r="G973">
        <v>102.65579716008141</v>
      </c>
      <c r="J973">
        <v>88839.586206896551</v>
      </c>
      <c r="K973">
        <v>70.551724137931032</v>
      </c>
      <c r="L973">
        <v>0</v>
      </c>
      <c r="N973">
        <v>442.55172413793099</v>
      </c>
      <c r="AB973">
        <v>78.034482758620683</v>
      </c>
      <c r="AC973">
        <v>342.06896551724139</v>
      </c>
      <c r="AD973">
        <v>3559.655172413793</v>
      </c>
      <c r="AE973">
        <v>16184.13793103448</v>
      </c>
      <c r="AF973" s="9">
        <f>SUMIF(Table1[[#Headers],[Steam Consumption]:[CHW Consumption_2]], "Elec*",D973:AE973)</f>
        <v>33263</v>
      </c>
      <c r="AG973" s="9">
        <f>SUMIF(Table1[[#Headers],[Steam Consumption]:[CHW Consumption_2]], "Gas*",D973:AE973)</f>
        <v>88839.586206896551</v>
      </c>
      <c r="AH973" s="9">
        <f>SUMIF(Table1[[#Headers],[Steam Consumption]:[CHW Consumption_2]], "Steam*",D973:AE973)</f>
        <v>0</v>
      </c>
      <c r="AI973" s="9">
        <f>SUMIF(Table1[[#Headers],[Steam Consumption]:[CHW Consumption_2]], "HW *",D973:AE973)</f>
        <v>490.65517241379314</v>
      </c>
      <c r="AJ973" s="9">
        <f>SUMIF(Table1[[#Headers],[Steam Consumption]:[CHW Consumption_2]], "CHW*",D973:AE973)</f>
        <v>20186.344827586203</v>
      </c>
      <c r="AK973" s="9">
        <f>SUMIF(Table1[[#Headers],[Steam Consumption]:[CHW Consumption_2]], "DW*",D973:AE973)</f>
        <v>0</v>
      </c>
      <c r="AL973" s="9">
        <f>Table1[[#This Row],[Total Elec Consumption]]*3.412</f>
        <v>113493.356</v>
      </c>
      <c r="AM973" s="9">
        <f>Table1[[#This Row],[Total Gas Consumption]]*1</f>
        <v>88839.586206896551</v>
      </c>
      <c r="AN973" s="9">
        <f>Table1[[#This Row],[Total Steam Consumption]]*950/1000</f>
        <v>0</v>
      </c>
      <c r="AO973" s="9">
        <f>Table1[[#This Row],[Total HW Consumption]]</f>
        <v>490.65517241379314</v>
      </c>
      <c r="AP973" s="9">
        <f>Table1[[#This Row],[Total CHW Consumption]]</f>
        <v>20186.344827586203</v>
      </c>
      <c r="AQ973" s="9">
        <f>Table1[[#This Row],[Total DW Consumption]]*0</f>
        <v>0</v>
      </c>
      <c r="AR973" s="9">
        <f>SUM(Table1[[#This Row],[Total Elec Energy]:[Total DW Energy]])</f>
        <v>223009.94220689655</v>
      </c>
      <c r="AS973" s="7">
        <f>IFERROR(Table1[[#This Row],[Total Building Energy (kBTU)]]/Table1[[#This Row],[Building Area]],0)</f>
        <v>2.5444104442467688</v>
      </c>
    </row>
    <row r="974" spans="1:45" x14ac:dyDescent="0.25">
      <c r="A974" s="4">
        <v>43800</v>
      </c>
      <c r="B974" t="s">
        <v>108</v>
      </c>
      <c r="C974">
        <f>VLOOKUP(Table1[[#This Row],[Building]],Building_Areas,2,FALSE)</f>
        <v>87647</v>
      </c>
      <c r="E974">
        <v>34658</v>
      </c>
      <c r="F974">
        <v>10197160.706851849</v>
      </c>
      <c r="G974">
        <v>116.34352238926429</v>
      </c>
      <c r="J974">
        <v>100789.03703703699</v>
      </c>
      <c r="K974">
        <v>283.59259259259261</v>
      </c>
      <c r="L974">
        <v>0</v>
      </c>
      <c r="N974">
        <v>0</v>
      </c>
      <c r="AB974">
        <v>3623.5555555555561</v>
      </c>
      <c r="AC974">
        <v>0</v>
      </c>
      <c r="AD974">
        <v>0</v>
      </c>
      <c r="AE974">
        <v>0</v>
      </c>
      <c r="AF974" s="9">
        <f>SUMIF(Table1[[#Headers],[Steam Consumption]:[CHW Consumption_2]], "Elec*",D974:AE974)</f>
        <v>34658</v>
      </c>
      <c r="AG974" s="9">
        <f>SUMIF(Table1[[#Headers],[Steam Consumption]:[CHW Consumption_2]], "Gas*",D974:AE974)</f>
        <v>100789.03703703699</v>
      </c>
      <c r="AH974" s="9">
        <f>SUMIF(Table1[[#Headers],[Steam Consumption]:[CHW Consumption_2]], "Steam*",D974:AE974)</f>
        <v>0</v>
      </c>
      <c r="AI974" s="9">
        <f>SUMIF(Table1[[#Headers],[Steam Consumption]:[CHW Consumption_2]], "HW *",D974:AE974)</f>
        <v>3907.1481481481487</v>
      </c>
      <c r="AJ974" s="9">
        <f>SUMIF(Table1[[#Headers],[Steam Consumption]:[CHW Consumption_2]], "CHW*",D974:AE974)</f>
        <v>0</v>
      </c>
      <c r="AK974" s="9">
        <f>SUMIF(Table1[[#Headers],[Steam Consumption]:[CHW Consumption_2]], "DW*",D974:AE974)</f>
        <v>0</v>
      </c>
      <c r="AL974" s="9">
        <f>Table1[[#This Row],[Total Elec Consumption]]*3.412</f>
        <v>118253.09599999999</v>
      </c>
      <c r="AM974" s="9">
        <f>Table1[[#This Row],[Total Gas Consumption]]*1</f>
        <v>100789.03703703699</v>
      </c>
      <c r="AN974" s="9">
        <f>Table1[[#This Row],[Total Steam Consumption]]*950/1000</f>
        <v>0</v>
      </c>
      <c r="AO974" s="9">
        <f>Table1[[#This Row],[Total HW Consumption]]</f>
        <v>3907.1481481481487</v>
      </c>
      <c r="AP974" s="9">
        <f>Table1[[#This Row],[Total CHW Consumption]]</f>
        <v>0</v>
      </c>
      <c r="AQ974" s="9">
        <f>Table1[[#This Row],[Total DW Consumption]]*0</f>
        <v>0</v>
      </c>
      <c r="AR974" s="9">
        <f>SUM(Table1[[#This Row],[Total Elec Energy]:[Total DW Energy]])</f>
        <v>222949.28118518513</v>
      </c>
      <c r="AS974" s="7">
        <f>IFERROR(Table1[[#This Row],[Total Building Energy (kBTU)]]/Table1[[#This Row],[Building Area]],0)</f>
        <v>2.5437183381654265</v>
      </c>
    </row>
    <row r="975" spans="1:45" x14ac:dyDescent="0.25">
      <c r="A975" s="4">
        <v>43586</v>
      </c>
      <c r="B975" t="s">
        <v>79</v>
      </c>
      <c r="C975">
        <f>VLOOKUP(Table1[[#This Row],[Building]],Building_Areas,2,FALSE)</f>
        <v>24894</v>
      </c>
      <c r="E975">
        <v>3897.962962962963</v>
      </c>
      <c r="F975">
        <v>5007744.2940740744</v>
      </c>
      <c r="G975">
        <v>201.16270161782251</v>
      </c>
      <c r="J975">
        <v>49944.444444444453</v>
      </c>
      <c r="AF975" s="9">
        <f>SUMIF(Table1[[#Headers],[Steam Consumption]:[CHW Consumption_2]], "Elec*",D975:AE975)</f>
        <v>3897.962962962963</v>
      </c>
      <c r="AG975" s="9">
        <f>SUMIF(Table1[[#Headers],[Steam Consumption]:[CHW Consumption_2]], "Gas*",D975:AE975)</f>
        <v>49944.444444444453</v>
      </c>
      <c r="AH975" s="9">
        <f>SUMIF(Table1[[#Headers],[Steam Consumption]:[CHW Consumption_2]], "Steam*",D975:AE975)</f>
        <v>0</v>
      </c>
      <c r="AI975" s="9">
        <f>SUMIF(Table1[[#Headers],[Steam Consumption]:[CHW Consumption_2]], "HW *",D975:AE975)</f>
        <v>0</v>
      </c>
      <c r="AJ975" s="9">
        <f>SUMIF(Table1[[#Headers],[Steam Consumption]:[CHW Consumption_2]], "CHW*",D975:AE975)</f>
        <v>0</v>
      </c>
      <c r="AK975" s="9">
        <f>SUMIF(Table1[[#Headers],[Steam Consumption]:[CHW Consumption_2]], "DW*",D975:AE975)</f>
        <v>0</v>
      </c>
      <c r="AL975" s="9">
        <f>Table1[[#This Row],[Total Elec Consumption]]*3.412</f>
        <v>13299.849629629629</v>
      </c>
      <c r="AM975" s="9">
        <f>Table1[[#This Row],[Total Gas Consumption]]*1</f>
        <v>49944.444444444453</v>
      </c>
      <c r="AN975" s="9">
        <f>Table1[[#This Row],[Total Steam Consumption]]*950/1000</f>
        <v>0</v>
      </c>
      <c r="AO975" s="9">
        <f>Table1[[#This Row],[Total HW Consumption]]</f>
        <v>0</v>
      </c>
      <c r="AP975" s="9">
        <f>Table1[[#This Row],[Total CHW Consumption]]</f>
        <v>0</v>
      </c>
      <c r="AQ975" s="9">
        <f>Table1[[#This Row],[Total DW Consumption]]*0</f>
        <v>0</v>
      </c>
      <c r="AR975" s="9">
        <f>SUM(Table1[[#This Row],[Total Elec Energy]:[Total DW Energy]])</f>
        <v>63244.294074074081</v>
      </c>
      <c r="AS975" s="7">
        <f>IFERROR(Table1[[#This Row],[Total Building Energy (kBTU)]]/Table1[[#This Row],[Building Area]],0)</f>
        <v>2.5405436681157743</v>
      </c>
    </row>
    <row r="976" spans="1:45" x14ac:dyDescent="0.25">
      <c r="A976" s="4">
        <v>44682</v>
      </c>
      <c r="B976" t="s">
        <v>119</v>
      </c>
      <c r="C976">
        <f>VLOOKUP(Table1[[#This Row],[Building]],Building_Areas,2,FALSE)</f>
        <v>36500</v>
      </c>
      <c r="E976">
        <v>11851.62068965517</v>
      </c>
      <c r="F976">
        <v>40489.948758620689</v>
      </c>
      <c r="G976">
        <v>1.109313664619745</v>
      </c>
      <c r="K976">
        <v>18215.172413793109</v>
      </c>
      <c r="N976">
        <v>34003.793103448283</v>
      </c>
      <c r="AF976" s="9">
        <f>SUMIF(Table1[[#Headers],[Steam Consumption]:[CHW Consumption_2]], "Elec*",D976:AE976)</f>
        <v>11851.62068965517</v>
      </c>
      <c r="AG976" s="9">
        <f>SUMIF(Table1[[#Headers],[Steam Consumption]:[CHW Consumption_2]], "Gas*",D976:AE976)</f>
        <v>0</v>
      </c>
      <c r="AH976" s="9">
        <f>SUMIF(Table1[[#Headers],[Steam Consumption]:[CHW Consumption_2]], "Steam*",D976:AE976)</f>
        <v>0</v>
      </c>
      <c r="AI976" s="9">
        <f>SUMIF(Table1[[#Headers],[Steam Consumption]:[CHW Consumption_2]], "HW *",D976:AE976)</f>
        <v>18215.172413793109</v>
      </c>
      <c r="AJ976" s="9">
        <f>SUMIF(Table1[[#Headers],[Steam Consumption]:[CHW Consumption_2]], "CHW*",D976:AE976)</f>
        <v>34003.793103448283</v>
      </c>
      <c r="AK976" s="9">
        <f>SUMIF(Table1[[#Headers],[Steam Consumption]:[CHW Consumption_2]], "DW*",D976:AE976)</f>
        <v>0</v>
      </c>
      <c r="AL976" s="9">
        <f>Table1[[#This Row],[Total Elec Consumption]]*3.412</f>
        <v>40437.729793103441</v>
      </c>
      <c r="AM976" s="9">
        <f>Table1[[#This Row],[Total Gas Consumption]]*1</f>
        <v>0</v>
      </c>
      <c r="AN976" s="9">
        <f>Table1[[#This Row],[Total Steam Consumption]]*950/1000</f>
        <v>0</v>
      </c>
      <c r="AO976" s="9">
        <f>Table1[[#This Row],[Total HW Consumption]]</f>
        <v>18215.172413793109</v>
      </c>
      <c r="AP976" s="9">
        <f>Table1[[#This Row],[Total CHW Consumption]]</f>
        <v>34003.793103448283</v>
      </c>
      <c r="AQ976" s="9">
        <f>Table1[[#This Row],[Total DW Consumption]]*0</f>
        <v>0</v>
      </c>
      <c r="AR976" s="9">
        <f>SUM(Table1[[#This Row],[Total Elec Energy]:[Total DW Energy]])</f>
        <v>92656.695310344832</v>
      </c>
      <c r="AS976" s="7">
        <f>IFERROR(Table1[[#This Row],[Total Building Energy (kBTU)]]/Table1[[#This Row],[Building Area]],0)</f>
        <v>2.5385395975436942</v>
      </c>
    </row>
    <row r="977" spans="1:45" x14ac:dyDescent="0.25">
      <c r="A977" s="4">
        <v>44440</v>
      </c>
      <c r="B977" t="s">
        <v>120</v>
      </c>
      <c r="C977">
        <f>VLOOKUP(Table1[[#This Row],[Building]],Building_Areas,2,FALSE)</f>
        <v>36500</v>
      </c>
      <c r="D977">
        <v>6868</v>
      </c>
      <c r="E977">
        <v>25191</v>
      </c>
      <c r="L977">
        <v>549600</v>
      </c>
      <c r="N977">
        <v>144.82758620689651</v>
      </c>
      <c r="AF977" s="9">
        <f>SUMIF(Table1[[#Headers],[Steam Consumption]:[CHW Consumption_2]], "Elec*",D977:AE977)</f>
        <v>25191</v>
      </c>
      <c r="AG977" s="9">
        <f>SUMIF(Table1[[#Headers],[Steam Consumption]:[CHW Consumption_2]], "Gas*",D977:AE977)</f>
        <v>0</v>
      </c>
      <c r="AH977" s="9">
        <f>SUMIF(Table1[[#Headers],[Steam Consumption]:[CHW Consumption_2]], "Steam*",D977:AE977)</f>
        <v>6868</v>
      </c>
      <c r="AI977" s="9">
        <f>SUMIF(Table1[[#Headers],[Steam Consumption]:[CHW Consumption_2]], "HW *",D977:AE977)</f>
        <v>0</v>
      </c>
      <c r="AJ977" s="9">
        <f>SUMIF(Table1[[#Headers],[Steam Consumption]:[CHW Consumption_2]], "CHW*",D977:AE977)</f>
        <v>144.82758620689651</v>
      </c>
      <c r="AK977" s="9">
        <f>SUMIF(Table1[[#Headers],[Steam Consumption]:[CHW Consumption_2]], "DW*",D977:AE977)</f>
        <v>549600</v>
      </c>
      <c r="AL977" s="9">
        <f>Table1[[#This Row],[Total Elec Consumption]]*3.412</f>
        <v>85951.691999999995</v>
      </c>
      <c r="AM977" s="9">
        <f>Table1[[#This Row],[Total Gas Consumption]]*1</f>
        <v>0</v>
      </c>
      <c r="AN977" s="9">
        <f>Table1[[#This Row],[Total Steam Consumption]]*950/1000</f>
        <v>6524.6</v>
      </c>
      <c r="AO977" s="9">
        <f>Table1[[#This Row],[Total HW Consumption]]</f>
        <v>0</v>
      </c>
      <c r="AP977" s="9">
        <f>Table1[[#This Row],[Total CHW Consumption]]</f>
        <v>144.82758620689651</v>
      </c>
      <c r="AQ977" s="9">
        <f>Table1[[#This Row],[Total DW Consumption]]*0</f>
        <v>0</v>
      </c>
      <c r="AR977" s="9">
        <f>SUM(Table1[[#This Row],[Total Elec Energy]:[Total DW Energy]])</f>
        <v>92621.1195862069</v>
      </c>
      <c r="AS977" s="7">
        <f>IFERROR(Table1[[#This Row],[Total Building Energy (kBTU)]]/Table1[[#This Row],[Building Area]],0)</f>
        <v>2.5375649201700519</v>
      </c>
    </row>
    <row r="978" spans="1:45" x14ac:dyDescent="0.25">
      <c r="A978" s="4">
        <v>43132</v>
      </c>
      <c r="B978" t="s">
        <v>72</v>
      </c>
      <c r="C978">
        <f>VLOOKUP(Table1[[#This Row],[Building]],Building_Areas,2,FALSE)</f>
        <v>69559</v>
      </c>
      <c r="E978">
        <v>31333</v>
      </c>
      <c r="K978">
        <v>67984</v>
      </c>
      <c r="AF978" s="9">
        <f>SUMIF(Table1[[#Headers],[Steam Consumption]:[CHW Consumption_2]], "Elec*",D978:AE978)</f>
        <v>31333</v>
      </c>
      <c r="AG978" s="9">
        <f>SUMIF(Table1[[#Headers],[Steam Consumption]:[CHW Consumption_2]], "Gas*",D978:AE978)</f>
        <v>0</v>
      </c>
      <c r="AH978" s="9">
        <f>SUMIF(Table1[[#Headers],[Steam Consumption]:[CHW Consumption_2]], "Steam*",D978:AE978)</f>
        <v>0</v>
      </c>
      <c r="AI978" s="9">
        <f>SUMIF(Table1[[#Headers],[Steam Consumption]:[CHW Consumption_2]], "HW *",D978:AE978)</f>
        <v>67984</v>
      </c>
      <c r="AJ978" s="9">
        <f>SUMIF(Table1[[#Headers],[Steam Consumption]:[CHW Consumption_2]], "CHW*",D978:AE978)</f>
        <v>0</v>
      </c>
      <c r="AK978" s="9">
        <f>SUMIF(Table1[[#Headers],[Steam Consumption]:[CHW Consumption_2]], "DW*",D978:AE978)</f>
        <v>0</v>
      </c>
      <c r="AL978" s="9">
        <f>Table1[[#This Row],[Total Elec Consumption]]*3.412</f>
        <v>106908.196</v>
      </c>
      <c r="AM978" s="9">
        <f>Table1[[#This Row],[Total Gas Consumption]]*1</f>
        <v>0</v>
      </c>
      <c r="AN978" s="9">
        <f>Table1[[#This Row],[Total Steam Consumption]]*950/1000</f>
        <v>0</v>
      </c>
      <c r="AO978" s="9">
        <f>Table1[[#This Row],[Total HW Consumption]]</f>
        <v>67984</v>
      </c>
      <c r="AP978" s="9">
        <f>Table1[[#This Row],[Total CHW Consumption]]</f>
        <v>0</v>
      </c>
      <c r="AQ978" s="9">
        <f>Table1[[#This Row],[Total DW Consumption]]*0</f>
        <v>0</v>
      </c>
      <c r="AR978" s="9">
        <f>SUM(Table1[[#This Row],[Total Elec Energy]:[Total DW Energy]])</f>
        <v>174892.196</v>
      </c>
      <c r="AS978" s="7">
        <f>IFERROR(Table1[[#This Row],[Total Building Energy (kBTU)]]/Table1[[#This Row],[Building Area]],0)</f>
        <v>2.5143000330654552</v>
      </c>
    </row>
    <row r="979" spans="1:45" x14ac:dyDescent="0.25">
      <c r="A979" s="4">
        <v>43525</v>
      </c>
      <c r="B979" t="s">
        <v>78</v>
      </c>
      <c r="C979">
        <f>VLOOKUP(Table1[[#This Row],[Building]],Building_Areas,2,FALSE)</f>
        <v>20363</v>
      </c>
      <c r="E979">
        <v>7873</v>
      </c>
      <c r="F979">
        <v>2439696.009333333</v>
      </c>
      <c r="G979">
        <v>119.8102445284749</v>
      </c>
      <c r="J979">
        <v>24128.333333333339</v>
      </c>
      <c r="AF979" s="9">
        <f>SUMIF(Table1[[#Headers],[Steam Consumption]:[CHW Consumption_2]], "Elec*",D979:AE979)</f>
        <v>7873</v>
      </c>
      <c r="AG979" s="9">
        <f>SUMIF(Table1[[#Headers],[Steam Consumption]:[CHW Consumption_2]], "Gas*",D979:AE979)</f>
        <v>24128.333333333339</v>
      </c>
      <c r="AH979" s="9">
        <f>SUMIF(Table1[[#Headers],[Steam Consumption]:[CHW Consumption_2]], "Steam*",D979:AE979)</f>
        <v>0</v>
      </c>
      <c r="AI979" s="9">
        <f>SUMIF(Table1[[#Headers],[Steam Consumption]:[CHW Consumption_2]], "HW *",D979:AE979)</f>
        <v>0</v>
      </c>
      <c r="AJ979" s="9">
        <f>SUMIF(Table1[[#Headers],[Steam Consumption]:[CHW Consumption_2]], "CHW*",D979:AE979)</f>
        <v>0</v>
      </c>
      <c r="AK979" s="9">
        <f>SUMIF(Table1[[#Headers],[Steam Consumption]:[CHW Consumption_2]], "DW*",D979:AE979)</f>
        <v>0</v>
      </c>
      <c r="AL979" s="9">
        <f>Table1[[#This Row],[Total Elec Consumption]]*3.412</f>
        <v>26862.675999999999</v>
      </c>
      <c r="AM979" s="9">
        <f>Table1[[#This Row],[Total Gas Consumption]]*1</f>
        <v>24128.333333333339</v>
      </c>
      <c r="AN979" s="9">
        <f>Table1[[#This Row],[Total Steam Consumption]]*950/1000</f>
        <v>0</v>
      </c>
      <c r="AO979" s="9">
        <f>Table1[[#This Row],[Total HW Consumption]]</f>
        <v>0</v>
      </c>
      <c r="AP979" s="9">
        <f>Table1[[#This Row],[Total CHW Consumption]]</f>
        <v>0</v>
      </c>
      <c r="AQ979" s="9">
        <f>Table1[[#This Row],[Total DW Consumption]]*0</f>
        <v>0</v>
      </c>
      <c r="AR979" s="9">
        <f>SUM(Table1[[#This Row],[Total Elec Energy]:[Total DW Energy]])</f>
        <v>50991.009333333335</v>
      </c>
      <c r="AS979" s="7">
        <f>IFERROR(Table1[[#This Row],[Total Building Energy (kBTU)]]/Table1[[#This Row],[Building Area]],0)</f>
        <v>2.5041010329191837</v>
      </c>
    </row>
    <row r="980" spans="1:45" x14ac:dyDescent="0.25">
      <c r="A980" s="4">
        <v>43709</v>
      </c>
      <c r="B980" t="s">
        <v>68</v>
      </c>
      <c r="C980">
        <f>VLOOKUP(Table1[[#This Row],[Building]],Building_Areas,2,FALSE)</f>
        <v>15616</v>
      </c>
      <c r="E980">
        <v>8027.3076923076933</v>
      </c>
      <c r="F980">
        <v>1187746.316703296</v>
      </c>
      <c r="G980">
        <v>76.05957458397134</v>
      </c>
      <c r="J980">
        <v>11603.571428571429</v>
      </c>
      <c r="AF980" s="9">
        <f>SUMIF(Table1[[#Headers],[Steam Consumption]:[CHW Consumption_2]], "Elec*",D980:AE980)</f>
        <v>8027.3076923076933</v>
      </c>
      <c r="AG980" s="9">
        <f>SUMIF(Table1[[#Headers],[Steam Consumption]:[CHW Consumption_2]], "Gas*",D980:AE980)</f>
        <v>11603.571428571429</v>
      </c>
      <c r="AH980" s="9">
        <f>SUMIF(Table1[[#Headers],[Steam Consumption]:[CHW Consumption_2]], "Steam*",D980:AE980)</f>
        <v>0</v>
      </c>
      <c r="AI980" s="9">
        <f>SUMIF(Table1[[#Headers],[Steam Consumption]:[CHW Consumption_2]], "HW *",D980:AE980)</f>
        <v>0</v>
      </c>
      <c r="AJ980" s="9">
        <f>SUMIF(Table1[[#Headers],[Steam Consumption]:[CHW Consumption_2]], "CHW*",D980:AE980)</f>
        <v>0</v>
      </c>
      <c r="AK980" s="9">
        <f>SUMIF(Table1[[#Headers],[Steam Consumption]:[CHW Consumption_2]], "DW*",D980:AE980)</f>
        <v>0</v>
      </c>
      <c r="AL980" s="9">
        <f>Table1[[#This Row],[Total Elec Consumption]]*3.412</f>
        <v>27389.173846153848</v>
      </c>
      <c r="AM980" s="9">
        <f>Table1[[#This Row],[Total Gas Consumption]]*1</f>
        <v>11603.571428571429</v>
      </c>
      <c r="AN980" s="9">
        <f>Table1[[#This Row],[Total Steam Consumption]]*950/1000</f>
        <v>0</v>
      </c>
      <c r="AO980" s="9">
        <f>Table1[[#This Row],[Total HW Consumption]]</f>
        <v>0</v>
      </c>
      <c r="AP980" s="9">
        <f>Table1[[#This Row],[Total CHW Consumption]]</f>
        <v>0</v>
      </c>
      <c r="AQ980" s="9">
        <f>Table1[[#This Row],[Total DW Consumption]]*0</f>
        <v>0</v>
      </c>
      <c r="AR980" s="9">
        <f>SUM(Table1[[#This Row],[Total Elec Energy]:[Total DW Energy]])</f>
        <v>38992.745274725276</v>
      </c>
      <c r="AS980" s="7">
        <f>IFERROR(Table1[[#This Row],[Total Building Energy (kBTU)]]/Table1[[#This Row],[Building Area]],0)</f>
        <v>2.4969739545802558</v>
      </c>
    </row>
    <row r="981" spans="1:45" x14ac:dyDescent="0.25">
      <c r="A981" s="4">
        <v>44409</v>
      </c>
      <c r="B981" t="s">
        <v>99</v>
      </c>
      <c r="C981">
        <f>VLOOKUP(Table1[[#This Row],[Building]],Building_Areas,2,FALSE)</f>
        <v>123454</v>
      </c>
      <c r="D981">
        <v>34908</v>
      </c>
      <c r="H981">
        <v>27566</v>
      </c>
      <c r="I981">
        <v>52442</v>
      </c>
      <c r="L981">
        <v>92800</v>
      </c>
      <c r="AF981" s="9">
        <f>SUMIF(Table1[[#Headers],[Steam Consumption]:[CHW Consumption_2]], "Elec*",D981:AE981)</f>
        <v>80008</v>
      </c>
      <c r="AG981" s="9">
        <f>SUMIF(Table1[[#Headers],[Steam Consumption]:[CHW Consumption_2]], "Gas*",D981:AE981)</f>
        <v>0</v>
      </c>
      <c r="AH981" s="9">
        <f>SUMIF(Table1[[#Headers],[Steam Consumption]:[CHW Consumption_2]], "Steam*",D981:AE981)</f>
        <v>34908</v>
      </c>
      <c r="AI981" s="9">
        <f>SUMIF(Table1[[#Headers],[Steam Consumption]:[CHW Consumption_2]], "HW *",D981:AE981)</f>
        <v>0</v>
      </c>
      <c r="AJ981" s="9">
        <f>SUMIF(Table1[[#Headers],[Steam Consumption]:[CHW Consumption_2]], "CHW*",D981:AE981)</f>
        <v>0</v>
      </c>
      <c r="AK981" s="9">
        <f>SUMIF(Table1[[#Headers],[Steam Consumption]:[CHW Consumption_2]], "DW*",D981:AE981)</f>
        <v>92800</v>
      </c>
      <c r="AL981" s="9">
        <f>Table1[[#This Row],[Total Elec Consumption]]*3.412</f>
        <v>272987.29599999997</v>
      </c>
      <c r="AM981" s="9">
        <f>Table1[[#This Row],[Total Gas Consumption]]*1</f>
        <v>0</v>
      </c>
      <c r="AN981" s="9">
        <f>Table1[[#This Row],[Total Steam Consumption]]*950/1000</f>
        <v>33162.6</v>
      </c>
      <c r="AO981" s="9">
        <f>Table1[[#This Row],[Total HW Consumption]]</f>
        <v>0</v>
      </c>
      <c r="AP981" s="9">
        <f>Table1[[#This Row],[Total CHW Consumption]]</f>
        <v>0</v>
      </c>
      <c r="AQ981" s="9">
        <f>Table1[[#This Row],[Total DW Consumption]]*0</f>
        <v>0</v>
      </c>
      <c r="AR981" s="9">
        <f>SUM(Table1[[#This Row],[Total Elec Energy]:[Total DW Energy]])</f>
        <v>306149.89599999995</v>
      </c>
      <c r="AS981" s="7">
        <f>IFERROR(Table1[[#This Row],[Total Building Energy (kBTU)]]/Table1[[#This Row],[Building Area]],0)</f>
        <v>2.47987020266658</v>
      </c>
    </row>
    <row r="982" spans="1:45" x14ac:dyDescent="0.25">
      <c r="A982" s="4">
        <v>43282</v>
      </c>
      <c r="B982" t="s">
        <v>72</v>
      </c>
      <c r="C982">
        <f>VLOOKUP(Table1[[#This Row],[Building]],Building_Areas,2,FALSE)</f>
        <v>69559</v>
      </c>
      <c r="E982">
        <v>48095.917293234394</v>
      </c>
      <c r="F982">
        <v>164110.7183759443</v>
      </c>
      <c r="G982">
        <v>2.3593024393097131</v>
      </c>
      <c r="K982">
        <v>7448.5714285690337</v>
      </c>
      <c r="L982">
        <v>0</v>
      </c>
      <c r="AF982" s="9">
        <f>SUMIF(Table1[[#Headers],[Steam Consumption]:[CHW Consumption_2]], "Elec*",D982:AE982)</f>
        <v>48095.917293234394</v>
      </c>
      <c r="AG982" s="9">
        <f>SUMIF(Table1[[#Headers],[Steam Consumption]:[CHW Consumption_2]], "Gas*",D982:AE982)</f>
        <v>0</v>
      </c>
      <c r="AH982" s="9">
        <f>SUMIF(Table1[[#Headers],[Steam Consumption]:[CHW Consumption_2]], "Steam*",D982:AE982)</f>
        <v>0</v>
      </c>
      <c r="AI982" s="9">
        <f>SUMIF(Table1[[#Headers],[Steam Consumption]:[CHW Consumption_2]], "HW *",D982:AE982)</f>
        <v>7448.5714285690337</v>
      </c>
      <c r="AJ982" s="9">
        <f>SUMIF(Table1[[#Headers],[Steam Consumption]:[CHW Consumption_2]], "CHW*",D982:AE982)</f>
        <v>0</v>
      </c>
      <c r="AK982" s="9">
        <f>SUMIF(Table1[[#Headers],[Steam Consumption]:[CHW Consumption_2]], "DW*",D982:AE982)</f>
        <v>0</v>
      </c>
      <c r="AL982" s="9">
        <f>Table1[[#This Row],[Total Elec Consumption]]*3.412</f>
        <v>164103.26980451576</v>
      </c>
      <c r="AM982" s="9">
        <f>Table1[[#This Row],[Total Gas Consumption]]*1</f>
        <v>0</v>
      </c>
      <c r="AN982" s="9">
        <f>Table1[[#This Row],[Total Steam Consumption]]*950/1000</f>
        <v>0</v>
      </c>
      <c r="AO982" s="9">
        <f>Table1[[#This Row],[Total HW Consumption]]</f>
        <v>7448.5714285690337</v>
      </c>
      <c r="AP982" s="9">
        <f>Table1[[#This Row],[Total CHW Consumption]]</f>
        <v>0</v>
      </c>
      <c r="AQ982" s="9">
        <f>Table1[[#This Row],[Total DW Consumption]]*0</f>
        <v>0</v>
      </c>
      <c r="AR982" s="9">
        <f>SUM(Table1[[#This Row],[Total Elec Energy]:[Total DW Energy]])</f>
        <v>171551.84123308479</v>
      </c>
      <c r="AS982" s="7">
        <f>IFERROR(Table1[[#This Row],[Total Building Energy (kBTU)]]/Table1[[#This Row],[Building Area]],0)</f>
        <v>2.4662781413344756</v>
      </c>
    </row>
    <row r="983" spans="1:45" x14ac:dyDescent="0.25">
      <c r="A983" s="4">
        <v>43405</v>
      </c>
      <c r="B983" t="s">
        <v>97</v>
      </c>
      <c r="C983">
        <f>VLOOKUP(Table1[[#This Row],[Building]],Building_Areas,2,FALSE)</f>
        <v>15616</v>
      </c>
      <c r="E983">
        <v>8243.181818181818</v>
      </c>
      <c r="F983">
        <v>1056697.164935065</v>
      </c>
      <c r="G983">
        <v>67.667595090616345</v>
      </c>
      <c r="J983">
        <v>10285.714285714281</v>
      </c>
      <c r="AF983" s="9">
        <f>SUMIF(Table1[[#Headers],[Steam Consumption]:[CHW Consumption_2]], "Elec*",D983:AE983)</f>
        <v>8243.181818181818</v>
      </c>
      <c r="AG983" s="9">
        <f>SUMIF(Table1[[#Headers],[Steam Consumption]:[CHW Consumption_2]], "Gas*",D983:AE983)</f>
        <v>10285.714285714281</v>
      </c>
      <c r="AH983" s="9">
        <f>SUMIF(Table1[[#Headers],[Steam Consumption]:[CHW Consumption_2]], "Steam*",D983:AE983)</f>
        <v>0</v>
      </c>
      <c r="AI983" s="9">
        <f>SUMIF(Table1[[#Headers],[Steam Consumption]:[CHW Consumption_2]], "HW *",D983:AE983)</f>
        <v>0</v>
      </c>
      <c r="AJ983" s="9">
        <f>SUMIF(Table1[[#Headers],[Steam Consumption]:[CHW Consumption_2]], "CHW*",D983:AE983)</f>
        <v>0</v>
      </c>
      <c r="AK983" s="9">
        <f>SUMIF(Table1[[#Headers],[Steam Consumption]:[CHW Consumption_2]], "DW*",D983:AE983)</f>
        <v>0</v>
      </c>
      <c r="AL983" s="9">
        <f>Table1[[#This Row],[Total Elec Consumption]]*3.412</f>
        <v>28125.736363636363</v>
      </c>
      <c r="AM983" s="9">
        <f>Table1[[#This Row],[Total Gas Consumption]]*1</f>
        <v>10285.714285714281</v>
      </c>
      <c r="AN983" s="9">
        <f>Table1[[#This Row],[Total Steam Consumption]]*950/1000</f>
        <v>0</v>
      </c>
      <c r="AO983" s="9">
        <f>Table1[[#This Row],[Total HW Consumption]]</f>
        <v>0</v>
      </c>
      <c r="AP983" s="9">
        <f>Table1[[#This Row],[Total CHW Consumption]]</f>
        <v>0</v>
      </c>
      <c r="AQ983" s="9">
        <f>Table1[[#This Row],[Total DW Consumption]]*0</f>
        <v>0</v>
      </c>
      <c r="AR983" s="9">
        <f>SUM(Table1[[#This Row],[Total Elec Energy]:[Total DW Energy]])</f>
        <v>38411.450649350641</v>
      </c>
      <c r="AS983" s="7">
        <f>IFERROR(Table1[[#This Row],[Total Building Energy (kBTU)]]/Table1[[#This Row],[Building Area]],0)</f>
        <v>2.4597496573610811</v>
      </c>
    </row>
    <row r="984" spans="1:45" x14ac:dyDescent="0.25">
      <c r="A984" s="4">
        <v>43160</v>
      </c>
      <c r="B984" t="s">
        <v>97</v>
      </c>
      <c r="C984">
        <f>VLOOKUP(Table1[[#This Row],[Building]],Building_Areas,2,FALSE)</f>
        <v>15616</v>
      </c>
      <c r="E984">
        <v>7856.2857142857138</v>
      </c>
      <c r="F984">
        <v>1182662.7897142861</v>
      </c>
      <c r="G984">
        <v>75.734041349531608</v>
      </c>
      <c r="J984">
        <v>11558.571428571429</v>
      </c>
      <c r="AF984" s="9">
        <f>SUMIF(Table1[[#Headers],[Steam Consumption]:[CHW Consumption_2]], "Elec*",D984:AE984)</f>
        <v>7856.2857142857138</v>
      </c>
      <c r="AG984" s="9">
        <f>SUMIF(Table1[[#Headers],[Steam Consumption]:[CHW Consumption_2]], "Gas*",D984:AE984)</f>
        <v>11558.571428571429</v>
      </c>
      <c r="AH984" s="9">
        <f>SUMIF(Table1[[#Headers],[Steam Consumption]:[CHW Consumption_2]], "Steam*",D984:AE984)</f>
        <v>0</v>
      </c>
      <c r="AI984" s="9">
        <f>SUMIF(Table1[[#Headers],[Steam Consumption]:[CHW Consumption_2]], "HW *",D984:AE984)</f>
        <v>0</v>
      </c>
      <c r="AJ984" s="9">
        <f>SUMIF(Table1[[#Headers],[Steam Consumption]:[CHW Consumption_2]], "CHW*",D984:AE984)</f>
        <v>0</v>
      </c>
      <c r="AK984" s="9">
        <f>SUMIF(Table1[[#Headers],[Steam Consumption]:[CHW Consumption_2]], "DW*",D984:AE984)</f>
        <v>0</v>
      </c>
      <c r="AL984" s="9">
        <f>Table1[[#This Row],[Total Elec Consumption]]*3.412</f>
        <v>26805.646857142856</v>
      </c>
      <c r="AM984" s="9">
        <f>Table1[[#This Row],[Total Gas Consumption]]*1</f>
        <v>11558.571428571429</v>
      </c>
      <c r="AN984" s="9">
        <f>Table1[[#This Row],[Total Steam Consumption]]*950/1000</f>
        <v>0</v>
      </c>
      <c r="AO984" s="9">
        <f>Table1[[#This Row],[Total HW Consumption]]</f>
        <v>0</v>
      </c>
      <c r="AP984" s="9">
        <f>Table1[[#This Row],[Total CHW Consumption]]</f>
        <v>0</v>
      </c>
      <c r="AQ984" s="9">
        <f>Table1[[#This Row],[Total DW Consumption]]*0</f>
        <v>0</v>
      </c>
      <c r="AR984" s="9">
        <f>SUM(Table1[[#This Row],[Total Elec Energy]:[Total DW Energy]])</f>
        <v>38364.218285714283</v>
      </c>
      <c r="AS984" s="7">
        <f>IFERROR(Table1[[#This Row],[Total Building Energy (kBTU)]]/Table1[[#This Row],[Building Area]],0)</f>
        <v>2.4567250439110069</v>
      </c>
    </row>
    <row r="985" spans="1:45" x14ac:dyDescent="0.25">
      <c r="A985" s="4">
        <v>43191</v>
      </c>
      <c r="B985" t="s">
        <v>72</v>
      </c>
      <c r="C985">
        <f>VLOOKUP(Table1[[#This Row],[Building]],Building_Areas,2,FALSE)</f>
        <v>69559</v>
      </c>
      <c r="E985">
        <v>30345</v>
      </c>
      <c r="F985">
        <v>103603.96</v>
      </c>
      <c r="G985">
        <v>1.4894400437039059</v>
      </c>
      <c r="K985">
        <v>66820</v>
      </c>
      <c r="L985">
        <v>0</v>
      </c>
      <c r="AF985" s="9">
        <f>SUMIF(Table1[[#Headers],[Steam Consumption]:[CHW Consumption_2]], "Elec*",D985:AE985)</f>
        <v>30345</v>
      </c>
      <c r="AG985" s="9">
        <f>SUMIF(Table1[[#Headers],[Steam Consumption]:[CHW Consumption_2]], "Gas*",D985:AE985)</f>
        <v>0</v>
      </c>
      <c r="AH985" s="9">
        <f>SUMIF(Table1[[#Headers],[Steam Consumption]:[CHW Consumption_2]], "Steam*",D985:AE985)</f>
        <v>0</v>
      </c>
      <c r="AI985" s="9">
        <f>SUMIF(Table1[[#Headers],[Steam Consumption]:[CHW Consumption_2]], "HW *",D985:AE985)</f>
        <v>66820</v>
      </c>
      <c r="AJ985" s="9">
        <f>SUMIF(Table1[[#Headers],[Steam Consumption]:[CHW Consumption_2]], "CHW*",D985:AE985)</f>
        <v>0</v>
      </c>
      <c r="AK985" s="9">
        <f>SUMIF(Table1[[#Headers],[Steam Consumption]:[CHW Consumption_2]], "DW*",D985:AE985)</f>
        <v>0</v>
      </c>
      <c r="AL985" s="9">
        <f>Table1[[#This Row],[Total Elec Consumption]]*3.412</f>
        <v>103537.14</v>
      </c>
      <c r="AM985" s="9">
        <f>Table1[[#This Row],[Total Gas Consumption]]*1</f>
        <v>0</v>
      </c>
      <c r="AN985" s="9">
        <f>Table1[[#This Row],[Total Steam Consumption]]*950/1000</f>
        <v>0</v>
      </c>
      <c r="AO985" s="9">
        <f>Table1[[#This Row],[Total HW Consumption]]</f>
        <v>66820</v>
      </c>
      <c r="AP985" s="9">
        <f>Table1[[#This Row],[Total CHW Consumption]]</f>
        <v>0</v>
      </c>
      <c r="AQ985" s="9">
        <f>Table1[[#This Row],[Total DW Consumption]]*0</f>
        <v>0</v>
      </c>
      <c r="AR985" s="9">
        <f>SUM(Table1[[#This Row],[Total Elec Energy]:[Total DW Energy]])</f>
        <v>170357.14</v>
      </c>
      <c r="AS985" s="7">
        <f>IFERROR(Table1[[#This Row],[Total Building Energy (kBTU)]]/Table1[[#This Row],[Building Area]],0)</f>
        <v>2.4491027760606108</v>
      </c>
    </row>
    <row r="986" spans="1:45" x14ac:dyDescent="0.25">
      <c r="A986" s="4">
        <v>43647</v>
      </c>
      <c r="B986" t="s">
        <v>72</v>
      </c>
      <c r="C986">
        <f>VLOOKUP(Table1[[#This Row],[Building]],Building_Areas,2,FALSE)</f>
        <v>69559</v>
      </c>
      <c r="E986">
        <v>48962.777777777766</v>
      </c>
      <c r="F986">
        <v>167064.28777777779</v>
      </c>
      <c r="G986">
        <v>2.4017637944446841</v>
      </c>
      <c r="K986">
        <v>3290</v>
      </c>
      <c r="L986">
        <v>0</v>
      </c>
      <c r="AF986" s="9">
        <f>SUMIF(Table1[[#Headers],[Steam Consumption]:[CHW Consumption_2]], "Elec*",D986:AE986)</f>
        <v>48962.777777777766</v>
      </c>
      <c r="AG986" s="9">
        <f>SUMIF(Table1[[#Headers],[Steam Consumption]:[CHW Consumption_2]], "Gas*",D986:AE986)</f>
        <v>0</v>
      </c>
      <c r="AH986" s="9">
        <f>SUMIF(Table1[[#Headers],[Steam Consumption]:[CHW Consumption_2]], "Steam*",D986:AE986)</f>
        <v>0</v>
      </c>
      <c r="AI986" s="9">
        <f>SUMIF(Table1[[#Headers],[Steam Consumption]:[CHW Consumption_2]], "HW *",D986:AE986)</f>
        <v>3290</v>
      </c>
      <c r="AJ986" s="9">
        <f>SUMIF(Table1[[#Headers],[Steam Consumption]:[CHW Consumption_2]], "CHW*",D986:AE986)</f>
        <v>0</v>
      </c>
      <c r="AK986" s="9">
        <f>SUMIF(Table1[[#Headers],[Steam Consumption]:[CHW Consumption_2]], "DW*",D986:AE986)</f>
        <v>0</v>
      </c>
      <c r="AL986" s="9">
        <f>Table1[[#This Row],[Total Elec Consumption]]*3.412</f>
        <v>167060.99777777772</v>
      </c>
      <c r="AM986" s="9">
        <f>Table1[[#This Row],[Total Gas Consumption]]*1</f>
        <v>0</v>
      </c>
      <c r="AN986" s="9">
        <f>Table1[[#This Row],[Total Steam Consumption]]*950/1000</f>
        <v>0</v>
      </c>
      <c r="AO986" s="9">
        <f>Table1[[#This Row],[Total HW Consumption]]</f>
        <v>3290</v>
      </c>
      <c r="AP986" s="9">
        <f>Table1[[#This Row],[Total CHW Consumption]]</f>
        <v>0</v>
      </c>
      <c r="AQ986" s="9">
        <f>Table1[[#This Row],[Total DW Consumption]]*0</f>
        <v>0</v>
      </c>
      <c r="AR986" s="9">
        <f>SUM(Table1[[#This Row],[Total Elec Energy]:[Total DW Energy]])</f>
        <v>170350.99777777772</v>
      </c>
      <c r="AS986" s="7">
        <f>IFERROR(Table1[[#This Row],[Total Building Energy (kBTU)]]/Table1[[#This Row],[Building Area]],0)</f>
        <v>2.4490144737241439</v>
      </c>
    </row>
    <row r="987" spans="1:45" x14ac:dyDescent="0.25">
      <c r="A987" s="4">
        <v>44105</v>
      </c>
      <c r="B987" t="s">
        <v>97</v>
      </c>
      <c r="C987">
        <f>VLOOKUP(Table1[[#This Row],[Building]],Building_Areas,2,FALSE)</f>
        <v>15616</v>
      </c>
      <c r="E987">
        <v>8777</v>
      </c>
      <c r="F987">
        <v>854947.12399999995</v>
      </c>
      <c r="G987">
        <v>54.74815087090164</v>
      </c>
      <c r="J987">
        <v>8250</v>
      </c>
      <c r="AF987" s="9">
        <f>SUMIF(Table1[[#Headers],[Steam Consumption]:[CHW Consumption_2]], "Elec*",D987:AE987)</f>
        <v>8777</v>
      </c>
      <c r="AG987" s="9">
        <f>SUMIF(Table1[[#Headers],[Steam Consumption]:[CHW Consumption_2]], "Gas*",D987:AE987)</f>
        <v>8250</v>
      </c>
      <c r="AH987" s="9">
        <f>SUMIF(Table1[[#Headers],[Steam Consumption]:[CHW Consumption_2]], "Steam*",D987:AE987)</f>
        <v>0</v>
      </c>
      <c r="AI987" s="9">
        <f>SUMIF(Table1[[#Headers],[Steam Consumption]:[CHW Consumption_2]], "HW *",D987:AE987)</f>
        <v>0</v>
      </c>
      <c r="AJ987" s="9">
        <f>SUMIF(Table1[[#Headers],[Steam Consumption]:[CHW Consumption_2]], "CHW*",D987:AE987)</f>
        <v>0</v>
      </c>
      <c r="AK987" s="9">
        <f>SUMIF(Table1[[#Headers],[Steam Consumption]:[CHW Consumption_2]], "DW*",D987:AE987)</f>
        <v>0</v>
      </c>
      <c r="AL987" s="9">
        <f>Table1[[#This Row],[Total Elec Consumption]]*3.412</f>
        <v>29947.124</v>
      </c>
      <c r="AM987" s="9">
        <f>Table1[[#This Row],[Total Gas Consumption]]*1</f>
        <v>8250</v>
      </c>
      <c r="AN987" s="9">
        <f>Table1[[#This Row],[Total Steam Consumption]]*950/1000</f>
        <v>0</v>
      </c>
      <c r="AO987" s="9">
        <f>Table1[[#This Row],[Total HW Consumption]]</f>
        <v>0</v>
      </c>
      <c r="AP987" s="9">
        <f>Table1[[#This Row],[Total CHW Consumption]]</f>
        <v>0</v>
      </c>
      <c r="AQ987" s="9">
        <f>Table1[[#This Row],[Total DW Consumption]]*0</f>
        <v>0</v>
      </c>
      <c r="AR987" s="9">
        <f>SUM(Table1[[#This Row],[Total Elec Energy]:[Total DW Energy]])</f>
        <v>38197.123999999996</v>
      </c>
      <c r="AS987" s="7">
        <f>IFERROR(Table1[[#This Row],[Total Building Energy (kBTU)]]/Table1[[#This Row],[Building Area]],0)</f>
        <v>2.4460248463114751</v>
      </c>
    </row>
    <row r="988" spans="1:45" x14ac:dyDescent="0.25">
      <c r="A988" s="4">
        <v>43191</v>
      </c>
      <c r="B988" t="s">
        <v>97</v>
      </c>
      <c r="C988">
        <f>VLOOKUP(Table1[[#This Row],[Building]],Building_Areas,2,FALSE)</f>
        <v>15616</v>
      </c>
      <c r="E988">
        <v>7761</v>
      </c>
      <c r="F988">
        <v>1195480.5319999999</v>
      </c>
      <c r="G988">
        <v>76.554849641393432</v>
      </c>
      <c r="J988">
        <v>11690</v>
      </c>
      <c r="AF988" s="9">
        <f>SUMIF(Table1[[#Headers],[Steam Consumption]:[CHW Consumption_2]], "Elec*",D988:AE988)</f>
        <v>7761</v>
      </c>
      <c r="AG988" s="9">
        <f>SUMIF(Table1[[#Headers],[Steam Consumption]:[CHW Consumption_2]], "Gas*",D988:AE988)</f>
        <v>11690</v>
      </c>
      <c r="AH988" s="9">
        <f>SUMIF(Table1[[#Headers],[Steam Consumption]:[CHW Consumption_2]], "Steam*",D988:AE988)</f>
        <v>0</v>
      </c>
      <c r="AI988" s="9">
        <f>SUMIF(Table1[[#Headers],[Steam Consumption]:[CHW Consumption_2]], "HW *",D988:AE988)</f>
        <v>0</v>
      </c>
      <c r="AJ988" s="9">
        <f>SUMIF(Table1[[#Headers],[Steam Consumption]:[CHW Consumption_2]], "CHW*",D988:AE988)</f>
        <v>0</v>
      </c>
      <c r="AK988" s="9">
        <f>SUMIF(Table1[[#Headers],[Steam Consumption]:[CHW Consumption_2]], "DW*",D988:AE988)</f>
        <v>0</v>
      </c>
      <c r="AL988" s="9">
        <f>Table1[[#This Row],[Total Elec Consumption]]*3.412</f>
        <v>26480.531999999999</v>
      </c>
      <c r="AM988" s="9">
        <f>Table1[[#This Row],[Total Gas Consumption]]*1</f>
        <v>11690</v>
      </c>
      <c r="AN988" s="9">
        <f>Table1[[#This Row],[Total Steam Consumption]]*950/1000</f>
        <v>0</v>
      </c>
      <c r="AO988" s="9">
        <f>Table1[[#This Row],[Total HW Consumption]]</f>
        <v>0</v>
      </c>
      <c r="AP988" s="9">
        <f>Table1[[#This Row],[Total CHW Consumption]]</f>
        <v>0</v>
      </c>
      <c r="AQ988" s="9">
        <f>Table1[[#This Row],[Total DW Consumption]]*0</f>
        <v>0</v>
      </c>
      <c r="AR988" s="9">
        <f>SUM(Table1[[#This Row],[Total Elec Energy]:[Total DW Energy]])</f>
        <v>38170.531999999999</v>
      </c>
      <c r="AS988" s="7">
        <f>IFERROR(Table1[[#This Row],[Total Building Energy (kBTU)]]/Table1[[#This Row],[Building Area]],0)</f>
        <v>2.4443219774590164</v>
      </c>
    </row>
    <row r="989" spans="1:45" x14ac:dyDescent="0.25">
      <c r="A989" s="4">
        <v>43252</v>
      </c>
      <c r="B989" t="s">
        <v>114</v>
      </c>
      <c r="C989">
        <f>VLOOKUP(Table1[[#This Row],[Building]],Building_Areas,2,FALSE)</f>
        <v>102517</v>
      </c>
      <c r="D989">
        <v>86239.285714285725</v>
      </c>
      <c r="E989">
        <v>49351.428571428572</v>
      </c>
      <c r="F989">
        <v>78818615.645714298</v>
      </c>
      <c r="G989">
        <v>768.83458983109438</v>
      </c>
      <c r="AF989" s="9">
        <f>SUMIF(Table1[[#Headers],[Steam Consumption]:[CHW Consumption_2]], "Elec*",D989:AE989)</f>
        <v>49351.428571428572</v>
      </c>
      <c r="AG989" s="9">
        <f>SUMIF(Table1[[#Headers],[Steam Consumption]:[CHW Consumption_2]], "Gas*",D989:AE989)</f>
        <v>0</v>
      </c>
      <c r="AH989" s="9">
        <f>SUMIF(Table1[[#Headers],[Steam Consumption]:[CHW Consumption_2]], "Steam*",D989:AE989)</f>
        <v>86239.285714285725</v>
      </c>
      <c r="AI989" s="9">
        <f>SUMIF(Table1[[#Headers],[Steam Consumption]:[CHW Consumption_2]], "HW *",D989:AE989)</f>
        <v>0</v>
      </c>
      <c r="AJ989" s="9">
        <f>SUMIF(Table1[[#Headers],[Steam Consumption]:[CHW Consumption_2]], "CHW*",D989:AE989)</f>
        <v>0</v>
      </c>
      <c r="AK989" s="9">
        <f>SUMIF(Table1[[#Headers],[Steam Consumption]:[CHW Consumption_2]], "DW*",D989:AE989)</f>
        <v>0</v>
      </c>
      <c r="AL989" s="9">
        <f>Table1[[#This Row],[Total Elec Consumption]]*3.412</f>
        <v>168387.07428571428</v>
      </c>
      <c r="AM989" s="9">
        <f>Table1[[#This Row],[Total Gas Consumption]]*1</f>
        <v>0</v>
      </c>
      <c r="AN989" s="9">
        <f>Table1[[#This Row],[Total Steam Consumption]]*950/1000</f>
        <v>81927.321428571435</v>
      </c>
      <c r="AO989" s="9">
        <f>Table1[[#This Row],[Total HW Consumption]]</f>
        <v>0</v>
      </c>
      <c r="AP989" s="9">
        <f>Table1[[#This Row],[Total CHW Consumption]]</f>
        <v>0</v>
      </c>
      <c r="AQ989" s="9">
        <f>Table1[[#This Row],[Total DW Consumption]]*0</f>
        <v>0</v>
      </c>
      <c r="AR989" s="9">
        <f>SUM(Table1[[#This Row],[Total Elec Energy]:[Total DW Energy]])</f>
        <v>250314.39571428573</v>
      </c>
      <c r="AS989" s="7">
        <f>IFERROR(Table1[[#This Row],[Total Building Energy (kBTU)]]/Table1[[#This Row],[Building Area]],0)</f>
        <v>2.4416867028325617</v>
      </c>
    </row>
    <row r="990" spans="1:45" x14ac:dyDescent="0.25">
      <c r="A990" s="4">
        <v>43647</v>
      </c>
      <c r="B990" t="s">
        <v>101</v>
      </c>
      <c r="C990">
        <f>VLOOKUP(Table1[[#This Row],[Building]],Building_Areas,2,FALSE)</f>
        <v>30399</v>
      </c>
      <c r="D990">
        <v>9910</v>
      </c>
      <c r="E990">
        <v>9026</v>
      </c>
      <c r="F990">
        <v>9102604.6959999986</v>
      </c>
      <c r="G990">
        <v>299.43763597486748</v>
      </c>
      <c r="H990">
        <v>0</v>
      </c>
      <c r="I990">
        <v>9932</v>
      </c>
      <c r="AF990" s="9">
        <f>SUMIF(Table1[[#Headers],[Steam Consumption]:[CHW Consumption_2]], "Elec*",D990:AE990)</f>
        <v>18958</v>
      </c>
      <c r="AG990" s="9">
        <f>SUMIF(Table1[[#Headers],[Steam Consumption]:[CHW Consumption_2]], "Gas*",D990:AE990)</f>
        <v>0</v>
      </c>
      <c r="AH990" s="9">
        <f>SUMIF(Table1[[#Headers],[Steam Consumption]:[CHW Consumption_2]], "Steam*",D990:AE990)</f>
        <v>9910</v>
      </c>
      <c r="AI990" s="9">
        <f>SUMIF(Table1[[#Headers],[Steam Consumption]:[CHW Consumption_2]], "HW *",D990:AE990)</f>
        <v>0</v>
      </c>
      <c r="AJ990" s="9">
        <f>SUMIF(Table1[[#Headers],[Steam Consumption]:[CHW Consumption_2]], "CHW*",D990:AE990)</f>
        <v>0</v>
      </c>
      <c r="AK990" s="9">
        <f>SUMIF(Table1[[#Headers],[Steam Consumption]:[CHW Consumption_2]], "DW*",D990:AE990)</f>
        <v>0</v>
      </c>
      <c r="AL990" s="9">
        <f>Table1[[#This Row],[Total Elec Consumption]]*3.412</f>
        <v>64684.695999999996</v>
      </c>
      <c r="AM990" s="9">
        <f>Table1[[#This Row],[Total Gas Consumption]]*1</f>
        <v>0</v>
      </c>
      <c r="AN990" s="9">
        <f>Table1[[#This Row],[Total Steam Consumption]]*950/1000</f>
        <v>9414.5</v>
      </c>
      <c r="AO990" s="9">
        <f>Table1[[#This Row],[Total HW Consumption]]</f>
        <v>0</v>
      </c>
      <c r="AP990" s="9">
        <f>Table1[[#This Row],[Total CHW Consumption]]</f>
        <v>0</v>
      </c>
      <c r="AQ990" s="9">
        <f>Table1[[#This Row],[Total DW Consumption]]*0</f>
        <v>0</v>
      </c>
      <c r="AR990" s="9">
        <f>SUM(Table1[[#This Row],[Total Elec Energy]:[Total DW Energy]])</f>
        <v>74099.195999999996</v>
      </c>
      <c r="AS990" s="7">
        <f>IFERROR(Table1[[#This Row],[Total Building Energy (kBTU)]]/Table1[[#This Row],[Building Area]],0)</f>
        <v>2.4375537353202406</v>
      </c>
    </row>
    <row r="991" spans="1:45" x14ac:dyDescent="0.25">
      <c r="A991" s="4">
        <v>43952</v>
      </c>
      <c r="B991" t="s">
        <v>119</v>
      </c>
      <c r="C991">
        <f>VLOOKUP(Table1[[#This Row],[Building]],Building_Areas,2,FALSE)</f>
        <v>36500</v>
      </c>
      <c r="E991">
        <v>13565</v>
      </c>
      <c r="F991">
        <v>46326.43</v>
      </c>
      <c r="G991">
        <v>1.2692172602739731</v>
      </c>
      <c r="K991">
        <v>30350</v>
      </c>
      <c r="N991">
        <v>12300</v>
      </c>
      <c r="AF991" s="9">
        <f>SUMIF(Table1[[#Headers],[Steam Consumption]:[CHW Consumption_2]], "Elec*",D991:AE991)</f>
        <v>13565</v>
      </c>
      <c r="AG991" s="9">
        <f>SUMIF(Table1[[#Headers],[Steam Consumption]:[CHW Consumption_2]], "Gas*",D991:AE991)</f>
        <v>0</v>
      </c>
      <c r="AH991" s="9">
        <f>SUMIF(Table1[[#Headers],[Steam Consumption]:[CHW Consumption_2]], "Steam*",D991:AE991)</f>
        <v>0</v>
      </c>
      <c r="AI991" s="9">
        <f>SUMIF(Table1[[#Headers],[Steam Consumption]:[CHW Consumption_2]], "HW *",D991:AE991)</f>
        <v>30350</v>
      </c>
      <c r="AJ991" s="9">
        <f>SUMIF(Table1[[#Headers],[Steam Consumption]:[CHW Consumption_2]], "CHW*",D991:AE991)</f>
        <v>12300</v>
      </c>
      <c r="AK991" s="9">
        <f>SUMIF(Table1[[#Headers],[Steam Consumption]:[CHW Consumption_2]], "DW*",D991:AE991)</f>
        <v>0</v>
      </c>
      <c r="AL991" s="9">
        <f>Table1[[#This Row],[Total Elec Consumption]]*3.412</f>
        <v>46283.78</v>
      </c>
      <c r="AM991" s="9">
        <f>Table1[[#This Row],[Total Gas Consumption]]*1</f>
        <v>0</v>
      </c>
      <c r="AN991" s="9">
        <f>Table1[[#This Row],[Total Steam Consumption]]*950/1000</f>
        <v>0</v>
      </c>
      <c r="AO991" s="9">
        <f>Table1[[#This Row],[Total HW Consumption]]</f>
        <v>30350</v>
      </c>
      <c r="AP991" s="9">
        <f>Table1[[#This Row],[Total CHW Consumption]]</f>
        <v>12300</v>
      </c>
      <c r="AQ991" s="9">
        <f>Table1[[#This Row],[Total DW Consumption]]*0</f>
        <v>0</v>
      </c>
      <c r="AR991" s="9">
        <f>SUM(Table1[[#This Row],[Total Elec Energy]:[Total DW Energy]])</f>
        <v>88933.78</v>
      </c>
      <c r="AS991" s="7">
        <f>IFERROR(Table1[[#This Row],[Total Building Energy (kBTU)]]/Table1[[#This Row],[Building Area]],0)</f>
        <v>2.4365419178082193</v>
      </c>
    </row>
    <row r="992" spans="1:45" x14ac:dyDescent="0.25">
      <c r="A992" s="4">
        <v>43709</v>
      </c>
      <c r="B992" t="s">
        <v>120</v>
      </c>
      <c r="C992">
        <f>VLOOKUP(Table1[[#This Row],[Building]],Building_Areas,2,FALSE)</f>
        <v>36500</v>
      </c>
      <c r="D992">
        <v>7705.7142857142853</v>
      </c>
      <c r="E992">
        <v>23910</v>
      </c>
      <c r="F992">
        <v>7688942.3592857141</v>
      </c>
      <c r="G992">
        <v>210.65595504892369</v>
      </c>
      <c r="K992">
        <v>10.714285714285721</v>
      </c>
      <c r="L992">
        <v>579750</v>
      </c>
      <c r="N992">
        <v>0</v>
      </c>
      <c r="AF992" s="9">
        <f>SUMIF(Table1[[#Headers],[Steam Consumption]:[CHW Consumption_2]], "Elec*",D992:AE992)</f>
        <v>23910</v>
      </c>
      <c r="AG992" s="9">
        <f>SUMIF(Table1[[#Headers],[Steam Consumption]:[CHW Consumption_2]], "Gas*",D992:AE992)</f>
        <v>0</v>
      </c>
      <c r="AH992" s="9">
        <f>SUMIF(Table1[[#Headers],[Steam Consumption]:[CHW Consumption_2]], "Steam*",D992:AE992)</f>
        <v>7705.7142857142853</v>
      </c>
      <c r="AI992" s="9">
        <f>SUMIF(Table1[[#Headers],[Steam Consumption]:[CHW Consumption_2]], "HW *",D992:AE992)</f>
        <v>10.714285714285721</v>
      </c>
      <c r="AJ992" s="9">
        <f>SUMIF(Table1[[#Headers],[Steam Consumption]:[CHW Consumption_2]], "CHW*",D992:AE992)</f>
        <v>0</v>
      </c>
      <c r="AK992" s="9">
        <f>SUMIF(Table1[[#Headers],[Steam Consumption]:[CHW Consumption_2]], "DW*",D992:AE992)</f>
        <v>579750</v>
      </c>
      <c r="AL992" s="9">
        <f>Table1[[#This Row],[Total Elec Consumption]]*3.412</f>
        <v>81580.92</v>
      </c>
      <c r="AM992" s="9">
        <f>Table1[[#This Row],[Total Gas Consumption]]*1</f>
        <v>0</v>
      </c>
      <c r="AN992" s="9">
        <f>Table1[[#This Row],[Total Steam Consumption]]*950/1000</f>
        <v>7320.4285714285706</v>
      </c>
      <c r="AO992" s="9">
        <f>Table1[[#This Row],[Total HW Consumption]]</f>
        <v>10.714285714285721</v>
      </c>
      <c r="AP992" s="9">
        <f>Table1[[#This Row],[Total CHW Consumption]]</f>
        <v>0</v>
      </c>
      <c r="AQ992" s="9">
        <f>Table1[[#This Row],[Total DW Consumption]]*0</f>
        <v>0</v>
      </c>
      <c r="AR992" s="9">
        <f>SUM(Table1[[#This Row],[Total Elec Energy]:[Total DW Energy]])</f>
        <v>88912.062857142853</v>
      </c>
      <c r="AS992" s="7">
        <f>IFERROR(Table1[[#This Row],[Total Building Energy (kBTU)]]/Table1[[#This Row],[Building Area]],0)</f>
        <v>2.4359469275929548</v>
      </c>
    </row>
    <row r="993" spans="1:45" x14ac:dyDescent="0.25">
      <c r="A993" s="4">
        <v>44409</v>
      </c>
      <c r="B993" t="s">
        <v>69</v>
      </c>
      <c r="C993">
        <f>VLOOKUP(Table1[[#This Row],[Building]],Building_Areas,2,FALSE)</f>
        <v>12402</v>
      </c>
      <c r="E993">
        <v>8700.6666666666679</v>
      </c>
      <c r="F993">
        <v>29686.67466666667</v>
      </c>
      <c r="G993">
        <v>2.3937005859270011</v>
      </c>
      <c r="AF993" s="9">
        <f>SUMIF(Table1[[#Headers],[Steam Consumption]:[CHW Consumption_2]], "Elec*",D993:AE993)</f>
        <v>8700.6666666666679</v>
      </c>
      <c r="AG993" s="9">
        <f>SUMIF(Table1[[#Headers],[Steam Consumption]:[CHW Consumption_2]], "Gas*",D993:AE993)</f>
        <v>0</v>
      </c>
      <c r="AH993" s="9">
        <f>SUMIF(Table1[[#Headers],[Steam Consumption]:[CHW Consumption_2]], "Steam*",D993:AE993)</f>
        <v>0</v>
      </c>
      <c r="AI993" s="9">
        <f>SUMIF(Table1[[#Headers],[Steam Consumption]:[CHW Consumption_2]], "HW *",D993:AE993)</f>
        <v>0</v>
      </c>
      <c r="AJ993" s="9">
        <f>SUMIF(Table1[[#Headers],[Steam Consumption]:[CHW Consumption_2]], "CHW*",D993:AE993)</f>
        <v>0</v>
      </c>
      <c r="AK993" s="9">
        <f>SUMIF(Table1[[#Headers],[Steam Consumption]:[CHW Consumption_2]], "DW*",D993:AE993)</f>
        <v>0</v>
      </c>
      <c r="AL993" s="9">
        <f>Table1[[#This Row],[Total Elec Consumption]]*3.412</f>
        <v>29686.67466666667</v>
      </c>
      <c r="AM993" s="9">
        <f>Table1[[#This Row],[Total Gas Consumption]]*1</f>
        <v>0</v>
      </c>
      <c r="AN993" s="9">
        <f>Table1[[#This Row],[Total Steam Consumption]]*950/1000</f>
        <v>0</v>
      </c>
      <c r="AO993" s="9">
        <f>Table1[[#This Row],[Total HW Consumption]]</f>
        <v>0</v>
      </c>
      <c r="AP993" s="9">
        <f>Table1[[#This Row],[Total CHW Consumption]]</f>
        <v>0</v>
      </c>
      <c r="AQ993" s="9">
        <f>Table1[[#This Row],[Total DW Consumption]]*0</f>
        <v>0</v>
      </c>
      <c r="AR993" s="9">
        <f>SUM(Table1[[#This Row],[Total Elec Energy]:[Total DW Energy]])</f>
        <v>29686.67466666667</v>
      </c>
      <c r="AS993" s="7">
        <f>IFERROR(Table1[[#This Row],[Total Building Energy (kBTU)]]/Table1[[#This Row],[Building Area]],0)</f>
        <v>2.3937005859270011</v>
      </c>
    </row>
    <row r="994" spans="1:45" x14ac:dyDescent="0.25">
      <c r="A994" s="4">
        <v>44136</v>
      </c>
      <c r="B994" t="s">
        <v>119</v>
      </c>
      <c r="C994">
        <f>VLOOKUP(Table1[[#This Row],[Building]],Building_Areas,2,FALSE)</f>
        <v>36500</v>
      </c>
      <c r="E994">
        <v>13588.42105263158</v>
      </c>
      <c r="F994">
        <v>46404.664060150382</v>
      </c>
      <c r="G994">
        <v>1.271360659182202</v>
      </c>
      <c r="K994">
        <v>40971.428571428572</v>
      </c>
      <c r="N994">
        <v>0</v>
      </c>
      <c r="AF994" s="9">
        <f>SUMIF(Table1[[#Headers],[Steam Consumption]:[CHW Consumption_2]], "Elec*",D994:AE994)</f>
        <v>13588.42105263158</v>
      </c>
      <c r="AG994" s="9">
        <f>SUMIF(Table1[[#Headers],[Steam Consumption]:[CHW Consumption_2]], "Gas*",D994:AE994)</f>
        <v>0</v>
      </c>
      <c r="AH994" s="9">
        <f>SUMIF(Table1[[#Headers],[Steam Consumption]:[CHW Consumption_2]], "Steam*",D994:AE994)</f>
        <v>0</v>
      </c>
      <c r="AI994" s="9">
        <f>SUMIF(Table1[[#Headers],[Steam Consumption]:[CHW Consumption_2]], "HW *",D994:AE994)</f>
        <v>40971.428571428572</v>
      </c>
      <c r="AJ994" s="9">
        <f>SUMIF(Table1[[#Headers],[Steam Consumption]:[CHW Consumption_2]], "CHW*",D994:AE994)</f>
        <v>0</v>
      </c>
      <c r="AK994" s="9">
        <f>SUMIF(Table1[[#Headers],[Steam Consumption]:[CHW Consumption_2]], "DW*",D994:AE994)</f>
        <v>0</v>
      </c>
      <c r="AL994" s="9">
        <f>Table1[[#This Row],[Total Elec Consumption]]*3.412</f>
        <v>46363.692631578953</v>
      </c>
      <c r="AM994" s="9">
        <f>Table1[[#This Row],[Total Gas Consumption]]*1</f>
        <v>0</v>
      </c>
      <c r="AN994" s="9">
        <f>Table1[[#This Row],[Total Steam Consumption]]*950/1000</f>
        <v>0</v>
      </c>
      <c r="AO994" s="9">
        <f>Table1[[#This Row],[Total HW Consumption]]</f>
        <v>40971.428571428572</v>
      </c>
      <c r="AP994" s="9">
        <f>Table1[[#This Row],[Total CHW Consumption]]</f>
        <v>0</v>
      </c>
      <c r="AQ994" s="9">
        <f>Table1[[#This Row],[Total DW Consumption]]*0</f>
        <v>0</v>
      </c>
      <c r="AR994" s="9">
        <f>SUM(Table1[[#This Row],[Total Elec Energy]:[Total DW Energy]])</f>
        <v>87335.121203007526</v>
      </c>
      <c r="AS994" s="7">
        <f>IFERROR(Table1[[#This Row],[Total Building Energy (kBTU)]]/Table1[[#This Row],[Building Area]],0)</f>
        <v>2.3927430466577406</v>
      </c>
    </row>
    <row r="995" spans="1:45" x14ac:dyDescent="0.25">
      <c r="A995" s="4">
        <v>43313</v>
      </c>
      <c r="B995" t="s">
        <v>69</v>
      </c>
      <c r="C995">
        <f>VLOOKUP(Table1[[#This Row],[Building]],Building_Areas,2,FALSE)</f>
        <v>12402</v>
      </c>
      <c r="E995">
        <v>8664.5</v>
      </c>
      <c r="F995">
        <v>29563.274000000001</v>
      </c>
      <c r="G995">
        <v>2.383750524109014</v>
      </c>
      <c r="AF995" s="9">
        <f>SUMIF(Table1[[#Headers],[Steam Consumption]:[CHW Consumption_2]], "Elec*",D995:AE995)</f>
        <v>8664.5</v>
      </c>
      <c r="AG995" s="9">
        <f>SUMIF(Table1[[#Headers],[Steam Consumption]:[CHW Consumption_2]], "Gas*",D995:AE995)</f>
        <v>0</v>
      </c>
      <c r="AH995" s="9">
        <f>SUMIF(Table1[[#Headers],[Steam Consumption]:[CHW Consumption_2]], "Steam*",D995:AE995)</f>
        <v>0</v>
      </c>
      <c r="AI995" s="9">
        <f>SUMIF(Table1[[#Headers],[Steam Consumption]:[CHW Consumption_2]], "HW *",D995:AE995)</f>
        <v>0</v>
      </c>
      <c r="AJ995" s="9">
        <f>SUMIF(Table1[[#Headers],[Steam Consumption]:[CHW Consumption_2]], "CHW*",D995:AE995)</f>
        <v>0</v>
      </c>
      <c r="AK995" s="9">
        <f>SUMIF(Table1[[#Headers],[Steam Consumption]:[CHW Consumption_2]], "DW*",D995:AE995)</f>
        <v>0</v>
      </c>
      <c r="AL995" s="9">
        <f>Table1[[#This Row],[Total Elec Consumption]]*3.412</f>
        <v>29563.273999999998</v>
      </c>
      <c r="AM995" s="9">
        <f>Table1[[#This Row],[Total Gas Consumption]]*1</f>
        <v>0</v>
      </c>
      <c r="AN995" s="9">
        <f>Table1[[#This Row],[Total Steam Consumption]]*950/1000</f>
        <v>0</v>
      </c>
      <c r="AO995" s="9">
        <f>Table1[[#This Row],[Total HW Consumption]]</f>
        <v>0</v>
      </c>
      <c r="AP995" s="9">
        <f>Table1[[#This Row],[Total CHW Consumption]]</f>
        <v>0</v>
      </c>
      <c r="AQ995" s="9">
        <f>Table1[[#This Row],[Total DW Consumption]]*0</f>
        <v>0</v>
      </c>
      <c r="AR995" s="9">
        <f>SUM(Table1[[#This Row],[Total Elec Energy]:[Total DW Energy]])</f>
        <v>29563.273999999998</v>
      </c>
      <c r="AS995" s="7">
        <f>IFERROR(Table1[[#This Row],[Total Building Energy (kBTU)]]/Table1[[#This Row],[Building Area]],0)</f>
        <v>2.3837505241090144</v>
      </c>
    </row>
    <row r="996" spans="1:45" x14ac:dyDescent="0.25">
      <c r="A996" s="4">
        <v>44743</v>
      </c>
      <c r="B996" t="s">
        <v>87</v>
      </c>
      <c r="C996">
        <f>VLOOKUP(Table1[[#This Row],[Building]],Building_Areas,2,FALSE)</f>
        <v>69841</v>
      </c>
      <c r="H996">
        <v>8669.6666666666679</v>
      </c>
      <c r="M996">
        <v>0</v>
      </c>
      <c r="O996">
        <v>40083</v>
      </c>
      <c r="P996">
        <v>0</v>
      </c>
      <c r="Q996">
        <v>0</v>
      </c>
      <c r="R996">
        <v>0</v>
      </c>
      <c r="S996">
        <v>0</v>
      </c>
      <c r="AF996" s="9">
        <f>SUMIF(Table1[[#Headers],[Steam Consumption]:[CHW Consumption_2]], "Elec*",D996:AE996)</f>
        <v>48752.666666666672</v>
      </c>
      <c r="AG996" s="9">
        <f>SUMIF(Table1[[#Headers],[Steam Consumption]:[CHW Consumption_2]], "Gas*",D996:AE996)</f>
        <v>0</v>
      </c>
      <c r="AH996" s="9">
        <f>SUMIF(Table1[[#Headers],[Steam Consumption]:[CHW Consumption_2]], "Steam*",D996:AE996)</f>
        <v>0</v>
      </c>
      <c r="AI996" s="9">
        <f>SUMIF(Table1[[#Headers],[Steam Consumption]:[CHW Consumption_2]], "HW *",D996:AE996)</f>
        <v>0</v>
      </c>
      <c r="AJ996" s="9">
        <f>SUMIF(Table1[[#Headers],[Steam Consumption]:[CHW Consumption_2]], "CHW*",D996:AE996)</f>
        <v>0</v>
      </c>
      <c r="AK996" s="9">
        <f>SUMIF(Table1[[#Headers],[Steam Consumption]:[CHW Consumption_2]], "DW*",D996:AE996)</f>
        <v>0</v>
      </c>
      <c r="AL996" s="9">
        <f>Table1[[#This Row],[Total Elec Consumption]]*3.412</f>
        <v>166344.09866666669</v>
      </c>
      <c r="AM996" s="9">
        <f>Table1[[#This Row],[Total Gas Consumption]]*1</f>
        <v>0</v>
      </c>
      <c r="AN996" s="9">
        <f>Table1[[#This Row],[Total Steam Consumption]]*950/1000</f>
        <v>0</v>
      </c>
      <c r="AO996" s="9">
        <f>Table1[[#This Row],[Total HW Consumption]]</f>
        <v>0</v>
      </c>
      <c r="AP996" s="9">
        <f>Table1[[#This Row],[Total CHW Consumption]]</f>
        <v>0</v>
      </c>
      <c r="AQ996" s="9">
        <f>Table1[[#This Row],[Total DW Consumption]]*0</f>
        <v>0</v>
      </c>
      <c r="AR996" s="9">
        <f>SUM(Table1[[#This Row],[Total Elec Energy]:[Total DW Energy]])</f>
        <v>166344.09866666669</v>
      </c>
      <c r="AS996" s="7">
        <f>IFERROR(Table1[[#This Row],[Total Building Energy (kBTU)]]/Table1[[#This Row],[Building Area]],0)</f>
        <v>2.3817542513232439</v>
      </c>
    </row>
    <row r="997" spans="1:45" x14ac:dyDescent="0.25">
      <c r="A997" s="4">
        <v>43252</v>
      </c>
      <c r="B997" t="s">
        <v>119</v>
      </c>
      <c r="C997">
        <f>VLOOKUP(Table1[[#This Row],[Building]],Building_Areas,2,FALSE)</f>
        <v>36500</v>
      </c>
      <c r="E997">
        <v>13062.5</v>
      </c>
      <c r="F997">
        <v>44611.432142857142</v>
      </c>
      <c r="G997">
        <v>1.222231017612524</v>
      </c>
      <c r="K997">
        <v>417.85714285714289</v>
      </c>
      <c r="N997">
        <v>41764.28571428571</v>
      </c>
      <c r="AF997" s="9">
        <f>SUMIF(Table1[[#Headers],[Steam Consumption]:[CHW Consumption_2]], "Elec*",D997:AE997)</f>
        <v>13062.5</v>
      </c>
      <c r="AG997" s="9">
        <f>SUMIF(Table1[[#Headers],[Steam Consumption]:[CHW Consumption_2]], "Gas*",D997:AE997)</f>
        <v>0</v>
      </c>
      <c r="AH997" s="9">
        <f>SUMIF(Table1[[#Headers],[Steam Consumption]:[CHW Consumption_2]], "Steam*",D997:AE997)</f>
        <v>0</v>
      </c>
      <c r="AI997" s="9">
        <f>SUMIF(Table1[[#Headers],[Steam Consumption]:[CHW Consumption_2]], "HW *",D997:AE997)</f>
        <v>417.85714285714289</v>
      </c>
      <c r="AJ997" s="9">
        <f>SUMIF(Table1[[#Headers],[Steam Consumption]:[CHW Consumption_2]], "CHW*",D997:AE997)</f>
        <v>41764.28571428571</v>
      </c>
      <c r="AK997" s="9">
        <f>SUMIF(Table1[[#Headers],[Steam Consumption]:[CHW Consumption_2]], "DW*",D997:AE997)</f>
        <v>0</v>
      </c>
      <c r="AL997" s="9">
        <f>Table1[[#This Row],[Total Elec Consumption]]*3.412</f>
        <v>44569.25</v>
      </c>
      <c r="AM997" s="9">
        <f>Table1[[#This Row],[Total Gas Consumption]]*1</f>
        <v>0</v>
      </c>
      <c r="AN997" s="9">
        <f>Table1[[#This Row],[Total Steam Consumption]]*950/1000</f>
        <v>0</v>
      </c>
      <c r="AO997" s="9">
        <f>Table1[[#This Row],[Total HW Consumption]]</f>
        <v>417.85714285714289</v>
      </c>
      <c r="AP997" s="9">
        <f>Table1[[#This Row],[Total CHW Consumption]]</f>
        <v>41764.28571428571</v>
      </c>
      <c r="AQ997" s="9">
        <f>Table1[[#This Row],[Total DW Consumption]]*0</f>
        <v>0</v>
      </c>
      <c r="AR997" s="9">
        <f>SUM(Table1[[#This Row],[Total Elec Energy]:[Total DW Energy]])</f>
        <v>86751.392857142855</v>
      </c>
      <c r="AS997" s="7">
        <f>IFERROR(Table1[[#This Row],[Total Building Energy (kBTU)]]/Table1[[#This Row],[Building Area]],0)</f>
        <v>2.3767504892367906</v>
      </c>
    </row>
    <row r="998" spans="1:45" x14ac:dyDescent="0.25">
      <c r="A998" s="4">
        <v>44621</v>
      </c>
      <c r="B998" t="s">
        <v>97</v>
      </c>
      <c r="C998">
        <f>VLOOKUP(Table1[[#This Row],[Building]],Building_Areas,2,FALSE)</f>
        <v>15616</v>
      </c>
      <c r="E998">
        <v>7838.5714285714284</v>
      </c>
      <c r="F998">
        <v>1060434.8608867</v>
      </c>
      <c r="G998">
        <v>67.906945497355252</v>
      </c>
      <c r="J998">
        <v>10336.896551724139</v>
      </c>
      <c r="AF998" s="9">
        <f>SUMIF(Table1[[#Headers],[Steam Consumption]:[CHW Consumption_2]], "Elec*",D998:AE998)</f>
        <v>7838.5714285714284</v>
      </c>
      <c r="AG998" s="9">
        <f>SUMIF(Table1[[#Headers],[Steam Consumption]:[CHW Consumption_2]], "Gas*",D998:AE998)</f>
        <v>10336.896551724139</v>
      </c>
      <c r="AH998" s="9">
        <f>SUMIF(Table1[[#Headers],[Steam Consumption]:[CHW Consumption_2]], "Steam*",D998:AE998)</f>
        <v>0</v>
      </c>
      <c r="AI998" s="9">
        <f>SUMIF(Table1[[#Headers],[Steam Consumption]:[CHW Consumption_2]], "HW *",D998:AE998)</f>
        <v>0</v>
      </c>
      <c r="AJ998" s="9">
        <f>SUMIF(Table1[[#Headers],[Steam Consumption]:[CHW Consumption_2]], "CHW*",D998:AE998)</f>
        <v>0</v>
      </c>
      <c r="AK998" s="9">
        <f>SUMIF(Table1[[#Headers],[Steam Consumption]:[CHW Consumption_2]], "DW*",D998:AE998)</f>
        <v>0</v>
      </c>
      <c r="AL998" s="9">
        <f>Table1[[#This Row],[Total Elec Consumption]]*3.412</f>
        <v>26745.205714285712</v>
      </c>
      <c r="AM998" s="9">
        <f>Table1[[#This Row],[Total Gas Consumption]]*1</f>
        <v>10336.896551724139</v>
      </c>
      <c r="AN998" s="9">
        <f>Table1[[#This Row],[Total Steam Consumption]]*950/1000</f>
        <v>0</v>
      </c>
      <c r="AO998" s="9">
        <f>Table1[[#This Row],[Total HW Consumption]]</f>
        <v>0</v>
      </c>
      <c r="AP998" s="9">
        <f>Table1[[#This Row],[Total CHW Consumption]]</f>
        <v>0</v>
      </c>
      <c r="AQ998" s="9">
        <f>Table1[[#This Row],[Total DW Consumption]]*0</f>
        <v>0</v>
      </c>
      <c r="AR998" s="9">
        <f>SUM(Table1[[#This Row],[Total Elec Energy]:[Total DW Energy]])</f>
        <v>37082.102266009853</v>
      </c>
      <c r="AS998" s="7">
        <f>IFERROR(Table1[[#This Row],[Total Building Energy (kBTU)]]/Table1[[#This Row],[Building Area]],0)</f>
        <v>2.374622327485262</v>
      </c>
    </row>
    <row r="999" spans="1:45" x14ac:dyDescent="0.25">
      <c r="A999" s="4">
        <v>43282</v>
      </c>
      <c r="B999" t="s">
        <v>78</v>
      </c>
      <c r="C999">
        <f>VLOOKUP(Table1[[#This Row],[Building]],Building_Areas,2,FALSE)</f>
        <v>20363</v>
      </c>
      <c r="E999">
        <v>14055.71428571409</v>
      </c>
      <c r="F999">
        <v>82815.240000318619</v>
      </c>
      <c r="G999">
        <v>4.0669469135352658</v>
      </c>
      <c r="J999">
        <v>348.57142857462168</v>
      </c>
      <c r="AF999" s="9">
        <f>SUMIF(Table1[[#Headers],[Steam Consumption]:[CHW Consumption_2]], "Elec*",D999:AE999)</f>
        <v>14055.71428571409</v>
      </c>
      <c r="AG999" s="9">
        <f>SUMIF(Table1[[#Headers],[Steam Consumption]:[CHW Consumption_2]], "Gas*",D999:AE999)</f>
        <v>348.57142857462168</v>
      </c>
      <c r="AH999" s="9">
        <f>SUMIF(Table1[[#Headers],[Steam Consumption]:[CHW Consumption_2]], "Steam*",D999:AE999)</f>
        <v>0</v>
      </c>
      <c r="AI999" s="9">
        <f>SUMIF(Table1[[#Headers],[Steam Consumption]:[CHW Consumption_2]], "HW *",D999:AE999)</f>
        <v>0</v>
      </c>
      <c r="AJ999" s="9">
        <f>SUMIF(Table1[[#Headers],[Steam Consumption]:[CHW Consumption_2]], "CHW*",D999:AE999)</f>
        <v>0</v>
      </c>
      <c r="AK999" s="9">
        <f>SUMIF(Table1[[#Headers],[Steam Consumption]:[CHW Consumption_2]], "DW*",D999:AE999)</f>
        <v>0</v>
      </c>
      <c r="AL999" s="9">
        <f>Table1[[#This Row],[Total Elec Consumption]]*3.412</f>
        <v>47958.097142856474</v>
      </c>
      <c r="AM999" s="9">
        <f>Table1[[#This Row],[Total Gas Consumption]]*1</f>
        <v>348.57142857462168</v>
      </c>
      <c r="AN999" s="9">
        <f>Table1[[#This Row],[Total Steam Consumption]]*950/1000</f>
        <v>0</v>
      </c>
      <c r="AO999" s="9">
        <f>Table1[[#This Row],[Total HW Consumption]]</f>
        <v>0</v>
      </c>
      <c r="AP999" s="9">
        <f>Table1[[#This Row],[Total CHW Consumption]]</f>
        <v>0</v>
      </c>
      <c r="AQ999" s="9">
        <f>Table1[[#This Row],[Total DW Consumption]]*0</f>
        <v>0</v>
      </c>
      <c r="AR999" s="9">
        <f>SUM(Table1[[#This Row],[Total Elec Energy]:[Total DW Energy]])</f>
        <v>48306.668571431095</v>
      </c>
      <c r="AS999" s="7">
        <f>IFERROR(Table1[[#This Row],[Total Building Energy (kBTU)]]/Table1[[#This Row],[Building Area]],0)</f>
        <v>2.3722766081339239</v>
      </c>
    </row>
    <row r="1000" spans="1:45" x14ac:dyDescent="0.25">
      <c r="A1000" s="4">
        <v>43678</v>
      </c>
      <c r="B1000" t="s">
        <v>120</v>
      </c>
      <c r="C1000">
        <f>VLOOKUP(Table1[[#This Row],[Building]],Building_Areas,2,FALSE)</f>
        <v>36500</v>
      </c>
      <c r="D1000">
        <v>2132.8000000000002</v>
      </c>
      <c r="E1000">
        <v>24673.047619047618</v>
      </c>
      <c r="F1000">
        <v>2466646.038476191</v>
      </c>
      <c r="G1000">
        <v>67.57934351989563</v>
      </c>
      <c r="K1000">
        <v>0</v>
      </c>
      <c r="L1000">
        <v>437348</v>
      </c>
      <c r="N1000">
        <v>0</v>
      </c>
      <c r="AF1000" s="9">
        <f>SUMIF(Table1[[#Headers],[Steam Consumption]:[CHW Consumption_2]], "Elec*",D1000:AE1000)</f>
        <v>24673.047619047618</v>
      </c>
      <c r="AG1000" s="9">
        <f>SUMIF(Table1[[#Headers],[Steam Consumption]:[CHW Consumption_2]], "Gas*",D1000:AE1000)</f>
        <v>0</v>
      </c>
      <c r="AH1000" s="9">
        <f>SUMIF(Table1[[#Headers],[Steam Consumption]:[CHW Consumption_2]], "Steam*",D1000:AE1000)</f>
        <v>2132.8000000000002</v>
      </c>
      <c r="AI1000" s="9">
        <f>SUMIF(Table1[[#Headers],[Steam Consumption]:[CHW Consumption_2]], "HW *",D1000:AE1000)</f>
        <v>0</v>
      </c>
      <c r="AJ1000" s="9">
        <f>SUMIF(Table1[[#Headers],[Steam Consumption]:[CHW Consumption_2]], "CHW*",D1000:AE1000)</f>
        <v>0</v>
      </c>
      <c r="AK1000" s="9">
        <f>SUMIF(Table1[[#Headers],[Steam Consumption]:[CHW Consumption_2]], "DW*",D1000:AE1000)</f>
        <v>437348</v>
      </c>
      <c r="AL1000" s="9">
        <f>Table1[[#This Row],[Total Elec Consumption]]*3.412</f>
        <v>84184.438476190466</v>
      </c>
      <c r="AM1000" s="9">
        <f>Table1[[#This Row],[Total Gas Consumption]]*1</f>
        <v>0</v>
      </c>
      <c r="AN1000" s="9">
        <f>Table1[[#This Row],[Total Steam Consumption]]*950/1000</f>
        <v>2026.1600000000003</v>
      </c>
      <c r="AO1000" s="9">
        <f>Table1[[#This Row],[Total HW Consumption]]</f>
        <v>0</v>
      </c>
      <c r="AP1000" s="9">
        <f>Table1[[#This Row],[Total CHW Consumption]]</f>
        <v>0</v>
      </c>
      <c r="AQ1000" s="9">
        <f>Table1[[#This Row],[Total DW Consumption]]*0</f>
        <v>0</v>
      </c>
      <c r="AR1000" s="9">
        <f>SUM(Table1[[#This Row],[Total Elec Energy]:[Total DW Energy]])</f>
        <v>86210.598476190469</v>
      </c>
      <c r="AS1000" s="7">
        <f>IFERROR(Table1[[#This Row],[Total Building Energy (kBTU)]]/Table1[[#This Row],[Building Area]],0)</f>
        <v>2.3619342048271363</v>
      </c>
    </row>
    <row r="1001" spans="1:45" x14ac:dyDescent="0.25">
      <c r="A1001" s="4">
        <v>43313</v>
      </c>
      <c r="B1001" t="s">
        <v>78</v>
      </c>
      <c r="C1001">
        <f>VLOOKUP(Table1[[#This Row],[Building]],Building_Areas,2,FALSE)</f>
        <v>20363</v>
      </c>
      <c r="E1001">
        <v>13984.142857142841</v>
      </c>
      <c r="F1001">
        <v>80785.32400002655</v>
      </c>
      <c r="G1001">
        <v>3.9672604233181041</v>
      </c>
      <c r="J1001">
        <v>330.71428571455181</v>
      </c>
      <c r="AF1001" s="9">
        <f>SUMIF(Table1[[#Headers],[Steam Consumption]:[CHW Consumption_2]], "Elec*",D1001:AE1001)</f>
        <v>13984.142857142841</v>
      </c>
      <c r="AG1001" s="9">
        <f>SUMIF(Table1[[#Headers],[Steam Consumption]:[CHW Consumption_2]], "Gas*",D1001:AE1001)</f>
        <v>330.71428571455181</v>
      </c>
      <c r="AH1001" s="9">
        <f>SUMIF(Table1[[#Headers],[Steam Consumption]:[CHW Consumption_2]], "Steam*",D1001:AE1001)</f>
        <v>0</v>
      </c>
      <c r="AI1001" s="9">
        <f>SUMIF(Table1[[#Headers],[Steam Consumption]:[CHW Consumption_2]], "HW *",D1001:AE1001)</f>
        <v>0</v>
      </c>
      <c r="AJ1001" s="9">
        <f>SUMIF(Table1[[#Headers],[Steam Consumption]:[CHW Consumption_2]], "CHW*",D1001:AE1001)</f>
        <v>0</v>
      </c>
      <c r="AK1001" s="9">
        <f>SUMIF(Table1[[#Headers],[Steam Consumption]:[CHW Consumption_2]], "DW*",D1001:AE1001)</f>
        <v>0</v>
      </c>
      <c r="AL1001" s="9">
        <f>Table1[[#This Row],[Total Elec Consumption]]*3.412</f>
        <v>47713.89542857137</v>
      </c>
      <c r="AM1001" s="9">
        <f>Table1[[#This Row],[Total Gas Consumption]]*1</f>
        <v>330.71428571455181</v>
      </c>
      <c r="AN1001" s="9">
        <f>Table1[[#This Row],[Total Steam Consumption]]*950/1000</f>
        <v>0</v>
      </c>
      <c r="AO1001" s="9">
        <f>Table1[[#This Row],[Total HW Consumption]]</f>
        <v>0</v>
      </c>
      <c r="AP1001" s="9">
        <f>Table1[[#This Row],[Total CHW Consumption]]</f>
        <v>0</v>
      </c>
      <c r="AQ1001" s="9">
        <f>Table1[[#This Row],[Total DW Consumption]]*0</f>
        <v>0</v>
      </c>
      <c r="AR1001" s="9">
        <f>SUM(Table1[[#This Row],[Total Elec Energy]:[Total DW Energy]])</f>
        <v>48044.609714285922</v>
      </c>
      <c r="AS1001" s="7">
        <f>IFERROR(Table1[[#This Row],[Total Building Energy (kBTU)]]/Table1[[#This Row],[Building Area]],0)</f>
        <v>2.3594072442314946</v>
      </c>
    </row>
    <row r="1002" spans="1:45" x14ac:dyDescent="0.25">
      <c r="A1002" s="4">
        <v>43313</v>
      </c>
      <c r="B1002" t="s">
        <v>66</v>
      </c>
      <c r="C1002">
        <f>VLOOKUP(Table1[[#This Row],[Building]],Building_Areas,2,FALSE)</f>
        <v>39542</v>
      </c>
      <c r="D1002">
        <v>0</v>
      </c>
      <c r="E1002">
        <v>27323.06403940883</v>
      </c>
      <c r="F1002">
        <v>93226.29450246293</v>
      </c>
      <c r="G1002">
        <v>2.3576524834976209</v>
      </c>
      <c r="AF1002" s="9">
        <f>SUMIF(Table1[[#Headers],[Steam Consumption]:[CHW Consumption_2]], "Elec*",D1002:AE1002)</f>
        <v>27323.06403940883</v>
      </c>
      <c r="AG1002" s="9">
        <f>SUMIF(Table1[[#Headers],[Steam Consumption]:[CHW Consumption_2]], "Gas*",D1002:AE1002)</f>
        <v>0</v>
      </c>
      <c r="AH1002" s="9">
        <f>SUMIF(Table1[[#Headers],[Steam Consumption]:[CHW Consumption_2]], "Steam*",D1002:AE1002)</f>
        <v>0</v>
      </c>
      <c r="AI1002" s="9">
        <f>SUMIF(Table1[[#Headers],[Steam Consumption]:[CHW Consumption_2]], "HW *",D1002:AE1002)</f>
        <v>0</v>
      </c>
      <c r="AJ1002" s="9">
        <f>SUMIF(Table1[[#Headers],[Steam Consumption]:[CHW Consumption_2]], "CHW*",D1002:AE1002)</f>
        <v>0</v>
      </c>
      <c r="AK1002" s="9">
        <f>SUMIF(Table1[[#Headers],[Steam Consumption]:[CHW Consumption_2]], "DW*",D1002:AE1002)</f>
        <v>0</v>
      </c>
      <c r="AL1002" s="9">
        <f>Table1[[#This Row],[Total Elec Consumption]]*3.412</f>
        <v>93226.29450246293</v>
      </c>
      <c r="AM1002" s="9">
        <f>Table1[[#This Row],[Total Gas Consumption]]*1</f>
        <v>0</v>
      </c>
      <c r="AN1002" s="9">
        <f>Table1[[#This Row],[Total Steam Consumption]]*950/1000</f>
        <v>0</v>
      </c>
      <c r="AO1002" s="9">
        <f>Table1[[#This Row],[Total HW Consumption]]</f>
        <v>0</v>
      </c>
      <c r="AP1002" s="9">
        <f>Table1[[#This Row],[Total CHW Consumption]]</f>
        <v>0</v>
      </c>
      <c r="AQ1002" s="9">
        <f>Table1[[#This Row],[Total DW Consumption]]*0</f>
        <v>0</v>
      </c>
      <c r="AR1002" s="9">
        <f>SUM(Table1[[#This Row],[Total Elec Energy]:[Total DW Energy]])</f>
        <v>93226.29450246293</v>
      </c>
      <c r="AS1002" s="7">
        <f>IFERROR(Table1[[#This Row],[Total Building Energy (kBTU)]]/Table1[[#This Row],[Building Area]],0)</f>
        <v>2.3576524834976209</v>
      </c>
    </row>
    <row r="1003" spans="1:45" x14ac:dyDescent="0.25">
      <c r="A1003" s="4">
        <v>43313</v>
      </c>
      <c r="B1003" t="s">
        <v>72</v>
      </c>
      <c r="C1003">
        <f>VLOOKUP(Table1[[#This Row],[Building]],Building_Areas,2,FALSE)</f>
        <v>69559</v>
      </c>
      <c r="E1003">
        <v>46074.119047619177</v>
      </c>
      <c r="F1003">
        <v>157211.07490476241</v>
      </c>
      <c r="G1003">
        <v>2.260111199194387</v>
      </c>
      <c r="K1003">
        <v>6180.7142857140861</v>
      </c>
      <c r="L1003">
        <v>0</v>
      </c>
      <c r="AF1003" s="9">
        <f>SUMIF(Table1[[#Headers],[Steam Consumption]:[CHW Consumption_2]], "Elec*",D1003:AE1003)</f>
        <v>46074.119047619177</v>
      </c>
      <c r="AG1003" s="9">
        <f>SUMIF(Table1[[#Headers],[Steam Consumption]:[CHW Consumption_2]], "Gas*",D1003:AE1003)</f>
        <v>0</v>
      </c>
      <c r="AH1003" s="9">
        <f>SUMIF(Table1[[#Headers],[Steam Consumption]:[CHW Consumption_2]], "Steam*",D1003:AE1003)</f>
        <v>0</v>
      </c>
      <c r="AI1003" s="9">
        <f>SUMIF(Table1[[#Headers],[Steam Consumption]:[CHW Consumption_2]], "HW *",D1003:AE1003)</f>
        <v>6180.7142857140861</v>
      </c>
      <c r="AJ1003" s="9">
        <f>SUMIF(Table1[[#Headers],[Steam Consumption]:[CHW Consumption_2]], "CHW*",D1003:AE1003)</f>
        <v>0</v>
      </c>
      <c r="AK1003" s="9">
        <f>SUMIF(Table1[[#Headers],[Steam Consumption]:[CHW Consumption_2]], "DW*",D1003:AE1003)</f>
        <v>0</v>
      </c>
      <c r="AL1003" s="9">
        <f>Table1[[#This Row],[Total Elec Consumption]]*3.412</f>
        <v>157204.89419047663</v>
      </c>
      <c r="AM1003" s="9">
        <f>Table1[[#This Row],[Total Gas Consumption]]*1</f>
        <v>0</v>
      </c>
      <c r="AN1003" s="9">
        <f>Table1[[#This Row],[Total Steam Consumption]]*950/1000</f>
        <v>0</v>
      </c>
      <c r="AO1003" s="9">
        <f>Table1[[#This Row],[Total HW Consumption]]</f>
        <v>6180.7142857140861</v>
      </c>
      <c r="AP1003" s="9">
        <f>Table1[[#This Row],[Total CHW Consumption]]</f>
        <v>0</v>
      </c>
      <c r="AQ1003" s="9">
        <f>Table1[[#This Row],[Total DW Consumption]]*0</f>
        <v>0</v>
      </c>
      <c r="AR1003" s="9">
        <f>SUM(Table1[[#This Row],[Total Elec Energy]:[Total DW Energy]])</f>
        <v>163385.60847619071</v>
      </c>
      <c r="AS1003" s="7">
        <f>IFERROR(Table1[[#This Row],[Total Building Energy (kBTU)]]/Table1[[#This Row],[Building Area]],0)</f>
        <v>2.3488780528212123</v>
      </c>
    </row>
    <row r="1004" spans="1:45" x14ac:dyDescent="0.25">
      <c r="A1004" s="4">
        <v>43313</v>
      </c>
      <c r="B1004" t="s">
        <v>97</v>
      </c>
      <c r="C1004">
        <f>VLOOKUP(Table1[[#This Row],[Building]],Building_Areas,2,FALSE)</f>
        <v>15616</v>
      </c>
      <c r="E1004">
        <v>10401.41625615765</v>
      </c>
      <c r="F1004">
        <v>148346.7751231461</v>
      </c>
      <c r="G1004">
        <v>9.499665415160484</v>
      </c>
      <c r="J1004">
        <v>1128.571428571362</v>
      </c>
      <c r="AF1004" s="9">
        <f>SUMIF(Table1[[#Headers],[Steam Consumption]:[CHW Consumption_2]], "Elec*",D1004:AE1004)</f>
        <v>10401.41625615765</v>
      </c>
      <c r="AG1004" s="9">
        <f>SUMIF(Table1[[#Headers],[Steam Consumption]:[CHW Consumption_2]], "Gas*",D1004:AE1004)</f>
        <v>1128.571428571362</v>
      </c>
      <c r="AH1004" s="9">
        <f>SUMIF(Table1[[#Headers],[Steam Consumption]:[CHW Consumption_2]], "Steam*",D1004:AE1004)</f>
        <v>0</v>
      </c>
      <c r="AI1004" s="9">
        <f>SUMIF(Table1[[#Headers],[Steam Consumption]:[CHW Consumption_2]], "HW *",D1004:AE1004)</f>
        <v>0</v>
      </c>
      <c r="AJ1004" s="9">
        <f>SUMIF(Table1[[#Headers],[Steam Consumption]:[CHW Consumption_2]], "CHW*",D1004:AE1004)</f>
        <v>0</v>
      </c>
      <c r="AK1004" s="9">
        <f>SUMIF(Table1[[#Headers],[Steam Consumption]:[CHW Consumption_2]], "DW*",D1004:AE1004)</f>
        <v>0</v>
      </c>
      <c r="AL1004" s="9">
        <f>Table1[[#This Row],[Total Elec Consumption]]*3.412</f>
        <v>35489.632266009903</v>
      </c>
      <c r="AM1004" s="9">
        <f>Table1[[#This Row],[Total Gas Consumption]]*1</f>
        <v>1128.571428571362</v>
      </c>
      <c r="AN1004" s="9">
        <f>Table1[[#This Row],[Total Steam Consumption]]*950/1000</f>
        <v>0</v>
      </c>
      <c r="AO1004" s="9">
        <f>Table1[[#This Row],[Total HW Consumption]]</f>
        <v>0</v>
      </c>
      <c r="AP1004" s="9">
        <f>Table1[[#This Row],[Total CHW Consumption]]</f>
        <v>0</v>
      </c>
      <c r="AQ1004" s="9">
        <f>Table1[[#This Row],[Total DW Consumption]]*0</f>
        <v>0</v>
      </c>
      <c r="AR1004" s="9">
        <f>SUM(Table1[[#This Row],[Total Elec Energy]:[Total DW Energy]])</f>
        <v>36618.203694581265</v>
      </c>
      <c r="AS1004" s="7">
        <f>IFERROR(Table1[[#This Row],[Total Building Energy (kBTU)]]/Table1[[#This Row],[Building Area]],0)</f>
        <v>2.3449157079009519</v>
      </c>
    </row>
    <row r="1005" spans="1:45" x14ac:dyDescent="0.25">
      <c r="A1005" s="4">
        <v>44105</v>
      </c>
      <c r="B1005" t="s">
        <v>77</v>
      </c>
      <c r="C1005">
        <f>VLOOKUP(Table1[[#This Row],[Building]],Building_Areas,2,FALSE)</f>
        <v>133990</v>
      </c>
      <c r="D1005">
        <v>0</v>
      </c>
      <c r="H1005">
        <v>76479</v>
      </c>
      <c r="I1005">
        <v>0</v>
      </c>
      <c r="M1005">
        <v>0</v>
      </c>
      <c r="N1005">
        <v>51672</v>
      </c>
      <c r="AF1005" s="9">
        <f>SUMIF(Table1[[#Headers],[Steam Consumption]:[CHW Consumption_2]], "Elec*",D1005:AE1005)</f>
        <v>76479</v>
      </c>
      <c r="AG1005" s="9">
        <f>SUMIF(Table1[[#Headers],[Steam Consumption]:[CHW Consumption_2]], "Gas*",D1005:AE1005)</f>
        <v>0</v>
      </c>
      <c r="AH1005" s="9">
        <f>SUMIF(Table1[[#Headers],[Steam Consumption]:[CHW Consumption_2]], "Steam*",D1005:AE1005)</f>
        <v>0</v>
      </c>
      <c r="AI1005" s="9">
        <f>SUMIF(Table1[[#Headers],[Steam Consumption]:[CHW Consumption_2]], "HW *",D1005:AE1005)</f>
        <v>0</v>
      </c>
      <c r="AJ1005" s="9">
        <f>SUMIF(Table1[[#Headers],[Steam Consumption]:[CHW Consumption_2]], "CHW*",D1005:AE1005)</f>
        <v>51672</v>
      </c>
      <c r="AK1005" s="9">
        <f>SUMIF(Table1[[#Headers],[Steam Consumption]:[CHW Consumption_2]], "DW*",D1005:AE1005)</f>
        <v>0</v>
      </c>
      <c r="AL1005" s="9">
        <f>Table1[[#This Row],[Total Elec Consumption]]*3.412</f>
        <v>260946.348</v>
      </c>
      <c r="AM1005" s="9">
        <f>Table1[[#This Row],[Total Gas Consumption]]*1</f>
        <v>0</v>
      </c>
      <c r="AN1005" s="9">
        <f>Table1[[#This Row],[Total Steam Consumption]]*950/1000</f>
        <v>0</v>
      </c>
      <c r="AO1005" s="9">
        <f>Table1[[#This Row],[Total HW Consumption]]</f>
        <v>0</v>
      </c>
      <c r="AP1005" s="9">
        <f>Table1[[#This Row],[Total CHW Consumption]]</f>
        <v>51672</v>
      </c>
      <c r="AQ1005" s="9">
        <f>Table1[[#This Row],[Total DW Consumption]]*0</f>
        <v>0</v>
      </c>
      <c r="AR1005" s="9">
        <f>SUM(Table1[[#This Row],[Total Elec Energy]:[Total DW Energy]])</f>
        <v>312618.348</v>
      </c>
      <c r="AS1005" s="7">
        <f>IFERROR(Table1[[#This Row],[Total Building Energy (kBTU)]]/Table1[[#This Row],[Building Area]],0)</f>
        <v>2.3331468617060973</v>
      </c>
    </row>
    <row r="1006" spans="1:45" x14ac:dyDescent="0.25">
      <c r="A1006" s="4">
        <v>43952</v>
      </c>
      <c r="B1006" t="s">
        <v>101</v>
      </c>
      <c r="C1006">
        <f>VLOOKUP(Table1[[#This Row],[Building]],Building_Areas,2,FALSE)</f>
        <v>30399</v>
      </c>
      <c r="D1006">
        <v>39710</v>
      </c>
      <c r="E1006">
        <v>6384</v>
      </c>
      <c r="F1006">
        <v>36248616.399999999</v>
      </c>
      <c r="G1006">
        <v>1192.427921971117</v>
      </c>
      <c r="H1006">
        <v>0</v>
      </c>
      <c r="I1006">
        <v>3316</v>
      </c>
      <c r="AF1006" s="9">
        <f>SUMIF(Table1[[#Headers],[Steam Consumption]:[CHW Consumption_2]], "Elec*",D1006:AE1006)</f>
        <v>9700</v>
      </c>
      <c r="AG1006" s="9">
        <f>SUMIF(Table1[[#Headers],[Steam Consumption]:[CHW Consumption_2]], "Gas*",D1006:AE1006)</f>
        <v>0</v>
      </c>
      <c r="AH1006" s="9">
        <f>SUMIF(Table1[[#Headers],[Steam Consumption]:[CHW Consumption_2]], "Steam*",D1006:AE1006)</f>
        <v>39710</v>
      </c>
      <c r="AI1006" s="9">
        <f>SUMIF(Table1[[#Headers],[Steam Consumption]:[CHW Consumption_2]], "HW *",D1006:AE1006)</f>
        <v>0</v>
      </c>
      <c r="AJ1006" s="9">
        <f>SUMIF(Table1[[#Headers],[Steam Consumption]:[CHW Consumption_2]], "CHW*",D1006:AE1006)</f>
        <v>0</v>
      </c>
      <c r="AK1006" s="9">
        <f>SUMIF(Table1[[#Headers],[Steam Consumption]:[CHW Consumption_2]], "DW*",D1006:AE1006)</f>
        <v>0</v>
      </c>
      <c r="AL1006" s="9">
        <f>Table1[[#This Row],[Total Elec Consumption]]*3.412</f>
        <v>33096.400000000001</v>
      </c>
      <c r="AM1006" s="9">
        <f>Table1[[#This Row],[Total Gas Consumption]]*1</f>
        <v>0</v>
      </c>
      <c r="AN1006" s="9">
        <f>Table1[[#This Row],[Total Steam Consumption]]*950/1000</f>
        <v>37724.5</v>
      </c>
      <c r="AO1006" s="9">
        <f>Table1[[#This Row],[Total HW Consumption]]</f>
        <v>0</v>
      </c>
      <c r="AP1006" s="9">
        <f>Table1[[#This Row],[Total CHW Consumption]]</f>
        <v>0</v>
      </c>
      <c r="AQ1006" s="9">
        <f>Table1[[#This Row],[Total DW Consumption]]*0</f>
        <v>0</v>
      </c>
      <c r="AR1006" s="9">
        <f>SUM(Table1[[#This Row],[Total Elec Energy]:[Total DW Energy]])</f>
        <v>70820.899999999994</v>
      </c>
      <c r="AS1006" s="7">
        <f>IFERROR(Table1[[#This Row],[Total Building Energy (kBTU)]]/Table1[[#This Row],[Building Area]],0)</f>
        <v>2.3297115036678835</v>
      </c>
    </row>
    <row r="1007" spans="1:45" x14ac:dyDescent="0.25">
      <c r="A1007" s="4">
        <v>44409</v>
      </c>
      <c r="B1007" t="s">
        <v>120</v>
      </c>
      <c r="C1007">
        <f>VLOOKUP(Table1[[#This Row],[Building]],Building_Areas,2,FALSE)</f>
        <v>36500</v>
      </c>
      <c r="D1007">
        <v>1212</v>
      </c>
      <c r="E1007">
        <v>24468</v>
      </c>
      <c r="L1007">
        <v>310200</v>
      </c>
      <c r="N1007">
        <v>0</v>
      </c>
      <c r="AF1007" s="9">
        <f>SUMIF(Table1[[#Headers],[Steam Consumption]:[CHW Consumption_2]], "Elec*",D1007:AE1007)</f>
        <v>24468</v>
      </c>
      <c r="AG1007" s="9">
        <f>SUMIF(Table1[[#Headers],[Steam Consumption]:[CHW Consumption_2]], "Gas*",D1007:AE1007)</f>
        <v>0</v>
      </c>
      <c r="AH1007" s="9">
        <f>SUMIF(Table1[[#Headers],[Steam Consumption]:[CHW Consumption_2]], "Steam*",D1007:AE1007)</f>
        <v>1212</v>
      </c>
      <c r="AI1007" s="9">
        <f>SUMIF(Table1[[#Headers],[Steam Consumption]:[CHW Consumption_2]], "HW *",D1007:AE1007)</f>
        <v>0</v>
      </c>
      <c r="AJ1007" s="9">
        <f>SUMIF(Table1[[#Headers],[Steam Consumption]:[CHW Consumption_2]], "CHW*",D1007:AE1007)</f>
        <v>0</v>
      </c>
      <c r="AK1007" s="9">
        <f>SUMIF(Table1[[#Headers],[Steam Consumption]:[CHW Consumption_2]], "DW*",D1007:AE1007)</f>
        <v>310200</v>
      </c>
      <c r="AL1007" s="9">
        <f>Table1[[#This Row],[Total Elec Consumption]]*3.412</f>
        <v>83484.815999999992</v>
      </c>
      <c r="AM1007" s="9">
        <f>Table1[[#This Row],[Total Gas Consumption]]*1</f>
        <v>0</v>
      </c>
      <c r="AN1007" s="9">
        <f>Table1[[#This Row],[Total Steam Consumption]]*950/1000</f>
        <v>1151.4000000000001</v>
      </c>
      <c r="AO1007" s="9">
        <f>Table1[[#This Row],[Total HW Consumption]]</f>
        <v>0</v>
      </c>
      <c r="AP1007" s="9">
        <f>Table1[[#This Row],[Total CHW Consumption]]</f>
        <v>0</v>
      </c>
      <c r="AQ1007" s="9">
        <f>Table1[[#This Row],[Total DW Consumption]]*0</f>
        <v>0</v>
      </c>
      <c r="AR1007" s="9">
        <f>SUM(Table1[[#This Row],[Total Elec Energy]:[Total DW Energy]])</f>
        <v>84636.215999999986</v>
      </c>
      <c r="AS1007" s="7">
        <f>IFERROR(Table1[[#This Row],[Total Building Energy (kBTU)]]/Table1[[#This Row],[Building Area]],0)</f>
        <v>2.3188004383561638</v>
      </c>
    </row>
    <row r="1008" spans="1:45" x14ac:dyDescent="0.25">
      <c r="A1008" s="4">
        <v>43678</v>
      </c>
      <c r="B1008" t="s">
        <v>72</v>
      </c>
      <c r="C1008">
        <f>VLOOKUP(Table1[[#This Row],[Building]],Building_Areas,2,FALSE)</f>
        <v>69559</v>
      </c>
      <c r="E1008">
        <v>45999.571428571428</v>
      </c>
      <c r="F1008">
        <v>156953.3773142857</v>
      </c>
      <c r="G1008">
        <v>2.256406465220687</v>
      </c>
      <c r="K1008">
        <v>2839.6</v>
      </c>
      <c r="L1008">
        <v>0</v>
      </c>
      <c r="AF1008" s="9">
        <f>SUMIF(Table1[[#Headers],[Steam Consumption]:[CHW Consumption_2]], "Elec*",D1008:AE1008)</f>
        <v>45999.571428571428</v>
      </c>
      <c r="AG1008" s="9">
        <f>SUMIF(Table1[[#Headers],[Steam Consumption]:[CHW Consumption_2]], "Gas*",D1008:AE1008)</f>
        <v>0</v>
      </c>
      <c r="AH1008" s="9">
        <f>SUMIF(Table1[[#Headers],[Steam Consumption]:[CHW Consumption_2]], "Steam*",D1008:AE1008)</f>
        <v>0</v>
      </c>
      <c r="AI1008" s="9">
        <f>SUMIF(Table1[[#Headers],[Steam Consumption]:[CHW Consumption_2]], "HW *",D1008:AE1008)</f>
        <v>2839.6</v>
      </c>
      <c r="AJ1008" s="9">
        <f>SUMIF(Table1[[#Headers],[Steam Consumption]:[CHW Consumption_2]], "CHW*",D1008:AE1008)</f>
        <v>0</v>
      </c>
      <c r="AK1008" s="9">
        <f>SUMIF(Table1[[#Headers],[Steam Consumption]:[CHW Consumption_2]], "DW*",D1008:AE1008)</f>
        <v>0</v>
      </c>
      <c r="AL1008" s="9">
        <f>Table1[[#This Row],[Total Elec Consumption]]*3.412</f>
        <v>156950.53771428572</v>
      </c>
      <c r="AM1008" s="9">
        <f>Table1[[#This Row],[Total Gas Consumption]]*1</f>
        <v>0</v>
      </c>
      <c r="AN1008" s="9">
        <f>Table1[[#This Row],[Total Steam Consumption]]*950/1000</f>
        <v>0</v>
      </c>
      <c r="AO1008" s="9">
        <f>Table1[[#This Row],[Total HW Consumption]]</f>
        <v>2839.6</v>
      </c>
      <c r="AP1008" s="9">
        <f>Table1[[#This Row],[Total CHW Consumption]]</f>
        <v>0</v>
      </c>
      <c r="AQ1008" s="9">
        <f>Table1[[#This Row],[Total DW Consumption]]*0</f>
        <v>0</v>
      </c>
      <c r="AR1008" s="9">
        <f>SUM(Table1[[#This Row],[Total Elec Energy]:[Total DW Energy]])</f>
        <v>159790.13771428572</v>
      </c>
      <c r="AS1008" s="7">
        <f>IFERROR(Table1[[#This Row],[Total Building Energy (kBTU)]]/Table1[[#This Row],[Building Area]],0)</f>
        <v>2.2971885408686976</v>
      </c>
    </row>
    <row r="1009" spans="1:45" x14ac:dyDescent="0.25">
      <c r="A1009" s="4">
        <v>43374</v>
      </c>
      <c r="B1009" t="s">
        <v>114</v>
      </c>
      <c r="C1009">
        <f>VLOOKUP(Table1[[#This Row],[Building]],Building_Areas,2,FALSE)</f>
        <v>102517</v>
      </c>
      <c r="D1009">
        <v>119650.8148148148</v>
      </c>
      <c r="E1009">
        <v>35314.8125</v>
      </c>
      <c r="F1009">
        <v>109242037.2513611</v>
      </c>
      <c r="G1009">
        <v>1065.599239651581</v>
      </c>
      <c r="AF1009" s="9">
        <f>SUMIF(Table1[[#Headers],[Steam Consumption]:[CHW Consumption_2]], "Elec*",D1009:AE1009)</f>
        <v>35314.8125</v>
      </c>
      <c r="AG1009" s="9">
        <f>SUMIF(Table1[[#Headers],[Steam Consumption]:[CHW Consumption_2]], "Gas*",D1009:AE1009)</f>
        <v>0</v>
      </c>
      <c r="AH1009" s="9">
        <f>SUMIF(Table1[[#Headers],[Steam Consumption]:[CHW Consumption_2]], "Steam*",D1009:AE1009)</f>
        <v>119650.8148148148</v>
      </c>
      <c r="AI1009" s="9">
        <f>SUMIF(Table1[[#Headers],[Steam Consumption]:[CHW Consumption_2]], "HW *",D1009:AE1009)</f>
        <v>0</v>
      </c>
      <c r="AJ1009" s="9">
        <f>SUMIF(Table1[[#Headers],[Steam Consumption]:[CHW Consumption_2]], "CHW*",D1009:AE1009)</f>
        <v>0</v>
      </c>
      <c r="AK1009" s="9">
        <f>SUMIF(Table1[[#Headers],[Steam Consumption]:[CHW Consumption_2]], "DW*",D1009:AE1009)</f>
        <v>0</v>
      </c>
      <c r="AL1009" s="9">
        <f>Table1[[#This Row],[Total Elec Consumption]]*3.412</f>
        <v>120494.14025</v>
      </c>
      <c r="AM1009" s="9">
        <f>Table1[[#This Row],[Total Gas Consumption]]*1</f>
        <v>0</v>
      </c>
      <c r="AN1009" s="9">
        <f>Table1[[#This Row],[Total Steam Consumption]]*950/1000</f>
        <v>113668.27407407406</v>
      </c>
      <c r="AO1009" s="9">
        <f>Table1[[#This Row],[Total HW Consumption]]</f>
        <v>0</v>
      </c>
      <c r="AP1009" s="9">
        <f>Table1[[#This Row],[Total CHW Consumption]]</f>
        <v>0</v>
      </c>
      <c r="AQ1009" s="9">
        <f>Table1[[#This Row],[Total DW Consumption]]*0</f>
        <v>0</v>
      </c>
      <c r="AR1009" s="9">
        <f>SUM(Table1[[#This Row],[Total Elec Energy]:[Total DW Energy]])</f>
        <v>234162.41432407405</v>
      </c>
      <c r="AS1009" s="7">
        <f>IFERROR(Table1[[#This Row],[Total Building Energy (kBTU)]]/Table1[[#This Row],[Building Area]],0)</f>
        <v>2.2841325275229871</v>
      </c>
    </row>
    <row r="1010" spans="1:45" x14ac:dyDescent="0.25">
      <c r="A1010" s="4">
        <v>43647</v>
      </c>
      <c r="B1010" t="s">
        <v>120</v>
      </c>
      <c r="C1010">
        <f>VLOOKUP(Table1[[#This Row],[Building]],Building_Areas,2,FALSE)</f>
        <v>36500</v>
      </c>
      <c r="D1010">
        <v>1720</v>
      </c>
      <c r="E1010">
        <v>23943</v>
      </c>
      <c r="K1010">
        <v>0</v>
      </c>
      <c r="L1010">
        <v>320800</v>
      </c>
      <c r="AF1010" s="9">
        <f>SUMIF(Table1[[#Headers],[Steam Consumption]:[CHW Consumption_2]], "Elec*",D1010:AE1010)</f>
        <v>23943</v>
      </c>
      <c r="AG1010" s="9">
        <f>SUMIF(Table1[[#Headers],[Steam Consumption]:[CHW Consumption_2]], "Gas*",D1010:AE1010)</f>
        <v>0</v>
      </c>
      <c r="AH1010" s="9">
        <f>SUMIF(Table1[[#Headers],[Steam Consumption]:[CHW Consumption_2]], "Steam*",D1010:AE1010)</f>
        <v>1720</v>
      </c>
      <c r="AI1010" s="9">
        <f>SUMIF(Table1[[#Headers],[Steam Consumption]:[CHW Consumption_2]], "HW *",D1010:AE1010)</f>
        <v>0</v>
      </c>
      <c r="AJ1010" s="9">
        <f>SUMIF(Table1[[#Headers],[Steam Consumption]:[CHW Consumption_2]], "CHW*",D1010:AE1010)</f>
        <v>0</v>
      </c>
      <c r="AK1010" s="9">
        <f>SUMIF(Table1[[#Headers],[Steam Consumption]:[CHW Consumption_2]], "DW*",D1010:AE1010)</f>
        <v>320800</v>
      </c>
      <c r="AL1010" s="9">
        <f>Table1[[#This Row],[Total Elec Consumption]]*3.412</f>
        <v>81693.516000000003</v>
      </c>
      <c r="AM1010" s="9">
        <f>Table1[[#This Row],[Total Gas Consumption]]*1</f>
        <v>0</v>
      </c>
      <c r="AN1010" s="9">
        <f>Table1[[#This Row],[Total Steam Consumption]]*950/1000</f>
        <v>1634</v>
      </c>
      <c r="AO1010" s="9">
        <f>Table1[[#This Row],[Total HW Consumption]]</f>
        <v>0</v>
      </c>
      <c r="AP1010" s="9">
        <f>Table1[[#This Row],[Total CHW Consumption]]</f>
        <v>0</v>
      </c>
      <c r="AQ1010" s="9">
        <f>Table1[[#This Row],[Total DW Consumption]]*0</f>
        <v>0</v>
      </c>
      <c r="AR1010" s="9">
        <f>SUM(Table1[[#This Row],[Total Elec Energy]:[Total DW Energy]])</f>
        <v>83327.516000000003</v>
      </c>
      <c r="AS1010" s="7">
        <f>IFERROR(Table1[[#This Row],[Total Building Energy (kBTU)]]/Table1[[#This Row],[Building Area]],0)</f>
        <v>2.2829456438356166</v>
      </c>
    </row>
    <row r="1011" spans="1:45" x14ac:dyDescent="0.25">
      <c r="A1011" s="4">
        <v>44501</v>
      </c>
      <c r="B1011" t="s">
        <v>97</v>
      </c>
      <c r="C1011">
        <f>VLOOKUP(Table1[[#This Row],[Building]],Building_Areas,2,FALSE)</f>
        <v>15616</v>
      </c>
      <c r="E1011">
        <v>7072</v>
      </c>
      <c r="F1011">
        <v>1176129.6640000001</v>
      </c>
      <c r="G1011">
        <v>75.315680327868861</v>
      </c>
      <c r="J1011">
        <v>11520</v>
      </c>
      <c r="AF1011" s="9">
        <f>SUMIF(Table1[[#Headers],[Steam Consumption]:[CHW Consumption_2]], "Elec*",D1011:AE1011)</f>
        <v>7072</v>
      </c>
      <c r="AG1011" s="9">
        <f>SUMIF(Table1[[#Headers],[Steam Consumption]:[CHW Consumption_2]], "Gas*",D1011:AE1011)</f>
        <v>11520</v>
      </c>
      <c r="AH1011" s="9">
        <f>SUMIF(Table1[[#Headers],[Steam Consumption]:[CHW Consumption_2]], "Steam*",D1011:AE1011)</f>
        <v>0</v>
      </c>
      <c r="AI1011" s="9">
        <f>SUMIF(Table1[[#Headers],[Steam Consumption]:[CHW Consumption_2]], "HW *",D1011:AE1011)</f>
        <v>0</v>
      </c>
      <c r="AJ1011" s="9">
        <f>SUMIF(Table1[[#Headers],[Steam Consumption]:[CHW Consumption_2]], "CHW*",D1011:AE1011)</f>
        <v>0</v>
      </c>
      <c r="AK1011" s="9">
        <f>SUMIF(Table1[[#Headers],[Steam Consumption]:[CHW Consumption_2]], "DW*",D1011:AE1011)</f>
        <v>0</v>
      </c>
      <c r="AL1011" s="9">
        <f>Table1[[#This Row],[Total Elec Consumption]]*3.412</f>
        <v>24129.664000000001</v>
      </c>
      <c r="AM1011" s="9">
        <f>Table1[[#This Row],[Total Gas Consumption]]*1</f>
        <v>11520</v>
      </c>
      <c r="AN1011" s="9">
        <f>Table1[[#This Row],[Total Steam Consumption]]*950/1000</f>
        <v>0</v>
      </c>
      <c r="AO1011" s="9">
        <f>Table1[[#This Row],[Total HW Consumption]]</f>
        <v>0</v>
      </c>
      <c r="AP1011" s="9">
        <f>Table1[[#This Row],[Total CHW Consumption]]</f>
        <v>0</v>
      </c>
      <c r="AQ1011" s="9">
        <f>Table1[[#This Row],[Total DW Consumption]]*0</f>
        <v>0</v>
      </c>
      <c r="AR1011" s="9">
        <f>SUM(Table1[[#This Row],[Total Elec Energy]:[Total DW Energy]])</f>
        <v>35649.664000000004</v>
      </c>
      <c r="AS1011" s="7">
        <f>IFERROR(Table1[[#This Row],[Total Building Energy (kBTU)]]/Table1[[#This Row],[Building Area]],0)</f>
        <v>2.2828934426229512</v>
      </c>
    </row>
    <row r="1012" spans="1:45" x14ac:dyDescent="0.25">
      <c r="A1012" s="4">
        <v>44440</v>
      </c>
      <c r="B1012" t="s">
        <v>68</v>
      </c>
      <c r="C1012">
        <f>VLOOKUP(Table1[[#This Row],[Building]],Building_Areas,2,FALSE)</f>
        <v>15616</v>
      </c>
      <c r="E1012">
        <v>8158</v>
      </c>
      <c r="F1012">
        <v>802835.0959999999</v>
      </c>
      <c r="G1012">
        <v>51.411058913934419</v>
      </c>
      <c r="J1012">
        <v>7749.9999999999991</v>
      </c>
      <c r="AF1012" s="9">
        <f>SUMIF(Table1[[#Headers],[Steam Consumption]:[CHW Consumption_2]], "Elec*",D1012:AE1012)</f>
        <v>8158</v>
      </c>
      <c r="AG1012" s="9">
        <f>SUMIF(Table1[[#Headers],[Steam Consumption]:[CHW Consumption_2]], "Gas*",D1012:AE1012)</f>
        <v>7749.9999999999991</v>
      </c>
      <c r="AH1012" s="9">
        <f>SUMIF(Table1[[#Headers],[Steam Consumption]:[CHW Consumption_2]], "Steam*",D1012:AE1012)</f>
        <v>0</v>
      </c>
      <c r="AI1012" s="9">
        <f>SUMIF(Table1[[#Headers],[Steam Consumption]:[CHW Consumption_2]], "HW *",D1012:AE1012)</f>
        <v>0</v>
      </c>
      <c r="AJ1012" s="9">
        <f>SUMIF(Table1[[#Headers],[Steam Consumption]:[CHW Consumption_2]], "CHW*",D1012:AE1012)</f>
        <v>0</v>
      </c>
      <c r="AK1012" s="9">
        <f>SUMIF(Table1[[#Headers],[Steam Consumption]:[CHW Consumption_2]], "DW*",D1012:AE1012)</f>
        <v>0</v>
      </c>
      <c r="AL1012" s="9">
        <f>Table1[[#This Row],[Total Elec Consumption]]*3.412</f>
        <v>27835.095999999998</v>
      </c>
      <c r="AM1012" s="9">
        <f>Table1[[#This Row],[Total Gas Consumption]]*1</f>
        <v>7749.9999999999991</v>
      </c>
      <c r="AN1012" s="9">
        <f>Table1[[#This Row],[Total Steam Consumption]]*950/1000</f>
        <v>0</v>
      </c>
      <c r="AO1012" s="9">
        <f>Table1[[#This Row],[Total HW Consumption]]</f>
        <v>0</v>
      </c>
      <c r="AP1012" s="9">
        <f>Table1[[#This Row],[Total CHW Consumption]]</f>
        <v>0</v>
      </c>
      <c r="AQ1012" s="9">
        <f>Table1[[#This Row],[Total DW Consumption]]*0</f>
        <v>0</v>
      </c>
      <c r="AR1012" s="9">
        <f>SUM(Table1[[#This Row],[Total Elec Energy]:[Total DW Energy]])</f>
        <v>35585.095999999998</v>
      </c>
      <c r="AS1012" s="7">
        <f>IFERROR(Table1[[#This Row],[Total Building Energy (kBTU)]]/Table1[[#This Row],[Building Area]],0)</f>
        <v>2.2787587090163934</v>
      </c>
    </row>
    <row r="1013" spans="1:45" x14ac:dyDescent="0.25">
      <c r="A1013" s="4">
        <v>43313</v>
      </c>
      <c r="B1013" t="s">
        <v>110</v>
      </c>
      <c r="C1013">
        <f>VLOOKUP(Table1[[#This Row],[Building]],Building_Areas,2,FALSE)</f>
        <v>24062</v>
      </c>
      <c r="E1013">
        <v>448.92857142857162</v>
      </c>
      <c r="F1013">
        <v>54668.323190476192</v>
      </c>
      <c r="G1013">
        <v>2.2719775243319842</v>
      </c>
      <c r="H1013">
        <v>13255.08333333333</v>
      </c>
      <c r="I1013">
        <v>2318.3571428571449</v>
      </c>
      <c r="L1013">
        <v>0</v>
      </c>
      <c r="AF1013" s="9">
        <f>SUMIF(Table1[[#Headers],[Steam Consumption]:[CHW Consumption_2]], "Elec*",D1013:AE1013)</f>
        <v>16022.369047619048</v>
      </c>
      <c r="AG1013" s="9">
        <f>SUMIF(Table1[[#Headers],[Steam Consumption]:[CHW Consumption_2]], "Gas*",D1013:AE1013)</f>
        <v>0</v>
      </c>
      <c r="AH1013" s="9">
        <f>SUMIF(Table1[[#Headers],[Steam Consumption]:[CHW Consumption_2]], "Steam*",D1013:AE1013)</f>
        <v>0</v>
      </c>
      <c r="AI1013" s="9">
        <f>SUMIF(Table1[[#Headers],[Steam Consumption]:[CHW Consumption_2]], "HW *",D1013:AE1013)</f>
        <v>0</v>
      </c>
      <c r="AJ1013" s="9">
        <f>SUMIF(Table1[[#Headers],[Steam Consumption]:[CHW Consumption_2]], "CHW*",D1013:AE1013)</f>
        <v>0</v>
      </c>
      <c r="AK1013" s="9">
        <f>SUMIF(Table1[[#Headers],[Steam Consumption]:[CHW Consumption_2]], "DW*",D1013:AE1013)</f>
        <v>0</v>
      </c>
      <c r="AL1013" s="9">
        <f>Table1[[#This Row],[Total Elec Consumption]]*3.412</f>
        <v>54668.323190476192</v>
      </c>
      <c r="AM1013" s="9">
        <f>Table1[[#This Row],[Total Gas Consumption]]*1</f>
        <v>0</v>
      </c>
      <c r="AN1013" s="9">
        <f>Table1[[#This Row],[Total Steam Consumption]]*950/1000</f>
        <v>0</v>
      </c>
      <c r="AO1013" s="9">
        <f>Table1[[#This Row],[Total HW Consumption]]</f>
        <v>0</v>
      </c>
      <c r="AP1013" s="9">
        <f>Table1[[#This Row],[Total CHW Consumption]]</f>
        <v>0</v>
      </c>
      <c r="AQ1013" s="9">
        <f>Table1[[#This Row],[Total DW Consumption]]*0</f>
        <v>0</v>
      </c>
      <c r="AR1013" s="9">
        <f>SUM(Table1[[#This Row],[Total Elec Energy]:[Total DW Energy]])</f>
        <v>54668.323190476192</v>
      </c>
      <c r="AS1013" s="7">
        <f>IFERROR(Table1[[#This Row],[Total Building Energy (kBTU)]]/Table1[[#This Row],[Building Area]],0)</f>
        <v>2.2719775243319837</v>
      </c>
    </row>
    <row r="1014" spans="1:45" x14ac:dyDescent="0.25">
      <c r="A1014" s="4">
        <v>43556</v>
      </c>
      <c r="B1014" t="s">
        <v>97</v>
      </c>
      <c r="C1014">
        <f>VLOOKUP(Table1[[#This Row],[Building]],Building_Areas,2,FALSE)</f>
        <v>15616</v>
      </c>
      <c r="E1014">
        <v>7800</v>
      </c>
      <c r="F1014">
        <v>912767.4461538461</v>
      </c>
      <c r="G1014">
        <v>58.450784205548537</v>
      </c>
      <c r="J1014">
        <v>8861.538461538461</v>
      </c>
      <c r="AF1014" s="9">
        <f>SUMIF(Table1[[#Headers],[Steam Consumption]:[CHW Consumption_2]], "Elec*",D1014:AE1014)</f>
        <v>7800</v>
      </c>
      <c r="AG1014" s="9">
        <f>SUMIF(Table1[[#Headers],[Steam Consumption]:[CHW Consumption_2]], "Gas*",D1014:AE1014)</f>
        <v>8861.538461538461</v>
      </c>
      <c r="AH1014" s="9">
        <f>SUMIF(Table1[[#Headers],[Steam Consumption]:[CHW Consumption_2]], "Steam*",D1014:AE1014)</f>
        <v>0</v>
      </c>
      <c r="AI1014" s="9">
        <f>SUMIF(Table1[[#Headers],[Steam Consumption]:[CHW Consumption_2]], "HW *",D1014:AE1014)</f>
        <v>0</v>
      </c>
      <c r="AJ1014" s="9">
        <f>SUMIF(Table1[[#Headers],[Steam Consumption]:[CHW Consumption_2]], "CHW*",D1014:AE1014)</f>
        <v>0</v>
      </c>
      <c r="AK1014" s="9">
        <f>SUMIF(Table1[[#Headers],[Steam Consumption]:[CHW Consumption_2]], "DW*",D1014:AE1014)</f>
        <v>0</v>
      </c>
      <c r="AL1014" s="9">
        <f>Table1[[#This Row],[Total Elec Consumption]]*3.412</f>
        <v>26613.599999999999</v>
      </c>
      <c r="AM1014" s="9">
        <f>Table1[[#This Row],[Total Gas Consumption]]*1</f>
        <v>8861.538461538461</v>
      </c>
      <c r="AN1014" s="9">
        <f>Table1[[#This Row],[Total Steam Consumption]]*950/1000</f>
        <v>0</v>
      </c>
      <c r="AO1014" s="9">
        <f>Table1[[#This Row],[Total HW Consumption]]</f>
        <v>0</v>
      </c>
      <c r="AP1014" s="9">
        <f>Table1[[#This Row],[Total CHW Consumption]]</f>
        <v>0</v>
      </c>
      <c r="AQ1014" s="9">
        <f>Table1[[#This Row],[Total DW Consumption]]*0</f>
        <v>0</v>
      </c>
      <c r="AR1014" s="9">
        <f>SUM(Table1[[#This Row],[Total Elec Energy]:[Total DW Energy]])</f>
        <v>35475.13846153846</v>
      </c>
      <c r="AS1014" s="7">
        <f>IFERROR(Table1[[#This Row],[Total Building Energy (kBTU)]]/Table1[[#This Row],[Building Area]],0)</f>
        <v>2.2717173707440099</v>
      </c>
    </row>
    <row r="1015" spans="1:45" x14ac:dyDescent="0.25">
      <c r="A1015" s="4">
        <v>43435</v>
      </c>
      <c r="B1015" t="s">
        <v>97</v>
      </c>
      <c r="C1015">
        <f>VLOOKUP(Table1[[#This Row],[Building]],Building_Areas,2,FALSE)</f>
        <v>15616</v>
      </c>
      <c r="E1015">
        <v>8512.0833333333321</v>
      </c>
      <c r="F1015">
        <v>659376.56166666665</v>
      </c>
      <c r="G1015">
        <v>42.224421213285517</v>
      </c>
      <c r="J1015">
        <v>6303.3333333333339</v>
      </c>
      <c r="AF1015" s="9">
        <f>SUMIF(Table1[[#Headers],[Steam Consumption]:[CHW Consumption_2]], "Elec*",D1015:AE1015)</f>
        <v>8512.0833333333321</v>
      </c>
      <c r="AG1015" s="9">
        <f>SUMIF(Table1[[#Headers],[Steam Consumption]:[CHW Consumption_2]], "Gas*",D1015:AE1015)</f>
        <v>6303.3333333333339</v>
      </c>
      <c r="AH1015" s="9">
        <f>SUMIF(Table1[[#Headers],[Steam Consumption]:[CHW Consumption_2]], "Steam*",D1015:AE1015)</f>
        <v>0</v>
      </c>
      <c r="AI1015" s="9">
        <f>SUMIF(Table1[[#Headers],[Steam Consumption]:[CHW Consumption_2]], "HW *",D1015:AE1015)</f>
        <v>0</v>
      </c>
      <c r="AJ1015" s="9">
        <f>SUMIF(Table1[[#Headers],[Steam Consumption]:[CHW Consumption_2]], "CHW*",D1015:AE1015)</f>
        <v>0</v>
      </c>
      <c r="AK1015" s="9">
        <f>SUMIF(Table1[[#Headers],[Steam Consumption]:[CHW Consumption_2]], "DW*",D1015:AE1015)</f>
        <v>0</v>
      </c>
      <c r="AL1015" s="9">
        <f>Table1[[#This Row],[Total Elec Consumption]]*3.412</f>
        <v>29043.228333333329</v>
      </c>
      <c r="AM1015" s="9">
        <f>Table1[[#This Row],[Total Gas Consumption]]*1</f>
        <v>6303.3333333333339</v>
      </c>
      <c r="AN1015" s="9">
        <f>Table1[[#This Row],[Total Steam Consumption]]*950/1000</f>
        <v>0</v>
      </c>
      <c r="AO1015" s="9">
        <f>Table1[[#This Row],[Total HW Consumption]]</f>
        <v>0</v>
      </c>
      <c r="AP1015" s="9">
        <f>Table1[[#This Row],[Total CHW Consumption]]</f>
        <v>0</v>
      </c>
      <c r="AQ1015" s="9">
        <f>Table1[[#This Row],[Total DW Consumption]]*0</f>
        <v>0</v>
      </c>
      <c r="AR1015" s="9">
        <f>SUM(Table1[[#This Row],[Total Elec Energy]:[Total DW Energy]])</f>
        <v>35346.561666666661</v>
      </c>
      <c r="AS1015" s="7">
        <f>IFERROR(Table1[[#This Row],[Total Building Energy (kBTU)]]/Table1[[#This Row],[Building Area]],0)</f>
        <v>2.2634837132855186</v>
      </c>
    </row>
    <row r="1016" spans="1:45" x14ac:dyDescent="0.25">
      <c r="A1016" s="4">
        <v>43617</v>
      </c>
      <c r="B1016" t="s">
        <v>119</v>
      </c>
      <c r="C1016">
        <f>VLOOKUP(Table1[[#This Row],[Building]],Building_Areas,2,FALSE)</f>
        <v>36500</v>
      </c>
      <c r="E1016">
        <v>12385.555555555549</v>
      </c>
      <c r="F1016">
        <v>42299.319126984119</v>
      </c>
      <c r="G1016">
        <v>1.1588854555338119</v>
      </c>
      <c r="K1016">
        <v>492.85714285714278</v>
      </c>
      <c r="N1016">
        <v>39310.71428571429</v>
      </c>
      <c r="AF1016" s="9">
        <f>SUMIF(Table1[[#Headers],[Steam Consumption]:[CHW Consumption_2]], "Elec*",D1016:AE1016)</f>
        <v>12385.555555555549</v>
      </c>
      <c r="AG1016" s="9">
        <f>SUMIF(Table1[[#Headers],[Steam Consumption]:[CHW Consumption_2]], "Gas*",D1016:AE1016)</f>
        <v>0</v>
      </c>
      <c r="AH1016" s="9">
        <f>SUMIF(Table1[[#Headers],[Steam Consumption]:[CHW Consumption_2]], "Steam*",D1016:AE1016)</f>
        <v>0</v>
      </c>
      <c r="AI1016" s="9">
        <f>SUMIF(Table1[[#Headers],[Steam Consumption]:[CHW Consumption_2]], "HW *",D1016:AE1016)</f>
        <v>492.85714285714278</v>
      </c>
      <c r="AJ1016" s="9">
        <f>SUMIF(Table1[[#Headers],[Steam Consumption]:[CHW Consumption_2]], "CHW*",D1016:AE1016)</f>
        <v>39310.71428571429</v>
      </c>
      <c r="AK1016" s="9">
        <f>SUMIF(Table1[[#Headers],[Steam Consumption]:[CHW Consumption_2]], "DW*",D1016:AE1016)</f>
        <v>0</v>
      </c>
      <c r="AL1016" s="9">
        <f>Table1[[#This Row],[Total Elec Consumption]]*3.412</f>
        <v>42259.515555555532</v>
      </c>
      <c r="AM1016" s="9">
        <f>Table1[[#This Row],[Total Gas Consumption]]*1</f>
        <v>0</v>
      </c>
      <c r="AN1016" s="9">
        <f>Table1[[#This Row],[Total Steam Consumption]]*950/1000</f>
        <v>0</v>
      </c>
      <c r="AO1016" s="9">
        <f>Table1[[#This Row],[Total HW Consumption]]</f>
        <v>492.85714285714278</v>
      </c>
      <c r="AP1016" s="9">
        <f>Table1[[#This Row],[Total CHW Consumption]]</f>
        <v>39310.71428571429</v>
      </c>
      <c r="AQ1016" s="9">
        <f>Table1[[#This Row],[Total DW Consumption]]*0</f>
        <v>0</v>
      </c>
      <c r="AR1016" s="9">
        <f>SUM(Table1[[#This Row],[Total Elec Energy]:[Total DW Energy]])</f>
        <v>82063.086984126974</v>
      </c>
      <c r="AS1016" s="7">
        <f>IFERROR(Table1[[#This Row],[Total Building Energy (kBTU)]]/Table1[[#This Row],[Building Area]],0)</f>
        <v>2.2483037529897802</v>
      </c>
    </row>
    <row r="1017" spans="1:45" x14ac:dyDescent="0.25">
      <c r="A1017" s="4">
        <v>43617</v>
      </c>
      <c r="B1017" t="s">
        <v>99</v>
      </c>
      <c r="C1017">
        <f>VLOOKUP(Table1[[#This Row],[Building]],Building_Areas,2,FALSE)</f>
        <v>123454</v>
      </c>
      <c r="D1017">
        <v>19007.142857142859</v>
      </c>
      <c r="F1017">
        <v>17705845.627936509</v>
      </c>
      <c r="G1017">
        <v>143.4205908916399</v>
      </c>
      <c r="H1017">
        <v>29752.222222222219</v>
      </c>
      <c r="I1017">
        <v>46230</v>
      </c>
      <c r="L1017">
        <v>112080</v>
      </c>
      <c r="N1017">
        <v>0</v>
      </c>
      <c r="AF1017" s="9">
        <f>SUMIF(Table1[[#Headers],[Steam Consumption]:[CHW Consumption_2]], "Elec*",D1017:AE1017)</f>
        <v>75982.222222222219</v>
      </c>
      <c r="AG1017" s="9">
        <f>SUMIF(Table1[[#Headers],[Steam Consumption]:[CHW Consumption_2]], "Gas*",D1017:AE1017)</f>
        <v>0</v>
      </c>
      <c r="AH1017" s="9">
        <f>SUMIF(Table1[[#Headers],[Steam Consumption]:[CHW Consumption_2]], "Steam*",D1017:AE1017)</f>
        <v>19007.142857142859</v>
      </c>
      <c r="AI1017" s="9">
        <f>SUMIF(Table1[[#Headers],[Steam Consumption]:[CHW Consumption_2]], "HW *",D1017:AE1017)</f>
        <v>0</v>
      </c>
      <c r="AJ1017" s="9">
        <f>SUMIF(Table1[[#Headers],[Steam Consumption]:[CHW Consumption_2]], "CHW*",D1017:AE1017)</f>
        <v>0</v>
      </c>
      <c r="AK1017" s="9">
        <f>SUMIF(Table1[[#Headers],[Steam Consumption]:[CHW Consumption_2]], "DW*",D1017:AE1017)</f>
        <v>112080</v>
      </c>
      <c r="AL1017" s="9">
        <f>Table1[[#This Row],[Total Elec Consumption]]*3.412</f>
        <v>259251.34222222221</v>
      </c>
      <c r="AM1017" s="9">
        <f>Table1[[#This Row],[Total Gas Consumption]]*1</f>
        <v>0</v>
      </c>
      <c r="AN1017" s="9">
        <f>Table1[[#This Row],[Total Steam Consumption]]*950/1000</f>
        <v>18056.785714285717</v>
      </c>
      <c r="AO1017" s="9">
        <f>Table1[[#This Row],[Total HW Consumption]]</f>
        <v>0</v>
      </c>
      <c r="AP1017" s="9">
        <f>Table1[[#This Row],[Total CHW Consumption]]</f>
        <v>0</v>
      </c>
      <c r="AQ1017" s="9">
        <f>Table1[[#This Row],[Total DW Consumption]]*0</f>
        <v>0</v>
      </c>
      <c r="AR1017" s="9">
        <f>SUM(Table1[[#This Row],[Total Elec Energy]:[Total DW Energy]])</f>
        <v>277308.12793650792</v>
      </c>
      <c r="AS1017" s="7">
        <f>IFERROR(Table1[[#This Row],[Total Building Energy (kBTU)]]/Table1[[#This Row],[Building Area]],0)</f>
        <v>2.2462466014589073</v>
      </c>
    </row>
    <row r="1018" spans="1:45" x14ac:dyDescent="0.25">
      <c r="A1018" s="4">
        <v>43101</v>
      </c>
      <c r="B1018" t="s">
        <v>124</v>
      </c>
      <c r="C1018">
        <f>VLOOKUP(Table1[[#This Row],[Building]],Building_Areas,2,FALSE)</f>
        <v>33317</v>
      </c>
      <c r="E1018">
        <v>7451.0714285714284</v>
      </c>
      <c r="F1018">
        <v>4962173.0557142859</v>
      </c>
      <c r="G1018">
        <v>148.9381713754025</v>
      </c>
      <c r="J1018">
        <v>49367.5</v>
      </c>
      <c r="AF1018" s="9">
        <f>SUMIF(Table1[[#Headers],[Steam Consumption]:[CHW Consumption_2]], "Elec*",D1018:AE1018)</f>
        <v>7451.0714285714284</v>
      </c>
      <c r="AG1018" s="9">
        <f>SUMIF(Table1[[#Headers],[Steam Consumption]:[CHW Consumption_2]], "Gas*",D1018:AE1018)</f>
        <v>49367.5</v>
      </c>
      <c r="AH1018" s="9">
        <f>SUMIF(Table1[[#Headers],[Steam Consumption]:[CHW Consumption_2]], "Steam*",D1018:AE1018)</f>
        <v>0</v>
      </c>
      <c r="AI1018" s="9">
        <f>SUMIF(Table1[[#Headers],[Steam Consumption]:[CHW Consumption_2]], "HW *",D1018:AE1018)</f>
        <v>0</v>
      </c>
      <c r="AJ1018" s="9">
        <f>SUMIF(Table1[[#Headers],[Steam Consumption]:[CHW Consumption_2]], "CHW*",D1018:AE1018)</f>
        <v>0</v>
      </c>
      <c r="AK1018" s="9">
        <f>SUMIF(Table1[[#Headers],[Steam Consumption]:[CHW Consumption_2]], "DW*",D1018:AE1018)</f>
        <v>0</v>
      </c>
      <c r="AL1018" s="9">
        <f>Table1[[#This Row],[Total Elec Consumption]]*3.412</f>
        <v>25423.055714285714</v>
      </c>
      <c r="AM1018" s="9">
        <f>Table1[[#This Row],[Total Gas Consumption]]*1</f>
        <v>49367.5</v>
      </c>
      <c r="AN1018" s="9">
        <f>Table1[[#This Row],[Total Steam Consumption]]*950/1000</f>
        <v>0</v>
      </c>
      <c r="AO1018" s="9">
        <f>Table1[[#This Row],[Total HW Consumption]]</f>
        <v>0</v>
      </c>
      <c r="AP1018" s="9">
        <f>Table1[[#This Row],[Total CHW Consumption]]</f>
        <v>0</v>
      </c>
      <c r="AQ1018" s="9">
        <f>Table1[[#This Row],[Total DW Consumption]]*0</f>
        <v>0</v>
      </c>
      <c r="AR1018" s="9">
        <f>SUM(Table1[[#This Row],[Total Elec Energy]:[Total DW Energy]])</f>
        <v>74790.555714285714</v>
      </c>
      <c r="AS1018" s="7">
        <f>IFERROR(Table1[[#This Row],[Total Building Energy (kBTU)]]/Table1[[#This Row],[Building Area]],0)</f>
        <v>2.2448166315780447</v>
      </c>
    </row>
    <row r="1019" spans="1:45" x14ac:dyDescent="0.25">
      <c r="A1019" s="4">
        <v>44075</v>
      </c>
      <c r="B1019" t="s">
        <v>97</v>
      </c>
      <c r="C1019">
        <f>VLOOKUP(Table1[[#This Row],[Building]],Building_Areas,2,FALSE)</f>
        <v>15616</v>
      </c>
      <c r="E1019">
        <v>9061</v>
      </c>
      <c r="F1019">
        <v>442916.13199999998</v>
      </c>
      <c r="G1019">
        <v>28.362969518442618</v>
      </c>
      <c r="J1019">
        <v>4120</v>
      </c>
      <c r="AF1019" s="9">
        <f>SUMIF(Table1[[#Headers],[Steam Consumption]:[CHW Consumption_2]], "Elec*",D1019:AE1019)</f>
        <v>9061</v>
      </c>
      <c r="AG1019" s="9">
        <f>SUMIF(Table1[[#Headers],[Steam Consumption]:[CHW Consumption_2]], "Gas*",D1019:AE1019)</f>
        <v>4120</v>
      </c>
      <c r="AH1019" s="9">
        <f>SUMIF(Table1[[#Headers],[Steam Consumption]:[CHW Consumption_2]], "Steam*",D1019:AE1019)</f>
        <v>0</v>
      </c>
      <c r="AI1019" s="9">
        <f>SUMIF(Table1[[#Headers],[Steam Consumption]:[CHW Consumption_2]], "HW *",D1019:AE1019)</f>
        <v>0</v>
      </c>
      <c r="AJ1019" s="9">
        <f>SUMIF(Table1[[#Headers],[Steam Consumption]:[CHW Consumption_2]], "CHW*",D1019:AE1019)</f>
        <v>0</v>
      </c>
      <c r="AK1019" s="9">
        <f>SUMIF(Table1[[#Headers],[Steam Consumption]:[CHW Consumption_2]], "DW*",D1019:AE1019)</f>
        <v>0</v>
      </c>
      <c r="AL1019" s="9">
        <f>Table1[[#This Row],[Total Elec Consumption]]*3.412</f>
        <v>30916.131999999998</v>
      </c>
      <c r="AM1019" s="9">
        <f>Table1[[#This Row],[Total Gas Consumption]]*1</f>
        <v>4120</v>
      </c>
      <c r="AN1019" s="9">
        <f>Table1[[#This Row],[Total Steam Consumption]]*950/1000</f>
        <v>0</v>
      </c>
      <c r="AO1019" s="9">
        <f>Table1[[#This Row],[Total HW Consumption]]</f>
        <v>0</v>
      </c>
      <c r="AP1019" s="9">
        <f>Table1[[#This Row],[Total CHW Consumption]]</f>
        <v>0</v>
      </c>
      <c r="AQ1019" s="9">
        <f>Table1[[#This Row],[Total DW Consumption]]*0</f>
        <v>0</v>
      </c>
      <c r="AR1019" s="9">
        <f>SUM(Table1[[#This Row],[Total Elec Energy]:[Total DW Energy]])</f>
        <v>35036.131999999998</v>
      </c>
      <c r="AS1019" s="7">
        <f>IFERROR(Table1[[#This Row],[Total Building Energy (kBTU)]]/Table1[[#This Row],[Building Area]],0)</f>
        <v>2.243604764344262</v>
      </c>
    </row>
    <row r="1020" spans="1:45" x14ac:dyDescent="0.25">
      <c r="A1020" s="4">
        <v>43282</v>
      </c>
      <c r="B1020" t="s">
        <v>66</v>
      </c>
      <c r="C1020">
        <f>VLOOKUP(Table1[[#This Row],[Building]],Building_Areas,2,FALSE)</f>
        <v>39542</v>
      </c>
      <c r="D1020">
        <v>0</v>
      </c>
      <c r="E1020">
        <v>25972.93877550976</v>
      </c>
      <c r="F1020">
        <v>88619.667102039297</v>
      </c>
      <c r="G1020">
        <v>2.2411528780041299</v>
      </c>
      <c r="AF1020" s="9">
        <f>SUMIF(Table1[[#Headers],[Steam Consumption]:[CHW Consumption_2]], "Elec*",D1020:AE1020)</f>
        <v>25972.93877550976</v>
      </c>
      <c r="AG1020" s="9">
        <f>SUMIF(Table1[[#Headers],[Steam Consumption]:[CHW Consumption_2]], "Gas*",D1020:AE1020)</f>
        <v>0</v>
      </c>
      <c r="AH1020" s="9">
        <f>SUMIF(Table1[[#Headers],[Steam Consumption]:[CHW Consumption_2]], "Steam*",D1020:AE1020)</f>
        <v>0</v>
      </c>
      <c r="AI1020" s="9">
        <f>SUMIF(Table1[[#Headers],[Steam Consumption]:[CHW Consumption_2]], "HW *",D1020:AE1020)</f>
        <v>0</v>
      </c>
      <c r="AJ1020" s="9">
        <f>SUMIF(Table1[[#Headers],[Steam Consumption]:[CHW Consumption_2]], "CHW*",D1020:AE1020)</f>
        <v>0</v>
      </c>
      <c r="AK1020" s="9">
        <f>SUMIF(Table1[[#Headers],[Steam Consumption]:[CHW Consumption_2]], "DW*",D1020:AE1020)</f>
        <v>0</v>
      </c>
      <c r="AL1020" s="9">
        <f>Table1[[#This Row],[Total Elec Consumption]]*3.412</f>
        <v>88619.667102039297</v>
      </c>
      <c r="AM1020" s="9">
        <f>Table1[[#This Row],[Total Gas Consumption]]*1</f>
        <v>0</v>
      </c>
      <c r="AN1020" s="9">
        <f>Table1[[#This Row],[Total Steam Consumption]]*950/1000</f>
        <v>0</v>
      </c>
      <c r="AO1020" s="9">
        <f>Table1[[#This Row],[Total HW Consumption]]</f>
        <v>0</v>
      </c>
      <c r="AP1020" s="9">
        <f>Table1[[#This Row],[Total CHW Consumption]]</f>
        <v>0</v>
      </c>
      <c r="AQ1020" s="9">
        <f>Table1[[#This Row],[Total DW Consumption]]*0</f>
        <v>0</v>
      </c>
      <c r="AR1020" s="9">
        <f>SUM(Table1[[#This Row],[Total Elec Energy]:[Total DW Energy]])</f>
        <v>88619.667102039297</v>
      </c>
      <c r="AS1020" s="7">
        <f>IFERROR(Table1[[#This Row],[Total Building Energy (kBTU)]]/Table1[[#This Row],[Building Area]],0)</f>
        <v>2.2411528780041299</v>
      </c>
    </row>
    <row r="1021" spans="1:45" x14ac:dyDescent="0.25">
      <c r="A1021" s="4">
        <v>44348</v>
      </c>
      <c r="B1021" t="s">
        <v>114</v>
      </c>
      <c r="C1021">
        <f>VLOOKUP(Table1[[#This Row],[Building]],Building_Areas,2,FALSE)</f>
        <v>102517</v>
      </c>
      <c r="D1021">
        <v>77872</v>
      </c>
      <c r="E1021">
        <v>45628</v>
      </c>
      <c r="F1021">
        <v>71174946.736000001</v>
      </c>
      <c r="G1021">
        <v>694.27457627515435</v>
      </c>
      <c r="AF1021" s="9">
        <f>SUMIF(Table1[[#Headers],[Steam Consumption]:[CHW Consumption_2]], "Elec*",D1021:AE1021)</f>
        <v>45628</v>
      </c>
      <c r="AG1021" s="9">
        <f>SUMIF(Table1[[#Headers],[Steam Consumption]:[CHW Consumption_2]], "Gas*",D1021:AE1021)</f>
        <v>0</v>
      </c>
      <c r="AH1021" s="9">
        <f>SUMIF(Table1[[#Headers],[Steam Consumption]:[CHW Consumption_2]], "Steam*",D1021:AE1021)</f>
        <v>77872</v>
      </c>
      <c r="AI1021" s="9">
        <f>SUMIF(Table1[[#Headers],[Steam Consumption]:[CHW Consumption_2]], "HW *",D1021:AE1021)</f>
        <v>0</v>
      </c>
      <c r="AJ1021" s="9">
        <f>SUMIF(Table1[[#Headers],[Steam Consumption]:[CHW Consumption_2]], "CHW*",D1021:AE1021)</f>
        <v>0</v>
      </c>
      <c r="AK1021" s="9">
        <f>SUMIF(Table1[[#Headers],[Steam Consumption]:[CHW Consumption_2]], "DW*",D1021:AE1021)</f>
        <v>0</v>
      </c>
      <c r="AL1021" s="9">
        <f>Table1[[#This Row],[Total Elec Consumption]]*3.412</f>
        <v>155682.736</v>
      </c>
      <c r="AM1021" s="9">
        <f>Table1[[#This Row],[Total Gas Consumption]]*1</f>
        <v>0</v>
      </c>
      <c r="AN1021" s="9">
        <f>Table1[[#This Row],[Total Steam Consumption]]*950/1000</f>
        <v>73978.399999999994</v>
      </c>
      <c r="AO1021" s="9">
        <f>Table1[[#This Row],[Total HW Consumption]]</f>
        <v>0</v>
      </c>
      <c r="AP1021" s="9">
        <f>Table1[[#This Row],[Total CHW Consumption]]</f>
        <v>0</v>
      </c>
      <c r="AQ1021" s="9">
        <f>Table1[[#This Row],[Total DW Consumption]]*0</f>
        <v>0</v>
      </c>
      <c r="AR1021" s="9">
        <f>SUM(Table1[[#This Row],[Total Elec Energy]:[Total DW Energy]])</f>
        <v>229661.136</v>
      </c>
      <c r="AS1021" s="7">
        <f>IFERROR(Table1[[#This Row],[Total Building Energy (kBTU)]]/Table1[[#This Row],[Building Area]],0)</f>
        <v>2.2402248992849967</v>
      </c>
    </row>
    <row r="1022" spans="1:45" x14ac:dyDescent="0.25">
      <c r="A1022" s="4">
        <v>44075</v>
      </c>
      <c r="B1022" t="s">
        <v>99</v>
      </c>
      <c r="C1022">
        <f>VLOOKUP(Table1[[#This Row],[Building]],Building_Areas,2,FALSE)</f>
        <v>123454</v>
      </c>
      <c r="D1022">
        <v>18520</v>
      </c>
      <c r="F1022">
        <v>17279376.423999999</v>
      </c>
      <c r="G1022">
        <v>139.96611226853719</v>
      </c>
      <c r="H1022">
        <v>28248</v>
      </c>
      <c r="I1022">
        <v>47554</v>
      </c>
      <c r="L1022">
        <v>130500</v>
      </c>
      <c r="N1022">
        <v>0</v>
      </c>
      <c r="AF1022" s="9">
        <f>SUMIF(Table1[[#Headers],[Steam Consumption]:[CHW Consumption_2]], "Elec*",D1022:AE1022)</f>
        <v>75802</v>
      </c>
      <c r="AG1022" s="9">
        <f>SUMIF(Table1[[#Headers],[Steam Consumption]:[CHW Consumption_2]], "Gas*",D1022:AE1022)</f>
        <v>0</v>
      </c>
      <c r="AH1022" s="9">
        <f>SUMIF(Table1[[#Headers],[Steam Consumption]:[CHW Consumption_2]], "Steam*",D1022:AE1022)</f>
        <v>18520</v>
      </c>
      <c r="AI1022" s="9">
        <f>SUMIF(Table1[[#Headers],[Steam Consumption]:[CHW Consumption_2]], "HW *",D1022:AE1022)</f>
        <v>0</v>
      </c>
      <c r="AJ1022" s="9">
        <f>SUMIF(Table1[[#Headers],[Steam Consumption]:[CHW Consumption_2]], "CHW*",D1022:AE1022)</f>
        <v>0</v>
      </c>
      <c r="AK1022" s="9">
        <f>SUMIF(Table1[[#Headers],[Steam Consumption]:[CHW Consumption_2]], "DW*",D1022:AE1022)</f>
        <v>130500</v>
      </c>
      <c r="AL1022" s="9">
        <f>Table1[[#This Row],[Total Elec Consumption]]*3.412</f>
        <v>258636.424</v>
      </c>
      <c r="AM1022" s="9">
        <f>Table1[[#This Row],[Total Gas Consumption]]*1</f>
        <v>0</v>
      </c>
      <c r="AN1022" s="9">
        <f>Table1[[#This Row],[Total Steam Consumption]]*950/1000</f>
        <v>17594</v>
      </c>
      <c r="AO1022" s="9">
        <f>Table1[[#This Row],[Total HW Consumption]]</f>
        <v>0</v>
      </c>
      <c r="AP1022" s="9">
        <f>Table1[[#This Row],[Total CHW Consumption]]</f>
        <v>0</v>
      </c>
      <c r="AQ1022" s="9">
        <f>Table1[[#This Row],[Total DW Consumption]]*0</f>
        <v>0</v>
      </c>
      <c r="AR1022" s="9">
        <f>SUM(Table1[[#This Row],[Total Elec Energy]:[Total DW Energy]])</f>
        <v>276230.424</v>
      </c>
      <c r="AS1022" s="7">
        <f>IFERROR(Table1[[#This Row],[Total Building Energy (kBTU)]]/Table1[[#This Row],[Building Area]],0)</f>
        <v>2.2375170022842514</v>
      </c>
    </row>
    <row r="1023" spans="1:45" x14ac:dyDescent="0.25">
      <c r="A1023" s="4">
        <v>43282</v>
      </c>
      <c r="B1023" t="s">
        <v>69</v>
      </c>
      <c r="C1023">
        <f>VLOOKUP(Table1[[#This Row],[Building]],Building_Areas,2,FALSE)</f>
        <v>12402</v>
      </c>
      <c r="E1023">
        <v>8114.9999999999991</v>
      </c>
      <c r="F1023">
        <v>27688.38</v>
      </c>
      <c r="G1023">
        <v>2.232573778422835</v>
      </c>
      <c r="AF1023" s="9">
        <f>SUMIF(Table1[[#Headers],[Steam Consumption]:[CHW Consumption_2]], "Elec*",D1023:AE1023)</f>
        <v>8114.9999999999991</v>
      </c>
      <c r="AG1023" s="9">
        <f>SUMIF(Table1[[#Headers],[Steam Consumption]:[CHW Consumption_2]], "Gas*",D1023:AE1023)</f>
        <v>0</v>
      </c>
      <c r="AH1023" s="9">
        <f>SUMIF(Table1[[#Headers],[Steam Consumption]:[CHW Consumption_2]], "Steam*",D1023:AE1023)</f>
        <v>0</v>
      </c>
      <c r="AI1023" s="9">
        <f>SUMIF(Table1[[#Headers],[Steam Consumption]:[CHW Consumption_2]], "HW *",D1023:AE1023)</f>
        <v>0</v>
      </c>
      <c r="AJ1023" s="9">
        <f>SUMIF(Table1[[#Headers],[Steam Consumption]:[CHW Consumption_2]], "CHW*",D1023:AE1023)</f>
        <v>0</v>
      </c>
      <c r="AK1023" s="9">
        <f>SUMIF(Table1[[#Headers],[Steam Consumption]:[CHW Consumption_2]], "DW*",D1023:AE1023)</f>
        <v>0</v>
      </c>
      <c r="AL1023" s="9">
        <f>Table1[[#This Row],[Total Elec Consumption]]*3.412</f>
        <v>27688.379999999997</v>
      </c>
      <c r="AM1023" s="9">
        <f>Table1[[#This Row],[Total Gas Consumption]]*1</f>
        <v>0</v>
      </c>
      <c r="AN1023" s="9">
        <f>Table1[[#This Row],[Total Steam Consumption]]*950/1000</f>
        <v>0</v>
      </c>
      <c r="AO1023" s="9">
        <f>Table1[[#This Row],[Total HW Consumption]]</f>
        <v>0</v>
      </c>
      <c r="AP1023" s="9">
        <f>Table1[[#This Row],[Total CHW Consumption]]</f>
        <v>0</v>
      </c>
      <c r="AQ1023" s="9">
        <f>Table1[[#This Row],[Total DW Consumption]]*0</f>
        <v>0</v>
      </c>
      <c r="AR1023" s="9">
        <f>SUM(Table1[[#This Row],[Total Elec Energy]:[Total DW Energy]])</f>
        <v>27688.379999999997</v>
      </c>
      <c r="AS1023" s="7">
        <f>IFERROR(Table1[[#This Row],[Total Building Energy (kBTU)]]/Table1[[#This Row],[Building Area]],0)</f>
        <v>2.232573778422835</v>
      </c>
    </row>
    <row r="1024" spans="1:45" x14ac:dyDescent="0.25">
      <c r="A1024" s="4">
        <v>43922</v>
      </c>
      <c r="B1024" t="s">
        <v>97</v>
      </c>
      <c r="C1024">
        <f>VLOOKUP(Table1[[#This Row],[Building]],Building_Areas,2,FALSE)</f>
        <v>15616</v>
      </c>
      <c r="E1024">
        <v>7567.7777777777783</v>
      </c>
      <c r="F1024">
        <v>924749.82920634933</v>
      </c>
      <c r="G1024">
        <v>59.218098694054127</v>
      </c>
      <c r="J1024">
        <v>8989.2857142857156</v>
      </c>
      <c r="AF1024" s="9">
        <f>SUMIF(Table1[[#Headers],[Steam Consumption]:[CHW Consumption_2]], "Elec*",D1024:AE1024)</f>
        <v>7567.7777777777783</v>
      </c>
      <c r="AG1024" s="9">
        <f>SUMIF(Table1[[#Headers],[Steam Consumption]:[CHW Consumption_2]], "Gas*",D1024:AE1024)</f>
        <v>8989.2857142857156</v>
      </c>
      <c r="AH1024" s="9">
        <f>SUMIF(Table1[[#Headers],[Steam Consumption]:[CHW Consumption_2]], "Steam*",D1024:AE1024)</f>
        <v>0</v>
      </c>
      <c r="AI1024" s="9">
        <f>SUMIF(Table1[[#Headers],[Steam Consumption]:[CHW Consumption_2]], "HW *",D1024:AE1024)</f>
        <v>0</v>
      </c>
      <c r="AJ1024" s="9">
        <f>SUMIF(Table1[[#Headers],[Steam Consumption]:[CHW Consumption_2]], "CHW*",D1024:AE1024)</f>
        <v>0</v>
      </c>
      <c r="AK1024" s="9">
        <f>SUMIF(Table1[[#Headers],[Steam Consumption]:[CHW Consumption_2]], "DW*",D1024:AE1024)</f>
        <v>0</v>
      </c>
      <c r="AL1024" s="9">
        <f>Table1[[#This Row],[Total Elec Consumption]]*3.412</f>
        <v>25821.257777777781</v>
      </c>
      <c r="AM1024" s="9">
        <f>Table1[[#This Row],[Total Gas Consumption]]*1</f>
        <v>8989.2857142857156</v>
      </c>
      <c r="AN1024" s="9">
        <f>Table1[[#This Row],[Total Steam Consumption]]*950/1000</f>
        <v>0</v>
      </c>
      <c r="AO1024" s="9">
        <f>Table1[[#This Row],[Total HW Consumption]]</f>
        <v>0</v>
      </c>
      <c r="AP1024" s="9">
        <f>Table1[[#This Row],[Total CHW Consumption]]</f>
        <v>0</v>
      </c>
      <c r="AQ1024" s="9">
        <f>Table1[[#This Row],[Total DW Consumption]]*0</f>
        <v>0</v>
      </c>
      <c r="AR1024" s="9">
        <f>SUM(Table1[[#This Row],[Total Elec Energy]:[Total DW Energy]])</f>
        <v>34810.543492063494</v>
      </c>
      <c r="AS1024" s="7">
        <f>IFERROR(Table1[[#This Row],[Total Building Energy (kBTU)]]/Table1[[#This Row],[Building Area]],0)</f>
        <v>2.2291587789487379</v>
      </c>
    </row>
    <row r="1025" spans="1:45" x14ac:dyDescent="0.25">
      <c r="A1025" s="4">
        <v>44044</v>
      </c>
      <c r="B1025" t="s">
        <v>68</v>
      </c>
      <c r="C1025">
        <f>VLOOKUP(Table1[[#This Row],[Building]],Building_Areas,2,FALSE)</f>
        <v>15616</v>
      </c>
      <c r="E1025">
        <v>8006.8571428571422</v>
      </c>
      <c r="F1025">
        <v>770286.06323809514</v>
      </c>
      <c r="G1025">
        <v>49.326720238095227</v>
      </c>
      <c r="J1025">
        <v>7429.6666666666661</v>
      </c>
      <c r="AF1025" s="9">
        <f>SUMIF(Table1[[#Headers],[Steam Consumption]:[CHW Consumption_2]], "Elec*",D1025:AE1025)</f>
        <v>8006.8571428571422</v>
      </c>
      <c r="AG1025" s="9">
        <f>SUMIF(Table1[[#Headers],[Steam Consumption]:[CHW Consumption_2]], "Gas*",D1025:AE1025)</f>
        <v>7429.6666666666661</v>
      </c>
      <c r="AH1025" s="9">
        <f>SUMIF(Table1[[#Headers],[Steam Consumption]:[CHW Consumption_2]], "Steam*",D1025:AE1025)</f>
        <v>0</v>
      </c>
      <c r="AI1025" s="9">
        <f>SUMIF(Table1[[#Headers],[Steam Consumption]:[CHW Consumption_2]], "HW *",D1025:AE1025)</f>
        <v>0</v>
      </c>
      <c r="AJ1025" s="9">
        <f>SUMIF(Table1[[#Headers],[Steam Consumption]:[CHW Consumption_2]], "CHW*",D1025:AE1025)</f>
        <v>0</v>
      </c>
      <c r="AK1025" s="9">
        <f>SUMIF(Table1[[#Headers],[Steam Consumption]:[CHW Consumption_2]], "DW*",D1025:AE1025)</f>
        <v>0</v>
      </c>
      <c r="AL1025" s="9">
        <f>Table1[[#This Row],[Total Elec Consumption]]*3.412</f>
        <v>27319.39657142857</v>
      </c>
      <c r="AM1025" s="9">
        <f>Table1[[#This Row],[Total Gas Consumption]]*1</f>
        <v>7429.6666666666661</v>
      </c>
      <c r="AN1025" s="9">
        <f>Table1[[#This Row],[Total Steam Consumption]]*950/1000</f>
        <v>0</v>
      </c>
      <c r="AO1025" s="9">
        <f>Table1[[#This Row],[Total HW Consumption]]</f>
        <v>0</v>
      </c>
      <c r="AP1025" s="9">
        <f>Table1[[#This Row],[Total CHW Consumption]]</f>
        <v>0</v>
      </c>
      <c r="AQ1025" s="9">
        <f>Table1[[#This Row],[Total DW Consumption]]*0</f>
        <v>0</v>
      </c>
      <c r="AR1025" s="9">
        <f>SUM(Table1[[#This Row],[Total Elec Energy]:[Total DW Energy]])</f>
        <v>34749.063238095237</v>
      </c>
      <c r="AS1025" s="7">
        <f>IFERROR(Table1[[#This Row],[Total Building Energy (kBTU)]]/Table1[[#This Row],[Building Area]],0)</f>
        <v>2.2252217749804841</v>
      </c>
    </row>
    <row r="1026" spans="1:45" x14ac:dyDescent="0.25">
      <c r="A1026" s="4">
        <v>43647</v>
      </c>
      <c r="B1026" t="s">
        <v>99</v>
      </c>
      <c r="C1026">
        <f>VLOOKUP(Table1[[#This Row],[Building]],Building_Areas,2,FALSE)</f>
        <v>123454</v>
      </c>
      <c r="D1026">
        <v>4669.2413793103451</v>
      </c>
      <c r="H1026">
        <v>30213</v>
      </c>
      <c r="I1026">
        <v>48862</v>
      </c>
      <c r="L1026">
        <v>125600</v>
      </c>
      <c r="AF1026" s="9">
        <f>SUMIF(Table1[[#Headers],[Steam Consumption]:[CHW Consumption_2]], "Elec*",D1026:AE1026)</f>
        <v>79075</v>
      </c>
      <c r="AG1026" s="9">
        <f>SUMIF(Table1[[#Headers],[Steam Consumption]:[CHW Consumption_2]], "Gas*",D1026:AE1026)</f>
        <v>0</v>
      </c>
      <c r="AH1026" s="9">
        <f>SUMIF(Table1[[#Headers],[Steam Consumption]:[CHW Consumption_2]], "Steam*",D1026:AE1026)</f>
        <v>4669.2413793103451</v>
      </c>
      <c r="AI1026" s="9">
        <f>SUMIF(Table1[[#Headers],[Steam Consumption]:[CHW Consumption_2]], "HW *",D1026:AE1026)</f>
        <v>0</v>
      </c>
      <c r="AJ1026" s="9">
        <f>SUMIF(Table1[[#Headers],[Steam Consumption]:[CHW Consumption_2]], "CHW*",D1026:AE1026)</f>
        <v>0</v>
      </c>
      <c r="AK1026" s="9">
        <f>SUMIF(Table1[[#Headers],[Steam Consumption]:[CHW Consumption_2]], "DW*",D1026:AE1026)</f>
        <v>125600</v>
      </c>
      <c r="AL1026" s="9">
        <f>Table1[[#This Row],[Total Elec Consumption]]*3.412</f>
        <v>269803.89999999997</v>
      </c>
      <c r="AM1026" s="9">
        <f>Table1[[#This Row],[Total Gas Consumption]]*1</f>
        <v>0</v>
      </c>
      <c r="AN1026" s="9">
        <f>Table1[[#This Row],[Total Steam Consumption]]*950/1000</f>
        <v>4435.7793103448284</v>
      </c>
      <c r="AO1026" s="9">
        <f>Table1[[#This Row],[Total HW Consumption]]</f>
        <v>0</v>
      </c>
      <c r="AP1026" s="9">
        <f>Table1[[#This Row],[Total CHW Consumption]]</f>
        <v>0</v>
      </c>
      <c r="AQ1026" s="9">
        <f>Table1[[#This Row],[Total DW Consumption]]*0</f>
        <v>0</v>
      </c>
      <c r="AR1026" s="9">
        <f>SUM(Table1[[#This Row],[Total Elec Energy]:[Total DW Energy]])</f>
        <v>274239.6793103448</v>
      </c>
      <c r="AS1026" s="7">
        <f>IFERROR(Table1[[#This Row],[Total Building Energy (kBTU)]]/Table1[[#This Row],[Building Area]],0)</f>
        <v>2.2213916058640852</v>
      </c>
    </row>
    <row r="1027" spans="1:45" x14ac:dyDescent="0.25">
      <c r="A1027" s="4">
        <v>44378</v>
      </c>
      <c r="B1027" t="s">
        <v>99</v>
      </c>
      <c r="C1027">
        <f>VLOOKUP(Table1[[#This Row],[Building]],Building_Areas,2,FALSE)</f>
        <v>123454</v>
      </c>
      <c r="D1027">
        <v>3732</v>
      </c>
      <c r="F1027">
        <v>3717511.2719999999</v>
      </c>
      <c r="G1027">
        <v>30.112521846193719</v>
      </c>
      <c r="H1027">
        <v>26952</v>
      </c>
      <c r="I1027">
        <v>51954</v>
      </c>
      <c r="L1027">
        <v>44700</v>
      </c>
      <c r="N1027">
        <v>0</v>
      </c>
      <c r="AF1027" s="9">
        <f>SUMIF(Table1[[#Headers],[Steam Consumption]:[CHW Consumption_2]], "Elec*",D1027:AE1027)</f>
        <v>78906</v>
      </c>
      <c r="AG1027" s="9">
        <f>SUMIF(Table1[[#Headers],[Steam Consumption]:[CHW Consumption_2]], "Gas*",D1027:AE1027)</f>
        <v>0</v>
      </c>
      <c r="AH1027" s="9">
        <f>SUMIF(Table1[[#Headers],[Steam Consumption]:[CHW Consumption_2]], "Steam*",D1027:AE1027)</f>
        <v>3732</v>
      </c>
      <c r="AI1027" s="9">
        <f>SUMIF(Table1[[#Headers],[Steam Consumption]:[CHW Consumption_2]], "HW *",D1027:AE1027)</f>
        <v>0</v>
      </c>
      <c r="AJ1027" s="9">
        <f>SUMIF(Table1[[#Headers],[Steam Consumption]:[CHW Consumption_2]], "CHW*",D1027:AE1027)</f>
        <v>0</v>
      </c>
      <c r="AK1027" s="9">
        <f>SUMIF(Table1[[#Headers],[Steam Consumption]:[CHW Consumption_2]], "DW*",D1027:AE1027)</f>
        <v>44700</v>
      </c>
      <c r="AL1027" s="9">
        <f>Table1[[#This Row],[Total Elec Consumption]]*3.412</f>
        <v>269227.272</v>
      </c>
      <c r="AM1027" s="9">
        <f>Table1[[#This Row],[Total Gas Consumption]]*1</f>
        <v>0</v>
      </c>
      <c r="AN1027" s="9">
        <f>Table1[[#This Row],[Total Steam Consumption]]*950/1000</f>
        <v>3545.4</v>
      </c>
      <c r="AO1027" s="9">
        <f>Table1[[#This Row],[Total HW Consumption]]</f>
        <v>0</v>
      </c>
      <c r="AP1027" s="9">
        <f>Table1[[#This Row],[Total CHW Consumption]]</f>
        <v>0</v>
      </c>
      <c r="AQ1027" s="9">
        <f>Table1[[#This Row],[Total DW Consumption]]*0</f>
        <v>0</v>
      </c>
      <c r="AR1027" s="9">
        <f>SUM(Table1[[#This Row],[Total Elec Energy]:[Total DW Energy]])</f>
        <v>272772.67200000002</v>
      </c>
      <c r="AS1027" s="7">
        <f>IFERROR(Table1[[#This Row],[Total Building Energy (kBTU)]]/Table1[[#This Row],[Building Area]],0)</f>
        <v>2.2095085780938652</v>
      </c>
    </row>
    <row r="1028" spans="1:45" x14ac:dyDescent="0.25">
      <c r="A1028" s="4">
        <v>44409</v>
      </c>
      <c r="B1028" t="s">
        <v>66</v>
      </c>
      <c r="C1028">
        <f>VLOOKUP(Table1[[#This Row],[Building]],Building_Areas,2,FALSE)</f>
        <v>39542</v>
      </c>
      <c r="D1028">
        <v>0</v>
      </c>
      <c r="E1028">
        <v>25523.941176470591</v>
      </c>
      <c r="F1028">
        <v>87087.687294117641</v>
      </c>
      <c r="G1028">
        <v>2.2024097742683129</v>
      </c>
      <c r="AF1028" s="9">
        <f>SUMIF(Table1[[#Headers],[Steam Consumption]:[CHW Consumption_2]], "Elec*",D1028:AE1028)</f>
        <v>25523.941176470591</v>
      </c>
      <c r="AG1028" s="9">
        <f>SUMIF(Table1[[#Headers],[Steam Consumption]:[CHW Consumption_2]], "Gas*",D1028:AE1028)</f>
        <v>0</v>
      </c>
      <c r="AH1028" s="9">
        <f>SUMIF(Table1[[#Headers],[Steam Consumption]:[CHW Consumption_2]], "Steam*",D1028:AE1028)</f>
        <v>0</v>
      </c>
      <c r="AI1028" s="9">
        <f>SUMIF(Table1[[#Headers],[Steam Consumption]:[CHW Consumption_2]], "HW *",D1028:AE1028)</f>
        <v>0</v>
      </c>
      <c r="AJ1028" s="9">
        <f>SUMIF(Table1[[#Headers],[Steam Consumption]:[CHW Consumption_2]], "CHW*",D1028:AE1028)</f>
        <v>0</v>
      </c>
      <c r="AK1028" s="9">
        <f>SUMIF(Table1[[#Headers],[Steam Consumption]:[CHW Consumption_2]], "DW*",D1028:AE1028)</f>
        <v>0</v>
      </c>
      <c r="AL1028" s="9">
        <f>Table1[[#This Row],[Total Elec Consumption]]*3.412</f>
        <v>87087.687294117655</v>
      </c>
      <c r="AM1028" s="9">
        <f>Table1[[#This Row],[Total Gas Consumption]]*1</f>
        <v>0</v>
      </c>
      <c r="AN1028" s="9">
        <f>Table1[[#This Row],[Total Steam Consumption]]*950/1000</f>
        <v>0</v>
      </c>
      <c r="AO1028" s="9">
        <f>Table1[[#This Row],[Total HW Consumption]]</f>
        <v>0</v>
      </c>
      <c r="AP1028" s="9">
        <f>Table1[[#This Row],[Total CHW Consumption]]</f>
        <v>0</v>
      </c>
      <c r="AQ1028" s="9">
        <f>Table1[[#This Row],[Total DW Consumption]]*0</f>
        <v>0</v>
      </c>
      <c r="AR1028" s="9">
        <f>SUM(Table1[[#This Row],[Total Elec Energy]:[Total DW Energy]])</f>
        <v>87087.687294117655</v>
      </c>
      <c r="AS1028" s="7">
        <f>IFERROR(Table1[[#This Row],[Total Building Energy (kBTU)]]/Table1[[#This Row],[Building Area]],0)</f>
        <v>2.2024097742683137</v>
      </c>
    </row>
    <row r="1029" spans="1:45" x14ac:dyDescent="0.25">
      <c r="A1029" s="4">
        <v>44440</v>
      </c>
      <c r="B1029" t="s">
        <v>69</v>
      </c>
      <c r="C1029">
        <f>VLOOKUP(Table1[[#This Row],[Building]],Building_Areas,2,FALSE)</f>
        <v>12402</v>
      </c>
      <c r="E1029">
        <v>8004</v>
      </c>
      <c r="F1029">
        <v>27309.648000000001</v>
      </c>
      <c r="G1029">
        <v>2.2020358006773102</v>
      </c>
      <c r="AF1029" s="9">
        <f>SUMIF(Table1[[#Headers],[Steam Consumption]:[CHW Consumption_2]], "Elec*",D1029:AE1029)</f>
        <v>8004</v>
      </c>
      <c r="AG1029" s="9">
        <f>SUMIF(Table1[[#Headers],[Steam Consumption]:[CHW Consumption_2]], "Gas*",D1029:AE1029)</f>
        <v>0</v>
      </c>
      <c r="AH1029" s="9">
        <f>SUMIF(Table1[[#Headers],[Steam Consumption]:[CHW Consumption_2]], "Steam*",D1029:AE1029)</f>
        <v>0</v>
      </c>
      <c r="AI1029" s="9">
        <f>SUMIF(Table1[[#Headers],[Steam Consumption]:[CHW Consumption_2]], "HW *",D1029:AE1029)</f>
        <v>0</v>
      </c>
      <c r="AJ1029" s="9">
        <f>SUMIF(Table1[[#Headers],[Steam Consumption]:[CHW Consumption_2]], "CHW*",D1029:AE1029)</f>
        <v>0</v>
      </c>
      <c r="AK1029" s="9">
        <f>SUMIF(Table1[[#Headers],[Steam Consumption]:[CHW Consumption_2]], "DW*",D1029:AE1029)</f>
        <v>0</v>
      </c>
      <c r="AL1029" s="9">
        <f>Table1[[#This Row],[Total Elec Consumption]]*3.412</f>
        <v>27309.648000000001</v>
      </c>
      <c r="AM1029" s="9">
        <f>Table1[[#This Row],[Total Gas Consumption]]*1</f>
        <v>0</v>
      </c>
      <c r="AN1029" s="9">
        <f>Table1[[#This Row],[Total Steam Consumption]]*950/1000</f>
        <v>0</v>
      </c>
      <c r="AO1029" s="9">
        <f>Table1[[#This Row],[Total HW Consumption]]</f>
        <v>0</v>
      </c>
      <c r="AP1029" s="9">
        <f>Table1[[#This Row],[Total CHW Consumption]]</f>
        <v>0</v>
      </c>
      <c r="AQ1029" s="9">
        <f>Table1[[#This Row],[Total DW Consumption]]*0</f>
        <v>0</v>
      </c>
      <c r="AR1029" s="9">
        <f>SUM(Table1[[#This Row],[Total Elec Energy]:[Total DW Energy]])</f>
        <v>27309.648000000001</v>
      </c>
      <c r="AS1029" s="7">
        <f>IFERROR(Table1[[#This Row],[Total Building Energy (kBTU)]]/Table1[[#This Row],[Building Area]],0)</f>
        <v>2.2020358006773102</v>
      </c>
    </row>
    <row r="1030" spans="1:45" x14ac:dyDescent="0.25">
      <c r="A1030" s="4">
        <v>44440</v>
      </c>
      <c r="B1030" t="s">
        <v>99</v>
      </c>
      <c r="C1030">
        <f>VLOOKUP(Table1[[#This Row],[Building]],Building_Areas,2,FALSE)</f>
        <v>123454</v>
      </c>
      <c r="D1030">
        <v>3828</v>
      </c>
      <c r="F1030">
        <v>3870425.7680000002</v>
      </c>
      <c r="G1030">
        <v>31.351157256954011</v>
      </c>
      <c r="H1030">
        <v>27677</v>
      </c>
      <c r="I1030">
        <v>50837</v>
      </c>
      <c r="L1030">
        <v>111400</v>
      </c>
      <c r="N1030">
        <v>0</v>
      </c>
      <c r="AF1030" s="9">
        <f>SUMIF(Table1[[#Headers],[Steam Consumption]:[CHW Consumption_2]], "Elec*",D1030:AE1030)</f>
        <v>78514</v>
      </c>
      <c r="AG1030" s="9">
        <f>SUMIF(Table1[[#Headers],[Steam Consumption]:[CHW Consumption_2]], "Gas*",D1030:AE1030)</f>
        <v>0</v>
      </c>
      <c r="AH1030" s="9">
        <f>SUMIF(Table1[[#Headers],[Steam Consumption]:[CHW Consumption_2]], "Steam*",D1030:AE1030)</f>
        <v>3828</v>
      </c>
      <c r="AI1030" s="9">
        <f>SUMIF(Table1[[#Headers],[Steam Consumption]:[CHW Consumption_2]], "HW *",D1030:AE1030)</f>
        <v>0</v>
      </c>
      <c r="AJ1030" s="9">
        <f>SUMIF(Table1[[#Headers],[Steam Consumption]:[CHW Consumption_2]], "CHW*",D1030:AE1030)</f>
        <v>0</v>
      </c>
      <c r="AK1030" s="9">
        <f>SUMIF(Table1[[#Headers],[Steam Consumption]:[CHW Consumption_2]], "DW*",D1030:AE1030)</f>
        <v>111400</v>
      </c>
      <c r="AL1030" s="9">
        <f>Table1[[#This Row],[Total Elec Consumption]]*3.412</f>
        <v>267889.76799999998</v>
      </c>
      <c r="AM1030" s="9">
        <f>Table1[[#This Row],[Total Gas Consumption]]*1</f>
        <v>0</v>
      </c>
      <c r="AN1030" s="9">
        <f>Table1[[#This Row],[Total Steam Consumption]]*950/1000</f>
        <v>3636.6</v>
      </c>
      <c r="AO1030" s="9">
        <f>Table1[[#This Row],[Total HW Consumption]]</f>
        <v>0</v>
      </c>
      <c r="AP1030" s="9">
        <f>Table1[[#This Row],[Total CHW Consumption]]</f>
        <v>0</v>
      </c>
      <c r="AQ1030" s="9">
        <f>Table1[[#This Row],[Total DW Consumption]]*0</f>
        <v>0</v>
      </c>
      <c r="AR1030" s="9">
        <f>SUM(Table1[[#This Row],[Total Elec Energy]:[Total DW Energy]])</f>
        <v>271526.36799999996</v>
      </c>
      <c r="AS1030" s="7">
        <f>IFERROR(Table1[[#This Row],[Total Building Energy (kBTU)]]/Table1[[#This Row],[Building Area]],0)</f>
        <v>2.1994132875402981</v>
      </c>
    </row>
    <row r="1031" spans="1:45" x14ac:dyDescent="0.25">
      <c r="A1031" s="4">
        <v>44652</v>
      </c>
      <c r="B1031" t="s">
        <v>97</v>
      </c>
      <c r="C1031">
        <f>VLOOKUP(Table1[[#This Row],[Building]],Building_Areas,2,FALSE)</f>
        <v>15616</v>
      </c>
      <c r="E1031">
        <v>7450.3846153846152</v>
      </c>
      <c r="F1031">
        <v>905805.32769230765</v>
      </c>
      <c r="G1031">
        <v>58.004951824558638</v>
      </c>
      <c r="J1031">
        <v>8803.8461538461543</v>
      </c>
      <c r="AF1031" s="9">
        <f>SUMIF(Table1[[#Headers],[Steam Consumption]:[CHW Consumption_2]], "Elec*",D1031:AE1031)</f>
        <v>7450.3846153846152</v>
      </c>
      <c r="AG1031" s="9">
        <f>SUMIF(Table1[[#Headers],[Steam Consumption]:[CHW Consumption_2]], "Gas*",D1031:AE1031)</f>
        <v>8803.8461538461543</v>
      </c>
      <c r="AH1031" s="9">
        <f>SUMIF(Table1[[#Headers],[Steam Consumption]:[CHW Consumption_2]], "Steam*",D1031:AE1031)</f>
        <v>0</v>
      </c>
      <c r="AI1031" s="9">
        <f>SUMIF(Table1[[#Headers],[Steam Consumption]:[CHW Consumption_2]], "HW *",D1031:AE1031)</f>
        <v>0</v>
      </c>
      <c r="AJ1031" s="9">
        <f>SUMIF(Table1[[#Headers],[Steam Consumption]:[CHW Consumption_2]], "CHW*",D1031:AE1031)</f>
        <v>0</v>
      </c>
      <c r="AK1031" s="9">
        <f>SUMIF(Table1[[#Headers],[Steam Consumption]:[CHW Consumption_2]], "DW*",D1031:AE1031)</f>
        <v>0</v>
      </c>
      <c r="AL1031" s="9">
        <f>Table1[[#This Row],[Total Elec Consumption]]*3.412</f>
        <v>25420.712307692305</v>
      </c>
      <c r="AM1031" s="9">
        <f>Table1[[#This Row],[Total Gas Consumption]]*1</f>
        <v>8803.8461538461543</v>
      </c>
      <c r="AN1031" s="9">
        <f>Table1[[#This Row],[Total Steam Consumption]]*950/1000</f>
        <v>0</v>
      </c>
      <c r="AO1031" s="9">
        <f>Table1[[#This Row],[Total HW Consumption]]</f>
        <v>0</v>
      </c>
      <c r="AP1031" s="9">
        <f>Table1[[#This Row],[Total CHW Consumption]]</f>
        <v>0</v>
      </c>
      <c r="AQ1031" s="9">
        <f>Table1[[#This Row],[Total DW Consumption]]*0</f>
        <v>0</v>
      </c>
      <c r="AR1031" s="9">
        <f>SUM(Table1[[#This Row],[Total Elec Energy]:[Total DW Energy]])</f>
        <v>34224.558461538458</v>
      </c>
      <c r="AS1031" s="7">
        <f>IFERROR(Table1[[#This Row],[Total Building Energy (kBTU)]]/Table1[[#This Row],[Building Area]],0)</f>
        <v>2.1916341227931904</v>
      </c>
    </row>
    <row r="1032" spans="1:45" x14ac:dyDescent="0.25">
      <c r="A1032" s="4">
        <v>44075</v>
      </c>
      <c r="B1032" t="s">
        <v>68</v>
      </c>
      <c r="C1032">
        <f>VLOOKUP(Table1[[#This Row],[Building]],Building_Areas,2,FALSE)</f>
        <v>15616</v>
      </c>
      <c r="E1032">
        <v>6200</v>
      </c>
      <c r="F1032">
        <v>1326154.3999999999</v>
      </c>
      <c r="G1032">
        <v>84.922797131147533</v>
      </c>
      <c r="J1032">
        <v>13050</v>
      </c>
      <c r="AF1032" s="9">
        <f>SUMIF(Table1[[#Headers],[Steam Consumption]:[CHW Consumption_2]], "Elec*",D1032:AE1032)</f>
        <v>6200</v>
      </c>
      <c r="AG1032" s="9">
        <f>SUMIF(Table1[[#Headers],[Steam Consumption]:[CHW Consumption_2]], "Gas*",D1032:AE1032)</f>
        <v>13050</v>
      </c>
      <c r="AH1032" s="9">
        <f>SUMIF(Table1[[#Headers],[Steam Consumption]:[CHW Consumption_2]], "Steam*",D1032:AE1032)</f>
        <v>0</v>
      </c>
      <c r="AI1032" s="9">
        <f>SUMIF(Table1[[#Headers],[Steam Consumption]:[CHW Consumption_2]], "HW *",D1032:AE1032)</f>
        <v>0</v>
      </c>
      <c r="AJ1032" s="9">
        <f>SUMIF(Table1[[#Headers],[Steam Consumption]:[CHW Consumption_2]], "CHW*",D1032:AE1032)</f>
        <v>0</v>
      </c>
      <c r="AK1032" s="9">
        <f>SUMIF(Table1[[#Headers],[Steam Consumption]:[CHW Consumption_2]], "DW*",D1032:AE1032)</f>
        <v>0</v>
      </c>
      <c r="AL1032" s="9">
        <f>Table1[[#This Row],[Total Elec Consumption]]*3.412</f>
        <v>21154.399999999998</v>
      </c>
      <c r="AM1032" s="9">
        <f>Table1[[#This Row],[Total Gas Consumption]]*1</f>
        <v>13050</v>
      </c>
      <c r="AN1032" s="9">
        <f>Table1[[#This Row],[Total Steam Consumption]]*950/1000</f>
        <v>0</v>
      </c>
      <c r="AO1032" s="9">
        <f>Table1[[#This Row],[Total HW Consumption]]</f>
        <v>0</v>
      </c>
      <c r="AP1032" s="9">
        <f>Table1[[#This Row],[Total CHW Consumption]]</f>
        <v>0</v>
      </c>
      <c r="AQ1032" s="9">
        <f>Table1[[#This Row],[Total DW Consumption]]*0</f>
        <v>0</v>
      </c>
      <c r="AR1032" s="9">
        <f>SUM(Table1[[#This Row],[Total Elec Energy]:[Total DW Energy]])</f>
        <v>34204.399999999994</v>
      </c>
      <c r="AS1032" s="7">
        <f>IFERROR(Table1[[#This Row],[Total Building Energy (kBTU)]]/Table1[[#This Row],[Building Area]],0)</f>
        <v>2.1903432377049175</v>
      </c>
    </row>
    <row r="1033" spans="1:45" x14ac:dyDescent="0.25">
      <c r="A1033" s="4">
        <v>44256</v>
      </c>
      <c r="B1033" t="s">
        <v>97</v>
      </c>
      <c r="C1033">
        <f>VLOOKUP(Table1[[#This Row],[Building]],Building_Areas,2,FALSE)</f>
        <v>15616</v>
      </c>
      <c r="E1033">
        <v>6831.7586206896549</v>
      </c>
      <c r="F1033">
        <v>1110447.8914482759</v>
      </c>
      <c r="G1033">
        <v>71.10962419622669</v>
      </c>
      <c r="J1033">
        <v>10871.37931034483</v>
      </c>
      <c r="AF1033" s="9">
        <f>SUMIF(Table1[[#Headers],[Steam Consumption]:[CHW Consumption_2]], "Elec*",D1033:AE1033)</f>
        <v>6831.7586206896549</v>
      </c>
      <c r="AG1033" s="9">
        <f>SUMIF(Table1[[#Headers],[Steam Consumption]:[CHW Consumption_2]], "Gas*",D1033:AE1033)</f>
        <v>10871.37931034483</v>
      </c>
      <c r="AH1033" s="9">
        <f>SUMIF(Table1[[#Headers],[Steam Consumption]:[CHW Consumption_2]], "Steam*",D1033:AE1033)</f>
        <v>0</v>
      </c>
      <c r="AI1033" s="9">
        <f>SUMIF(Table1[[#Headers],[Steam Consumption]:[CHW Consumption_2]], "HW *",D1033:AE1033)</f>
        <v>0</v>
      </c>
      <c r="AJ1033" s="9">
        <f>SUMIF(Table1[[#Headers],[Steam Consumption]:[CHW Consumption_2]], "CHW*",D1033:AE1033)</f>
        <v>0</v>
      </c>
      <c r="AK1033" s="9">
        <f>SUMIF(Table1[[#Headers],[Steam Consumption]:[CHW Consumption_2]], "DW*",D1033:AE1033)</f>
        <v>0</v>
      </c>
      <c r="AL1033" s="9">
        <f>Table1[[#This Row],[Total Elec Consumption]]*3.412</f>
        <v>23309.960413793102</v>
      </c>
      <c r="AM1033" s="9">
        <f>Table1[[#This Row],[Total Gas Consumption]]*1</f>
        <v>10871.37931034483</v>
      </c>
      <c r="AN1033" s="9">
        <f>Table1[[#This Row],[Total Steam Consumption]]*950/1000</f>
        <v>0</v>
      </c>
      <c r="AO1033" s="9">
        <f>Table1[[#This Row],[Total HW Consumption]]</f>
        <v>0</v>
      </c>
      <c r="AP1033" s="9">
        <f>Table1[[#This Row],[Total CHW Consumption]]</f>
        <v>0</v>
      </c>
      <c r="AQ1033" s="9">
        <f>Table1[[#This Row],[Total DW Consumption]]*0</f>
        <v>0</v>
      </c>
      <c r="AR1033" s="9">
        <f>SUM(Table1[[#This Row],[Total Elec Energy]:[Total DW Energy]])</f>
        <v>34181.339724137928</v>
      </c>
      <c r="AS1033" s="7">
        <f>IFERROR(Table1[[#This Row],[Total Building Energy (kBTU)]]/Table1[[#This Row],[Building Area]],0)</f>
        <v>2.1888665294657996</v>
      </c>
    </row>
    <row r="1034" spans="1:45" x14ac:dyDescent="0.25">
      <c r="A1034" s="4">
        <v>44409</v>
      </c>
      <c r="B1034" t="s">
        <v>116</v>
      </c>
      <c r="C1034">
        <f>VLOOKUP(Table1[[#This Row],[Building]],Building_Areas,2,FALSE)</f>
        <v>12876</v>
      </c>
      <c r="E1034">
        <v>8239.1111111111113</v>
      </c>
      <c r="F1034">
        <v>28111.84711111111</v>
      </c>
      <c r="G1034">
        <v>2.183274861067964</v>
      </c>
      <c r="AF1034" s="9">
        <f>SUMIF(Table1[[#Headers],[Steam Consumption]:[CHW Consumption_2]], "Elec*",D1034:AE1034)</f>
        <v>8239.1111111111113</v>
      </c>
      <c r="AG1034" s="9">
        <f>SUMIF(Table1[[#Headers],[Steam Consumption]:[CHW Consumption_2]], "Gas*",D1034:AE1034)</f>
        <v>0</v>
      </c>
      <c r="AH1034" s="9">
        <f>SUMIF(Table1[[#Headers],[Steam Consumption]:[CHW Consumption_2]], "Steam*",D1034:AE1034)</f>
        <v>0</v>
      </c>
      <c r="AI1034" s="9">
        <f>SUMIF(Table1[[#Headers],[Steam Consumption]:[CHW Consumption_2]], "HW *",D1034:AE1034)</f>
        <v>0</v>
      </c>
      <c r="AJ1034" s="9">
        <f>SUMIF(Table1[[#Headers],[Steam Consumption]:[CHW Consumption_2]], "CHW*",D1034:AE1034)</f>
        <v>0</v>
      </c>
      <c r="AK1034" s="9">
        <f>SUMIF(Table1[[#Headers],[Steam Consumption]:[CHW Consumption_2]], "DW*",D1034:AE1034)</f>
        <v>0</v>
      </c>
      <c r="AL1034" s="9">
        <f>Table1[[#This Row],[Total Elec Consumption]]*3.412</f>
        <v>28111.84711111111</v>
      </c>
      <c r="AM1034" s="9">
        <f>Table1[[#This Row],[Total Gas Consumption]]*1</f>
        <v>0</v>
      </c>
      <c r="AN1034" s="9">
        <f>Table1[[#This Row],[Total Steam Consumption]]*950/1000</f>
        <v>0</v>
      </c>
      <c r="AO1034" s="9">
        <f>Table1[[#This Row],[Total HW Consumption]]</f>
        <v>0</v>
      </c>
      <c r="AP1034" s="9">
        <f>Table1[[#This Row],[Total CHW Consumption]]</f>
        <v>0</v>
      </c>
      <c r="AQ1034" s="9">
        <f>Table1[[#This Row],[Total DW Consumption]]*0</f>
        <v>0</v>
      </c>
      <c r="AR1034" s="9">
        <f>SUM(Table1[[#This Row],[Total Elec Energy]:[Total DW Energy]])</f>
        <v>28111.84711111111</v>
      </c>
      <c r="AS1034" s="7">
        <f>IFERROR(Table1[[#This Row],[Total Building Energy (kBTU)]]/Table1[[#This Row],[Building Area]],0)</f>
        <v>2.1832748610679644</v>
      </c>
    </row>
    <row r="1035" spans="1:45" x14ac:dyDescent="0.25">
      <c r="A1035" s="4">
        <v>43739</v>
      </c>
      <c r="B1035" t="s">
        <v>97</v>
      </c>
      <c r="C1035">
        <f>VLOOKUP(Table1[[#This Row],[Building]],Building_Areas,2,FALSE)</f>
        <v>15616</v>
      </c>
      <c r="E1035">
        <v>8459.6785714285725</v>
      </c>
      <c r="F1035">
        <v>538760.97500985221</v>
      </c>
      <c r="G1035">
        <v>34.500574731675989</v>
      </c>
      <c r="J1035">
        <v>5098.9655172413804</v>
      </c>
      <c r="AF1035" s="9">
        <f>SUMIF(Table1[[#Headers],[Steam Consumption]:[CHW Consumption_2]], "Elec*",D1035:AE1035)</f>
        <v>8459.6785714285725</v>
      </c>
      <c r="AG1035" s="9">
        <f>SUMIF(Table1[[#Headers],[Steam Consumption]:[CHW Consumption_2]], "Gas*",D1035:AE1035)</f>
        <v>5098.9655172413804</v>
      </c>
      <c r="AH1035" s="9">
        <f>SUMIF(Table1[[#Headers],[Steam Consumption]:[CHW Consumption_2]], "Steam*",D1035:AE1035)</f>
        <v>0</v>
      </c>
      <c r="AI1035" s="9">
        <f>SUMIF(Table1[[#Headers],[Steam Consumption]:[CHW Consumption_2]], "HW *",D1035:AE1035)</f>
        <v>0</v>
      </c>
      <c r="AJ1035" s="9">
        <f>SUMIF(Table1[[#Headers],[Steam Consumption]:[CHW Consumption_2]], "CHW*",D1035:AE1035)</f>
        <v>0</v>
      </c>
      <c r="AK1035" s="9">
        <f>SUMIF(Table1[[#Headers],[Steam Consumption]:[CHW Consumption_2]], "DW*",D1035:AE1035)</f>
        <v>0</v>
      </c>
      <c r="AL1035" s="9">
        <f>Table1[[#This Row],[Total Elec Consumption]]*3.412</f>
        <v>28864.423285714289</v>
      </c>
      <c r="AM1035" s="9">
        <f>Table1[[#This Row],[Total Gas Consumption]]*1</f>
        <v>5098.9655172413804</v>
      </c>
      <c r="AN1035" s="9">
        <f>Table1[[#This Row],[Total Steam Consumption]]*950/1000</f>
        <v>0</v>
      </c>
      <c r="AO1035" s="9">
        <f>Table1[[#This Row],[Total HW Consumption]]</f>
        <v>0</v>
      </c>
      <c r="AP1035" s="9">
        <f>Table1[[#This Row],[Total CHW Consumption]]</f>
        <v>0</v>
      </c>
      <c r="AQ1035" s="9">
        <f>Table1[[#This Row],[Total DW Consumption]]*0</f>
        <v>0</v>
      </c>
      <c r="AR1035" s="9">
        <f>SUM(Table1[[#This Row],[Total Elec Energy]:[Total DW Energy]])</f>
        <v>33963.388802955669</v>
      </c>
      <c r="AS1035" s="7">
        <f>IFERROR(Table1[[#This Row],[Total Building Energy (kBTU)]]/Table1[[#This Row],[Building Area]],0)</f>
        <v>2.174909631336813</v>
      </c>
    </row>
    <row r="1036" spans="1:45" x14ac:dyDescent="0.25">
      <c r="A1036" s="4">
        <v>44044</v>
      </c>
      <c r="B1036" t="s">
        <v>120</v>
      </c>
      <c r="C1036">
        <f>VLOOKUP(Table1[[#This Row],[Building]],Building_Areas,2,FALSE)</f>
        <v>36500</v>
      </c>
      <c r="D1036">
        <v>549.14285714285722</v>
      </c>
      <c r="E1036">
        <v>23098.720000000001</v>
      </c>
      <c r="F1036">
        <v>902150.34912351659</v>
      </c>
      <c r="G1036">
        <v>24.716447921192231</v>
      </c>
      <c r="K1036">
        <v>0</v>
      </c>
      <c r="L1036">
        <v>322519.23076923081</v>
      </c>
      <c r="N1036">
        <v>0</v>
      </c>
      <c r="AF1036" s="9">
        <f>SUMIF(Table1[[#Headers],[Steam Consumption]:[CHW Consumption_2]], "Elec*",D1036:AE1036)</f>
        <v>23098.720000000001</v>
      </c>
      <c r="AG1036" s="9">
        <f>SUMIF(Table1[[#Headers],[Steam Consumption]:[CHW Consumption_2]], "Gas*",D1036:AE1036)</f>
        <v>0</v>
      </c>
      <c r="AH1036" s="9">
        <f>SUMIF(Table1[[#Headers],[Steam Consumption]:[CHW Consumption_2]], "Steam*",D1036:AE1036)</f>
        <v>549.14285714285722</v>
      </c>
      <c r="AI1036" s="9">
        <f>SUMIF(Table1[[#Headers],[Steam Consumption]:[CHW Consumption_2]], "HW *",D1036:AE1036)</f>
        <v>0</v>
      </c>
      <c r="AJ1036" s="9">
        <f>SUMIF(Table1[[#Headers],[Steam Consumption]:[CHW Consumption_2]], "CHW*",D1036:AE1036)</f>
        <v>0</v>
      </c>
      <c r="AK1036" s="9">
        <f>SUMIF(Table1[[#Headers],[Steam Consumption]:[CHW Consumption_2]], "DW*",D1036:AE1036)</f>
        <v>322519.23076923081</v>
      </c>
      <c r="AL1036" s="9">
        <f>Table1[[#This Row],[Total Elec Consumption]]*3.412</f>
        <v>78812.832640000008</v>
      </c>
      <c r="AM1036" s="9">
        <f>Table1[[#This Row],[Total Gas Consumption]]*1</f>
        <v>0</v>
      </c>
      <c r="AN1036" s="9">
        <f>Table1[[#This Row],[Total Steam Consumption]]*950/1000</f>
        <v>521.68571428571443</v>
      </c>
      <c r="AO1036" s="9">
        <f>Table1[[#This Row],[Total HW Consumption]]</f>
        <v>0</v>
      </c>
      <c r="AP1036" s="9">
        <f>Table1[[#This Row],[Total CHW Consumption]]</f>
        <v>0</v>
      </c>
      <c r="AQ1036" s="9">
        <f>Table1[[#This Row],[Total DW Consumption]]*0</f>
        <v>0</v>
      </c>
      <c r="AR1036" s="9">
        <f>SUM(Table1[[#This Row],[Total Elec Energy]:[Total DW Energy]])</f>
        <v>79334.518354285727</v>
      </c>
      <c r="AS1036" s="7">
        <f>IFERROR(Table1[[#This Row],[Total Building Energy (kBTU)]]/Table1[[#This Row],[Building Area]],0)</f>
        <v>2.1735484480626228</v>
      </c>
    </row>
    <row r="1037" spans="1:45" x14ac:dyDescent="0.25">
      <c r="A1037" s="4">
        <v>43678</v>
      </c>
      <c r="B1037" t="s">
        <v>99</v>
      </c>
      <c r="C1037">
        <f>VLOOKUP(Table1[[#This Row],[Building]],Building_Areas,2,FALSE)</f>
        <v>123454</v>
      </c>
      <c r="D1037">
        <v>3362.88</v>
      </c>
      <c r="F1037">
        <v>3439385.1184761911</v>
      </c>
      <c r="G1037">
        <v>27.859649087726531</v>
      </c>
      <c r="H1037">
        <v>30189.571428571431</v>
      </c>
      <c r="I1037">
        <v>47493.476190476191</v>
      </c>
      <c r="L1037">
        <v>107384</v>
      </c>
      <c r="N1037">
        <v>0</v>
      </c>
      <c r="AF1037" s="9">
        <f>SUMIF(Table1[[#Headers],[Steam Consumption]:[CHW Consumption_2]], "Elec*",D1037:AE1037)</f>
        <v>77683.047619047618</v>
      </c>
      <c r="AG1037" s="9">
        <f>SUMIF(Table1[[#Headers],[Steam Consumption]:[CHW Consumption_2]], "Gas*",D1037:AE1037)</f>
        <v>0</v>
      </c>
      <c r="AH1037" s="9">
        <f>SUMIF(Table1[[#Headers],[Steam Consumption]:[CHW Consumption_2]], "Steam*",D1037:AE1037)</f>
        <v>3362.88</v>
      </c>
      <c r="AI1037" s="9">
        <f>SUMIF(Table1[[#Headers],[Steam Consumption]:[CHW Consumption_2]], "HW *",D1037:AE1037)</f>
        <v>0</v>
      </c>
      <c r="AJ1037" s="9">
        <f>SUMIF(Table1[[#Headers],[Steam Consumption]:[CHW Consumption_2]], "CHW*",D1037:AE1037)</f>
        <v>0</v>
      </c>
      <c r="AK1037" s="9">
        <f>SUMIF(Table1[[#Headers],[Steam Consumption]:[CHW Consumption_2]], "DW*",D1037:AE1037)</f>
        <v>107384</v>
      </c>
      <c r="AL1037" s="9">
        <f>Table1[[#This Row],[Total Elec Consumption]]*3.412</f>
        <v>265054.55847619049</v>
      </c>
      <c r="AM1037" s="9">
        <f>Table1[[#This Row],[Total Gas Consumption]]*1</f>
        <v>0</v>
      </c>
      <c r="AN1037" s="9">
        <f>Table1[[#This Row],[Total Steam Consumption]]*950/1000</f>
        <v>3194.7359999999999</v>
      </c>
      <c r="AO1037" s="9">
        <f>Table1[[#This Row],[Total HW Consumption]]</f>
        <v>0</v>
      </c>
      <c r="AP1037" s="9">
        <f>Table1[[#This Row],[Total CHW Consumption]]</f>
        <v>0</v>
      </c>
      <c r="AQ1037" s="9">
        <f>Table1[[#This Row],[Total DW Consumption]]*0</f>
        <v>0</v>
      </c>
      <c r="AR1037" s="9">
        <f>SUM(Table1[[#This Row],[Total Elec Energy]:[Total DW Energy]])</f>
        <v>268249.29447619047</v>
      </c>
      <c r="AS1037" s="7">
        <f>IFERROR(Table1[[#This Row],[Total Building Energy (kBTU)]]/Table1[[#This Row],[Building Area]],0)</f>
        <v>2.1728683920828038</v>
      </c>
    </row>
    <row r="1038" spans="1:45" x14ac:dyDescent="0.25">
      <c r="A1038" s="4">
        <v>43709</v>
      </c>
      <c r="B1038" t="s">
        <v>99</v>
      </c>
      <c r="C1038">
        <f>VLOOKUP(Table1[[#This Row],[Building]],Building_Areas,2,FALSE)</f>
        <v>123454</v>
      </c>
      <c r="D1038">
        <v>3878.571428571428</v>
      </c>
      <c r="F1038">
        <v>3934486.6031746031</v>
      </c>
      <c r="G1038">
        <v>31.870061749109819</v>
      </c>
      <c r="H1038">
        <v>30750</v>
      </c>
      <c r="I1038">
        <v>46638.888888888891</v>
      </c>
      <c r="L1038">
        <v>133178.57142857139</v>
      </c>
      <c r="N1038">
        <v>0</v>
      </c>
      <c r="AF1038" s="9">
        <f>SUMIF(Table1[[#Headers],[Steam Consumption]:[CHW Consumption_2]], "Elec*",D1038:AE1038)</f>
        <v>77388.888888888891</v>
      </c>
      <c r="AG1038" s="9">
        <f>SUMIF(Table1[[#Headers],[Steam Consumption]:[CHW Consumption_2]], "Gas*",D1038:AE1038)</f>
        <v>0</v>
      </c>
      <c r="AH1038" s="9">
        <f>SUMIF(Table1[[#Headers],[Steam Consumption]:[CHW Consumption_2]], "Steam*",D1038:AE1038)</f>
        <v>3878.571428571428</v>
      </c>
      <c r="AI1038" s="9">
        <f>SUMIF(Table1[[#Headers],[Steam Consumption]:[CHW Consumption_2]], "HW *",D1038:AE1038)</f>
        <v>0</v>
      </c>
      <c r="AJ1038" s="9">
        <f>SUMIF(Table1[[#Headers],[Steam Consumption]:[CHW Consumption_2]], "CHW*",D1038:AE1038)</f>
        <v>0</v>
      </c>
      <c r="AK1038" s="9">
        <f>SUMIF(Table1[[#Headers],[Steam Consumption]:[CHW Consumption_2]], "DW*",D1038:AE1038)</f>
        <v>133178.57142857139</v>
      </c>
      <c r="AL1038" s="9">
        <f>Table1[[#This Row],[Total Elec Consumption]]*3.412</f>
        <v>264050.88888888888</v>
      </c>
      <c r="AM1038" s="9">
        <f>Table1[[#This Row],[Total Gas Consumption]]*1</f>
        <v>0</v>
      </c>
      <c r="AN1038" s="9">
        <f>Table1[[#This Row],[Total Steam Consumption]]*950/1000</f>
        <v>3684.6428571428569</v>
      </c>
      <c r="AO1038" s="9">
        <f>Table1[[#This Row],[Total HW Consumption]]</f>
        <v>0</v>
      </c>
      <c r="AP1038" s="9">
        <f>Table1[[#This Row],[Total CHW Consumption]]</f>
        <v>0</v>
      </c>
      <c r="AQ1038" s="9">
        <f>Table1[[#This Row],[Total DW Consumption]]*0</f>
        <v>0</v>
      </c>
      <c r="AR1038" s="9">
        <f>SUM(Table1[[#This Row],[Total Elec Energy]:[Total DW Energy]])</f>
        <v>267735.53174603172</v>
      </c>
      <c r="AS1038" s="7">
        <f>IFERROR(Table1[[#This Row],[Total Building Energy (kBTU)]]/Table1[[#This Row],[Building Area]],0)</f>
        <v>2.168706819916987</v>
      </c>
    </row>
    <row r="1039" spans="1:45" x14ac:dyDescent="0.25">
      <c r="A1039" s="4">
        <v>44044</v>
      </c>
      <c r="B1039" t="s">
        <v>97</v>
      </c>
      <c r="C1039">
        <f>VLOOKUP(Table1[[#This Row],[Building]],Building_Areas,2,FALSE)</f>
        <v>15616</v>
      </c>
      <c r="E1039">
        <v>9561.1153846153848</v>
      </c>
      <c r="F1039">
        <v>152489.19235897431</v>
      </c>
      <c r="G1039">
        <v>9.7649329123318616</v>
      </c>
      <c r="J1039">
        <v>1198.666666666667</v>
      </c>
      <c r="AF1039" s="9">
        <f>SUMIF(Table1[[#Headers],[Steam Consumption]:[CHW Consumption_2]], "Elec*",D1039:AE1039)</f>
        <v>9561.1153846153848</v>
      </c>
      <c r="AG1039" s="9">
        <f>SUMIF(Table1[[#Headers],[Steam Consumption]:[CHW Consumption_2]], "Gas*",D1039:AE1039)</f>
        <v>1198.666666666667</v>
      </c>
      <c r="AH1039" s="9">
        <f>SUMIF(Table1[[#Headers],[Steam Consumption]:[CHW Consumption_2]], "Steam*",D1039:AE1039)</f>
        <v>0</v>
      </c>
      <c r="AI1039" s="9">
        <f>SUMIF(Table1[[#Headers],[Steam Consumption]:[CHW Consumption_2]], "HW *",D1039:AE1039)</f>
        <v>0</v>
      </c>
      <c r="AJ1039" s="9">
        <f>SUMIF(Table1[[#Headers],[Steam Consumption]:[CHW Consumption_2]], "CHW*",D1039:AE1039)</f>
        <v>0</v>
      </c>
      <c r="AK1039" s="9">
        <f>SUMIF(Table1[[#Headers],[Steam Consumption]:[CHW Consumption_2]], "DW*",D1039:AE1039)</f>
        <v>0</v>
      </c>
      <c r="AL1039" s="9">
        <f>Table1[[#This Row],[Total Elec Consumption]]*3.412</f>
        <v>32622.525692307692</v>
      </c>
      <c r="AM1039" s="9">
        <f>Table1[[#This Row],[Total Gas Consumption]]*1</f>
        <v>1198.666666666667</v>
      </c>
      <c r="AN1039" s="9">
        <f>Table1[[#This Row],[Total Steam Consumption]]*950/1000</f>
        <v>0</v>
      </c>
      <c r="AO1039" s="9">
        <f>Table1[[#This Row],[Total HW Consumption]]</f>
        <v>0</v>
      </c>
      <c r="AP1039" s="9">
        <f>Table1[[#This Row],[Total CHW Consumption]]</f>
        <v>0</v>
      </c>
      <c r="AQ1039" s="9">
        <f>Table1[[#This Row],[Total DW Consumption]]*0</f>
        <v>0</v>
      </c>
      <c r="AR1039" s="9">
        <f>SUM(Table1[[#This Row],[Total Elec Energy]:[Total DW Energy]])</f>
        <v>33821.19235897436</v>
      </c>
      <c r="AS1039" s="7">
        <f>IFERROR(Table1[[#This Row],[Total Building Energy (kBTU)]]/Table1[[#This Row],[Building Area]],0)</f>
        <v>2.1658038139712064</v>
      </c>
    </row>
    <row r="1040" spans="1:45" x14ac:dyDescent="0.25">
      <c r="A1040" s="4">
        <v>44136</v>
      </c>
      <c r="B1040" t="s">
        <v>97</v>
      </c>
      <c r="C1040">
        <f>VLOOKUP(Table1[[#This Row],[Building]],Building_Areas,2,FALSE)</f>
        <v>15616</v>
      </c>
      <c r="E1040">
        <v>8104.7368421052624</v>
      </c>
      <c r="F1040">
        <v>635153.36210526316</v>
      </c>
      <c r="G1040">
        <v>40.673242962683346</v>
      </c>
      <c r="J1040">
        <v>6075</v>
      </c>
      <c r="AF1040" s="9">
        <f>SUMIF(Table1[[#Headers],[Steam Consumption]:[CHW Consumption_2]], "Elec*",D1040:AE1040)</f>
        <v>8104.7368421052624</v>
      </c>
      <c r="AG1040" s="9">
        <f>SUMIF(Table1[[#Headers],[Steam Consumption]:[CHW Consumption_2]], "Gas*",D1040:AE1040)</f>
        <v>6075</v>
      </c>
      <c r="AH1040" s="9">
        <f>SUMIF(Table1[[#Headers],[Steam Consumption]:[CHW Consumption_2]], "Steam*",D1040:AE1040)</f>
        <v>0</v>
      </c>
      <c r="AI1040" s="9">
        <f>SUMIF(Table1[[#Headers],[Steam Consumption]:[CHW Consumption_2]], "HW *",D1040:AE1040)</f>
        <v>0</v>
      </c>
      <c r="AJ1040" s="9">
        <f>SUMIF(Table1[[#Headers],[Steam Consumption]:[CHW Consumption_2]], "CHW*",D1040:AE1040)</f>
        <v>0</v>
      </c>
      <c r="AK1040" s="9">
        <f>SUMIF(Table1[[#Headers],[Steam Consumption]:[CHW Consumption_2]], "DW*",D1040:AE1040)</f>
        <v>0</v>
      </c>
      <c r="AL1040" s="9">
        <f>Table1[[#This Row],[Total Elec Consumption]]*3.412</f>
        <v>27653.362105263153</v>
      </c>
      <c r="AM1040" s="9">
        <f>Table1[[#This Row],[Total Gas Consumption]]*1</f>
        <v>6075</v>
      </c>
      <c r="AN1040" s="9">
        <f>Table1[[#This Row],[Total Steam Consumption]]*950/1000</f>
        <v>0</v>
      </c>
      <c r="AO1040" s="9">
        <f>Table1[[#This Row],[Total HW Consumption]]</f>
        <v>0</v>
      </c>
      <c r="AP1040" s="9">
        <f>Table1[[#This Row],[Total CHW Consumption]]</f>
        <v>0</v>
      </c>
      <c r="AQ1040" s="9">
        <f>Table1[[#This Row],[Total DW Consumption]]*0</f>
        <v>0</v>
      </c>
      <c r="AR1040" s="9">
        <f>SUM(Table1[[#This Row],[Total Elec Energy]:[Total DW Energy]])</f>
        <v>33728.36210526315</v>
      </c>
      <c r="AS1040" s="7">
        <f>IFERROR(Table1[[#This Row],[Total Building Energy (kBTU)]]/Table1[[#This Row],[Building Area]],0)</f>
        <v>2.1598592536669536</v>
      </c>
    </row>
    <row r="1041" spans="1:45" x14ac:dyDescent="0.25">
      <c r="A1041" s="4">
        <v>44228</v>
      </c>
      <c r="B1041" t="s">
        <v>72</v>
      </c>
      <c r="C1041">
        <f>VLOOKUP(Table1[[#This Row],[Building]],Building_Areas,2,FALSE)</f>
        <v>69559</v>
      </c>
      <c r="E1041">
        <v>30437.119999999999</v>
      </c>
      <c r="F1041">
        <v>103897.8257476923</v>
      </c>
      <c r="G1041">
        <v>1.49366474140934</v>
      </c>
      <c r="K1041">
        <v>46372.307692307702</v>
      </c>
      <c r="L1041">
        <v>0</v>
      </c>
      <c r="AF1041" s="9">
        <f>SUMIF(Table1[[#Headers],[Steam Consumption]:[CHW Consumption_2]], "Elec*",D1041:AE1041)</f>
        <v>30437.119999999999</v>
      </c>
      <c r="AG1041" s="9">
        <f>SUMIF(Table1[[#Headers],[Steam Consumption]:[CHW Consumption_2]], "Gas*",D1041:AE1041)</f>
        <v>0</v>
      </c>
      <c r="AH1041" s="9">
        <f>SUMIF(Table1[[#Headers],[Steam Consumption]:[CHW Consumption_2]], "Steam*",D1041:AE1041)</f>
        <v>0</v>
      </c>
      <c r="AI1041" s="9">
        <f>SUMIF(Table1[[#Headers],[Steam Consumption]:[CHW Consumption_2]], "HW *",D1041:AE1041)</f>
        <v>46372.307692307702</v>
      </c>
      <c r="AJ1041" s="9">
        <f>SUMIF(Table1[[#Headers],[Steam Consumption]:[CHW Consumption_2]], "CHW*",D1041:AE1041)</f>
        <v>0</v>
      </c>
      <c r="AK1041" s="9">
        <f>SUMIF(Table1[[#Headers],[Steam Consumption]:[CHW Consumption_2]], "DW*",D1041:AE1041)</f>
        <v>0</v>
      </c>
      <c r="AL1041" s="9">
        <f>Table1[[#This Row],[Total Elec Consumption]]*3.412</f>
        <v>103851.45344</v>
      </c>
      <c r="AM1041" s="9">
        <f>Table1[[#This Row],[Total Gas Consumption]]*1</f>
        <v>0</v>
      </c>
      <c r="AN1041" s="9">
        <f>Table1[[#This Row],[Total Steam Consumption]]*950/1000</f>
        <v>0</v>
      </c>
      <c r="AO1041" s="9">
        <f>Table1[[#This Row],[Total HW Consumption]]</f>
        <v>46372.307692307702</v>
      </c>
      <c r="AP1041" s="9">
        <f>Table1[[#This Row],[Total CHW Consumption]]</f>
        <v>0</v>
      </c>
      <c r="AQ1041" s="9">
        <f>Table1[[#This Row],[Total DW Consumption]]*0</f>
        <v>0</v>
      </c>
      <c r="AR1041" s="9">
        <f>SUM(Table1[[#This Row],[Total Elec Energy]:[Total DW Energy]])</f>
        <v>150223.7611323077</v>
      </c>
      <c r="AS1041" s="7">
        <f>IFERROR(Table1[[#This Row],[Total Building Energy (kBTU)]]/Table1[[#This Row],[Building Area]],0)</f>
        <v>2.1596595858524088</v>
      </c>
    </row>
    <row r="1042" spans="1:45" x14ac:dyDescent="0.25">
      <c r="A1042" s="4">
        <v>44348</v>
      </c>
      <c r="B1042" t="s">
        <v>99</v>
      </c>
      <c r="C1042">
        <f>VLOOKUP(Table1[[#This Row],[Building]],Building_Areas,2,FALSE)</f>
        <v>123454</v>
      </c>
      <c r="D1042">
        <v>7220</v>
      </c>
      <c r="F1042">
        <v>6949285.068</v>
      </c>
      <c r="G1042">
        <v>56.290481215675477</v>
      </c>
      <c r="H1042">
        <v>26190</v>
      </c>
      <c r="I1042">
        <v>49849</v>
      </c>
      <c r="L1042">
        <v>105200</v>
      </c>
      <c r="N1042">
        <v>0</v>
      </c>
      <c r="AF1042" s="9">
        <f>SUMIF(Table1[[#Headers],[Steam Consumption]:[CHW Consumption_2]], "Elec*",D1042:AE1042)</f>
        <v>76039</v>
      </c>
      <c r="AG1042" s="9">
        <f>SUMIF(Table1[[#Headers],[Steam Consumption]:[CHW Consumption_2]], "Gas*",D1042:AE1042)</f>
        <v>0</v>
      </c>
      <c r="AH1042" s="9">
        <f>SUMIF(Table1[[#Headers],[Steam Consumption]:[CHW Consumption_2]], "Steam*",D1042:AE1042)</f>
        <v>7220</v>
      </c>
      <c r="AI1042" s="9">
        <f>SUMIF(Table1[[#Headers],[Steam Consumption]:[CHW Consumption_2]], "HW *",D1042:AE1042)</f>
        <v>0</v>
      </c>
      <c r="AJ1042" s="9">
        <f>SUMIF(Table1[[#Headers],[Steam Consumption]:[CHW Consumption_2]], "CHW*",D1042:AE1042)</f>
        <v>0</v>
      </c>
      <c r="AK1042" s="9">
        <f>SUMIF(Table1[[#Headers],[Steam Consumption]:[CHW Consumption_2]], "DW*",D1042:AE1042)</f>
        <v>105200</v>
      </c>
      <c r="AL1042" s="9">
        <f>Table1[[#This Row],[Total Elec Consumption]]*3.412</f>
        <v>259445.068</v>
      </c>
      <c r="AM1042" s="9">
        <f>Table1[[#This Row],[Total Gas Consumption]]*1</f>
        <v>0</v>
      </c>
      <c r="AN1042" s="9">
        <f>Table1[[#This Row],[Total Steam Consumption]]*950/1000</f>
        <v>6859</v>
      </c>
      <c r="AO1042" s="9">
        <f>Table1[[#This Row],[Total HW Consumption]]</f>
        <v>0</v>
      </c>
      <c r="AP1042" s="9">
        <f>Table1[[#This Row],[Total CHW Consumption]]</f>
        <v>0</v>
      </c>
      <c r="AQ1042" s="9">
        <f>Table1[[#This Row],[Total DW Consumption]]*0</f>
        <v>0</v>
      </c>
      <c r="AR1042" s="9">
        <f>SUM(Table1[[#This Row],[Total Elec Energy]:[Total DW Energy]])</f>
        <v>266304.06799999997</v>
      </c>
      <c r="AS1042" s="7">
        <f>IFERROR(Table1[[#This Row],[Total Building Energy (kBTU)]]/Table1[[#This Row],[Building Area]],0)</f>
        <v>2.1571117015244541</v>
      </c>
    </row>
    <row r="1043" spans="1:45" x14ac:dyDescent="0.25">
      <c r="A1043" s="4">
        <v>43282</v>
      </c>
      <c r="B1043" t="s">
        <v>68</v>
      </c>
      <c r="C1043">
        <f>VLOOKUP(Table1[[#This Row],[Building]],Building_Areas,2,FALSE)</f>
        <v>15616</v>
      </c>
      <c r="E1043">
        <v>7183.8571428577416</v>
      </c>
      <c r="F1043">
        <v>935511.32057143061</v>
      </c>
      <c r="G1043">
        <v>59.907231081674603</v>
      </c>
      <c r="J1043">
        <v>9110</v>
      </c>
      <c r="AF1043" s="9">
        <f>SUMIF(Table1[[#Headers],[Steam Consumption]:[CHW Consumption_2]], "Elec*",D1043:AE1043)</f>
        <v>7183.8571428577416</v>
      </c>
      <c r="AG1043" s="9">
        <f>SUMIF(Table1[[#Headers],[Steam Consumption]:[CHW Consumption_2]], "Gas*",D1043:AE1043)</f>
        <v>9110</v>
      </c>
      <c r="AH1043" s="9">
        <f>SUMIF(Table1[[#Headers],[Steam Consumption]:[CHW Consumption_2]], "Steam*",D1043:AE1043)</f>
        <v>0</v>
      </c>
      <c r="AI1043" s="9">
        <f>SUMIF(Table1[[#Headers],[Steam Consumption]:[CHW Consumption_2]], "HW *",D1043:AE1043)</f>
        <v>0</v>
      </c>
      <c r="AJ1043" s="9">
        <f>SUMIF(Table1[[#Headers],[Steam Consumption]:[CHW Consumption_2]], "CHW*",D1043:AE1043)</f>
        <v>0</v>
      </c>
      <c r="AK1043" s="9">
        <f>SUMIF(Table1[[#Headers],[Steam Consumption]:[CHW Consumption_2]], "DW*",D1043:AE1043)</f>
        <v>0</v>
      </c>
      <c r="AL1043" s="9">
        <f>Table1[[#This Row],[Total Elec Consumption]]*3.412</f>
        <v>24511.320571430613</v>
      </c>
      <c r="AM1043" s="9">
        <f>Table1[[#This Row],[Total Gas Consumption]]*1</f>
        <v>9110</v>
      </c>
      <c r="AN1043" s="9">
        <f>Table1[[#This Row],[Total Steam Consumption]]*950/1000</f>
        <v>0</v>
      </c>
      <c r="AO1043" s="9">
        <f>Table1[[#This Row],[Total HW Consumption]]</f>
        <v>0</v>
      </c>
      <c r="AP1043" s="9">
        <f>Table1[[#This Row],[Total CHW Consumption]]</f>
        <v>0</v>
      </c>
      <c r="AQ1043" s="9">
        <f>Table1[[#This Row],[Total DW Consumption]]*0</f>
        <v>0</v>
      </c>
      <c r="AR1043" s="9">
        <f>SUM(Table1[[#This Row],[Total Elec Energy]:[Total DW Energy]])</f>
        <v>33621.32057143061</v>
      </c>
      <c r="AS1043" s="7">
        <f>IFERROR(Table1[[#This Row],[Total Building Energy (kBTU)]]/Table1[[#This Row],[Building Area]],0)</f>
        <v>2.1530046472483741</v>
      </c>
    </row>
    <row r="1044" spans="1:45" x14ac:dyDescent="0.25">
      <c r="A1044" s="4">
        <v>43405</v>
      </c>
      <c r="B1044" t="s">
        <v>72</v>
      </c>
      <c r="C1044">
        <f>VLOOKUP(Table1[[#This Row],[Building]],Building_Areas,2,FALSE)</f>
        <v>69559</v>
      </c>
      <c r="E1044">
        <v>33076.363636363632</v>
      </c>
      <c r="F1044">
        <v>112893.3027272727</v>
      </c>
      <c r="G1044">
        <v>1.622986281103419</v>
      </c>
      <c r="K1044">
        <v>36750</v>
      </c>
      <c r="L1044">
        <v>0</v>
      </c>
      <c r="AF1044" s="9">
        <f>SUMIF(Table1[[#Headers],[Steam Consumption]:[CHW Consumption_2]], "Elec*",D1044:AE1044)</f>
        <v>33076.363636363632</v>
      </c>
      <c r="AG1044" s="9">
        <f>SUMIF(Table1[[#Headers],[Steam Consumption]:[CHW Consumption_2]], "Gas*",D1044:AE1044)</f>
        <v>0</v>
      </c>
      <c r="AH1044" s="9">
        <f>SUMIF(Table1[[#Headers],[Steam Consumption]:[CHW Consumption_2]], "Steam*",D1044:AE1044)</f>
        <v>0</v>
      </c>
      <c r="AI1044" s="9">
        <f>SUMIF(Table1[[#Headers],[Steam Consumption]:[CHW Consumption_2]], "HW *",D1044:AE1044)</f>
        <v>36750</v>
      </c>
      <c r="AJ1044" s="9">
        <f>SUMIF(Table1[[#Headers],[Steam Consumption]:[CHW Consumption_2]], "CHW*",D1044:AE1044)</f>
        <v>0</v>
      </c>
      <c r="AK1044" s="9">
        <f>SUMIF(Table1[[#Headers],[Steam Consumption]:[CHW Consumption_2]], "DW*",D1044:AE1044)</f>
        <v>0</v>
      </c>
      <c r="AL1044" s="9">
        <f>Table1[[#This Row],[Total Elec Consumption]]*3.412</f>
        <v>112856.5527272727</v>
      </c>
      <c r="AM1044" s="9">
        <f>Table1[[#This Row],[Total Gas Consumption]]*1</f>
        <v>0</v>
      </c>
      <c r="AN1044" s="9">
        <f>Table1[[#This Row],[Total Steam Consumption]]*950/1000</f>
        <v>0</v>
      </c>
      <c r="AO1044" s="9">
        <f>Table1[[#This Row],[Total HW Consumption]]</f>
        <v>36750</v>
      </c>
      <c r="AP1044" s="9">
        <f>Table1[[#This Row],[Total CHW Consumption]]</f>
        <v>0</v>
      </c>
      <c r="AQ1044" s="9">
        <f>Table1[[#This Row],[Total DW Consumption]]*0</f>
        <v>0</v>
      </c>
      <c r="AR1044" s="9">
        <f>SUM(Table1[[#This Row],[Total Elec Energy]:[Total DW Energy]])</f>
        <v>149606.5527272727</v>
      </c>
      <c r="AS1044" s="7">
        <f>IFERROR(Table1[[#This Row],[Total Building Energy (kBTU)]]/Table1[[#This Row],[Building Area]],0)</f>
        <v>2.1507864219910107</v>
      </c>
    </row>
    <row r="1045" spans="1:45" x14ac:dyDescent="0.25">
      <c r="A1045" s="4">
        <v>44531</v>
      </c>
      <c r="B1045" t="s">
        <v>97</v>
      </c>
      <c r="C1045">
        <f>VLOOKUP(Table1[[#This Row],[Building]],Building_Areas,2,FALSE)</f>
        <v>15616</v>
      </c>
      <c r="E1045">
        <v>7258.4285714285716</v>
      </c>
      <c r="F1045">
        <v>906199.09161904757</v>
      </c>
      <c r="G1045">
        <v>58.030167239949257</v>
      </c>
      <c r="J1045">
        <v>8814.3333333333321</v>
      </c>
      <c r="AF1045" s="9">
        <f>SUMIF(Table1[[#Headers],[Steam Consumption]:[CHW Consumption_2]], "Elec*",D1045:AE1045)</f>
        <v>7258.4285714285716</v>
      </c>
      <c r="AG1045" s="9">
        <f>SUMIF(Table1[[#Headers],[Steam Consumption]:[CHW Consumption_2]], "Gas*",D1045:AE1045)</f>
        <v>8814.3333333333321</v>
      </c>
      <c r="AH1045" s="9">
        <f>SUMIF(Table1[[#Headers],[Steam Consumption]:[CHW Consumption_2]], "Steam*",D1045:AE1045)</f>
        <v>0</v>
      </c>
      <c r="AI1045" s="9">
        <f>SUMIF(Table1[[#Headers],[Steam Consumption]:[CHW Consumption_2]], "HW *",D1045:AE1045)</f>
        <v>0</v>
      </c>
      <c r="AJ1045" s="9">
        <f>SUMIF(Table1[[#Headers],[Steam Consumption]:[CHW Consumption_2]], "CHW*",D1045:AE1045)</f>
        <v>0</v>
      </c>
      <c r="AK1045" s="9">
        <f>SUMIF(Table1[[#Headers],[Steam Consumption]:[CHW Consumption_2]], "DW*",D1045:AE1045)</f>
        <v>0</v>
      </c>
      <c r="AL1045" s="9">
        <f>Table1[[#This Row],[Total Elec Consumption]]*3.412</f>
        <v>24765.758285714284</v>
      </c>
      <c r="AM1045" s="9">
        <f>Table1[[#This Row],[Total Gas Consumption]]*1</f>
        <v>8814.3333333333321</v>
      </c>
      <c r="AN1045" s="9">
        <f>Table1[[#This Row],[Total Steam Consumption]]*950/1000</f>
        <v>0</v>
      </c>
      <c r="AO1045" s="9">
        <f>Table1[[#This Row],[Total HW Consumption]]</f>
        <v>0</v>
      </c>
      <c r="AP1045" s="9">
        <f>Table1[[#This Row],[Total CHW Consumption]]</f>
        <v>0</v>
      </c>
      <c r="AQ1045" s="9">
        <f>Table1[[#This Row],[Total DW Consumption]]*0</f>
        <v>0</v>
      </c>
      <c r="AR1045" s="9">
        <f>SUM(Table1[[#This Row],[Total Elec Energy]:[Total DW Energy]])</f>
        <v>33580.091619047613</v>
      </c>
      <c r="AS1045" s="7">
        <f>IFERROR(Table1[[#This Row],[Total Building Energy (kBTU)]]/Table1[[#This Row],[Building Area]],0)</f>
        <v>2.1503644735558152</v>
      </c>
    </row>
    <row r="1046" spans="1:45" x14ac:dyDescent="0.25">
      <c r="A1046" s="4">
        <v>44044</v>
      </c>
      <c r="B1046" t="s">
        <v>69</v>
      </c>
      <c r="C1046">
        <f>VLOOKUP(Table1[[#This Row],[Building]],Building_Areas,2,FALSE)</f>
        <v>12402</v>
      </c>
      <c r="E1046">
        <v>7814.1379310344828</v>
      </c>
      <c r="F1046">
        <v>26661.83862068965</v>
      </c>
      <c r="G1046">
        <v>2.1498015336792169</v>
      </c>
      <c r="AF1046" s="9">
        <f>SUMIF(Table1[[#Headers],[Steam Consumption]:[CHW Consumption_2]], "Elec*",D1046:AE1046)</f>
        <v>7814.1379310344828</v>
      </c>
      <c r="AG1046" s="9">
        <f>SUMIF(Table1[[#Headers],[Steam Consumption]:[CHW Consumption_2]], "Gas*",D1046:AE1046)</f>
        <v>0</v>
      </c>
      <c r="AH1046" s="9">
        <f>SUMIF(Table1[[#Headers],[Steam Consumption]:[CHW Consumption_2]], "Steam*",D1046:AE1046)</f>
        <v>0</v>
      </c>
      <c r="AI1046" s="9">
        <f>SUMIF(Table1[[#Headers],[Steam Consumption]:[CHW Consumption_2]], "HW *",D1046:AE1046)</f>
        <v>0</v>
      </c>
      <c r="AJ1046" s="9">
        <f>SUMIF(Table1[[#Headers],[Steam Consumption]:[CHW Consumption_2]], "CHW*",D1046:AE1046)</f>
        <v>0</v>
      </c>
      <c r="AK1046" s="9">
        <f>SUMIF(Table1[[#Headers],[Steam Consumption]:[CHW Consumption_2]], "DW*",D1046:AE1046)</f>
        <v>0</v>
      </c>
      <c r="AL1046" s="9">
        <f>Table1[[#This Row],[Total Elec Consumption]]*3.412</f>
        <v>26661.838620689654</v>
      </c>
      <c r="AM1046" s="9">
        <f>Table1[[#This Row],[Total Gas Consumption]]*1</f>
        <v>0</v>
      </c>
      <c r="AN1046" s="9">
        <f>Table1[[#This Row],[Total Steam Consumption]]*950/1000</f>
        <v>0</v>
      </c>
      <c r="AO1046" s="9">
        <f>Table1[[#This Row],[Total HW Consumption]]</f>
        <v>0</v>
      </c>
      <c r="AP1046" s="9">
        <f>Table1[[#This Row],[Total CHW Consumption]]</f>
        <v>0</v>
      </c>
      <c r="AQ1046" s="9">
        <f>Table1[[#This Row],[Total DW Consumption]]*0</f>
        <v>0</v>
      </c>
      <c r="AR1046" s="9">
        <f>SUM(Table1[[#This Row],[Total Elec Energy]:[Total DW Energy]])</f>
        <v>26661.838620689654</v>
      </c>
      <c r="AS1046" s="7">
        <f>IFERROR(Table1[[#This Row],[Total Building Energy (kBTU)]]/Table1[[#This Row],[Building Area]],0)</f>
        <v>2.1498015336792173</v>
      </c>
    </row>
    <row r="1047" spans="1:45" x14ac:dyDescent="0.25">
      <c r="A1047" s="4">
        <v>44044</v>
      </c>
      <c r="B1047" t="s">
        <v>99</v>
      </c>
      <c r="C1047">
        <f>VLOOKUP(Table1[[#This Row],[Building]],Building_Areas,2,FALSE)</f>
        <v>123454</v>
      </c>
      <c r="D1047">
        <v>7626</v>
      </c>
      <c r="F1047">
        <v>7321062.5981904762</v>
      </c>
      <c r="G1047">
        <v>59.301947269351153</v>
      </c>
      <c r="H1047">
        <v>25578.321428571431</v>
      </c>
      <c r="I1047">
        <v>49904.46428571429</v>
      </c>
      <c r="L1047">
        <v>108603.3333333333</v>
      </c>
      <c r="N1047">
        <v>0</v>
      </c>
      <c r="AF1047" s="9">
        <f>SUMIF(Table1[[#Headers],[Steam Consumption]:[CHW Consumption_2]], "Elec*",D1047:AE1047)</f>
        <v>75482.785714285725</v>
      </c>
      <c r="AG1047" s="9">
        <f>SUMIF(Table1[[#Headers],[Steam Consumption]:[CHW Consumption_2]], "Gas*",D1047:AE1047)</f>
        <v>0</v>
      </c>
      <c r="AH1047" s="9">
        <f>SUMIF(Table1[[#Headers],[Steam Consumption]:[CHW Consumption_2]], "Steam*",D1047:AE1047)</f>
        <v>7626</v>
      </c>
      <c r="AI1047" s="9">
        <f>SUMIF(Table1[[#Headers],[Steam Consumption]:[CHW Consumption_2]], "HW *",D1047:AE1047)</f>
        <v>0</v>
      </c>
      <c r="AJ1047" s="9">
        <f>SUMIF(Table1[[#Headers],[Steam Consumption]:[CHW Consumption_2]], "CHW*",D1047:AE1047)</f>
        <v>0</v>
      </c>
      <c r="AK1047" s="9">
        <f>SUMIF(Table1[[#Headers],[Steam Consumption]:[CHW Consumption_2]], "DW*",D1047:AE1047)</f>
        <v>108603.3333333333</v>
      </c>
      <c r="AL1047" s="9">
        <f>Table1[[#This Row],[Total Elec Consumption]]*3.412</f>
        <v>257547.26485714287</v>
      </c>
      <c r="AM1047" s="9">
        <f>Table1[[#This Row],[Total Gas Consumption]]*1</f>
        <v>0</v>
      </c>
      <c r="AN1047" s="9">
        <f>Table1[[#This Row],[Total Steam Consumption]]*950/1000</f>
        <v>7244.7</v>
      </c>
      <c r="AO1047" s="9">
        <f>Table1[[#This Row],[Total HW Consumption]]</f>
        <v>0</v>
      </c>
      <c r="AP1047" s="9">
        <f>Table1[[#This Row],[Total CHW Consumption]]</f>
        <v>0</v>
      </c>
      <c r="AQ1047" s="9">
        <f>Table1[[#This Row],[Total DW Consumption]]*0</f>
        <v>0</v>
      </c>
      <c r="AR1047" s="9">
        <f>SUM(Table1[[#This Row],[Total Elec Energy]:[Total DW Energy]])</f>
        <v>264791.96485714288</v>
      </c>
      <c r="AS1047" s="7">
        <f>IFERROR(Table1[[#This Row],[Total Building Energy (kBTU)]]/Table1[[#This Row],[Building Area]],0)</f>
        <v>2.1448633892554545</v>
      </c>
    </row>
    <row r="1048" spans="1:45" x14ac:dyDescent="0.25">
      <c r="A1048" s="4">
        <v>44743</v>
      </c>
      <c r="B1048" t="s">
        <v>108</v>
      </c>
      <c r="C1048">
        <f>VLOOKUP(Table1[[#This Row],[Building]],Building_Areas,2,FALSE)</f>
        <v>87647</v>
      </c>
      <c r="E1048">
        <v>28768</v>
      </c>
      <c r="F1048">
        <v>9026156.4159999993</v>
      </c>
      <c r="G1048">
        <v>102.9830617819207</v>
      </c>
      <c r="J1048">
        <v>89280</v>
      </c>
      <c r="K1048">
        <v>0</v>
      </c>
      <c r="L1048">
        <v>0</v>
      </c>
      <c r="N1048">
        <v>0</v>
      </c>
      <c r="AB1048">
        <v>0</v>
      </c>
      <c r="AC1048">
        <v>0</v>
      </c>
      <c r="AD1048">
        <v>0</v>
      </c>
      <c r="AE1048">
        <v>0</v>
      </c>
      <c r="AF1048" s="9">
        <f>SUMIF(Table1[[#Headers],[Steam Consumption]:[CHW Consumption_2]], "Elec*",D1048:AE1048)</f>
        <v>28768</v>
      </c>
      <c r="AG1048" s="9">
        <f>SUMIF(Table1[[#Headers],[Steam Consumption]:[CHW Consumption_2]], "Gas*",D1048:AE1048)</f>
        <v>89280</v>
      </c>
      <c r="AH1048" s="9">
        <f>SUMIF(Table1[[#Headers],[Steam Consumption]:[CHW Consumption_2]], "Steam*",D1048:AE1048)</f>
        <v>0</v>
      </c>
      <c r="AI1048" s="9">
        <f>SUMIF(Table1[[#Headers],[Steam Consumption]:[CHW Consumption_2]], "HW *",D1048:AE1048)</f>
        <v>0</v>
      </c>
      <c r="AJ1048" s="9">
        <f>SUMIF(Table1[[#Headers],[Steam Consumption]:[CHW Consumption_2]], "CHW*",D1048:AE1048)</f>
        <v>0</v>
      </c>
      <c r="AK1048" s="9">
        <f>SUMIF(Table1[[#Headers],[Steam Consumption]:[CHW Consumption_2]], "DW*",D1048:AE1048)</f>
        <v>0</v>
      </c>
      <c r="AL1048" s="9">
        <f>Table1[[#This Row],[Total Elec Consumption]]*3.412</f>
        <v>98156.415999999997</v>
      </c>
      <c r="AM1048" s="9">
        <f>Table1[[#This Row],[Total Gas Consumption]]*1</f>
        <v>89280</v>
      </c>
      <c r="AN1048" s="9">
        <f>Table1[[#This Row],[Total Steam Consumption]]*950/1000</f>
        <v>0</v>
      </c>
      <c r="AO1048" s="9">
        <f>Table1[[#This Row],[Total HW Consumption]]</f>
        <v>0</v>
      </c>
      <c r="AP1048" s="9">
        <f>Table1[[#This Row],[Total CHW Consumption]]</f>
        <v>0</v>
      </c>
      <c r="AQ1048" s="9">
        <f>Table1[[#This Row],[Total DW Consumption]]*0</f>
        <v>0</v>
      </c>
      <c r="AR1048" s="9">
        <f>SUM(Table1[[#This Row],[Total Elec Energy]:[Total DW Energy]])</f>
        <v>187436.416</v>
      </c>
      <c r="AS1048" s="7">
        <f>IFERROR(Table1[[#This Row],[Total Building Energy (kBTU)]]/Table1[[#This Row],[Building Area]],0)</f>
        <v>2.1385377251931041</v>
      </c>
    </row>
    <row r="1049" spans="1:45" x14ac:dyDescent="0.25">
      <c r="A1049" s="4">
        <v>43647</v>
      </c>
      <c r="B1049" t="s">
        <v>66</v>
      </c>
      <c r="C1049">
        <f>VLOOKUP(Table1[[#This Row],[Building]],Building_Areas,2,FALSE)</f>
        <v>39542</v>
      </c>
      <c r="D1049">
        <v>0</v>
      </c>
      <c r="E1049">
        <v>24730.25</v>
      </c>
      <c r="F1049">
        <v>84379.612999999998</v>
      </c>
      <c r="G1049">
        <v>2.1339237519599412</v>
      </c>
      <c r="AF1049" s="9">
        <f>SUMIF(Table1[[#Headers],[Steam Consumption]:[CHW Consumption_2]], "Elec*",D1049:AE1049)</f>
        <v>24730.25</v>
      </c>
      <c r="AG1049" s="9">
        <f>SUMIF(Table1[[#Headers],[Steam Consumption]:[CHW Consumption_2]], "Gas*",D1049:AE1049)</f>
        <v>0</v>
      </c>
      <c r="AH1049" s="9">
        <f>SUMIF(Table1[[#Headers],[Steam Consumption]:[CHW Consumption_2]], "Steam*",D1049:AE1049)</f>
        <v>0</v>
      </c>
      <c r="AI1049" s="9">
        <f>SUMIF(Table1[[#Headers],[Steam Consumption]:[CHW Consumption_2]], "HW *",D1049:AE1049)</f>
        <v>0</v>
      </c>
      <c r="AJ1049" s="9">
        <f>SUMIF(Table1[[#Headers],[Steam Consumption]:[CHW Consumption_2]], "CHW*",D1049:AE1049)</f>
        <v>0</v>
      </c>
      <c r="AK1049" s="9">
        <f>SUMIF(Table1[[#Headers],[Steam Consumption]:[CHW Consumption_2]], "DW*",D1049:AE1049)</f>
        <v>0</v>
      </c>
      <c r="AL1049" s="9">
        <f>Table1[[#This Row],[Total Elec Consumption]]*3.412</f>
        <v>84379.612999999998</v>
      </c>
      <c r="AM1049" s="9">
        <f>Table1[[#This Row],[Total Gas Consumption]]*1</f>
        <v>0</v>
      </c>
      <c r="AN1049" s="9">
        <f>Table1[[#This Row],[Total Steam Consumption]]*950/1000</f>
        <v>0</v>
      </c>
      <c r="AO1049" s="9">
        <f>Table1[[#This Row],[Total HW Consumption]]</f>
        <v>0</v>
      </c>
      <c r="AP1049" s="9">
        <f>Table1[[#This Row],[Total CHW Consumption]]</f>
        <v>0</v>
      </c>
      <c r="AQ1049" s="9">
        <f>Table1[[#This Row],[Total DW Consumption]]*0</f>
        <v>0</v>
      </c>
      <c r="AR1049" s="9">
        <f>SUM(Table1[[#This Row],[Total Elec Energy]:[Total DW Energy]])</f>
        <v>84379.612999999998</v>
      </c>
      <c r="AS1049" s="7">
        <f>IFERROR(Table1[[#This Row],[Total Building Energy (kBTU)]]/Table1[[#This Row],[Building Area]],0)</f>
        <v>2.1339237519599412</v>
      </c>
    </row>
    <row r="1050" spans="1:45" x14ac:dyDescent="0.25">
      <c r="A1050" s="4">
        <v>43983</v>
      </c>
      <c r="B1050" t="s">
        <v>99</v>
      </c>
      <c r="C1050">
        <f>VLOOKUP(Table1[[#This Row],[Building]],Building_Areas,2,FALSE)</f>
        <v>123454</v>
      </c>
      <c r="D1050">
        <v>16397.142857142859</v>
      </c>
      <c r="F1050">
        <v>15338912.874342861</v>
      </c>
      <c r="G1050">
        <v>124.2480022870288</v>
      </c>
      <c r="H1050">
        <v>24427.5</v>
      </c>
      <c r="I1050">
        <v>48195.6</v>
      </c>
      <c r="L1050">
        <v>136928.57142857139</v>
      </c>
      <c r="N1050">
        <v>0</v>
      </c>
      <c r="AF1050" s="9">
        <f>SUMIF(Table1[[#Headers],[Steam Consumption]:[CHW Consumption_2]], "Elec*",D1050:AE1050)</f>
        <v>72623.100000000006</v>
      </c>
      <c r="AG1050" s="9">
        <f>SUMIF(Table1[[#Headers],[Steam Consumption]:[CHW Consumption_2]], "Gas*",D1050:AE1050)</f>
        <v>0</v>
      </c>
      <c r="AH1050" s="9">
        <f>SUMIF(Table1[[#Headers],[Steam Consumption]:[CHW Consumption_2]], "Steam*",D1050:AE1050)</f>
        <v>16397.142857142859</v>
      </c>
      <c r="AI1050" s="9">
        <f>SUMIF(Table1[[#Headers],[Steam Consumption]:[CHW Consumption_2]], "HW *",D1050:AE1050)</f>
        <v>0</v>
      </c>
      <c r="AJ1050" s="9">
        <f>SUMIF(Table1[[#Headers],[Steam Consumption]:[CHW Consumption_2]], "CHW*",D1050:AE1050)</f>
        <v>0</v>
      </c>
      <c r="AK1050" s="9">
        <f>SUMIF(Table1[[#Headers],[Steam Consumption]:[CHW Consumption_2]], "DW*",D1050:AE1050)</f>
        <v>136928.57142857139</v>
      </c>
      <c r="AL1050" s="9">
        <f>Table1[[#This Row],[Total Elec Consumption]]*3.412</f>
        <v>247790.0172</v>
      </c>
      <c r="AM1050" s="9">
        <f>Table1[[#This Row],[Total Gas Consumption]]*1</f>
        <v>0</v>
      </c>
      <c r="AN1050" s="9">
        <f>Table1[[#This Row],[Total Steam Consumption]]*950/1000</f>
        <v>15577.285714285716</v>
      </c>
      <c r="AO1050" s="9">
        <f>Table1[[#This Row],[Total HW Consumption]]</f>
        <v>0</v>
      </c>
      <c r="AP1050" s="9">
        <f>Table1[[#This Row],[Total CHW Consumption]]</f>
        <v>0</v>
      </c>
      <c r="AQ1050" s="9">
        <f>Table1[[#This Row],[Total DW Consumption]]*0</f>
        <v>0</v>
      </c>
      <c r="AR1050" s="9">
        <f>SUM(Table1[[#This Row],[Total Elec Energy]:[Total DW Energy]])</f>
        <v>263367.30291428574</v>
      </c>
      <c r="AS1050" s="7">
        <f>IFERROR(Table1[[#This Row],[Total Building Energy (kBTU)]]/Table1[[#This Row],[Building Area]],0)</f>
        <v>2.1333233667138023</v>
      </c>
    </row>
    <row r="1051" spans="1:45" x14ac:dyDescent="0.25">
      <c r="A1051" s="4">
        <v>43221</v>
      </c>
      <c r="B1051" t="s">
        <v>119</v>
      </c>
      <c r="C1051">
        <f>VLOOKUP(Table1[[#This Row],[Building]],Building_Areas,2,FALSE)</f>
        <v>36500</v>
      </c>
      <c r="E1051">
        <v>14544.740740740741</v>
      </c>
      <c r="F1051">
        <v>49654.501959131543</v>
      </c>
      <c r="G1051">
        <v>1.360397313948809</v>
      </c>
      <c r="K1051">
        <v>2009.655172413793</v>
      </c>
      <c r="N1051">
        <v>25836.896551724141</v>
      </c>
      <c r="AF1051" s="9">
        <f>SUMIF(Table1[[#Headers],[Steam Consumption]:[CHW Consumption_2]], "Elec*",D1051:AE1051)</f>
        <v>14544.740740740741</v>
      </c>
      <c r="AG1051" s="9">
        <f>SUMIF(Table1[[#Headers],[Steam Consumption]:[CHW Consumption_2]], "Gas*",D1051:AE1051)</f>
        <v>0</v>
      </c>
      <c r="AH1051" s="9">
        <f>SUMIF(Table1[[#Headers],[Steam Consumption]:[CHW Consumption_2]], "Steam*",D1051:AE1051)</f>
        <v>0</v>
      </c>
      <c r="AI1051" s="9">
        <f>SUMIF(Table1[[#Headers],[Steam Consumption]:[CHW Consumption_2]], "HW *",D1051:AE1051)</f>
        <v>2009.655172413793</v>
      </c>
      <c r="AJ1051" s="9">
        <f>SUMIF(Table1[[#Headers],[Steam Consumption]:[CHW Consumption_2]], "CHW*",D1051:AE1051)</f>
        <v>25836.896551724141</v>
      </c>
      <c r="AK1051" s="9">
        <f>SUMIF(Table1[[#Headers],[Steam Consumption]:[CHW Consumption_2]], "DW*",D1051:AE1051)</f>
        <v>0</v>
      </c>
      <c r="AL1051" s="9">
        <f>Table1[[#This Row],[Total Elec Consumption]]*3.412</f>
        <v>49626.655407407408</v>
      </c>
      <c r="AM1051" s="9">
        <f>Table1[[#This Row],[Total Gas Consumption]]*1</f>
        <v>0</v>
      </c>
      <c r="AN1051" s="9">
        <f>Table1[[#This Row],[Total Steam Consumption]]*950/1000</f>
        <v>0</v>
      </c>
      <c r="AO1051" s="9">
        <f>Table1[[#This Row],[Total HW Consumption]]</f>
        <v>2009.655172413793</v>
      </c>
      <c r="AP1051" s="9">
        <f>Table1[[#This Row],[Total CHW Consumption]]</f>
        <v>25836.896551724141</v>
      </c>
      <c r="AQ1051" s="9">
        <f>Table1[[#This Row],[Total DW Consumption]]*0</f>
        <v>0</v>
      </c>
      <c r="AR1051" s="9">
        <f>SUM(Table1[[#This Row],[Total Elec Energy]:[Total DW Energy]])</f>
        <v>77473.207131545336</v>
      </c>
      <c r="AS1051" s="7">
        <f>IFERROR(Table1[[#This Row],[Total Building Energy (kBTU)]]/Table1[[#This Row],[Building Area]],0)</f>
        <v>2.1225536200423378</v>
      </c>
    </row>
    <row r="1052" spans="1:45" x14ac:dyDescent="0.25">
      <c r="A1052" s="4">
        <v>43800</v>
      </c>
      <c r="B1052" t="s">
        <v>97</v>
      </c>
      <c r="C1052">
        <f>VLOOKUP(Table1[[#This Row],[Building]],Building_Areas,2,FALSE)</f>
        <v>15616</v>
      </c>
      <c r="E1052">
        <v>8308</v>
      </c>
      <c r="F1052">
        <v>502532.08118518518</v>
      </c>
      <c r="G1052">
        <v>32.180589215239827</v>
      </c>
      <c r="J1052">
        <v>4741.8518518518522</v>
      </c>
      <c r="AF1052" s="9">
        <f>SUMIF(Table1[[#Headers],[Steam Consumption]:[CHW Consumption_2]], "Elec*",D1052:AE1052)</f>
        <v>8308</v>
      </c>
      <c r="AG1052" s="9">
        <f>SUMIF(Table1[[#Headers],[Steam Consumption]:[CHW Consumption_2]], "Gas*",D1052:AE1052)</f>
        <v>4741.8518518518522</v>
      </c>
      <c r="AH1052" s="9">
        <f>SUMIF(Table1[[#Headers],[Steam Consumption]:[CHW Consumption_2]], "Steam*",D1052:AE1052)</f>
        <v>0</v>
      </c>
      <c r="AI1052" s="9">
        <f>SUMIF(Table1[[#Headers],[Steam Consumption]:[CHW Consumption_2]], "HW *",D1052:AE1052)</f>
        <v>0</v>
      </c>
      <c r="AJ1052" s="9">
        <f>SUMIF(Table1[[#Headers],[Steam Consumption]:[CHW Consumption_2]], "CHW*",D1052:AE1052)</f>
        <v>0</v>
      </c>
      <c r="AK1052" s="9">
        <f>SUMIF(Table1[[#Headers],[Steam Consumption]:[CHW Consumption_2]], "DW*",D1052:AE1052)</f>
        <v>0</v>
      </c>
      <c r="AL1052" s="9">
        <f>Table1[[#This Row],[Total Elec Consumption]]*3.412</f>
        <v>28346.896000000001</v>
      </c>
      <c r="AM1052" s="9">
        <f>Table1[[#This Row],[Total Gas Consumption]]*1</f>
        <v>4741.8518518518522</v>
      </c>
      <c r="AN1052" s="9">
        <f>Table1[[#This Row],[Total Steam Consumption]]*950/1000</f>
        <v>0</v>
      </c>
      <c r="AO1052" s="9">
        <f>Table1[[#This Row],[Total HW Consumption]]</f>
        <v>0</v>
      </c>
      <c r="AP1052" s="9">
        <f>Table1[[#This Row],[Total CHW Consumption]]</f>
        <v>0</v>
      </c>
      <c r="AQ1052" s="9">
        <f>Table1[[#This Row],[Total DW Consumption]]*0</f>
        <v>0</v>
      </c>
      <c r="AR1052" s="9">
        <f>SUM(Table1[[#This Row],[Total Elec Energy]:[Total DW Energy]])</f>
        <v>33088.747851851855</v>
      </c>
      <c r="AS1052" s="7">
        <f>IFERROR(Table1[[#This Row],[Total Building Energy (kBTU)]]/Table1[[#This Row],[Building Area]],0)</f>
        <v>2.1189003491196114</v>
      </c>
    </row>
    <row r="1053" spans="1:45" x14ac:dyDescent="0.25">
      <c r="A1053" s="4">
        <v>43221</v>
      </c>
      <c r="B1053" t="s">
        <v>68</v>
      </c>
      <c r="C1053">
        <f>VLOOKUP(Table1[[#This Row],[Building]],Building_Areas,2,FALSE)</f>
        <v>15616</v>
      </c>
      <c r="E1053">
        <v>5582.2962962962974</v>
      </c>
      <c r="F1053">
        <v>1420460.588066411</v>
      </c>
      <c r="G1053">
        <v>90.961871674334731</v>
      </c>
      <c r="J1053">
        <v>14014.13793103448</v>
      </c>
      <c r="AF1053" s="9">
        <f>SUMIF(Table1[[#Headers],[Steam Consumption]:[CHW Consumption_2]], "Elec*",D1053:AE1053)</f>
        <v>5582.2962962962974</v>
      </c>
      <c r="AG1053" s="9">
        <f>SUMIF(Table1[[#Headers],[Steam Consumption]:[CHW Consumption_2]], "Gas*",D1053:AE1053)</f>
        <v>14014.13793103448</v>
      </c>
      <c r="AH1053" s="9">
        <f>SUMIF(Table1[[#Headers],[Steam Consumption]:[CHW Consumption_2]], "Steam*",D1053:AE1053)</f>
        <v>0</v>
      </c>
      <c r="AI1053" s="9">
        <f>SUMIF(Table1[[#Headers],[Steam Consumption]:[CHW Consumption_2]], "HW *",D1053:AE1053)</f>
        <v>0</v>
      </c>
      <c r="AJ1053" s="9">
        <f>SUMIF(Table1[[#Headers],[Steam Consumption]:[CHW Consumption_2]], "CHW*",D1053:AE1053)</f>
        <v>0</v>
      </c>
      <c r="AK1053" s="9">
        <f>SUMIF(Table1[[#Headers],[Steam Consumption]:[CHW Consumption_2]], "DW*",D1053:AE1053)</f>
        <v>0</v>
      </c>
      <c r="AL1053" s="9">
        <f>Table1[[#This Row],[Total Elec Consumption]]*3.412</f>
        <v>19046.794962962966</v>
      </c>
      <c r="AM1053" s="9">
        <f>Table1[[#This Row],[Total Gas Consumption]]*1</f>
        <v>14014.13793103448</v>
      </c>
      <c r="AN1053" s="9">
        <f>Table1[[#This Row],[Total Steam Consumption]]*950/1000</f>
        <v>0</v>
      </c>
      <c r="AO1053" s="9">
        <f>Table1[[#This Row],[Total HW Consumption]]</f>
        <v>0</v>
      </c>
      <c r="AP1053" s="9">
        <f>Table1[[#This Row],[Total CHW Consumption]]</f>
        <v>0</v>
      </c>
      <c r="AQ1053" s="9">
        <f>Table1[[#This Row],[Total DW Consumption]]*0</f>
        <v>0</v>
      </c>
      <c r="AR1053" s="9">
        <f>SUM(Table1[[#This Row],[Total Elec Energy]:[Total DW Energy]])</f>
        <v>33060.932893997444</v>
      </c>
      <c r="AS1053" s="7">
        <f>IFERROR(Table1[[#This Row],[Total Building Energy (kBTU)]]/Table1[[#This Row],[Building Area]],0)</f>
        <v>2.1171191658553692</v>
      </c>
    </row>
    <row r="1054" spans="1:45" x14ac:dyDescent="0.25">
      <c r="A1054" s="4">
        <v>44743</v>
      </c>
      <c r="B1054" t="s">
        <v>116</v>
      </c>
      <c r="C1054">
        <f>VLOOKUP(Table1[[#This Row],[Building]],Building_Areas,2,FALSE)</f>
        <v>12876</v>
      </c>
      <c r="E1054">
        <v>7987.666666666667</v>
      </c>
      <c r="F1054">
        <v>27253.918666666668</v>
      </c>
      <c r="G1054">
        <v>2.1166448172310242</v>
      </c>
      <c r="AF1054" s="9">
        <f>SUMIF(Table1[[#Headers],[Steam Consumption]:[CHW Consumption_2]], "Elec*",D1054:AE1054)</f>
        <v>7987.666666666667</v>
      </c>
      <c r="AG1054" s="9">
        <f>SUMIF(Table1[[#Headers],[Steam Consumption]:[CHW Consumption_2]], "Gas*",D1054:AE1054)</f>
        <v>0</v>
      </c>
      <c r="AH1054" s="9">
        <f>SUMIF(Table1[[#Headers],[Steam Consumption]:[CHW Consumption_2]], "Steam*",D1054:AE1054)</f>
        <v>0</v>
      </c>
      <c r="AI1054" s="9">
        <f>SUMIF(Table1[[#Headers],[Steam Consumption]:[CHW Consumption_2]], "HW *",D1054:AE1054)</f>
        <v>0</v>
      </c>
      <c r="AJ1054" s="9">
        <f>SUMIF(Table1[[#Headers],[Steam Consumption]:[CHW Consumption_2]], "CHW*",D1054:AE1054)</f>
        <v>0</v>
      </c>
      <c r="AK1054" s="9">
        <f>SUMIF(Table1[[#Headers],[Steam Consumption]:[CHW Consumption_2]], "DW*",D1054:AE1054)</f>
        <v>0</v>
      </c>
      <c r="AL1054" s="9">
        <f>Table1[[#This Row],[Total Elec Consumption]]*3.412</f>
        <v>27253.918666666668</v>
      </c>
      <c r="AM1054" s="9">
        <f>Table1[[#This Row],[Total Gas Consumption]]*1</f>
        <v>0</v>
      </c>
      <c r="AN1054" s="9">
        <f>Table1[[#This Row],[Total Steam Consumption]]*950/1000</f>
        <v>0</v>
      </c>
      <c r="AO1054" s="9">
        <f>Table1[[#This Row],[Total HW Consumption]]</f>
        <v>0</v>
      </c>
      <c r="AP1054" s="9">
        <f>Table1[[#This Row],[Total CHW Consumption]]</f>
        <v>0</v>
      </c>
      <c r="AQ1054" s="9">
        <f>Table1[[#This Row],[Total DW Consumption]]*0</f>
        <v>0</v>
      </c>
      <c r="AR1054" s="9">
        <f>SUM(Table1[[#This Row],[Total Elec Energy]:[Total DW Energy]])</f>
        <v>27253.918666666668</v>
      </c>
      <c r="AS1054" s="7">
        <f>IFERROR(Table1[[#This Row],[Total Building Energy (kBTU)]]/Table1[[#This Row],[Building Area]],0)</f>
        <v>2.1166448172310242</v>
      </c>
    </row>
    <row r="1055" spans="1:45" x14ac:dyDescent="0.25">
      <c r="A1055" s="4">
        <v>44075</v>
      </c>
      <c r="B1055" t="s">
        <v>120</v>
      </c>
      <c r="C1055">
        <f>VLOOKUP(Table1[[#This Row],[Building]],Building_Areas,2,FALSE)</f>
        <v>36500</v>
      </c>
      <c r="D1055">
        <v>2200</v>
      </c>
      <c r="E1055">
        <v>21994</v>
      </c>
      <c r="F1055">
        <v>2562543.5279999999</v>
      </c>
      <c r="G1055">
        <v>70.206671999999998</v>
      </c>
      <c r="K1055">
        <v>0</v>
      </c>
      <c r="L1055">
        <v>481100</v>
      </c>
      <c r="N1055">
        <v>0</v>
      </c>
      <c r="AF1055" s="9">
        <f>SUMIF(Table1[[#Headers],[Steam Consumption]:[CHW Consumption_2]], "Elec*",D1055:AE1055)</f>
        <v>21994</v>
      </c>
      <c r="AG1055" s="9">
        <f>SUMIF(Table1[[#Headers],[Steam Consumption]:[CHW Consumption_2]], "Gas*",D1055:AE1055)</f>
        <v>0</v>
      </c>
      <c r="AH1055" s="9">
        <f>SUMIF(Table1[[#Headers],[Steam Consumption]:[CHW Consumption_2]], "Steam*",D1055:AE1055)</f>
        <v>2200</v>
      </c>
      <c r="AI1055" s="9">
        <f>SUMIF(Table1[[#Headers],[Steam Consumption]:[CHW Consumption_2]], "HW *",D1055:AE1055)</f>
        <v>0</v>
      </c>
      <c r="AJ1055" s="9">
        <f>SUMIF(Table1[[#Headers],[Steam Consumption]:[CHW Consumption_2]], "CHW*",D1055:AE1055)</f>
        <v>0</v>
      </c>
      <c r="AK1055" s="9">
        <f>SUMIF(Table1[[#Headers],[Steam Consumption]:[CHW Consumption_2]], "DW*",D1055:AE1055)</f>
        <v>481100</v>
      </c>
      <c r="AL1055" s="9">
        <f>Table1[[#This Row],[Total Elec Consumption]]*3.412</f>
        <v>75043.527999999991</v>
      </c>
      <c r="AM1055" s="9">
        <f>Table1[[#This Row],[Total Gas Consumption]]*1</f>
        <v>0</v>
      </c>
      <c r="AN1055" s="9">
        <f>Table1[[#This Row],[Total Steam Consumption]]*950/1000</f>
        <v>2090</v>
      </c>
      <c r="AO1055" s="9">
        <f>Table1[[#This Row],[Total HW Consumption]]</f>
        <v>0</v>
      </c>
      <c r="AP1055" s="9">
        <f>Table1[[#This Row],[Total CHW Consumption]]</f>
        <v>0</v>
      </c>
      <c r="AQ1055" s="9">
        <f>Table1[[#This Row],[Total DW Consumption]]*0</f>
        <v>0</v>
      </c>
      <c r="AR1055" s="9">
        <f>SUM(Table1[[#This Row],[Total Elec Energy]:[Total DW Energy]])</f>
        <v>77133.527999999991</v>
      </c>
      <c r="AS1055" s="7">
        <f>IFERROR(Table1[[#This Row],[Total Building Energy (kBTU)]]/Table1[[#This Row],[Building Area]],0)</f>
        <v>2.113247342465753</v>
      </c>
    </row>
    <row r="1056" spans="1:45" x14ac:dyDescent="0.25">
      <c r="A1056" s="4">
        <v>44440</v>
      </c>
      <c r="B1056" t="s">
        <v>116</v>
      </c>
      <c r="C1056">
        <f>VLOOKUP(Table1[[#This Row],[Building]],Building_Areas,2,FALSE)</f>
        <v>12876</v>
      </c>
      <c r="E1056">
        <v>7965</v>
      </c>
      <c r="F1056">
        <v>27176.58</v>
      </c>
      <c r="G1056">
        <v>2.1106383970177069</v>
      </c>
      <c r="AF1056" s="9">
        <f>SUMIF(Table1[[#Headers],[Steam Consumption]:[CHW Consumption_2]], "Elec*",D1056:AE1056)</f>
        <v>7965</v>
      </c>
      <c r="AG1056" s="9">
        <f>SUMIF(Table1[[#Headers],[Steam Consumption]:[CHW Consumption_2]], "Gas*",D1056:AE1056)</f>
        <v>0</v>
      </c>
      <c r="AH1056" s="9">
        <f>SUMIF(Table1[[#Headers],[Steam Consumption]:[CHW Consumption_2]], "Steam*",D1056:AE1056)</f>
        <v>0</v>
      </c>
      <c r="AI1056" s="9">
        <f>SUMIF(Table1[[#Headers],[Steam Consumption]:[CHW Consumption_2]], "HW *",D1056:AE1056)</f>
        <v>0</v>
      </c>
      <c r="AJ1056" s="9">
        <f>SUMIF(Table1[[#Headers],[Steam Consumption]:[CHW Consumption_2]], "CHW*",D1056:AE1056)</f>
        <v>0</v>
      </c>
      <c r="AK1056" s="9">
        <f>SUMIF(Table1[[#Headers],[Steam Consumption]:[CHW Consumption_2]], "DW*",D1056:AE1056)</f>
        <v>0</v>
      </c>
      <c r="AL1056" s="9">
        <f>Table1[[#This Row],[Total Elec Consumption]]*3.412</f>
        <v>27176.579999999998</v>
      </c>
      <c r="AM1056" s="9">
        <f>Table1[[#This Row],[Total Gas Consumption]]*1</f>
        <v>0</v>
      </c>
      <c r="AN1056" s="9">
        <f>Table1[[#This Row],[Total Steam Consumption]]*950/1000</f>
        <v>0</v>
      </c>
      <c r="AO1056" s="9">
        <f>Table1[[#This Row],[Total HW Consumption]]</f>
        <v>0</v>
      </c>
      <c r="AP1056" s="9">
        <f>Table1[[#This Row],[Total CHW Consumption]]</f>
        <v>0</v>
      </c>
      <c r="AQ1056" s="9">
        <f>Table1[[#This Row],[Total DW Consumption]]*0</f>
        <v>0</v>
      </c>
      <c r="AR1056" s="9">
        <f>SUM(Table1[[#This Row],[Total Elec Energy]:[Total DW Energy]])</f>
        <v>27176.579999999998</v>
      </c>
      <c r="AS1056" s="7">
        <f>IFERROR(Table1[[#This Row],[Total Building Energy (kBTU)]]/Table1[[#This Row],[Building Area]],0)</f>
        <v>2.1106383970177074</v>
      </c>
    </row>
    <row r="1057" spans="1:45" x14ac:dyDescent="0.25">
      <c r="A1057" s="4">
        <v>44378</v>
      </c>
      <c r="B1057" t="s">
        <v>69</v>
      </c>
      <c r="C1057">
        <f>VLOOKUP(Table1[[#This Row],[Building]],Building_Areas,2,FALSE)</f>
        <v>12402</v>
      </c>
      <c r="E1057">
        <v>7670</v>
      </c>
      <c r="F1057">
        <v>26170.04</v>
      </c>
      <c r="G1057">
        <v>2.1101467505241089</v>
      </c>
      <c r="AF1057" s="9">
        <f>SUMIF(Table1[[#Headers],[Steam Consumption]:[CHW Consumption_2]], "Elec*",D1057:AE1057)</f>
        <v>7670</v>
      </c>
      <c r="AG1057" s="9">
        <f>SUMIF(Table1[[#Headers],[Steam Consumption]:[CHW Consumption_2]], "Gas*",D1057:AE1057)</f>
        <v>0</v>
      </c>
      <c r="AH1057" s="9">
        <f>SUMIF(Table1[[#Headers],[Steam Consumption]:[CHW Consumption_2]], "Steam*",D1057:AE1057)</f>
        <v>0</v>
      </c>
      <c r="AI1057" s="9">
        <f>SUMIF(Table1[[#Headers],[Steam Consumption]:[CHW Consumption_2]], "HW *",D1057:AE1057)</f>
        <v>0</v>
      </c>
      <c r="AJ1057" s="9">
        <f>SUMIF(Table1[[#Headers],[Steam Consumption]:[CHW Consumption_2]], "CHW*",D1057:AE1057)</f>
        <v>0</v>
      </c>
      <c r="AK1057" s="9">
        <f>SUMIF(Table1[[#Headers],[Steam Consumption]:[CHW Consumption_2]], "DW*",D1057:AE1057)</f>
        <v>0</v>
      </c>
      <c r="AL1057" s="9">
        <f>Table1[[#This Row],[Total Elec Consumption]]*3.412</f>
        <v>26170.04</v>
      </c>
      <c r="AM1057" s="9">
        <f>Table1[[#This Row],[Total Gas Consumption]]*1</f>
        <v>0</v>
      </c>
      <c r="AN1057" s="9">
        <f>Table1[[#This Row],[Total Steam Consumption]]*950/1000</f>
        <v>0</v>
      </c>
      <c r="AO1057" s="9">
        <f>Table1[[#This Row],[Total HW Consumption]]</f>
        <v>0</v>
      </c>
      <c r="AP1057" s="9">
        <f>Table1[[#This Row],[Total CHW Consumption]]</f>
        <v>0</v>
      </c>
      <c r="AQ1057" s="9">
        <f>Table1[[#This Row],[Total DW Consumption]]*0</f>
        <v>0</v>
      </c>
      <c r="AR1057" s="9">
        <f>SUM(Table1[[#This Row],[Total Elec Energy]:[Total DW Energy]])</f>
        <v>26170.04</v>
      </c>
      <c r="AS1057" s="7">
        <f>IFERROR(Table1[[#This Row],[Total Building Energy (kBTU)]]/Table1[[#This Row],[Building Area]],0)</f>
        <v>2.1101467505241089</v>
      </c>
    </row>
    <row r="1058" spans="1:45" x14ac:dyDescent="0.25">
      <c r="A1058" s="4">
        <v>44440</v>
      </c>
      <c r="B1058" t="s">
        <v>114</v>
      </c>
      <c r="C1058">
        <f>VLOOKUP(Table1[[#This Row],[Building]],Building_Areas,2,FALSE)</f>
        <v>102517</v>
      </c>
      <c r="D1058">
        <v>62959.999999999993</v>
      </c>
      <c r="E1058">
        <v>45866</v>
      </c>
      <c r="F1058">
        <v>57576014.792000003</v>
      </c>
      <c r="G1058">
        <v>561.62407007618242</v>
      </c>
      <c r="AF1058" s="9">
        <f>SUMIF(Table1[[#Headers],[Steam Consumption]:[CHW Consumption_2]], "Elec*",D1058:AE1058)</f>
        <v>45866</v>
      </c>
      <c r="AG1058" s="9">
        <f>SUMIF(Table1[[#Headers],[Steam Consumption]:[CHW Consumption_2]], "Gas*",D1058:AE1058)</f>
        <v>0</v>
      </c>
      <c r="AH1058" s="9">
        <f>SUMIF(Table1[[#Headers],[Steam Consumption]:[CHW Consumption_2]], "Steam*",D1058:AE1058)</f>
        <v>62959.999999999993</v>
      </c>
      <c r="AI1058" s="9">
        <f>SUMIF(Table1[[#Headers],[Steam Consumption]:[CHW Consumption_2]], "HW *",D1058:AE1058)</f>
        <v>0</v>
      </c>
      <c r="AJ1058" s="9">
        <f>SUMIF(Table1[[#Headers],[Steam Consumption]:[CHW Consumption_2]], "CHW*",D1058:AE1058)</f>
        <v>0</v>
      </c>
      <c r="AK1058" s="9">
        <f>SUMIF(Table1[[#Headers],[Steam Consumption]:[CHW Consumption_2]], "DW*",D1058:AE1058)</f>
        <v>0</v>
      </c>
      <c r="AL1058" s="9">
        <f>Table1[[#This Row],[Total Elec Consumption]]*3.412</f>
        <v>156494.79199999999</v>
      </c>
      <c r="AM1058" s="9">
        <f>Table1[[#This Row],[Total Gas Consumption]]*1</f>
        <v>0</v>
      </c>
      <c r="AN1058" s="9">
        <f>Table1[[#This Row],[Total Steam Consumption]]*950/1000</f>
        <v>59811.999999999993</v>
      </c>
      <c r="AO1058" s="9">
        <f>Table1[[#This Row],[Total HW Consumption]]</f>
        <v>0</v>
      </c>
      <c r="AP1058" s="9">
        <f>Table1[[#This Row],[Total CHW Consumption]]</f>
        <v>0</v>
      </c>
      <c r="AQ1058" s="9">
        <f>Table1[[#This Row],[Total DW Consumption]]*0</f>
        <v>0</v>
      </c>
      <c r="AR1058" s="9">
        <f>SUM(Table1[[#This Row],[Total Elec Energy]:[Total DW Energy]])</f>
        <v>216306.79199999999</v>
      </c>
      <c r="AS1058" s="7">
        <f>IFERROR(Table1[[#This Row],[Total Building Energy (kBTU)]]/Table1[[#This Row],[Building Area]],0)</f>
        <v>2.1099602212316007</v>
      </c>
    </row>
    <row r="1059" spans="1:45" x14ac:dyDescent="0.25">
      <c r="A1059" s="4">
        <v>44348</v>
      </c>
      <c r="B1059" t="s">
        <v>120</v>
      </c>
      <c r="C1059">
        <f>VLOOKUP(Table1[[#This Row],[Building]],Building_Areas,2,FALSE)</f>
        <v>36500</v>
      </c>
      <c r="D1059">
        <v>3520</v>
      </c>
      <c r="E1059">
        <v>21519</v>
      </c>
      <c r="K1059">
        <v>230</v>
      </c>
      <c r="L1059">
        <v>228804</v>
      </c>
      <c r="AF1059" s="9">
        <f>SUMIF(Table1[[#Headers],[Steam Consumption]:[CHW Consumption_2]], "Elec*",D1059:AE1059)</f>
        <v>21519</v>
      </c>
      <c r="AG1059" s="9">
        <f>SUMIF(Table1[[#Headers],[Steam Consumption]:[CHW Consumption_2]], "Gas*",D1059:AE1059)</f>
        <v>0</v>
      </c>
      <c r="AH1059" s="9">
        <f>SUMIF(Table1[[#Headers],[Steam Consumption]:[CHW Consumption_2]], "Steam*",D1059:AE1059)</f>
        <v>3520</v>
      </c>
      <c r="AI1059" s="9">
        <f>SUMIF(Table1[[#Headers],[Steam Consumption]:[CHW Consumption_2]], "HW *",D1059:AE1059)</f>
        <v>230</v>
      </c>
      <c r="AJ1059" s="9">
        <f>SUMIF(Table1[[#Headers],[Steam Consumption]:[CHW Consumption_2]], "CHW*",D1059:AE1059)</f>
        <v>0</v>
      </c>
      <c r="AK1059" s="9">
        <f>SUMIF(Table1[[#Headers],[Steam Consumption]:[CHW Consumption_2]], "DW*",D1059:AE1059)</f>
        <v>228804</v>
      </c>
      <c r="AL1059" s="9">
        <f>Table1[[#This Row],[Total Elec Consumption]]*3.412</f>
        <v>73422.827999999994</v>
      </c>
      <c r="AM1059" s="9">
        <f>Table1[[#This Row],[Total Gas Consumption]]*1</f>
        <v>0</v>
      </c>
      <c r="AN1059" s="9">
        <f>Table1[[#This Row],[Total Steam Consumption]]*950/1000</f>
        <v>3344</v>
      </c>
      <c r="AO1059" s="9">
        <f>Table1[[#This Row],[Total HW Consumption]]</f>
        <v>230</v>
      </c>
      <c r="AP1059" s="9">
        <f>Table1[[#This Row],[Total CHW Consumption]]</f>
        <v>0</v>
      </c>
      <c r="AQ1059" s="9">
        <f>Table1[[#This Row],[Total DW Consumption]]*0</f>
        <v>0</v>
      </c>
      <c r="AR1059" s="9">
        <f>SUM(Table1[[#This Row],[Total Elec Energy]:[Total DW Energy]])</f>
        <v>76996.827999999994</v>
      </c>
      <c r="AS1059" s="7">
        <f>IFERROR(Table1[[#This Row],[Total Building Energy (kBTU)]]/Table1[[#This Row],[Building Area]],0)</f>
        <v>2.1095021369863014</v>
      </c>
    </row>
    <row r="1060" spans="1:45" x14ac:dyDescent="0.25">
      <c r="A1060" s="4">
        <v>43739</v>
      </c>
      <c r="B1060" t="s">
        <v>122</v>
      </c>
      <c r="C1060">
        <f>VLOOKUP(Table1[[#This Row],[Building]],Building_Areas,2,FALSE)</f>
        <v>83906</v>
      </c>
      <c r="D1060">
        <v>0</v>
      </c>
      <c r="F1060">
        <v>134030.8308651706</v>
      </c>
      <c r="G1060">
        <v>1.5973926878312701</v>
      </c>
      <c r="H1060">
        <v>28007.925925925931</v>
      </c>
      <c r="I1060">
        <v>11261.857142857139</v>
      </c>
      <c r="N1060">
        <v>42331.034482758623</v>
      </c>
      <c r="AF1060" s="9">
        <f>SUMIF(Table1[[#Headers],[Steam Consumption]:[CHW Consumption_2]], "Elec*",D1060:AE1060)</f>
        <v>39269.783068783072</v>
      </c>
      <c r="AG1060" s="9">
        <f>SUMIF(Table1[[#Headers],[Steam Consumption]:[CHW Consumption_2]], "Gas*",D1060:AE1060)</f>
        <v>0</v>
      </c>
      <c r="AH1060" s="9">
        <f>SUMIF(Table1[[#Headers],[Steam Consumption]:[CHW Consumption_2]], "Steam*",D1060:AE1060)</f>
        <v>0</v>
      </c>
      <c r="AI1060" s="9">
        <f>SUMIF(Table1[[#Headers],[Steam Consumption]:[CHW Consumption_2]], "HW *",D1060:AE1060)</f>
        <v>0</v>
      </c>
      <c r="AJ1060" s="9">
        <f>SUMIF(Table1[[#Headers],[Steam Consumption]:[CHW Consumption_2]], "CHW*",D1060:AE1060)</f>
        <v>42331.034482758623</v>
      </c>
      <c r="AK1060" s="9">
        <f>SUMIF(Table1[[#Headers],[Steam Consumption]:[CHW Consumption_2]], "DW*",D1060:AE1060)</f>
        <v>0</v>
      </c>
      <c r="AL1060" s="9">
        <f>Table1[[#This Row],[Total Elec Consumption]]*3.412</f>
        <v>133988.49983068783</v>
      </c>
      <c r="AM1060" s="9">
        <f>Table1[[#This Row],[Total Gas Consumption]]*1</f>
        <v>0</v>
      </c>
      <c r="AN1060" s="9">
        <f>Table1[[#This Row],[Total Steam Consumption]]*950/1000</f>
        <v>0</v>
      </c>
      <c r="AO1060" s="9">
        <f>Table1[[#This Row],[Total HW Consumption]]</f>
        <v>0</v>
      </c>
      <c r="AP1060" s="9">
        <f>Table1[[#This Row],[Total CHW Consumption]]</f>
        <v>42331.034482758623</v>
      </c>
      <c r="AQ1060" s="9">
        <f>Table1[[#This Row],[Total DW Consumption]]*0</f>
        <v>0</v>
      </c>
      <c r="AR1060" s="9">
        <f>SUM(Table1[[#This Row],[Total Elec Energy]:[Total DW Energy]])</f>
        <v>176319.53431344643</v>
      </c>
      <c r="AS1060" s="7">
        <f>IFERROR(Table1[[#This Row],[Total Building Energy (kBTU)]]/Table1[[#This Row],[Building Area]],0)</f>
        <v>2.1013936347036735</v>
      </c>
    </row>
    <row r="1061" spans="1:45" x14ac:dyDescent="0.25">
      <c r="A1061" s="4">
        <v>43344</v>
      </c>
      <c r="B1061" t="s">
        <v>69</v>
      </c>
      <c r="C1061">
        <f>VLOOKUP(Table1[[#This Row],[Building]],Building_Areas,2,FALSE)</f>
        <v>12402</v>
      </c>
      <c r="E1061">
        <v>7634.347826086957</v>
      </c>
      <c r="F1061">
        <v>26048.394782608699</v>
      </c>
      <c r="G1061">
        <v>2.1003382343661259</v>
      </c>
      <c r="AF1061" s="9">
        <f>SUMIF(Table1[[#Headers],[Steam Consumption]:[CHW Consumption_2]], "Elec*",D1061:AE1061)</f>
        <v>7634.347826086957</v>
      </c>
      <c r="AG1061" s="9">
        <f>SUMIF(Table1[[#Headers],[Steam Consumption]:[CHW Consumption_2]], "Gas*",D1061:AE1061)</f>
        <v>0</v>
      </c>
      <c r="AH1061" s="9">
        <f>SUMIF(Table1[[#Headers],[Steam Consumption]:[CHW Consumption_2]], "Steam*",D1061:AE1061)</f>
        <v>0</v>
      </c>
      <c r="AI1061" s="9">
        <f>SUMIF(Table1[[#Headers],[Steam Consumption]:[CHW Consumption_2]], "HW *",D1061:AE1061)</f>
        <v>0</v>
      </c>
      <c r="AJ1061" s="9">
        <f>SUMIF(Table1[[#Headers],[Steam Consumption]:[CHW Consumption_2]], "CHW*",D1061:AE1061)</f>
        <v>0</v>
      </c>
      <c r="AK1061" s="9">
        <f>SUMIF(Table1[[#Headers],[Steam Consumption]:[CHW Consumption_2]], "DW*",D1061:AE1061)</f>
        <v>0</v>
      </c>
      <c r="AL1061" s="9">
        <f>Table1[[#This Row],[Total Elec Consumption]]*3.412</f>
        <v>26048.394782608695</v>
      </c>
      <c r="AM1061" s="9">
        <f>Table1[[#This Row],[Total Gas Consumption]]*1</f>
        <v>0</v>
      </c>
      <c r="AN1061" s="9">
        <f>Table1[[#This Row],[Total Steam Consumption]]*950/1000</f>
        <v>0</v>
      </c>
      <c r="AO1061" s="9">
        <f>Table1[[#This Row],[Total HW Consumption]]</f>
        <v>0</v>
      </c>
      <c r="AP1061" s="9">
        <f>Table1[[#This Row],[Total CHW Consumption]]</f>
        <v>0</v>
      </c>
      <c r="AQ1061" s="9">
        <f>Table1[[#This Row],[Total DW Consumption]]*0</f>
        <v>0</v>
      </c>
      <c r="AR1061" s="9">
        <f>SUM(Table1[[#This Row],[Total Elec Energy]:[Total DW Energy]])</f>
        <v>26048.394782608695</v>
      </c>
      <c r="AS1061" s="7">
        <f>IFERROR(Table1[[#This Row],[Total Building Energy (kBTU)]]/Table1[[#This Row],[Building Area]],0)</f>
        <v>2.1003382343661259</v>
      </c>
    </row>
    <row r="1062" spans="1:45" x14ac:dyDescent="0.25">
      <c r="A1062" s="4">
        <v>44562</v>
      </c>
      <c r="B1062" t="s">
        <v>116</v>
      </c>
      <c r="C1062">
        <f>VLOOKUP(Table1[[#This Row],[Building]],Building_Areas,2,FALSE)</f>
        <v>12876</v>
      </c>
      <c r="E1062">
        <v>7919.3076923076924</v>
      </c>
      <c r="F1062">
        <v>27020.677846153849</v>
      </c>
      <c r="G1062">
        <v>2.0985304322890528</v>
      </c>
      <c r="AF1062" s="9">
        <f>SUMIF(Table1[[#Headers],[Steam Consumption]:[CHW Consumption_2]], "Elec*",D1062:AE1062)</f>
        <v>7919.3076923076924</v>
      </c>
      <c r="AG1062" s="9">
        <f>SUMIF(Table1[[#Headers],[Steam Consumption]:[CHW Consumption_2]], "Gas*",D1062:AE1062)</f>
        <v>0</v>
      </c>
      <c r="AH1062" s="9">
        <f>SUMIF(Table1[[#Headers],[Steam Consumption]:[CHW Consumption_2]], "Steam*",D1062:AE1062)</f>
        <v>0</v>
      </c>
      <c r="AI1062" s="9">
        <f>SUMIF(Table1[[#Headers],[Steam Consumption]:[CHW Consumption_2]], "HW *",D1062:AE1062)</f>
        <v>0</v>
      </c>
      <c r="AJ1062" s="9">
        <f>SUMIF(Table1[[#Headers],[Steam Consumption]:[CHW Consumption_2]], "CHW*",D1062:AE1062)</f>
        <v>0</v>
      </c>
      <c r="AK1062" s="9">
        <f>SUMIF(Table1[[#Headers],[Steam Consumption]:[CHW Consumption_2]], "DW*",D1062:AE1062)</f>
        <v>0</v>
      </c>
      <c r="AL1062" s="9">
        <f>Table1[[#This Row],[Total Elec Consumption]]*3.412</f>
        <v>27020.677846153845</v>
      </c>
      <c r="AM1062" s="9">
        <f>Table1[[#This Row],[Total Gas Consumption]]*1</f>
        <v>0</v>
      </c>
      <c r="AN1062" s="9">
        <f>Table1[[#This Row],[Total Steam Consumption]]*950/1000</f>
        <v>0</v>
      </c>
      <c r="AO1062" s="9">
        <f>Table1[[#This Row],[Total HW Consumption]]</f>
        <v>0</v>
      </c>
      <c r="AP1062" s="9">
        <f>Table1[[#This Row],[Total CHW Consumption]]</f>
        <v>0</v>
      </c>
      <c r="AQ1062" s="9">
        <f>Table1[[#This Row],[Total DW Consumption]]*0</f>
        <v>0</v>
      </c>
      <c r="AR1062" s="9">
        <f>SUM(Table1[[#This Row],[Total Elec Energy]:[Total DW Energy]])</f>
        <v>27020.677846153845</v>
      </c>
      <c r="AS1062" s="7">
        <f>IFERROR(Table1[[#This Row],[Total Building Energy (kBTU)]]/Table1[[#This Row],[Building Area]],0)</f>
        <v>2.0985304322890528</v>
      </c>
    </row>
    <row r="1063" spans="1:45" x14ac:dyDescent="0.25">
      <c r="A1063" s="4">
        <v>43647</v>
      </c>
      <c r="B1063" t="s">
        <v>114</v>
      </c>
      <c r="C1063">
        <f>VLOOKUP(Table1[[#This Row],[Building]],Building_Areas,2,FALSE)</f>
        <v>102517</v>
      </c>
      <c r="D1063">
        <v>22692</v>
      </c>
      <c r="E1063">
        <v>56675.75</v>
      </c>
      <c r="F1063">
        <v>20888481.659000002</v>
      </c>
      <c r="G1063">
        <v>203.75627124281829</v>
      </c>
      <c r="AF1063" s="9">
        <f>SUMIF(Table1[[#Headers],[Steam Consumption]:[CHW Consumption_2]], "Elec*",D1063:AE1063)</f>
        <v>56675.75</v>
      </c>
      <c r="AG1063" s="9">
        <f>SUMIF(Table1[[#Headers],[Steam Consumption]:[CHW Consumption_2]], "Gas*",D1063:AE1063)</f>
        <v>0</v>
      </c>
      <c r="AH1063" s="9">
        <f>SUMIF(Table1[[#Headers],[Steam Consumption]:[CHW Consumption_2]], "Steam*",D1063:AE1063)</f>
        <v>22692</v>
      </c>
      <c r="AI1063" s="9">
        <f>SUMIF(Table1[[#Headers],[Steam Consumption]:[CHW Consumption_2]], "HW *",D1063:AE1063)</f>
        <v>0</v>
      </c>
      <c r="AJ1063" s="9">
        <f>SUMIF(Table1[[#Headers],[Steam Consumption]:[CHW Consumption_2]], "CHW*",D1063:AE1063)</f>
        <v>0</v>
      </c>
      <c r="AK1063" s="9">
        <f>SUMIF(Table1[[#Headers],[Steam Consumption]:[CHW Consumption_2]], "DW*",D1063:AE1063)</f>
        <v>0</v>
      </c>
      <c r="AL1063" s="9">
        <f>Table1[[#This Row],[Total Elec Consumption]]*3.412</f>
        <v>193377.65899999999</v>
      </c>
      <c r="AM1063" s="9">
        <f>Table1[[#This Row],[Total Gas Consumption]]*1</f>
        <v>0</v>
      </c>
      <c r="AN1063" s="9">
        <f>Table1[[#This Row],[Total Steam Consumption]]*950/1000</f>
        <v>21557.4</v>
      </c>
      <c r="AO1063" s="9">
        <f>Table1[[#This Row],[Total HW Consumption]]</f>
        <v>0</v>
      </c>
      <c r="AP1063" s="9">
        <f>Table1[[#This Row],[Total CHW Consumption]]</f>
        <v>0</v>
      </c>
      <c r="AQ1063" s="9">
        <f>Table1[[#This Row],[Total DW Consumption]]*0</f>
        <v>0</v>
      </c>
      <c r="AR1063" s="9">
        <f>SUM(Table1[[#This Row],[Total Elec Energy]:[Total DW Energy]])</f>
        <v>214935.05899999998</v>
      </c>
      <c r="AS1063" s="7">
        <f>IFERROR(Table1[[#This Row],[Total Building Energy (kBTU)]]/Table1[[#This Row],[Building Area]],0)</f>
        <v>2.0965796794677956</v>
      </c>
    </row>
    <row r="1064" spans="1:45" x14ac:dyDescent="0.25">
      <c r="A1064" s="4">
        <v>43282</v>
      </c>
      <c r="B1064" t="s">
        <v>110</v>
      </c>
      <c r="C1064">
        <f>VLOOKUP(Table1[[#This Row],[Building]],Building_Areas,2,FALSE)</f>
        <v>24062</v>
      </c>
      <c r="E1064">
        <v>453.1428571428587</v>
      </c>
      <c r="F1064">
        <v>50447.336365714371</v>
      </c>
      <c r="G1064">
        <v>2.0965562449386739</v>
      </c>
      <c r="H1064">
        <v>12016.84</v>
      </c>
      <c r="I1064">
        <v>2315.2857142857388</v>
      </c>
      <c r="L1064">
        <v>0</v>
      </c>
      <c r="AF1064" s="9">
        <f>SUMIF(Table1[[#Headers],[Steam Consumption]:[CHW Consumption_2]], "Elec*",D1064:AE1064)</f>
        <v>14785.268571428598</v>
      </c>
      <c r="AG1064" s="9">
        <f>SUMIF(Table1[[#Headers],[Steam Consumption]:[CHW Consumption_2]], "Gas*",D1064:AE1064)</f>
        <v>0</v>
      </c>
      <c r="AH1064" s="9">
        <f>SUMIF(Table1[[#Headers],[Steam Consumption]:[CHW Consumption_2]], "Steam*",D1064:AE1064)</f>
        <v>0</v>
      </c>
      <c r="AI1064" s="9">
        <f>SUMIF(Table1[[#Headers],[Steam Consumption]:[CHW Consumption_2]], "HW *",D1064:AE1064)</f>
        <v>0</v>
      </c>
      <c r="AJ1064" s="9">
        <f>SUMIF(Table1[[#Headers],[Steam Consumption]:[CHW Consumption_2]], "CHW*",D1064:AE1064)</f>
        <v>0</v>
      </c>
      <c r="AK1064" s="9">
        <f>SUMIF(Table1[[#Headers],[Steam Consumption]:[CHW Consumption_2]], "DW*",D1064:AE1064)</f>
        <v>0</v>
      </c>
      <c r="AL1064" s="9">
        <f>Table1[[#This Row],[Total Elec Consumption]]*3.412</f>
        <v>50447.336365714378</v>
      </c>
      <c r="AM1064" s="9">
        <f>Table1[[#This Row],[Total Gas Consumption]]*1</f>
        <v>0</v>
      </c>
      <c r="AN1064" s="9">
        <f>Table1[[#This Row],[Total Steam Consumption]]*950/1000</f>
        <v>0</v>
      </c>
      <c r="AO1064" s="9">
        <f>Table1[[#This Row],[Total HW Consumption]]</f>
        <v>0</v>
      </c>
      <c r="AP1064" s="9">
        <f>Table1[[#This Row],[Total CHW Consumption]]</f>
        <v>0</v>
      </c>
      <c r="AQ1064" s="9">
        <f>Table1[[#This Row],[Total DW Consumption]]*0</f>
        <v>0</v>
      </c>
      <c r="AR1064" s="9">
        <f>SUM(Table1[[#This Row],[Total Elec Energy]:[Total DW Energy]])</f>
        <v>50447.336365714378</v>
      </c>
      <c r="AS1064" s="7">
        <f>IFERROR(Table1[[#This Row],[Total Building Energy (kBTU)]]/Table1[[#This Row],[Building Area]],0)</f>
        <v>2.0965562449386743</v>
      </c>
    </row>
    <row r="1065" spans="1:45" x14ac:dyDescent="0.25">
      <c r="A1065" s="4">
        <v>43344</v>
      </c>
      <c r="B1065" t="s">
        <v>97</v>
      </c>
      <c r="C1065">
        <f>VLOOKUP(Table1[[#This Row],[Building]],Building_Areas,2,FALSE)</f>
        <v>15616</v>
      </c>
      <c r="E1065">
        <v>9133.8461538461543</v>
      </c>
      <c r="F1065">
        <v>176878.96879120881</v>
      </c>
      <c r="G1065">
        <v>11.32677822689605</v>
      </c>
      <c r="J1065">
        <v>1457.1428571428571</v>
      </c>
      <c r="AF1065" s="9">
        <f>SUMIF(Table1[[#Headers],[Steam Consumption]:[CHW Consumption_2]], "Elec*",D1065:AE1065)</f>
        <v>9133.8461538461543</v>
      </c>
      <c r="AG1065" s="9">
        <f>SUMIF(Table1[[#Headers],[Steam Consumption]:[CHW Consumption_2]], "Gas*",D1065:AE1065)</f>
        <v>1457.1428571428571</v>
      </c>
      <c r="AH1065" s="9">
        <f>SUMIF(Table1[[#Headers],[Steam Consumption]:[CHW Consumption_2]], "Steam*",D1065:AE1065)</f>
        <v>0</v>
      </c>
      <c r="AI1065" s="9">
        <f>SUMIF(Table1[[#Headers],[Steam Consumption]:[CHW Consumption_2]], "HW *",D1065:AE1065)</f>
        <v>0</v>
      </c>
      <c r="AJ1065" s="9">
        <f>SUMIF(Table1[[#Headers],[Steam Consumption]:[CHW Consumption_2]], "CHW*",D1065:AE1065)</f>
        <v>0</v>
      </c>
      <c r="AK1065" s="9">
        <f>SUMIF(Table1[[#Headers],[Steam Consumption]:[CHW Consumption_2]], "DW*",D1065:AE1065)</f>
        <v>0</v>
      </c>
      <c r="AL1065" s="9">
        <f>Table1[[#This Row],[Total Elec Consumption]]*3.412</f>
        <v>31164.683076923076</v>
      </c>
      <c r="AM1065" s="9">
        <f>Table1[[#This Row],[Total Gas Consumption]]*1</f>
        <v>1457.1428571428571</v>
      </c>
      <c r="AN1065" s="9">
        <f>Table1[[#This Row],[Total Steam Consumption]]*950/1000</f>
        <v>0</v>
      </c>
      <c r="AO1065" s="9">
        <f>Table1[[#This Row],[Total HW Consumption]]</f>
        <v>0</v>
      </c>
      <c r="AP1065" s="9">
        <f>Table1[[#This Row],[Total CHW Consumption]]</f>
        <v>0</v>
      </c>
      <c r="AQ1065" s="9">
        <f>Table1[[#This Row],[Total DW Consumption]]*0</f>
        <v>0</v>
      </c>
      <c r="AR1065" s="9">
        <f>SUM(Table1[[#This Row],[Total Elec Energy]:[Total DW Energy]])</f>
        <v>32621.825934065935</v>
      </c>
      <c r="AS1065" s="7">
        <f>IFERROR(Table1[[#This Row],[Total Building Energy (kBTU)]]/Table1[[#This Row],[Building Area]],0)</f>
        <v>2.0890001238515583</v>
      </c>
    </row>
    <row r="1066" spans="1:45" x14ac:dyDescent="0.25">
      <c r="A1066" s="4">
        <v>43678</v>
      </c>
      <c r="B1066" t="s">
        <v>101</v>
      </c>
      <c r="C1066">
        <f>VLOOKUP(Table1[[#This Row],[Building]],Building_Areas,2,FALSE)</f>
        <v>30399</v>
      </c>
      <c r="D1066">
        <v>8655.1999999999989</v>
      </c>
      <c r="E1066">
        <v>8939.8095238095248</v>
      </c>
      <c r="F1066">
        <v>7948664.5208152374</v>
      </c>
      <c r="G1066">
        <v>261.47782890276778</v>
      </c>
      <c r="H1066">
        <v>0</v>
      </c>
      <c r="I1066">
        <v>7215.5599999999986</v>
      </c>
      <c r="AF1066" s="9">
        <f>SUMIF(Table1[[#Headers],[Steam Consumption]:[CHW Consumption_2]], "Elec*",D1066:AE1066)</f>
        <v>16155.369523809524</v>
      </c>
      <c r="AG1066" s="9">
        <f>SUMIF(Table1[[#Headers],[Steam Consumption]:[CHW Consumption_2]], "Gas*",D1066:AE1066)</f>
        <v>0</v>
      </c>
      <c r="AH1066" s="9">
        <f>SUMIF(Table1[[#Headers],[Steam Consumption]:[CHW Consumption_2]], "Steam*",D1066:AE1066)</f>
        <v>8655.1999999999989</v>
      </c>
      <c r="AI1066" s="9">
        <f>SUMIF(Table1[[#Headers],[Steam Consumption]:[CHW Consumption_2]], "HW *",D1066:AE1066)</f>
        <v>0</v>
      </c>
      <c r="AJ1066" s="9">
        <f>SUMIF(Table1[[#Headers],[Steam Consumption]:[CHW Consumption_2]], "CHW*",D1066:AE1066)</f>
        <v>0</v>
      </c>
      <c r="AK1066" s="9">
        <f>SUMIF(Table1[[#Headers],[Steam Consumption]:[CHW Consumption_2]], "DW*",D1066:AE1066)</f>
        <v>0</v>
      </c>
      <c r="AL1066" s="9">
        <f>Table1[[#This Row],[Total Elec Consumption]]*3.412</f>
        <v>55122.120815238093</v>
      </c>
      <c r="AM1066" s="9">
        <f>Table1[[#This Row],[Total Gas Consumption]]*1</f>
        <v>0</v>
      </c>
      <c r="AN1066" s="9">
        <f>Table1[[#This Row],[Total Steam Consumption]]*950/1000</f>
        <v>8222.4399999999987</v>
      </c>
      <c r="AO1066" s="9">
        <f>Table1[[#This Row],[Total HW Consumption]]</f>
        <v>0</v>
      </c>
      <c r="AP1066" s="9">
        <f>Table1[[#This Row],[Total CHW Consumption]]</f>
        <v>0</v>
      </c>
      <c r="AQ1066" s="9">
        <f>Table1[[#This Row],[Total DW Consumption]]*0</f>
        <v>0</v>
      </c>
      <c r="AR1066" s="9">
        <f>SUM(Table1[[#This Row],[Total Elec Energy]:[Total DW Energy]])</f>
        <v>63344.560815238088</v>
      </c>
      <c r="AS1066" s="7">
        <f>IFERROR(Table1[[#This Row],[Total Building Energy (kBTU)]]/Table1[[#This Row],[Building Area]],0)</f>
        <v>2.0837712035013682</v>
      </c>
    </row>
    <row r="1067" spans="1:45" x14ac:dyDescent="0.25">
      <c r="A1067" s="4">
        <v>43617</v>
      </c>
      <c r="B1067" t="s">
        <v>120</v>
      </c>
      <c r="C1067">
        <f>VLOOKUP(Table1[[#This Row],[Building]],Building_Areas,2,FALSE)</f>
        <v>36500</v>
      </c>
      <c r="D1067">
        <v>1821.428571428572</v>
      </c>
      <c r="E1067">
        <v>20838.888888888891</v>
      </c>
      <c r="F1067">
        <v>1984355.4996031751</v>
      </c>
      <c r="G1067">
        <v>54.365904098717117</v>
      </c>
      <c r="K1067">
        <v>10.714285714285721</v>
      </c>
      <c r="L1067">
        <v>252107.1428571429</v>
      </c>
      <c r="N1067">
        <v>3200</v>
      </c>
      <c r="AF1067" s="9">
        <f>SUMIF(Table1[[#Headers],[Steam Consumption]:[CHW Consumption_2]], "Elec*",D1067:AE1067)</f>
        <v>20838.888888888891</v>
      </c>
      <c r="AG1067" s="9">
        <f>SUMIF(Table1[[#Headers],[Steam Consumption]:[CHW Consumption_2]], "Gas*",D1067:AE1067)</f>
        <v>0</v>
      </c>
      <c r="AH1067" s="9">
        <f>SUMIF(Table1[[#Headers],[Steam Consumption]:[CHW Consumption_2]], "Steam*",D1067:AE1067)</f>
        <v>1821.428571428572</v>
      </c>
      <c r="AI1067" s="9">
        <f>SUMIF(Table1[[#Headers],[Steam Consumption]:[CHW Consumption_2]], "HW *",D1067:AE1067)</f>
        <v>10.714285714285721</v>
      </c>
      <c r="AJ1067" s="9">
        <f>SUMIF(Table1[[#Headers],[Steam Consumption]:[CHW Consumption_2]], "CHW*",D1067:AE1067)</f>
        <v>3200</v>
      </c>
      <c r="AK1067" s="9">
        <f>SUMIF(Table1[[#Headers],[Steam Consumption]:[CHW Consumption_2]], "DW*",D1067:AE1067)</f>
        <v>252107.1428571429</v>
      </c>
      <c r="AL1067" s="9">
        <f>Table1[[#This Row],[Total Elec Consumption]]*3.412</f>
        <v>71102.288888888899</v>
      </c>
      <c r="AM1067" s="9">
        <f>Table1[[#This Row],[Total Gas Consumption]]*1</f>
        <v>0</v>
      </c>
      <c r="AN1067" s="9">
        <f>Table1[[#This Row],[Total Steam Consumption]]*950/1000</f>
        <v>1730.3571428571433</v>
      </c>
      <c r="AO1067" s="9">
        <f>Table1[[#This Row],[Total HW Consumption]]</f>
        <v>10.714285714285721</v>
      </c>
      <c r="AP1067" s="9">
        <f>Table1[[#This Row],[Total CHW Consumption]]</f>
        <v>3200</v>
      </c>
      <c r="AQ1067" s="9">
        <f>Table1[[#This Row],[Total DW Consumption]]*0</f>
        <v>0</v>
      </c>
      <c r="AR1067" s="9">
        <f>SUM(Table1[[#This Row],[Total Elec Energy]:[Total DW Energy]])</f>
        <v>76043.360317460334</v>
      </c>
      <c r="AS1067" s="7">
        <f>IFERROR(Table1[[#This Row],[Total Building Energy (kBTU)]]/Table1[[#This Row],[Building Area]],0)</f>
        <v>2.0833797347249408</v>
      </c>
    </row>
    <row r="1068" spans="1:45" x14ac:dyDescent="0.25">
      <c r="A1068" s="4">
        <v>44348</v>
      </c>
      <c r="B1068" t="s">
        <v>69</v>
      </c>
      <c r="C1068">
        <f>VLOOKUP(Table1[[#This Row],[Building]],Building_Areas,2,FALSE)</f>
        <v>12402</v>
      </c>
      <c r="E1068">
        <v>7552</v>
      </c>
      <c r="F1068">
        <v>25767.423999999999</v>
      </c>
      <c r="G1068">
        <v>2.0776829543622002</v>
      </c>
      <c r="AF1068" s="9">
        <f>SUMIF(Table1[[#Headers],[Steam Consumption]:[CHW Consumption_2]], "Elec*",D1068:AE1068)</f>
        <v>7552</v>
      </c>
      <c r="AG1068" s="9">
        <f>SUMIF(Table1[[#Headers],[Steam Consumption]:[CHW Consumption_2]], "Gas*",D1068:AE1068)</f>
        <v>0</v>
      </c>
      <c r="AH1068" s="9">
        <f>SUMIF(Table1[[#Headers],[Steam Consumption]:[CHW Consumption_2]], "Steam*",D1068:AE1068)</f>
        <v>0</v>
      </c>
      <c r="AI1068" s="9">
        <f>SUMIF(Table1[[#Headers],[Steam Consumption]:[CHW Consumption_2]], "HW *",D1068:AE1068)</f>
        <v>0</v>
      </c>
      <c r="AJ1068" s="9">
        <f>SUMIF(Table1[[#Headers],[Steam Consumption]:[CHW Consumption_2]], "CHW*",D1068:AE1068)</f>
        <v>0</v>
      </c>
      <c r="AK1068" s="9">
        <f>SUMIF(Table1[[#Headers],[Steam Consumption]:[CHW Consumption_2]], "DW*",D1068:AE1068)</f>
        <v>0</v>
      </c>
      <c r="AL1068" s="9">
        <f>Table1[[#This Row],[Total Elec Consumption]]*3.412</f>
        <v>25767.423999999999</v>
      </c>
      <c r="AM1068" s="9">
        <f>Table1[[#This Row],[Total Gas Consumption]]*1</f>
        <v>0</v>
      </c>
      <c r="AN1068" s="9">
        <f>Table1[[#This Row],[Total Steam Consumption]]*950/1000</f>
        <v>0</v>
      </c>
      <c r="AO1068" s="9">
        <f>Table1[[#This Row],[Total HW Consumption]]</f>
        <v>0</v>
      </c>
      <c r="AP1068" s="9">
        <f>Table1[[#This Row],[Total CHW Consumption]]</f>
        <v>0</v>
      </c>
      <c r="AQ1068" s="9">
        <f>Table1[[#This Row],[Total DW Consumption]]*0</f>
        <v>0</v>
      </c>
      <c r="AR1068" s="9">
        <f>SUM(Table1[[#This Row],[Total Elec Energy]:[Total DW Energy]])</f>
        <v>25767.423999999999</v>
      </c>
      <c r="AS1068" s="7">
        <f>IFERROR(Table1[[#This Row],[Total Building Energy (kBTU)]]/Table1[[#This Row],[Building Area]],0)</f>
        <v>2.0776829543621997</v>
      </c>
    </row>
    <row r="1069" spans="1:45" x14ac:dyDescent="0.25">
      <c r="A1069" s="4">
        <v>43800</v>
      </c>
      <c r="B1069" t="s">
        <v>61</v>
      </c>
      <c r="C1069">
        <f>VLOOKUP(Table1[[#This Row],[Building]],Building_Areas,2,FALSE)</f>
        <v>41576</v>
      </c>
      <c r="D1069">
        <v>0</v>
      </c>
      <c r="E1069">
        <v>25247.777777777781</v>
      </c>
      <c r="F1069">
        <v>86145.41777777778</v>
      </c>
      <c r="G1069">
        <v>2.0719986958287899</v>
      </c>
      <c r="AF1069" s="9">
        <f>SUMIF(Table1[[#Headers],[Steam Consumption]:[CHW Consumption_2]], "Elec*",D1069:AE1069)</f>
        <v>25247.777777777781</v>
      </c>
      <c r="AG1069" s="9">
        <f>SUMIF(Table1[[#Headers],[Steam Consumption]:[CHW Consumption_2]], "Gas*",D1069:AE1069)</f>
        <v>0</v>
      </c>
      <c r="AH1069" s="9">
        <f>SUMIF(Table1[[#Headers],[Steam Consumption]:[CHW Consumption_2]], "Steam*",D1069:AE1069)</f>
        <v>0</v>
      </c>
      <c r="AI1069" s="9">
        <f>SUMIF(Table1[[#Headers],[Steam Consumption]:[CHW Consumption_2]], "HW *",D1069:AE1069)</f>
        <v>0</v>
      </c>
      <c r="AJ1069" s="9">
        <f>SUMIF(Table1[[#Headers],[Steam Consumption]:[CHW Consumption_2]], "CHW*",D1069:AE1069)</f>
        <v>0</v>
      </c>
      <c r="AK1069" s="9">
        <f>SUMIF(Table1[[#Headers],[Steam Consumption]:[CHW Consumption_2]], "DW*",D1069:AE1069)</f>
        <v>0</v>
      </c>
      <c r="AL1069" s="9">
        <f>Table1[[#This Row],[Total Elec Consumption]]*3.412</f>
        <v>86145.41777777778</v>
      </c>
      <c r="AM1069" s="9">
        <f>Table1[[#This Row],[Total Gas Consumption]]*1</f>
        <v>0</v>
      </c>
      <c r="AN1069" s="9">
        <f>Table1[[#This Row],[Total Steam Consumption]]*950/1000</f>
        <v>0</v>
      </c>
      <c r="AO1069" s="9">
        <f>Table1[[#This Row],[Total HW Consumption]]</f>
        <v>0</v>
      </c>
      <c r="AP1069" s="9">
        <f>Table1[[#This Row],[Total CHW Consumption]]</f>
        <v>0</v>
      </c>
      <c r="AQ1069" s="9">
        <f>Table1[[#This Row],[Total DW Consumption]]*0</f>
        <v>0</v>
      </c>
      <c r="AR1069" s="9">
        <f>SUM(Table1[[#This Row],[Total Elec Energy]:[Total DW Energy]])</f>
        <v>86145.41777777778</v>
      </c>
      <c r="AS1069" s="7">
        <f>IFERROR(Table1[[#This Row],[Total Building Energy (kBTU)]]/Table1[[#This Row],[Building Area]],0)</f>
        <v>2.0719986958287904</v>
      </c>
    </row>
    <row r="1070" spans="1:45" x14ac:dyDescent="0.25">
      <c r="A1070" s="4">
        <v>43709</v>
      </c>
      <c r="B1070" t="s">
        <v>69</v>
      </c>
      <c r="C1070">
        <f>VLOOKUP(Table1[[#This Row],[Building]],Building_Areas,2,FALSE)</f>
        <v>12402</v>
      </c>
      <c r="E1070">
        <v>7524.4444444444443</v>
      </c>
      <c r="F1070">
        <v>25673.404444444441</v>
      </c>
      <c r="G1070">
        <v>2.0701019548818289</v>
      </c>
      <c r="AF1070" s="9">
        <f>SUMIF(Table1[[#Headers],[Steam Consumption]:[CHW Consumption_2]], "Elec*",D1070:AE1070)</f>
        <v>7524.4444444444443</v>
      </c>
      <c r="AG1070" s="9">
        <f>SUMIF(Table1[[#Headers],[Steam Consumption]:[CHW Consumption_2]], "Gas*",D1070:AE1070)</f>
        <v>0</v>
      </c>
      <c r="AH1070" s="9">
        <f>SUMIF(Table1[[#Headers],[Steam Consumption]:[CHW Consumption_2]], "Steam*",D1070:AE1070)</f>
        <v>0</v>
      </c>
      <c r="AI1070" s="9">
        <f>SUMIF(Table1[[#Headers],[Steam Consumption]:[CHW Consumption_2]], "HW *",D1070:AE1070)</f>
        <v>0</v>
      </c>
      <c r="AJ1070" s="9">
        <f>SUMIF(Table1[[#Headers],[Steam Consumption]:[CHW Consumption_2]], "CHW*",D1070:AE1070)</f>
        <v>0</v>
      </c>
      <c r="AK1070" s="9">
        <f>SUMIF(Table1[[#Headers],[Steam Consumption]:[CHW Consumption_2]], "DW*",D1070:AE1070)</f>
        <v>0</v>
      </c>
      <c r="AL1070" s="9">
        <f>Table1[[#This Row],[Total Elec Consumption]]*3.412</f>
        <v>25673.404444444444</v>
      </c>
      <c r="AM1070" s="9">
        <f>Table1[[#This Row],[Total Gas Consumption]]*1</f>
        <v>0</v>
      </c>
      <c r="AN1070" s="9">
        <f>Table1[[#This Row],[Total Steam Consumption]]*950/1000</f>
        <v>0</v>
      </c>
      <c r="AO1070" s="9">
        <f>Table1[[#This Row],[Total HW Consumption]]</f>
        <v>0</v>
      </c>
      <c r="AP1070" s="9">
        <f>Table1[[#This Row],[Total CHW Consumption]]</f>
        <v>0</v>
      </c>
      <c r="AQ1070" s="9">
        <f>Table1[[#This Row],[Total DW Consumption]]*0</f>
        <v>0</v>
      </c>
      <c r="AR1070" s="9">
        <f>SUM(Table1[[#This Row],[Total Elec Energy]:[Total DW Energy]])</f>
        <v>25673.404444444444</v>
      </c>
      <c r="AS1070" s="7">
        <f>IFERROR(Table1[[#This Row],[Total Building Energy (kBTU)]]/Table1[[#This Row],[Building Area]],0)</f>
        <v>2.0701019548818289</v>
      </c>
    </row>
    <row r="1071" spans="1:45" x14ac:dyDescent="0.25">
      <c r="A1071" s="4">
        <v>43709</v>
      </c>
      <c r="B1071" t="s">
        <v>101</v>
      </c>
      <c r="C1071">
        <f>VLOOKUP(Table1[[#This Row],[Building]],Building_Areas,2,FALSE)</f>
        <v>30399</v>
      </c>
      <c r="D1071">
        <v>10060.714285714281</v>
      </c>
      <c r="E1071">
        <v>8606.6666666666679</v>
      </c>
      <c r="F1071">
        <v>9228696.9266666658</v>
      </c>
      <c r="G1071">
        <v>303.58554316479712</v>
      </c>
      <c r="H1071">
        <v>0</v>
      </c>
      <c r="I1071">
        <v>7022.1428571428578</v>
      </c>
      <c r="AF1071" s="9">
        <f>SUMIF(Table1[[#Headers],[Steam Consumption]:[CHW Consumption_2]], "Elec*",D1071:AE1071)</f>
        <v>15628.809523809527</v>
      </c>
      <c r="AG1071" s="9">
        <f>SUMIF(Table1[[#Headers],[Steam Consumption]:[CHW Consumption_2]], "Gas*",D1071:AE1071)</f>
        <v>0</v>
      </c>
      <c r="AH1071" s="9">
        <f>SUMIF(Table1[[#Headers],[Steam Consumption]:[CHW Consumption_2]], "Steam*",D1071:AE1071)</f>
        <v>10060.714285714281</v>
      </c>
      <c r="AI1071" s="9">
        <f>SUMIF(Table1[[#Headers],[Steam Consumption]:[CHW Consumption_2]], "HW *",D1071:AE1071)</f>
        <v>0</v>
      </c>
      <c r="AJ1071" s="9">
        <f>SUMIF(Table1[[#Headers],[Steam Consumption]:[CHW Consumption_2]], "CHW*",D1071:AE1071)</f>
        <v>0</v>
      </c>
      <c r="AK1071" s="9">
        <f>SUMIF(Table1[[#Headers],[Steam Consumption]:[CHW Consumption_2]], "DW*",D1071:AE1071)</f>
        <v>0</v>
      </c>
      <c r="AL1071" s="9">
        <f>Table1[[#This Row],[Total Elec Consumption]]*3.412</f>
        <v>53325.498095238101</v>
      </c>
      <c r="AM1071" s="9">
        <f>Table1[[#This Row],[Total Gas Consumption]]*1</f>
        <v>0</v>
      </c>
      <c r="AN1071" s="9">
        <f>Table1[[#This Row],[Total Steam Consumption]]*950/1000</f>
        <v>9557.678571428567</v>
      </c>
      <c r="AO1071" s="9">
        <f>Table1[[#This Row],[Total HW Consumption]]</f>
        <v>0</v>
      </c>
      <c r="AP1071" s="9">
        <f>Table1[[#This Row],[Total CHW Consumption]]</f>
        <v>0</v>
      </c>
      <c r="AQ1071" s="9">
        <f>Table1[[#This Row],[Total DW Consumption]]*0</f>
        <v>0</v>
      </c>
      <c r="AR1071" s="9">
        <f>SUM(Table1[[#This Row],[Total Elec Energy]:[Total DW Energy]])</f>
        <v>62883.176666666666</v>
      </c>
      <c r="AS1071" s="7">
        <f>IFERROR(Table1[[#This Row],[Total Building Energy (kBTU)]]/Table1[[#This Row],[Building Area]],0)</f>
        <v>2.0685935940875249</v>
      </c>
    </row>
    <row r="1072" spans="1:45" x14ac:dyDescent="0.25">
      <c r="A1072" s="4">
        <v>43282</v>
      </c>
      <c r="B1072" t="s">
        <v>120</v>
      </c>
      <c r="C1072">
        <f>VLOOKUP(Table1[[#This Row],[Building]],Building_Areas,2,FALSE)</f>
        <v>36500</v>
      </c>
      <c r="D1072">
        <v>445.71428570151329</v>
      </c>
      <c r="E1072">
        <v>21981.857142856341</v>
      </c>
      <c r="K1072">
        <v>0</v>
      </c>
      <c r="L1072">
        <v>163342.85714289549</v>
      </c>
      <c r="AF1072" s="9">
        <f>SUMIF(Table1[[#Headers],[Steam Consumption]:[CHW Consumption_2]], "Elec*",D1072:AE1072)</f>
        <v>21981.857142856341</v>
      </c>
      <c r="AG1072" s="9">
        <f>SUMIF(Table1[[#Headers],[Steam Consumption]:[CHW Consumption_2]], "Gas*",D1072:AE1072)</f>
        <v>0</v>
      </c>
      <c r="AH1072" s="9">
        <f>SUMIF(Table1[[#Headers],[Steam Consumption]:[CHW Consumption_2]], "Steam*",D1072:AE1072)</f>
        <v>445.71428570151329</v>
      </c>
      <c r="AI1072" s="9">
        <f>SUMIF(Table1[[#Headers],[Steam Consumption]:[CHW Consumption_2]], "HW *",D1072:AE1072)</f>
        <v>0</v>
      </c>
      <c r="AJ1072" s="9">
        <f>SUMIF(Table1[[#Headers],[Steam Consumption]:[CHW Consumption_2]], "CHW*",D1072:AE1072)</f>
        <v>0</v>
      </c>
      <c r="AK1072" s="9">
        <f>SUMIF(Table1[[#Headers],[Steam Consumption]:[CHW Consumption_2]], "DW*",D1072:AE1072)</f>
        <v>163342.85714289549</v>
      </c>
      <c r="AL1072" s="9">
        <f>Table1[[#This Row],[Total Elec Consumption]]*3.412</f>
        <v>75002.096571425835</v>
      </c>
      <c r="AM1072" s="9">
        <f>Table1[[#This Row],[Total Gas Consumption]]*1</f>
        <v>0</v>
      </c>
      <c r="AN1072" s="9">
        <f>Table1[[#This Row],[Total Steam Consumption]]*950/1000</f>
        <v>423.42857141643765</v>
      </c>
      <c r="AO1072" s="9">
        <f>Table1[[#This Row],[Total HW Consumption]]</f>
        <v>0</v>
      </c>
      <c r="AP1072" s="9">
        <f>Table1[[#This Row],[Total CHW Consumption]]</f>
        <v>0</v>
      </c>
      <c r="AQ1072" s="9">
        <f>Table1[[#This Row],[Total DW Consumption]]*0</f>
        <v>0</v>
      </c>
      <c r="AR1072" s="9">
        <f>SUM(Table1[[#This Row],[Total Elec Energy]:[Total DW Energy]])</f>
        <v>75425.525142842278</v>
      </c>
      <c r="AS1072" s="7">
        <f>IFERROR(Table1[[#This Row],[Total Building Energy (kBTU)]]/Table1[[#This Row],[Building Area]],0)</f>
        <v>2.0664527436395144</v>
      </c>
    </row>
    <row r="1073" spans="1:45" x14ac:dyDescent="0.25">
      <c r="A1073" s="4">
        <v>44166</v>
      </c>
      <c r="B1073" t="s">
        <v>72</v>
      </c>
      <c r="C1073">
        <f>VLOOKUP(Table1[[#This Row],[Building]],Building_Areas,2,FALSE)</f>
        <v>69559</v>
      </c>
      <c r="E1073">
        <v>29510</v>
      </c>
      <c r="F1073">
        <v>100730.63</v>
      </c>
      <c r="G1073">
        <v>1.4481322330683299</v>
      </c>
      <c r="K1073">
        <v>42510</v>
      </c>
      <c r="L1073">
        <v>0</v>
      </c>
      <c r="AF1073" s="9">
        <f>SUMIF(Table1[[#Headers],[Steam Consumption]:[CHW Consumption_2]], "Elec*",D1073:AE1073)</f>
        <v>29510</v>
      </c>
      <c r="AG1073" s="9">
        <f>SUMIF(Table1[[#Headers],[Steam Consumption]:[CHW Consumption_2]], "Gas*",D1073:AE1073)</f>
        <v>0</v>
      </c>
      <c r="AH1073" s="9">
        <f>SUMIF(Table1[[#Headers],[Steam Consumption]:[CHW Consumption_2]], "Steam*",D1073:AE1073)</f>
        <v>0</v>
      </c>
      <c r="AI1073" s="9">
        <f>SUMIF(Table1[[#Headers],[Steam Consumption]:[CHW Consumption_2]], "HW *",D1073:AE1073)</f>
        <v>42510</v>
      </c>
      <c r="AJ1073" s="9">
        <f>SUMIF(Table1[[#Headers],[Steam Consumption]:[CHW Consumption_2]], "CHW*",D1073:AE1073)</f>
        <v>0</v>
      </c>
      <c r="AK1073" s="9">
        <f>SUMIF(Table1[[#Headers],[Steam Consumption]:[CHW Consumption_2]], "DW*",D1073:AE1073)</f>
        <v>0</v>
      </c>
      <c r="AL1073" s="9">
        <f>Table1[[#This Row],[Total Elec Consumption]]*3.412</f>
        <v>100688.12</v>
      </c>
      <c r="AM1073" s="9">
        <f>Table1[[#This Row],[Total Gas Consumption]]*1</f>
        <v>0</v>
      </c>
      <c r="AN1073" s="9">
        <f>Table1[[#This Row],[Total Steam Consumption]]*950/1000</f>
        <v>0</v>
      </c>
      <c r="AO1073" s="9">
        <f>Table1[[#This Row],[Total HW Consumption]]</f>
        <v>42510</v>
      </c>
      <c r="AP1073" s="9">
        <f>Table1[[#This Row],[Total CHW Consumption]]</f>
        <v>0</v>
      </c>
      <c r="AQ1073" s="9">
        <f>Table1[[#This Row],[Total DW Consumption]]*0</f>
        <v>0</v>
      </c>
      <c r="AR1073" s="9">
        <f>SUM(Table1[[#This Row],[Total Elec Energy]:[Total DW Energy]])</f>
        <v>143198.12</v>
      </c>
      <c r="AS1073" s="7">
        <f>IFERROR(Table1[[#This Row],[Total Building Energy (kBTU)]]/Table1[[#This Row],[Building Area]],0)</f>
        <v>2.0586569674664674</v>
      </c>
    </row>
    <row r="1074" spans="1:45" x14ac:dyDescent="0.25">
      <c r="A1074" s="4">
        <v>44378</v>
      </c>
      <c r="B1074" t="s">
        <v>116</v>
      </c>
      <c r="C1074">
        <f>VLOOKUP(Table1[[#This Row],[Building]],Building_Areas,2,FALSE)</f>
        <v>12876</v>
      </c>
      <c r="E1074">
        <v>7750</v>
      </c>
      <c r="F1074">
        <v>26443</v>
      </c>
      <c r="G1074">
        <v>2.0536657347002181</v>
      </c>
      <c r="AF1074" s="9">
        <f>SUMIF(Table1[[#Headers],[Steam Consumption]:[CHW Consumption_2]], "Elec*",D1074:AE1074)</f>
        <v>7750</v>
      </c>
      <c r="AG1074" s="9">
        <f>SUMIF(Table1[[#Headers],[Steam Consumption]:[CHW Consumption_2]], "Gas*",D1074:AE1074)</f>
        <v>0</v>
      </c>
      <c r="AH1074" s="9">
        <f>SUMIF(Table1[[#Headers],[Steam Consumption]:[CHW Consumption_2]], "Steam*",D1074:AE1074)</f>
        <v>0</v>
      </c>
      <c r="AI1074" s="9">
        <f>SUMIF(Table1[[#Headers],[Steam Consumption]:[CHW Consumption_2]], "HW *",D1074:AE1074)</f>
        <v>0</v>
      </c>
      <c r="AJ1074" s="9">
        <f>SUMIF(Table1[[#Headers],[Steam Consumption]:[CHW Consumption_2]], "CHW*",D1074:AE1074)</f>
        <v>0</v>
      </c>
      <c r="AK1074" s="9">
        <f>SUMIF(Table1[[#Headers],[Steam Consumption]:[CHW Consumption_2]], "DW*",D1074:AE1074)</f>
        <v>0</v>
      </c>
      <c r="AL1074" s="9">
        <f>Table1[[#This Row],[Total Elec Consumption]]*3.412</f>
        <v>26443</v>
      </c>
      <c r="AM1074" s="9">
        <f>Table1[[#This Row],[Total Gas Consumption]]*1</f>
        <v>0</v>
      </c>
      <c r="AN1074" s="9">
        <f>Table1[[#This Row],[Total Steam Consumption]]*950/1000</f>
        <v>0</v>
      </c>
      <c r="AO1074" s="9">
        <f>Table1[[#This Row],[Total HW Consumption]]</f>
        <v>0</v>
      </c>
      <c r="AP1074" s="9">
        <f>Table1[[#This Row],[Total CHW Consumption]]</f>
        <v>0</v>
      </c>
      <c r="AQ1074" s="9">
        <f>Table1[[#This Row],[Total DW Consumption]]*0</f>
        <v>0</v>
      </c>
      <c r="AR1074" s="9">
        <f>SUM(Table1[[#This Row],[Total Elec Energy]:[Total DW Energy]])</f>
        <v>26443</v>
      </c>
      <c r="AS1074" s="7">
        <f>IFERROR(Table1[[#This Row],[Total Building Energy (kBTU)]]/Table1[[#This Row],[Building Area]],0)</f>
        <v>2.0536657347002176</v>
      </c>
    </row>
    <row r="1075" spans="1:45" x14ac:dyDescent="0.25">
      <c r="A1075" s="4">
        <v>44470</v>
      </c>
      <c r="B1075" t="s">
        <v>101</v>
      </c>
      <c r="C1075">
        <f>VLOOKUP(Table1[[#This Row],[Building]],Building_Areas,2,FALSE)</f>
        <v>30399</v>
      </c>
      <c r="D1075">
        <v>33458.620689655167</v>
      </c>
      <c r="E1075">
        <v>5010.9285714285716</v>
      </c>
      <c r="F1075">
        <v>30544788.75394088</v>
      </c>
      <c r="G1075">
        <v>1004.795840453333</v>
      </c>
      <c r="H1075">
        <v>0</v>
      </c>
      <c r="I1075">
        <v>3935.9310344827591</v>
      </c>
      <c r="AF1075" s="9">
        <f>SUMIF(Table1[[#Headers],[Steam Consumption]:[CHW Consumption_2]], "Elec*",D1075:AE1075)</f>
        <v>8946.8596059113297</v>
      </c>
      <c r="AG1075" s="9">
        <f>SUMIF(Table1[[#Headers],[Steam Consumption]:[CHW Consumption_2]], "Gas*",D1075:AE1075)</f>
        <v>0</v>
      </c>
      <c r="AH1075" s="9">
        <f>SUMIF(Table1[[#Headers],[Steam Consumption]:[CHW Consumption_2]], "Steam*",D1075:AE1075)</f>
        <v>33458.620689655167</v>
      </c>
      <c r="AI1075" s="9">
        <f>SUMIF(Table1[[#Headers],[Steam Consumption]:[CHW Consumption_2]], "HW *",D1075:AE1075)</f>
        <v>0</v>
      </c>
      <c r="AJ1075" s="9">
        <f>SUMIF(Table1[[#Headers],[Steam Consumption]:[CHW Consumption_2]], "CHW*",D1075:AE1075)</f>
        <v>0</v>
      </c>
      <c r="AK1075" s="9">
        <f>SUMIF(Table1[[#Headers],[Steam Consumption]:[CHW Consumption_2]], "DW*",D1075:AE1075)</f>
        <v>0</v>
      </c>
      <c r="AL1075" s="9">
        <f>Table1[[#This Row],[Total Elec Consumption]]*3.412</f>
        <v>30526.684975369455</v>
      </c>
      <c r="AM1075" s="9">
        <f>Table1[[#This Row],[Total Gas Consumption]]*1</f>
        <v>0</v>
      </c>
      <c r="AN1075" s="9">
        <f>Table1[[#This Row],[Total Steam Consumption]]*950/1000</f>
        <v>31785.689655172409</v>
      </c>
      <c r="AO1075" s="9">
        <f>Table1[[#This Row],[Total HW Consumption]]</f>
        <v>0</v>
      </c>
      <c r="AP1075" s="9">
        <f>Table1[[#This Row],[Total CHW Consumption]]</f>
        <v>0</v>
      </c>
      <c r="AQ1075" s="9">
        <f>Table1[[#This Row],[Total DW Consumption]]*0</f>
        <v>0</v>
      </c>
      <c r="AR1075" s="9">
        <f>SUM(Table1[[#This Row],[Total Elec Energy]:[Total DW Energy]])</f>
        <v>62312.374630541861</v>
      </c>
      <c r="AS1075" s="7">
        <f>IFERROR(Table1[[#This Row],[Total Building Energy (kBTU)]]/Table1[[#This Row],[Building Area]],0)</f>
        <v>2.0498165936557737</v>
      </c>
    </row>
    <row r="1076" spans="1:45" x14ac:dyDescent="0.25">
      <c r="A1076" s="4">
        <v>44440</v>
      </c>
      <c r="B1076" t="s">
        <v>66</v>
      </c>
      <c r="C1076">
        <f>VLOOKUP(Table1[[#This Row],[Building]],Building_Areas,2,FALSE)</f>
        <v>39542</v>
      </c>
      <c r="D1076">
        <v>0</v>
      </c>
      <c r="E1076">
        <v>23731.071428571431</v>
      </c>
      <c r="F1076">
        <v>80970.415714285715</v>
      </c>
      <c r="G1076">
        <v>2.0477066338143168</v>
      </c>
      <c r="AF1076" s="9">
        <f>SUMIF(Table1[[#Headers],[Steam Consumption]:[CHW Consumption_2]], "Elec*",D1076:AE1076)</f>
        <v>23731.071428571431</v>
      </c>
      <c r="AG1076" s="9">
        <f>SUMIF(Table1[[#Headers],[Steam Consumption]:[CHW Consumption_2]], "Gas*",D1076:AE1076)</f>
        <v>0</v>
      </c>
      <c r="AH1076" s="9">
        <f>SUMIF(Table1[[#Headers],[Steam Consumption]:[CHW Consumption_2]], "Steam*",D1076:AE1076)</f>
        <v>0</v>
      </c>
      <c r="AI1076" s="9">
        <f>SUMIF(Table1[[#Headers],[Steam Consumption]:[CHW Consumption_2]], "HW *",D1076:AE1076)</f>
        <v>0</v>
      </c>
      <c r="AJ1076" s="9">
        <f>SUMIF(Table1[[#Headers],[Steam Consumption]:[CHW Consumption_2]], "CHW*",D1076:AE1076)</f>
        <v>0</v>
      </c>
      <c r="AK1076" s="9">
        <f>SUMIF(Table1[[#Headers],[Steam Consumption]:[CHW Consumption_2]], "DW*",D1076:AE1076)</f>
        <v>0</v>
      </c>
      <c r="AL1076" s="9">
        <f>Table1[[#This Row],[Total Elec Consumption]]*3.412</f>
        <v>80970.415714285715</v>
      </c>
      <c r="AM1076" s="9">
        <f>Table1[[#This Row],[Total Gas Consumption]]*1</f>
        <v>0</v>
      </c>
      <c r="AN1076" s="9">
        <f>Table1[[#This Row],[Total Steam Consumption]]*950/1000</f>
        <v>0</v>
      </c>
      <c r="AO1076" s="9">
        <f>Table1[[#This Row],[Total HW Consumption]]</f>
        <v>0</v>
      </c>
      <c r="AP1076" s="9">
        <f>Table1[[#This Row],[Total CHW Consumption]]</f>
        <v>0</v>
      </c>
      <c r="AQ1076" s="9">
        <f>Table1[[#This Row],[Total DW Consumption]]*0</f>
        <v>0</v>
      </c>
      <c r="AR1076" s="9">
        <f>SUM(Table1[[#This Row],[Total Elec Energy]:[Total DW Energy]])</f>
        <v>80970.415714285715</v>
      </c>
      <c r="AS1076" s="7">
        <f>IFERROR(Table1[[#This Row],[Total Building Energy (kBTU)]]/Table1[[#This Row],[Building Area]],0)</f>
        <v>2.0477066338143168</v>
      </c>
    </row>
    <row r="1077" spans="1:45" x14ac:dyDescent="0.25">
      <c r="A1077" s="4">
        <v>44409</v>
      </c>
      <c r="B1077" t="s">
        <v>97</v>
      </c>
      <c r="C1077">
        <f>VLOOKUP(Table1[[#This Row],[Building]],Building_Areas,2,FALSE)</f>
        <v>15616</v>
      </c>
      <c r="E1077">
        <v>9101</v>
      </c>
      <c r="F1077">
        <v>123052.61199999999</v>
      </c>
      <c r="G1077">
        <v>7.8799059938524589</v>
      </c>
      <c r="J1077">
        <v>920</v>
      </c>
      <c r="AF1077" s="9">
        <f>SUMIF(Table1[[#Headers],[Steam Consumption]:[CHW Consumption_2]], "Elec*",D1077:AE1077)</f>
        <v>9101</v>
      </c>
      <c r="AG1077" s="9">
        <f>SUMIF(Table1[[#Headers],[Steam Consumption]:[CHW Consumption_2]], "Gas*",D1077:AE1077)</f>
        <v>920</v>
      </c>
      <c r="AH1077" s="9">
        <f>SUMIF(Table1[[#Headers],[Steam Consumption]:[CHW Consumption_2]], "Steam*",D1077:AE1077)</f>
        <v>0</v>
      </c>
      <c r="AI1077" s="9">
        <f>SUMIF(Table1[[#Headers],[Steam Consumption]:[CHW Consumption_2]], "HW *",D1077:AE1077)</f>
        <v>0</v>
      </c>
      <c r="AJ1077" s="9">
        <f>SUMIF(Table1[[#Headers],[Steam Consumption]:[CHW Consumption_2]], "CHW*",D1077:AE1077)</f>
        <v>0</v>
      </c>
      <c r="AK1077" s="9">
        <f>SUMIF(Table1[[#Headers],[Steam Consumption]:[CHW Consumption_2]], "DW*",D1077:AE1077)</f>
        <v>0</v>
      </c>
      <c r="AL1077" s="9">
        <f>Table1[[#This Row],[Total Elec Consumption]]*3.412</f>
        <v>31052.612000000001</v>
      </c>
      <c r="AM1077" s="9">
        <f>Table1[[#This Row],[Total Gas Consumption]]*1</f>
        <v>920</v>
      </c>
      <c r="AN1077" s="9">
        <f>Table1[[#This Row],[Total Steam Consumption]]*950/1000</f>
        <v>0</v>
      </c>
      <c r="AO1077" s="9">
        <f>Table1[[#This Row],[Total HW Consumption]]</f>
        <v>0</v>
      </c>
      <c r="AP1077" s="9">
        <f>Table1[[#This Row],[Total CHW Consumption]]</f>
        <v>0</v>
      </c>
      <c r="AQ1077" s="9">
        <f>Table1[[#This Row],[Total DW Consumption]]*0</f>
        <v>0</v>
      </c>
      <c r="AR1077" s="9">
        <f>SUM(Table1[[#This Row],[Total Elec Energy]:[Total DW Energy]])</f>
        <v>31972.612000000001</v>
      </c>
      <c r="AS1077" s="7">
        <f>IFERROR(Table1[[#This Row],[Total Building Energy (kBTU)]]/Table1[[#This Row],[Building Area]],0)</f>
        <v>2.0474264856557376</v>
      </c>
    </row>
    <row r="1078" spans="1:45" x14ac:dyDescent="0.25">
      <c r="A1078" s="4">
        <v>43586</v>
      </c>
      <c r="B1078" t="s">
        <v>122</v>
      </c>
      <c r="C1078">
        <f>VLOOKUP(Table1[[#This Row],[Building]],Building_Areas,2,FALSE)</f>
        <v>83906</v>
      </c>
      <c r="D1078">
        <v>0</v>
      </c>
      <c r="F1078">
        <v>118613.7541091618</v>
      </c>
      <c r="G1078">
        <v>1.413650443462467</v>
      </c>
      <c r="H1078">
        <v>25253.57894736842</v>
      </c>
      <c r="I1078">
        <v>9494.6111111111113</v>
      </c>
      <c r="N1078">
        <v>52929.629629629628</v>
      </c>
      <c r="AF1078" s="9">
        <f>SUMIF(Table1[[#Headers],[Steam Consumption]:[CHW Consumption_2]], "Elec*",D1078:AE1078)</f>
        <v>34748.190058479529</v>
      </c>
      <c r="AG1078" s="9">
        <f>SUMIF(Table1[[#Headers],[Steam Consumption]:[CHW Consumption_2]], "Gas*",D1078:AE1078)</f>
        <v>0</v>
      </c>
      <c r="AH1078" s="9">
        <f>SUMIF(Table1[[#Headers],[Steam Consumption]:[CHW Consumption_2]], "Steam*",D1078:AE1078)</f>
        <v>0</v>
      </c>
      <c r="AI1078" s="9">
        <f>SUMIF(Table1[[#Headers],[Steam Consumption]:[CHW Consumption_2]], "HW *",D1078:AE1078)</f>
        <v>0</v>
      </c>
      <c r="AJ1078" s="9">
        <f>SUMIF(Table1[[#Headers],[Steam Consumption]:[CHW Consumption_2]], "CHW*",D1078:AE1078)</f>
        <v>52929.629629629628</v>
      </c>
      <c r="AK1078" s="9">
        <f>SUMIF(Table1[[#Headers],[Steam Consumption]:[CHW Consumption_2]], "DW*",D1078:AE1078)</f>
        <v>0</v>
      </c>
      <c r="AL1078" s="9">
        <f>Table1[[#This Row],[Total Elec Consumption]]*3.412</f>
        <v>118560.82447953215</v>
      </c>
      <c r="AM1078" s="9">
        <f>Table1[[#This Row],[Total Gas Consumption]]*1</f>
        <v>0</v>
      </c>
      <c r="AN1078" s="9">
        <f>Table1[[#This Row],[Total Steam Consumption]]*950/1000</f>
        <v>0</v>
      </c>
      <c r="AO1078" s="9">
        <f>Table1[[#This Row],[Total HW Consumption]]</f>
        <v>0</v>
      </c>
      <c r="AP1078" s="9">
        <f>Table1[[#This Row],[Total CHW Consumption]]</f>
        <v>52929.629629629628</v>
      </c>
      <c r="AQ1078" s="9">
        <f>Table1[[#This Row],[Total DW Consumption]]*0</f>
        <v>0</v>
      </c>
      <c r="AR1078" s="9">
        <f>SUM(Table1[[#This Row],[Total Elec Energy]:[Total DW Energy]])</f>
        <v>171490.45410916177</v>
      </c>
      <c r="AS1078" s="7">
        <f>IFERROR(Table1[[#This Row],[Total Building Energy (kBTU)]]/Table1[[#This Row],[Building Area]],0)</f>
        <v>2.043840179595759</v>
      </c>
    </row>
    <row r="1079" spans="1:45" x14ac:dyDescent="0.25">
      <c r="A1079" s="4">
        <v>44409</v>
      </c>
      <c r="B1079" t="s">
        <v>101</v>
      </c>
      <c r="C1079">
        <f>VLOOKUP(Table1[[#This Row],[Building]],Building_Areas,2,FALSE)</f>
        <v>30399</v>
      </c>
      <c r="D1079">
        <v>10890</v>
      </c>
      <c r="E1079">
        <v>5327</v>
      </c>
      <c r="F1079">
        <v>9983286.5</v>
      </c>
      <c r="G1079">
        <v>328.40838514424809</v>
      </c>
      <c r="H1079">
        <v>0</v>
      </c>
      <c r="I1079">
        <v>9798</v>
      </c>
      <c r="AF1079" s="9">
        <f>SUMIF(Table1[[#Headers],[Steam Consumption]:[CHW Consumption_2]], "Elec*",D1079:AE1079)</f>
        <v>15125</v>
      </c>
      <c r="AG1079" s="9">
        <f>SUMIF(Table1[[#Headers],[Steam Consumption]:[CHW Consumption_2]], "Gas*",D1079:AE1079)</f>
        <v>0</v>
      </c>
      <c r="AH1079" s="9">
        <f>SUMIF(Table1[[#Headers],[Steam Consumption]:[CHW Consumption_2]], "Steam*",D1079:AE1079)</f>
        <v>10890</v>
      </c>
      <c r="AI1079" s="9">
        <f>SUMIF(Table1[[#Headers],[Steam Consumption]:[CHW Consumption_2]], "HW *",D1079:AE1079)</f>
        <v>0</v>
      </c>
      <c r="AJ1079" s="9">
        <f>SUMIF(Table1[[#Headers],[Steam Consumption]:[CHW Consumption_2]], "CHW*",D1079:AE1079)</f>
        <v>0</v>
      </c>
      <c r="AK1079" s="9">
        <f>SUMIF(Table1[[#Headers],[Steam Consumption]:[CHW Consumption_2]], "DW*",D1079:AE1079)</f>
        <v>0</v>
      </c>
      <c r="AL1079" s="9">
        <f>Table1[[#This Row],[Total Elec Consumption]]*3.412</f>
        <v>51606.5</v>
      </c>
      <c r="AM1079" s="9">
        <f>Table1[[#This Row],[Total Gas Consumption]]*1</f>
        <v>0</v>
      </c>
      <c r="AN1079" s="9">
        <f>Table1[[#This Row],[Total Steam Consumption]]*950/1000</f>
        <v>10345.5</v>
      </c>
      <c r="AO1079" s="9">
        <f>Table1[[#This Row],[Total HW Consumption]]</f>
        <v>0</v>
      </c>
      <c r="AP1079" s="9">
        <f>Table1[[#This Row],[Total CHW Consumption]]</f>
        <v>0</v>
      </c>
      <c r="AQ1079" s="9">
        <f>Table1[[#This Row],[Total DW Consumption]]*0</f>
        <v>0</v>
      </c>
      <c r="AR1079" s="9">
        <f>SUM(Table1[[#This Row],[Total Elec Energy]:[Total DW Energy]])</f>
        <v>61952</v>
      </c>
      <c r="AS1079" s="7">
        <f>IFERROR(Table1[[#This Row],[Total Building Energy (kBTU)]]/Table1[[#This Row],[Building Area]],0)</f>
        <v>2.03796177505839</v>
      </c>
    </row>
    <row r="1080" spans="1:45" x14ac:dyDescent="0.25">
      <c r="A1080" s="4">
        <v>44743</v>
      </c>
      <c r="B1080" t="s">
        <v>68</v>
      </c>
      <c r="C1080">
        <f>VLOOKUP(Table1[[#This Row],[Building]],Building_Areas,2,FALSE)</f>
        <v>15616</v>
      </c>
      <c r="E1080">
        <v>7140.3333333333339</v>
      </c>
      <c r="F1080">
        <v>768362.81733333331</v>
      </c>
      <c r="G1080">
        <v>49.203561560792352</v>
      </c>
      <c r="J1080">
        <v>7440</v>
      </c>
      <c r="AF1080" s="9">
        <f>SUMIF(Table1[[#Headers],[Steam Consumption]:[CHW Consumption_2]], "Elec*",D1080:AE1080)</f>
        <v>7140.3333333333339</v>
      </c>
      <c r="AG1080" s="9">
        <f>SUMIF(Table1[[#Headers],[Steam Consumption]:[CHW Consumption_2]], "Gas*",D1080:AE1080)</f>
        <v>7440</v>
      </c>
      <c r="AH1080" s="9">
        <f>SUMIF(Table1[[#Headers],[Steam Consumption]:[CHW Consumption_2]], "Steam*",D1080:AE1080)</f>
        <v>0</v>
      </c>
      <c r="AI1080" s="9">
        <f>SUMIF(Table1[[#Headers],[Steam Consumption]:[CHW Consumption_2]], "HW *",D1080:AE1080)</f>
        <v>0</v>
      </c>
      <c r="AJ1080" s="9">
        <f>SUMIF(Table1[[#Headers],[Steam Consumption]:[CHW Consumption_2]], "CHW*",D1080:AE1080)</f>
        <v>0</v>
      </c>
      <c r="AK1080" s="9">
        <f>SUMIF(Table1[[#Headers],[Steam Consumption]:[CHW Consumption_2]], "DW*",D1080:AE1080)</f>
        <v>0</v>
      </c>
      <c r="AL1080" s="9">
        <f>Table1[[#This Row],[Total Elec Consumption]]*3.412</f>
        <v>24362.817333333336</v>
      </c>
      <c r="AM1080" s="9">
        <f>Table1[[#This Row],[Total Gas Consumption]]*1</f>
        <v>7440</v>
      </c>
      <c r="AN1080" s="9">
        <f>Table1[[#This Row],[Total Steam Consumption]]*950/1000</f>
        <v>0</v>
      </c>
      <c r="AO1080" s="9">
        <f>Table1[[#This Row],[Total HW Consumption]]</f>
        <v>0</v>
      </c>
      <c r="AP1080" s="9">
        <f>Table1[[#This Row],[Total CHW Consumption]]</f>
        <v>0</v>
      </c>
      <c r="AQ1080" s="9">
        <f>Table1[[#This Row],[Total DW Consumption]]*0</f>
        <v>0</v>
      </c>
      <c r="AR1080" s="9">
        <f>SUM(Table1[[#This Row],[Total Elec Energy]:[Total DW Energy]])</f>
        <v>31802.817333333336</v>
      </c>
      <c r="AS1080" s="7">
        <f>IFERROR(Table1[[#This Row],[Total Building Energy (kBTU)]]/Table1[[#This Row],[Building Area]],0)</f>
        <v>2.0365533640710383</v>
      </c>
    </row>
    <row r="1081" spans="1:45" x14ac:dyDescent="0.25">
      <c r="A1081" s="4">
        <v>44197</v>
      </c>
      <c r="B1081" t="s">
        <v>72</v>
      </c>
      <c r="C1081">
        <f>VLOOKUP(Table1[[#This Row],[Building]],Building_Areas,2,FALSE)</f>
        <v>69559</v>
      </c>
      <c r="E1081">
        <v>27725</v>
      </c>
      <c r="F1081">
        <v>94644.76</v>
      </c>
      <c r="G1081">
        <v>1.360640032202878</v>
      </c>
      <c r="K1081">
        <v>47060</v>
      </c>
      <c r="L1081">
        <v>0</v>
      </c>
      <c r="AF1081" s="9">
        <f>SUMIF(Table1[[#Headers],[Steam Consumption]:[CHW Consumption_2]], "Elec*",D1081:AE1081)</f>
        <v>27725</v>
      </c>
      <c r="AG1081" s="9">
        <f>SUMIF(Table1[[#Headers],[Steam Consumption]:[CHW Consumption_2]], "Gas*",D1081:AE1081)</f>
        <v>0</v>
      </c>
      <c r="AH1081" s="9">
        <f>SUMIF(Table1[[#Headers],[Steam Consumption]:[CHW Consumption_2]], "Steam*",D1081:AE1081)</f>
        <v>0</v>
      </c>
      <c r="AI1081" s="9">
        <f>SUMIF(Table1[[#Headers],[Steam Consumption]:[CHW Consumption_2]], "HW *",D1081:AE1081)</f>
        <v>47060</v>
      </c>
      <c r="AJ1081" s="9">
        <f>SUMIF(Table1[[#Headers],[Steam Consumption]:[CHW Consumption_2]], "CHW*",D1081:AE1081)</f>
        <v>0</v>
      </c>
      <c r="AK1081" s="9">
        <f>SUMIF(Table1[[#Headers],[Steam Consumption]:[CHW Consumption_2]], "DW*",D1081:AE1081)</f>
        <v>0</v>
      </c>
      <c r="AL1081" s="9">
        <f>Table1[[#This Row],[Total Elec Consumption]]*3.412</f>
        <v>94597.7</v>
      </c>
      <c r="AM1081" s="9">
        <f>Table1[[#This Row],[Total Gas Consumption]]*1</f>
        <v>0</v>
      </c>
      <c r="AN1081" s="9">
        <f>Table1[[#This Row],[Total Steam Consumption]]*950/1000</f>
        <v>0</v>
      </c>
      <c r="AO1081" s="9">
        <f>Table1[[#This Row],[Total HW Consumption]]</f>
        <v>47060</v>
      </c>
      <c r="AP1081" s="9">
        <f>Table1[[#This Row],[Total CHW Consumption]]</f>
        <v>0</v>
      </c>
      <c r="AQ1081" s="9">
        <f>Table1[[#This Row],[Total DW Consumption]]*0</f>
        <v>0</v>
      </c>
      <c r="AR1081" s="9">
        <f>SUM(Table1[[#This Row],[Total Elec Energy]:[Total DW Energy]])</f>
        <v>141657.70000000001</v>
      </c>
      <c r="AS1081" s="7">
        <f>IFERROR(Table1[[#This Row],[Total Building Energy (kBTU)]]/Table1[[#This Row],[Building Area]],0)</f>
        <v>2.0365114507109077</v>
      </c>
    </row>
    <row r="1082" spans="1:45" x14ac:dyDescent="0.25">
      <c r="A1082" s="4">
        <v>44044</v>
      </c>
      <c r="B1082" t="s">
        <v>72</v>
      </c>
      <c r="C1082">
        <f>VLOOKUP(Table1[[#This Row],[Building]],Building_Areas,2,FALSE)</f>
        <v>69559</v>
      </c>
      <c r="E1082">
        <v>40766.722222222234</v>
      </c>
      <c r="F1082">
        <v>139097.8128888889</v>
      </c>
      <c r="G1082">
        <v>1.9997097843397531</v>
      </c>
      <c r="K1082">
        <v>1756.666666666667</v>
      </c>
      <c r="L1082">
        <v>0</v>
      </c>
      <c r="AF1082" s="9">
        <f>SUMIF(Table1[[#Headers],[Steam Consumption]:[CHW Consumption_2]], "Elec*",D1082:AE1082)</f>
        <v>40766.722222222234</v>
      </c>
      <c r="AG1082" s="9">
        <f>SUMIF(Table1[[#Headers],[Steam Consumption]:[CHW Consumption_2]], "Gas*",D1082:AE1082)</f>
        <v>0</v>
      </c>
      <c r="AH1082" s="9">
        <f>SUMIF(Table1[[#Headers],[Steam Consumption]:[CHW Consumption_2]], "Steam*",D1082:AE1082)</f>
        <v>0</v>
      </c>
      <c r="AI1082" s="9">
        <f>SUMIF(Table1[[#Headers],[Steam Consumption]:[CHW Consumption_2]], "HW *",D1082:AE1082)</f>
        <v>1756.666666666667</v>
      </c>
      <c r="AJ1082" s="9">
        <f>SUMIF(Table1[[#Headers],[Steam Consumption]:[CHW Consumption_2]], "CHW*",D1082:AE1082)</f>
        <v>0</v>
      </c>
      <c r="AK1082" s="9">
        <f>SUMIF(Table1[[#Headers],[Steam Consumption]:[CHW Consumption_2]], "DW*",D1082:AE1082)</f>
        <v>0</v>
      </c>
      <c r="AL1082" s="9">
        <f>Table1[[#This Row],[Total Elec Consumption]]*3.412</f>
        <v>139096.05622222225</v>
      </c>
      <c r="AM1082" s="9">
        <f>Table1[[#This Row],[Total Gas Consumption]]*1</f>
        <v>0</v>
      </c>
      <c r="AN1082" s="9">
        <f>Table1[[#This Row],[Total Steam Consumption]]*950/1000</f>
        <v>0</v>
      </c>
      <c r="AO1082" s="9">
        <f>Table1[[#This Row],[Total HW Consumption]]</f>
        <v>1756.666666666667</v>
      </c>
      <c r="AP1082" s="9">
        <f>Table1[[#This Row],[Total CHW Consumption]]</f>
        <v>0</v>
      </c>
      <c r="AQ1082" s="9">
        <f>Table1[[#This Row],[Total DW Consumption]]*0</f>
        <v>0</v>
      </c>
      <c r="AR1082" s="9">
        <f>SUM(Table1[[#This Row],[Total Elec Energy]:[Total DW Energy]])</f>
        <v>140852.72288888891</v>
      </c>
      <c r="AS1082" s="7">
        <f>IFERROR(Table1[[#This Row],[Total Building Energy (kBTU)]]/Table1[[#This Row],[Building Area]],0)</f>
        <v>2.0249388704393234</v>
      </c>
    </row>
    <row r="1083" spans="1:45" x14ac:dyDescent="0.25">
      <c r="A1083" s="4">
        <v>44013</v>
      </c>
      <c r="B1083" t="s">
        <v>120</v>
      </c>
      <c r="C1083">
        <f>VLOOKUP(Table1[[#This Row],[Building]],Building_Areas,2,FALSE)</f>
        <v>36500</v>
      </c>
      <c r="D1083">
        <v>372</v>
      </c>
      <c r="E1083">
        <v>21514</v>
      </c>
      <c r="F1083">
        <v>654469.76799999992</v>
      </c>
      <c r="G1083">
        <v>17.930678575342458</v>
      </c>
      <c r="K1083">
        <v>0</v>
      </c>
      <c r="L1083">
        <v>241800</v>
      </c>
      <c r="N1083">
        <v>0</v>
      </c>
      <c r="AF1083" s="9">
        <f>SUMIF(Table1[[#Headers],[Steam Consumption]:[CHW Consumption_2]], "Elec*",D1083:AE1083)</f>
        <v>21514</v>
      </c>
      <c r="AG1083" s="9">
        <f>SUMIF(Table1[[#Headers],[Steam Consumption]:[CHW Consumption_2]], "Gas*",D1083:AE1083)</f>
        <v>0</v>
      </c>
      <c r="AH1083" s="9">
        <f>SUMIF(Table1[[#Headers],[Steam Consumption]:[CHW Consumption_2]], "Steam*",D1083:AE1083)</f>
        <v>372</v>
      </c>
      <c r="AI1083" s="9">
        <f>SUMIF(Table1[[#Headers],[Steam Consumption]:[CHW Consumption_2]], "HW *",D1083:AE1083)</f>
        <v>0</v>
      </c>
      <c r="AJ1083" s="9">
        <f>SUMIF(Table1[[#Headers],[Steam Consumption]:[CHW Consumption_2]], "CHW*",D1083:AE1083)</f>
        <v>0</v>
      </c>
      <c r="AK1083" s="9">
        <f>SUMIF(Table1[[#Headers],[Steam Consumption]:[CHW Consumption_2]], "DW*",D1083:AE1083)</f>
        <v>241800</v>
      </c>
      <c r="AL1083" s="9">
        <f>Table1[[#This Row],[Total Elec Consumption]]*3.412</f>
        <v>73405.767999999996</v>
      </c>
      <c r="AM1083" s="9">
        <f>Table1[[#This Row],[Total Gas Consumption]]*1</f>
        <v>0</v>
      </c>
      <c r="AN1083" s="9">
        <f>Table1[[#This Row],[Total Steam Consumption]]*950/1000</f>
        <v>353.4</v>
      </c>
      <c r="AO1083" s="9">
        <f>Table1[[#This Row],[Total HW Consumption]]</f>
        <v>0</v>
      </c>
      <c r="AP1083" s="9">
        <f>Table1[[#This Row],[Total CHW Consumption]]</f>
        <v>0</v>
      </c>
      <c r="AQ1083" s="9">
        <f>Table1[[#This Row],[Total DW Consumption]]*0</f>
        <v>0</v>
      </c>
      <c r="AR1083" s="9">
        <f>SUM(Table1[[#This Row],[Total Elec Energy]:[Total DW Energy]])</f>
        <v>73759.167999999991</v>
      </c>
      <c r="AS1083" s="7">
        <f>IFERROR(Table1[[#This Row],[Total Building Energy (kBTU)]]/Table1[[#This Row],[Building Area]],0)</f>
        <v>2.020799123287671</v>
      </c>
    </row>
    <row r="1084" spans="1:45" x14ac:dyDescent="0.25">
      <c r="A1084" s="4">
        <v>44409</v>
      </c>
      <c r="B1084" t="s">
        <v>68</v>
      </c>
      <c r="C1084">
        <f>VLOOKUP(Table1[[#This Row],[Building]],Building_Areas,2,FALSE)</f>
        <v>15616</v>
      </c>
      <c r="E1084">
        <v>7181.6666666666661</v>
      </c>
      <c r="F1084">
        <v>722503.84666666668</v>
      </c>
      <c r="G1084">
        <v>46.266895918715853</v>
      </c>
      <c r="J1084">
        <v>6980</v>
      </c>
      <c r="AF1084" s="9">
        <f>SUMIF(Table1[[#Headers],[Steam Consumption]:[CHW Consumption_2]], "Elec*",D1084:AE1084)</f>
        <v>7181.6666666666661</v>
      </c>
      <c r="AG1084" s="9">
        <f>SUMIF(Table1[[#Headers],[Steam Consumption]:[CHW Consumption_2]], "Gas*",D1084:AE1084)</f>
        <v>6980</v>
      </c>
      <c r="AH1084" s="9">
        <f>SUMIF(Table1[[#Headers],[Steam Consumption]:[CHW Consumption_2]], "Steam*",D1084:AE1084)</f>
        <v>0</v>
      </c>
      <c r="AI1084" s="9">
        <f>SUMIF(Table1[[#Headers],[Steam Consumption]:[CHW Consumption_2]], "HW *",D1084:AE1084)</f>
        <v>0</v>
      </c>
      <c r="AJ1084" s="9">
        <f>SUMIF(Table1[[#Headers],[Steam Consumption]:[CHW Consumption_2]], "CHW*",D1084:AE1084)</f>
        <v>0</v>
      </c>
      <c r="AK1084" s="9">
        <f>SUMIF(Table1[[#Headers],[Steam Consumption]:[CHW Consumption_2]], "DW*",D1084:AE1084)</f>
        <v>0</v>
      </c>
      <c r="AL1084" s="9">
        <f>Table1[[#This Row],[Total Elec Consumption]]*3.412</f>
        <v>24503.846666666665</v>
      </c>
      <c r="AM1084" s="9">
        <f>Table1[[#This Row],[Total Gas Consumption]]*1</f>
        <v>6980</v>
      </c>
      <c r="AN1084" s="9">
        <f>Table1[[#This Row],[Total Steam Consumption]]*950/1000</f>
        <v>0</v>
      </c>
      <c r="AO1084" s="9">
        <f>Table1[[#This Row],[Total HW Consumption]]</f>
        <v>0</v>
      </c>
      <c r="AP1084" s="9">
        <f>Table1[[#This Row],[Total CHW Consumption]]</f>
        <v>0</v>
      </c>
      <c r="AQ1084" s="9">
        <f>Table1[[#This Row],[Total DW Consumption]]*0</f>
        <v>0</v>
      </c>
      <c r="AR1084" s="9">
        <f>SUM(Table1[[#This Row],[Total Elec Energy]:[Total DW Energy]])</f>
        <v>31483.846666666665</v>
      </c>
      <c r="AS1084" s="7">
        <f>IFERROR(Table1[[#This Row],[Total Building Energy (kBTU)]]/Table1[[#This Row],[Building Area]],0)</f>
        <v>2.0161274760928962</v>
      </c>
    </row>
    <row r="1085" spans="1:45" x14ac:dyDescent="0.25">
      <c r="A1085" s="4">
        <v>44713</v>
      </c>
      <c r="B1085" t="s">
        <v>108</v>
      </c>
      <c r="C1085">
        <f>VLOOKUP(Table1[[#This Row],[Building]],Building_Areas,2,FALSE)</f>
        <v>87647</v>
      </c>
      <c r="E1085">
        <v>27638.076923076918</v>
      </c>
      <c r="F1085">
        <v>8112231.7641758258</v>
      </c>
      <c r="G1085">
        <v>92.555726541419858</v>
      </c>
      <c r="J1085">
        <v>80179.285714285725</v>
      </c>
      <c r="K1085">
        <v>0</v>
      </c>
      <c r="L1085">
        <v>0</v>
      </c>
      <c r="N1085">
        <v>0</v>
      </c>
      <c r="AB1085">
        <v>6.4285714285714279</v>
      </c>
      <c r="AC1085">
        <v>64.285714285714278</v>
      </c>
      <c r="AD1085">
        <v>835.71428571428578</v>
      </c>
      <c r="AE1085">
        <v>1167.8571428571429</v>
      </c>
      <c r="AF1085" s="9">
        <f>SUMIF(Table1[[#Headers],[Steam Consumption]:[CHW Consumption_2]], "Elec*",D1085:AE1085)</f>
        <v>27638.076923076918</v>
      </c>
      <c r="AG1085" s="9">
        <f>SUMIF(Table1[[#Headers],[Steam Consumption]:[CHW Consumption_2]], "Gas*",D1085:AE1085)</f>
        <v>80179.285714285725</v>
      </c>
      <c r="AH1085" s="9">
        <f>SUMIF(Table1[[#Headers],[Steam Consumption]:[CHW Consumption_2]], "Steam*",D1085:AE1085)</f>
        <v>0</v>
      </c>
      <c r="AI1085" s="9">
        <f>SUMIF(Table1[[#Headers],[Steam Consumption]:[CHW Consumption_2]], "HW *",D1085:AE1085)</f>
        <v>70.714285714285708</v>
      </c>
      <c r="AJ1085" s="9">
        <f>SUMIF(Table1[[#Headers],[Steam Consumption]:[CHW Consumption_2]], "CHW*",D1085:AE1085)</f>
        <v>2003.5714285714287</v>
      </c>
      <c r="AK1085" s="9">
        <f>SUMIF(Table1[[#Headers],[Steam Consumption]:[CHW Consumption_2]], "DW*",D1085:AE1085)</f>
        <v>0</v>
      </c>
      <c r="AL1085" s="9">
        <f>Table1[[#This Row],[Total Elec Consumption]]*3.412</f>
        <v>94301.118461538441</v>
      </c>
      <c r="AM1085" s="9">
        <f>Table1[[#This Row],[Total Gas Consumption]]*1</f>
        <v>80179.285714285725</v>
      </c>
      <c r="AN1085" s="9">
        <f>Table1[[#This Row],[Total Steam Consumption]]*950/1000</f>
        <v>0</v>
      </c>
      <c r="AO1085" s="9">
        <f>Table1[[#This Row],[Total HW Consumption]]</f>
        <v>70.714285714285708</v>
      </c>
      <c r="AP1085" s="9">
        <f>Table1[[#This Row],[Total CHW Consumption]]</f>
        <v>2003.5714285714287</v>
      </c>
      <c r="AQ1085" s="9">
        <f>Table1[[#This Row],[Total DW Consumption]]*0</f>
        <v>0</v>
      </c>
      <c r="AR1085" s="9">
        <f>SUM(Table1[[#This Row],[Total Elec Energy]:[Total DW Energy]])</f>
        <v>176554.68989010988</v>
      </c>
      <c r="AS1085" s="7">
        <f>IFERROR(Table1[[#This Row],[Total Building Energy (kBTU)]]/Table1[[#This Row],[Building Area]],0)</f>
        <v>2.0143837198091195</v>
      </c>
    </row>
    <row r="1086" spans="1:45" x14ac:dyDescent="0.25">
      <c r="A1086" s="4">
        <v>44682</v>
      </c>
      <c r="B1086" t="s">
        <v>101</v>
      </c>
      <c r="C1086">
        <f>VLOOKUP(Table1[[#This Row],[Building]],Building_Areas,2,FALSE)</f>
        <v>30399</v>
      </c>
      <c r="D1086">
        <v>32293.448275862069</v>
      </c>
      <c r="E1086">
        <v>5131.0344827586196</v>
      </c>
      <c r="F1086">
        <v>29482127.284000002</v>
      </c>
      <c r="G1086">
        <v>969.83872114214273</v>
      </c>
      <c r="H1086">
        <v>0</v>
      </c>
      <c r="I1086">
        <v>3808.724137931034</v>
      </c>
      <c r="AF1086" s="9">
        <f>SUMIF(Table1[[#Headers],[Steam Consumption]:[CHW Consumption_2]], "Elec*",D1086:AE1086)</f>
        <v>8939.758620689654</v>
      </c>
      <c r="AG1086" s="9">
        <f>SUMIF(Table1[[#Headers],[Steam Consumption]:[CHW Consumption_2]], "Gas*",D1086:AE1086)</f>
        <v>0</v>
      </c>
      <c r="AH1086" s="9">
        <f>SUMIF(Table1[[#Headers],[Steam Consumption]:[CHW Consumption_2]], "Steam*",D1086:AE1086)</f>
        <v>32293.448275862069</v>
      </c>
      <c r="AI1086" s="9">
        <f>SUMIF(Table1[[#Headers],[Steam Consumption]:[CHW Consumption_2]], "HW *",D1086:AE1086)</f>
        <v>0</v>
      </c>
      <c r="AJ1086" s="9">
        <f>SUMIF(Table1[[#Headers],[Steam Consumption]:[CHW Consumption_2]], "CHW*",D1086:AE1086)</f>
        <v>0</v>
      </c>
      <c r="AK1086" s="9">
        <f>SUMIF(Table1[[#Headers],[Steam Consumption]:[CHW Consumption_2]], "DW*",D1086:AE1086)</f>
        <v>0</v>
      </c>
      <c r="AL1086" s="9">
        <f>Table1[[#This Row],[Total Elec Consumption]]*3.412</f>
        <v>30502.456413793097</v>
      </c>
      <c r="AM1086" s="9">
        <f>Table1[[#This Row],[Total Gas Consumption]]*1</f>
        <v>0</v>
      </c>
      <c r="AN1086" s="9">
        <f>Table1[[#This Row],[Total Steam Consumption]]*950/1000</f>
        <v>30678.775862068967</v>
      </c>
      <c r="AO1086" s="9">
        <f>Table1[[#This Row],[Total HW Consumption]]</f>
        <v>0</v>
      </c>
      <c r="AP1086" s="9">
        <f>Table1[[#This Row],[Total CHW Consumption]]</f>
        <v>0</v>
      </c>
      <c r="AQ1086" s="9">
        <f>Table1[[#This Row],[Total DW Consumption]]*0</f>
        <v>0</v>
      </c>
      <c r="AR1086" s="9">
        <f>SUM(Table1[[#This Row],[Total Elec Energy]:[Total DW Energy]])</f>
        <v>61181.232275862065</v>
      </c>
      <c r="AS1086" s="7">
        <f>IFERROR(Table1[[#This Row],[Total Building Energy (kBTU)]]/Table1[[#This Row],[Building Area]],0)</f>
        <v>2.0126067395592639</v>
      </c>
    </row>
    <row r="1087" spans="1:45" x14ac:dyDescent="0.25">
      <c r="A1087" s="4">
        <v>43952</v>
      </c>
      <c r="B1087" t="s">
        <v>97</v>
      </c>
      <c r="C1087">
        <f>VLOOKUP(Table1[[#This Row],[Building]],Building_Areas,2,FALSE)</f>
        <v>15616</v>
      </c>
      <c r="E1087">
        <v>7193</v>
      </c>
      <c r="F1087">
        <v>687542.51599999995</v>
      </c>
      <c r="G1087">
        <v>44.028081198770487</v>
      </c>
      <c r="J1087">
        <v>6630</v>
      </c>
      <c r="AF1087" s="9">
        <f>SUMIF(Table1[[#Headers],[Steam Consumption]:[CHW Consumption_2]], "Elec*",D1087:AE1087)</f>
        <v>7193</v>
      </c>
      <c r="AG1087" s="9">
        <f>SUMIF(Table1[[#Headers],[Steam Consumption]:[CHW Consumption_2]], "Gas*",D1087:AE1087)</f>
        <v>6630</v>
      </c>
      <c r="AH1087" s="9">
        <f>SUMIF(Table1[[#Headers],[Steam Consumption]:[CHW Consumption_2]], "Steam*",D1087:AE1087)</f>
        <v>0</v>
      </c>
      <c r="AI1087" s="9">
        <f>SUMIF(Table1[[#Headers],[Steam Consumption]:[CHW Consumption_2]], "HW *",D1087:AE1087)</f>
        <v>0</v>
      </c>
      <c r="AJ1087" s="9">
        <f>SUMIF(Table1[[#Headers],[Steam Consumption]:[CHW Consumption_2]], "CHW*",D1087:AE1087)</f>
        <v>0</v>
      </c>
      <c r="AK1087" s="9">
        <f>SUMIF(Table1[[#Headers],[Steam Consumption]:[CHW Consumption_2]], "DW*",D1087:AE1087)</f>
        <v>0</v>
      </c>
      <c r="AL1087" s="9">
        <f>Table1[[#This Row],[Total Elec Consumption]]*3.412</f>
        <v>24542.516</v>
      </c>
      <c r="AM1087" s="9">
        <f>Table1[[#This Row],[Total Gas Consumption]]*1</f>
        <v>6630</v>
      </c>
      <c r="AN1087" s="9">
        <f>Table1[[#This Row],[Total Steam Consumption]]*950/1000</f>
        <v>0</v>
      </c>
      <c r="AO1087" s="9">
        <f>Table1[[#This Row],[Total HW Consumption]]</f>
        <v>0</v>
      </c>
      <c r="AP1087" s="9">
        <f>Table1[[#This Row],[Total CHW Consumption]]</f>
        <v>0</v>
      </c>
      <c r="AQ1087" s="9">
        <f>Table1[[#This Row],[Total DW Consumption]]*0</f>
        <v>0</v>
      </c>
      <c r="AR1087" s="9">
        <f>SUM(Table1[[#This Row],[Total Elec Energy]:[Total DW Energy]])</f>
        <v>31172.516</v>
      </c>
      <c r="AS1087" s="7">
        <f>IFERROR(Table1[[#This Row],[Total Building Energy (kBTU)]]/Table1[[#This Row],[Building Area]],0)</f>
        <v>1.9961908299180329</v>
      </c>
    </row>
    <row r="1088" spans="1:45" x14ac:dyDescent="0.25">
      <c r="A1088" s="4">
        <v>43525</v>
      </c>
      <c r="B1088" t="s">
        <v>72</v>
      </c>
      <c r="C1088">
        <f>VLOOKUP(Table1[[#This Row],[Building]],Building_Areas,2,FALSE)</f>
        <v>69559</v>
      </c>
      <c r="E1088">
        <v>30022</v>
      </c>
      <c r="F1088">
        <v>102470.74400000001</v>
      </c>
      <c r="G1088">
        <v>1.473148607656809</v>
      </c>
      <c r="K1088">
        <v>35680</v>
      </c>
      <c r="L1088">
        <v>0</v>
      </c>
      <c r="AF1088" s="9">
        <f>SUMIF(Table1[[#Headers],[Steam Consumption]:[CHW Consumption_2]], "Elec*",D1088:AE1088)</f>
        <v>30022</v>
      </c>
      <c r="AG1088" s="9">
        <f>SUMIF(Table1[[#Headers],[Steam Consumption]:[CHW Consumption_2]], "Gas*",D1088:AE1088)</f>
        <v>0</v>
      </c>
      <c r="AH1088" s="9">
        <f>SUMIF(Table1[[#Headers],[Steam Consumption]:[CHW Consumption_2]], "Steam*",D1088:AE1088)</f>
        <v>0</v>
      </c>
      <c r="AI1088" s="9">
        <f>SUMIF(Table1[[#Headers],[Steam Consumption]:[CHW Consumption_2]], "HW *",D1088:AE1088)</f>
        <v>35680</v>
      </c>
      <c r="AJ1088" s="9">
        <f>SUMIF(Table1[[#Headers],[Steam Consumption]:[CHW Consumption_2]], "CHW*",D1088:AE1088)</f>
        <v>0</v>
      </c>
      <c r="AK1088" s="9">
        <f>SUMIF(Table1[[#Headers],[Steam Consumption]:[CHW Consumption_2]], "DW*",D1088:AE1088)</f>
        <v>0</v>
      </c>
      <c r="AL1088" s="9">
        <f>Table1[[#This Row],[Total Elec Consumption]]*3.412</f>
        <v>102435.064</v>
      </c>
      <c r="AM1088" s="9">
        <f>Table1[[#This Row],[Total Gas Consumption]]*1</f>
        <v>0</v>
      </c>
      <c r="AN1088" s="9">
        <f>Table1[[#This Row],[Total Steam Consumption]]*950/1000</f>
        <v>0</v>
      </c>
      <c r="AO1088" s="9">
        <f>Table1[[#This Row],[Total HW Consumption]]</f>
        <v>35680</v>
      </c>
      <c r="AP1088" s="9">
        <f>Table1[[#This Row],[Total CHW Consumption]]</f>
        <v>0</v>
      </c>
      <c r="AQ1088" s="9">
        <f>Table1[[#This Row],[Total DW Consumption]]*0</f>
        <v>0</v>
      </c>
      <c r="AR1088" s="9">
        <f>SUM(Table1[[#This Row],[Total Elec Energy]:[Total DW Energy]])</f>
        <v>138115.06400000001</v>
      </c>
      <c r="AS1088" s="7">
        <f>IFERROR(Table1[[#This Row],[Total Building Energy (kBTU)]]/Table1[[#This Row],[Building Area]],0)</f>
        <v>1.98558150634713</v>
      </c>
    </row>
    <row r="1089" spans="1:45" x14ac:dyDescent="0.25">
      <c r="A1089" s="4">
        <v>43709</v>
      </c>
      <c r="B1089" t="s">
        <v>97</v>
      </c>
      <c r="C1089">
        <f>VLOOKUP(Table1[[#This Row],[Building]],Building_Areas,2,FALSE)</f>
        <v>15616</v>
      </c>
      <c r="E1089">
        <v>8661.1111111111113</v>
      </c>
      <c r="F1089">
        <v>173123.13968253971</v>
      </c>
      <c r="G1089">
        <v>11.08626662926099</v>
      </c>
      <c r="J1089">
        <v>1435.714285714286</v>
      </c>
      <c r="AF1089" s="9">
        <f>SUMIF(Table1[[#Headers],[Steam Consumption]:[CHW Consumption_2]], "Elec*",D1089:AE1089)</f>
        <v>8661.1111111111113</v>
      </c>
      <c r="AG1089" s="9">
        <f>SUMIF(Table1[[#Headers],[Steam Consumption]:[CHW Consumption_2]], "Gas*",D1089:AE1089)</f>
        <v>1435.714285714286</v>
      </c>
      <c r="AH1089" s="9">
        <f>SUMIF(Table1[[#Headers],[Steam Consumption]:[CHW Consumption_2]], "Steam*",D1089:AE1089)</f>
        <v>0</v>
      </c>
      <c r="AI1089" s="9">
        <f>SUMIF(Table1[[#Headers],[Steam Consumption]:[CHW Consumption_2]], "HW *",D1089:AE1089)</f>
        <v>0</v>
      </c>
      <c r="AJ1089" s="9">
        <f>SUMIF(Table1[[#Headers],[Steam Consumption]:[CHW Consumption_2]], "CHW*",D1089:AE1089)</f>
        <v>0</v>
      </c>
      <c r="AK1089" s="9">
        <f>SUMIF(Table1[[#Headers],[Steam Consumption]:[CHW Consumption_2]], "DW*",D1089:AE1089)</f>
        <v>0</v>
      </c>
      <c r="AL1089" s="9">
        <f>Table1[[#This Row],[Total Elec Consumption]]*3.412</f>
        <v>29551.711111111112</v>
      </c>
      <c r="AM1089" s="9">
        <f>Table1[[#This Row],[Total Gas Consumption]]*1</f>
        <v>1435.714285714286</v>
      </c>
      <c r="AN1089" s="9">
        <f>Table1[[#This Row],[Total Steam Consumption]]*950/1000</f>
        <v>0</v>
      </c>
      <c r="AO1089" s="9">
        <f>Table1[[#This Row],[Total HW Consumption]]</f>
        <v>0</v>
      </c>
      <c r="AP1089" s="9">
        <f>Table1[[#This Row],[Total CHW Consumption]]</f>
        <v>0</v>
      </c>
      <c r="AQ1089" s="9">
        <f>Table1[[#This Row],[Total DW Consumption]]*0</f>
        <v>0</v>
      </c>
      <c r="AR1089" s="9">
        <f>SUM(Table1[[#This Row],[Total Elec Energy]:[Total DW Energy]])</f>
        <v>30987.425396825398</v>
      </c>
      <c r="AS1089" s="7">
        <f>IFERROR(Table1[[#This Row],[Total Building Energy (kBTU)]]/Table1[[#This Row],[Building Area]],0)</f>
        <v>1.984338204202446</v>
      </c>
    </row>
    <row r="1090" spans="1:45" x14ac:dyDescent="0.25">
      <c r="A1090" s="4">
        <v>43313</v>
      </c>
      <c r="B1090" t="s">
        <v>101</v>
      </c>
      <c r="C1090">
        <f>VLOOKUP(Table1[[#This Row],[Building]],Building_Areas,2,FALSE)</f>
        <v>30399</v>
      </c>
      <c r="D1090">
        <v>0</v>
      </c>
      <c r="E1090">
        <v>8662.785714285681</v>
      </c>
      <c r="F1090">
        <v>60302.46942857137</v>
      </c>
      <c r="G1090">
        <v>1.9836991160423489</v>
      </c>
      <c r="H1090">
        <v>0</v>
      </c>
      <c r="I1090">
        <v>9010.8571428571595</v>
      </c>
      <c r="AF1090" s="9">
        <f>SUMIF(Table1[[#Headers],[Steam Consumption]:[CHW Consumption_2]], "Elec*",D1090:AE1090)</f>
        <v>17673.642857142841</v>
      </c>
      <c r="AG1090" s="9">
        <f>SUMIF(Table1[[#Headers],[Steam Consumption]:[CHW Consumption_2]], "Gas*",D1090:AE1090)</f>
        <v>0</v>
      </c>
      <c r="AH1090" s="9">
        <f>SUMIF(Table1[[#Headers],[Steam Consumption]:[CHW Consumption_2]], "Steam*",D1090:AE1090)</f>
        <v>0</v>
      </c>
      <c r="AI1090" s="9">
        <f>SUMIF(Table1[[#Headers],[Steam Consumption]:[CHW Consumption_2]], "HW *",D1090:AE1090)</f>
        <v>0</v>
      </c>
      <c r="AJ1090" s="9">
        <f>SUMIF(Table1[[#Headers],[Steam Consumption]:[CHW Consumption_2]], "CHW*",D1090:AE1090)</f>
        <v>0</v>
      </c>
      <c r="AK1090" s="9">
        <f>SUMIF(Table1[[#Headers],[Steam Consumption]:[CHW Consumption_2]], "DW*",D1090:AE1090)</f>
        <v>0</v>
      </c>
      <c r="AL1090" s="9">
        <f>Table1[[#This Row],[Total Elec Consumption]]*3.412</f>
        <v>60302.46942857137</v>
      </c>
      <c r="AM1090" s="9">
        <f>Table1[[#This Row],[Total Gas Consumption]]*1</f>
        <v>0</v>
      </c>
      <c r="AN1090" s="9">
        <f>Table1[[#This Row],[Total Steam Consumption]]*950/1000</f>
        <v>0</v>
      </c>
      <c r="AO1090" s="9">
        <f>Table1[[#This Row],[Total HW Consumption]]</f>
        <v>0</v>
      </c>
      <c r="AP1090" s="9">
        <f>Table1[[#This Row],[Total CHW Consumption]]</f>
        <v>0</v>
      </c>
      <c r="AQ1090" s="9">
        <f>Table1[[#This Row],[Total DW Consumption]]*0</f>
        <v>0</v>
      </c>
      <c r="AR1090" s="9">
        <f>SUM(Table1[[#This Row],[Total Elec Energy]:[Total DW Energy]])</f>
        <v>60302.46942857137</v>
      </c>
      <c r="AS1090" s="7">
        <f>IFERROR(Table1[[#This Row],[Total Building Energy (kBTU)]]/Table1[[#This Row],[Building Area]],0)</f>
        <v>1.9836991160423492</v>
      </c>
    </row>
    <row r="1091" spans="1:45" x14ac:dyDescent="0.25">
      <c r="A1091" s="4">
        <v>44136</v>
      </c>
      <c r="B1091" t="s">
        <v>72</v>
      </c>
      <c r="C1091">
        <f>VLOOKUP(Table1[[#This Row],[Building]],Building_Areas,2,FALSE)</f>
        <v>69559</v>
      </c>
      <c r="E1091">
        <v>35696.842105263153</v>
      </c>
      <c r="F1091">
        <v>121813.8038345864</v>
      </c>
      <c r="G1091">
        <v>1.75122994629863</v>
      </c>
      <c r="K1091">
        <v>16178.571428571429</v>
      </c>
      <c r="L1091">
        <v>0</v>
      </c>
      <c r="AF1091" s="9">
        <f>SUMIF(Table1[[#Headers],[Steam Consumption]:[CHW Consumption_2]], "Elec*",D1091:AE1091)</f>
        <v>35696.842105263153</v>
      </c>
      <c r="AG1091" s="9">
        <f>SUMIF(Table1[[#Headers],[Steam Consumption]:[CHW Consumption_2]], "Gas*",D1091:AE1091)</f>
        <v>0</v>
      </c>
      <c r="AH1091" s="9">
        <f>SUMIF(Table1[[#Headers],[Steam Consumption]:[CHW Consumption_2]], "Steam*",D1091:AE1091)</f>
        <v>0</v>
      </c>
      <c r="AI1091" s="9">
        <f>SUMIF(Table1[[#Headers],[Steam Consumption]:[CHW Consumption_2]], "HW *",D1091:AE1091)</f>
        <v>16178.571428571429</v>
      </c>
      <c r="AJ1091" s="9">
        <f>SUMIF(Table1[[#Headers],[Steam Consumption]:[CHW Consumption_2]], "CHW*",D1091:AE1091)</f>
        <v>0</v>
      </c>
      <c r="AK1091" s="9">
        <f>SUMIF(Table1[[#Headers],[Steam Consumption]:[CHW Consumption_2]], "DW*",D1091:AE1091)</f>
        <v>0</v>
      </c>
      <c r="AL1091" s="9">
        <f>Table1[[#This Row],[Total Elec Consumption]]*3.412</f>
        <v>121797.62526315787</v>
      </c>
      <c r="AM1091" s="9">
        <f>Table1[[#This Row],[Total Gas Consumption]]*1</f>
        <v>0</v>
      </c>
      <c r="AN1091" s="9">
        <f>Table1[[#This Row],[Total Steam Consumption]]*950/1000</f>
        <v>0</v>
      </c>
      <c r="AO1091" s="9">
        <f>Table1[[#This Row],[Total HW Consumption]]</f>
        <v>16178.571428571429</v>
      </c>
      <c r="AP1091" s="9">
        <f>Table1[[#This Row],[Total CHW Consumption]]</f>
        <v>0</v>
      </c>
      <c r="AQ1091" s="9">
        <f>Table1[[#This Row],[Total DW Consumption]]*0</f>
        <v>0</v>
      </c>
      <c r="AR1091" s="9">
        <f>SUM(Table1[[#This Row],[Total Elec Energy]:[Total DW Energy]])</f>
        <v>137976.1966917293</v>
      </c>
      <c r="AS1091" s="7">
        <f>IFERROR(Table1[[#This Row],[Total Building Energy (kBTU)]]/Table1[[#This Row],[Building Area]],0)</f>
        <v>1.9835851103628475</v>
      </c>
    </row>
    <row r="1092" spans="1:45" x14ac:dyDescent="0.25">
      <c r="A1092" s="4">
        <v>44378</v>
      </c>
      <c r="B1092" t="s">
        <v>66</v>
      </c>
      <c r="C1092">
        <f>VLOOKUP(Table1[[#This Row],[Building]],Building_Areas,2,FALSE)</f>
        <v>39542</v>
      </c>
      <c r="D1092">
        <v>0</v>
      </c>
      <c r="E1092">
        <v>22960.26923076923</v>
      </c>
      <c r="F1092">
        <v>78340.438615384614</v>
      </c>
      <c r="G1092">
        <v>1.981195655641713</v>
      </c>
      <c r="AF1092" s="9">
        <f>SUMIF(Table1[[#Headers],[Steam Consumption]:[CHW Consumption_2]], "Elec*",D1092:AE1092)</f>
        <v>22960.26923076923</v>
      </c>
      <c r="AG1092" s="9">
        <f>SUMIF(Table1[[#Headers],[Steam Consumption]:[CHW Consumption_2]], "Gas*",D1092:AE1092)</f>
        <v>0</v>
      </c>
      <c r="AH1092" s="9">
        <f>SUMIF(Table1[[#Headers],[Steam Consumption]:[CHW Consumption_2]], "Steam*",D1092:AE1092)</f>
        <v>0</v>
      </c>
      <c r="AI1092" s="9">
        <f>SUMIF(Table1[[#Headers],[Steam Consumption]:[CHW Consumption_2]], "HW *",D1092:AE1092)</f>
        <v>0</v>
      </c>
      <c r="AJ1092" s="9">
        <f>SUMIF(Table1[[#Headers],[Steam Consumption]:[CHW Consumption_2]], "CHW*",D1092:AE1092)</f>
        <v>0</v>
      </c>
      <c r="AK1092" s="9">
        <f>SUMIF(Table1[[#Headers],[Steam Consumption]:[CHW Consumption_2]], "DW*",D1092:AE1092)</f>
        <v>0</v>
      </c>
      <c r="AL1092" s="9">
        <f>Table1[[#This Row],[Total Elec Consumption]]*3.412</f>
        <v>78340.438615384614</v>
      </c>
      <c r="AM1092" s="9">
        <f>Table1[[#This Row],[Total Gas Consumption]]*1</f>
        <v>0</v>
      </c>
      <c r="AN1092" s="9">
        <f>Table1[[#This Row],[Total Steam Consumption]]*950/1000</f>
        <v>0</v>
      </c>
      <c r="AO1092" s="9">
        <f>Table1[[#This Row],[Total HW Consumption]]</f>
        <v>0</v>
      </c>
      <c r="AP1092" s="9">
        <f>Table1[[#This Row],[Total CHW Consumption]]</f>
        <v>0</v>
      </c>
      <c r="AQ1092" s="9">
        <f>Table1[[#This Row],[Total DW Consumption]]*0</f>
        <v>0</v>
      </c>
      <c r="AR1092" s="9">
        <f>SUM(Table1[[#This Row],[Total Elec Energy]:[Total DW Energy]])</f>
        <v>78340.438615384614</v>
      </c>
      <c r="AS1092" s="7">
        <f>IFERROR(Table1[[#This Row],[Total Building Energy (kBTU)]]/Table1[[#This Row],[Building Area]],0)</f>
        <v>1.981195655641713</v>
      </c>
    </row>
    <row r="1093" spans="1:45" x14ac:dyDescent="0.25">
      <c r="A1093" s="4">
        <v>43647</v>
      </c>
      <c r="B1093" t="s">
        <v>115</v>
      </c>
      <c r="C1093">
        <f>VLOOKUP(Table1[[#This Row],[Building]],Building_Areas,2,FALSE)</f>
        <v>12876</v>
      </c>
      <c r="E1093">
        <v>7467</v>
      </c>
      <c r="F1093">
        <v>25477.403999999999</v>
      </c>
      <c r="G1093">
        <v>1.9786738117427769</v>
      </c>
      <c r="AF1093" s="9">
        <f>SUMIF(Table1[[#Headers],[Steam Consumption]:[CHW Consumption_2]], "Elec*",D1093:AE1093)</f>
        <v>7467</v>
      </c>
      <c r="AG1093" s="9">
        <f>SUMIF(Table1[[#Headers],[Steam Consumption]:[CHW Consumption_2]], "Gas*",D1093:AE1093)</f>
        <v>0</v>
      </c>
      <c r="AH1093" s="9">
        <f>SUMIF(Table1[[#Headers],[Steam Consumption]:[CHW Consumption_2]], "Steam*",D1093:AE1093)</f>
        <v>0</v>
      </c>
      <c r="AI1093" s="9">
        <f>SUMIF(Table1[[#Headers],[Steam Consumption]:[CHW Consumption_2]], "HW *",D1093:AE1093)</f>
        <v>0</v>
      </c>
      <c r="AJ1093" s="9">
        <f>SUMIF(Table1[[#Headers],[Steam Consumption]:[CHW Consumption_2]], "CHW*",D1093:AE1093)</f>
        <v>0</v>
      </c>
      <c r="AK1093" s="9">
        <f>SUMIF(Table1[[#Headers],[Steam Consumption]:[CHW Consumption_2]], "DW*",D1093:AE1093)</f>
        <v>0</v>
      </c>
      <c r="AL1093" s="9">
        <f>Table1[[#This Row],[Total Elec Consumption]]*3.412</f>
        <v>25477.403999999999</v>
      </c>
      <c r="AM1093" s="9">
        <f>Table1[[#This Row],[Total Gas Consumption]]*1</f>
        <v>0</v>
      </c>
      <c r="AN1093" s="9">
        <f>Table1[[#This Row],[Total Steam Consumption]]*950/1000</f>
        <v>0</v>
      </c>
      <c r="AO1093" s="9">
        <f>Table1[[#This Row],[Total HW Consumption]]</f>
        <v>0</v>
      </c>
      <c r="AP1093" s="9">
        <f>Table1[[#This Row],[Total CHW Consumption]]</f>
        <v>0</v>
      </c>
      <c r="AQ1093" s="9">
        <f>Table1[[#This Row],[Total DW Consumption]]*0</f>
        <v>0</v>
      </c>
      <c r="AR1093" s="9">
        <f>SUM(Table1[[#This Row],[Total Elec Energy]:[Total DW Energy]])</f>
        <v>25477.403999999999</v>
      </c>
      <c r="AS1093" s="7">
        <f>IFERROR(Table1[[#This Row],[Total Building Energy (kBTU)]]/Table1[[#This Row],[Building Area]],0)</f>
        <v>1.9786738117427771</v>
      </c>
    </row>
    <row r="1094" spans="1:45" x14ac:dyDescent="0.25">
      <c r="A1094" s="4">
        <v>43282</v>
      </c>
      <c r="B1094" t="s">
        <v>97</v>
      </c>
      <c r="C1094">
        <f>VLOOKUP(Table1[[#This Row],[Building]],Building_Areas,2,FALSE)</f>
        <v>15616</v>
      </c>
      <c r="E1094">
        <v>8767.2857142859139</v>
      </c>
      <c r="F1094">
        <v>124199.69314277799</v>
      </c>
      <c r="G1094">
        <v>7.9533614973602713</v>
      </c>
      <c r="J1094">
        <v>942.85714285634458</v>
      </c>
      <c r="AF1094" s="9">
        <f>SUMIF(Table1[[#Headers],[Steam Consumption]:[CHW Consumption_2]], "Elec*",D1094:AE1094)</f>
        <v>8767.2857142859139</v>
      </c>
      <c r="AG1094" s="9">
        <f>SUMIF(Table1[[#Headers],[Steam Consumption]:[CHW Consumption_2]], "Gas*",D1094:AE1094)</f>
        <v>942.85714285634458</v>
      </c>
      <c r="AH1094" s="9">
        <f>SUMIF(Table1[[#Headers],[Steam Consumption]:[CHW Consumption_2]], "Steam*",D1094:AE1094)</f>
        <v>0</v>
      </c>
      <c r="AI1094" s="9">
        <f>SUMIF(Table1[[#Headers],[Steam Consumption]:[CHW Consumption_2]], "HW *",D1094:AE1094)</f>
        <v>0</v>
      </c>
      <c r="AJ1094" s="9">
        <f>SUMIF(Table1[[#Headers],[Steam Consumption]:[CHW Consumption_2]], "CHW*",D1094:AE1094)</f>
        <v>0</v>
      </c>
      <c r="AK1094" s="9">
        <f>SUMIF(Table1[[#Headers],[Steam Consumption]:[CHW Consumption_2]], "DW*",D1094:AE1094)</f>
        <v>0</v>
      </c>
      <c r="AL1094" s="9">
        <f>Table1[[#This Row],[Total Elec Consumption]]*3.412</f>
        <v>29913.978857143538</v>
      </c>
      <c r="AM1094" s="9">
        <f>Table1[[#This Row],[Total Gas Consumption]]*1</f>
        <v>942.85714285634458</v>
      </c>
      <c r="AN1094" s="9">
        <f>Table1[[#This Row],[Total Steam Consumption]]*950/1000</f>
        <v>0</v>
      </c>
      <c r="AO1094" s="9">
        <f>Table1[[#This Row],[Total HW Consumption]]</f>
        <v>0</v>
      </c>
      <c r="AP1094" s="9">
        <f>Table1[[#This Row],[Total CHW Consumption]]</f>
        <v>0</v>
      </c>
      <c r="AQ1094" s="9">
        <f>Table1[[#This Row],[Total DW Consumption]]*0</f>
        <v>0</v>
      </c>
      <c r="AR1094" s="9">
        <f>SUM(Table1[[#This Row],[Total Elec Energy]:[Total DW Energy]])</f>
        <v>30856.835999999883</v>
      </c>
      <c r="AS1094" s="7">
        <f>IFERROR(Table1[[#This Row],[Total Building Energy (kBTU)]]/Table1[[#This Row],[Building Area]],0)</f>
        <v>1.975975665983599</v>
      </c>
    </row>
    <row r="1095" spans="1:45" x14ac:dyDescent="0.25">
      <c r="A1095" s="4">
        <v>44348</v>
      </c>
      <c r="B1095" t="s">
        <v>116</v>
      </c>
      <c r="C1095">
        <f>VLOOKUP(Table1[[#This Row],[Building]],Building_Areas,2,FALSE)</f>
        <v>12876</v>
      </c>
      <c r="E1095">
        <v>7445</v>
      </c>
      <c r="F1095">
        <v>25402.34</v>
      </c>
      <c r="G1095">
        <v>1.9728440509474989</v>
      </c>
      <c r="AF1095" s="9">
        <f>SUMIF(Table1[[#Headers],[Steam Consumption]:[CHW Consumption_2]], "Elec*",D1095:AE1095)</f>
        <v>7445</v>
      </c>
      <c r="AG1095" s="9">
        <f>SUMIF(Table1[[#Headers],[Steam Consumption]:[CHW Consumption_2]], "Gas*",D1095:AE1095)</f>
        <v>0</v>
      </c>
      <c r="AH1095" s="9">
        <f>SUMIF(Table1[[#Headers],[Steam Consumption]:[CHW Consumption_2]], "Steam*",D1095:AE1095)</f>
        <v>0</v>
      </c>
      <c r="AI1095" s="9">
        <f>SUMIF(Table1[[#Headers],[Steam Consumption]:[CHW Consumption_2]], "HW *",D1095:AE1095)</f>
        <v>0</v>
      </c>
      <c r="AJ1095" s="9">
        <f>SUMIF(Table1[[#Headers],[Steam Consumption]:[CHW Consumption_2]], "CHW*",D1095:AE1095)</f>
        <v>0</v>
      </c>
      <c r="AK1095" s="9">
        <f>SUMIF(Table1[[#Headers],[Steam Consumption]:[CHW Consumption_2]], "DW*",D1095:AE1095)</f>
        <v>0</v>
      </c>
      <c r="AL1095" s="9">
        <f>Table1[[#This Row],[Total Elec Consumption]]*3.412</f>
        <v>25402.34</v>
      </c>
      <c r="AM1095" s="9">
        <f>Table1[[#This Row],[Total Gas Consumption]]*1</f>
        <v>0</v>
      </c>
      <c r="AN1095" s="9">
        <f>Table1[[#This Row],[Total Steam Consumption]]*950/1000</f>
        <v>0</v>
      </c>
      <c r="AO1095" s="9">
        <f>Table1[[#This Row],[Total HW Consumption]]</f>
        <v>0</v>
      </c>
      <c r="AP1095" s="9">
        <f>Table1[[#This Row],[Total CHW Consumption]]</f>
        <v>0</v>
      </c>
      <c r="AQ1095" s="9">
        <f>Table1[[#This Row],[Total DW Consumption]]*0</f>
        <v>0</v>
      </c>
      <c r="AR1095" s="9">
        <f>SUM(Table1[[#This Row],[Total Elec Energy]:[Total DW Energy]])</f>
        <v>25402.34</v>
      </c>
      <c r="AS1095" s="7">
        <f>IFERROR(Table1[[#This Row],[Total Building Energy (kBTU)]]/Table1[[#This Row],[Building Area]],0)</f>
        <v>1.9728440509474992</v>
      </c>
    </row>
    <row r="1096" spans="1:45" x14ac:dyDescent="0.25">
      <c r="A1096" s="4">
        <v>43374</v>
      </c>
      <c r="B1096" t="s">
        <v>97</v>
      </c>
      <c r="C1096">
        <f>VLOOKUP(Table1[[#This Row],[Building]],Building_Areas,2,FALSE)</f>
        <v>15616</v>
      </c>
      <c r="E1096">
        <v>8153</v>
      </c>
      <c r="F1096">
        <v>326336.55451851862</v>
      </c>
      <c r="G1096">
        <v>20.8975764932453</v>
      </c>
      <c r="J1096">
        <v>2985.1851851851852</v>
      </c>
      <c r="AF1096" s="9">
        <f>SUMIF(Table1[[#Headers],[Steam Consumption]:[CHW Consumption_2]], "Elec*",D1096:AE1096)</f>
        <v>8153</v>
      </c>
      <c r="AG1096" s="9">
        <f>SUMIF(Table1[[#Headers],[Steam Consumption]:[CHW Consumption_2]], "Gas*",D1096:AE1096)</f>
        <v>2985.1851851851852</v>
      </c>
      <c r="AH1096" s="9">
        <f>SUMIF(Table1[[#Headers],[Steam Consumption]:[CHW Consumption_2]], "Steam*",D1096:AE1096)</f>
        <v>0</v>
      </c>
      <c r="AI1096" s="9">
        <f>SUMIF(Table1[[#Headers],[Steam Consumption]:[CHW Consumption_2]], "HW *",D1096:AE1096)</f>
        <v>0</v>
      </c>
      <c r="AJ1096" s="9">
        <f>SUMIF(Table1[[#Headers],[Steam Consumption]:[CHW Consumption_2]], "CHW*",D1096:AE1096)</f>
        <v>0</v>
      </c>
      <c r="AK1096" s="9">
        <f>SUMIF(Table1[[#Headers],[Steam Consumption]:[CHW Consumption_2]], "DW*",D1096:AE1096)</f>
        <v>0</v>
      </c>
      <c r="AL1096" s="9">
        <f>Table1[[#This Row],[Total Elec Consumption]]*3.412</f>
        <v>27818.036</v>
      </c>
      <c r="AM1096" s="9">
        <f>Table1[[#This Row],[Total Gas Consumption]]*1</f>
        <v>2985.1851851851852</v>
      </c>
      <c r="AN1096" s="9">
        <f>Table1[[#This Row],[Total Steam Consumption]]*950/1000</f>
        <v>0</v>
      </c>
      <c r="AO1096" s="9">
        <f>Table1[[#This Row],[Total HW Consumption]]</f>
        <v>0</v>
      </c>
      <c r="AP1096" s="9">
        <f>Table1[[#This Row],[Total CHW Consumption]]</f>
        <v>0</v>
      </c>
      <c r="AQ1096" s="9">
        <f>Table1[[#This Row],[Total DW Consumption]]*0</f>
        <v>0</v>
      </c>
      <c r="AR1096" s="9">
        <f>SUM(Table1[[#This Row],[Total Elec Energy]:[Total DW Energy]])</f>
        <v>30803.221185185186</v>
      </c>
      <c r="AS1096" s="7">
        <f>IFERROR(Table1[[#This Row],[Total Building Energy (kBTU)]]/Table1[[#This Row],[Building Area]],0)</f>
        <v>1.9725423402398301</v>
      </c>
    </row>
    <row r="1097" spans="1:45" x14ac:dyDescent="0.25">
      <c r="A1097" s="4">
        <v>43678</v>
      </c>
      <c r="B1097" t="s">
        <v>97</v>
      </c>
      <c r="C1097">
        <f>VLOOKUP(Table1[[#This Row],[Building]],Building_Areas,2,FALSE)</f>
        <v>15616</v>
      </c>
      <c r="E1097">
        <v>8721.3333333333321</v>
      </c>
      <c r="F1097">
        <v>133917.18933333331</v>
      </c>
      <c r="G1097">
        <v>8.5756396857923498</v>
      </c>
      <c r="J1097">
        <v>1041.5999999999999</v>
      </c>
      <c r="AF1097" s="9">
        <f>SUMIF(Table1[[#Headers],[Steam Consumption]:[CHW Consumption_2]], "Elec*",D1097:AE1097)</f>
        <v>8721.3333333333321</v>
      </c>
      <c r="AG1097" s="9">
        <f>SUMIF(Table1[[#Headers],[Steam Consumption]:[CHW Consumption_2]], "Gas*",D1097:AE1097)</f>
        <v>1041.5999999999999</v>
      </c>
      <c r="AH1097" s="9">
        <f>SUMIF(Table1[[#Headers],[Steam Consumption]:[CHW Consumption_2]], "Steam*",D1097:AE1097)</f>
        <v>0</v>
      </c>
      <c r="AI1097" s="9">
        <f>SUMIF(Table1[[#Headers],[Steam Consumption]:[CHW Consumption_2]], "HW *",D1097:AE1097)</f>
        <v>0</v>
      </c>
      <c r="AJ1097" s="9">
        <f>SUMIF(Table1[[#Headers],[Steam Consumption]:[CHW Consumption_2]], "CHW*",D1097:AE1097)</f>
        <v>0</v>
      </c>
      <c r="AK1097" s="9">
        <f>SUMIF(Table1[[#Headers],[Steam Consumption]:[CHW Consumption_2]], "DW*",D1097:AE1097)</f>
        <v>0</v>
      </c>
      <c r="AL1097" s="9">
        <f>Table1[[#This Row],[Total Elec Consumption]]*3.412</f>
        <v>29757.189333333328</v>
      </c>
      <c r="AM1097" s="9">
        <f>Table1[[#This Row],[Total Gas Consumption]]*1</f>
        <v>1041.5999999999999</v>
      </c>
      <c r="AN1097" s="9">
        <f>Table1[[#This Row],[Total Steam Consumption]]*950/1000</f>
        <v>0</v>
      </c>
      <c r="AO1097" s="9">
        <f>Table1[[#This Row],[Total HW Consumption]]</f>
        <v>0</v>
      </c>
      <c r="AP1097" s="9">
        <f>Table1[[#This Row],[Total CHW Consumption]]</f>
        <v>0</v>
      </c>
      <c r="AQ1097" s="9">
        <f>Table1[[#This Row],[Total DW Consumption]]*0</f>
        <v>0</v>
      </c>
      <c r="AR1097" s="9">
        <f>SUM(Table1[[#This Row],[Total Elec Energy]:[Total DW Energy]])</f>
        <v>30798.789333333327</v>
      </c>
      <c r="AS1097" s="7">
        <f>IFERROR(Table1[[#This Row],[Total Building Energy (kBTU)]]/Table1[[#This Row],[Building Area]],0)</f>
        <v>1.9722585382513658</v>
      </c>
    </row>
    <row r="1098" spans="1:45" x14ac:dyDescent="0.25">
      <c r="A1098" s="4">
        <v>44378</v>
      </c>
      <c r="B1098" t="s">
        <v>114</v>
      </c>
      <c r="C1098">
        <f>VLOOKUP(Table1[[#This Row],[Building]],Building_Areas,2,FALSE)</f>
        <v>102517</v>
      </c>
      <c r="D1098">
        <v>42808</v>
      </c>
      <c r="E1098">
        <v>47305</v>
      </c>
      <c r="F1098">
        <v>39202300.659999996</v>
      </c>
      <c r="G1098">
        <v>382.39804773842383</v>
      </c>
      <c r="AF1098" s="9">
        <f>SUMIF(Table1[[#Headers],[Steam Consumption]:[CHW Consumption_2]], "Elec*",D1098:AE1098)</f>
        <v>47305</v>
      </c>
      <c r="AG1098" s="9">
        <f>SUMIF(Table1[[#Headers],[Steam Consumption]:[CHW Consumption_2]], "Gas*",D1098:AE1098)</f>
        <v>0</v>
      </c>
      <c r="AH1098" s="9">
        <f>SUMIF(Table1[[#Headers],[Steam Consumption]:[CHW Consumption_2]], "Steam*",D1098:AE1098)</f>
        <v>42808</v>
      </c>
      <c r="AI1098" s="9">
        <f>SUMIF(Table1[[#Headers],[Steam Consumption]:[CHW Consumption_2]], "HW *",D1098:AE1098)</f>
        <v>0</v>
      </c>
      <c r="AJ1098" s="9">
        <f>SUMIF(Table1[[#Headers],[Steam Consumption]:[CHW Consumption_2]], "CHW*",D1098:AE1098)</f>
        <v>0</v>
      </c>
      <c r="AK1098" s="9">
        <f>SUMIF(Table1[[#Headers],[Steam Consumption]:[CHW Consumption_2]], "DW*",D1098:AE1098)</f>
        <v>0</v>
      </c>
      <c r="AL1098" s="9">
        <f>Table1[[#This Row],[Total Elec Consumption]]*3.412</f>
        <v>161404.66</v>
      </c>
      <c r="AM1098" s="9">
        <f>Table1[[#This Row],[Total Gas Consumption]]*1</f>
        <v>0</v>
      </c>
      <c r="AN1098" s="9">
        <f>Table1[[#This Row],[Total Steam Consumption]]*950/1000</f>
        <v>40667.599999999999</v>
      </c>
      <c r="AO1098" s="9">
        <f>Table1[[#This Row],[Total HW Consumption]]</f>
        <v>0</v>
      </c>
      <c r="AP1098" s="9">
        <f>Table1[[#This Row],[Total CHW Consumption]]</f>
        <v>0</v>
      </c>
      <c r="AQ1098" s="9">
        <f>Table1[[#This Row],[Total DW Consumption]]*0</f>
        <v>0</v>
      </c>
      <c r="AR1098" s="9">
        <f>SUM(Table1[[#This Row],[Total Elec Energy]:[Total DW Energy]])</f>
        <v>202072.26</v>
      </c>
      <c r="AS1098" s="7">
        <f>IFERROR(Table1[[#This Row],[Total Building Energy (kBTU)]]/Table1[[#This Row],[Building Area]],0)</f>
        <v>1.9711097671605686</v>
      </c>
    </row>
    <row r="1099" spans="1:45" x14ac:dyDescent="0.25">
      <c r="A1099" s="4">
        <v>43709</v>
      </c>
      <c r="B1099" t="s">
        <v>72</v>
      </c>
      <c r="C1099">
        <f>VLOOKUP(Table1[[#This Row],[Building]],Building_Areas,2,FALSE)</f>
        <v>69559</v>
      </c>
      <c r="E1099">
        <v>39152.399999999987</v>
      </c>
      <c r="F1099">
        <v>133591.31022857141</v>
      </c>
      <c r="G1099">
        <v>1.920546733400011</v>
      </c>
      <c r="K1099">
        <v>3321.4285714285711</v>
      </c>
      <c r="L1099">
        <v>0</v>
      </c>
      <c r="AF1099" s="9">
        <f>SUMIF(Table1[[#Headers],[Steam Consumption]:[CHW Consumption_2]], "Elec*",D1099:AE1099)</f>
        <v>39152.399999999987</v>
      </c>
      <c r="AG1099" s="9">
        <f>SUMIF(Table1[[#Headers],[Steam Consumption]:[CHW Consumption_2]], "Gas*",D1099:AE1099)</f>
        <v>0</v>
      </c>
      <c r="AH1099" s="9">
        <f>SUMIF(Table1[[#Headers],[Steam Consumption]:[CHW Consumption_2]], "Steam*",D1099:AE1099)</f>
        <v>0</v>
      </c>
      <c r="AI1099" s="9">
        <f>SUMIF(Table1[[#Headers],[Steam Consumption]:[CHW Consumption_2]], "HW *",D1099:AE1099)</f>
        <v>3321.4285714285711</v>
      </c>
      <c r="AJ1099" s="9">
        <f>SUMIF(Table1[[#Headers],[Steam Consumption]:[CHW Consumption_2]], "CHW*",D1099:AE1099)</f>
        <v>0</v>
      </c>
      <c r="AK1099" s="9">
        <f>SUMIF(Table1[[#Headers],[Steam Consumption]:[CHW Consumption_2]], "DW*",D1099:AE1099)</f>
        <v>0</v>
      </c>
      <c r="AL1099" s="9">
        <f>Table1[[#This Row],[Total Elec Consumption]]*3.412</f>
        <v>133587.98879999996</v>
      </c>
      <c r="AM1099" s="9">
        <f>Table1[[#This Row],[Total Gas Consumption]]*1</f>
        <v>0</v>
      </c>
      <c r="AN1099" s="9">
        <f>Table1[[#This Row],[Total Steam Consumption]]*950/1000</f>
        <v>0</v>
      </c>
      <c r="AO1099" s="9">
        <f>Table1[[#This Row],[Total HW Consumption]]</f>
        <v>3321.4285714285711</v>
      </c>
      <c r="AP1099" s="9">
        <f>Table1[[#This Row],[Total CHW Consumption]]</f>
        <v>0</v>
      </c>
      <c r="AQ1099" s="9">
        <f>Table1[[#This Row],[Total DW Consumption]]*0</f>
        <v>0</v>
      </c>
      <c r="AR1099" s="9">
        <f>SUM(Table1[[#This Row],[Total Elec Energy]:[Total DW Energy]])</f>
        <v>136909.41737142854</v>
      </c>
      <c r="AS1099" s="7">
        <f>IFERROR(Table1[[#This Row],[Total Building Energy (kBTU)]]/Table1[[#This Row],[Building Area]],0)</f>
        <v>1.968248786949619</v>
      </c>
    </row>
    <row r="1100" spans="1:45" x14ac:dyDescent="0.25">
      <c r="A1100" s="4">
        <v>43282</v>
      </c>
      <c r="B1100" t="s">
        <v>114</v>
      </c>
      <c r="C1100">
        <f>VLOOKUP(Table1[[#This Row],[Building]],Building_Areas,2,FALSE)</f>
        <v>102517</v>
      </c>
      <c r="D1100">
        <v>25370</v>
      </c>
      <c r="E1100">
        <v>51924.807453422603</v>
      </c>
      <c r="F1100">
        <v>23314607.44303108</v>
      </c>
      <c r="G1100">
        <v>227.42186606154169</v>
      </c>
      <c r="AF1100" s="9">
        <f>SUMIF(Table1[[#Headers],[Steam Consumption]:[CHW Consumption_2]], "Elec*",D1100:AE1100)</f>
        <v>51924.807453422603</v>
      </c>
      <c r="AG1100" s="9">
        <f>SUMIF(Table1[[#Headers],[Steam Consumption]:[CHW Consumption_2]], "Gas*",D1100:AE1100)</f>
        <v>0</v>
      </c>
      <c r="AH1100" s="9">
        <f>SUMIF(Table1[[#Headers],[Steam Consumption]:[CHW Consumption_2]], "Steam*",D1100:AE1100)</f>
        <v>25370</v>
      </c>
      <c r="AI1100" s="9">
        <f>SUMIF(Table1[[#Headers],[Steam Consumption]:[CHW Consumption_2]], "HW *",D1100:AE1100)</f>
        <v>0</v>
      </c>
      <c r="AJ1100" s="9">
        <f>SUMIF(Table1[[#Headers],[Steam Consumption]:[CHW Consumption_2]], "CHW*",D1100:AE1100)</f>
        <v>0</v>
      </c>
      <c r="AK1100" s="9">
        <f>SUMIF(Table1[[#Headers],[Steam Consumption]:[CHW Consumption_2]], "DW*",D1100:AE1100)</f>
        <v>0</v>
      </c>
      <c r="AL1100" s="9">
        <f>Table1[[#This Row],[Total Elec Consumption]]*3.412</f>
        <v>177167.44303107791</v>
      </c>
      <c r="AM1100" s="9">
        <f>Table1[[#This Row],[Total Gas Consumption]]*1</f>
        <v>0</v>
      </c>
      <c r="AN1100" s="9">
        <f>Table1[[#This Row],[Total Steam Consumption]]*950/1000</f>
        <v>24101.5</v>
      </c>
      <c r="AO1100" s="9">
        <f>Table1[[#This Row],[Total HW Consumption]]</f>
        <v>0</v>
      </c>
      <c r="AP1100" s="9">
        <f>Table1[[#This Row],[Total CHW Consumption]]</f>
        <v>0</v>
      </c>
      <c r="AQ1100" s="9">
        <f>Table1[[#This Row],[Total DW Consumption]]*0</f>
        <v>0</v>
      </c>
      <c r="AR1100" s="9">
        <f>SUM(Table1[[#This Row],[Total Elec Energy]:[Total DW Energy]])</f>
        <v>201268.94303107791</v>
      </c>
      <c r="AS1100" s="7">
        <f>IFERROR(Table1[[#This Row],[Total Building Energy (kBTU)]]/Table1[[#This Row],[Building Area]],0)</f>
        <v>1.9632738280585456</v>
      </c>
    </row>
    <row r="1101" spans="1:45" x14ac:dyDescent="0.25">
      <c r="A1101" s="4">
        <v>43800</v>
      </c>
      <c r="B1101" t="s">
        <v>125</v>
      </c>
      <c r="C1101">
        <f>VLOOKUP(Table1[[#This Row],[Building]],Building_Areas,2,FALSE)</f>
        <v>27319</v>
      </c>
      <c r="E1101">
        <v>11313.85185185185</v>
      </c>
      <c r="F1101">
        <v>1541528.7884444441</v>
      </c>
      <c r="G1101">
        <v>56.426984459330292</v>
      </c>
      <c r="J1101">
        <v>15029.259259259259</v>
      </c>
      <c r="AF1101" s="9">
        <f>SUMIF(Table1[[#Headers],[Steam Consumption]:[CHW Consumption_2]], "Elec*",D1101:AE1101)</f>
        <v>11313.85185185185</v>
      </c>
      <c r="AG1101" s="9">
        <f>SUMIF(Table1[[#Headers],[Steam Consumption]:[CHW Consumption_2]], "Gas*",D1101:AE1101)</f>
        <v>15029.259259259259</v>
      </c>
      <c r="AH1101" s="9">
        <f>SUMIF(Table1[[#Headers],[Steam Consumption]:[CHW Consumption_2]], "Steam*",D1101:AE1101)</f>
        <v>0</v>
      </c>
      <c r="AI1101" s="9">
        <f>SUMIF(Table1[[#Headers],[Steam Consumption]:[CHW Consumption_2]], "HW *",D1101:AE1101)</f>
        <v>0</v>
      </c>
      <c r="AJ1101" s="9">
        <f>SUMIF(Table1[[#Headers],[Steam Consumption]:[CHW Consumption_2]], "CHW*",D1101:AE1101)</f>
        <v>0</v>
      </c>
      <c r="AK1101" s="9">
        <f>SUMIF(Table1[[#Headers],[Steam Consumption]:[CHW Consumption_2]], "DW*",D1101:AE1101)</f>
        <v>0</v>
      </c>
      <c r="AL1101" s="9">
        <f>Table1[[#This Row],[Total Elec Consumption]]*3.412</f>
        <v>38602.862518518516</v>
      </c>
      <c r="AM1101" s="9">
        <f>Table1[[#This Row],[Total Gas Consumption]]*1</f>
        <v>15029.259259259259</v>
      </c>
      <c r="AN1101" s="9">
        <f>Table1[[#This Row],[Total Steam Consumption]]*950/1000</f>
        <v>0</v>
      </c>
      <c r="AO1101" s="9">
        <f>Table1[[#This Row],[Total HW Consumption]]</f>
        <v>0</v>
      </c>
      <c r="AP1101" s="9">
        <f>Table1[[#This Row],[Total CHW Consumption]]</f>
        <v>0</v>
      </c>
      <c r="AQ1101" s="9">
        <f>Table1[[#This Row],[Total DW Consumption]]*0</f>
        <v>0</v>
      </c>
      <c r="AR1101" s="9">
        <f>SUM(Table1[[#This Row],[Total Elec Energy]:[Total DW Energy]])</f>
        <v>53632.121777777778</v>
      </c>
      <c r="AS1101" s="7">
        <f>IFERROR(Table1[[#This Row],[Total Building Energy (kBTU)]]/Table1[[#This Row],[Building Area]],0)</f>
        <v>1.963180269328225</v>
      </c>
    </row>
    <row r="1102" spans="1:45" x14ac:dyDescent="0.25">
      <c r="A1102" s="4">
        <v>43466</v>
      </c>
      <c r="B1102" t="s">
        <v>124</v>
      </c>
      <c r="C1102">
        <f>VLOOKUP(Table1[[#This Row],[Building]],Building_Areas,2,FALSE)</f>
        <v>33317</v>
      </c>
      <c r="E1102">
        <v>6027.5588235292817</v>
      </c>
      <c r="F1102">
        <v>4492589.5601175949</v>
      </c>
      <c r="G1102">
        <v>134.84376024604839</v>
      </c>
      <c r="J1102">
        <v>44720.235294117127</v>
      </c>
      <c r="AF1102" s="9">
        <f>SUMIF(Table1[[#Headers],[Steam Consumption]:[CHW Consumption_2]], "Elec*",D1102:AE1102)</f>
        <v>6027.5588235292817</v>
      </c>
      <c r="AG1102" s="9">
        <f>SUMIF(Table1[[#Headers],[Steam Consumption]:[CHW Consumption_2]], "Gas*",D1102:AE1102)</f>
        <v>44720.235294117127</v>
      </c>
      <c r="AH1102" s="9">
        <f>SUMIF(Table1[[#Headers],[Steam Consumption]:[CHW Consumption_2]], "Steam*",D1102:AE1102)</f>
        <v>0</v>
      </c>
      <c r="AI1102" s="9">
        <f>SUMIF(Table1[[#Headers],[Steam Consumption]:[CHW Consumption_2]], "HW *",D1102:AE1102)</f>
        <v>0</v>
      </c>
      <c r="AJ1102" s="9">
        <f>SUMIF(Table1[[#Headers],[Steam Consumption]:[CHW Consumption_2]], "CHW*",D1102:AE1102)</f>
        <v>0</v>
      </c>
      <c r="AK1102" s="9">
        <f>SUMIF(Table1[[#Headers],[Steam Consumption]:[CHW Consumption_2]], "DW*",D1102:AE1102)</f>
        <v>0</v>
      </c>
      <c r="AL1102" s="9">
        <f>Table1[[#This Row],[Total Elec Consumption]]*3.412</f>
        <v>20566.030705881909</v>
      </c>
      <c r="AM1102" s="9">
        <f>Table1[[#This Row],[Total Gas Consumption]]*1</f>
        <v>44720.235294117127</v>
      </c>
      <c r="AN1102" s="9">
        <f>Table1[[#This Row],[Total Steam Consumption]]*950/1000</f>
        <v>0</v>
      </c>
      <c r="AO1102" s="9">
        <f>Table1[[#This Row],[Total HW Consumption]]</f>
        <v>0</v>
      </c>
      <c r="AP1102" s="9">
        <f>Table1[[#This Row],[Total CHW Consumption]]</f>
        <v>0</v>
      </c>
      <c r="AQ1102" s="9">
        <f>Table1[[#This Row],[Total DW Consumption]]*0</f>
        <v>0</v>
      </c>
      <c r="AR1102" s="9">
        <f>SUM(Table1[[#This Row],[Total Elec Energy]:[Total DW Energy]])</f>
        <v>65286.265999999036</v>
      </c>
      <c r="AS1102" s="7">
        <f>IFERROR(Table1[[#This Row],[Total Building Energy (kBTU)]]/Table1[[#This Row],[Building Area]],0)</f>
        <v>1.9595481585976839</v>
      </c>
    </row>
    <row r="1103" spans="1:45" x14ac:dyDescent="0.25">
      <c r="A1103" s="4">
        <v>44348</v>
      </c>
      <c r="B1103" t="s">
        <v>66</v>
      </c>
      <c r="C1103">
        <f>VLOOKUP(Table1[[#This Row],[Building]],Building_Areas,2,FALSE)</f>
        <v>39542</v>
      </c>
      <c r="D1103">
        <v>0</v>
      </c>
      <c r="E1103">
        <v>22705</v>
      </c>
      <c r="F1103">
        <v>77469.459999999992</v>
      </c>
      <c r="G1103">
        <v>1.9591689848768401</v>
      </c>
      <c r="AF1103" s="9">
        <f>SUMIF(Table1[[#Headers],[Steam Consumption]:[CHW Consumption_2]], "Elec*",D1103:AE1103)</f>
        <v>22705</v>
      </c>
      <c r="AG1103" s="9">
        <f>SUMIF(Table1[[#Headers],[Steam Consumption]:[CHW Consumption_2]], "Gas*",D1103:AE1103)</f>
        <v>0</v>
      </c>
      <c r="AH1103" s="9">
        <f>SUMIF(Table1[[#Headers],[Steam Consumption]:[CHW Consumption_2]], "Steam*",D1103:AE1103)</f>
        <v>0</v>
      </c>
      <c r="AI1103" s="9">
        <f>SUMIF(Table1[[#Headers],[Steam Consumption]:[CHW Consumption_2]], "HW *",D1103:AE1103)</f>
        <v>0</v>
      </c>
      <c r="AJ1103" s="9">
        <f>SUMIF(Table1[[#Headers],[Steam Consumption]:[CHW Consumption_2]], "CHW*",D1103:AE1103)</f>
        <v>0</v>
      </c>
      <c r="AK1103" s="9">
        <f>SUMIF(Table1[[#Headers],[Steam Consumption]:[CHW Consumption_2]], "DW*",D1103:AE1103)</f>
        <v>0</v>
      </c>
      <c r="AL1103" s="9">
        <f>Table1[[#This Row],[Total Elec Consumption]]*3.412</f>
        <v>77469.459999999992</v>
      </c>
      <c r="AM1103" s="9">
        <f>Table1[[#This Row],[Total Gas Consumption]]*1</f>
        <v>0</v>
      </c>
      <c r="AN1103" s="9">
        <f>Table1[[#This Row],[Total Steam Consumption]]*950/1000</f>
        <v>0</v>
      </c>
      <c r="AO1103" s="9">
        <f>Table1[[#This Row],[Total HW Consumption]]</f>
        <v>0</v>
      </c>
      <c r="AP1103" s="9">
        <f>Table1[[#This Row],[Total CHW Consumption]]</f>
        <v>0</v>
      </c>
      <c r="AQ1103" s="9">
        <f>Table1[[#This Row],[Total DW Consumption]]*0</f>
        <v>0</v>
      </c>
      <c r="AR1103" s="9">
        <f>SUM(Table1[[#This Row],[Total Elec Energy]:[Total DW Energy]])</f>
        <v>77469.459999999992</v>
      </c>
      <c r="AS1103" s="7">
        <f>IFERROR(Table1[[#This Row],[Total Building Energy (kBTU)]]/Table1[[#This Row],[Building Area]],0)</f>
        <v>1.9591689848768397</v>
      </c>
    </row>
    <row r="1104" spans="1:45" x14ac:dyDescent="0.25">
      <c r="A1104" s="4">
        <v>44256</v>
      </c>
      <c r="B1104" t="s">
        <v>72</v>
      </c>
      <c r="C1104">
        <f>VLOOKUP(Table1[[#This Row],[Building]],Building_Areas,2,FALSE)</f>
        <v>69559</v>
      </c>
      <c r="E1104">
        <v>31518.448275862069</v>
      </c>
      <c r="F1104">
        <v>107569.6793103448</v>
      </c>
      <c r="G1104">
        <v>1.546452354265369</v>
      </c>
      <c r="K1104">
        <v>28733.793103448279</v>
      </c>
      <c r="L1104">
        <v>0</v>
      </c>
      <c r="AF1104" s="9">
        <f>SUMIF(Table1[[#Headers],[Steam Consumption]:[CHW Consumption_2]], "Elec*",D1104:AE1104)</f>
        <v>31518.448275862069</v>
      </c>
      <c r="AG1104" s="9">
        <f>SUMIF(Table1[[#Headers],[Steam Consumption]:[CHW Consumption_2]], "Gas*",D1104:AE1104)</f>
        <v>0</v>
      </c>
      <c r="AH1104" s="9">
        <f>SUMIF(Table1[[#Headers],[Steam Consumption]:[CHW Consumption_2]], "Steam*",D1104:AE1104)</f>
        <v>0</v>
      </c>
      <c r="AI1104" s="9">
        <f>SUMIF(Table1[[#Headers],[Steam Consumption]:[CHW Consumption_2]], "HW *",D1104:AE1104)</f>
        <v>28733.793103448279</v>
      </c>
      <c r="AJ1104" s="9">
        <f>SUMIF(Table1[[#Headers],[Steam Consumption]:[CHW Consumption_2]], "CHW*",D1104:AE1104)</f>
        <v>0</v>
      </c>
      <c r="AK1104" s="9">
        <f>SUMIF(Table1[[#Headers],[Steam Consumption]:[CHW Consumption_2]], "DW*",D1104:AE1104)</f>
        <v>0</v>
      </c>
      <c r="AL1104" s="9">
        <f>Table1[[#This Row],[Total Elec Consumption]]*3.412</f>
        <v>107540.94551724137</v>
      </c>
      <c r="AM1104" s="9">
        <f>Table1[[#This Row],[Total Gas Consumption]]*1</f>
        <v>0</v>
      </c>
      <c r="AN1104" s="9">
        <f>Table1[[#This Row],[Total Steam Consumption]]*950/1000</f>
        <v>0</v>
      </c>
      <c r="AO1104" s="9">
        <f>Table1[[#This Row],[Total HW Consumption]]</f>
        <v>28733.793103448279</v>
      </c>
      <c r="AP1104" s="9">
        <f>Table1[[#This Row],[Total CHW Consumption]]</f>
        <v>0</v>
      </c>
      <c r="AQ1104" s="9">
        <f>Table1[[#This Row],[Total DW Consumption]]*0</f>
        <v>0</v>
      </c>
      <c r="AR1104" s="9">
        <f>SUM(Table1[[#This Row],[Total Elec Energy]:[Total DW Energy]])</f>
        <v>136274.73862068966</v>
      </c>
      <c r="AS1104" s="7">
        <f>IFERROR(Table1[[#This Row],[Total Building Energy (kBTU)]]/Table1[[#This Row],[Building Area]],0)</f>
        <v>1.9591244644214216</v>
      </c>
    </row>
    <row r="1105" spans="1:45" x14ac:dyDescent="0.25">
      <c r="A1105" s="4">
        <v>43617</v>
      </c>
      <c r="B1105" t="s">
        <v>114</v>
      </c>
      <c r="C1105">
        <f>VLOOKUP(Table1[[#This Row],[Building]],Building_Areas,2,FALSE)</f>
        <v>102517</v>
      </c>
      <c r="D1105">
        <v>58740</v>
      </c>
      <c r="E1105">
        <v>42494.444444444453</v>
      </c>
      <c r="F1105">
        <v>53715871.044444442</v>
      </c>
      <c r="G1105">
        <v>523.97037607854736</v>
      </c>
      <c r="AF1105" s="9">
        <f>SUMIF(Table1[[#Headers],[Steam Consumption]:[CHW Consumption_2]], "Elec*",D1105:AE1105)</f>
        <v>42494.444444444453</v>
      </c>
      <c r="AG1105" s="9">
        <f>SUMIF(Table1[[#Headers],[Steam Consumption]:[CHW Consumption_2]], "Gas*",D1105:AE1105)</f>
        <v>0</v>
      </c>
      <c r="AH1105" s="9">
        <f>SUMIF(Table1[[#Headers],[Steam Consumption]:[CHW Consumption_2]], "Steam*",D1105:AE1105)</f>
        <v>58740</v>
      </c>
      <c r="AI1105" s="9">
        <f>SUMIF(Table1[[#Headers],[Steam Consumption]:[CHW Consumption_2]], "HW *",D1105:AE1105)</f>
        <v>0</v>
      </c>
      <c r="AJ1105" s="9">
        <f>SUMIF(Table1[[#Headers],[Steam Consumption]:[CHW Consumption_2]], "CHW*",D1105:AE1105)</f>
        <v>0</v>
      </c>
      <c r="AK1105" s="9">
        <f>SUMIF(Table1[[#Headers],[Steam Consumption]:[CHW Consumption_2]], "DW*",D1105:AE1105)</f>
        <v>0</v>
      </c>
      <c r="AL1105" s="9">
        <f>Table1[[#This Row],[Total Elec Consumption]]*3.412</f>
        <v>144991.04444444447</v>
      </c>
      <c r="AM1105" s="9">
        <f>Table1[[#This Row],[Total Gas Consumption]]*1</f>
        <v>0</v>
      </c>
      <c r="AN1105" s="9">
        <f>Table1[[#This Row],[Total Steam Consumption]]*950/1000</f>
        <v>55803</v>
      </c>
      <c r="AO1105" s="9">
        <f>Table1[[#This Row],[Total HW Consumption]]</f>
        <v>0</v>
      </c>
      <c r="AP1105" s="9">
        <f>Table1[[#This Row],[Total CHW Consumption]]</f>
        <v>0</v>
      </c>
      <c r="AQ1105" s="9">
        <f>Table1[[#This Row],[Total DW Consumption]]*0</f>
        <v>0</v>
      </c>
      <c r="AR1105" s="9">
        <f>SUM(Table1[[#This Row],[Total Elec Energy]:[Total DW Energy]])</f>
        <v>200794.04444444447</v>
      </c>
      <c r="AS1105" s="7">
        <f>IFERROR(Table1[[#This Row],[Total Building Energy (kBTU)]]/Table1[[#This Row],[Building Area]],0)</f>
        <v>1.9586414394143847</v>
      </c>
    </row>
    <row r="1106" spans="1:45" x14ac:dyDescent="0.25">
      <c r="A1106" s="4">
        <v>44743</v>
      </c>
      <c r="B1106" t="s">
        <v>99</v>
      </c>
      <c r="C1106">
        <f>VLOOKUP(Table1[[#This Row],[Building]],Building_Areas,2,FALSE)</f>
        <v>123454</v>
      </c>
      <c r="D1106">
        <v>909.33333333333326</v>
      </c>
      <c r="H1106">
        <v>24149</v>
      </c>
      <c r="I1106">
        <v>46417.333333333328</v>
      </c>
      <c r="L1106">
        <v>60966.666666666672</v>
      </c>
      <c r="AF1106" s="9">
        <f>SUMIF(Table1[[#Headers],[Steam Consumption]:[CHW Consumption_2]], "Elec*",D1106:AE1106)</f>
        <v>70566.333333333328</v>
      </c>
      <c r="AG1106" s="9">
        <f>SUMIF(Table1[[#Headers],[Steam Consumption]:[CHW Consumption_2]], "Gas*",D1106:AE1106)</f>
        <v>0</v>
      </c>
      <c r="AH1106" s="9">
        <f>SUMIF(Table1[[#Headers],[Steam Consumption]:[CHW Consumption_2]], "Steam*",D1106:AE1106)</f>
        <v>909.33333333333326</v>
      </c>
      <c r="AI1106" s="9">
        <f>SUMIF(Table1[[#Headers],[Steam Consumption]:[CHW Consumption_2]], "HW *",D1106:AE1106)</f>
        <v>0</v>
      </c>
      <c r="AJ1106" s="9">
        <f>SUMIF(Table1[[#Headers],[Steam Consumption]:[CHW Consumption_2]], "CHW*",D1106:AE1106)</f>
        <v>0</v>
      </c>
      <c r="AK1106" s="9">
        <f>SUMIF(Table1[[#Headers],[Steam Consumption]:[CHW Consumption_2]], "DW*",D1106:AE1106)</f>
        <v>60966.666666666672</v>
      </c>
      <c r="AL1106" s="9">
        <f>Table1[[#This Row],[Total Elec Consumption]]*3.412</f>
        <v>240772.3293333333</v>
      </c>
      <c r="AM1106" s="9">
        <f>Table1[[#This Row],[Total Gas Consumption]]*1</f>
        <v>0</v>
      </c>
      <c r="AN1106" s="9">
        <f>Table1[[#This Row],[Total Steam Consumption]]*950/1000</f>
        <v>863.86666666666667</v>
      </c>
      <c r="AO1106" s="9">
        <f>Table1[[#This Row],[Total HW Consumption]]</f>
        <v>0</v>
      </c>
      <c r="AP1106" s="9">
        <f>Table1[[#This Row],[Total CHW Consumption]]</f>
        <v>0</v>
      </c>
      <c r="AQ1106" s="9">
        <f>Table1[[#This Row],[Total DW Consumption]]*0</f>
        <v>0</v>
      </c>
      <c r="AR1106" s="9">
        <f>SUM(Table1[[#This Row],[Total Elec Energy]:[Total DW Energy]])</f>
        <v>241636.19599999997</v>
      </c>
      <c r="AS1106" s="7">
        <f>IFERROR(Table1[[#This Row],[Total Building Energy (kBTU)]]/Table1[[#This Row],[Building Area]],0)</f>
        <v>1.9572974225217488</v>
      </c>
    </row>
    <row r="1107" spans="1:45" x14ac:dyDescent="0.25">
      <c r="A1107" s="4">
        <v>44713</v>
      </c>
      <c r="B1107" t="s">
        <v>99</v>
      </c>
      <c r="C1107">
        <f>VLOOKUP(Table1[[#This Row],[Building]],Building_Areas,2,FALSE)</f>
        <v>123454</v>
      </c>
      <c r="D1107">
        <v>728.57142857142856</v>
      </c>
      <c r="F1107">
        <v>981012.97978021973</v>
      </c>
      <c r="G1107">
        <v>7.9463847245145542</v>
      </c>
      <c r="H1107">
        <v>25960.38461538461</v>
      </c>
      <c r="I1107">
        <v>44615.769230769227</v>
      </c>
      <c r="L1107">
        <v>75750</v>
      </c>
      <c r="N1107">
        <v>0</v>
      </c>
      <c r="AF1107" s="9">
        <f>SUMIF(Table1[[#Headers],[Steam Consumption]:[CHW Consumption_2]], "Elec*",D1107:AE1107)</f>
        <v>70576.153846153844</v>
      </c>
      <c r="AG1107" s="9">
        <f>SUMIF(Table1[[#Headers],[Steam Consumption]:[CHW Consumption_2]], "Gas*",D1107:AE1107)</f>
        <v>0</v>
      </c>
      <c r="AH1107" s="9">
        <f>SUMIF(Table1[[#Headers],[Steam Consumption]:[CHW Consumption_2]], "Steam*",D1107:AE1107)</f>
        <v>728.57142857142856</v>
      </c>
      <c r="AI1107" s="9">
        <f>SUMIF(Table1[[#Headers],[Steam Consumption]:[CHW Consumption_2]], "HW *",D1107:AE1107)</f>
        <v>0</v>
      </c>
      <c r="AJ1107" s="9">
        <f>SUMIF(Table1[[#Headers],[Steam Consumption]:[CHW Consumption_2]], "CHW*",D1107:AE1107)</f>
        <v>0</v>
      </c>
      <c r="AK1107" s="9">
        <f>SUMIF(Table1[[#Headers],[Steam Consumption]:[CHW Consumption_2]], "DW*",D1107:AE1107)</f>
        <v>75750</v>
      </c>
      <c r="AL1107" s="9">
        <f>Table1[[#This Row],[Total Elec Consumption]]*3.412</f>
        <v>240805.83692307692</v>
      </c>
      <c r="AM1107" s="9">
        <f>Table1[[#This Row],[Total Gas Consumption]]*1</f>
        <v>0</v>
      </c>
      <c r="AN1107" s="9">
        <f>Table1[[#This Row],[Total Steam Consumption]]*950/1000</f>
        <v>692.14285714285711</v>
      </c>
      <c r="AO1107" s="9">
        <f>Table1[[#This Row],[Total HW Consumption]]</f>
        <v>0</v>
      </c>
      <c r="AP1107" s="9">
        <f>Table1[[#This Row],[Total CHW Consumption]]</f>
        <v>0</v>
      </c>
      <c r="AQ1107" s="9">
        <f>Table1[[#This Row],[Total DW Consumption]]*0</f>
        <v>0</v>
      </c>
      <c r="AR1107" s="9">
        <f>SUM(Table1[[#This Row],[Total Elec Energy]:[Total DW Energy]])</f>
        <v>241497.97978021979</v>
      </c>
      <c r="AS1107" s="7">
        <f>IFERROR(Table1[[#This Row],[Total Building Energy (kBTU)]]/Table1[[#This Row],[Building Area]],0)</f>
        <v>1.9561778458390962</v>
      </c>
    </row>
    <row r="1108" spans="1:45" x14ac:dyDescent="0.25">
      <c r="A1108" s="4">
        <v>43282</v>
      </c>
      <c r="B1108" t="s">
        <v>101</v>
      </c>
      <c r="C1108">
        <f>VLOOKUP(Table1[[#This Row],[Building]],Building_Areas,2,FALSE)</f>
        <v>30399</v>
      </c>
      <c r="D1108">
        <v>0</v>
      </c>
      <c r="E1108">
        <v>8635.4285714281723</v>
      </c>
      <c r="F1108">
        <v>59285.937142856463</v>
      </c>
      <c r="G1108">
        <v>1.9502594540233711</v>
      </c>
      <c r="H1108">
        <v>0</v>
      </c>
      <c r="I1108">
        <v>8740.2857142859139</v>
      </c>
      <c r="AF1108" s="9">
        <f>SUMIF(Table1[[#Headers],[Steam Consumption]:[CHW Consumption_2]], "Elec*",D1108:AE1108)</f>
        <v>17375.714285714086</v>
      </c>
      <c r="AG1108" s="9">
        <f>SUMIF(Table1[[#Headers],[Steam Consumption]:[CHW Consumption_2]], "Gas*",D1108:AE1108)</f>
        <v>0</v>
      </c>
      <c r="AH1108" s="9">
        <f>SUMIF(Table1[[#Headers],[Steam Consumption]:[CHW Consumption_2]], "Steam*",D1108:AE1108)</f>
        <v>0</v>
      </c>
      <c r="AI1108" s="9">
        <f>SUMIF(Table1[[#Headers],[Steam Consumption]:[CHW Consumption_2]], "HW *",D1108:AE1108)</f>
        <v>0</v>
      </c>
      <c r="AJ1108" s="9">
        <f>SUMIF(Table1[[#Headers],[Steam Consumption]:[CHW Consumption_2]], "CHW*",D1108:AE1108)</f>
        <v>0</v>
      </c>
      <c r="AK1108" s="9">
        <f>SUMIF(Table1[[#Headers],[Steam Consumption]:[CHW Consumption_2]], "DW*",D1108:AE1108)</f>
        <v>0</v>
      </c>
      <c r="AL1108" s="9">
        <f>Table1[[#This Row],[Total Elec Consumption]]*3.412</f>
        <v>59285.937142856463</v>
      </c>
      <c r="AM1108" s="9">
        <f>Table1[[#This Row],[Total Gas Consumption]]*1</f>
        <v>0</v>
      </c>
      <c r="AN1108" s="9">
        <f>Table1[[#This Row],[Total Steam Consumption]]*950/1000</f>
        <v>0</v>
      </c>
      <c r="AO1108" s="9">
        <f>Table1[[#This Row],[Total HW Consumption]]</f>
        <v>0</v>
      </c>
      <c r="AP1108" s="9">
        <f>Table1[[#This Row],[Total CHW Consumption]]</f>
        <v>0</v>
      </c>
      <c r="AQ1108" s="9">
        <f>Table1[[#This Row],[Total DW Consumption]]*0</f>
        <v>0</v>
      </c>
      <c r="AR1108" s="9">
        <f>SUM(Table1[[#This Row],[Total Elec Energy]:[Total DW Energy]])</f>
        <v>59285.937142856463</v>
      </c>
      <c r="AS1108" s="7">
        <f>IFERROR(Table1[[#This Row],[Total Building Energy (kBTU)]]/Table1[[#This Row],[Building Area]],0)</f>
        <v>1.9502594540233713</v>
      </c>
    </row>
    <row r="1109" spans="1:45" x14ac:dyDescent="0.25">
      <c r="A1109" s="4">
        <v>44105</v>
      </c>
      <c r="B1109" t="s">
        <v>72</v>
      </c>
      <c r="C1109">
        <f>VLOOKUP(Table1[[#This Row],[Building]],Building_Areas,2,FALSE)</f>
        <v>69559</v>
      </c>
      <c r="E1109">
        <v>33799.300000000003</v>
      </c>
      <c r="F1109">
        <v>115343.4616</v>
      </c>
      <c r="G1109">
        <v>1.658210463060136</v>
      </c>
      <c r="K1109">
        <v>20250</v>
      </c>
      <c r="L1109">
        <v>0</v>
      </c>
      <c r="AF1109" s="9">
        <f>SUMIF(Table1[[#Headers],[Steam Consumption]:[CHW Consumption_2]], "Elec*",D1109:AE1109)</f>
        <v>33799.300000000003</v>
      </c>
      <c r="AG1109" s="9">
        <f>SUMIF(Table1[[#Headers],[Steam Consumption]:[CHW Consumption_2]], "Gas*",D1109:AE1109)</f>
        <v>0</v>
      </c>
      <c r="AH1109" s="9">
        <f>SUMIF(Table1[[#Headers],[Steam Consumption]:[CHW Consumption_2]], "Steam*",D1109:AE1109)</f>
        <v>0</v>
      </c>
      <c r="AI1109" s="9">
        <f>SUMIF(Table1[[#Headers],[Steam Consumption]:[CHW Consumption_2]], "HW *",D1109:AE1109)</f>
        <v>20250</v>
      </c>
      <c r="AJ1109" s="9">
        <f>SUMIF(Table1[[#Headers],[Steam Consumption]:[CHW Consumption_2]], "CHW*",D1109:AE1109)</f>
        <v>0</v>
      </c>
      <c r="AK1109" s="9">
        <f>SUMIF(Table1[[#Headers],[Steam Consumption]:[CHW Consumption_2]], "DW*",D1109:AE1109)</f>
        <v>0</v>
      </c>
      <c r="AL1109" s="9">
        <f>Table1[[#This Row],[Total Elec Consumption]]*3.412</f>
        <v>115323.21160000001</v>
      </c>
      <c r="AM1109" s="9">
        <f>Table1[[#This Row],[Total Gas Consumption]]*1</f>
        <v>0</v>
      </c>
      <c r="AN1109" s="9">
        <f>Table1[[#This Row],[Total Steam Consumption]]*950/1000</f>
        <v>0</v>
      </c>
      <c r="AO1109" s="9">
        <f>Table1[[#This Row],[Total HW Consumption]]</f>
        <v>20250</v>
      </c>
      <c r="AP1109" s="9">
        <f>Table1[[#This Row],[Total CHW Consumption]]</f>
        <v>0</v>
      </c>
      <c r="AQ1109" s="9">
        <f>Table1[[#This Row],[Total DW Consumption]]*0</f>
        <v>0</v>
      </c>
      <c r="AR1109" s="9">
        <f>SUM(Table1[[#This Row],[Total Elec Energy]:[Total DW Energy]])</f>
        <v>135573.21160000001</v>
      </c>
      <c r="AS1109" s="7">
        <f>IFERROR(Table1[[#This Row],[Total Building Energy (kBTU)]]/Table1[[#This Row],[Building Area]],0)</f>
        <v>1.9490391121206458</v>
      </c>
    </row>
    <row r="1110" spans="1:45" x14ac:dyDescent="0.25">
      <c r="A1110" s="4">
        <v>43466</v>
      </c>
      <c r="B1110" t="s">
        <v>72</v>
      </c>
      <c r="C1110">
        <f>VLOOKUP(Table1[[#This Row],[Building]],Building_Areas,2,FALSE)</f>
        <v>69559</v>
      </c>
      <c r="E1110">
        <v>31760.533333333329</v>
      </c>
      <c r="F1110">
        <v>108394.0486988506</v>
      </c>
      <c r="G1110">
        <v>1.55830372344126</v>
      </c>
      <c r="K1110">
        <v>27108.96551724138</v>
      </c>
      <c r="L1110">
        <v>0</v>
      </c>
      <c r="AF1110" s="9">
        <f>SUMIF(Table1[[#Headers],[Steam Consumption]:[CHW Consumption_2]], "Elec*",D1110:AE1110)</f>
        <v>31760.533333333329</v>
      </c>
      <c r="AG1110" s="9">
        <f>SUMIF(Table1[[#Headers],[Steam Consumption]:[CHW Consumption_2]], "Gas*",D1110:AE1110)</f>
        <v>0</v>
      </c>
      <c r="AH1110" s="9">
        <f>SUMIF(Table1[[#Headers],[Steam Consumption]:[CHW Consumption_2]], "Steam*",D1110:AE1110)</f>
        <v>0</v>
      </c>
      <c r="AI1110" s="9">
        <f>SUMIF(Table1[[#Headers],[Steam Consumption]:[CHW Consumption_2]], "HW *",D1110:AE1110)</f>
        <v>27108.96551724138</v>
      </c>
      <c r="AJ1110" s="9">
        <f>SUMIF(Table1[[#Headers],[Steam Consumption]:[CHW Consumption_2]], "CHW*",D1110:AE1110)</f>
        <v>0</v>
      </c>
      <c r="AK1110" s="9">
        <f>SUMIF(Table1[[#Headers],[Steam Consumption]:[CHW Consumption_2]], "DW*",D1110:AE1110)</f>
        <v>0</v>
      </c>
      <c r="AL1110" s="9">
        <f>Table1[[#This Row],[Total Elec Consumption]]*3.412</f>
        <v>108366.93973333332</v>
      </c>
      <c r="AM1110" s="9">
        <f>Table1[[#This Row],[Total Gas Consumption]]*1</f>
        <v>0</v>
      </c>
      <c r="AN1110" s="9">
        <f>Table1[[#This Row],[Total Steam Consumption]]*950/1000</f>
        <v>0</v>
      </c>
      <c r="AO1110" s="9">
        <f>Table1[[#This Row],[Total HW Consumption]]</f>
        <v>27108.96551724138</v>
      </c>
      <c r="AP1110" s="9">
        <f>Table1[[#This Row],[Total CHW Consumption]]</f>
        <v>0</v>
      </c>
      <c r="AQ1110" s="9">
        <f>Table1[[#This Row],[Total DW Consumption]]*0</f>
        <v>0</v>
      </c>
      <c r="AR1110" s="9">
        <f>SUM(Table1[[#This Row],[Total Elec Energy]:[Total DW Energy]])</f>
        <v>135475.90525057469</v>
      </c>
      <c r="AS1110" s="7">
        <f>IFERROR(Table1[[#This Row],[Total Building Energy (kBTU)]]/Table1[[#This Row],[Building Area]],0)</f>
        <v>1.9476402083206299</v>
      </c>
    </row>
    <row r="1111" spans="1:45" x14ac:dyDescent="0.25">
      <c r="A1111" s="4">
        <v>43617</v>
      </c>
      <c r="B1111" t="s">
        <v>68</v>
      </c>
      <c r="C1111">
        <f>VLOOKUP(Table1[[#This Row],[Building]],Building_Areas,2,FALSE)</f>
        <v>15616</v>
      </c>
      <c r="E1111">
        <v>6073.3333333333339</v>
      </c>
      <c r="F1111">
        <v>988222.21333333338</v>
      </c>
      <c r="G1111">
        <v>63.282672472677604</v>
      </c>
      <c r="J1111">
        <v>9675</v>
      </c>
      <c r="AF1111" s="9">
        <f>SUMIF(Table1[[#Headers],[Steam Consumption]:[CHW Consumption_2]], "Elec*",D1111:AE1111)</f>
        <v>6073.3333333333339</v>
      </c>
      <c r="AG1111" s="9">
        <f>SUMIF(Table1[[#Headers],[Steam Consumption]:[CHW Consumption_2]], "Gas*",D1111:AE1111)</f>
        <v>9675</v>
      </c>
      <c r="AH1111" s="9">
        <f>SUMIF(Table1[[#Headers],[Steam Consumption]:[CHW Consumption_2]], "Steam*",D1111:AE1111)</f>
        <v>0</v>
      </c>
      <c r="AI1111" s="9">
        <f>SUMIF(Table1[[#Headers],[Steam Consumption]:[CHW Consumption_2]], "HW *",D1111:AE1111)</f>
        <v>0</v>
      </c>
      <c r="AJ1111" s="9">
        <f>SUMIF(Table1[[#Headers],[Steam Consumption]:[CHW Consumption_2]], "CHW*",D1111:AE1111)</f>
        <v>0</v>
      </c>
      <c r="AK1111" s="9">
        <f>SUMIF(Table1[[#Headers],[Steam Consumption]:[CHW Consumption_2]], "DW*",D1111:AE1111)</f>
        <v>0</v>
      </c>
      <c r="AL1111" s="9">
        <f>Table1[[#This Row],[Total Elec Consumption]]*3.412</f>
        <v>20722.213333333333</v>
      </c>
      <c r="AM1111" s="9">
        <f>Table1[[#This Row],[Total Gas Consumption]]*1</f>
        <v>9675</v>
      </c>
      <c r="AN1111" s="9">
        <f>Table1[[#This Row],[Total Steam Consumption]]*950/1000</f>
        <v>0</v>
      </c>
      <c r="AO1111" s="9">
        <f>Table1[[#This Row],[Total HW Consumption]]</f>
        <v>0</v>
      </c>
      <c r="AP1111" s="9">
        <f>Table1[[#This Row],[Total CHW Consumption]]</f>
        <v>0</v>
      </c>
      <c r="AQ1111" s="9">
        <f>Table1[[#This Row],[Total DW Consumption]]*0</f>
        <v>0</v>
      </c>
      <c r="AR1111" s="9">
        <f>SUM(Table1[[#This Row],[Total Elec Energy]:[Total DW Energy]])</f>
        <v>30397.213333333333</v>
      </c>
      <c r="AS1111" s="7">
        <f>IFERROR(Table1[[#This Row],[Total Building Energy (kBTU)]]/Table1[[#This Row],[Building Area]],0)</f>
        <v>1.9465428620218579</v>
      </c>
    </row>
    <row r="1112" spans="1:45" x14ac:dyDescent="0.25">
      <c r="A1112" s="4">
        <v>43101</v>
      </c>
      <c r="B1112" t="s">
        <v>65</v>
      </c>
      <c r="C1112">
        <f>VLOOKUP(Table1[[#This Row],[Building]],Building_Areas,2,FALSE)</f>
        <v>82554</v>
      </c>
      <c r="D1112">
        <v>0</v>
      </c>
      <c r="E1112">
        <v>47023.280000000013</v>
      </c>
      <c r="F1112">
        <v>160443.43135999999</v>
      </c>
      <c r="G1112">
        <v>1.943496758000824</v>
      </c>
      <c r="AF1112" s="9">
        <f>SUMIF(Table1[[#Headers],[Steam Consumption]:[CHW Consumption_2]], "Elec*",D1112:AE1112)</f>
        <v>47023.280000000013</v>
      </c>
      <c r="AG1112" s="9">
        <f>SUMIF(Table1[[#Headers],[Steam Consumption]:[CHW Consumption_2]], "Gas*",D1112:AE1112)</f>
        <v>0</v>
      </c>
      <c r="AH1112" s="9">
        <f>SUMIF(Table1[[#Headers],[Steam Consumption]:[CHW Consumption_2]], "Steam*",D1112:AE1112)</f>
        <v>0</v>
      </c>
      <c r="AI1112" s="9">
        <f>SUMIF(Table1[[#Headers],[Steam Consumption]:[CHW Consumption_2]], "HW *",D1112:AE1112)</f>
        <v>0</v>
      </c>
      <c r="AJ1112" s="9">
        <f>SUMIF(Table1[[#Headers],[Steam Consumption]:[CHW Consumption_2]], "CHW*",D1112:AE1112)</f>
        <v>0</v>
      </c>
      <c r="AK1112" s="9">
        <f>SUMIF(Table1[[#Headers],[Steam Consumption]:[CHW Consumption_2]], "DW*",D1112:AE1112)</f>
        <v>0</v>
      </c>
      <c r="AL1112" s="9">
        <f>Table1[[#This Row],[Total Elec Consumption]]*3.412</f>
        <v>160443.43136000005</v>
      </c>
      <c r="AM1112" s="9">
        <f>Table1[[#This Row],[Total Gas Consumption]]*1</f>
        <v>0</v>
      </c>
      <c r="AN1112" s="9">
        <f>Table1[[#This Row],[Total Steam Consumption]]*950/1000</f>
        <v>0</v>
      </c>
      <c r="AO1112" s="9">
        <f>Table1[[#This Row],[Total HW Consumption]]</f>
        <v>0</v>
      </c>
      <c r="AP1112" s="9">
        <f>Table1[[#This Row],[Total CHW Consumption]]</f>
        <v>0</v>
      </c>
      <c r="AQ1112" s="9">
        <f>Table1[[#This Row],[Total DW Consumption]]*0</f>
        <v>0</v>
      </c>
      <c r="AR1112" s="9">
        <f>SUM(Table1[[#This Row],[Total Elec Energy]:[Total DW Energy]])</f>
        <v>160443.43136000005</v>
      </c>
      <c r="AS1112" s="7">
        <f>IFERROR(Table1[[#This Row],[Total Building Energy (kBTU)]]/Table1[[#This Row],[Building Area]],0)</f>
        <v>1.9434967580008242</v>
      </c>
    </row>
    <row r="1113" spans="1:45" x14ac:dyDescent="0.25">
      <c r="A1113" s="4">
        <v>43770</v>
      </c>
      <c r="B1113" t="s">
        <v>72</v>
      </c>
      <c r="C1113">
        <f>VLOOKUP(Table1[[#This Row],[Building]],Building_Areas,2,FALSE)</f>
        <v>69559</v>
      </c>
      <c r="E1113">
        <v>29221.200000000001</v>
      </c>
      <c r="F1113">
        <v>99738.134399999981</v>
      </c>
      <c r="G1113">
        <v>1.4338638335801259</v>
      </c>
      <c r="K1113">
        <v>35400</v>
      </c>
      <c r="L1113">
        <v>0</v>
      </c>
      <c r="AF1113" s="9">
        <f>SUMIF(Table1[[#Headers],[Steam Consumption]:[CHW Consumption_2]], "Elec*",D1113:AE1113)</f>
        <v>29221.200000000001</v>
      </c>
      <c r="AG1113" s="9">
        <f>SUMIF(Table1[[#Headers],[Steam Consumption]:[CHW Consumption_2]], "Gas*",D1113:AE1113)</f>
        <v>0</v>
      </c>
      <c r="AH1113" s="9">
        <f>SUMIF(Table1[[#Headers],[Steam Consumption]:[CHW Consumption_2]], "Steam*",D1113:AE1113)</f>
        <v>0</v>
      </c>
      <c r="AI1113" s="9">
        <f>SUMIF(Table1[[#Headers],[Steam Consumption]:[CHW Consumption_2]], "HW *",D1113:AE1113)</f>
        <v>35400</v>
      </c>
      <c r="AJ1113" s="9">
        <f>SUMIF(Table1[[#Headers],[Steam Consumption]:[CHW Consumption_2]], "CHW*",D1113:AE1113)</f>
        <v>0</v>
      </c>
      <c r="AK1113" s="9">
        <f>SUMIF(Table1[[#Headers],[Steam Consumption]:[CHW Consumption_2]], "DW*",D1113:AE1113)</f>
        <v>0</v>
      </c>
      <c r="AL1113" s="9">
        <f>Table1[[#This Row],[Total Elec Consumption]]*3.412</f>
        <v>99702.734400000001</v>
      </c>
      <c r="AM1113" s="9">
        <f>Table1[[#This Row],[Total Gas Consumption]]*1</f>
        <v>0</v>
      </c>
      <c r="AN1113" s="9">
        <f>Table1[[#This Row],[Total Steam Consumption]]*950/1000</f>
        <v>0</v>
      </c>
      <c r="AO1113" s="9">
        <f>Table1[[#This Row],[Total HW Consumption]]</f>
        <v>35400</v>
      </c>
      <c r="AP1113" s="9">
        <f>Table1[[#This Row],[Total CHW Consumption]]</f>
        <v>0</v>
      </c>
      <c r="AQ1113" s="9">
        <f>Table1[[#This Row],[Total DW Consumption]]*0</f>
        <v>0</v>
      </c>
      <c r="AR1113" s="9">
        <f>SUM(Table1[[#This Row],[Total Elec Energy]:[Total DW Energy]])</f>
        <v>135102.73440000002</v>
      </c>
      <c r="AS1113" s="7">
        <f>IFERROR(Table1[[#This Row],[Total Building Energy (kBTU)]]/Table1[[#This Row],[Building Area]],0)</f>
        <v>1.9422753978636842</v>
      </c>
    </row>
    <row r="1114" spans="1:45" x14ac:dyDescent="0.25">
      <c r="A1114" s="4">
        <v>44044</v>
      </c>
      <c r="B1114" t="s">
        <v>101</v>
      </c>
      <c r="C1114">
        <f>VLOOKUP(Table1[[#This Row],[Building]],Building_Areas,2,FALSE)</f>
        <v>30399</v>
      </c>
      <c r="D1114">
        <v>11242.66666666667</v>
      </c>
      <c r="E1114">
        <v>6235.2758620689656</v>
      </c>
      <c r="F1114">
        <v>10301611.507241379</v>
      </c>
      <c r="G1114">
        <v>338.87994694698449</v>
      </c>
      <c r="H1114">
        <v>0</v>
      </c>
      <c r="I1114">
        <v>7920.5</v>
      </c>
      <c r="AF1114" s="9">
        <f>SUMIF(Table1[[#Headers],[Steam Consumption]:[CHW Consumption_2]], "Elec*",D1114:AE1114)</f>
        <v>14155.775862068966</v>
      </c>
      <c r="AG1114" s="9">
        <f>SUMIF(Table1[[#Headers],[Steam Consumption]:[CHW Consumption_2]], "Gas*",D1114:AE1114)</f>
        <v>0</v>
      </c>
      <c r="AH1114" s="9">
        <f>SUMIF(Table1[[#Headers],[Steam Consumption]:[CHW Consumption_2]], "Steam*",D1114:AE1114)</f>
        <v>11242.66666666667</v>
      </c>
      <c r="AI1114" s="9">
        <f>SUMIF(Table1[[#Headers],[Steam Consumption]:[CHW Consumption_2]], "HW *",D1114:AE1114)</f>
        <v>0</v>
      </c>
      <c r="AJ1114" s="9">
        <f>SUMIF(Table1[[#Headers],[Steam Consumption]:[CHW Consumption_2]], "CHW*",D1114:AE1114)</f>
        <v>0</v>
      </c>
      <c r="AK1114" s="9">
        <f>SUMIF(Table1[[#Headers],[Steam Consumption]:[CHW Consumption_2]], "DW*",D1114:AE1114)</f>
        <v>0</v>
      </c>
      <c r="AL1114" s="9">
        <f>Table1[[#This Row],[Total Elec Consumption]]*3.412</f>
        <v>48299.50724137931</v>
      </c>
      <c r="AM1114" s="9">
        <f>Table1[[#This Row],[Total Gas Consumption]]*1</f>
        <v>0</v>
      </c>
      <c r="AN1114" s="9">
        <f>Table1[[#This Row],[Total Steam Consumption]]*950/1000</f>
        <v>10680.533333333336</v>
      </c>
      <c r="AO1114" s="9">
        <f>Table1[[#This Row],[Total HW Consumption]]</f>
        <v>0</v>
      </c>
      <c r="AP1114" s="9">
        <f>Table1[[#This Row],[Total CHW Consumption]]</f>
        <v>0</v>
      </c>
      <c r="AQ1114" s="9">
        <f>Table1[[#This Row],[Total DW Consumption]]*0</f>
        <v>0</v>
      </c>
      <c r="AR1114" s="9">
        <f>SUM(Table1[[#This Row],[Total Elec Energy]:[Total DW Energy]])</f>
        <v>58980.04057471265</v>
      </c>
      <c r="AS1114" s="7">
        <f>IFERROR(Table1[[#This Row],[Total Building Energy (kBTU)]]/Table1[[#This Row],[Building Area]],0)</f>
        <v>1.9401967359029129</v>
      </c>
    </row>
    <row r="1115" spans="1:45" x14ac:dyDescent="0.25">
      <c r="A1115" s="4">
        <v>44440</v>
      </c>
      <c r="B1115" t="s">
        <v>110</v>
      </c>
      <c r="C1115">
        <f>VLOOKUP(Table1[[#This Row],[Building]],Building_Areas,2,FALSE)</f>
        <v>24062</v>
      </c>
      <c r="E1115">
        <v>459</v>
      </c>
      <c r="F1115">
        <v>46675.372615384607</v>
      </c>
      <c r="G1115">
        <v>1.939796052505387</v>
      </c>
      <c r="H1115">
        <v>11990.76923076923</v>
      </c>
      <c r="I1115">
        <v>1230</v>
      </c>
      <c r="L1115">
        <v>0</v>
      </c>
      <c r="AF1115" s="9">
        <f>SUMIF(Table1[[#Headers],[Steam Consumption]:[CHW Consumption_2]], "Elec*",D1115:AE1115)</f>
        <v>13679.76923076923</v>
      </c>
      <c r="AG1115" s="9">
        <f>SUMIF(Table1[[#Headers],[Steam Consumption]:[CHW Consumption_2]], "Gas*",D1115:AE1115)</f>
        <v>0</v>
      </c>
      <c r="AH1115" s="9">
        <f>SUMIF(Table1[[#Headers],[Steam Consumption]:[CHW Consumption_2]], "Steam*",D1115:AE1115)</f>
        <v>0</v>
      </c>
      <c r="AI1115" s="9">
        <f>SUMIF(Table1[[#Headers],[Steam Consumption]:[CHW Consumption_2]], "HW *",D1115:AE1115)</f>
        <v>0</v>
      </c>
      <c r="AJ1115" s="9">
        <f>SUMIF(Table1[[#Headers],[Steam Consumption]:[CHW Consumption_2]], "CHW*",D1115:AE1115)</f>
        <v>0</v>
      </c>
      <c r="AK1115" s="9">
        <f>SUMIF(Table1[[#Headers],[Steam Consumption]:[CHW Consumption_2]], "DW*",D1115:AE1115)</f>
        <v>0</v>
      </c>
      <c r="AL1115" s="9">
        <f>Table1[[#This Row],[Total Elec Consumption]]*3.412</f>
        <v>46675.372615384615</v>
      </c>
      <c r="AM1115" s="9">
        <f>Table1[[#This Row],[Total Gas Consumption]]*1</f>
        <v>0</v>
      </c>
      <c r="AN1115" s="9">
        <f>Table1[[#This Row],[Total Steam Consumption]]*950/1000</f>
        <v>0</v>
      </c>
      <c r="AO1115" s="9">
        <f>Table1[[#This Row],[Total HW Consumption]]</f>
        <v>0</v>
      </c>
      <c r="AP1115" s="9">
        <f>Table1[[#This Row],[Total CHW Consumption]]</f>
        <v>0</v>
      </c>
      <c r="AQ1115" s="9">
        <f>Table1[[#This Row],[Total DW Consumption]]*0</f>
        <v>0</v>
      </c>
      <c r="AR1115" s="9">
        <f>SUM(Table1[[#This Row],[Total Elec Energy]:[Total DW Energy]])</f>
        <v>46675.372615384615</v>
      </c>
      <c r="AS1115" s="7">
        <f>IFERROR(Table1[[#This Row],[Total Building Energy (kBTU)]]/Table1[[#This Row],[Building Area]],0)</f>
        <v>1.9397960525053868</v>
      </c>
    </row>
    <row r="1116" spans="1:45" x14ac:dyDescent="0.25">
      <c r="A1116" s="4">
        <v>44409</v>
      </c>
      <c r="B1116" t="s">
        <v>114</v>
      </c>
      <c r="C1116">
        <f>VLOOKUP(Table1[[#This Row],[Building]],Building_Areas,2,FALSE)</f>
        <v>102517</v>
      </c>
      <c r="D1116">
        <v>25992</v>
      </c>
      <c r="E1116">
        <v>50966.384615384617</v>
      </c>
      <c r="F1116">
        <v>23878601.304307692</v>
      </c>
      <c r="G1116">
        <v>232.92333275756889</v>
      </c>
      <c r="AF1116" s="9">
        <f>SUMIF(Table1[[#Headers],[Steam Consumption]:[CHW Consumption_2]], "Elec*",D1116:AE1116)</f>
        <v>50966.384615384617</v>
      </c>
      <c r="AG1116" s="9">
        <f>SUMIF(Table1[[#Headers],[Steam Consumption]:[CHW Consumption_2]], "Gas*",D1116:AE1116)</f>
        <v>0</v>
      </c>
      <c r="AH1116" s="9">
        <f>SUMIF(Table1[[#Headers],[Steam Consumption]:[CHW Consumption_2]], "Steam*",D1116:AE1116)</f>
        <v>25992</v>
      </c>
      <c r="AI1116" s="9">
        <f>SUMIF(Table1[[#Headers],[Steam Consumption]:[CHW Consumption_2]], "HW *",D1116:AE1116)</f>
        <v>0</v>
      </c>
      <c r="AJ1116" s="9">
        <f>SUMIF(Table1[[#Headers],[Steam Consumption]:[CHW Consumption_2]], "CHW*",D1116:AE1116)</f>
        <v>0</v>
      </c>
      <c r="AK1116" s="9">
        <f>SUMIF(Table1[[#Headers],[Steam Consumption]:[CHW Consumption_2]], "DW*",D1116:AE1116)</f>
        <v>0</v>
      </c>
      <c r="AL1116" s="9">
        <f>Table1[[#This Row],[Total Elec Consumption]]*3.412</f>
        <v>173897.30430769231</v>
      </c>
      <c r="AM1116" s="9">
        <f>Table1[[#This Row],[Total Gas Consumption]]*1</f>
        <v>0</v>
      </c>
      <c r="AN1116" s="9">
        <f>Table1[[#This Row],[Total Steam Consumption]]*950/1000</f>
        <v>24692.400000000001</v>
      </c>
      <c r="AO1116" s="9">
        <f>Table1[[#This Row],[Total HW Consumption]]</f>
        <v>0</v>
      </c>
      <c r="AP1116" s="9">
        <f>Table1[[#This Row],[Total CHW Consumption]]</f>
        <v>0</v>
      </c>
      <c r="AQ1116" s="9">
        <f>Table1[[#This Row],[Total DW Consumption]]*0</f>
        <v>0</v>
      </c>
      <c r="AR1116" s="9">
        <f>SUM(Table1[[#This Row],[Total Elec Energy]:[Total DW Energy]])</f>
        <v>198589.7043076923</v>
      </c>
      <c r="AS1116" s="7">
        <f>IFERROR(Table1[[#This Row],[Total Building Energy (kBTU)]]/Table1[[#This Row],[Building Area]],0)</f>
        <v>1.9371392481997356</v>
      </c>
    </row>
    <row r="1117" spans="1:45" x14ac:dyDescent="0.25">
      <c r="A1117" s="4">
        <v>43221</v>
      </c>
      <c r="B1117" t="s">
        <v>120</v>
      </c>
      <c r="C1117">
        <f>VLOOKUP(Table1[[#This Row],[Building]],Building_Areas,2,FALSE)</f>
        <v>36500</v>
      </c>
      <c r="D1117">
        <v>1539.3103448275861</v>
      </c>
      <c r="E1117">
        <v>19608.074074074069</v>
      </c>
      <c r="F1117">
        <v>1660497.355856729</v>
      </c>
      <c r="G1117">
        <v>45.493078242650093</v>
      </c>
      <c r="K1117">
        <v>192.41379310344831</v>
      </c>
      <c r="L1117">
        <v>189741.37931034481</v>
      </c>
      <c r="N1117">
        <v>2000.909090909091</v>
      </c>
      <c r="AF1117" s="9">
        <f>SUMIF(Table1[[#Headers],[Steam Consumption]:[CHW Consumption_2]], "Elec*",D1117:AE1117)</f>
        <v>19608.074074074069</v>
      </c>
      <c r="AG1117" s="9">
        <f>SUMIF(Table1[[#Headers],[Steam Consumption]:[CHW Consumption_2]], "Gas*",D1117:AE1117)</f>
        <v>0</v>
      </c>
      <c r="AH1117" s="9">
        <f>SUMIF(Table1[[#Headers],[Steam Consumption]:[CHW Consumption_2]], "Steam*",D1117:AE1117)</f>
        <v>1539.3103448275861</v>
      </c>
      <c r="AI1117" s="9">
        <f>SUMIF(Table1[[#Headers],[Steam Consumption]:[CHW Consumption_2]], "HW *",D1117:AE1117)</f>
        <v>192.41379310344831</v>
      </c>
      <c r="AJ1117" s="9">
        <f>SUMIF(Table1[[#Headers],[Steam Consumption]:[CHW Consumption_2]], "CHW*",D1117:AE1117)</f>
        <v>2000.909090909091</v>
      </c>
      <c r="AK1117" s="9">
        <f>SUMIF(Table1[[#Headers],[Steam Consumption]:[CHW Consumption_2]], "DW*",D1117:AE1117)</f>
        <v>189741.37931034481</v>
      </c>
      <c r="AL1117" s="9">
        <f>Table1[[#This Row],[Total Elec Consumption]]*3.412</f>
        <v>66902.748740740717</v>
      </c>
      <c r="AM1117" s="9">
        <f>Table1[[#This Row],[Total Gas Consumption]]*1</f>
        <v>0</v>
      </c>
      <c r="AN1117" s="9">
        <f>Table1[[#This Row],[Total Steam Consumption]]*950/1000</f>
        <v>1462.3448275862067</v>
      </c>
      <c r="AO1117" s="9">
        <f>Table1[[#This Row],[Total HW Consumption]]</f>
        <v>192.41379310344831</v>
      </c>
      <c r="AP1117" s="9">
        <f>Table1[[#This Row],[Total CHW Consumption]]</f>
        <v>2000.909090909091</v>
      </c>
      <c r="AQ1117" s="9">
        <f>Table1[[#This Row],[Total DW Consumption]]*0</f>
        <v>0</v>
      </c>
      <c r="AR1117" s="9">
        <f>SUM(Table1[[#This Row],[Total Elec Energy]:[Total DW Energy]])</f>
        <v>70558.416452339457</v>
      </c>
      <c r="AS1117" s="7">
        <f>IFERROR(Table1[[#This Row],[Total Building Energy (kBTU)]]/Table1[[#This Row],[Building Area]],0)</f>
        <v>1.9331073000640948</v>
      </c>
    </row>
    <row r="1118" spans="1:45" x14ac:dyDescent="0.25">
      <c r="A1118" s="4">
        <v>44713</v>
      </c>
      <c r="B1118" t="s">
        <v>68</v>
      </c>
      <c r="C1118">
        <f>VLOOKUP(Table1[[#This Row],[Building]],Building_Areas,2,FALSE)</f>
        <v>15616</v>
      </c>
      <c r="E1118">
        <v>6406.1538461538466</v>
      </c>
      <c r="F1118">
        <v>845786.36835164856</v>
      </c>
      <c r="G1118">
        <v>54.161524612682413</v>
      </c>
      <c r="J1118">
        <v>8239.2857142857156</v>
      </c>
      <c r="AF1118" s="9">
        <f>SUMIF(Table1[[#Headers],[Steam Consumption]:[CHW Consumption_2]], "Elec*",D1118:AE1118)</f>
        <v>6406.1538461538466</v>
      </c>
      <c r="AG1118" s="9">
        <f>SUMIF(Table1[[#Headers],[Steam Consumption]:[CHW Consumption_2]], "Gas*",D1118:AE1118)</f>
        <v>8239.2857142857156</v>
      </c>
      <c r="AH1118" s="9">
        <f>SUMIF(Table1[[#Headers],[Steam Consumption]:[CHW Consumption_2]], "Steam*",D1118:AE1118)</f>
        <v>0</v>
      </c>
      <c r="AI1118" s="9">
        <f>SUMIF(Table1[[#Headers],[Steam Consumption]:[CHW Consumption_2]], "HW *",D1118:AE1118)</f>
        <v>0</v>
      </c>
      <c r="AJ1118" s="9">
        <f>SUMIF(Table1[[#Headers],[Steam Consumption]:[CHW Consumption_2]], "CHW*",D1118:AE1118)</f>
        <v>0</v>
      </c>
      <c r="AK1118" s="9">
        <f>SUMIF(Table1[[#Headers],[Steam Consumption]:[CHW Consumption_2]], "DW*",D1118:AE1118)</f>
        <v>0</v>
      </c>
      <c r="AL1118" s="9">
        <f>Table1[[#This Row],[Total Elec Consumption]]*3.412</f>
        <v>21857.796923076923</v>
      </c>
      <c r="AM1118" s="9">
        <f>Table1[[#This Row],[Total Gas Consumption]]*1</f>
        <v>8239.2857142857156</v>
      </c>
      <c r="AN1118" s="9">
        <f>Table1[[#This Row],[Total Steam Consumption]]*950/1000</f>
        <v>0</v>
      </c>
      <c r="AO1118" s="9">
        <f>Table1[[#This Row],[Total HW Consumption]]</f>
        <v>0</v>
      </c>
      <c r="AP1118" s="9">
        <f>Table1[[#This Row],[Total CHW Consumption]]</f>
        <v>0</v>
      </c>
      <c r="AQ1118" s="9">
        <f>Table1[[#This Row],[Total DW Consumption]]*0</f>
        <v>0</v>
      </c>
      <c r="AR1118" s="9">
        <f>SUM(Table1[[#This Row],[Total Elec Energy]:[Total DW Energy]])</f>
        <v>30097.082637362641</v>
      </c>
      <c r="AS1118" s="7">
        <f>IFERROR(Table1[[#This Row],[Total Building Energy (kBTU)]]/Table1[[#This Row],[Building Area]],0)</f>
        <v>1.92732342708521</v>
      </c>
    </row>
    <row r="1119" spans="1:45" x14ac:dyDescent="0.25">
      <c r="A1119" s="4">
        <v>43678</v>
      </c>
      <c r="B1119" t="s">
        <v>69</v>
      </c>
      <c r="C1119">
        <f>VLOOKUP(Table1[[#This Row],[Building]],Building_Areas,2,FALSE)</f>
        <v>12402</v>
      </c>
      <c r="E1119">
        <v>6992.7142857142862</v>
      </c>
      <c r="F1119">
        <v>23859.141142857141</v>
      </c>
      <c r="G1119">
        <v>1.923813993134748</v>
      </c>
      <c r="AF1119" s="9">
        <f>SUMIF(Table1[[#Headers],[Steam Consumption]:[CHW Consumption_2]], "Elec*",D1119:AE1119)</f>
        <v>6992.7142857142862</v>
      </c>
      <c r="AG1119" s="9">
        <f>SUMIF(Table1[[#Headers],[Steam Consumption]:[CHW Consumption_2]], "Gas*",D1119:AE1119)</f>
        <v>0</v>
      </c>
      <c r="AH1119" s="9">
        <f>SUMIF(Table1[[#Headers],[Steam Consumption]:[CHW Consumption_2]], "Steam*",D1119:AE1119)</f>
        <v>0</v>
      </c>
      <c r="AI1119" s="9">
        <f>SUMIF(Table1[[#Headers],[Steam Consumption]:[CHW Consumption_2]], "HW *",D1119:AE1119)</f>
        <v>0</v>
      </c>
      <c r="AJ1119" s="9">
        <f>SUMIF(Table1[[#Headers],[Steam Consumption]:[CHW Consumption_2]], "CHW*",D1119:AE1119)</f>
        <v>0</v>
      </c>
      <c r="AK1119" s="9">
        <f>SUMIF(Table1[[#Headers],[Steam Consumption]:[CHW Consumption_2]], "DW*",D1119:AE1119)</f>
        <v>0</v>
      </c>
      <c r="AL1119" s="9">
        <f>Table1[[#This Row],[Total Elec Consumption]]*3.412</f>
        <v>23859.141142857145</v>
      </c>
      <c r="AM1119" s="9">
        <f>Table1[[#This Row],[Total Gas Consumption]]*1</f>
        <v>0</v>
      </c>
      <c r="AN1119" s="9">
        <f>Table1[[#This Row],[Total Steam Consumption]]*950/1000</f>
        <v>0</v>
      </c>
      <c r="AO1119" s="9">
        <f>Table1[[#This Row],[Total HW Consumption]]</f>
        <v>0</v>
      </c>
      <c r="AP1119" s="9">
        <f>Table1[[#This Row],[Total CHW Consumption]]</f>
        <v>0</v>
      </c>
      <c r="AQ1119" s="9">
        <f>Table1[[#This Row],[Total DW Consumption]]*0</f>
        <v>0</v>
      </c>
      <c r="AR1119" s="9">
        <f>SUM(Table1[[#This Row],[Total Elec Energy]:[Total DW Energy]])</f>
        <v>23859.141142857145</v>
      </c>
      <c r="AS1119" s="7">
        <f>IFERROR(Table1[[#This Row],[Total Building Energy (kBTU)]]/Table1[[#This Row],[Building Area]],0)</f>
        <v>1.923813993134748</v>
      </c>
    </row>
    <row r="1120" spans="1:45" x14ac:dyDescent="0.25">
      <c r="A1120" s="4">
        <v>43497</v>
      </c>
      <c r="B1120" t="s">
        <v>124</v>
      </c>
      <c r="C1120">
        <f>VLOOKUP(Table1[[#This Row],[Building]],Building_Areas,2,FALSE)</f>
        <v>33317</v>
      </c>
      <c r="E1120">
        <v>6641.5999999999995</v>
      </c>
      <c r="F1120">
        <v>4163214.9853538461</v>
      </c>
      <c r="G1120">
        <v>124.95767882323879</v>
      </c>
      <c r="J1120">
        <v>41405.538461538461</v>
      </c>
      <c r="AF1120" s="9">
        <f>SUMIF(Table1[[#Headers],[Steam Consumption]:[CHW Consumption_2]], "Elec*",D1120:AE1120)</f>
        <v>6641.5999999999995</v>
      </c>
      <c r="AG1120" s="9">
        <f>SUMIF(Table1[[#Headers],[Steam Consumption]:[CHW Consumption_2]], "Gas*",D1120:AE1120)</f>
        <v>41405.538461538461</v>
      </c>
      <c r="AH1120" s="9">
        <f>SUMIF(Table1[[#Headers],[Steam Consumption]:[CHW Consumption_2]], "Steam*",D1120:AE1120)</f>
        <v>0</v>
      </c>
      <c r="AI1120" s="9">
        <f>SUMIF(Table1[[#Headers],[Steam Consumption]:[CHW Consumption_2]], "HW *",D1120:AE1120)</f>
        <v>0</v>
      </c>
      <c r="AJ1120" s="9">
        <f>SUMIF(Table1[[#Headers],[Steam Consumption]:[CHW Consumption_2]], "CHW*",D1120:AE1120)</f>
        <v>0</v>
      </c>
      <c r="AK1120" s="9">
        <f>SUMIF(Table1[[#Headers],[Steam Consumption]:[CHW Consumption_2]], "DW*",D1120:AE1120)</f>
        <v>0</v>
      </c>
      <c r="AL1120" s="9">
        <f>Table1[[#This Row],[Total Elec Consumption]]*3.412</f>
        <v>22661.139199999998</v>
      </c>
      <c r="AM1120" s="9">
        <f>Table1[[#This Row],[Total Gas Consumption]]*1</f>
        <v>41405.538461538461</v>
      </c>
      <c r="AN1120" s="9">
        <f>Table1[[#This Row],[Total Steam Consumption]]*950/1000</f>
        <v>0</v>
      </c>
      <c r="AO1120" s="9">
        <f>Table1[[#This Row],[Total HW Consumption]]</f>
        <v>0</v>
      </c>
      <c r="AP1120" s="9">
        <f>Table1[[#This Row],[Total CHW Consumption]]</f>
        <v>0</v>
      </c>
      <c r="AQ1120" s="9">
        <f>Table1[[#This Row],[Total DW Consumption]]*0</f>
        <v>0</v>
      </c>
      <c r="AR1120" s="9">
        <f>SUM(Table1[[#This Row],[Total Elec Energy]:[Total DW Energy]])</f>
        <v>64066.677661538459</v>
      </c>
      <c r="AS1120" s="7">
        <f>IFERROR(Table1[[#This Row],[Total Building Energy (kBTU)]]/Table1[[#This Row],[Building Area]],0)</f>
        <v>1.9229425717062898</v>
      </c>
    </row>
    <row r="1121" spans="1:45" x14ac:dyDescent="0.25">
      <c r="A1121" s="4">
        <v>44013</v>
      </c>
      <c r="B1121" t="s">
        <v>69</v>
      </c>
      <c r="C1121">
        <f>VLOOKUP(Table1[[#This Row],[Building]],Building_Areas,2,FALSE)</f>
        <v>12402</v>
      </c>
      <c r="E1121">
        <v>6975</v>
      </c>
      <c r="F1121">
        <v>23798.7</v>
      </c>
      <c r="G1121">
        <v>1.918940493468795</v>
      </c>
      <c r="AF1121" s="9">
        <f>SUMIF(Table1[[#Headers],[Steam Consumption]:[CHW Consumption_2]], "Elec*",D1121:AE1121)</f>
        <v>6975</v>
      </c>
      <c r="AG1121" s="9">
        <f>SUMIF(Table1[[#Headers],[Steam Consumption]:[CHW Consumption_2]], "Gas*",D1121:AE1121)</f>
        <v>0</v>
      </c>
      <c r="AH1121" s="9">
        <f>SUMIF(Table1[[#Headers],[Steam Consumption]:[CHW Consumption_2]], "Steam*",D1121:AE1121)</f>
        <v>0</v>
      </c>
      <c r="AI1121" s="9">
        <f>SUMIF(Table1[[#Headers],[Steam Consumption]:[CHW Consumption_2]], "HW *",D1121:AE1121)</f>
        <v>0</v>
      </c>
      <c r="AJ1121" s="9">
        <f>SUMIF(Table1[[#Headers],[Steam Consumption]:[CHW Consumption_2]], "CHW*",D1121:AE1121)</f>
        <v>0</v>
      </c>
      <c r="AK1121" s="9">
        <f>SUMIF(Table1[[#Headers],[Steam Consumption]:[CHW Consumption_2]], "DW*",D1121:AE1121)</f>
        <v>0</v>
      </c>
      <c r="AL1121" s="9">
        <f>Table1[[#This Row],[Total Elec Consumption]]*3.412</f>
        <v>23798.7</v>
      </c>
      <c r="AM1121" s="9">
        <f>Table1[[#This Row],[Total Gas Consumption]]*1</f>
        <v>0</v>
      </c>
      <c r="AN1121" s="9">
        <f>Table1[[#This Row],[Total Steam Consumption]]*950/1000</f>
        <v>0</v>
      </c>
      <c r="AO1121" s="9">
        <f>Table1[[#This Row],[Total HW Consumption]]</f>
        <v>0</v>
      </c>
      <c r="AP1121" s="9">
        <f>Table1[[#This Row],[Total CHW Consumption]]</f>
        <v>0</v>
      </c>
      <c r="AQ1121" s="9">
        <f>Table1[[#This Row],[Total DW Consumption]]*0</f>
        <v>0</v>
      </c>
      <c r="AR1121" s="9">
        <f>SUM(Table1[[#This Row],[Total Elec Energy]:[Total DW Energy]])</f>
        <v>23798.7</v>
      </c>
      <c r="AS1121" s="7">
        <f>IFERROR(Table1[[#This Row],[Total Building Energy (kBTU)]]/Table1[[#This Row],[Building Area]],0)</f>
        <v>1.9189404934687955</v>
      </c>
    </row>
    <row r="1122" spans="1:45" x14ac:dyDescent="0.25">
      <c r="A1122" s="4">
        <v>43678</v>
      </c>
      <c r="B1122" t="s">
        <v>114</v>
      </c>
      <c r="C1122">
        <f>VLOOKUP(Table1[[#This Row],[Building]],Building_Areas,2,FALSE)</f>
        <v>102517</v>
      </c>
      <c r="D1122">
        <v>12990.24</v>
      </c>
      <c r="E1122">
        <v>54012.333333333328</v>
      </c>
      <c r="F1122">
        <v>12031388.961333331</v>
      </c>
      <c r="G1122">
        <v>117.3599399254107</v>
      </c>
      <c r="AF1122" s="9">
        <f>SUMIF(Table1[[#Headers],[Steam Consumption]:[CHW Consumption_2]], "Elec*",D1122:AE1122)</f>
        <v>54012.333333333328</v>
      </c>
      <c r="AG1122" s="9">
        <f>SUMIF(Table1[[#Headers],[Steam Consumption]:[CHW Consumption_2]], "Gas*",D1122:AE1122)</f>
        <v>0</v>
      </c>
      <c r="AH1122" s="9">
        <f>SUMIF(Table1[[#Headers],[Steam Consumption]:[CHW Consumption_2]], "Steam*",D1122:AE1122)</f>
        <v>12990.24</v>
      </c>
      <c r="AI1122" s="9">
        <f>SUMIF(Table1[[#Headers],[Steam Consumption]:[CHW Consumption_2]], "HW *",D1122:AE1122)</f>
        <v>0</v>
      </c>
      <c r="AJ1122" s="9">
        <f>SUMIF(Table1[[#Headers],[Steam Consumption]:[CHW Consumption_2]], "CHW*",D1122:AE1122)</f>
        <v>0</v>
      </c>
      <c r="AK1122" s="9">
        <f>SUMIF(Table1[[#Headers],[Steam Consumption]:[CHW Consumption_2]], "DW*",D1122:AE1122)</f>
        <v>0</v>
      </c>
      <c r="AL1122" s="9">
        <f>Table1[[#This Row],[Total Elec Consumption]]*3.412</f>
        <v>184290.08133333331</v>
      </c>
      <c r="AM1122" s="9">
        <f>Table1[[#This Row],[Total Gas Consumption]]*1</f>
        <v>0</v>
      </c>
      <c r="AN1122" s="9">
        <f>Table1[[#This Row],[Total Steam Consumption]]*950/1000</f>
        <v>12340.727999999999</v>
      </c>
      <c r="AO1122" s="9">
        <f>Table1[[#This Row],[Total HW Consumption]]</f>
        <v>0</v>
      </c>
      <c r="AP1122" s="9">
        <f>Table1[[#This Row],[Total CHW Consumption]]</f>
        <v>0</v>
      </c>
      <c r="AQ1122" s="9">
        <f>Table1[[#This Row],[Total DW Consumption]]*0</f>
        <v>0</v>
      </c>
      <c r="AR1122" s="9">
        <f>SUM(Table1[[#This Row],[Total Elec Energy]:[Total DW Energy]])</f>
        <v>196630.80933333331</v>
      </c>
      <c r="AS1122" s="7">
        <f>IFERROR(Table1[[#This Row],[Total Building Energy (kBTU)]]/Table1[[#This Row],[Building Area]],0)</f>
        <v>1.9180312468501157</v>
      </c>
    </row>
    <row r="1123" spans="1:45" x14ac:dyDescent="0.25">
      <c r="A1123" s="4">
        <v>44287</v>
      </c>
      <c r="B1123" t="s">
        <v>97</v>
      </c>
      <c r="C1123">
        <f>VLOOKUP(Table1[[#This Row],[Building]],Building_Areas,2,FALSE)</f>
        <v>15616</v>
      </c>
      <c r="E1123">
        <v>6373</v>
      </c>
      <c r="F1123">
        <v>839744.67600000009</v>
      </c>
      <c r="G1123">
        <v>53.774633452868848</v>
      </c>
      <c r="J1123">
        <v>8180.0000000000009</v>
      </c>
      <c r="AF1123" s="9">
        <f>SUMIF(Table1[[#Headers],[Steam Consumption]:[CHW Consumption_2]], "Elec*",D1123:AE1123)</f>
        <v>6373</v>
      </c>
      <c r="AG1123" s="9">
        <f>SUMIF(Table1[[#Headers],[Steam Consumption]:[CHW Consumption_2]], "Gas*",D1123:AE1123)</f>
        <v>8180.0000000000009</v>
      </c>
      <c r="AH1123" s="9">
        <f>SUMIF(Table1[[#Headers],[Steam Consumption]:[CHW Consumption_2]], "Steam*",D1123:AE1123)</f>
        <v>0</v>
      </c>
      <c r="AI1123" s="9">
        <f>SUMIF(Table1[[#Headers],[Steam Consumption]:[CHW Consumption_2]], "HW *",D1123:AE1123)</f>
        <v>0</v>
      </c>
      <c r="AJ1123" s="9">
        <f>SUMIF(Table1[[#Headers],[Steam Consumption]:[CHW Consumption_2]], "CHW*",D1123:AE1123)</f>
        <v>0</v>
      </c>
      <c r="AK1123" s="9">
        <f>SUMIF(Table1[[#Headers],[Steam Consumption]:[CHW Consumption_2]], "DW*",D1123:AE1123)</f>
        <v>0</v>
      </c>
      <c r="AL1123" s="9">
        <f>Table1[[#This Row],[Total Elec Consumption]]*3.412</f>
        <v>21744.675999999999</v>
      </c>
      <c r="AM1123" s="9">
        <f>Table1[[#This Row],[Total Gas Consumption]]*1</f>
        <v>8180.0000000000009</v>
      </c>
      <c r="AN1123" s="9">
        <f>Table1[[#This Row],[Total Steam Consumption]]*950/1000</f>
        <v>0</v>
      </c>
      <c r="AO1123" s="9">
        <f>Table1[[#This Row],[Total HW Consumption]]</f>
        <v>0</v>
      </c>
      <c r="AP1123" s="9">
        <f>Table1[[#This Row],[Total CHW Consumption]]</f>
        <v>0</v>
      </c>
      <c r="AQ1123" s="9">
        <f>Table1[[#This Row],[Total DW Consumption]]*0</f>
        <v>0</v>
      </c>
      <c r="AR1123" s="9">
        <f>SUM(Table1[[#This Row],[Total Elec Energy]:[Total DW Energy]])</f>
        <v>29924.675999999999</v>
      </c>
      <c r="AS1123" s="7">
        <f>IFERROR(Table1[[#This Row],[Total Building Energy (kBTU)]]/Table1[[#This Row],[Building Area]],0)</f>
        <v>1.9162830430327868</v>
      </c>
    </row>
    <row r="1124" spans="1:45" x14ac:dyDescent="0.25">
      <c r="A1124" s="4">
        <v>43647</v>
      </c>
      <c r="B1124" t="s">
        <v>69</v>
      </c>
      <c r="C1124">
        <f>VLOOKUP(Table1[[#This Row],[Building]],Building_Areas,2,FALSE)</f>
        <v>12402</v>
      </c>
      <c r="E1124">
        <v>6942</v>
      </c>
      <c r="F1124">
        <v>23686.103999999999</v>
      </c>
      <c r="G1124">
        <v>1.9098616352201261</v>
      </c>
      <c r="AF1124" s="9">
        <f>SUMIF(Table1[[#Headers],[Steam Consumption]:[CHW Consumption_2]], "Elec*",D1124:AE1124)</f>
        <v>6942</v>
      </c>
      <c r="AG1124" s="9">
        <f>SUMIF(Table1[[#Headers],[Steam Consumption]:[CHW Consumption_2]], "Gas*",D1124:AE1124)</f>
        <v>0</v>
      </c>
      <c r="AH1124" s="9">
        <f>SUMIF(Table1[[#Headers],[Steam Consumption]:[CHW Consumption_2]], "Steam*",D1124:AE1124)</f>
        <v>0</v>
      </c>
      <c r="AI1124" s="9">
        <f>SUMIF(Table1[[#Headers],[Steam Consumption]:[CHW Consumption_2]], "HW *",D1124:AE1124)</f>
        <v>0</v>
      </c>
      <c r="AJ1124" s="9">
        <f>SUMIF(Table1[[#Headers],[Steam Consumption]:[CHW Consumption_2]], "CHW*",D1124:AE1124)</f>
        <v>0</v>
      </c>
      <c r="AK1124" s="9">
        <f>SUMIF(Table1[[#Headers],[Steam Consumption]:[CHW Consumption_2]], "DW*",D1124:AE1124)</f>
        <v>0</v>
      </c>
      <c r="AL1124" s="9">
        <f>Table1[[#This Row],[Total Elec Consumption]]*3.412</f>
        <v>23686.103999999999</v>
      </c>
      <c r="AM1124" s="9">
        <f>Table1[[#This Row],[Total Gas Consumption]]*1</f>
        <v>0</v>
      </c>
      <c r="AN1124" s="9">
        <f>Table1[[#This Row],[Total Steam Consumption]]*950/1000</f>
        <v>0</v>
      </c>
      <c r="AO1124" s="9">
        <f>Table1[[#This Row],[Total HW Consumption]]</f>
        <v>0</v>
      </c>
      <c r="AP1124" s="9">
        <f>Table1[[#This Row],[Total CHW Consumption]]</f>
        <v>0</v>
      </c>
      <c r="AQ1124" s="9">
        <f>Table1[[#This Row],[Total DW Consumption]]*0</f>
        <v>0</v>
      </c>
      <c r="AR1124" s="9">
        <f>SUM(Table1[[#This Row],[Total Elec Energy]:[Total DW Energy]])</f>
        <v>23686.103999999999</v>
      </c>
      <c r="AS1124" s="7">
        <f>IFERROR(Table1[[#This Row],[Total Building Energy (kBTU)]]/Table1[[#This Row],[Building Area]],0)</f>
        <v>1.9098616352201256</v>
      </c>
    </row>
    <row r="1125" spans="1:45" x14ac:dyDescent="0.25">
      <c r="A1125" s="4">
        <v>43405</v>
      </c>
      <c r="B1125" t="s">
        <v>78</v>
      </c>
      <c r="C1125">
        <f>VLOOKUP(Table1[[#This Row],[Building]],Building_Areas,2,FALSE)</f>
        <v>20363</v>
      </c>
      <c r="E1125">
        <v>5750.7692307692296</v>
      </c>
      <c r="F1125">
        <v>1939621.624615385</v>
      </c>
      <c r="G1125">
        <v>95.252252841692524</v>
      </c>
      <c r="J1125">
        <v>19200</v>
      </c>
      <c r="AF1125" s="9">
        <f>SUMIF(Table1[[#Headers],[Steam Consumption]:[CHW Consumption_2]], "Elec*",D1125:AE1125)</f>
        <v>5750.7692307692296</v>
      </c>
      <c r="AG1125" s="9">
        <f>SUMIF(Table1[[#Headers],[Steam Consumption]:[CHW Consumption_2]], "Gas*",D1125:AE1125)</f>
        <v>19200</v>
      </c>
      <c r="AH1125" s="9">
        <f>SUMIF(Table1[[#Headers],[Steam Consumption]:[CHW Consumption_2]], "Steam*",D1125:AE1125)</f>
        <v>0</v>
      </c>
      <c r="AI1125" s="9">
        <f>SUMIF(Table1[[#Headers],[Steam Consumption]:[CHW Consumption_2]], "HW *",D1125:AE1125)</f>
        <v>0</v>
      </c>
      <c r="AJ1125" s="9">
        <f>SUMIF(Table1[[#Headers],[Steam Consumption]:[CHW Consumption_2]], "CHW*",D1125:AE1125)</f>
        <v>0</v>
      </c>
      <c r="AK1125" s="9">
        <f>SUMIF(Table1[[#Headers],[Steam Consumption]:[CHW Consumption_2]], "DW*",D1125:AE1125)</f>
        <v>0</v>
      </c>
      <c r="AL1125" s="9">
        <f>Table1[[#This Row],[Total Elec Consumption]]*3.412</f>
        <v>19621.624615384611</v>
      </c>
      <c r="AM1125" s="9">
        <f>Table1[[#This Row],[Total Gas Consumption]]*1</f>
        <v>19200</v>
      </c>
      <c r="AN1125" s="9">
        <f>Table1[[#This Row],[Total Steam Consumption]]*950/1000</f>
        <v>0</v>
      </c>
      <c r="AO1125" s="9">
        <f>Table1[[#This Row],[Total HW Consumption]]</f>
        <v>0</v>
      </c>
      <c r="AP1125" s="9">
        <f>Table1[[#This Row],[Total CHW Consumption]]</f>
        <v>0</v>
      </c>
      <c r="AQ1125" s="9">
        <f>Table1[[#This Row],[Total DW Consumption]]*0</f>
        <v>0</v>
      </c>
      <c r="AR1125" s="9">
        <f>SUM(Table1[[#This Row],[Total Elec Energy]:[Total DW Energy]])</f>
        <v>38821.624615384615</v>
      </c>
      <c r="AS1125" s="7">
        <f>IFERROR(Table1[[#This Row],[Total Building Energy (kBTU)]]/Table1[[#This Row],[Building Area]],0)</f>
        <v>1.9064786433916718</v>
      </c>
    </row>
    <row r="1126" spans="1:45" x14ac:dyDescent="0.25">
      <c r="A1126" s="4">
        <v>44440</v>
      </c>
      <c r="B1126" t="s">
        <v>97</v>
      </c>
      <c r="C1126">
        <f>VLOOKUP(Table1[[#This Row],[Building]],Building_Areas,2,FALSE)</f>
        <v>15616</v>
      </c>
      <c r="E1126">
        <v>8374</v>
      </c>
      <c r="F1126">
        <v>142572.08799999999</v>
      </c>
      <c r="G1126">
        <v>9.1298724385245897</v>
      </c>
      <c r="J1126">
        <v>1140</v>
      </c>
      <c r="AF1126" s="9">
        <f>SUMIF(Table1[[#Headers],[Steam Consumption]:[CHW Consumption_2]], "Elec*",D1126:AE1126)</f>
        <v>8374</v>
      </c>
      <c r="AG1126" s="9">
        <f>SUMIF(Table1[[#Headers],[Steam Consumption]:[CHW Consumption_2]], "Gas*",D1126:AE1126)</f>
        <v>1140</v>
      </c>
      <c r="AH1126" s="9">
        <f>SUMIF(Table1[[#Headers],[Steam Consumption]:[CHW Consumption_2]], "Steam*",D1126:AE1126)</f>
        <v>0</v>
      </c>
      <c r="AI1126" s="9">
        <f>SUMIF(Table1[[#Headers],[Steam Consumption]:[CHW Consumption_2]], "HW *",D1126:AE1126)</f>
        <v>0</v>
      </c>
      <c r="AJ1126" s="9">
        <f>SUMIF(Table1[[#Headers],[Steam Consumption]:[CHW Consumption_2]], "CHW*",D1126:AE1126)</f>
        <v>0</v>
      </c>
      <c r="AK1126" s="9">
        <f>SUMIF(Table1[[#Headers],[Steam Consumption]:[CHW Consumption_2]], "DW*",D1126:AE1126)</f>
        <v>0</v>
      </c>
      <c r="AL1126" s="9">
        <f>Table1[[#This Row],[Total Elec Consumption]]*3.412</f>
        <v>28572.088</v>
      </c>
      <c r="AM1126" s="9">
        <f>Table1[[#This Row],[Total Gas Consumption]]*1</f>
        <v>1140</v>
      </c>
      <c r="AN1126" s="9">
        <f>Table1[[#This Row],[Total Steam Consumption]]*950/1000</f>
        <v>0</v>
      </c>
      <c r="AO1126" s="9">
        <f>Table1[[#This Row],[Total HW Consumption]]</f>
        <v>0</v>
      </c>
      <c r="AP1126" s="9">
        <f>Table1[[#This Row],[Total CHW Consumption]]</f>
        <v>0</v>
      </c>
      <c r="AQ1126" s="9">
        <f>Table1[[#This Row],[Total DW Consumption]]*0</f>
        <v>0</v>
      </c>
      <c r="AR1126" s="9">
        <f>SUM(Table1[[#This Row],[Total Elec Energy]:[Total DW Energy]])</f>
        <v>29712.088</v>
      </c>
      <c r="AS1126" s="7">
        <f>IFERROR(Table1[[#This Row],[Total Building Energy (kBTU)]]/Table1[[#This Row],[Building Area]],0)</f>
        <v>1.9026695696721312</v>
      </c>
    </row>
    <row r="1127" spans="1:45" x14ac:dyDescent="0.25">
      <c r="A1127" s="4">
        <v>43374</v>
      </c>
      <c r="B1127" t="s">
        <v>122</v>
      </c>
      <c r="C1127">
        <f>VLOOKUP(Table1[[#This Row],[Building]],Building_Areas,2,FALSE)</f>
        <v>83906</v>
      </c>
      <c r="D1127">
        <v>0</v>
      </c>
      <c r="F1127">
        <v>119740.6909907407</v>
      </c>
      <c r="G1127">
        <v>1.4270813885865219</v>
      </c>
      <c r="H1127">
        <v>22676.5</v>
      </c>
      <c r="I1127">
        <v>12405.8125</v>
      </c>
      <c r="N1127">
        <v>39840.740740740737</v>
      </c>
      <c r="AF1127" s="9">
        <f>SUMIF(Table1[[#Headers],[Steam Consumption]:[CHW Consumption_2]], "Elec*",D1127:AE1127)</f>
        <v>35082.3125</v>
      </c>
      <c r="AG1127" s="9">
        <f>SUMIF(Table1[[#Headers],[Steam Consumption]:[CHW Consumption_2]], "Gas*",D1127:AE1127)</f>
        <v>0</v>
      </c>
      <c r="AH1127" s="9">
        <f>SUMIF(Table1[[#Headers],[Steam Consumption]:[CHW Consumption_2]], "Steam*",D1127:AE1127)</f>
        <v>0</v>
      </c>
      <c r="AI1127" s="9">
        <f>SUMIF(Table1[[#Headers],[Steam Consumption]:[CHW Consumption_2]], "HW *",D1127:AE1127)</f>
        <v>0</v>
      </c>
      <c r="AJ1127" s="9">
        <f>SUMIF(Table1[[#Headers],[Steam Consumption]:[CHW Consumption_2]], "CHW*",D1127:AE1127)</f>
        <v>39840.740740740737</v>
      </c>
      <c r="AK1127" s="9">
        <f>SUMIF(Table1[[#Headers],[Steam Consumption]:[CHW Consumption_2]], "DW*",D1127:AE1127)</f>
        <v>0</v>
      </c>
      <c r="AL1127" s="9">
        <f>Table1[[#This Row],[Total Elec Consumption]]*3.412</f>
        <v>119700.85025</v>
      </c>
      <c r="AM1127" s="9">
        <f>Table1[[#This Row],[Total Gas Consumption]]*1</f>
        <v>0</v>
      </c>
      <c r="AN1127" s="9">
        <f>Table1[[#This Row],[Total Steam Consumption]]*950/1000</f>
        <v>0</v>
      </c>
      <c r="AO1127" s="9">
        <f>Table1[[#This Row],[Total HW Consumption]]</f>
        <v>0</v>
      </c>
      <c r="AP1127" s="9">
        <f>Table1[[#This Row],[Total CHW Consumption]]</f>
        <v>39840.740740740737</v>
      </c>
      <c r="AQ1127" s="9">
        <f>Table1[[#This Row],[Total DW Consumption]]*0</f>
        <v>0</v>
      </c>
      <c r="AR1127" s="9">
        <f>SUM(Table1[[#This Row],[Total Elec Energy]:[Total DW Energy]])</f>
        <v>159541.59099074075</v>
      </c>
      <c r="AS1127" s="7">
        <f>IFERROR(Table1[[#This Row],[Total Building Energy (kBTU)]]/Table1[[#This Row],[Building Area]],0)</f>
        <v>1.9014324481055078</v>
      </c>
    </row>
    <row r="1128" spans="1:45" x14ac:dyDescent="0.25">
      <c r="A1128" s="4">
        <v>43586</v>
      </c>
      <c r="B1128" t="s">
        <v>77</v>
      </c>
      <c r="C1128">
        <f>VLOOKUP(Table1[[#This Row],[Building]],Building_Areas,2,FALSE)</f>
        <v>133990</v>
      </c>
      <c r="D1128">
        <v>0</v>
      </c>
      <c r="H1128">
        <v>58335.111111111109</v>
      </c>
      <c r="I1128">
        <v>0</v>
      </c>
      <c r="M1128">
        <v>0</v>
      </c>
      <c r="N1128">
        <v>55639.259259259263</v>
      </c>
      <c r="AF1128" s="9">
        <f>SUMIF(Table1[[#Headers],[Steam Consumption]:[CHW Consumption_2]], "Elec*",D1128:AE1128)</f>
        <v>58335.111111111109</v>
      </c>
      <c r="AG1128" s="9">
        <f>SUMIF(Table1[[#Headers],[Steam Consumption]:[CHW Consumption_2]], "Gas*",D1128:AE1128)</f>
        <v>0</v>
      </c>
      <c r="AH1128" s="9">
        <f>SUMIF(Table1[[#Headers],[Steam Consumption]:[CHW Consumption_2]], "Steam*",D1128:AE1128)</f>
        <v>0</v>
      </c>
      <c r="AI1128" s="9">
        <f>SUMIF(Table1[[#Headers],[Steam Consumption]:[CHW Consumption_2]], "HW *",D1128:AE1128)</f>
        <v>0</v>
      </c>
      <c r="AJ1128" s="9">
        <f>SUMIF(Table1[[#Headers],[Steam Consumption]:[CHW Consumption_2]], "CHW*",D1128:AE1128)</f>
        <v>55639.259259259263</v>
      </c>
      <c r="AK1128" s="9">
        <f>SUMIF(Table1[[#Headers],[Steam Consumption]:[CHW Consumption_2]], "DW*",D1128:AE1128)</f>
        <v>0</v>
      </c>
      <c r="AL1128" s="9">
        <f>Table1[[#This Row],[Total Elec Consumption]]*3.412</f>
        <v>199039.3991111111</v>
      </c>
      <c r="AM1128" s="9">
        <f>Table1[[#This Row],[Total Gas Consumption]]*1</f>
        <v>0</v>
      </c>
      <c r="AN1128" s="9">
        <f>Table1[[#This Row],[Total Steam Consumption]]*950/1000</f>
        <v>0</v>
      </c>
      <c r="AO1128" s="9">
        <f>Table1[[#This Row],[Total HW Consumption]]</f>
        <v>0</v>
      </c>
      <c r="AP1128" s="9">
        <f>Table1[[#This Row],[Total CHW Consumption]]</f>
        <v>55639.259259259263</v>
      </c>
      <c r="AQ1128" s="9">
        <f>Table1[[#This Row],[Total DW Consumption]]*0</f>
        <v>0</v>
      </c>
      <c r="AR1128" s="9">
        <f>SUM(Table1[[#This Row],[Total Elec Energy]:[Total DW Energy]])</f>
        <v>254678.65837037037</v>
      </c>
      <c r="AS1128" s="7">
        <f>IFERROR(Table1[[#This Row],[Total Building Energy (kBTU)]]/Table1[[#This Row],[Building Area]],0)</f>
        <v>1.9007288482003908</v>
      </c>
    </row>
    <row r="1129" spans="1:45" x14ac:dyDescent="0.25">
      <c r="A1129" s="4">
        <v>43983</v>
      </c>
      <c r="B1129" t="s">
        <v>68</v>
      </c>
      <c r="C1129">
        <f>VLOOKUP(Table1[[#This Row],[Building]],Building_Areas,2,FALSE)</f>
        <v>15616</v>
      </c>
      <c r="E1129">
        <v>6585</v>
      </c>
      <c r="F1129">
        <v>742468.02</v>
      </c>
      <c r="G1129">
        <v>47.545339395491801</v>
      </c>
      <c r="J1129">
        <v>7200</v>
      </c>
      <c r="AF1129" s="9">
        <f>SUMIF(Table1[[#Headers],[Steam Consumption]:[CHW Consumption_2]], "Elec*",D1129:AE1129)</f>
        <v>6585</v>
      </c>
      <c r="AG1129" s="9">
        <f>SUMIF(Table1[[#Headers],[Steam Consumption]:[CHW Consumption_2]], "Gas*",D1129:AE1129)</f>
        <v>7200</v>
      </c>
      <c r="AH1129" s="9">
        <f>SUMIF(Table1[[#Headers],[Steam Consumption]:[CHW Consumption_2]], "Steam*",D1129:AE1129)</f>
        <v>0</v>
      </c>
      <c r="AI1129" s="9">
        <f>SUMIF(Table1[[#Headers],[Steam Consumption]:[CHW Consumption_2]], "HW *",D1129:AE1129)</f>
        <v>0</v>
      </c>
      <c r="AJ1129" s="9">
        <f>SUMIF(Table1[[#Headers],[Steam Consumption]:[CHW Consumption_2]], "CHW*",D1129:AE1129)</f>
        <v>0</v>
      </c>
      <c r="AK1129" s="9">
        <f>SUMIF(Table1[[#Headers],[Steam Consumption]:[CHW Consumption_2]], "DW*",D1129:AE1129)</f>
        <v>0</v>
      </c>
      <c r="AL1129" s="9">
        <f>Table1[[#This Row],[Total Elec Consumption]]*3.412</f>
        <v>22468.02</v>
      </c>
      <c r="AM1129" s="9">
        <f>Table1[[#This Row],[Total Gas Consumption]]*1</f>
        <v>7200</v>
      </c>
      <c r="AN1129" s="9">
        <f>Table1[[#This Row],[Total Steam Consumption]]*950/1000</f>
        <v>0</v>
      </c>
      <c r="AO1129" s="9">
        <f>Table1[[#This Row],[Total HW Consumption]]</f>
        <v>0</v>
      </c>
      <c r="AP1129" s="9">
        <f>Table1[[#This Row],[Total CHW Consumption]]</f>
        <v>0</v>
      </c>
      <c r="AQ1129" s="9">
        <f>Table1[[#This Row],[Total DW Consumption]]*0</f>
        <v>0</v>
      </c>
      <c r="AR1129" s="9">
        <f>SUM(Table1[[#This Row],[Total Elec Energy]:[Total DW Energy]])</f>
        <v>29668.02</v>
      </c>
      <c r="AS1129" s="7">
        <f>IFERROR(Table1[[#This Row],[Total Building Energy (kBTU)]]/Table1[[#This Row],[Building Area]],0)</f>
        <v>1.8998475922131148</v>
      </c>
    </row>
    <row r="1130" spans="1:45" x14ac:dyDescent="0.25">
      <c r="A1130" s="4">
        <v>43132</v>
      </c>
      <c r="B1130" t="s">
        <v>124</v>
      </c>
      <c r="C1130">
        <f>VLOOKUP(Table1[[#This Row],[Building]],Building_Areas,2,FALSE)</f>
        <v>33317</v>
      </c>
      <c r="E1130">
        <v>6851</v>
      </c>
      <c r="F1130">
        <v>3995375.6120000002</v>
      </c>
      <c r="G1130">
        <v>119.92002917429539</v>
      </c>
      <c r="J1130">
        <v>39720</v>
      </c>
      <c r="AF1130" s="9">
        <f>SUMIF(Table1[[#Headers],[Steam Consumption]:[CHW Consumption_2]], "Elec*",D1130:AE1130)</f>
        <v>6851</v>
      </c>
      <c r="AG1130" s="9">
        <f>SUMIF(Table1[[#Headers],[Steam Consumption]:[CHW Consumption_2]], "Gas*",D1130:AE1130)</f>
        <v>39720</v>
      </c>
      <c r="AH1130" s="9">
        <f>SUMIF(Table1[[#Headers],[Steam Consumption]:[CHW Consumption_2]], "Steam*",D1130:AE1130)</f>
        <v>0</v>
      </c>
      <c r="AI1130" s="9">
        <f>SUMIF(Table1[[#Headers],[Steam Consumption]:[CHW Consumption_2]], "HW *",D1130:AE1130)</f>
        <v>0</v>
      </c>
      <c r="AJ1130" s="9">
        <f>SUMIF(Table1[[#Headers],[Steam Consumption]:[CHW Consumption_2]], "CHW*",D1130:AE1130)</f>
        <v>0</v>
      </c>
      <c r="AK1130" s="9">
        <f>SUMIF(Table1[[#Headers],[Steam Consumption]:[CHW Consumption_2]], "DW*",D1130:AE1130)</f>
        <v>0</v>
      </c>
      <c r="AL1130" s="9">
        <f>Table1[[#This Row],[Total Elec Consumption]]*3.412</f>
        <v>23375.612000000001</v>
      </c>
      <c r="AM1130" s="9">
        <f>Table1[[#This Row],[Total Gas Consumption]]*1</f>
        <v>39720</v>
      </c>
      <c r="AN1130" s="9">
        <f>Table1[[#This Row],[Total Steam Consumption]]*950/1000</f>
        <v>0</v>
      </c>
      <c r="AO1130" s="9">
        <f>Table1[[#This Row],[Total HW Consumption]]</f>
        <v>0</v>
      </c>
      <c r="AP1130" s="9">
        <f>Table1[[#This Row],[Total CHW Consumption]]</f>
        <v>0</v>
      </c>
      <c r="AQ1130" s="9">
        <f>Table1[[#This Row],[Total DW Consumption]]*0</f>
        <v>0</v>
      </c>
      <c r="AR1130" s="9">
        <f>SUM(Table1[[#This Row],[Total Elec Energy]:[Total DW Energy]])</f>
        <v>63095.612000000001</v>
      </c>
      <c r="AS1130" s="7">
        <f>IFERROR(Table1[[#This Row],[Total Building Energy (kBTU)]]/Table1[[#This Row],[Building Area]],0)</f>
        <v>1.8937963201968966</v>
      </c>
    </row>
    <row r="1131" spans="1:45" x14ac:dyDescent="0.25">
      <c r="A1131" s="4">
        <v>43770</v>
      </c>
      <c r="B1131" t="s">
        <v>61</v>
      </c>
      <c r="C1131">
        <f>VLOOKUP(Table1[[#This Row],[Building]],Building_Areas,2,FALSE)</f>
        <v>41576</v>
      </c>
      <c r="D1131">
        <v>0</v>
      </c>
      <c r="E1131">
        <v>23055.599999999999</v>
      </c>
      <c r="F1131">
        <v>78665.70719999999</v>
      </c>
      <c r="G1131">
        <v>1.892094169713296</v>
      </c>
      <c r="AF1131" s="9">
        <f>SUMIF(Table1[[#Headers],[Steam Consumption]:[CHW Consumption_2]], "Elec*",D1131:AE1131)</f>
        <v>23055.599999999999</v>
      </c>
      <c r="AG1131" s="9">
        <f>SUMIF(Table1[[#Headers],[Steam Consumption]:[CHW Consumption_2]], "Gas*",D1131:AE1131)</f>
        <v>0</v>
      </c>
      <c r="AH1131" s="9">
        <f>SUMIF(Table1[[#Headers],[Steam Consumption]:[CHW Consumption_2]], "Steam*",D1131:AE1131)</f>
        <v>0</v>
      </c>
      <c r="AI1131" s="9">
        <f>SUMIF(Table1[[#Headers],[Steam Consumption]:[CHW Consumption_2]], "HW *",D1131:AE1131)</f>
        <v>0</v>
      </c>
      <c r="AJ1131" s="9">
        <f>SUMIF(Table1[[#Headers],[Steam Consumption]:[CHW Consumption_2]], "CHW*",D1131:AE1131)</f>
        <v>0</v>
      </c>
      <c r="AK1131" s="9">
        <f>SUMIF(Table1[[#Headers],[Steam Consumption]:[CHW Consumption_2]], "DW*",D1131:AE1131)</f>
        <v>0</v>
      </c>
      <c r="AL1131" s="9">
        <f>Table1[[#This Row],[Total Elec Consumption]]*3.412</f>
        <v>78665.70719999999</v>
      </c>
      <c r="AM1131" s="9">
        <f>Table1[[#This Row],[Total Gas Consumption]]*1</f>
        <v>0</v>
      </c>
      <c r="AN1131" s="9">
        <f>Table1[[#This Row],[Total Steam Consumption]]*950/1000</f>
        <v>0</v>
      </c>
      <c r="AO1131" s="9">
        <f>Table1[[#This Row],[Total HW Consumption]]</f>
        <v>0</v>
      </c>
      <c r="AP1131" s="9">
        <f>Table1[[#This Row],[Total CHW Consumption]]</f>
        <v>0</v>
      </c>
      <c r="AQ1131" s="9">
        <f>Table1[[#This Row],[Total DW Consumption]]*0</f>
        <v>0</v>
      </c>
      <c r="AR1131" s="9">
        <f>SUM(Table1[[#This Row],[Total Elec Energy]:[Total DW Energy]])</f>
        <v>78665.70719999999</v>
      </c>
      <c r="AS1131" s="7">
        <f>IFERROR(Table1[[#This Row],[Total Building Energy (kBTU)]]/Table1[[#This Row],[Building Area]],0)</f>
        <v>1.8920941697132958</v>
      </c>
    </row>
    <row r="1132" spans="1:45" x14ac:dyDescent="0.25">
      <c r="A1132" s="4">
        <v>44713</v>
      </c>
      <c r="B1132" t="s">
        <v>116</v>
      </c>
      <c r="C1132">
        <f>VLOOKUP(Table1[[#This Row],[Building]],Building_Areas,2,FALSE)</f>
        <v>12876</v>
      </c>
      <c r="E1132">
        <v>7131.818181818182</v>
      </c>
      <c r="F1132">
        <v>24333.763636363641</v>
      </c>
      <c r="G1132">
        <v>1.889854274337033</v>
      </c>
      <c r="AF1132" s="9">
        <f>SUMIF(Table1[[#Headers],[Steam Consumption]:[CHW Consumption_2]], "Elec*",D1132:AE1132)</f>
        <v>7131.818181818182</v>
      </c>
      <c r="AG1132" s="9">
        <f>SUMIF(Table1[[#Headers],[Steam Consumption]:[CHW Consumption_2]], "Gas*",D1132:AE1132)</f>
        <v>0</v>
      </c>
      <c r="AH1132" s="9">
        <f>SUMIF(Table1[[#Headers],[Steam Consumption]:[CHW Consumption_2]], "Steam*",D1132:AE1132)</f>
        <v>0</v>
      </c>
      <c r="AI1132" s="9">
        <f>SUMIF(Table1[[#Headers],[Steam Consumption]:[CHW Consumption_2]], "HW *",D1132:AE1132)</f>
        <v>0</v>
      </c>
      <c r="AJ1132" s="9">
        <f>SUMIF(Table1[[#Headers],[Steam Consumption]:[CHW Consumption_2]], "CHW*",D1132:AE1132)</f>
        <v>0</v>
      </c>
      <c r="AK1132" s="9">
        <f>SUMIF(Table1[[#Headers],[Steam Consumption]:[CHW Consumption_2]], "DW*",D1132:AE1132)</f>
        <v>0</v>
      </c>
      <c r="AL1132" s="9">
        <f>Table1[[#This Row],[Total Elec Consumption]]*3.412</f>
        <v>24333.763636363637</v>
      </c>
      <c r="AM1132" s="9">
        <f>Table1[[#This Row],[Total Gas Consumption]]*1</f>
        <v>0</v>
      </c>
      <c r="AN1132" s="9">
        <f>Table1[[#This Row],[Total Steam Consumption]]*950/1000</f>
        <v>0</v>
      </c>
      <c r="AO1132" s="9">
        <f>Table1[[#This Row],[Total HW Consumption]]</f>
        <v>0</v>
      </c>
      <c r="AP1132" s="9">
        <f>Table1[[#This Row],[Total CHW Consumption]]</f>
        <v>0</v>
      </c>
      <c r="AQ1132" s="9">
        <f>Table1[[#This Row],[Total DW Consumption]]*0</f>
        <v>0</v>
      </c>
      <c r="AR1132" s="9">
        <f>SUM(Table1[[#This Row],[Total Elec Energy]:[Total DW Energy]])</f>
        <v>24333.763636363637</v>
      </c>
      <c r="AS1132" s="7">
        <f>IFERROR(Table1[[#This Row],[Total Building Energy (kBTU)]]/Table1[[#This Row],[Building Area]],0)</f>
        <v>1.889854274337033</v>
      </c>
    </row>
    <row r="1133" spans="1:45" x14ac:dyDescent="0.25">
      <c r="A1133" s="4">
        <v>43617</v>
      </c>
      <c r="B1133" t="s">
        <v>101</v>
      </c>
      <c r="C1133">
        <f>VLOOKUP(Table1[[#This Row],[Building]],Building_Areas,2,FALSE)</f>
        <v>30399</v>
      </c>
      <c r="D1133">
        <v>9000</v>
      </c>
      <c r="E1133">
        <v>8577.7777777777774</v>
      </c>
      <c r="F1133">
        <v>8256759.6463492066</v>
      </c>
      <c r="G1133">
        <v>271.61287036906498</v>
      </c>
      <c r="H1133">
        <v>0</v>
      </c>
      <c r="I1133">
        <v>5712.8571428571422</v>
      </c>
      <c r="AF1133" s="9">
        <f>SUMIF(Table1[[#Headers],[Steam Consumption]:[CHW Consumption_2]], "Elec*",D1133:AE1133)</f>
        <v>14290.634920634919</v>
      </c>
      <c r="AG1133" s="9">
        <f>SUMIF(Table1[[#Headers],[Steam Consumption]:[CHW Consumption_2]], "Gas*",D1133:AE1133)</f>
        <v>0</v>
      </c>
      <c r="AH1133" s="9">
        <f>SUMIF(Table1[[#Headers],[Steam Consumption]:[CHW Consumption_2]], "Steam*",D1133:AE1133)</f>
        <v>9000</v>
      </c>
      <c r="AI1133" s="9">
        <f>SUMIF(Table1[[#Headers],[Steam Consumption]:[CHW Consumption_2]], "HW *",D1133:AE1133)</f>
        <v>0</v>
      </c>
      <c r="AJ1133" s="9">
        <f>SUMIF(Table1[[#Headers],[Steam Consumption]:[CHW Consumption_2]], "CHW*",D1133:AE1133)</f>
        <v>0</v>
      </c>
      <c r="AK1133" s="9">
        <f>SUMIF(Table1[[#Headers],[Steam Consumption]:[CHW Consumption_2]], "DW*",D1133:AE1133)</f>
        <v>0</v>
      </c>
      <c r="AL1133" s="9">
        <f>Table1[[#This Row],[Total Elec Consumption]]*3.412</f>
        <v>48759.646349206341</v>
      </c>
      <c r="AM1133" s="9">
        <f>Table1[[#This Row],[Total Gas Consumption]]*1</f>
        <v>0</v>
      </c>
      <c r="AN1133" s="9">
        <f>Table1[[#This Row],[Total Steam Consumption]]*950/1000</f>
        <v>8550</v>
      </c>
      <c r="AO1133" s="9">
        <f>Table1[[#This Row],[Total HW Consumption]]</f>
        <v>0</v>
      </c>
      <c r="AP1133" s="9">
        <f>Table1[[#This Row],[Total CHW Consumption]]</f>
        <v>0</v>
      </c>
      <c r="AQ1133" s="9">
        <f>Table1[[#This Row],[Total DW Consumption]]*0</f>
        <v>0</v>
      </c>
      <c r="AR1133" s="9">
        <f>SUM(Table1[[#This Row],[Total Elec Energy]:[Total DW Energy]])</f>
        <v>57309.646349206341</v>
      </c>
      <c r="AS1133" s="7">
        <f>IFERROR(Table1[[#This Row],[Total Building Energy (kBTU)]]/Table1[[#This Row],[Building Area]],0)</f>
        <v>1.8852477498998763</v>
      </c>
    </row>
    <row r="1134" spans="1:45" x14ac:dyDescent="0.25">
      <c r="A1134" s="4">
        <v>43160</v>
      </c>
      <c r="B1134" t="s">
        <v>64</v>
      </c>
      <c r="C1134">
        <f>VLOOKUP(Table1[[#This Row],[Building]],Building_Areas,2,FALSE)</f>
        <v>80660</v>
      </c>
      <c r="F1134">
        <v>151854.59385714281</v>
      </c>
      <c r="G1134">
        <v>1.8826505561262441</v>
      </c>
      <c r="H1134">
        <v>43973.5</v>
      </c>
      <c r="I1134">
        <v>532.53571428571422</v>
      </c>
      <c r="AF1134" s="9">
        <f>SUMIF(Table1[[#Headers],[Steam Consumption]:[CHW Consumption_2]], "Elec*",D1134:AE1134)</f>
        <v>44506.035714285717</v>
      </c>
      <c r="AG1134" s="9">
        <f>SUMIF(Table1[[#Headers],[Steam Consumption]:[CHW Consumption_2]], "Gas*",D1134:AE1134)</f>
        <v>0</v>
      </c>
      <c r="AH1134" s="9">
        <f>SUMIF(Table1[[#Headers],[Steam Consumption]:[CHW Consumption_2]], "Steam*",D1134:AE1134)</f>
        <v>0</v>
      </c>
      <c r="AI1134" s="9">
        <f>SUMIF(Table1[[#Headers],[Steam Consumption]:[CHW Consumption_2]], "HW *",D1134:AE1134)</f>
        <v>0</v>
      </c>
      <c r="AJ1134" s="9">
        <f>SUMIF(Table1[[#Headers],[Steam Consumption]:[CHW Consumption_2]], "CHW*",D1134:AE1134)</f>
        <v>0</v>
      </c>
      <c r="AK1134" s="9">
        <f>SUMIF(Table1[[#Headers],[Steam Consumption]:[CHW Consumption_2]], "DW*",D1134:AE1134)</f>
        <v>0</v>
      </c>
      <c r="AL1134" s="9">
        <f>Table1[[#This Row],[Total Elec Consumption]]*3.412</f>
        <v>151854.59385714287</v>
      </c>
      <c r="AM1134" s="9">
        <f>Table1[[#This Row],[Total Gas Consumption]]*1</f>
        <v>0</v>
      </c>
      <c r="AN1134" s="9">
        <f>Table1[[#This Row],[Total Steam Consumption]]*950/1000</f>
        <v>0</v>
      </c>
      <c r="AO1134" s="9">
        <f>Table1[[#This Row],[Total HW Consumption]]</f>
        <v>0</v>
      </c>
      <c r="AP1134" s="9">
        <f>Table1[[#This Row],[Total CHW Consumption]]</f>
        <v>0</v>
      </c>
      <c r="AQ1134" s="9">
        <f>Table1[[#This Row],[Total DW Consumption]]*0</f>
        <v>0</v>
      </c>
      <c r="AR1134" s="9">
        <f>SUM(Table1[[#This Row],[Total Elec Energy]:[Total DW Energy]])</f>
        <v>151854.59385714287</v>
      </c>
      <c r="AS1134" s="7">
        <f>IFERROR(Table1[[#This Row],[Total Building Energy (kBTU)]]/Table1[[#This Row],[Building Area]],0)</f>
        <v>1.8826505561262443</v>
      </c>
    </row>
    <row r="1135" spans="1:45" x14ac:dyDescent="0.25">
      <c r="A1135" s="4">
        <v>43709</v>
      </c>
      <c r="B1135" t="s">
        <v>110</v>
      </c>
      <c r="C1135">
        <f>VLOOKUP(Table1[[#This Row],[Building]],Building_Areas,2,FALSE)</f>
        <v>24062</v>
      </c>
      <c r="E1135">
        <v>451.07142857142861</v>
      </c>
      <c r="F1135">
        <v>45288.477936507938</v>
      </c>
      <c r="G1135">
        <v>1.882157673364971</v>
      </c>
      <c r="H1135">
        <v>10151.111111111109</v>
      </c>
      <c r="I1135">
        <v>2671.1111111111109</v>
      </c>
      <c r="L1135">
        <v>0</v>
      </c>
      <c r="AF1135" s="9">
        <f>SUMIF(Table1[[#Headers],[Steam Consumption]:[CHW Consumption_2]], "Elec*",D1135:AE1135)</f>
        <v>13273.29365079365</v>
      </c>
      <c r="AG1135" s="9">
        <f>SUMIF(Table1[[#Headers],[Steam Consumption]:[CHW Consumption_2]], "Gas*",D1135:AE1135)</f>
        <v>0</v>
      </c>
      <c r="AH1135" s="9">
        <f>SUMIF(Table1[[#Headers],[Steam Consumption]:[CHW Consumption_2]], "Steam*",D1135:AE1135)</f>
        <v>0</v>
      </c>
      <c r="AI1135" s="9">
        <f>SUMIF(Table1[[#Headers],[Steam Consumption]:[CHW Consumption_2]], "HW *",D1135:AE1135)</f>
        <v>0</v>
      </c>
      <c r="AJ1135" s="9">
        <f>SUMIF(Table1[[#Headers],[Steam Consumption]:[CHW Consumption_2]], "CHW*",D1135:AE1135)</f>
        <v>0</v>
      </c>
      <c r="AK1135" s="9">
        <f>SUMIF(Table1[[#Headers],[Steam Consumption]:[CHW Consumption_2]], "DW*",D1135:AE1135)</f>
        <v>0</v>
      </c>
      <c r="AL1135" s="9">
        <f>Table1[[#This Row],[Total Elec Consumption]]*3.412</f>
        <v>45288.47793650793</v>
      </c>
      <c r="AM1135" s="9">
        <f>Table1[[#This Row],[Total Gas Consumption]]*1</f>
        <v>0</v>
      </c>
      <c r="AN1135" s="9">
        <f>Table1[[#This Row],[Total Steam Consumption]]*950/1000</f>
        <v>0</v>
      </c>
      <c r="AO1135" s="9">
        <f>Table1[[#This Row],[Total HW Consumption]]</f>
        <v>0</v>
      </c>
      <c r="AP1135" s="9">
        <f>Table1[[#This Row],[Total CHW Consumption]]</f>
        <v>0</v>
      </c>
      <c r="AQ1135" s="9">
        <f>Table1[[#This Row],[Total DW Consumption]]*0</f>
        <v>0</v>
      </c>
      <c r="AR1135" s="9">
        <f>SUM(Table1[[#This Row],[Total Elec Energy]:[Total DW Energy]])</f>
        <v>45288.47793650793</v>
      </c>
      <c r="AS1135" s="7">
        <f>IFERROR(Table1[[#This Row],[Total Building Energy (kBTU)]]/Table1[[#This Row],[Building Area]],0)</f>
        <v>1.882157673364971</v>
      </c>
    </row>
    <row r="1136" spans="1:45" x14ac:dyDescent="0.25">
      <c r="A1136" s="4">
        <v>43466</v>
      </c>
      <c r="B1136" t="s">
        <v>64</v>
      </c>
      <c r="C1136">
        <f>VLOOKUP(Table1[[#This Row],[Building]],Building_Areas,2,FALSE)</f>
        <v>80660</v>
      </c>
      <c r="F1136">
        <v>151786.71369411761</v>
      </c>
      <c r="G1136">
        <v>1.8818089969516201</v>
      </c>
      <c r="H1136">
        <v>43995.199999999997</v>
      </c>
      <c r="I1136">
        <v>490.9411764705801</v>
      </c>
      <c r="AF1136" s="9">
        <f>SUMIF(Table1[[#Headers],[Steam Consumption]:[CHW Consumption_2]], "Elec*",D1136:AE1136)</f>
        <v>44486.141176470577</v>
      </c>
      <c r="AG1136" s="9">
        <f>SUMIF(Table1[[#Headers],[Steam Consumption]:[CHW Consumption_2]], "Gas*",D1136:AE1136)</f>
        <v>0</v>
      </c>
      <c r="AH1136" s="9">
        <f>SUMIF(Table1[[#Headers],[Steam Consumption]:[CHW Consumption_2]], "Steam*",D1136:AE1136)</f>
        <v>0</v>
      </c>
      <c r="AI1136" s="9">
        <f>SUMIF(Table1[[#Headers],[Steam Consumption]:[CHW Consumption_2]], "HW *",D1136:AE1136)</f>
        <v>0</v>
      </c>
      <c r="AJ1136" s="9">
        <f>SUMIF(Table1[[#Headers],[Steam Consumption]:[CHW Consumption_2]], "CHW*",D1136:AE1136)</f>
        <v>0</v>
      </c>
      <c r="AK1136" s="9">
        <f>SUMIF(Table1[[#Headers],[Steam Consumption]:[CHW Consumption_2]], "DW*",D1136:AE1136)</f>
        <v>0</v>
      </c>
      <c r="AL1136" s="9">
        <f>Table1[[#This Row],[Total Elec Consumption]]*3.412</f>
        <v>151786.71369411761</v>
      </c>
      <c r="AM1136" s="9">
        <f>Table1[[#This Row],[Total Gas Consumption]]*1</f>
        <v>0</v>
      </c>
      <c r="AN1136" s="9">
        <f>Table1[[#This Row],[Total Steam Consumption]]*950/1000</f>
        <v>0</v>
      </c>
      <c r="AO1136" s="9">
        <f>Table1[[#This Row],[Total HW Consumption]]</f>
        <v>0</v>
      </c>
      <c r="AP1136" s="9">
        <f>Table1[[#This Row],[Total CHW Consumption]]</f>
        <v>0</v>
      </c>
      <c r="AQ1136" s="9">
        <f>Table1[[#This Row],[Total DW Consumption]]*0</f>
        <v>0</v>
      </c>
      <c r="AR1136" s="9">
        <f>SUM(Table1[[#This Row],[Total Elec Energy]:[Total DW Energy]])</f>
        <v>151786.71369411761</v>
      </c>
      <c r="AS1136" s="7">
        <f>IFERROR(Table1[[#This Row],[Total Building Energy (kBTU)]]/Table1[[#This Row],[Building Area]],0)</f>
        <v>1.8818089969516194</v>
      </c>
    </row>
    <row r="1137" spans="1:45" x14ac:dyDescent="0.25">
      <c r="A1137" s="4">
        <v>43983</v>
      </c>
      <c r="B1137" t="s">
        <v>120</v>
      </c>
      <c r="C1137">
        <f>VLOOKUP(Table1[[#This Row],[Building]],Building_Areas,2,FALSE)</f>
        <v>36500</v>
      </c>
      <c r="D1137">
        <v>411.42857142857139</v>
      </c>
      <c r="E1137">
        <v>20015.357142857141</v>
      </c>
      <c r="F1137">
        <v>684693.82714285713</v>
      </c>
      <c r="G1137">
        <v>18.75873499021526</v>
      </c>
      <c r="K1137">
        <v>0</v>
      </c>
      <c r="L1137">
        <v>241178.57142857139</v>
      </c>
      <c r="N1137">
        <v>0</v>
      </c>
      <c r="AF1137" s="9">
        <f>SUMIF(Table1[[#Headers],[Steam Consumption]:[CHW Consumption_2]], "Elec*",D1137:AE1137)</f>
        <v>20015.357142857141</v>
      </c>
      <c r="AG1137" s="9">
        <f>SUMIF(Table1[[#Headers],[Steam Consumption]:[CHW Consumption_2]], "Gas*",D1137:AE1137)</f>
        <v>0</v>
      </c>
      <c r="AH1137" s="9">
        <f>SUMIF(Table1[[#Headers],[Steam Consumption]:[CHW Consumption_2]], "Steam*",D1137:AE1137)</f>
        <v>411.42857142857139</v>
      </c>
      <c r="AI1137" s="9">
        <f>SUMIF(Table1[[#Headers],[Steam Consumption]:[CHW Consumption_2]], "HW *",D1137:AE1137)</f>
        <v>0</v>
      </c>
      <c r="AJ1137" s="9">
        <f>SUMIF(Table1[[#Headers],[Steam Consumption]:[CHW Consumption_2]], "CHW*",D1137:AE1137)</f>
        <v>0</v>
      </c>
      <c r="AK1137" s="9">
        <f>SUMIF(Table1[[#Headers],[Steam Consumption]:[CHW Consumption_2]], "DW*",D1137:AE1137)</f>
        <v>241178.57142857139</v>
      </c>
      <c r="AL1137" s="9">
        <f>Table1[[#This Row],[Total Elec Consumption]]*3.412</f>
        <v>68292.398571428566</v>
      </c>
      <c r="AM1137" s="9">
        <f>Table1[[#This Row],[Total Gas Consumption]]*1</f>
        <v>0</v>
      </c>
      <c r="AN1137" s="9">
        <f>Table1[[#This Row],[Total Steam Consumption]]*950/1000</f>
        <v>390.85714285714283</v>
      </c>
      <c r="AO1137" s="9">
        <f>Table1[[#This Row],[Total HW Consumption]]</f>
        <v>0</v>
      </c>
      <c r="AP1137" s="9">
        <f>Table1[[#This Row],[Total CHW Consumption]]</f>
        <v>0</v>
      </c>
      <c r="AQ1137" s="9">
        <f>Table1[[#This Row],[Total DW Consumption]]*0</f>
        <v>0</v>
      </c>
      <c r="AR1137" s="9">
        <f>SUM(Table1[[#This Row],[Total Elec Energy]:[Total DW Energy]])</f>
        <v>68683.255714285711</v>
      </c>
      <c r="AS1137" s="7">
        <f>IFERROR(Table1[[#This Row],[Total Building Energy (kBTU)]]/Table1[[#This Row],[Building Area]],0)</f>
        <v>1.8817330332681017</v>
      </c>
    </row>
    <row r="1138" spans="1:45" x14ac:dyDescent="0.25">
      <c r="A1138" s="4">
        <v>43952</v>
      </c>
      <c r="B1138" t="s">
        <v>114</v>
      </c>
      <c r="C1138">
        <f>VLOOKUP(Table1[[#This Row],[Building]],Building_Areas,2,FALSE)</f>
        <v>102517</v>
      </c>
      <c r="D1138">
        <v>105704</v>
      </c>
      <c r="E1138">
        <v>27040</v>
      </c>
      <c r="F1138">
        <v>96494308.480000004</v>
      </c>
      <c r="G1138">
        <v>941.25177755884397</v>
      </c>
      <c r="AF1138" s="9">
        <f>SUMIF(Table1[[#Headers],[Steam Consumption]:[CHW Consumption_2]], "Elec*",D1138:AE1138)</f>
        <v>27040</v>
      </c>
      <c r="AG1138" s="9">
        <f>SUMIF(Table1[[#Headers],[Steam Consumption]:[CHW Consumption_2]], "Gas*",D1138:AE1138)</f>
        <v>0</v>
      </c>
      <c r="AH1138" s="9">
        <f>SUMIF(Table1[[#Headers],[Steam Consumption]:[CHW Consumption_2]], "Steam*",D1138:AE1138)</f>
        <v>105704</v>
      </c>
      <c r="AI1138" s="9">
        <f>SUMIF(Table1[[#Headers],[Steam Consumption]:[CHW Consumption_2]], "HW *",D1138:AE1138)</f>
        <v>0</v>
      </c>
      <c r="AJ1138" s="9">
        <f>SUMIF(Table1[[#Headers],[Steam Consumption]:[CHW Consumption_2]], "CHW*",D1138:AE1138)</f>
        <v>0</v>
      </c>
      <c r="AK1138" s="9">
        <f>SUMIF(Table1[[#Headers],[Steam Consumption]:[CHW Consumption_2]], "DW*",D1138:AE1138)</f>
        <v>0</v>
      </c>
      <c r="AL1138" s="9">
        <f>Table1[[#This Row],[Total Elec Consumption]]*3.412</f>
        <v>92260.479999999996</v>
      </c>
      <c r="AM1138" s="9">
        <f>Table1[[#This Row],[Total Gas Consumption]]*1</f>
        <v>0</v>
      </c>
      <c r="AN1138" s="9">
        <f>Table1[[#This Row],[Total Steam Consumption]]*950/1000</f>
        <v>100418.8</v>
      </c>
      <c r="AO1138" s="9">
        <f>Table1[[#This Row],[Total HW Consumption]]</f>
        <v>0</v>
      </c>
      <c r="AP1138" s="9">
        <f>Table1[[#This Row],[Total CHW Consumption]]</f>
        <v>0</v>
      </c>
      <c r="AQ1138" s="9">
        <f>Table1[[#This Row],[Total DW Consumption]]*0</f>
        <v>0</v>
      </c>
      <c r="AR1138" s="9">
        <f>SUM(Table1[[#This Row],[Total Elec Energy]:[Total DW Energy]])</f>
        <v>192679.28</v>
      </c>
      <c r="AS1138" s="7">
        <f>IFERROR(Table1[[#This Row],[Total Building Energy (kBTU)]]/Table1[[#This Row],[Building Area]],0)</f>
        <v>1.8794861340070428</v>
      </c>
    </row>
    <row r="1139" spans="1:45" x14ac:dyDescent="0.25">
      <c r="A1139" s="4">
        <v>44470</v>
      </c>
      <c r="B1139" t="s">
        <v>116</v>
      </c>
      <c r="C1139">
        <f>VLOOKUP(Table1[[#This Row],[Building]],Building_Areas,2,FALSE)</f>
        <v>12876</v>
      </c>
      <c r="E1139">
        <v>7073.7407407407409</v>
      </c>
      <c r="F1139">
        <v>24135.603407407409</v>
      </c>
      <c r="G1139">
        <v>1.8744643839241539</v>
      </c>
      <c r="AF1139" s="9">
        <f>SUMIF(Table1[[#Headers],[Steam Consumption]:[CHW Consumption_2]], "Elec*",D1139:AE1139)</f>
        <v>7073.7407407407409</v>
      </c>
      <c r="AG1139" s="9">
        <f>SUMIF(Table1[[#Headers],[Steam Consumption]:[CHW Consumption_2]], "Gas*",D1139:AE1139)</f>
        <v>0</v>
      </c>
      <c r="AH1139" s="9">
        <f>SUMIF(Table1[[#Headers],[Steam Consumption]:[CHW Consumption_2]], "Steam*",D1139:AE1139)</f>
        <v>0</v>
      </c>
      <c r="AI1139" s="9">
        <f>SUMIF(Table1[[#Headers],[Steam Consumption]:[CHW Consumption_2]], "HW *",D1139:AE1139)</f>
        <v>0</v>
      </c>
      <c r="AJ1139" s="9">
        <f>SUMIF(Table1[[#Headers],[Steam Consumption]:[CHW Consumption_2]], "CHW*",D1139:AE1139)</f>
        <v>0</v>
      </c>
      <c r="AK1139" s="9">
        <f>SUMIF(Table1[[#Headers],[Steam Consumption]:[CHW Consumption_2]], "DW*",D1139:AE1139)</f>
        <v>0</v>
      </c>
      <c r="AL1139" s="9">
        <f>Table1[[#This Row],[Total Elec Consumption]]*3.412</f>
        <v>24135.603407407409</v>
      </c>
      <c r="AM1139" s="9">
        <f>Table1[[#This Row],[Total Gas Consumption]]*1</f>
        <v>0</v>
      </c>
      <c r="AN1139" s="9">
        <f>Table1[[#This Row],[Total Steam Consumption]]*950/1000</f>
        <v>0</v>
      </c>
      <c r="AO1139" s="9">
        <f>Table1[[#This Row],[Total HW Consumption]]</f>
        <v>0</v>
      </c>
      <c r="AP1139" s="9">
        <f>Table1[[#This Row],[Total CHW Consumption]]</f>
        <v>0</v>
      </c>
      <c r="AQ1139" s="9">
        <f>Table1[[#This Row],[Total DW Consumption]]*0</f>
        <v>0</v>
      </c>
      <c r="AR1139" s="9">
        <f>SUM(Table1[[#This Row],[Total Elec Energy]:[Total DW Energy]])</f>
        <v>24135.603407407409</v>
      </c>
      <c r="AS1139" s="7">
        <f>IFERROR(Table1[[#This Row],[Total Building Energy (kBTU)]]/Table1[[#This Row],[Building Area]],0)</f>
        <v>1.8744643839241542</v>
      </c>
    </row>
    <row r="1140" spans="1:45" x14ac:dyDescent="0.25">
      <c r="A1140" s="4">
        <v>44743</v>
      </c>
      <c r="B1140" t="s">
        <v>97</v>
      </c>
      <c r="C1140">
        <f>VLOOKUP(Table1[[#This Row],[Building]],Building_Areas,2,FALSE)</f>
        <v>15616</v>
      </c>
      <c r="E1140">
        <v>8328.6666666666679</v>
      </c>
      <c r="F1140">
        <v>100750.74400000001</v>
      </c>
      <c r="G1140">
        <v>6.4517638319672139</v>
      </c>
      <c r="J1140">
        <v>723.33333333333326</v>
      </c>
      <c r="AF1140" s="9">
        <f>SUMIF(Table1[[#Headers],[Steam Consumption]:[CHW Consumption_2]], "Elec*",D1140:AE1140)</f>
        <v>8328.6666666666679</v>
      </c>
      <c r="AG1140" s="9">
        <f>SUMIF(Table1[[#Headers],[Steam Consumption]:[CHW Consumption_2]], "Gas*",D1140:AE1140)</f>
        <v>723.33333333333326</v>
      </c>
      <c r="AH1140" s="9">
        <f>SUMIF(Table1[[#Headers],[Steam Consumption]:[CHW Consumption_2]], "Steam*",D1140:AE1140)</f>
        <v>0</v>
      </c>
      <c r="AI1140" s="9">
        <f>SUMIF(Table1[[#Headers],[Steam Consumption]:[CHW Consumption_2]], "HW *",D1140:AE1140)</f>
        <v>0</v>
      </c>
      <c r="AJ1140" s="9">
        <f>SUMIF(Table1[[#Headers],[Steam Consumption]:[CHW Consumption_2]], "CHW*",D1140:AE1140)</f>
        <v>0</v>
      </c>
      <c r="AK1140" s="9">
        <f>SUMIF(Table1[[#Headers],[Steam Consumption]:[CHW Consumption_2]], "DW*",D1140:AE1140)</f>
        <v>0</v>
      </c>
      <c r="AL1140" s="9">
        <f>Table1[[#This Row],[Total Elec Consumption]]*3.412</f>
        <v>28417.41066666667</v>
      </c>
      <c r="AM1140" s="9">
        <f>Table1[[#This Row],[Total Gas Consumption]]*1</f>
        <v>723.33333333333326</v>
      </c>
      <c r="AN1140" s="9">
        <f>Table1[[#This Row],[Total Steam Consumption]]*950/1000</f>
        <v>0</v>
      </c>
      <c r="AO1140" s="9">
        <f>Table1[[#This Row],[Total HW Consumption]]</f>
        <v>0</v>
      </c>
      <c r="AP1140" s="9">
        <f>Table1[[#This Row],[Total CHW Consumption]]</f>
        <v>0</v>
      </c>
      <c r="AQ1140" s="9">
        <f>Table1[[#This Row],[Total DW Consumption]]*0</f>
        <v>0</v>
      </c>
      <c r="AR1140" s="9">
        <f>SUM(Table1[[#This Row],[Total Elec Energy]:[Total DW Energy]])</f>
        <v>29140.744000000002</v>
      </c>
      <c r="AS1140" s="7">
        <f>IFERROR(Table1[[#This Row],[Total Building Energy (kBTU)]]/Table1[[#This Row],[Building Area]],0)</f>
        <v>1.8660824795081969</v>
      </c>
    </row>
    <row r="1141" spans="1:45" x14ac:dyDescent="0.25">
      <c r="A1141" s="4">
        <v>43709</v>
      </c>
      <c r="B1141" t="s">
        <v>66</v>
      </c>
      <c r="C1141">
        <f>VLOOKUP(Table1[[#This Row],[Building]],Building_Areas,2,FALSE)</f>
        <v>39542</v>
      </c>
      <c r="D1141">
        <v>0</v>
      </c>
      <c r="E1141">
        <v>21450</v>
      </c>
      <c r="F1141">
        <v>73187.399999999994</v>
      </c>
      <c r="G1141">
        <v>1.8508775479237261</v>
      </c>
      <c r="AF1141" s="9">
        <f>SUMIF(Table1[[#Headers],[Steam Consumption]:[CHW Consumption_2]], "Elec*",D1141:AE1141)</f>
        <v>21450</v>
      </c>
      <c r="AG1141" s="9">
        <f>SUMIF(Table1[[#Headers],[Steam Consumption]:[CHW Consumption_2]], "Gas*",D1141:AE1141)</f>
        <v>0</v>
      </c>
      <c r="AH1141" s="9">
        <f>SUMIF(Table1[[#Headers],[Steam Consumption]:[CHW Consumption_2]], "Steam*",D1141:AE1141)</f>
        <v>0</v>
      </c>
      <c r="AI1141" s="9">
        <f>SUMIF(Table1[[#Headers],[Steam Consumption]:[CHW Consumption_2]], "HW *",D1141:AE1141)</f>
        <v>0</v>
      </c>
      <c r="AJ1141" s="9">
        <f>SUMIF(Table1[[#Headers],[Steam Consumption]:[CHW Consumption_2]], "CHW*",D1141:AE1141)</f>
        <v>0</v>
      </c>
      <c r="AK1141" s="9">
        <f>SUMIF(Table1[[#Headers],[Steam Consumption]:[CHW Consumption_2]], "DW*",D1141:AE1141)</f>
        <v>0</v>
      </c>
      <c r="AL1141" s="9">
        <f>Table1[[#This Row],[Total Elec Consumption]]*3.412</f>
        <v>73187.399999999994</v>
      </c>
      <c r="AM1141" s="9">
        <f>Table1[[#This Row],[Total Gas Consumption]]*1</f>
        <v>0</v>
      </c>
      <c r="AN1141" s="9">
        <f>Table1[[#This Row],[Total Steam Consumption]]*950/1000</f>
        <v>0</v>
      </c>
      <c r="AO1141" s="9">
        <f>Table1[[#This Row],[Total HW Consumption]]</f>
        <v>0</v>
      </c>
      <c r="AP1141" s="9">
        <f>Table1[[#This Row],[Total CHW Consumption]]</f>
        <v>0</v>
      </c>
      <c r="AQ1141" s="9">
        <f>Table1[[#This Row],[Total DW Consumption]]*0</f>
        <v>0</v>
      </c>
      <c r="AR1141" s="9">
        <f>SUM(Table1[[#This Row],[Total Elec Energy]:[Total DW Energy]])</f>
        <v>73187.399999999994</v>
      </c>
      <c r="AS1141" s="7">
        <f>IFERROR(Table1[[#This Row],[Total Building Energy (kBTU)]]/Table1[[#This Row],[Building Area]],0)</f>
        <v>1.8508775479237265</v>
      </c>
    </row>
    <row r="1142" spans="1:45" x14ac:dyDescent="0.25">
      <c r="A1142" s="4">
        <v>43435</v>
      </c>
      <c r="B1142" t="s">
        <v>72</v>
      </c>
      <c r="C1142">
        <f>VLOOKUP(Table1[[#This Row],[Building]],Building_Areas,2,FALSE)</f>
        <v>69559</v>
      </c>
      <c r="E1142">
        <v>32805.75</v>
      </c>
      <c r="F1142">
        <v>111949.56633333331</v>
      </c>
      <c r="G1142">
        <v>1.6094188578520869</v>
      </c>
      <c r="K1142">
        <v>16347.33333333333</v>
      </c>
      <c r="L1142">
        <v>0</v>
      </c>
      <c r="AF1142" s="9">
        <f>SUMIF(Table1[[#Headers],[Steam Consumption]:[CHW Consumption_2]], "Elec*",D1142:AE1142)</f>
        <v>32805.75</v>
      </c>
      <c r="AG1142" s="9">
        <f>SUMIF(Table1[[#Headers],[Steam Consumption]:[CHW Consumption_2]], "Gas*",D1142:AE1142)</f>
        <v>0</v>
      </c>
      <c r="AH1142" s="9">
        <f>SUMIF(Table1[[#Headers],[Steam Consumption]:[CHW Consumption_2]], "Steam*",D1142:AE1142)</f>
        <v>0</v>
      </c>
      <c r="AI1142" s="9">
        <f>SUMIF(Table1[[#Headers],[Steam Consumption]:[CHW Consumption_2]], "HW *",D1142:AE1142)</f>
        <v>16347.33333333333</v>
      </c>
      <c r="AJ1142" s="9">
        <f>SUMIF(Table1[[#Headers],[Steam Consumption]:[CHW Consumption_2]], "CHW*",D1142:AE1142)</f>
        <v>0</v>
      </c>
      <c r="AK1142" s="9">
        <f>SUMIF(Table1[[#Headers],[Steam Consumption]:[CHW Consumption_2]], "DW*",D1142:AE1142)</f>
        <v>0</v>
      </c>
      <c r="AL1142" s="9">
        <f>Table1[[#This Row],[Total Elec Consumption]]*3.412</f>
        <v>111933.219</v>
      </c>
      <c r="AM1142" s="9">
        <f>Table1[[#This Row],[Total Gas Consumption]]*1</f>
        <v>0</v>
      </c>
      <c r="AN1142" s="9">
        <f>Table1[[#This Row],[Total Steam Consumption]]*950/1000</f>
        <v>0</v>
      </c>
      <c r="AO1142" s="9">
        <f>Table1[[#This Row],[Total HW Consumption]]</f>
        <v>16347.33333333333</v>
      </c>
      <c r="AP1142" s="9">
        <f>Table1[[#This Row],[Total CHW Consumption]]</f>
        <v>0</v>
      </c>
      <c r="AQ1142" s="9">
        <f>Table1[[#This Row],[Total DW Consumption]]*0</f>
        <v>0</v>
      </c>
      <c r="AR1142" s="9">
        <f>SUM(Table1[[#This Row],[Total Elec Energy]:[Total DW Energy]])</f>
        <v>128280.55233333333</v>
      </c>
      <c r="AS1142" s="7">
        <f>IFERROR(Table1[[#This Row],[Total Building Energy (kBTU)]]/Table1[[#This Row],[Building Area]],0)</f>
        <v>1.8441977649669106</v>
      </c>
    </row>
    <row r="1143" spans="1:45" x14ac:dyDescent="0.25">
      <c r="A1143" s="4">
        <v>43891</v>
      </c>
      <c r="B1143" t="s">
        <v>72</v>
      </c>
      <c r="C1143">
        <f>VLOOKUP(Table1[[#This Row],[Building]],Building_Areas,2,FALSE)</f>
        <v>69559</v>
      </c>
      <c r="E1143">
        <v>28166.172413793109</v>
      </c>
      <c r="F1143">
        <v>96135.017172413805</v>
      </c>
      <c r="G1143">
        <v>1.3820643938586501</v>
      </c>
      <c r="K1143">
        <v>32036.896551724141</v>
      </c>
      <c r="L1143">
        <v>0</v>
      </c>
      <c r="AF1143" s="9">
        <f>SUMIF(Table1[[#Headers],[Steam Consumption]:[CHW Consumption_2]], "Elec*",D1143:AE1143)</f>
        <v>28166.172413793109</v>
      </c>
      <c r="AG1143" s="9">
        <f>SUMIF(Table1[[#Headers],[Steam Consumption]:[CHW Consumption_2]], "Gas*",D1143:AE1143)</f>
        <v>0</v>
      </c>
      <c r="AH1143" s="9">
        <f>SUMIF(Table1[[#Headers],[Steam Consumption]:[CHW Consumption_2]], "Steam*",D1143:AE1143)</f>
        <v>0</v>
      </c>
      <c r="AI1143" s="9">
        <f>SUMIF(Table1[[#Headers],[Steam Consumption]:[CHW Consumption_2]], "HW *",D1143:AE1143)</f>
        <v>32036.896551724141</v>
      </c>
      <c r="AJ1143" s="9">
        <f>SUMIF(Table1[[#Headers],[Steam Consumption]:[CHW Consumption_2]], "CHW*",D1143:AE1143)</f>
        <v>0</v>
      </c>
      <c r="AK1143" s="9">
        <f>SUMIF(Table1[[#Headers],[Steam Consumption]:[CHW Consumption_2]], "DW*",D1143:AE1143)</f>
        <v>0</v>
      </c>
      <c r="AL1143" s="9">
        <f>Table1[[#This Row],[Total Elec Consumption]]*3.412</f>
        <v>96102.980275862079</v>
      </c>
      <c r="AM1143" s="9">
        <f>Table1[[#This Row],[Total Gas Consumption]]*1</f>
        <v>0</v>
      </c>
      <c r="AN1143" s="9">
        <f>Table1[[#This Row],[Total Steam Consumption]]*950/1000</f>
        <v>0</v>
      </c>
      <c r="AO1143" s="9">
        <f>Table1[[#This Row],[Total HW Consumption]]</f>
        <v>32036.896551724141</v>
      </c>
      <c r="AP1143" s="9">
        <f>Table1[[#This Row],[Total CHW Consumption]]</f>
        <v>0</v>
      </c>
      <c r="AQ1143" s="9">
        <f>Table1[[#This Row],[Total DW Consumption]]*0</f>
        <v>0</v>
      </c>
      <c r="AR1143" s="9">
        <f>SUM(Table1[[#This Row],[Total Elec Energy]:[Total DW Energy]])</f>
        <v>128139.87682758622</v>
      </c>
      <c r="AS1143" s="7">
        <f>IFERROR(Table1[[#This Row],[Total Building Energy (kBTU)]]/Table1[[#This Row],[Building Area]],0)</f>
        <v>1.8421753738205873</v>
      </c>
    </row>
    <row r="1144" spans="1:45" x14ac:dyDescent="0.25">
      <c r="A1144" s="4">
        <v>44470</v>
      </c>
      <c r="B1144" t="s">
        <v>69</v>
      </c>
      <c r="C1144">
        <f>VLOOKUP(Table1[[#This Row],[Building]],Building_Areas,2,FALSE)</f>
        <v>12402</v>
      </c>
      <c r="E1144">
        <v>6679</v>
      </c>
      <c r="F1144">
        <v>22788.748</v>
      </c>
      <c r="G1144">
        <v>1.8375058861473961</v>
      </c>
      <c r="AF1144" s="9">
        <f>SUMIF(Table1[[#Headers],[Steam Consumption]:[CHW Consumption_2]], "Elec*",D1144:AE1144)</f>
        <v>6679</v>
      </c>
      <c r="AG1144" s="9">
        <f>SUMIF(Table1[[#Headers],[Steam Consumption]:[CHW Consumption_2]], "Gas*",D1144:AE1144)</f>
        <v>0</v>
      </c>
      <c r="AH1144" s="9">
        <f>SUMIF(Table1[[#Headers],[Steam Consumption]:[CHW Consumption_2]], "Steam*",D1144:AE1144)</f>
        <v>0</v>
      </c>
      <c r="AI1144" s="9">
        <f>SUMIF(Table1[[#Headers],[Steam Consumption]:[CHW Consumption_2]], "HW *",D1144:AE1144)</f>
        <v>0</v>
      </c>
      <c r="AJ1144" s="9">
        <f>SUMIF(Table1[[#Headers],[Steam Consumption]:[CHW Consumption_2]], "CHW*",D1144:AE1144)</f>
        <v>0</v>
      </c>
      <c r="AK1144" s="9">
        <f>SUMIF(Table1[[#Headers],[Steam Consumption]:[CHW Consumption_2]], "DW*",D1144:AE1144)</f>
        <v>0</v>
      </c>
      <c r="AL1144" s="9">
        <f>Table1[[#This Row],[Total Elec Consumption]]*3.412</f>
        <v>22788.748</v>
      </c>
      <c r="AM1144" s="9">
        <f>Table1[[#This Row],[Total Gas Consumption]]*1</f>
        <v>0</v>
      </c>
      <c r="AN1144" s="9">
        <f>Table1[[#This Row],[Total Steam Consumption]]*950/1000</f>
        <v>0</v>
      </c>
      <c r="AO1144" s="9">
        <f>Table1[[#This Row],[Total HW Consumption]]</f>
        <v>0</v>
      </c>
      <c r="AP1144" s="9">
        <f>Table1[[#This Row],[Total CHW Consumption]]</f>
        <v>0</v>
      </c>
      <c r="AQ1144" s="9">
        <f>Table1[[#This Row],[Total DW Consumption]]*0</f>
        <v>0</v>
      </c>
      <c r="AR1144" s="9">
        <f>SUM(Table1[[#This Row],[Total Elec Energy]:[Total DW Energy]])</f>
        <v>22788.748</v>
      </c>
      <c r="AS1144" s="7">
        <f>IFERROR(Table1[[#This Row],[Total Building Energy (kBTU)]]/Table1[[#This Row],[Building Area]],0)</f>
        <v>1.8375058861473956</v>
      </c>
    </row>
    <row r="1145" spans="1:45" x14ac:dyDescent="0.25">
      <c r="A1145" s="4">
        <v>44593</v>
      </c>
      <c r="B1145" t="s">
        <v>124</v>
      </c>
      <c r="C1145">
        <f>VLOOKUP(Table1[[#This Row],[Building]],Building_Areas,2,FALSE)</f>
        <v>33317</v>
      </c>
      <c r="E1145">
        <v>5533</v>
      </c>
      <c r="F1145">
        <v>4252878.5959999999</v>
      </c>
      <c r="G1145">
        <v>127.6489058438635</v>
      </c>
      <c r="J1145">
        <v>42340</v>
      </c>
      <c r="AF1145" s="9">
        <f>SUMIF(Table1[[#Headers],[Steam Consumption]:[CHW Consumption_2]], "Elec*",D1145:AE1145)</f>
        <v>5533</v>
      </c>
      <c r="AG1145" s="9">
        <f>SUMIF(Table1[[#Headers],[Steam Consumption]:[CHW Consumption_2]], "Gas*",D1145:AE1145)</f>
        <v>42340</v>
      </c>
      <c r="AH1145" s="9">
        <f>SUMIF(Table1[[#Headers],[Steam Consumption]:[CHW Consumption_2]], "Steam*",D1145:AE1145)</f>
        <v>0</v>
      </c>
      <c r="AI1145" s="9">
        <f>SUMIF(Table1[[#Headers],[Steam Consumption]:[CHW Consumption_2]], "HW *",D1145:AE1145)</f>
        <v>0</v>
      </c>
      <c r="AJ1145" s="9">
        <f>SUMIF(Table1[[#Headers],[Steam Consumption]:[CHW Consumption_2]], "CHW*",D1145:AE1145)</f>
        <v>0</v>
      </c>
      <c r="AK1145" s="9">
        <f>SUMIF(Table1[[#Headers],[Steam Consumption]:[CHW Consumption_2]], "DW*",D1145:AE1145)</f>
        <v>0</v>
      </c>
      <c r="AL1145" s="9">
        <f>Table1[[#This Row],[Total Elec Consumption]]*3.412</f>
        <v>18878.596000000001</v>
      </c>
      <c r="AM1145" s="9">
        <f>Table1[[#This Row],[Total Gas Consumption]]*1</f>
        <v>42340</v>
      </c>
      <c r="AN1145" s="9">
        <f>Table1[[#This Row],[Total Steam Consumption]]*950/1000</f>
        <v>0</v>
      </c>
      <c r="AO1145" s="9">
        <f>Table1[[#This Row],[Total HW Consumption]]</f>
        <v>0</v>
      </c>
      <c r="AP1145" s="9">
        <f>Table1[[#This Row],[Total CHW Consumption]]</f>
        <v>0</v>
      </c>
      <c r="AQ1145" s="9">
        <f>Table1[[#This Row],[Total DW Consumption]]*0</f>
        <v>0</v>
      </c>
      <c r="AR1145" s="9">
        <f>SUM(Table1[[#This Row],[Total Elec Energy]:[Total DW Energy]])</f>
        <v>61218.596000000005</v>
      </c>
      <c r="AS1145" s="7">
        <f>IFERROR(Table1[[#This Row],[Total Building Energy (kBTU)]]/Table1[[#This Row],[Building Area]],0)</f>
        <v>1.8374582345349222</v>
      </c>
    </row>
    <row r="1146" spans="1:45" x14ac:dyDescent="0.25">
      <c r="A1146" s="4">
        <v>43252</v>
      </c>
      <c r="B1146" t="s">
        <v>120</v>
      </c>
      <c r="C1146">
        <f>VLOOKUP(Table1[[#This Row],[Building]],Building_Areas,2,FALSE)</f>
        <v>36500</v>
      </c>
      <c r="D1146">
        <v>8.5714285714285712</v>
      </c>
      <c r="E1146">
        <v>19621.25</v>
      </c>
      <c r="F1146">
        <v>174514.84785714289</v>
      </c>
      <c r="G1146">
        <v>4.781228708414873</v>
      </c>
      <c r="K1146">
        <v>0</v>
      </c>
      <c r="L1146">
        <v>99750</v>
      </c>
      <c r="N1146">
        <v>0</v>
      </c>
      <c r="AF1146" s="9">
        <f>SUMIF(Table1[[#Headers],[Steam Consumption]:[CHW Consumption_2]], "Elec*",D1146:AE1146)</f>
        <v>19621.25</v>
      </c>
      <c r="AG1146" s="9">
        <f>SUMIF(Table1[[#Headers],[Steam Consumption]:[CHW Consumption_2]], "Gas*",D1146:AE1146)</f>
        <v>0</v>
      </c>
      <c r="AH1146" s="9">
        <f>SUMIF(Table1[[#Headers],[Steam Consumption]:[CHW Consumption_2]], "Steam*",D1146:AE1146)</f>
        <v>8.5714285714285712</v>
      </c>
      <c r="AI1146" s="9">
        <f>SUMIF(Table1[[#Headers],[Steam Consumption]:[CHW Consumption_2]], "HW *",D1146:AE1146)</f>
        <v>0</v>
      </c>
      <c r="AJ1146" s="9">
        <f>SUMIF(Table1[[#Headers],[Steam Consumption]:[CHW Consumption_2]], "CHW*",D1146:AE1146)</f>
        <v>0</v>
      </c>
      <c r="AK1146" s="9">
        <f>SUMIF(Table1[[#Headers],[Steam Consumption]:[CHW Consumption_2]], "DW*",D1146:AE1146)</f>
        <v>99750</v>
      </c>
      <c r="AL1146" s="9">
        <f>Table1[[#This Row],[Total Elec Consumption]]*3.412</f>
        <v>66947.705000000002</v>
      </c>
      <c r="AM1146" s="9">
        <f>Table1[[#This Row],[Total Gas Consumption]]*1</f>
        <v>0</v>
      </c>
      <c r="AN1146" s="9">
        <f>Table1[[#This Row],[Total Steam Consumption]]*950/1000</f>
        <v>8.1428571428571423</v>
      </c>
      <c r="AO1146" s="9">
        <f>Table1[[#This Row],[Total HW Consumption]]</f>
        <v>0</v>
      </c>
      <c r="AP1146" s="9">
        <f>Table1[[#This Row],[Total CHW Consumption]]</f>
        <v>0</v>
      </c>
      <c r="AQ1146" s="9">
        <f>Table1[[#This Row],[Total DW Consumption]]*0</f>
        <v>0</v>
      </c>
      <c r="AR1146" s="9">
        <f>SUM(Table1[[#This Row],[Total Elec Energy]:[Total DW Energy]])</f>
        <v>66955.847857142857</v>
      </c>
      <c r="AS1146" s="7">
        <f>IFERROR(Table1[[#This Row],[Total Building Energy (kBTU)]]/Table1[[#This Row],[Building Area]],0)</f>
        <v>1.8344067906066537</v>
      </c>
    </row>
    <row r="1147" spans="1:45" x14ac:dyDescent="0.25">
      <c r="A1147" s="4">
        <v>44013</v>
      </c>
      <c r="B1147" t="s">
        <v>87</v>
      </c>
      <c r="C1147">
        <f>VLOOKUP(Table1[[#This Row],[Building]],Building_Areas,2,FALSE)</f>
        <v>69841</v>
      </c>
      <c r="M1147">
        <v>0</v>
      </c>
      <c r="O1147">
        <v>37479</v>
      </c>
      <c r="P1147">
        <v>0</v>
      </c>
      <c r="Q1147">
        <v>0</v>
      </c>
      <c r="R1147">
        <v>0</v>
      </c>
      <c r="S1147">
        <v>0</v>
      </c>
      <c r="AF1147" s="9">
        <f>SUMIF(Table1[[#Headers],[Steam Consumption]:[CHW Consumption_2]], "Elec*",D1147:AE1147)</f>
        <v>37479</v>
      </c>
      <c r="AG1147" s="9">
        <f>SUMIF(Table1[[#Headers],[Steam Consumption]:[CHW Consumption_2]], "Gas*",D1147:AE1147)</f>
        <v>0</v>
      </c>
      <c r="AH1147" s="9">
        <f>SUMIF(Table1[[#Headers],[Steam Consumption]:[CHW Consumption_2]], "Steam*",D1147:AE1147)</f>
        <v>0</v>
      </c>
      <c r="AI1147" s="9">
        <f>SUMIF(Table1[[#Headers],[Steam Consumption]:[CHW Consumption_2]], "HW *",D1147:AE1147)</f>
        <v>0</v>
      </c>
      <c r="AJ1147" s="9">
        <f>SUMIF(Table1[[#Headers],[Steam Consumption]:[CHW Consumption_2]], "CHW*",D1147:AE1147)</f>
        <v>0</v>
      </c>
      <c r="AK1147" s="9">
        <f>SUMIF(Table1[[#Headers],[Steam Consumption]:[CHW Consumption_2]], "DW*",D1147:AE1147)</f>
        <v>0</v>
      </c>
      <c r="AL1147" s="9">
        <f>Table1[[#This Row],[Total Elec Consumption]]*3.412</f>
        <v>127878.348</v>
      </c>
      <c r="AM1147" s="9">
        <f>Table1[[#This Row],[Total Gas Consumption]]*1</f>
        <v>0</v>
      </c>
      <c r="AN1147" s="9">
        <f>Table1[[#This Row],[Total Steam Consumption]]*950/1000</f>
        <v>0</v>
      </c>
      <c r="AO1147" s="9">
        <f>Table1[[#This Row],[Total HW Consumption]]</f>
        <v>0</v>
      </c>
      <c r="AP1147" s="9">
        <f>Table1[[#This Row],[Total CHW Consumption]]</f>
        <v>0</v>
      </c>
      <c r="AQ1147" s="9">
        <f>Table1[[#This Row],[Total DW Consumption]]*0</f>
        <v>0</v>
      </c>
      <c r="AR1147" s="9">
        <f>SUM(Table1[[#This Row],[Total Elec Energy]:[Total DW Energy]])</f>
        <v>127878.348</v>
      </c>
      <c r="AS1147" s="7">
        <f>IFERROR(Table1[[#This Row],[Total Building Energy (kBTU)]]/Table1[[#This Row],[Building Area]],0)</f>
        <v>1.8309925115619765</v>
      </c>
    </row>
    <row r="1148" spans="1:45" x14ac:dyDescent="0.25">
      <c r="A1148" s="4">
        <v>43525</v>
      </c>
      <c r="B1148" t="s">
        <v>124</v>
      </c>
      <c r="C1148">
        <f>VLOOKUP(Table1[[#This Row],[Building]],Building_Areas,2,FALSE)</f>
        <v>33317</v>
      </c>
      <c r="E1148">
        <v>6673</v>
      </c>
      <c r="F1148">
        <v>3831768.2760000001</v>
      </c>
      <c r="G1148">
        <v>115.00940288741479</v>
      </c>
      <c r="J1148">
        <v>38090</v>
      </c>
      <c r="AF1148" s="9">
        <f>SUMIF(Table1[[#Headers],[Steam Consumption]:[CHW Consumption_2]], "Elec*",D1148:AE1148)</f>
        <v>6673</v>
      </c>
      <c r="AG1148" s="9">
        <f>SUMIF(Table1[[#Headers],[Steam Consumption]:[CHW Consumption_2]], "Gas*",D1148:AE1148)</f>
        <v>38090</v>
      </c>
      <c r="AH1148" s="9">
        <f>SUMIF(Table1[[#Headers],[Steam Consumption]:[CHW Consumption_2]], "Steam*",D1148:AE1148)</f>
        <v>0</v>
      </c>
      <c r="AI1148" s="9">
        <f>SUMIF(Table1[[#Headers],[Steam Consumption]:[CHW Consumption_2]], "HW *",D1148:AE1148)</f>
        <v>0</v>
      </c>
      <c r="AJ1148" s="9">
        <f>SUMIF(Table1[[#Headers],[Steam Consumption]:[CHW Consumption_2]], "CHW*",D1148:AE1148)</f>
        <v>0</v>
      </c>
      <c r="AK1148" s="9">
        <f>SUMIF(Table1[[#Headers],[Steam Consumption]:[CHW Consumption_2]], "DW*",D1148:AE1148)</f>
        <v>0</v>
      </c>
      <c r="AL1148" s="9">
        <f>Table1[[#This Row],[Total Elec Consumption]]*3.412</f>
        <v>22768.275999999998</v>
      </c>
      <c r="AM1148" s="9">
        <f>Table1[[#This Row],[Total Gas Consumption]]*1</f>
        <v>38090</v>
      </c>
      <c r="AN1148" s="9">
        <f>Table1[[#This Row],[Total Steam Consumption]]*950/1000</f>
        <v>0</v>
      </c>
      <c r="AO1148" s="9">
        <f>Table1[[#This Row],[Total HW Consumption]]</f>
        <v>0</v>
      </c>
      <c r="AP1148" s="9">
        <f>Table1[[#This Row],[Total CHW Consumption]]</f>
        <v>0</v>
      </c>
      <c r="AQ1148" s="9">
        <f>Table1[[#This Row],[Total DW Consumption]]*0</f>
        <v>0</v>
      </c>
      <c r="AR1148" s="9">
        <f>SUM(Table1[[#This Row],[Total Elec Energy]:[Total DW Energy]])</f>
        <v>60858.275999999998</v>
      </c>
      <c r="AS1148" s="7">
        <f>IFERROR(Table1[[#This Row],[Total Building Energy (kBTU)]]/Table1[[#This Row],[Building Area]],0)</f>
        <v>1.8266433352342648</v>
      </c>
    </row>
    <row r="1149" spans="1:45" x14ac:dyDescent="0.25">
      <c r="A1149" s="4">
        <v>44378</v>
      </c>
      <c r="B1149" t="s">
        <v>101</v>
      </c>
      <c r="C1149">
        <f>VLOOKUP(Table1[[#This Row],[Building]],Building_Areas,2,FALSE)</f>
        <v>30399</v>
      </c>
      <c r="D1149">
        <v>10560</v>
      </c>
      <c r="E1149">
        <v>5152</v>
      </c>
      <c r="F1149">
        <v>9676208.784</v>
      </c>
      <c r="G1149">
        <v>318.30681219776972</v>
      </c>
      <c r="H1149">
        <v>0</v>
      </c>
      <c r="I1149">
        <v>8180</v>
      </c>
      <c r="AF1149" s="9">
        <f>SUMIF(Table1[[#Headers],[Steam Consumption]:[CHW Consumption_2]], "Elec*",D1149:AE1149)</f>
        <v>13332</v>
      </c>
      <c r="AG1149" s="9">
        <f>SUMIF(Table1[[#Headers],[Steam Consumption]:[CHW Consumption_2]], "Gas*",D1149:AE1149)</f>
        <v>0</v>
      </c>
      <c r="AH1149" s="9">
        <f>SUMIF(Table1[[#Headers],[Steam Consumption]:[CHW Consumption_2]], "Steam*",D1149:AE1149)</f>
        <v>10560</v>
      </c>
      <c r="AI1149" s="9">
        <f>SUMIF(Table1[[#Headers],[Steam Consumption]:[CHW Consumption_2]], "HW *",D1149:AE1149)</f>
        <v>0</v>
      </c>
      <c r="AJ1149" s="9">
        <f>SUMIF(Table1[[#Headers],[Steam Consumption]:[CHW Consumption_2]], "CHW*",D1149:AE1149)</f>
        <v>0</v>
      </c>
      <c r="AK1149" s="9">
        <f>SUMIF(Table1[[#Headers],[Steam Consumption]:[CHW Consumption_2]], "DW*",D1149:AE1149)</f>
        <v>0</v>
      </c>
      <c r="AL1149" s="9">
        <f>Table1[[#This Row],[Total Elec Consumption]]*3.412</f>
        <v>45488.784</v>
      </c>
      <c r="AM1149" s="9">
        <f>Table1[[#This Row],[Total Gas Consumption]]*1</f>
        <v>0</v>
      </c>
      <c r="AN1149" s="9">
        <f>Table1[[#This Row],[Total Steam Consumption]]*950/1000</f>
        <v>10032</v>
      </c>
      <c r="AO1149" s="9">
        <f>Table1[[#This Row],[Total HW Consumption]]</f>
        <v>0</v>
      </c>
      <c r="AP1149" s="9">
        <f>Table1[[#This Row],[Total CHW Consumption]]</f>
        <v>0</v>
      </c>
      <c r="AQ1149" s="9">
        <f>Table1[[#This Row],[Total DW Consumption]]*0</f>
        <v>0</v>
      </c>
      <c r="AR1149" s="9">
        <f>SUM(Table1[[#This Row],[Total Elec Energy]:[Total DW Energy]])</f>
        <v>55520.784</v>
      </c>
      <c r="AS1149" s="7">
        <f>IFERROR(Table1[[#This Row],[Total Building Energy (kBTU)]]/Table1[[#This Row],[Building Area]],0)</f>
        <v>1.8264016579492746</v>
      </c>
    </row>
    <row r="1150" spans="1:45" x14ac:dyDescent="0.25">
      <c r="A1150" s="4">
        <v>44593</v>
      </c>
      <c r="B1150" t="s">
        <v>116</v>
      </c>
      <c r="C1150">
        <f>VLOOKUP(Table1[[#This Row],[Building]],Building_Areas,2,FALSE)</f>
        <v>12876</v>
      </c>
      <c r="E1150">
        <v>6887</v>
      </c>
      <c r="F1150">
        <v>23498.444</v>
      </c>
      <c r="G1150">
        <v>1.824980118049083</v>
      </c>
      <c r="AF1150" s="9">
        <f>SUMIF(Table1[[#Headers],[Steam Consumption]:[CHW Consumption_2]], "Elec*",D1150:AE1150)</f>
        <v>6887</v>
      </c>
      <c r="AG1150" s="9">
        <f>SUMIF(Table1[[#Headers],[Steam Consumption]:[CHW Consumption_2]], "Gas*",D1150:AE1150)</f>
        <v>0</v>
      </c>
      <c r="AH1150" s="9">
        <f>SUMIF(Table1[[#Headers],[Steam Consumption]:[CHW Consumption_2]], "Steam*",D1150:AE1150)</f>
        <v>0</v>
      </c>
      <c r="AI1150" s="9">
        <f>SUMIF(Table1[[#Headers],[Steam Consumption]:[CHW Consumption_2]], "HW *",D1150:AE1150)</f>
        <v>0</v>
      </c>
      <c r="AJ1150" s="9">
        <f>SUMIF(Table1[[#Headers],[Steam Consumption]:[CHW Consumption_2]], "CHW*",D1150:AE1150)</f>
        <v>0</v>
      </c>
      <c r="AK1150" s="9">
        <f>SUMIF(Table1[[#Headers],[Steam Consumption]:[CHW Consumption_2]], "DW*",D1150:AE1150)</f>
        <v>0</v>
      </c>
      <c r="AL1150" s="9">
        <f>Table1[[#This Row],[Total Elec Consumption]]*3.412</f>
        <v>23498.444</v>
      </c>
      <c r="AM1150" s="9">
        <f>Table1[[#This Row],[Total Gas Consumption]]*1</f>
        <v>0</v>
      </c>
      <c r="AN1150" s="9">
        <f>Table1[[#This Row],[Total Steam Consumption]]*950/1000</f>
        <v>0</v>
      </c>
      <c r="AO1150" s="9">
        <f>Table1[[#This Row],[Total HW Consumption]]</f>
        <v>0</v>
      </c>
      <c r="AP1150" s="9">
        <f>Table1[[#This Row],[Total CHW Consumption]]</f>
        <v>0</v>
      </c>
      <c r="AQ1150" s="9">
        <f>Table1[[#This Row],[Total DW Consumption]]*0</f>
        <v>0</v>
      </c>
      <c r="AR1150" s="9">
        <f>SUM(Table1[[#This Row],[Total Elec Energy]:[Total DW Energy]])</f>
        <v>23498.444</v>
      </c>
      <c r="AS1150" s="7">
        <f>IFERROR(Table1[[#This Row],[Total Building Energy (kBTU)]]/Table1[[#This Row],[Building Area]],0)</f>
        <v>1.8249801180490834</v>
      </c>
    </row>
    <row r="1151" spans="1:45" x14ac:dyDescent="0.25">
      <c r="A1151" s="4">
        <v>43678</v>
      </c>
      <c r="B1151" t="s">
        <v>66</v>
      </c>
      <c r="C1151">
        <f>VLOOKUP(Table1[[#This Row],[Building]],Building_Areas,2,FALSE)</f>
        <v>39542</v>
      </c>
      <c r="D1151">
        <v>0</v>
      </c>
      <c r="E1151">
        <v>21058.92</v>
      </c>
      <c r="F1151">
        <v>71853.035040000002</v>
      </c>
      <c r="G1151">
        <v>1.8171320378331901</v>
      </c>
      <c r="AF1151" s="9">
        <f>SUMIF(Table1[[#Headers],[Steam Consumption]:[CHW Consumption_2]], "Elec*",D1151:AE1151)</f>
        <v>21058.92</v>
      </c>
      <c r="AG1151" s="9">
        <f>SUMIF(Table1[[#Headers],[Steam Consumption]:[CHW Consumption_2]], "Gas*",D1151:AE1151)</f>
        <v>0</v>
      </c>
      <c r="AH1151" s="9">
        <f>SUMIF(Table1[[#Headers],[Steam Consumption]:[CHW Consumption_2]], "Steam*",D1151:AE1151)</f>
        <v>0</v>
      </c>
      <c r="AI1151" s="9">
        <f>SUMIF(Table1[[#Headers],[Steam Consumption]:[CHW Consumption_2]], "HW *",D1151:AE1151)</f>
        <v>0</v>
      </c>
      <c r="AJ1151" s="9">
        <f>SUMIF(Table1[[#Headers],[Steam Consumption]:[CHW Consumption_2]], "CHW*",D1151:AE1151)</f>
        <v>0</v>
      </c>
      <c r="AK1151" s="9">
        <f>SUMIF(Table1[[#Headers],[Steam Consumption]:[CHW Consumption_2]], "DW*",D1151:AE1151)</f>
        <v>0</v>
      </c>
      <c r="AL1151" s="9">
        <f>Table1[[#This Row],[Total Elec Consumption]]*3.412</f>
        <v>71853.035039999988</v>
      </c>
      <c r="AM1151" s="9">
        <f>Table1[[#This Row],[Total Gas Consumption]]*1</f>
        <v>0</v>
      </c>
      <c r="AN1151" s="9">
        <f>Table1[[#This Row],[Total Steam Consumption]]*950/1000</f>
        <v>0</v>
      </c>
      <c r="AO1151" s="9">
        <f>Table1[[#This Row],[Total HW Consumption]]</f>
        <v>0</v>
      </c>
      <c r="AP1151" s="9">
        <f>Table1[[#This Row],[Total CHW Consumption]]</f>
        <v>0</v>
      </c>
      <c r="AQ1151" s="9">
        <f>Table1[[#This Row],[Total DW Consumption]]*0</f>
        <v>0</v>
      </c>
      <c r="AR1151" s="9">
        <f>SUM(Table1[[#This Row],[Total Elec Energy]:[Total DW Energy]])</f>
        <v>71853.035039999988</v>
      </c>
      <c r="AS1151" s="7">
        <f>IFERROR(Table1[[#This Row],[Total Building Energy (kBTU)]]/Table1[[#This Row],[Building Area]],0)</f>
        <v>1.8171320378331897</v>
      </c>
    </row>
    <row r="1152" spans="1:45" x14ac:dyDescent="0.25">
      <c r="A1152" s="4">
        <v>43647</v>
      </c>
      <c r="B1152" t="s">
        <v>97</v>
      </c>
      <c r="C1152">
        <f>VLOOKUP(Table1[[#This Row],[Building]],Building_Areas,2,FALSE)</f>
        <v>15616</v>
      </c>
      <c r="E1152">
        <v>8027.9999999999991</v>
      </c>
      <c r="F1152">
        <v>125391.53599999999</v>
      </c>
      <c r="G1152">
        <v>8.0296834016393444</v>
      </c>
      <c r="J1152">
        <v>980</v>
      </c>
      <c r="AF1152" s="9">
        <f>SUMIF(Table1[[#Headers],[Steam Consumption]:[CHW Consumption_2]], "Elec*",D1152:AE1152)</f>
        <v>8027.9999999999991</v>
      </c>
      <c r="AG1152" s="9">
        <f>SUMIF(Table1[[#Headers],[Steam Consumption]:[CHW Consumption_2]], "Gas*",D1152:AE1152)</f>
        <v>980</v>
      </c>
      <c r="AH1152" s="9">
        <f>SUMIF(Table1[[#Headers],[Steam Consumption]:[CHW Consumption_2]], "Steam*",D1152:AE1152)</f>
        <v>0</v>
      </c>
      <c r="AI1152" s="9">
        <f>SUMIF(Table1[[#Headers],[Steam Consumption]:[CHW Consumption_2]], "HW *",D1152:AE1152)</f>
        <v>0</v>
      </c>
      <c r="AJ1152" s="9">
        <f>SUMIF(Table1[[#Headers],[Steam Consumption]:[CHW Consumption_2]], "CHW*",D1152:AE1152)</f>
        <v>0</v>
      </c>
      <c r="AK1152" s="9">
        <f>SUMIF(Table1[[#Headers],[Steam Consumption]:[CHW Consumption_2]], "DW*",D1152:AE1152)</f>
        <v>0</v>
      </c>
      <c r="AL1152" s="9">
        <f>Table1[[#This Row],[Total Elec Consumption]]*3.412</f>
        <v>27391.535999999996</v>
      </c>
      <c r="AM1152" s="9">
        <f>Table1[[#This Row],[Total Gas Consumption]]*1</f>
        <v>980</v>
      </c>
      <c r="AN1152" s="9">
        <f>Table1[[#This Row],[Total Steam Consumption]]*950/1000</f>
        <v>0</v>
      </c>
      <c r="AO1152" s="9">
        <f>Table1[[#This Row],[Total HW Consumption]]</f>
        <v>0</v>
      </c>
      <c r="AP1152" s="9">
        <f>Table1[[#This Row],[Total CHW Consumption]]</f>
        <v>0</v>
      </c>
      <c r="AQ1152" s="9">
        <f>Table1[[#This Row],[Total DW Consumption]]*0</f>
        <v>0</v>
      </c>
      <c r="AR1152" s="9">
        <f>SUM(Table1[[#This Row],[Total Elec Energy]:[Total DW Energy]])</f>
        <v>28371.535999999996</v>
      </c>
      <c r="AS1152" s="7">
        <f>IFERROR(Table1[[#This Row],[Total Building Energy (kBTU)]]/Table1[[#This Row],[Building Area]],0)</f>
        <v>1.8168247950819669</v>
      </c>
    </row>
    <row r="1153" spans="1:45" x14ac:dyDescent="0.25">
      <c r="A1153" s="4">
        <v>43405</v>
      </c>
      <c r="B1153" t="s">
        <v>61</v>
      </c>
      <c r="C1153">
        <f>VLOOKUP(Table1[[#This Row],[Building]],Building_Areas,2,FALSE)</f>
        <v>41576</v>
      </c>
      <c r="D1153">
        <v>0</v>
      </c>
      <c r="E1153">
        <v>22110</v>
      </c>
      <c r="F1153">
        <v>75439.319999999992</v>
      </c>
      <c r="G1153">
        <v>1.814492014623821</v>
      </c>
      <c r="AF1153" s="9">
        <f>SUMIF(Table1[[#Headers],[Steam Consumption]:[CHW Consumption_2]], "Elec*",D1153:AE1153)</f>
        <v>22110</v>
      </c>
      <c r="AG1153" s="9">
        <f>SUMIF(Table1[[#Headers],[Steam Consumption]:[CHW Consumption_2]], "Gas*",D1153:AE1153)</f>
        <v>0</v>
      </c>
      <c r="AH1153" s="9">
        <f>SUMIF(Table1[[#Headers],[Steam Consumption]:[CHW Consumption_2]], "Steam*",D1153:AE1153)</f>
        <v>0</v>
      </c>
      <c r="AI1153" s="9">
        <f>SUMIF(Table1[[#Headers],[Steam Consumption]:[CHW Consumption_2]], "HW *",D1153:AE1153)</f>
        <v>0</v>
      </c>
      <c r="AJ1153" s="9">
        <f>SUMIF(Table1[[#Headers],[Steam Consumption]:[CHW Consumption_2]], "CHW*",D1153:AE1153)</f>
        <v>0</v>
      </c>
      <c r="AK1153" s="9">
        <f>SUMIF(Table1[[#Headers],[Steam Consumption]:[CHW Consumption_2]], "DW*",D1153:AE1153)</f>
        <v>0</v>
      </c>
      <c r="AL1153" s="9">
        <f>Table1[[#This Row],[Total Elec Consumption]]*3.412</f>
        <v>75439.319999999992</v>
      </c>
      <c r="AM1153" s="9">
        <f>Table1[[#This Row],[Total Gas Consumption]]*1</f>
        <v>0</v>
      </c>
      <c r="AN1153" s="9">
        <f>Table1[[#This Row],[Total Steam Consumption]]*950/1000</f>
        <v>0</v>
      </c>
      <c r="AO1153" s="9">
        <f>Table1[[#This Row],[Total HW Consumption]]</f>
        <v>0</v>
      </c>
      <c r="AP1153" s="9">
        <f>Table1[[#This Row],[Total CHW Consumption]]</f>
        <v>0</v>
      </c>
      <c r="AQ1153" s="9">
        <f>Table1[[#This Row],[Total DW Consumption]]*0</f>
        <v>0</v>
      </c>
      <c r="AR1153" s="9">
        <f>SUM(Table1[[#This Row],[Total Elec Energy]:[Total DW Energy]])</f>
        <v>75439.319999999992</v>
      </c>
      <c r="AS1153" s="7">
        <f>IFERROR(Table1[[#This Row],[Total Building Energy (kBTU)]]/Table1[[#This Row],[Building Area]],0)</f>
        <v>1.8144920146238213</v>
      </c>
    </row>
    <row r="1154" spans="1:45" x14ac:dyDescent="0.25">
      <c r="A1154" s="4">
        <v>43160</v>
      </c>
      <c r="B1154" t="s">
        <v>124</v>
      </c>
      <c r="C1154">
        <f>VLOOKUP(Table1[[#This Row],[Building]],Building_Areas,2,FALSE)</f>
        <v>33317</v>
      </c>
      <c r="E1154">
        <v>6576.4285714285716</v>
      </c>
      <c r="F1154">
        <v>3823260.2028571428</v>
      </c>
      <c r="G1154">
        <v>114.75403556314021</v>
      </c>
      <c r="J1154">
        <v>38008.21428571429</v>
      </c>
      <c r="AF1154" s="9">
        <f>SUMIF(Table1[[#Headers],[Steam Consumption]:[CHW Consumption_2]], "Elec*",D1154:AE1154)</f>
        <v>6576.4285714285716</v>
      </c>
      <c r="AG1154" s="9">
        <f>SUMIF(Table1[[#Headers],[Steam Consumption]:[CHW Consumption_2]], "Gas*",D1154:AE1154)</f>
        <v>38008.21428571429</v>
      </c>
      <c r="AH1154" s="9">
        <f>SUMIF(Table1[[#Headers],[Steam Consumption]:[CHW Consumption_2]], "Steam*",D1154:AE1154)</f>
        <v>0</v>
      </c>
      <c r="AI1154" s="9">
        <f>SUMIF(Table1[[#Headers],[Steam Consumption]:[CHW Consumption_2]], "HW *",D1154:AE1154)</f>
        <v>0</v>
      </c>
      <c r="AJ1154" s="9">
        <f>SUMIF(Table1[[#Headers],[Steam Consumption]:[CHW Consumption_2]], "CHW*",D1154:AE1154)</f>
        <v>0</v>
      </c>
      <c r="AK1154" s="9">
        <f>SUMIF(Table1[[#Headers],[Steam Consumption]:[CHW Consumption_2]], "DW*",D1154:AE1154)</f>
        <v>0</v>
      </c>
      <c r="AL1154" s="9">
        <f>Table1[[#This Row],[Total Elec Consumption]]*3.412</f>
        <v>22438.774285714284</v>
      </c>
      <c r="AM1154" s="9">
        <f>Table1[[#This Row],[Total Gas Consumption]]*1</f>
        <v>38008.21428571429</v>
      </c>
      <c r="AN1154" s="9">
        <f>Table1[[#This Row],[Total Steam Consumption]]*950/1000</f>
        <v>0</v>
      </c>
      <c r="AO1154" s="9">
        <f>Table1[[#This Row],[Total HW Consumption]]</f>
        <v>0</v>
      </c>
      <c r="AP1154" s="9">
        <f>Table1[[#This Row],[Total CHW Consumption]]</f>
        <v>0</v>
      </c>
      <c r="AQ1154" s="9">
        <f>Table1[[#This Row],[Total DW Consumption]]*0</f>
        <v>0</v>
      </c>
      <c r="AR1154" s="9">
        <f>SUM(Table1[[#This Row],[Total Elec Energy]:[Total DW Energy]])</f>
        <v>60446.988571428577</v>
      </c>
      <c r="AS1154" s="7">
        <f>IFERROR(Table1[[#This Row],[Total Building Energy (kBTU)]]/Table1[[#This Row],[Building Area]],0)</f>
        <v>1.8142986634879665</v>
      </c>
    </row>
    <row r="1155" spans="1:45" x14ac:dyDescent="0.25">
      <c r="A1155" s="4">
        <v>43647</v>
      </c>
      <c r="B1155" t="s">
        <v>61</v>
      </c>
      <c r="C1155">
        <f>VLOOKUP(Table1[[#This Row],[Building]],Building_Areas,2,FALSE)</f>
        <v>41576</v>
      </c>
      <c r="D1155">
        <v>0</v>
      </c>
      <c r="E1155">
        <v>22048</v>
      </c>
      <c r="F1155">
        <v>75227.775999999998</v>
      </c>
      <c r="G1155">
        <v>1.8094038868578031</v>
      </c>
      <c r="AF1155" s="9">
        <f>SUMIF(Table1[[#Headers],[Steam Consumption]:[CHW Consumption_2]], "Elec*",D1155:AE1155)</f>
        <v>22048</v>
      </c>
      <c r="AG1155" s="9">
        <f>SUMIF(Table1[[#Headers],[Steam Consumption]:[CHW Consumption_2]], "Gas*",D1155:AE1155)</f>
        <v>0</v>
      </c>
      <c r="AH1155" s="9">
        <f>SUMIF(Table1[[#Headers],[Steam Consumption]:[CHW Consumption_2]], "Steam*",D1155:AE1155)</f>
        <v>0</v>
      </c>
      <c r="AI1155" s="9">
        <f>SUMIF(Table1[[#Headers],[Steam Consumption]:[CHW Consumption_2]], "HW *",D1155:AE1155)</f>
        <v>0</v>
      </c>
      <c r="AJ1155" s="9">
        <f>SUMIF(Table1[[#Headers],[Steam Consumption]:[CHW Consumption_2]], "CHW*",D1155:AE1155)</f>
        <v>0</v>
      </c>
      <c r="AK1155" s="9">
        <f>SUMIF(Table1[[#Headers],[Steam Consumption]:[CHW Consumption_2]], "DW*",D1155:AE1155)</f>
        <v>0</v>
      </c>
      <c r="AL1155" s="9">
        <f>Table1[[#This Row],[Total Elec Consumption]]*3.412</f>
        <v>75227.775999999998</v>
      </c>
      <c r="AM1155" s="9">
        <f>Table1[[#This Row],[Total Gas Consumption]]*1</f>
        <v>0</v>
      </c>
      <c r="AN1155" s="9">
        <f>Table1[[#This Row],[Total Steam Consumption]]*950/1000</f>
        <v>0</v>
      </c>
      <c r="AO1155" s="9">
        <f>Table1[[#This Row],[Total HW Consumption]]</f>
        <v>0</v>
      </c>
      <c r="AP1155" s="9">
        <f>Table1[[#This Row],[Total CHW Consumption]]</f>
        <v>0</v>
      </c>
      <c r="AQ1155" s="9">
        <f>Table1[[#This Row],[Total DW Consumption]]*0</f>
        <v>0</v>
      </c>
      <c r="AR1155" s="9">
        <f>SUM(Table1[[#This Row],[Total Elec Energy]:[Total DW Energy]])</f>
        <v>75227.775999999998</v>
      </c>
      <c r="AS1155" s="7">
        <f>IFERROR(Table1[[#This Row],[Total Building Energy (kBTU)]]/Table1[[#This Row],[Building Area]],0)</f>
        <v>1.8094038868578026</v>
      </c>
    </row>
    <row r="1156" spans="1:45" x14ac:dyDescent="0.25">
      <c r="A1156" s="4">
        <v>44743</v>
      </c>
      <c r="B1156" t="s">
        <v>69</v>
      </c>
      <c r="C1156">
        <f>VLOOKUP(Table1[[#This Row],[Building]],Building_Areas,2,FALSE)</f>
        <v>12402</v>
      </c>
      <c r="E1156">
        <v>6572</v>
      </c>
      <c r="F1156">
        <v>22423.664000000001</v>
      </c>
      <c r="G1156">
        <v>1.808068376068376</v>
      </c>
      <c r="AF1156" s="9">
        <f>SUMIF(Table1[[#Headers],[Steam Consumption]:[CHW Consumption_2]], "Elec*",D1156:AE1156)</f>
        <v>6572</v>
      </c>
      <c r="AG1156" s="9">
        <f>SUMIF(Table1[[#Headers],[Steam Consumption]:[CHW Consumption_2]], "Gas*",D1156:AE1156)</f>
        <v>0</v>
      </c>
      <c r="AH1156" s="9">
        <f>SUMIF(Table1[[#Headers],[Steam Consumption]:[CHW Consumption_2]], "Steam*",D1156:AE1156)</f>
        <v>0</v>
      </c>
      <c r="AI1156" s="9">
        <f>SUMIF(Table1[[#Headers],[Steam Consumption]:[CHW Consumption_2]], "HW *",D1156:AE1156)</f>
        <v>0</v>
      </c>
      <c r="AJ1156" s="9">
        <f>SUMIF(Table1[[#Headers],[Steam Consumption]:[CHW Consumption_2]], "CHW*",D1156:AE1156)</f>
        <v>0</v>
      </c>
      <c r="AK1156" s="9">
        <f>SUMIF(Table1[[#Headers],[Steam Consumption]:[CHW Consumption_2]], "DW*",D1156:AE1156)</f>
        <v>0</v>
      </c>
      <c r="AL1156" s="9">
        <f>Table1[[#This Row],[Total Elec Consumption]]*3.412</f>
        <v>22423.664000000001</v>
      </c>
      <c r="AM1156" s="9">
        <f>Table1[[#This Row],[Total Gas Consumption]]*1</f>
        <v>0</v>
      </c>
      <c r="AN1156" s="9">
        <f>Table1[[#This Row],[Total Steam Consumption]]*950/1000</f>
        <v>0</v>
      </c>
      <c r="AO1156" s="9">
        <f>Table1[[#This Row],[Total HW Consumption]]</f>
        <v>0</v>
      </c>
      <c r="AP1156" s="9">
        <f>Table1[[#This Row],[Total CHW Consumption]]</f>
        <v>0</v>
      </c>
      <c r="AQ1156" s="9">
        <f>Table1[[#This Row],[Total DW Consumption]]*0</f>
        <v>0</v>
      </c>
      <c r="AR1156" s="9">
        <f>SUM(Table1[[#This Row],[Total Elec Energy]:[Total DW Energy]])</f>
        <v>22423.664000000001</v>
      </c>
      <c r="AS1156" s="7">
        <f>IFERROR(Table1[[#This Row],[Total Building Energy (kBTU)]]/Table1[[#This Row],[Building Area]],0)</f>
        <v>1.8080683760683762</v>
      </c>
    </row>
    <row r="1157" spans="1:45" x14ac:dyDescent="0.25">
      <c r="A1157" s="4">
        <v>43831</v>
      </c>
      <c r="B1157" t="s">
        <v>72</v>
      </c>
      <c r="C1157">
        <f>VLOOKUP(Table1[[#This Row],[Building]],Building_Areas,2,FALSE)</f>
        <v>69559</v>
      </c>
      <c r="E1157">
        <v>26183.518518518518</v>
      </c>
      <c r="F1157">
        <v>89374.552771392075</v>
      </c>
      <c r="G1157">
        <v>1.2848740317053451</v>
      </c>
      <c r="K1157">
        <v>36387.586206896551</v>
      </c>
      <c r="L1157">
        <v>0</v>
      </c>
      <c r="AF1157" s="9">
        <f>SUMIF(Table1[[#Headers],[Steam Consumption]:[CHW Consumption_2]], "Elec*",D1157:AE1157)</f>
        <v>26183.518518518518</v>
      </c>
      <c r="AG1157" s="9">
        <f>SUMIF(Table1[[#Headers],[Steam Consumption]:[CHW Consumption_2]], "Gas*",D1157:AE1157)</f>
        <v>0</v>
      </c>
      <c r="AH1157" s="9">
        <f>SUMIF(Table1[[#Headers],[Steam Consumption]:[CHW Consumption_2]], "Steam*",D1157:AE1157)</f>
        <v>0</v>
      </c>
      <c r="AI1157" s="9">
        <f>SUMIF(Table1[[#Headers],[Steam Consumption]:[CHW Consumption_2]], "HW *",D1157:AE1157)</f>
        <v>36387.586206896551</v>
      </c>
      <c r="AJ1157" s="9">
        <f>SUMIF(Table1[[#Headers],[Steam Consumption]:[CHW Consumption_2]], "CHW*",D1157:AE1157)</f>
        <v>0</v>
      </c>
      <c r="AK1157" s="9">
        <f>SUMIF(Table1[[#Headers],[Steam Consumption]:[CHW Consumption_2]], "DW*",D1157:AE1157)</f>
        <v>0</v>
      </c>
      <c r="AL1157" s="9">
        <f>Table1[[#This Row],[Total Elec Consumption]]*3.412</f>
        <v>89338.165185185178</v>
      </c>
      <c r="AM1157" s="9">
        <f>Table1[[#This Row],[Total Gas Consumption]]*1</f>
        <v>0</v>
      </c>
      <c r="AN1157" s="9">
        <f>Table1[[#This Row],[Total Steam Consumption]]*950/1000</f>
        <v>0</v>
      </c>
      <c r="AO1157" s="9">
        <f>Table1[[#This Row],[Total HW Consumption]]</f>
        <v>36387.586206896551</v>
      </c>
      <c r="AP1157" s="9">
        <f>Table1[[#This Row],[Total CHW Consumption]]</f>
        <v>0</v>
      </c>
      <c r="AQ1157" s="9">
        <f>Table1[[#This Row],[Total DW Consumption]]*0</f>
        <v>0</v>
      </c>
      <c r="AR1157" s="9">
        <f>SUM(Table1[[#This Row],[Total Elec Energy]:[Total DW Energy]])</f>
        <v>125725.75139208173</v>
      </c>
      <c r="AS1157" s="7">
        <f>IFERROR(Table1[[#This Row],[Total Building Energy (kBTU)]]/Table1[[#This Row],[Building Area]],0)</f>
        <v>1.8074692188226071</v>
      </c>
    </row>
    <row r="1158" spans="1:45" x14ac:dyDescent="0.25">
      <c r="A1158" s="4">
        <v>43497</v>
      </c>
      <c r="B1158" t="s">
        <v>115</v>
      </c>
      <c r="C1158">
        <f>VLOOKUP(Table1[[#This Row],[Building]],Building_Areas,2,FALSE)</f>
        <v>12876</v>
      </c>
      <c r="E1158">
        <v>6820.4945454545696</v>
      </c>
      <c r="F1158">
        <v>23271.527389090988</v>
      </c>
      <c r="G1158">
        <v>1.8073568957044881</v>
      </c>
      <c r="AF1158" s="9">
        <f>SUMIF(Table1[[#Headers],[Steam Consumption]:[CHW Consumption_2]], "Elec*",D1158:AE1158)</f>
        <v>6820.4945454545696</v>
      </c>
      <c r="AG1158" s="9">
        <f>SUMIF(Table1[[#Headers],[Steam Consumption]:[CHW Consumption_2]], "Gas*",D1158:AE1158)</f>
        <v>0</v>
      </c>
      <c r="AH1158" s="9">
        <f>SUMIF(Table1[[#Headers],[Steam Consumption]:[CHW Consumption_2]], "Steam*",D1158:AE1158)</f>
        <v>0</v>
      </c>
      <c r="AI1158" s="9">
        <f>SUMIF(Table1[[#Headers],[Steam Consumption]:[CHW Consumption_2]], "HW *",D1158:AE1158)</f>
        <v>0</v>
      </c>
      <c r="AJ1158" s="9">
        <f>SUMIF(Table1[[#Headers],[Steam Consumption]:[CHW Consumption_2]], "CHW*",D1158:AE1158)</f>
        <v>0</v>
      </c>
      <c r="AK1158" s="9">
        <f>SUMIF(Table1[[#Headers],[Steam Consumption]:[CHW Consumption_2]], "DW*",D1158:AE1158)</f>
        <v>0</v>
      </c>
      <c r="AL1158" s="9">
        <f>Table1[[#This Row],[Total Elec Consumption]]*3.412</f>
        <v>23271.527389090992</v>
      </c>
      <c r="AM1158" s="9">
        <f>Table1[[#This Row],[Total Gas Consumption]]*1</f>
        <v>0</v>
      </c>
      <c r="AN1158" s="9">
        <f>Table1[[#This Row],[Total Steam Consumption]]*950/1000</f>
        <v>0</v>
      </c>
      <c r="AO1158" s="9">
        <f>Table1[[#This Row],[Total HW Consumption]]</f>
        <v>0</v>
      </c>
      <c r="AP1158" s="9">
        <f>Table1[[#This Row],[Total CHW Consumption]]</f>
        <v>0</v>
      </c>
      <c r="AQ1158" s="9">
        <f>Table1[[#This Row],[Total DW Consumption]]*0</f>
        <v>0</v>
      </c>
      <c r="AR1158" s="9">
        <f>SUM(Table1[[#This Row],[Total Elec Energy]:[Total DW Energy]])</f>
        <v>23271.527389090992</v>
      </c>
      <c r="AS1158" s="7">
        <f>IFERROR(Table1[[#This Row],[Total Building Energy (kBTU)]]/Table1[[#This Row],[Building Area]],0)</f>
        <v>1.8073568957044883</v>
      </c>
    </row>
    <row r="1159" spans="1:45" x14ac:dyDescent="0.25">
      <c r="A1159" s="4">
        <v>43374</v>
      </c>
      <c r="B1159" t="s">
        <v>72</v>
      </c>
      <c r="C1159">
        <f>VLOOKUP(Table1[[#This Row],[Building]],Building_Areas,2,FALSE)</f>
        <v>69559</v>
      </c>
      <c r="E1159">
        <v>32948.866666666661</v>
      </c>
      <c r="F1159">
        <v>112434.65640000001</v>
      </c>
      <c r="G1159">
        <v>1.616392650843169</v>
      </c>
      <c r="K1159">
        <v>13123.33333333333</v>
      </c>
      <c r="L1159">
        <v>0</v>
      </c>
      <c r="AF1159" s="9">
        <f>SUMIF(Table1[[#Headers],[Steam Consumption]:[CHW Consumption_2]], "Elec*",D1159:AE1159)</f>
        <v>32948.866666666661</v>
      </c>
      <c r="AG1159" s="9">
        <f>SUMIF(Table1[[#Headers],[Steam Consumption]:[CHW Consumption_2]], "Gas*",D1159:AE1159)</f>
        <v>0</v>
      </c>
      <c r="AH1159" s="9">
        <f>SUMIF(Table1[[#Headers],[Steam Consumption]:[CHW Consumption_2]], "Steam*",D1159:AE1159)</f>
        <v>0</v>
      </c>
      <c r="AI1159" s="9">
        <f>SUMIF(Table1[[#Headers],[Steam Consumption]:[CHW Consumption_2]], "HW *",D1159:AE1159)</f>
        <v>13123.33333333333</v>
      </c>
      <c r="AJ1159" s="9">
        <f>SUMIF(Table1[[#Headers],[Steam Consumption]:[CHW Consumption_2]], "CHW*",D1159:AE1159)</f>
        <v>0</v>
      </c>
      <c r="AK1159" s="9">
        <f>SUMIF(Table1[[#Headers],[Steam Consumption]:[CHW Consumption_2]], "DW*",D1159:AE1159)</f>
        <v>0</v>
      </c>
      <c r="AL1159" s="9">
        <f>Table1[[#This Row],[Total Elec Consumption]]*3.412</f>
        <v>112421.53306666664</v>
      </c>
      <c r="AM1159" s="9">
        <f>Table1[[#This Row],[Total Gas Consumption]]*1</f>
        <v>0</v>
      </c>
      <c r="AN1159" s="9">
        <f>Table1[[#This Row],[Total Steam Consumption]]*950/1000</f>
        <v>0</v>
      </c>
      <c r="AO1159" s="9">
        <f>Table1[[#This Row],[Total HW Consumption]]</f>
        <v>13123.33333333333</v>
      </c>
      <c r="AP1159" s="9">
        <f>Table1[[#This Row],[Total CHW Consumption]]</f>
        <v>0</v>
      </c>
      <c r="AQ1159" s="9">
        <f>Table1[[#This Row],[Total DW Consumption]]*0</f>
        <v>0</v>
      </c>
      <c r="AR1159" s="9">
        <f>SUM(Table1[[#This Row],[Total Elec Energy]:[Total DW Energy]])</f>
        <v>125544.86639999997</v>
      </c>
      <c r="AS1159" s="7">
        <f>IFERROR(Table1[[#This Row],[Total Building Energy (kBTU)]]/Table1[[#This Row],[Building Area]],0)</f>
        <v>1.8048687646458399</v>
      </c>
    </row>
    <row r="1160" spans="1:45" x14ac:dyDescent="0.25">
      <c r="A1160" s="4">
        <v>43313</v>
      </c>
      <c r="B1160" t="s">
        <v>61</v>
      </c>
      <c r="C1160">
        <f>VLOOKUP(Table1[[#This Row],[Building]],Building_Areas,2,FALSE)</f>
        <v>41576</v>
      </c>
      <c r="D1160">
        <v>0</v>
      </c>
      <c r="E1160">
        <v>21972.78571428571</v>
      </c>
      <c r="F1160">
        <v>74971.144857142848</v>
      </c>
      <c r="G1160">
        <v>1.8032313078974129</v>
      </c>
      <c r="AF1160" s="9">
        <f>SUMIF(Table1[[#Headers],[Steam Consumption]:[CHW Consumption_2]], "Elec*",D1160:AE1160)</f>
        <v>21972.78571428571</v>
      </c>
      <c r="AG1160" s="9">
        <f>SUMIF(Table1[[#Headers],[Steam Consumption]:[CHW Consumption_2]], "Gas*",D1160:AE1160)</f>
        <v>0</v>
      </c>
      <c r="AH1160" s="9">
        <f>SUMIF(Table1[[#Headers],[Steam Consumption]:[CHW Consumption_2]], "Steam*",D1160:AE1160)</f>
        <v>0</v>
      </c>
      <c r="AI1160" s="9">
        <f>SUMIF(Table1[[#Headers],[Steam Consumption]:[CHW Consumption_2]], "HW *",D1160:AE1160)</f>
        <v>0</v>
      </c>
      <c r="AJ1160" s="9">
        <f>SUMIF(Table1[[#Headers],[Steam Consumption]:[CHW Consumption_2]], "CHW*",D1160:AE1160)</f>
        <v>0</v>
      </c>
      <c r="AK1160" s="9">
        <f>SUMIF(Table1[[#Headers],[Steam Consumption]:[CHW Consumption_2]], "DW*",D1160:AE1160)</f>
        <v>0</v>
      </c>
      <c r="AL1160" s="9">
        <f>Table1[[#This Row],[Total Elec Consumption]]*3.412</f>
        <v>74971.144857142848</v>
      </c>
      <c r="AM1160" s="9">
        <f>Table1[[#This Row],[Total Gas Consumption]]*1</f>
        <v>0</v>
      </c>
      <c r="AN1160" s="9">
        <f>Table1[[#This Row],[Total Steam Consumption]]*950/1000</f>
        <v>0</v>
      </c>
      <c r="AO1160" s="9">
        <f>Table1[[#This Row],[Total HW Consumption]]</f>
        <v>0</v>
      </c>
      <c r="AP1160" s="9">
        <f>Table1[[#This Row],[Total CHW Consumption]]</f>
        <v>0</v>
      </c>
      <c r="AQ1160" s="9">
        <f>Table1[[#This Row],[Total DW Consumption]]*0</f>
        <v>0</v>
      </c>
      <c r="AR1160" s="9">
        <f>SUM(Table1[[#This Row],[Total Elec Energy]:[Total DW Energy]])</f>
        <v>74971.144857142848</v>
      </c>
      <c r="AS1160" s="7">
        <f>IFERROR(Table1[[#This Row],[Total Building Energy (kBTU)]]/Table1[[#This Row],[Building Area]],0)</f>
        <v>1.8032313078974131</v>
      </c>
    </row>
    <row r="1161" spans="1:45" x14ac:dyDescent="0.25">
      <c r="A1161" s="4">
        <v>43344</v>
      </c>
      <c r="B1161" t="s">
        <v>72</v>
      </c>
      <c r="C1161">
        <f>VLOOKUP(Table1[[#This Row],[Building]],Building_Areas,2,FALSE)</f>
        <v>69559</v>
      </c>
      <c r="E1161">
        <v>34818.260869565223</v>
      </c>
      <c r="F1161">
        <v>118806.52751552789</v>
      </c>
      <c r="G1161">
        <v>1.707996485221581</v>
      </c>
      <c r="K1161">
        <v>6621.4285714285716</v>
      </c>
      <c r="L1161">
        <v>0</v>
      </c>
      <c r="AF1161" s="9">
        <f>SUMIF(Table1[[#Headers],[Steam Consumption]:[CHW Consumption_2]], "Elec*",D1161:AE1161)</f>
        <v>34818.260869565223</v>
      </c>
      <c r="AG1161" s="9">
        <f>SUMIF(Table1[[#Headers],[Steam Consumption]:[CHW Consumption_2]], "Gas*",D1161:AE1161)</f>
        <v>0</v>
      </c>
      <c r="AH1161" s="9">
        <f>SUMIF(Table1[[#Headers],[Steam Consumption]:[CHW Consumption_2]], "Steam*",D1161:AE1161)</f>
        <v>0</v>
      </c>
      <c r="AI1161" s="9">
        <f>SUMIF(Table1[[#Headers],[Steam Consumption]:[CHW Consumption_2]], "HW *",D1161:AE1161)</f>
        <v>6621.4285714285716</v>
      </c>
      <c r="AJ1161" s="9">
        <f>SUMIF(Table1[[#Headers],[Steam Consumption]:[CHW Consumption_2]], "CHW*",D1161:AE1161)</f>
        <v>0</v>
      </c>
      <c r="AK1161" s="9">
        <f>SUMIF(Table1[[#Headers],[Steam Consumption]:[CHW Consumption_2]], "DW*",D1161:AE1161)</f>
        <v>0</v>
      </c>
      <c r="AL1161" s="9">
        <f>Table1[[#This Row],[Total Elec Consumption]]*3.412</f>
        <v>118799.90608695654</v>
      </c>
      <c r="AM1161" s="9">
        <f>Table1[[#This Row],[Total Gas Consumption]]*1</f>
        <v>0</v>
      </c>
      <c r="AN1161" s="9">
        <f>Table1[[#This Row],[Total Steam Consumption]]*950/1000</f>
        <v>0</v>
      </c>
      <c r="AO1161" s="9">
        <f>Table1[[#This Row],[Total HW Consumption]]</f>
        <v>6621.4285714285716</v>
      </c>
      <c r="AP1161" s="9">
        <f>Table1[[#This Row],[Total CHW Consumption]]</f>
        <v>0</v>
      </c>
      <c r="AQ1161" s="9">
        <f>Table1[[#This Row],[Total DW Consumption]]*0</f>
        <v>0</v>
      </c>
      <c r="AR1161" s="9">
        <f>SUM(Table1[[#This Row],[Total Elec Energy]:[Total DW Energy]])</f>
        <v>125421.33465838511</v>
      </c>
      <c r="AS1161" s="7">
        <f>IFERROR(Table1[[#This Row],[Total Building Energy (kBTU)]]/Table1[[#This Row],[Building Area]],0)</f>
        <v>1.8030928371366051</v>
      </c>
    </row>
    <row r="1162" spans="1:45" x14ac:dyDescent="0.25">
      <c r="A1162" s="4">
        <v>43191</v>
      </c>
      <c r="B1162" t="s">
        <v>64</v>
      </c>
      <c r="C1162">
        <f>VLOOKUP(Table1[[#This Row],[Building]],Building_Areas,2,FALSE)</f>
        <v>80660</v>
      </c>
      <c r="F1162">
        <v>145102.12400000001</v>
      </c>
      <c r="G1162">
        <v>1.798935333498636</v>
      </c>
      <c r="H1162">
        <v>42057</v>
      </c>
      <c r="I1162">
        <v>470</v>
      </c>
      <c r="AF1162" s="9">
        <f>SUMIF(Table1[[#Headers],[Steam Consumption]:[CHW Consumption_2]], "Elec*",D1162:AE1162)</f>
        <v>42527</v>
      </c>
      <c r="AG1162" s="9">
        <f>SUMIF(Table1[[#Headers],[Steam Consumption]:[CHW Consumption_2]], "Gas*",D1162:AE1162)</f>
        <v>0</v>
      </c>
      <c r="AH1162" s="9">
        <f>SUMIF(Table1[[#Headers],[Steam Consumption]:[CHW Consumption_2]], "Steam*",D1162:AE1162)</f>
        <v>0</v>
      </c>
      <c r="AI1162" s="9">
        <f>SUMIF(Table1[[#Headers],[Steam Consumption]:[CHW Consumption_2]], "HW *",D1162:AE1162)</f>
        <v>0</v>
      </c>
      <c r="AJ1162" s="9">
        <f>SUMIF(Table1[[#Headers],[Steam Consumption]:[CHW Consumption_2]], "CHW*",D1162:AE1162)</f>
        <v>0</v>
      </c>
      <c r="AK1162" s="9">
        <f>SUMIF(Table1[[#Headers],[Steam Consumption]:[CHW Consumption_2]], "DW*",D1162:AE1162)</f>
        <v>0</v>
      </c>
      <c r="AL1162" s="9">
        <f>Table1[[#This Row],[Total Elec Consumption]]*3.412</f>
        <v>145102.12400000001</v>
      </c>
      <c r="AM1162" s="9">
        <f>Table1[[#This Row],[Total Gas Consumption]]*1</f>
        <v>0</v>
      </c>
      <c r="AN1162" s="9">
        <f>Table1[[#This Row],[Total Steam Consumption]]*950/1000</f>
        <v>0</v>
      </c>
      <c r="AO1162" s="9">
        <f>Table1[[#This Row],[Total HW Consumption]]</f>
        <v>0</v>
      </c>
      <c r="AP1162" s="9">
        <f>Table1[[#This Row],[Total CHW Consumption]]</f>
        <v>0</v>
      </c>
      <c r="AQ1162" s="9">
        <f>Table1[[#This Row],[Total DW Consumption]]*0</f>
        <v>0</v>
      </c>
      <c r="AR1162" s="9">
        <f>SUM(Table1[[#This Row],[Total Elec Energy]:[Total DW Energy]])</f>
        <v>145102.12400000001</v>
      </c>
      <c r="AS1162" s="7">
        <f>IFERROR(Table1[[#This Row],[Total Building Energy (kBTU)]]/Table1[[#This Row],[Building Area]],0)</f>
        <v>1.7989353334986364</v>
      </c>
    </row>
    <row r="1163" spans="1:45" x14ac:dyDescent="0.25">
      <c r="A1163" s="4">
        <v>44317</v>
      </c>
      <c r="B1163" t="s">
        <v>97</v>
      </c>
      <c r="C1163">
        <f>VLOOKUP(Table1[[#This Row],[Building]],Building_Areas,2,FALSE)</f>
        <v>15616</v>
      </c>
      <c r="E1163">
        <v>6491</v>
      </c>
      <c r="F1163">
        <v>613147.29200000002</v>
      </c>
      <c r="G1163">
        <v>39.264042776639343</v>
      </c>
      <c r="J1163">
        <v>5910</v>
      </c>
      <c r="AF1163" s="9">
        <f>SUMIF(Table1[[#Headers],[Steam Consumption]:[CHW Consumption_2]], "Elec*",D1163:AE1163)</f>
        <v>6491</v>
      </c>
      <c r="AG1163" s="9">
        <f>SUMIF(Table1[[#Headers],[Steam Consumption]:[CHW Consumption_2]], "Gas*",D1163:AE1163)</f>
        <v>5910</v>
      </c>
      <c r="AH1163" s="9">
        <f>SUMIF(Table1[[#Headers],[Steam Consumption]:[CHW Consumption_2]], "Steam*",D1163:AE1163)</f>
        <v>0</v>
      </c>
      <c r="AI1163" s="9">
        <f>SUMIF(Table1[[#Headers],[Steam Consumption]:[CHW Consumption_2]], "HW *",D1163:AE1163)</f>
        <v>0</v>
      </c>
      <c r="AJ1163" s="9">
        <f>SUMIF(Table1[[#Headers],[Steam Consumption]:[CHW Consumption_2]], "CHW*",D1163:AE1163)</f>
        <v>0</v>
      </c>
      <c r="AK1163" s="9">
        <f>SUMIF(Table1[[#Headers],[Steam Consumption]:[CHW Consumption_2]], "DW*",D1163:AE1163)</f>
        <v>0</v>
      </c>
      <c r="AL1163" s="9">
        <f>Table1[[#This Row],[Total Elec Consumption]]*3.412</f>
        <v>22147.292000000001</v>
      </c>
      <c r="AM1163" s="9">
        <f>Table1[[#This Row],[Total Gas Consumption]]*1</f>
        <v>5910</v>
      </c>
      <c r="AN1163" s="9">
        <f>Table1[[#This Row],[Total Steam Consumption]]*950/1000</f>
        <v>0</v>
      </c>
      <c r="AO1163" s="9">
        <f>Table1[[#This Row],[Total HW Consumption]]</f>
        <v>0</v>
      </c>
      <c r="AP1163" s="9">
        <f>Table1[[#This Row],[Total CHW Consumption]]</f>
        <v>0</v>
      </c>
      <c r="AQ1163" s="9">
        <f>Table1[[#This Row],[Total DW Consumption]]*0</f>
        <v>0</v>
      </c>
      <c r="AR1163" s="9">
        <f>SUM(Table1[[#This Row],[Total Elec Energy]:[Total DW Energy]])</f>
        <v>28057.292000000001</v>
      </c>
      <c r="AS1163" s="7">
        <f>IFERROR(Table1[[#This Row],[Total Building Energy (kBTU)]]/Table1[[#This Row],[Building Area]],0)</f>
        <v>1.7967015881147541</v>
      </c>
    </row>
    <row r="1164" spans="1:45" x14ac:dyDescent="0.25">
      <c r="A1164" s="4">
        <v>43678</v>
      </c>
      <c r="B1164" t="s">
        <v>116</v>
      </c>
      <c r="C1164">
        <f>VLOOKUP(Table1[[#This Row],[Building]],Building_Areas,2,FALSE)</f>
        <v>12876</v>
      </c>
      <c r="E1164">
        <v>6772.7619047619046</v>
      </c>
      <c r="F1164">
        <v>23108.66361904762</v>
      </c>
      <c r="G1164">
        <v>1.7947082649151609</v>
      </c>
      <c r="AF1164" s="9">
        <f>SUMIF(Table1[[#Headers],[Steam Consumption]:[CHW Consumption_2]], "Elec*",D1164:AE1164)</f>
        <v>6772.7619047619046</v>
      </c>
      <c r="AG1164" s="9">
        <f>SUMIF(Table1[[#Headers],[Steam Consumption]:[CHW Consumption_2]], "Gas*",D1164:AE1164)</f>
        <v>0</v>
      </c>
      <c r="AH1164" s="9">
        <f>SUMIF(Table1[[#Headers],[Steam Consumption]:[CHW Consumption_2]], "Steam*",D1164:AE1164)</f>
        <v>0</v>
      </c>
      <c r="AI1164" s="9">
        <f>SUMIF(Table1[[#Headers],[Steam Consumption]:[CHW Consumption_2]], "HW *",D1164:AE1164)</f>
        <v>0</v>
      </c>
      <c r="AJ1164" s="9">
        <f>SUMIF(Table1[[#Headers],[Steam Consumption]:[CHW Consumption_2]], "CHW*",D1164:AE1164)</f>
        <v>0</v>
      </c>
      <c r="AK1164" s="9">
        <f>SUMIF(Table1[[#Headers],[Steam Consumption]:[CHW Consumption_2]], "DW*",D1164:AE1164)</f>
        <v>0</v>
      </c>
      <c r="AL1164" s="9">
        <f>Table1[[#This Row],[Total Elec Consumption]]*3.412</f>
        <v>23108.663619047617</v>
      </c>
      <c r="AM1164" s="9">
        <f>Table1[[#This Row],[Total Gas Consumption]]*1</f>
        <v>0</v>
      </c>
      <c r="AN1164" s="9">
        <f>Table1[[#This Row],[Total Steam Consumption]]*950/1000</f>
        <v>0</v>
      </c>
      <c r="AO1164" s="9">
        <f>Table1[[#This Row],[Total HW Consumption]]</f>
        <v>0</v>
      </c>
      <c r="AP1164" s="9">
        <f>Table1[[#This Row],[Total CHW Consumption]]</f>
        <v>0</v>
      </c>
      <c r="AQ1164" s="9">
        <f>Table1[[#This Row],[Total DW Consumption]]*0</f>
        <v>0</v>
      </c>
      <c r="AR1164" s="9">
        <f>SUM(Table1[[#This Row],[Total Elec Energy]:[Total DW Energy]])</f>
        <v>23108.663619047617</v>
      </c>
      <c r="AS1164" s="7">
        <f>IFERROR(Table1[[#This Row],[Total Building Energy (kBTU)]]/Table1[[#This Row],[Building Area]],0)</f>
        <v>1.7947082649151613</v>
      </c>
    </row>
    <row r="1165" spans="1:45" x14ac:dyDescent="0.25">
      <c r="A1165" s="4">
        <v>44075</v>
      </c>
      <c r="B1165" t="s">
        <v>69</v>
      </c>
      <c r="C1165">
        <f>VLOOKUP(Table1[[#This Row],[Building]],Building_Areas,2,FALSE)</f>
        <v>12402</v>
      </c>
      <c r="E1165">
        <v>6517</v>
      </c>
      <c r="F1165">
        <v>22236.004000000001</v>
      </c>
      <c r="G1165">
        <v>1.792936945653927</v>
      </c>
      <c r="AF1165" s="9">
        <f>SUMIF(Table1[[#Headers],[Steam Consumption]:[CHW Consumption_2]], "Elec*",D1165:AE1165)</f>
        <v>6517</v>
      </c>
      <c r="AG1165" s="9">
        <f>SUMIF(Table1[[#Headers],[Steam Consumption]:[CHW Consumption_2]], "Gas*",D1165:AE1165)</f>
        <v>0</v>
      </c>
      <c r="AH1165" s="9">
        <f>SUMIF(Table1[[#Headers],[Steam Consumption]:[CHW Consumption_2]], "Steam*",D1165:AE1165)</f>
        <v>0</v>
      </c>
      <c r="AI1165" s="9">
        <f>SUMIF(Table1[[#Headers],[Steam Consumption]:[CHW Consumption_2]], "HW *",D1165:AE1165)</f>
        <v>0</v>
      </c>
      <c r="AJ1165" s="9">
        <f>SUMIF(Table1[[#Headers],[Steam Consumption]:[CHW Consumption_2]], "CHW*",D1165:AE1165)</f>
        <v>0</v>
      </c>
      <c r="AK1165" s="9">
        <f>SUMIF(Table1[[#Headers],[Steam Consumption]:[CHW Consumption_2]], "DW*",D1165:AE1165)</f>
        <v>0</v>
      </c>
      <c r="AL1165" s="9">
        <f>Table1[[#This Row],[Total Elec Consumption]]*3.412</f>
        <v>22236.004000000001</v>
      </c>
      <c r="AM1165" s="9">
        <f>Table1[[#This Row],[Total Gas Consumption]]*1</f>
        <v>0</v>
      </c>
      <c r="AN1165" s="9">
        <f>Table1[[#This Row],[Total Steam Consumption]]*950/1000</f>
        <v>0</v>
      </c>
      <c r="AO1165" s="9">
        <f>Table1[[#This Row],[Total HW Consumption]]</f>
        <v>0</v>
      </c>
      <c r="AP1165" s="9">
        <f>Table1[[#This Row],[Total CHW Consumption]]</f>
        <v>0</v>
      </c>
      <c r="AQ1165" s="9">
        <f>Table1[[#This Row],[Total DW Consumption]]*0</f>
        <v>0</v>
      </c>
      <c r="AR1165" s="9">
        <f>SUM(Table1[[#This Row],[Total Elec Energy]:[Total DW Energy]])</f>
        <v>22236.004000000001</v>
      </c>
      <c r="AS1165" s="7">
        <f>IFERROR(Table1[[#This Row],[Total Building Energy (kBTU)]]/Table1[[#This Row],[Building Area]],0)</f>
        <v>1.7929369456539268</v>
      </c>
    </row>
    <row r="1166" spans="1:45" x14ac:dyDescent="0.25">
      <c r="A1166" s="4">
        <v>43678</v>
      </c>
      <c r="B1166" t="s">
        <v>110</v>
      </c>
      <c r="C1166">
        <f>VLOOKUP(Table1[[#This Row],[Building]],Building_Areas,2,FALSE)</f>
        <v>24062</v>
      </c>
      <c r="E1166">
        <v>380.68</v>
      </c>
      <c r="F1166">
        <v>43121.733371428563</v>
      </c>
      <c r="G1166">
        <v>1.792109274849496</v>
      </c>
      <c r="H1166">
        <v>10016.719999999999</v>
      </c>
      <c r="I1166">
        <v>2240.8571428571431</v>
      </c>
      <c r="L1166">
        <v>0</v>
      </c>
      <c r="AF1166" s="9">
        <f>SUMIF(Table1[[#Headers],[Steam Consumption]:[CHW Consumption_2]], "Elec*",D1166:AE1166)</f>
        <v>12638.257142857143</v>
      </c>
      <c r="AG1166" s="9">
        <f>SUMIF(Table1[[#Headers],[Steam Consumption]:[CHW Consumption_2]], "Gas*",D1166:AE1166)</f>
        <v>0</v>
      </c>
      <c r="AH1166" s="9">
        <f>SUMIF(Table1[[#Headers],[Steam Consumption]:[CHW Consumption_2]], "Steam*",D1166:AE1166)</f>
        <v>0</v>
      </c>
      <c r="AI1166" s="9">
        <f>SUMIF(Table1[[#Headers],[Steam Consumption]:[CHW Consumption_2]], "HW *",D1166:AE1166)</f>
        <v>0</v>
      </c>
      <c r="AJ1166" s="9">
        <f>SUMIF(Table1[[#Headers],[Steam Consumption]:[CHW Consumption_2]], "CHW*",D1166:AE1166)</f>
        <v>0</v>
      </c>
      <c r="AK1166" s="9">
        <f>SUMIF(Table1[[#Headers],[Steam Consumption]:[CHW Consumption_2]], "DW*",D1166:AE1166)</f>
        <v>0</v>
      </c>
      <c r="AL1166" s="9">
        <f>Table1[[#This Row],[Total Elec Consumption]]*3.412</f>
        <v>43121.733371428571</v>
      </c>
      <c r="AM1166" s="9">
        <f>Table1[[#This Row],[Total Gas Consumption]]*1</f>
        <v>0</v>
      </c>
      <c r="AN1166" s="9">
        <f>Table1[[#This Row],[Total Steam Consumption]]*950/1000</f>
        <v>0</v>
      </c>
      <c r="AO1166" s="9">
        <f>Table1[[#This Row],[Total HW Consumption]]</f>
        <v>0</v>
      </c>
      <c r="AP1166" s="9">
        <f>Table1[[#This Row],[Total CHW Consumption]]</f>
        <v>0</v>
      </c>
      <c r="AQ1166" s="9">
        <f>Table1[[#This Row],[Total DW Consumption]]*0</f>
        <v>0</v>
      </c>
      <c r="AR1166" s="9">
        <f>SUM(Table1[[#This Row],[Total Elec Energy]:[Total DW Energy]])</f>
        <v>43121.733371428571</v>
      </c>
      <c r="AS1166" s="7">
        <f>IFERROR(Table1[[#This Row],[Total Building Energy (kBTU)]]/Table1[[#This Row],[Building Area]],0)</f>
        <v>1.792109274849496</v>
      </c>
    </row>
    <row r="1167" spans="1:45" x14ac:dyDescent="0.25">
      <c r="A1167" s="4">
        <v>43435</v>
      </c>
      <c r="B1167" t="s">
        <v>61</v>
      </c>
      <c r="C1167">
        <f>VLOOKUP(Table1[[#This Row],[Building]],Building_Areas,2,FALSE)</f>
        <v>41576</v>
      </c>
      <c r="D1167">
        <v>0</v>
      </c>
      <c r="E1167">
        <v>21834.333333333339</v>
      </c>
      <c r="F1167">
        <v>74498.74533333334</v>
      </c>
      <c r="G1167">
        <v>1.791868994932974</v>
      </c>
      <c r="AF1167" s="9">
        <f>SUMIF(Table1[[#Headers],[Steam Consumption]:[CHW Consumption_2]], "Elec*",D1167:AE1167)</f>
        <v>21834.333333333339</v>
      </c>
      <c r="AG1167" s="9">
        <f>SUMIF(Table1[[#Headers],[Steam Consumption]:[CHW Consumption_2]], "Gas*",D1167:AE1167)</f>
        <v>0</v>
      </c>
      <c r="AH1167" s="9">
        <f>SUMIF(Table1[[#Headers],[Steam Consumption]:[CHW Consumption_2]], "Steam*",D1167:AE1167)</f>
        <v>0</v>
      </c>
      <c r="AI1167" s="9">
        <f>SUMIF(Table1[[#Headers],[Steam Consumption]:[CHW Consumption_2]], "HW *",D1167:AE1167)</f>
        <v>0</v>
      </c>
      <c r="AJ1167" s="9">
        <f>SUMIF(Table1[[#Headers],[Steam Consumption]:[CHW Consumption_2]], "CHW*",D1167:AE1167)</f>
        <v>0</v>
      </c>
      <c r="AK1167" s="9">
        <f>SUMIF(Table1[[#Headers],[Steam Consumption]:[CHW Consumption_2]], "DW*",D1167:AE1167)</f>
        <v>0</v>
      </c>
      <c r="AL1167" s="9">
        <f>Table1[[#This Row],[Total Elec Consumption]]*3.412</f>
        <v>74498.745333333354</v>
      </c>
      <c r="AM1167" s="9">
        <f>Table1[[#This Row],[Total Gas Consumption]]*1</f>
        <v>0</v>
      </c>
      <c r="AN1167" s="9">
        <f>Table1[[#This Row],[Total Steam Consumption]]*950/1000</f>
        <v>0</v>
      </c>
      <c r="AO1167" s="9">
        <f>Table1[[#This Row],[Total HW Consumption]]</f>
        <v>0</v>
      </c>
      <c r="AP1167" s="9">
        <f>Table1[[#This Row],[Total CHW Consumption]]</f>
        <v>0</v>
      </c>
      <c r="AQ1167" s="9">
        <f>Table1[[#This Row],[Total DW Consumption]]*0</f>
        <v>0</v>
      </c>
      <c r="AR1167" s="9">
        <f>SUM(Table1[[#This Row],[Total Elec Energy]:[Total DW Energy]])</f>
        <v>74498.745333333354</v>
      </c>
      <c r="AS1167" s="7">
        <f>IFERROR(Table1[[#This Row],[Total Building Energy (kBTU)]]/Table1[[#This Row],[Building Area]],0)</f>
        <v>1.7918689949329747</v>
      </c>
    </row>
    <row r="1168" spans="1:45" x14ac:dyDescent="0.25">
      <c r="A1168" s="4">
        <v>43221</v>
      </c>
      <c r="B1168" t="s">
        <v>64</v>
      </c>
      <c r="C1168">
        <f>VLOOKUP(Table1[[#This Row],[Building]],Building_Areas,2,FALSE)</f>
        <v>80660</v>
      </c>
      <c r="F1168">
        <v>144504.67974968071</v>
      </c>
      <c r="G1168">
        <v>1.7915283876727091</v>
      </c>
      <c r="H1168">
        <v>41827.037037037036</v>
      </c>
      <c r="I1168">
        <v>524.86206896551721</v>
      </c>
      <c r="AF1168" s="9">
        <f>SUMIF(Table1[[#Headers],[Steam Consumption]:[CHW Consumption_2]], "Elec*",D1168:AE1168)</f>
        <v>42351.899106002551</v>
      </c>
      <c r="AG1168" s="9">
        <f>SUMIF(Table1[[#Headers],[Steam Consumption]:[CHW Consumption_2]], "Gas*",D1168:AE1168)</f>
        <v>0</v>
      </c>
      <c r="AH1168" s="9">
        <f>SUMIF(Table1[[#Headers],[Steam Consumption]:[CHW Consumption_2]], "Steam*",D1168:AE1168)</f>
        <v>0</v>
      </c>
      <c r="AI1168" s="9">
        <f>SUMIF(Table1[[#Headers],[Steam Consumption]:[CHW Consumption_2]], "HW *",D1168:AE1168)</f>
        <v>0</v>
      </c>
      <c r="AJ1168" s="9">
        <f>SUMIF(Table1[[#Headers],[Steam Consumption]:[CHW Consumption_2]], "CHW*",D1168:AE1168)</f>
        <v>0</v>
      </c>
      <c r="AK1168" s="9">
        <f>SUMIF(Table1[[#Headers],[Steam Consumption]:[CHW Consumption_2]], "DW*",D1168:AE1168)</f>
        <v>0</v>
      </c>
      <c r="AL1168" s="9">
        <f>Table1[[#This Row],[Total Elec Consumption]]*3.412</f>
        <v>144504.67974968071</v>
      </c>
      <c r="AM1168" s="9">
        <f>Table1[[#This Row],[Total Gas Consumption]]*1</f>
        <v>0</v>
      </c>
      <c r="AN1168" s="9">
        <f>Table1[[#This Row],[Total Steam Consumption]]*950/1000</f>
        <v>0</v>
      </c>
      <c r="AO1168" s="9">
        <f>Table1[[#This Row],[Total HW Consumption]]</f>
        <v>0</v>
      </c>
      <c r="AP1168" s="9">
        <f>Table1[[#This Row],[Total CHW Consumption]]</f>
        <v>0</v>
      </c>
      <c r="AQ1168" s="9">
        <f>Table1[[#This Row],[Total DW Consumption]]*0</f>
        <v>0</v>
      </c>
      <c r="AR1168" s="9">
        <f>SUM(Table1[[#This Row],[Total Elec Energy]:[Total DW Energy]])</f>
        <v>144504.67974968071</v>
      </c>
      <c r="AS1168" s="7">
        <f>IFERROR(Table1[[#This Row],[Total Building Energy (kBTU)]]/Table1[[#This Row],[Building Area]],0)</f>
        <v>1.7915283876727091</v>
      </c>
    </row>
    <row r="1169" spans="1:45" x14ac:dyDescent="0.25">
      <c r="A1169" s="4">
        <v>43952</v>
      </c>
      <c r="B1169" t="s">
        <v>77</v>
      </c>
      <c r="C1169">
        <f>VLOOKUP(Table1[[#This Row],[Building]],Building_Areas,2,FALSE)</f>
        <v>133990</v>
      </c>
      <c r="D1169">
        <v>0</v>
      </c>
      <c r="H1169">
        <v>35914</v>
      </c>
      <c r="I1169">
        <v>0</v>
      </c>
      <c r="M1169">
        <v>0</v>
      </c>
      <c r="N1169">
        <v>117356</v>
      </c>
      <c r="AF1169" s="9">
        <f>SUMIF(Table1[[#Headers],[Steam Consumption]:[CHW Consumption_2]], "Elec*",D1169:AE1169)</f>
        <v>35914</v>
      </c>
      <c r="AG1169" s="9">
        <f>SUMIF(Table1[[#Headers],[Steam Consumption]:[CHW Consumption_2]], "Gas*",D1169:AE1169)</f>
        <v>0</v>
      </c>
      <c r="AH1169" s="9">
        <f>SUMIF(Table1[[#Headers],[Steam Consumption]:[CHW Consumption_2]], "Steam*",D1169:AE1169)</f>
        <v>0</v>
      </c>
      <c r="AI1169" s="9">
        <f>SUMIF(Table1[[#Headers],[Steam Consumption]:[CHW Consumption_2]], "HW *",D1169:AE1169)</f>
        <v>0</v>
      </c>
      <c r="AJ1169" s="9">
        <f>SUMIF(Table1[[#Headers],[Steam Consumption]:[CHW Consumption_2]], "CHW*",D1169:AE1169)</f>
        <v>117356</v>
      </c>
      <c r="AK1169" s="9">
        <f>SUMIF(Table1[[#Headers],[Steam Consumption]:[CHW Consumption_2]], "DW*",D1169:AE1169)</f>
        <v>0</v>
      </c>
      <c r="AL1169" s="9">
        <f>Table1[[#This Row],[Total Elec Consumption]]*3.412</f>
        <v>122538.568</v>
      </c>
      <c r="AM1169" s="9">
        <f>Table1[[#This Row],[Total Gas Consumption]]*1</f>
        <v>0</v>
      </c>
      <c r="AN1169" s="9">
        <f>Table1[[#This Row],[Total Steam Consumption]]*950/1000</f>
        <v>0</v>
      </c>
      <c r="AO1169" s="9">
        <f>Table1[[#This Row],[Total HW Consumption]]</f>
        <v>0</v>
      </c>
      <c r="AP1169" s="9">
        <f>Table1[[#This Row],[Total CHW Consumption]]</f>
        <v>117356</v>
      </c>
      <c r="AQ1169" s="9">
        <f>Table1[[#This Row],[Total DW Consumption]]*0</f>
        <v>0</v>
      </c>
      <c r="AR1169" s="9">
        <f>SUM(Table1[[#This Row],[Total Elec Energy]:[Total DW Energy]])</f>
        <v>239894.568</v>
      </c>
      <c r="AS1169" s="7">
        <f>IFERROR(Table1[[#This Row],[Total Building Energy (kBTU)]]/Table1[[#This Row],[Building Area]],0)</f>
        <v>1.7903915814613032</v>
      </c>
    </row>
    <row r="1170" spans="1:45" x14ac:dyDescent="0.25">
      <c r="A1170" s="4">
        <v>44197</v>
      </c>
      <c r="B1170" t="s">
        <v>124</v>
      </c>
      <c r="C1170">
        <f>VLOOKUP(Table1[[#This Row],[Building]],Building_Areas,2,FALSE)</f>
        <v>33317</v>
      </c>
      <c r="E1170">
        <v>5395</v>
      </c>
      <c r="F1170">
        <v>4142407.74</v>
      </c>
      <c r="G1170">
        <v>124.3331554461686</v>
      </c>
      <c r="J1170">
        <v>41240</v>
      </c>
      <c r="AF1170" s="9">
        <f>SUMIF(Table1[[#Headers],[Steam Consumption]:[CHW Consumption_2]], "Elec*",D1170:AE1170)</f>
        <v>5395</v>
      </c>
      <c r="AG1170" s="9">
        <f>SUMIF(Table1[[#Headers],[Steam Consumption]:[CHW Consumption_2]], "Gas*",D1170:AE1170)</f>
        <v>41240</v>
      </c>
      <c r="AH1170" s="9">
        <f>SUMIF(Table1[[#Headers],[Steam Consumption]:[CHW Consumption_2]], "Steam*",D1170:AE1170)</f>
        <v>0</v>
      </c>
      <c r="AI1170" s="9">
        <f>SUMIF(Table1[[#Headers],[Steam Consumption]:[CHW Consumption_2]], "HW *",D1170:AE1170)</f>
        <v>0</v>
      </c>
      <c r="AJ1170" s="9">
        <f>SUMIF(Table1[[#Headers],[Steam Consumption]:[CHW Consumption_2]], "CHW*",D1170:AE1170)</f>
        <v>0</v>
      </c>
      <c r="AK1170" s="9">
        <f>SUMIF(Table1[[#Headers],[Steam Consumption]:[CHW Consumption_2]], "DW*",D1170:AE1170)</f>
        <v>0</v>
      </c>
      <c r="AL1170" s="9">
        <f>Table1[[#This Row],[Total Elec Consumption]]*3.412</f>
        <v>18407.739999999998</v>
      </c>
      <c r="AM1170" s="9">
        <f>Table1[[#This Row],[Total Gas Consumption]]*1</f>
        <v>41240</v>
      </c>
      <c r="AN1170" s="9">
        <f>Table1[[#This Row],[Total Steam Consumption]]*950/1000</f>
        <v>0</v>
      </c>
      <c r="AO1170" s="9">
        <f>Table1[[#This Row],[Total HW Consumption]]</f>
        <v>0</v>
      </c>
      <c r="AP1170" s="9">
        <f>Table1[[#This Row],[Total CHW Consumption]]</f>
        <v>0</v>
      </c>
      <c r="AQ1170" s="9">
        <f>Table1[[#This Row],[Total DW Consumption]]*0</f>
        <v>0</v>
      </c>
      <c r="AR1170" s="9">
        <f>SUM(Table1[[#This Row],[Total Elec Energy]:[Total DW Energy]])</f>
        <v>59647.74</v>
      </c>
      <c r="AS1170" s="7">
        <f>IFERROR(Table1[[#This Row],[Total Building Energy (kBTU)]]/Table1[[#This Row],[Building Area]],0)</f>
        <v>1.7903094516312992</v>
      </c>
    </row>
    <row r="1171" spans="1:45" x14ac:dyDescent="0.25">
      <c r="A1171" s="4">
        <v>43282</v>
      </c>
      <c r="B1171" t="s">
        <v>64</v>
      </c>
      <c r="C1171">
        <f>VLOOKUP(Table1[[#This Row],[Building]],Building_Areas,2,FALSE)</f>
        <v>80660</v>
      </c>
      <c r="F1171">
        <v>144224.9962857143</v>
      </c>
      <c r="G1171">
        <v>1.788060950727923</v>
      </c>
      <c r="H1171">
        <v>41657.5</v>
      </c>
      <c r="I1171">
        <v>612.42857142857611</v>
      </c>
      <c r="AF1171" s="9">
        <f>SUMIF(Table1[[#Headers],[Steam Consumption]:[CHW Consumption_2]], "Elec*",D1171:AE1171)</f>
        <v>42269.92857142858</v>
      </c>
      <c r="AG1171" s="9">
        <f>SUMIF(Table1[[#Headers],[Steam Consumption]:[CHW Consumption_2]], "Gas*",D1171:AE1171)</f>
        <v>0</v>
      </c>
      <c r="AH1171" s="9">
        <f>SUMIF(Table1[[#Headers],[Steam Consumption]:[CHW Consumption_2]], "Steam*",D1171:AE1171)</f>
        <v>0</v>
      </c>
      <c r="AI1171" s="9">
        <f>SUMIF(Table1[[#Headers],[Steam Consumption]:[CHW Consumption_2]], "HW *",D1171:AE1171)</f>
        <v>0</v>
      </c>
      <c r="AJ1171" s="9">
        <f>SUMIF(Table1[[#Headers],[Steam Consumption]:[CHW Consumption_2]], "CHW*",D1171:AE1171)</f>
        <v>0</v>
      </c>
      <c r="AK1171" s="9">
        <f>SUMIF(Table1[[#Headers],[Steam Consumption]:[CHW Consumption_2]], "DW*",D1171:AE1171)</f>
        <v>0</v>
      </c>
      <c r="AL1171" s="9">
        <f>Table1[[#This Row],[Total Elec Consumption]]*3.412</f>
        <v>144224.9962857143</v>
      </c>
      <c r="AM1171" s="9">
        <f>Table1[[#This Row],[Total Gas Consumption]]*1</f>
        <v>0</v>
      </c>
      <c r="AN1171" s="9">
        <f>Table1[[#This Row],[Total Steam Consumption]]*950/1000</f>
        <v>0</v>
      </c>
      <c r="AO1171" s="9">
        <f>Table1[[#This Row],[Total HW Consumption]]</f>
        <v>0</v>
      </c>
      <c r="AP1171" s="9">
        <f>Table1[[#This Row],[Total CHW Consumption]]</f>
        <v>0</v>
      </c>
      <c r="AQ1171" s="9">
        <f>Table1[[#This Row],[Total DW Consumption]]*0</f>
        <v>0</v>
      </c>
      <c r="AR1171" s="9">
        <f>SUM(Table1[[#This Row],[Total Elec Energy]:[Total DW Energy]])</f>
        <v>144224.9962857143</v>
      </c>
      <c r="AS1171" s="7">
        <f>IFERROR(Table1[[#This Row],[Total Building Energy (kBTU)]]/Table1[[#This Row],[Building Area]],0)</f>
        <v>1.7880609507279233</v>
      </c>
    </row>
    <row r="1172" spans="1:45" x14ac:dyDescent="0.25">
      <c r="A1172" s="4">
        <v>44470</v>
      </c>
      <c r="B1172" t="s">
        <v>97</v>
      </c>
      <c r="C1172">
        <f>VLOOKUP(Table1[[#This Row],[Building]],Building_Areas,2,FALSE)</f>
        <v>15616</v>
      </c>
      <c r="E1172">
        <v>7091.25</v>
      </c>
      <c r="F1172">
        <v>395126.3794827587</v>
      </c>
      <c r="G1172">
        <v>25.302662620566</v>
      </c>
      <c r="J1172">
        <v>3709.310344827587</v>
      </c>
      <c r="AF1172" s="9">
        <f>SUMIF(Table1[[#Headers],[Steam Consumption]:[CHW Consumption_2]], "Elec*",D1172:AE1172)</f>
        <v>7091.25</v>
      </c>
      <c r="AG1172" s="9">
        <f>SUMIF(Table1[[#Headers],[Steam Consumption]:[CHW Consumption_2]], "Gas*",D1172:AE1172)</f>
        <v>3709.310344827587</v>
      </c>
      <c r="AH1172" s="9">
        <f>SUMIF(Table1[[#Headers],[Steam Consumption]:[CHW Consumption_2]], "Steam*",D1172:AE1172)</f>
        <v>0</v>
      </c>
      <c r="AI1172" s="9">
        <f>SUMIF(Table1[[#Headers],[Steam Consumption]:[CHW Consumption_2]], "HW *",D1172:AE1172)</f>
        <v>0</v>
      </c>
      <c r="AJ1172" s="9">
        <f>SUMIF(Table1[[#Headers],[Steam Consumption]:[CHW Consumption_2]], "CHW*",D1172:AE1172)</f>
        <v>0</v>
      </c>
      <c r="AK1172" s="9">
        <f>SUMIF(Table1[[#Headers],[Steam Consumption]:[CHW Consumption_2]], "DW*",D1172:AE1172)</f>
        <v>0</v>
      </c>
      <c r="AL1172" s="9">
        <f>Table1[[#This Row],[Total Elec Consumption]]*3.412</f>
        <v>24195.345000000001</v>
      </c>
      <c r="AM1172" s="9">
        <f>Table1[[#This Row],[Total Gas Consumption]]*1</f>
        <v>3709.310344827587</v>
      </c>
      <c r="AN1172" s="9">
        <f>Table1[[#This Row],[Total Steam Consumption]]*950/1000</f>
        <v>0</v>
      </c>
      <c r="AO1172" s="9">
        <f>Table1[[#This Row],[Total HW Consumption]]</f>
        <v>0</v>
      </c>
      <c r="AP1172" s="9">
        <f>Table1[[#This Row],[Total CHW Consumption]]</f>
        <v>0</v>
      </c>
      <c r="AQ1172" s="9">
        <f>Table1[[#This Row],[Total DW Consumption]]*0</f>
        <v>0</v>
      </c>
      <c r="AR1172" s="9">
        <f>SUM(Table1[[#This Row],[Total Elec Energy]:[Total DW Energy]])</f>
        <v>27904.655344827588</v>
      </c>
      <c r="AS1172" s="7">
        <f>IFERROR(Table1[[#This Row],[Total Building Energy (kBTU)]]/Table1[[#This Row],[Building Area]],0)</f>
        <v>1.7869272121431601</v>
      </c>
    </row>
    <row r="1173" spans="1:45" x14ac:dyDescent="0.25">
      <c r="A1173" s="4">
        <v>43252</v>
      </c>
      <c r="B1173" t="s">
        <v>68</v>
      </c>
      <c r="C1173">
        <f>VLOOKUP(Table1[[#This Row],[Building]],Building_Areas,2,FALSE)</f>
        <v>15616</v>
      </c>
      <c r="E1173">
        <v>5735</v>
      </c>
      <c r="F1173">
        <v>852067.82</v>
      </c>
      <c r="G1173">
        <v>54.563769211065569</v>
      </c>
      <c r="J1173">
        <v>8325</v>
      </c>
      <c r="AF1173" s="9">
        <f>SUMIF(Table1[[#Headers],[Steam Consumption]:[CHW Consumption_2]], "Elec*",D1173:AE1173)</f>
        <v>5735</v>
      </c>
      <c r="AG1173" s="9">
        <f>SUMIF(Table1[[#Headers],[Steam Consumption]:[CHW Consumption_2]], "Gas*",D1173:AE1173)</f>
        <v>8325</v>
      </c>
      <c r="AH1173" s="9">
        <f>SUMIF(Table1[[#Headers],[Steam Consumption]:[CHW Consumption_2]], "Steam*",D1173:AE1173)</f>
        <v>0</v>
      </c>
      <c r="AI1173" s="9">
        <f>SUMIF(Table1[[#Headers],[Steam Consumption]:[CHW Consumption_2]], "HW *",D1173:AE1173)</f>
        <v>0</v>
      </c>
      <c r="AJ1173" s="9">
        <f>SUMIF(Table1[[#Headers],[Steam Consumption]:[CHW Consumption_2]], "CHW*",D1173:AE1173)</f>
        <v>0</v>
      </c>
      <c r="AK1173" s="9">
        <f>SUMIF(Table1[[#Headers],[Steam Consumption]:[CHW Consumption_2]], "DW*",D1173:AE1173)</f>
        <v>0</v>
      </c>
      <c r="AL1173" s="9">
        <f>Table1[[#This Row],[Total Elec Consumption]]*3.412</f>
        <v>19567.82</v>
      </c>
      <c r="AM1173" s="9">
        <f>Table1[[#This Row],[Total Gas Consumption]]*1</f>
        <v>8325</v>
      </c>
      <c r="AN1173" s="9">
        <f>Table1[[#This Row],[Total Steam Consumption]]*950/1000</f>
        <v>0</v>
      </c>
      <c r="AO1173" s="9">
        <f>Table1[[#This Row],[Total HW Consumption]]</f>
        <v>0</v>
      </c>
      <c r="AP1173" s="9">
        <f>Table1[[#This Row],[Total CHW Consumption]]</f>
        <v>0</v>
      </c>
      <c r="AQ1173" s="9">
        <f>Table1[[#This Row],[Total DW Consumption]]*0</f>
        <v>0</v>
      </c>
      <c r="AR1173" s="9">
        <f>SUM(Table1[[#This Row],[Total Elec Energy]:[Total DW Energy]])</f>
        <v>27892.82</v>
      </c>
      <c r="AS1173" s="7">
        <f>IFERROR(Table1[[#This Row],[Total Building Energy (kBTU)]]/Table1[[#This Row],[Building Area]],0)</f>
        <v>1.7861693135245902</v>
      </c>
    </row>
    <row r="1174" spans="1:45" x14ac:dyDescent="0.25">
      <c r="A1174" s="4">
        <v>43922</v>
      </c>
      <c r="B1174" t="s">
        <v>72</v>
      </c>
      <c r="C1174">
        <f>VLOOKUP(Table1[[#This Row],[Building]],Building_Areas,2,FALSE)</f>
        <v>69559</v>
      </c>
      <c r="E1174">
        <v>29365.555555555551</v>
      </c>
      <c r="F1174">
        <v>100219.2541269841</v>
      </c>
      <c r="G1174">
        <v>1.44078054783686</v>
      </c>
      <c r="K1174">
        <v>23978.571428571431</v>
      </c>
      <c r="L1174">
        <v>0</v>
      </c>
      <c r="AF1174" s="9">
        <f>SUMIF(Table1[[#Headers],[Steam Consumption]:[CHW Consumption_2]], "Elec*",D1174:AE1174)</f>
        <v>29365.555555555551</v>
      </c>
      <c r="AG1174" s="9">
        <f>SUMIF(Table1[[#Headers],[Steam Consumption]:[CHW Consumption_2]], "Gas*",D1174:AE1174)</f>
        <v>0</v>
      </c>
      <c r="AH1174" s="9">
        <f>SUMIF(Table1[[#Headers],[Steam Consumption]:[CHW Consumption_2]], "Steam*",D1174:AE1174)</f>
        <v>0</v>
      </c>
      <c r="AI1174" s="9">
        <f>SUMIF(Table1[[#Headers],[Steam Consumption]:[CHW Consumption_2]], "HW *",D1174:AE1174)</f>
        <v>23978.571428571431</v>
      </c>
      <c r="AJ1174" s="9">
        <f>SUMIF(Table1[[#Headers],[Steam Consumption]:[CHW Consumption_2]], "CHW*",D1174:AE1174)</f>
        <v>0</v>
      </c>
      <c r="AK1174" s="9">
        <f>SUMIF(Table1[[#Headers],[Steam Consumption]:[CHW Consumption_2]], "DW*",D1174:AE1174)</f>
        <v>0</v>
      </c>
      <c r="AL1174" s="9">
        <f>Table1[[#This Row],[Total Elec Consumption]]*3.412</f>
        <v>100195.27555555553</v>
      </c>
      <c r="AM1174" s="9">
        <f>Table1[[#This Row],[Total Gas Consumption]]*1</f>
        <v>0</v>
      </c>
      <c r="AN1174" s="9">
        <f>Table1[[#This Row],[Total Steam Consumption]]*950/1000</f>
        <v>0</v>
      </c>
      <c r="AO1174" s="9">
        <f>Table1[[#This Row],[Total HW Consumption]]</f>
        <v>23978.571428571431</v>
      </c>
      <c r="AP1174" s="9">
        <f>Table1[[#This Row],[Total CHW Consumption]]</f>
        <v>0</v>
      </c>
      <c r="AQ1174" s="9">
        <f>Table1[[#This Row],[Total DW Consumption]]*0</f>
        <v>0</v>
      </c>
      <c r="AR1174" s="9">
        <f>SUM(Table1[[#This Row],[Total Elec Energy]:[Total DW Energy]])</f>
        <v>124173.84698412697</v>
      </c>
      <c r="AS1174" s="7">
        <f>IFERROR(Table1[[#This Row],[Total Building Energy (kBTU)]]/Table1[[#This Row],[Building Area]],0)</f>
        <v>1.7851585989466061</v>
      </c>
    </row>
    <row r="1175" spans="1:45" x14ac:dyDescent="0.25">
      <c r="A1175" s="4">
        <v>43344</v>
      </c>
      <c r="B1175" t="s">
        <v>66</v>
      </c>
      <c r="C1175">
        <f>VLOOKUP(Table1[[#This Row],[Building]],Building_Areas,2,FALSE)</f>
        <v>39542</v>
      </c>
      <c r="D1175">
        <v>0</v>
      </c>
      <c r="E1175">
        <v>20582.307692307691</v>
      </c>
      <c r="F1175">
        <v>70226.833846153837</v>
      </c>
      <c r="G1175">
        <v>1.776006116184154</v>
      </c>
      <c r="AF1175" s="9">
        <f>SUMIF(Table1[[#Headers],[Steam Consumption]:[CHW Consumption_2]], "Elec*",D1175:AE1175)</f>
        <v>20582.307692307691</v>
      </c>
      <c r="AG1175" s="9">
        <f>SUMIF(Table1[[#Headers],[Steam Consumption]:[CHW Consumption_2]], "Gas*",D1175:AE1175)</f>
        <v>0</v>
      </c>
      <c r="AH1175" s="9">
        <f>SUMIF(Table1[[#Headers],[Steam Consumption]:[CHW Consumption_2]], "Steam*",D1175:AE1175)</f>
        <v>0</v>
      </c>
      <c r="AI1175" s="9">
        <f>SUMIF(Table1[[#Headers],[Steam Consumption]:[CHW Consumption_2]], "HW *",D1175:AE1175)</f>
        <v>0</v>
      </c>
      <c r="AJ1175" s="9">
        <f>SUMIF(Table1[[#Headers],[Steam Consumption]:[CHW Consumption_2]], "CHW*",D1175:AE1175)</f>
        <v>0</v>
      </c>
      <c r="AK1175" s="9">
        <f>SUMIF(Table1[[#Headers],[Steam Consumption]:[CHW Consumption_2]], "DW*",D1175:AE1175)</f>
        <v>0</v>
      </c>
      <c r="AL1175" s="9">
        <f>Table1[[#This Row],[Total Elec Consumption]]*3.412</f>
        <v>70226.833846153837</v>
      </c>
      <c r="AM1175" s="9">
        <f>Table1[[#This Row],[Total Gas Consumption]]*1</f>
        <v>0</v>
      </c>
      <c r="AN1175" s="9">
        <f>Table1[[#This Row],[Total Steam Consumption]]*950/1000</f>
        <v>0</v>
      </c>
      <c r="AO1175" s="9">
        <f>Table1[[#This Row],[Total HW Consumption]]</f>
        <v>0</v>
      </c>
      <c r="AP1175" s="9">
        <f>Table1[[#This Row],[Total CHW Consumption]]</f>
        <v>0</v>
      </c>
      <c r="AQ1175" s="9">
        <f>Table1[[#This Row],[Total DW Consumption]]*0</f>
        <v>0</v>
      </c>
      <c r="AR1175" s="9">
        <f>SUM(Table1[[#This Row],[Total Elec Energy]:[Total DW Energy]])</f>
        <v>70226.833846153837</v>
      </c>
      <c r="AS1175" s="7">
        <f>IFERROR(Table1[[#This Row],[Total Building Energy (kBTU)]]/Table1[[#This Row],[Building Area]],0)</f>
        <v>1.7760061161841545</v>
      </c>
    </row>
    <row r="1176" spans="1:45" x14ac:dyDescent="0.25">
      <c r="A1176" s="4">
        <v>43709</v>
      </c>
      <c r="B1176" t="s">
        <v>116</v>
      </c>
      <c r="C1176">
        <f>VLOOKUP(Table1[[#This Row],[Building]],Building_Areas,2,FALSE)</f>
        <v>12876</v>
      </c>
      <c r="E1176">
        <v>6696.9230769230771</v>
      </c>
      <c r="F1176">
        <v>22849.901538461541</v>
      </c>
      <c r="G1176">
        <v>1.774611800129041</v>
      </c>
      <c r="AF1176" s="9">
        <f>SUMIF(Table1[[#Headers],[Steam Consumption]:[CHW Consumption_2]], "Elec*",D1176:AE1176)</f>
        <v>6696.9230769230771</v>
      </c>
      <c r="AG1176" s="9">
        <f>SUMIF(Table1[[#Headers],[Steam Consumption]:[CHW Consumption_2]], "Gas*",D1176:AE1176)</f>
        <v>0</v>
      </c>
      <c r="AH1176" s="9">
        <f>SUMIF(Table1[[#Headers],[Steam Consumption]:[CHW Consumption_2]], "Steam*",D1176:AE1176)</f>
        <v>0</v>
      </c>
      <c r="AI1176" s="9">
        <f>SUMIF(Table1[[#Headers],[Steam Consumption]:[CHW Consumption_2]], "HW *",D1176:AE1176)</f>
        <v>0</v>
      </c>
      <c r="AJ1176" s="9">
        <f>SUMIF(Table1[[#Headers],[Steam Consumption]:[CHW Consumption_2]], "CHW*",D1176:AE1176)</f>
        <v>0</v>
      </c>
      <c r="AK1176" s="9">
        <f>SUMIF(Table1[[#Headers],[Steam Consumption]:[CHW Consumption_2]], "DW*",D1176:AE1176)</f>
        <v>0</v>
      </c>
      <c r="AL1176" s="9">
        <f>Table1[[#This Row],[Total Elec Consumption]]*3.412</f>
        <v>22849.901538461538</v>
      </c>
      <c r="AM1176" s="9">
        <f>Table1[[#This Row],[Total Gas Consumption]]*1</f>
        <v>0</v>
      </c>
      <c r="AN1176" s="9">
        <f>Table1[[#This Row],[Total Steam Consumption]]*950/1000</f>
        <v>0</v>
      </c>
      <c r="AO1176" s="9">
        <f>Table1[[#This Row],[Total HW Consumption]]</f>
        <v>0</v>
      </c>
      <c r="AP1176" s="9">
        <f>Table1[[#This Row],[Total CHW Consumption]]</f>
        <v>0</v>
      </c>
      <c r="AQ1176" s="9">
        <f>Table1[[#This Row],[Total DW Consumption]]*0</f>
        <v>0</v>
      </c>
      <c r="AR1176" s="9">
        <f>SUM(Table1[[#This Row],[Total Elec Energy]:[Total DW Energy]])</f>
        <v>22849.901538461538</v>
      </c>
      <c r="AS1176" s="7">
        <f>IFERROR(Table1[[#This Row],[Total Building Energy (kBTU)]]/Table1[[#This Row],[Building Area]],0)</f>
        <v>1.7746118001290414</v>
      </c>
    </row>
    <row r="1177" spans="1:45" x14ac:dyDescent="0.25">
      <c r="A1177" s="4">
        <v>43344</v>
      </c>
      <c r="B1177" t="s">
        <v>110</v>
      </c>
      <c r="C1177">
        <f>VLOOKUP(Table1[[#This Row],[Building]],Building_Areas,2,FALSE)</f>
        <v>24062</v>
      </c>
      <c r="E1177">
        <v>448.92857142857139</v>
      </c>
      <c r="F1177">
        <v>42409.399841269842</v>
      </c>
      <c r="G1177">
        <v>1.762505188316426</v>
      </c>
      <c r="H1177">
        <v>9805</v>
      </c>
      <c r="I1177">
        <v>2175.5555555555561</v>
      </c>
      <c r="L1177">
        <v>0</v>
      </c>
      <c r="AF1177" s="9">
        <f>SUMIF(Table1[[#Headers],[Steam Consumption]:[CHW Consumption_2]], "Elec*",D1177:AE1177)</f>
        <v>12429.484126984127</v>
      </c>
      <c r="AG1177" s="9">
        <f>SUMIF(Table1[[#Headers],[Steam Consumption]:[CHW Consumption_2]], "Gas*",D1177:AE1177)</f>
        <v>0</v>
      </c>
      <c r="AH1177" s="9">
        <f>SUMIF(Table1[[#Headers],[Steam Consumption]:[CHW Consumption_2]], "Steam*",D1177:AE1177)</f>
        <v>0</v>
      </c>
      <c r="AI1177" s="9">
        <f>SUMIF(Table1[[#Headers],[Steam Consumption]:[CHW Consumption_2]], "HW *",D1177:AE1177)</f>
        <v>0</v>
      </c>
      <c r="AJ1177" s="9">
        <f>SUMIF(Table1[[#Headers],[Steam Consumption]:[CHW Consumption_2]], "CHW*",D1177:AE1177)</f>
        <v>0</v>
      </c>
      <c r="AK1177" s="9">
        <f>SUMIF(Table1[[#Headers],[Steam Consumption]:[CHW Consumption_2]], "DW*",D1177:AE1177)</f>
        <v>0</v>
      </c>
      <c r="AL1177" s="9">
        <f>Table1[[#This Row],[Total Elec Consumption]]*3.412</f>
        <v>42409.399841269842</v>
      </c>
      <c r="AM1177" s="9">
        <f>Table1[[#This Row],[Total Gas Consumption]]*1</f>
        <v>0</v>
      </c>
      <c r="AN1177" s="9">
        <f>Table1[[#This Row],[Total Steam Consumption]]*950/1000</f>
        <v>0</v>
      </c>
      <c r="AO1177" s="9">
        <f>Table1[[#This Row],[Total HW Consumption]]</f>
        <v>0</v>
      </c>
      <c r="AP1177" s="9">
        <f>Table1[[#This Row],[Total CHW Consumption]]</f>
        <v>0</v>
      </c>
      <c r="AQ1177" s="9">
        <f>Table1[[#This Row],[Total DW Consumption]]*0</f>
        <v>0</v>
      </c>
      <c r="AR1177" s="9">
        <f>SUM(Table1[[#This Row],[Total Elec Energy]:[Total DW Energy]])</f>
        <v>42409.399841269842</v>
      </c>
      <c r="AS1177" s="7">
        <f>IFERROR(Table1[[#This Row],[Total Building Energy (kBTU)]]/Table1[[#This Row],[Building Area]],0)</f>
        <v>1.762505188316426</v>
      </c>
    </row>
    <row r="1178" spans="1:45" x14ac:dyDescent="0.25">
      <c r="A1178" s="4">
        <v>44228</v>
      </c>
      <c r="B1178" t="s">
        <v>124</v>
      </c>
      <c r="C1178">
        <f>VLOOKUP(Table1[[#This Row],[Building]],Building_Areas,2,FALSE)</f>
        <v>33317</v>
      </c>
      <c r="E1178">
        <v>4908.96</v>
      </c>
      <c r="F1178">
        <v>4212441.6792123076</v>
      </c>
      <c r="G1178">
        <v>126.43520362614601</v>
      </c>
      <c r="J1178">
        <v>41956.923076923078</v>
      </c>
      <c r="AF1178" s="9">
        <f>SUMIF(Table1[[#Headers],[Steam Consumption]:[CHW Consumption_2]], "Elec*",D1178:AE1178)</f>
        <v>4908.96</v>
      </c>
      <c r="AG1178" s="9">
        <f>SUMIF(Table1[[#Headers],[Steam Consumption]:[CHW Consumption_2]], "Gas*",D1178:AE1178)</f>
        <v>41956.923076923078</v>
      </c>
      <c r="AH1178" s="9">
        <f>SUMIF(Table1[[#Headers],[Steam Consumption]:[CHW Consumption_2]], "Steam*",D1178:AE1178)</f>
        <v>0</v>
      </c>
      <c r="AI1178" s="9">
        <f>SUMIF(Table1[[#Headers],[Steam Consumption]:[CHW Consumption_2]], "HW *",D1178:AE1178)</f>
        <v>0</v>
      </c>
      <c r="AJ1178" s="9">
        <f>SUMIF(Table1[[#Headers],[Steam Consumption]:[CHW Consumption_2]], "CHW*",D1178:AE1178)</f>
        <v>0</v>
      </c>
      <c r="AK1178" s="9">
        <f>SUMIF(Table1[[#Headers],[Steam Consumption]:[CHW Consumption_2]], "DW*",D1178:AE1178)</f>
        <v>0</v>
      </c>
      <c r="AL1178" s="9">
        <f>Table1[[#This Row],[Total Elec Consumption]]*3.412</f>
        <v>16749.371520000001</v>
      </c>
      <c r="AM1178" s="9">
        <f>Table1[[#This Row],[Total Gas Consumption]]*1</f>
        <v>41956.923076923078</v>
      </c>
      <c r="AN1178" s="9">
        <f>Table1[[#This Row],[Total Steam Consumption]]*950/1000</f>
        <v>0</v>
      </c>
      <c r="AO1178" s="9">
        <f>Table1[[#This Row],[Total HW Consumption]]</f>
        <v>0</v>
      </c>
      <c r="AP1178" s="9">
        <f>Table1[[#This Row],[Total CHW Consumption]]</f>
        <v>0</v>
      </c>
      <c r="AQ1178" s="9">
        <f>Table1[[#This Row],[Total DW Consumption]]*0</f>
        <v>0</v>
      </c>
      <c r="AR1178" s="9">
        <f>SUM(Table1[[#This Row],[Total Elec Energy]:[Total DW Energy]])</f>
        <v>58706.294596923079</v>
      </c>
      <c r="AS1178" s="7">
        <f>IFERROR(Table1[[#This Row],[Total Building Energy (kBTU)]]/Table1[[#This Row],[Building Area]],0)</f>
        <v>1.7620522435070107</v>
      </c>
    </row>
    <row r="1179" spans="1:45" x14ac:dyDescent="0.25">
      <c r="A1179" s="4">
        <v>43647</v>
      </c>
      <c r="B1179" t="s">
        <v>78</v>
      </c>
      <c r="C1179">
        <f>VLOOKUP(Table1[[#This Row],[Building]],Building_Areas,2,FALSE)</f>
        <v>20363</v>
      </c>
      <c r="E1179">
        <v>10449</v>
      </c>
      <c r="F1179">
        <v>56651.987999999998</v>
      </c>
      <c r="G1179">
        <v>2.7821042086136618</v>
      </c>
      <c r="J1179">
        <v>210</v>
      </c>
      <c r="AF1179" s="9">
        <f>SUMIF(Table1[[#Headers],[Steam Consumption]:[CHW Consumption_2]], "Elec*",D1179:AE1179)</f>
        <v>10449</v>
      </c>
      <c r="AG1179" s="9">
        <f>SUMIF(Table1[[#Headers],[Steam Consumption]:[CHW Consumption_2]], "Gas*",D1179:AE1179)</f>
        <v>210</v>
      </c>
      <c r="AH1179" s="9">
        <f>SUMIF(Table1[[#Headers],[Steam Consumption]:[CHW Consumption_2]], "Steam*",D1179:AE1179)</f>
        <v>0</v>
      </c>
      <c r="AI1179" s="9">
        <f>SUMIF(Table1[[#Headers],[Steam Consumption]:[CHW Consumption_2]], "HW *",D1179:AE1179)</f>
        <v>0</v>
      </c>
      <c r="AJ1179" s="9">
        <f>SUMIF(Table1[[#Headers],[Steam Consumption]:[CHW Consumption_2]], "CHW*",D1179:AE1179)</f>
        <v>0</v>
      </c>
      <c r="AK1179" s="9">
        <f>SUMIF(Table1[[#Headers],[Steam Consumption]:[CHW Consumption_2]], "DW*",D1179:AE1179)</f>
        <v>0</v>
      </c>
      <c r="AL1179" s="9">
        <f>Table1[[#This Row],[Total Elec Consumption]]*3.412</f>
        <v>35651.987999999998</v>
      </c>
      <c r="AM1179" s="9">
        <f>Table1[[#This Row],[Total Gas Consumption]]*1</f>
        <v>210</v>
      </c>
      <c r="AN1179" s="9">
        <f>Table1[[#This Row],[Total Steam Consumption]]*950/1000</f>
        <v>0</v>
      </c>
      <c r="AO1179" s="9">
        <f>Table1[[#This Row],[Total HW Consumption]]</f>
        <v>0</v>
      </c>
      <c r="AP1179" s="9">
        <f>Table1[[#This Row],[Total CHW Consumption]]</f>
        <v>0</v>
      </c>
      <c r="AQ1179" s="9">
        <f>Table1[[#This Row],[Total DW Consumption]]*0</f>
        <v>0</v>
      </c>
      <c r="AR1179" s="9">
        <f>SUM(Table1[[#This Row],[Total Elec Energy]:[Total DW Energy]])</f>
        <v>35861.987999999998</v>
      </c>
      <c r="AS1179" s="7">
        <f>IFERROR(Table1[[#This Row],[Total Building Energy (kBTU)]]/Table1[[#This Row],[Building Area]],0)</f>
        <v>1.7611348033197465</v>
      </c>
    </row>
    <row r="1180" spans="1:45" x14ac:dyDescent="0.25">
      <c r="A1180" s="4">
        <v>43101</v>
      </c>
      <c r="B1180" t="s">
        <v>64</v>
      </c>
      <c r="C1180">
        <f>VLOOKUP(Table1[[#This Row],[Building]],Building_Areas,2,FALSE)</f>
        <v>80660</v>
      </c>
      <c r="F1180">
        <v>141715.59214285709</v>
      </c>
      <c r="G1180">
        <v>1.7569500637596971</v>
      </c>
      <c r="H1180">
        <v>41032.928571428572</v>
      </c>
      <c r="I1180">
        <v>501.53571428571422</v>
      </c>
      <c r="AF1180" s="9">
        <f>SUMIF(Table1[[#Headers],[Steam Consumption]:[CHW Consumption_2]], "Elec*",D1180:AE1180)</f>
        <v>41534.46428571429</v>
      </c>
      <c r="AG1180" s="9">
        <f>SUMIF(Table1[[#Headers],[Steam Consumption]:[CHW Consumption_2]], "Gas*",D1180:AE1180)</f>
        <v>0</v>
      </c>
      <c r="AH1180" s="9">
        <f>SUMIF(Table1[[#Headers],[Steam Consumption]:[CHW Consumption_2]], "Steam*",D1180:AE1180)</f>
        <v>0</v>
      </c>
      <c r="AI1180" s="9">
        <f>SUMIF(Table1[[#Headers],[Steam Consumption]:[CHW Consumption_2]], "HW *",D1180:AE1180)</f>
        <v>0</v>
      </c>
      <c r="AJ1180" s="9">
        <f>SUMIF(Table1[[#Headers],[Steam Consumption]:[CHW Consumption_2]], "CHW*",D1180:AE1180)</f>
        <v>0</v>
      </c>
      <c r="AK1180" s="9">
        <f>SUMIF(Table1[[#Headers],[Steam Consumption]:[CHW Consumption_2]], "DW*",D1180:AE1180)</f>
        <v>0</v>
      </c>
      <c r="AL1180" s="9">
        <f>Table1[[#This Row],[Total Elec Consumption]]*3.412</f>
        <v>141715.59214285715</v>
      </c>
      <c r="AM1180" s="9">
        <f>Table1[[#This Row],[Total Gas Consumption]]*1</f>
        <v>0</v>
      </c>
      <c r="AN1180" s="9">
        <f>Table1[[#This Row],[Total Steam Consumption]]*950/1000</f>
        <v>0</v>
      </c>
      <c r="AO1180" s="9">
        <f>Table1[[#This Row],[Total HW Consumption]]</f>
        <v>0</v>
      </c>
      <c r="AP1180" s="9">
        <f>Table1[[#This Row],[Total CHW Consumption]]</f>
        <v>0</v>
      </c>
      <c r="AQ1180" s="9">
        <f>Table1[[#This Row],[Total DW Consumption]]*0</f>
        <v>0</v>
      </c>
      <c r="AR1180" s="9">
        <f>SUM(Table1[[#This Row],[Total Elec Energy]:[Total DW Energy]])</f>
        <v>141715.59214285715</v>
      </c>
      <c r="AS1180" s="7">
        <f>IFERROR(Table1[[#This Row],[Total Building Energy (kBTU)]]/Table1[[#This Row],[Building Area]],0)</f>
        <v>1.7569500637596969</v>
      </c>
    </row>
    <row r="1181" spans="1:45" x14ac:dyDescent="0.25">
      <c r="A1181" s="4">
        <v>43160</v>
      </c>
      <c r="B1181" t="s">
        <v>77</v>
      </c>
      <c r="C1181">
        <f>VLOOKUP(Table1[[#This Row],[Building]],Building_Areas,2,FALSE)</f>
        <v>133990</v>
      </c>
      <c r="H1181">
        <v>68951.75</v>
      </c>
      <c r="I1181">
        <v>0</v>
      </c>
      <c r="M1181">
        <v>0</v>
      </c>
      <c r="N1181">
        <v>0</v>
      </c>
      <c r="AF1181" s="9">
        <f>SUMIF(Table1[[#Headers],[Steam Consumption]:[CHW Consumption_2]], "Elec*",D1181:AE1181)</f>
        <v>68951.75</v>
      </c>
      <c r="AG1181" s="9">
        <f>SUMIF(Table1[[#Headers],[Steam Consumption]:[CHW Consumption_2]], "Gas*",D1181:AE1181)</f>
        <v>0</v>
      </c>
      <c r="AH1181" s="9">
        <f>SUMIF(Table1[[#Headers],[Steam Consumption]:[CHW Consumption_2]], "Steam*",D1181:AE1181)</f>
        <v>0</v>
      </c>
      <c r="AI1181" s="9">
        <f>SUMIF(Table1[[#Headers],[Steam Consumption]:[CHW Consumption_2]], "HW *",D1181:AE1181)</f>
        <v>0</v>
      </c>
      <c r="AJ1181" s="9">
        <f>SUMIF(Table1[[#Headers],[Steam Consumption]:[CHW Consumption_2]], "CHW*",D1181:AE1181)</f>
        <v>0</v>
      </c>
      <c r="AK1181" s="9">
        <f>SUMIF(Table1[[#Headers],[Steam Consumption]:[CHW Consumption_2]], "DW*",D1181:AE1181)</f>
        <v>0</v>
      </c>
      <c r="AL1181" s="9">
        <f>Table1[[#This Row],[Total Elec Consumption]]*3.412</f>
        <v>235263.37099999998</v>
      </c>
      <c r="AM1181" s="9">
        <f>Table1[[#This Row],[Total Gas Consumption]]*1</f>
        <v>0</v>
      </c>
      <c r="AN1181" s="9">
        <f>Table1[[#This Row],[Total Steam Consumption]]*950/1000</f>
        <v>0</v>
      </c>
      <c r="AO1181" s="9">
        <f>Table1[[#This Row],[Total HW Consumption]]</f>
        <v>0</v>
      </c>
      <c r="AP1181" s="9">
        <f>Table1[[#This Row],[Total CHW Consumption]]</f>
        <v>0</v>
      </c>
      <c r="AQ1181" s="9">
        <f>Table1[[#This Row],[Total DW Consumption]]*0</f>
        <v>0</v>
      </c>
      <c r="AR1181" s="9">
        <f>SUM(Table1[[#This Row],[Total Elec Energy]:[Total DW Energy]])</f>
        <v>235263.37099999998</v>
      </c>
      <c r="AS1181" s="7">
        <f>IFERROR(Table1[[#This Row],[Total Building Energy (kBTU)]]/Table1[[#This Row],[Building Area]],0)</f>
        <v>1.7558278304351069</v>
      </c>
    </row>
    <row r="1182" spans="1:45" x14ac:dyDescent="0.25">
      <c r="A1182" s="4">
        <v>43435</v>
      </c>
      <c r="B1182" t="s">
        <v>124</v>
      </c>
      <c r="C1182">
        <f>VLOOKUP(Table1[[#This Row],[Building]],Building_Areas,2,FALSE)</f>
        <v>33317</v>
      </c>
      <c r="E1182">
        <v>5764.4411764707183</v>
      </c>
      <c r="F1182">
        <v>3889844.743882406</v>
      </c>
      <c r="G1182">
        <v>116.7525510664947</v>
      </c>
      <c r="J1182">
        <v>38701.764705882873</v>
      </c>
      <c r="AF1182" s="9">
        <f>SUMIF(Table1[[#Headers],[Steam Consumption]:[CHW Consumption_2]], "Elec*",D1182:AE1182)</f>
        <v>5764.4411764707183</v>
      </c>
      <c r="AG1182" s="9">
        <f>SUMIF(Table1[[#Headers],[Steam Consumption]:[CHW Consumption_2]], "Gas*",D1182:AE1182)</f>
        <v>38701.764705882873</v>
      </c>
      <c r="AH1182" s="9">
        <f>SUMIF(Table1[[#Headers],[Steam Consumption]:[CHW Consumption_2]], "Steam*",D1182:AE1182)</f>
        <v>0</v>
      </c>
      <c r="AI1182" s="9">
        <f>SUMIF(Table1[[#Headers],[Steam Consumption]:[CHW Consumption_2]], "HW *",D1182:AE1182)</f>
        <v>0</v>
      </c>
      <c r="AJ1182" s="9">
        <f>SUMIF(Table1[[#Headers],[Steam Consumption]:[CHW Consumption_2]], "CHW*",D1182:AE1182)</f>
        <v>0</v>
      </c>
      <c r="AK1182" s="9">
        <f>SUMIF(Table1[[#Headers],[Steam Consumption]:[CHW Consumption_2]], "DW*",D1182:AE1182)</f>
        <v>0</v>
      </c>
      <c r="AL1182" s="9">
        <f>Table1[[#This Row],[Total Elec Consumption]]*3.412</f>
        <v>19668.273294118091</v>
      </c>
      <c r="AM1182" s="9">
        <f>Table1[[#This Row],[Total Gas Consumption]]*1</f>
        <v>38701.764705882873</v>
      </c>
      <c r="AN1182" s="9">
        <f>Table1[[#This Row],[Total Steam Consumption]]*950/1000</f>
        <v>0</v>
      </c>
      <c r="AO1182" s="9">
        <f>Table1[[#This Row],[Total HW Consumption]]</f>
        <v>0</v>
      </c>
      <c r="AP1182" s="9">
        <f>Table1[[#This Row],[Total CHW Consumption]]</f>
        <v>0</v>
      </c>
      <c r="AQ1182" s="9">
        <f>Table1[[#This Row],[Total DW Consumption]]*0</f>
        <v>0</v>
      </c>
      <c r="AR1182" s="9">
        <f>SUM(Table1[[#This Row],[Total Elec Energy]:[Total DW Energy]])</f>
        <v>58370.038000000961</v>
      </c>
      <c r="AS1182" s="7">
        <f>IFERROR(Table1[[#This Row],[Total Building Energy (kBTU)]]/Table1[[#This Row],[Building Area]],0)</f>
        <v>1.7519596002041289</v>
      </c>
    </row>
    <row r="1183" spans="1:45" x14ac:dyDescent="0.25">
      <c r="A1183" s="4">
        <v>44409</v>
      </c>
      <c r="B1183" t="s">
        <v>110</v>
      </c>
      <c r="C1183">
        <f>VLOOKUP(Table1[[#This Row],[Building]],Building_Areas,2,FALSE)</f>
        <v>24062</v>
      </c>
      <c r="E1183">
        <v>459</v>
      </c>
      <c r="F1183">
        <v>42117.46553846154</v>
      </c>
      <c r="G1183">
        <v>1.7503726015485641</v>
      </c>
      <c r="H1183">
        <v>10571</v>
      </c>
      <c r="I1183">
        <v>1313.9230769230769</v>
      </c>
      <c r="L1183">
        <v>0</v>
      </c>
      <c r="AF1183" s="9">
        <f>SUMIF(Table1[[#Headers],[Steam Consumption]:[CHW Consumption_2]], "Elec*",D1183:AE1183)</f>
        <v>12343.923076923076</v>
      </c>
      <c r="AG1183" s="9">
        <f>SUMIF(Table1[[#Headers],[Steam Consumption]:[CHW Consumption_2]], "Gas*",D1183:AE1183)</f>
        <v>0</v>
      </c>
      <c r="AH1183" s="9">
        <f>SUMIF(Table1[[#Headers],[Steam Consumption]:[CHW Consumption_2]], "Steam*",D1183:AE1183)</f>
        <v>0</v>
      </c>
      <c r="AI1183" s="9">
        <f>SUMIF(Table1[[#Headers],[Steam Consumption]:[CHW Consumption_2]], "HW *",D1183:AE1183)</f>
        <v>0</v>
      </c>
      <c r="AJ1183" s="9">
        <f>SUMIF(Table1[[#Headers],[Steam Consumption]:[CHW Consumption_2]], "CHW*",D1183:AE1183)</f>
        <v>0</v>
      </c>
      <c r="AK1183" s="9">
        <f>SUMIF(Table1[[#Headers],[Steam Consumption]:[CHW Consumption_2]], "DW*",D1183:AE1183)</f>
        <v>0</v>
      </c>
      <c r="AL1183" s="9">
        <f>Table1[[#This Row],[Total Elec Consumption]]*3.412</f>
        <v>42117.465538461533</v>
      </c>
      <c r="AM1183" s="9">
        <f>Table1[[#This Row],[Total Gas Consumption]]*1</f>
        <v>0</v>
      </c>
      <c r="AN1183" s="9">
        <f>Table1[[#This Row],[Total Steam Consumption]]*950/1000</f>
        <v>0</v>
      </c>
      <c r="AO1183" s="9">
        <f>Table1[[#This Row],[Total HW Consumption]]</f>
        <v>0</v>
      </c>
      <c r="AP1183" s="9">
        <f>Table1[[#This Row],[Total CHW Consumption]]</f>
        <v>0</v>
      </c>
      <c r="AQ1183" s="9">
        <f>Table1[[#This Row],[Total DW Consumption]]*0</f>
        <v>0</v>
      </c>
      <c r="AR1183" s="9">
        <f>SUM(Table1[[#This Row],[Total Elec Energy]:[Total DW Energy]])</f>
        <v>42117.465538461533</v>
      </c>
      <c r="AS1183" s="7">
        <f>IFERROR(Table1[[#This Row],[Total Building Energy (kBTU)]]/Table1[[#This Row],[Building Area]],0)</f>
        <v>1.7503726015485634</v>
      </c>
    </row>
    <row r="1184" spans="1:45" x14ac:dyDescent="0.25">
      <c r="A1184" s="4">
        <v>44713</v>
      </c>
      <c r="B1184" t="s">
        <v>69</v>
      </c>
      <c r="C1184">
        <f>VLOOKUP(Table1[[#This Row],[Building]],Building_Areas,2,FALSE)</f>
        <v>12402</v>
      </c>
      <c r="E1184">
        <v>6360</v>
      </c>
      <c r="F1184">
        <v>21700.32</v>
      </c>
      <c r="G1184">
        <v>1.74974358974359</v>
      </c>
      <c r="AF1184" s="9">
        <f>SUMIF(Table1[[#Headers],[Steam Consumption]:[CHW Consumption_2]], "Elec*",D1184:AE1184)</f>
        <v>6360</v>
      </c>
      <c r="AG1184" s="9">
        <f>SUMIF(Table1[[#Headers],[Steam Consumption]:[CHW Consumption_2]], "Gas*",D1184:AE1184)</f>
        <v>0</v>
      </c>
      <c r="AH1184" s="9">
        <f>SUMIF(Table1[[#Headers],[Steam Consumption]:[CHW Consumption_2]], "Steam*",D1184:AE1184)</f>
        <v>0</v>
      </c>
      <c r="AI1184" s="9">
        <f>SUMIF(Table1[[#Headers],[Steam Consumption]:[CHW Consumption_2]], "HW *",D1184:AE1184)</f>
        <v>0</v>
      </c>
      <c r="AJ1184" s="9">
        <f>SUMIF(Table1[[#Headers],[Steam Consumption]:[CHW Consumption_2]], "CHW*",D1184:AE1184)</f>
        <v>0</v>
      </c>
      <c r="AK1184" s="9">
        <f>SUMIF(Table1[[#Headers],[Steam Consumption]:[CHW Consumption_2]], "DW*",D1184:AE1184)</f>
        <v>0</v>
      </c>
      <c r="AL1184" s="9">
        <f>Table1[[#This Row],[Total Elec Consumption]]*3.412</f>
        <v>21700.32</v>
      </c>
      <c r="AM1184" s="9">
        <f>Table1[[#This Row],[Total Gas Consumption]]*1</f>
        <v>0</v>
      </c>
      <c r="AN1184" s="9">
        <f>Table1[[#This Row],[Total Steam Consumption]]*950/1000</f>
        <v>0</v>
      </c>
      <c r="AO1184" s="9">
        <f>Table1[[#This Row],[Total HW Consumption]]</f>
        <v>0</v>
      </c>
      <c r="AP1184" s="9">
        <f>Table1[[#This Row],[Total CHW Consumption]]</f>
        <v>0</v>
      </c>
      <c r="AQ1184" s="9">
        <f>Table1[[#This Row],[Total DW Consumption]]*0</f>
        <v>0</v>
      </c>
      <c r="AR1184" s="9">
        <f>SUM(Table1[[#This Row],[Total Elec Energy]:[Total DW Energy]])</f>
        <v>21700.32</v>
      </c>
      <c r="AS1184" s="7">
        <f>IFERROR(Table1[[#This Row],[Total Building Energy (kBTU)]]/Table1[[#This Row],[Building Area]],0)</f>
        <v>1.7497435897435898</v>
      </c>
    </row>
    <row r="1185" spans="1:45" x14ac:dyDescent="0.25">
      <c r="A1185" s="4">
        <v>43282</v>
      </c>
      <c r="B1185" t="s">
        <v>61</v>
      </c>
      <c r="C1185">
        <f>VLOOKUP(Table1[[#This Row],[Building]],Building_Areas,2,FALSE)</f>
        <v>41576</v>
      </c>
      <c r="D1185">
        <v>0</v>
      </c>
      <c r="E1185">
        <v>21289.428571428522</v>
      </c>
      <c r="F1185">
        <v>72639.530285714107</v>
      </c>
      <c r="G1185">
        <v>1.7471505264025911</v>
      </c>
      <c r="AF1185" s="9">
        <f>SUMIF(Table1[[#Headers],[Steam Consumption]:[CHW Consumption_2]], "Elec*",D1185:AE1185)</f>
        <v>21289.428571428522</v>
      </c>
      <c r="AG1185" s="9">
        <f>SUMIF(Table1[[#Headers],[Steam Consumption]:[CHW Consumption_2]], "Gas*",D1185:AE1185)</f>
        <v>0</v>
      </c>
      <c r="AH1185" s="9">
        <f>SUMIF(Table1[[#Headers],[Steam Consumption]:[CHW Consumption_2]], "Steam*",D1185:AE1185)</f>
        <v>0</v>
      </c>
      <c r="AI1185" s="9">
        <f>SUMIF(Table1[[#Headers],[Steam Consumption]:[CHW Consumption_2]], "HW *",D1185:AE1185)</f>
        <v>0</v>
      </c>
      <c r="AJ1185" s="9">
        <f>SUMIF(Table1[[#Headers],[Steam Consumption]:[CHW Consumption_2]], "CHW*",D1185:AE1185)</f>
        <v>0</v>
      </c>
      <c r="AK1185" s="9">
        <f>SUMIF(Table1[[#Headers],[Steam Consumption]:[CHW Consumption_2]], "DW*",D1185:AE1185)</f>
        <v>0</v>
      </c>
      <c r="AL1185" s="9">
        <f>Table1[[#This Row],[Total Elec Consumption]]*3.412</f>
        <v>72639.530285714107</v>
      </c>
      <c r="AM1185" s="9">
        <f>Table1[[#This Row],[Total Gas Consumption]]*1</f>
        <v>0</v>
      </c>
      <c r="AN1185" s="9">
        <f>Table1[[#This Row],[Total Steam Consumption]]*950/1000</f>
        <v>0</v>
      </c>
      <c r="AO1185" s="9">
        <f>Table1[[#This Row],[Total HW Consumption]]</f>
        <v>0</v>
      </c>
      <c r="AP1185" s="9">
        <f>Table1[[#This Row],[Total CHW Consumption]]</f>
        <v>0</v>
      </c>
      <c r="AQ1185" s="9">
        <f>Table1[[#This Row],[Total DW Consumption]]*0</f>
        <v>0</v>
      </c>
      <c r="AR1185" s="9">
        <f>SUM(Table1[[#This Row],[Total Elec Energy]:[Total DW Energy]])</f>
        <v>72639.530285714107</v>
      </c>
      <c r="AS1185" s="7">
        <f>IFERROR(Table1[[#This Row],[Total Building Energy (kBTU)]]/Table1[[#This Row],[Building Area]],0)</f>
        <v>1.7471505264025906</v>
      </c>
    </row>
    <row r="1186" spans="1:45" x14ac:dyDescent="0.25">
      <c r="A1186" s="4">
        <v>44593</v>
      </c>
      <c r="B1186" t="s">
        <v>194</v>
      </c>
      <c r="C1186">
        <f>VLOOKUP(Table1[[#This Row],[Building]],Building_Areas,2,FALSE)</f>
        <v>93667</v>
      </c>
      <c r="F1186">
        <v>414530.96830769232</v>
      </c>
      <c r="G1186">
        <v>4.4255817770153021</v>
      </c>
      <c r="H1186">
        <v>0</v>
      </c>
      <c r="I1186">
        <v>7238</v>
      </c>
      <c r="K1186">
        <v>138912.30769230769</v>
      </c>
      <c r="L1186">
        <v>389696</v>
      </c>
      <c r="AF1186" s="9">
        <f>SUMIF(Table1[[#Headers],[Steam Consumption]:[CHW Consumption_2]], "Elec*",D1186:AE1186)</f>
        <v>7238</v>
      </c>
      <c r="AG1186" s="9">
        <f>SUMIF(Table1[[#Headers],[Steam Consumption]:[CHW Consumption_2]], "Gas*",D1186:AE1186)</f>
        <v>0</v>
      </c>
      <c r="AH1186" s="9">
        <f>SUMIF(Table1[[#Headers],[Steam Consumption]:[CHW Consumption_2]], "Steam*",D1186:AE1186)</f>
        <v>0</v>
      </c>
      <c r="AI1186" s="9">
        <f>SUMIF(Table1[[#Headers],[Steam Consumption]:[CHW Consumption_2]], "HW *",D1186:AE1186)</f>
        <v>138912.30769230769</v>
      </c>
      <c r="AJ1186" s="9">
        <f>SUMIF(Table1[[#Headers],[Steam Consumption]:[CHW Consumption_2]], "CHW*",D1186:AE1186)</f>
        <v>0</v>
      </c>
      <c r="AK1186" s="9">
        <f>SUMIF(Table1[[#Headers],[Steam Consumption]:[CHW Consumption_2]], "DW*",D1186:AE1186)</f>
        <v>389696</v>
      </c>
      <c r="AL1186" s="9">
        <f>Table1[[#This Row],[Total Elec Consumption]]*3.412</f>
        <v>24696.056</v>
      </c>
      <c r="AM1186" s="9">
        <f>Table1[[#This Row],[Total Gas Consumption]]*1</f>
        <v>0</v>
      </c>
      <c r="AN1186" s="9">
        <f>Table1[[#This Row],[Total Steam Consumption]]*950/1000</f>
        <v>0</v>
      </c>
      <c r="AO1186" s="9">
        <f>Table1[[#This Row],[Total HW Consumption]]</f>
        <v>138912.30769230769</v>
      </c>
      <c r="AP1186" s="9">
        <f>Table1[[#This Row],[Total CHW Consumption]]</f>
        <v>0</v>
      </c>
      <c r="AQ1186" s="9">
        <f>Table1[[#This Row],[Total DW Consumption]]*0</f>
        <v>0</v>
      </c>
      <c r="AR1186" s="9">
        <f>SUM(Table1[[#This Row],[Total Elec Energy]:[Total DW Energy]])</f>
        <v>163608.3636923077</v>
      </c>
      <c r="AS1186" s="7">
        <f>IFERROR(Table1[[#This Row],[Total Building Energy (kBTU)]]/Table1[[#This Row],[Building Area]],0)</f>
        <v>1.7467022931481493</v>
      </c>
    </row>
    <row r="1187" spans="1:45" x14ac:dyDescent="0.25">
      <c r="A1187" s="4">
        <v>44562</v>
      </c>
      <c r="B1187" t="s">
        <v>124</v>
      </c>
      <c r="C1187">
        <f>VLOOKUP(Table1[[#This Row],[Building]],Building_Areas,2,FALSE)</f>
        <v>33317</v>
      </c>
      <c r="E1187">
        <v>6683.5999999999995</v>
      </c>
      <c r="F1187">
        <v>3554737.7765333331</v>
      </c>
      <c r="G1187">
        <v>106.6944135586437</v>
      </c>
      <c r="J1187">
        <v>35319.333333333328</v>
      </c>
      <c r="AF1187" s="9">
        <f>SUMIF(Table1[[#Headers],[Steam Consumption]:[CHW Consumption_2]], "Elec*",D1187:AE1187)</f>
        <v>6683.5999999999995</v>
      </c>
      <c r="AG1187" s="9">
        <f>SUMIF(Table1[[#Headers],[Steam Consumption]:[CHW Consumption_2]], "Gas*",D1187:AE1187)</f>
        <v>35319.333333333328</v>
      </c>
      <c r="AH1187" s="9">
        <f>SUMIF(Table1[[#Headers],[Steam Consumption]:[CHW Consumption_2]], "Steam*",D1187:AE1187)</f>
        <v>0</v>
      </c>
      <c r="AI1187" s="9">
        <f>SUMIF(Table1[[#Headers],[Steam Consumption]:[CHW Consumption_2]], "HW *",D1187:AE1187)</f>
        <v>0</v>
      </c>
      <c r="AJ1187" s="9">
        <f>SUMIF(Table1[[#Headers],[Steam Consumption]:[CHW Consumption_2]], "CHW*",D1187:AE1187)</f>
        <v>0</v>
      </c>
      <c r="AK1187" s="9">
        <f>SUMIF(Table1[[#Headers],[Steam Consumption]:[CHW Consumption_2]], "DW*",D1187:AE1187)</f>
        <v>0</v>
      </c>
      <c r="AL1187" s="9">
        <f>Table1[[#This Row],[Total Elec Consumption]]*3.412</f>
        <v>22804.443199999998</v>
      </c>
      <c r="AM1187" s="9">
        <f>Table1[[#This Row],[Total Gas Consumption]]*1</f>
        <v>35319.333333333328</v>
      </c>
      <c r="AN1187" s="9">
        <f>Table1[[#This Row],[Total Steam Consumption]]*950/1000</f>
        <v>0</v>
      </c>
      <c r="AO1187" s="9">
        <f>Table1[[#This Row],[Total HW Consumption]]</f>
        <v>0</v>
      </c>
      <c r="AP1187" s="9">
        <f>Table1[[#This Row],[Total CHW Consumption]]</f>
        <v>0</v>
      </c>
      <c r="AQ1187" s="9">
        <f>Table1[[#This Row],[Total DW Consumption]]*0</f>
        <v>0</v>
      </c>
      <c r="AR1187" s="9">
        <f>SUM(Table1[[#This Row],[Total Elec Energy]:[Total DW Energy]])</f>
        <v>58123.776533333323</v>
      </c>
      <c r="AS1187" s="7">
        <f>IFERROR(Table1[[#This Row],[Total Building Energy (kBTU)]]/Table1[[#This Row],[Building Area]],0)</f>
        <v>1.7445681343858488</v>
      </c>
    </row>
    <row r="1188" spans="1:45" x14ac:dyDescent="0.25">
      <c r="A1188" s="4">
        <v>43374</v>
      </c>
      <c r="B1188" t="s">
        <v>101</v>
      </c>
      <c r="C1188">
        <f>VLOOKUP(Table1[[#This Row],[Building]],Building_Areas,2,FALSE)</f>
        <v>30399</v>
      </c>
      <c r="D1188">
        <v>16062.592592592589</v>
      </c>
      <c r="E1188">
        <v>8232.4375</v>
      </c>
      <c r="F1188">
        <v>14686673.413787041</v>
      </c>
      <c r="G1188">
        <v>483.13014947159559</v>
      </c>
      <c r="H1188">
        <v>0</v>
      </c>
      <c r="I1188">
        <v>2784.2592592592591</v>
      </c>
      <c r="AF1188" s="9">
        <f>SUMIF(Table1[[#Headers],[Steam Consumption]:[CHW Consumption_2]], "Elec*",D1188:AE1188)</f>
        <v>11016.696759259259</v>
      </c>
      <c r="AG1188" s="9">
        <f>SUMIF(Table1[[#Headers],[Steam Consumption]:[CHW Consumption_2]], "Gas*",D1188:AE1188)</f>
        <v>0</v>
      </c>
      <c r="AH1188" s="9">
        <f>SUMIF(Table1[[#Headers],[Steam Consumption]:[CHW Consumption_2]], "Steam*",D1188:AE1188)</f>
        <v>16062.592592592589</v>
      </c>
      <c r="AI1188" s="9">
        <f>SUMIF(Table1[[#Headers],[Steam Consumption]:[CHW Consumption_2]], "HW *",D1188:AE1188)</f>
        <v>0</v>
      </c>
      <c r="AJ1188" s="9">
        <f>SUMIF(Table1[[#Headers],[Steam Consumption]:[CHW Consumption_2]], "CHW*",D1188:AE1188)</f>
        <v>0</v>
      </c>
      <c r="AK1188" s="9">
        <f>SUMIF(Table1[[#Headers],[Steam Consumption]:[CHW Consumption_2]], "DW*",D1188:AE1188)</f>
        <v>0</v>
      </c>
      <c r="AL1188" s="9">
        <f>Table1[[#This Row],[Total Elec Consumption]]*3.412</f>
        <v>37588.969342592594</v>
      </c>
      <c r="AM1188" s="9">
        <f>Table1[[#This Row],[Total Gas Consumption]]*1</f>
        <v>0</v>
      </c>
      <c r="AN1188" s="9">
        <f>Table1[[#This Row],[Total Steam Consumption]]*950/1000</f>
        <v>15259.462962962962</v>
      </c>
      <c r="AO1188" s="9">
        <f>Table1[[#This Row],[Total HW Consumption]]</f>
        <v>0</v>
      </c>
      <c r="AP1188" s="9">
        <f>Table1[[#This Row],[Total CHW Consumption]]</f>
        <v>0</v>
      </c>
      <c r="AQ1188" s="9">
        <f>Table1[[#This Row],[Total DW Consumption]]*0</f>
        <v>0</v>
      </c>
      <c r="AR1188" s="9">
        <f>SUM(Table1[[#This Row],[Total Elec Energy]:[Total DW Energy]])</f>
        <v>52848.432305555558</v>
      </c>
      <c r="AS1188" s="7">
        <f>IFERROR(Table1[[#This Row],[Total Building Energy (kBTU)]]/Table1[[#This Row],[Building Area]],0)</f>
        <v>1.7384924604610532</v>
      </c>
    </row>
    <row r="1189" spans="1:45" x14ac:dyDescent="0.25">
      <c r="A1189" s="4">
        <v>43313</v>
      </c>
      <c r="B1189" t="s">
        <v>115</v>
      </c>
      <c r="C1189">
        <f>VLOOKUP(Table1[[#This Row],[Building]],Building_Areas,2,FALSE)</f>
        <v>12876</v>
      </c>
      <c r="E1189">
        <v>6545.9285714285797</v>
      </c>
      <c r="F1189">
        <v>22334.70828571431</v>
      </c>
      <c r="G1189">
        <v>1.7345998979274859</v>
      </c>
      <c r="AF1189" s="9">
        <f>SUMIF(Table1[[#Headers],[Steam Consumption]:[CHW Consumption_2]], "Elec*",D1189:AE1189)</f>
        <v>6545.9285714285797</v>
      </c>
      <c r="AG1189" s="9">
        <f>SUMIF(Table1[[#Headers],[Steam Consumption]:[CHW Consumption_2]], "Gas*",D1189:AE1189)</f>
        <v>0</v>
      </c>
      <c r="AH1189" s="9">
        <f>SUMIF(Table1[[#Headers],[Steam Consumption]:[CHW Consumption_2]], "Steam*",D1189:AE1189)</f>
        <v>0</v>
      </c>
      <c r="AI1189" s="9">
        <f>SUMIF(Table1[[#Headers],[Steam Consumption]:[CHW Consumption_2]], "HW *",D1189:AE1189)</f>
        <v>0</v>
      </c>
      <c r="AJ1189" s="9">
        <f>SUMIF(Table1[[#Headers],[Steam Consumption]:[CHW Consumption_2]], "CHW*",D1189:AE1189)</f>
        <v>0</v>
      </c>
      <c r="AK1189" s="9">
        <f>SUMIF(Table1[[#Headers],[Steam Consumption]:[CHW Consumption_2]], "DW*",D1189:AE1189)</f>
        <v>0</v>
      </c>
      <c r="AL1189" s="9">
        <f>Table1[[#This Row],[Total Elec Consumption]]*3.412</f>
        <v>22334.708285714314</v>
      </c>
      <c r="AM1189" s="9">
        <f>Table1[[#This Row],[Total Gas Consumption]]*1</f>
        <v>0</v>
      </c>
      <c r="AN1189" s="9">
        <f>Table1[[#This Row],[Total Steam Consumption]]*950/1000</f>
        <v>0</v>
      </c>
      <c r="AO1189" s="9">
        <f>Table1[[#This Row],[Total HW Consumption]]</f>
        <v>0</v>
      </c>
      <c r="AP1189" s="9">
        <f>Table1[[#This Row],[Total CHW Consumption]]</f>
        <v>0</v>
      </c>
      <c r="AQ1189" s="9">
        <f>Table1[[#This Row],[Total DW Consumption]]*0</f>
        <v>0</v>
      </c>
      <c r="AR1189" s="9">
        <f>SUM(Table1[[#This Row],[Total Elec Energy]:[Total DW Energy]])</f>
        <v>22334.708285714314</v>
      </c>
      <c r="AS1189" s="7">
        <f>IFERROR(Table1[[#This Row],[Total Building Energy (kBTU)]]/Table1[[#This Row],[Building Area]],0)</f>
        <v>1.7345998979274864</v>
      </c>
    </row>
    <row r="1190" spans="1:45" x14ac:dyDescent="0.25">
      <c r="A1190" s="4">
        <v>43132</v>
      </c>
      <c r="B1190" t="s">
        <v>65</v>
      </c>
      <c r="C1190">
        <f>VLOOKUP(Table1[[#This Row],[Building]],Building_Areas,2,FALSE)</f>
        <v>82554</v>
      </c>
      <c r="D1190">
        <v>0</v>
      </c>
      <c r="E1190">
        <v>41944</v>
      </c>
      <c r="F1190">
        <v>143112.92800000001</v>
      </c>
      <c r="G1190">
        <v>1.7335674588754031</v>
      </c>
      <c r="AF1190" s="9">
        <f>SUMIF(Table1[[#Headers],[Steam Consumption]:[CHW Consumption_2]], "Elec*",D1190:AE1190)</f>
        <v>41944</v>
      </c>
      <c r="AG1190" s="9">
        <f>SUMIF(Table1[[#Headers],[Steam Consumption]:[CHW Consumption_2]], "Gas*",D1190:AE1190)</f>
        <v>0</v>
      </c>
      <c r="AH1190" s="9">
        <f>SUMIF(Table1[[#Headers],[Steam Consumption]:[CHW Consumption_2]], "Steam*",D1190:AE1190)</f>
        <v>0</v>
      </c>
      <c r="AI1190" s="9">
        <f>SUMIF(Table1[[#Headers],[Steam Consumption]:[CHW Consumption_2]], "HW *",D1190:AE1190)</f>
        <v>0</v>
      </c>
      <c r="AJ1190" s="9">
        <f>SUMIF(Table1[[#Headers],[Steam Consumption]:[CHW Consumption_2]], "CHW*",D1190:AE1190)</f>
        <v>0</v>
      </c>
      <c r="AK1190" s="9">
        <f>SUMIF(Table1[[#Headers],[Steam Consumption]:[CHW Consumption_2]], "DW*",D1190:AE1190)</f>
        <v>0</v>
      </c>
      <c r="AL1190" s="9">
        <f>Table1[[#This Row],[Total Elec Consumption]]*3.412</f>
        <v>143112.92799999999</v>
      </c>
      <c r="AM1190" s="9">
        <f>Table1[[#This Row],[Total Gas Consumption]]*1</f>
        <v>0</v>
      </c>
      <c r="AN1190" s="9">
        <f>Table1[[#This Row],[Total Steam Consumption]]*950/1000</f>
        <v>0</v>
      </c>
      <c r="AO1190" s="9">
        <f>Table1[[#This Row],[Total HW Consumption]]</f>
        <v>0</v>
      </c>
      <c r="AP1190" s="9">
        <f>Table1[[#This Row],[Total CHW Consumption]]</f>
        <v>0</v>
      </c>
      <c r="AQ1190" s="9">
        <f>Table1[[#This Row],[Total DW Consumption]]*0</f>
        <v>0</v>
      </c>
      <c r="AR1190" s="9">
        <f>SUM(Table1[[#This Row],[Total Elec Energy]:[Total DW Energy]])</f>
        <v>143112.92799999999</v>
      </c>
      <c r="AS1190" s="7">
        <f>IFERROR(Table1[[#This Row],[Total Building Energy (kBTU)]]/Table1[[#This Row],[Building Area]],0)</f>
        <v>1.7335674588754026</v>
      </c>
    </row>
    <row r="1191" spans="1:45" x14ac:dyDescent="0.25">
      <c r="A1191" s="4">
        <v>43435</v>
      </c>
      <c r="B1191" t="s">
        <v>64</v>
      </c>
      <c r="C1191">
        <f>VLOOKUP(Table1[[#This Row],[Building]],Building_Areas,2,FALSE)</f>
        <v>80660</v>
      </c>
      <c r="F1191">
        <v>139763.6820392157</v>
      </c>
      <c r="G1191">
        <v>1.7327508311333459</v>
      </c>
      <c r="H1191">
        <v>40449.833333333328</v>
      </c>
      <c r="I1191">
        <v>512.5588235294199</v>
      </c>
      <c r="AF1191" s="9">
        <f>SUMIF(Table1[[#Headers],[Steam Consumption]:[CHW Consumption_2]], "Elec*",D1191:AE1191)</f>
        <v>40962.392156862748</v>
      </c>
      <c r="AG1191" s="9">
        <f>SUMIF(Table1[[#Headers],[Steam Consumption]:[CHW Consumption_2]], "Gas*",D1191:AE1191)</f>
        <v>0</v>
      </c>
      <c r="AH1191" s="9">
        <f>SUMIF(Table1[[#Headers],[Steam Consumption]:[CHW Consumption_2]], "Steam*",D1191:AE1191)</f>
        <v>0</v>
      </c>
      <c r="AI1191" s="9">
        <f>SUMIF(Table1[[#Headers],[Steam Consumption]:[CHW Consumption_2]], "HW *",D1191:AE1191)</f>
        <v>0</v>
      </c>
      <c r="AJ1191" s="9">
        <f>SUMIF(Table1[[#Headers],[Steam Consumption]:[CHW Consumption_2]], "CHW*",D1191:AE1191)</f>
        <v>0</v>
      </c>
      <c r="AK1191" s="9">
        <f>SUMIF(Table1[[#Headers],[Steam Consumption]:[CHW Consumption_2]], "DW*",D1191:AE1191)</f>
        <v>0</v>
      </c>
      <c r="AL1191" s="9">
        <f>Table1[[#This Row],[Total Elec Consumption]]*3.412</f>
        <v>139763.6820392157</v>
      </c>
      <c r="AM1191" s="9">
        <f>Table1[[#This Row],[Total Gas Consumption]]*1</f>
        <v>0</v>
      </c>
      <c r="AN1191" s="9">
        <f>Table1[[#This Row],[Total Steam Consumption]]*950/1000</f>
        <v>0</v>
      </c>
      <c r="AO1191" s="9">
        <f>Table1[[#This Row],[Total HW Consumption]]</f>
        <v>0</v>
      </c>
      <c r="AP1191" s="9">
        <f>Table1[[#This Row],[Total CHW Consumption]]</f>
        <v>0</v>
      </c>
      <c r="AQ1191" s="9">
        <f>Table1[[#This Row],[Total DW Consumption]]*0</f>
        <v>0</v>
      </c>
      <c r="AR1191" s="9">
        <f>SUM(Table1[[#This Row],[Total Elec Energy]:[Total DW Energy]])</f>
        <v>139763.6820392157</v>
      </c>
      <c r="AS1191" s="7">
        <f>IFERROR(Table1[[#This Row],[Total Building Energy (kBTU)]]/Table1[[#This Row],[Building Area]],0)</f>
        <v>1.7327508311333462</v>
      </c>
    </row>
    <row r="1192" spans="1:45" x14ac:dyDescent="0.25">
      <c r="A1192" s="4">
        <v>43497</v>
      </c>
      <c r="B1192" t="s">
        <v>72</v>
      </c>
      <c r="C1192">
        <f>VLOOKUP(Table1[[#This Row],[Building]],Building_Areas,2,FALSE)</f>
        <v>69559</v>
      </c>
      <c r="E1192">
        <v>27819.75</v>
      </c>
      <c r="F1192">
        <v>94946.500599999999</v>
      </c>
      <c r="G1192">
        <v>1.364977941028479</v>
      </c>
      <c r="K1192">
        <v>25513.599999999999</v>
      </c>
      <c r="L1192">
        <v>0</v>
      </c>
      <c r="AF1192" s="9">
        <f>SUMIF(Table1[[#Headers],[Steam Consumption]:[CHW Consumption_2]], "Elec*",D1192:AE1192)</f>
        <v>27819.75</v>
      </c>
      <c r="AG1192" s="9">
        <f>SUMIF(Table1[[#Headers],[Steam Consumption]:[CHW Consumption_2]], "Gas*",D1192:AE1192)</f>
        <v>0</v>
      </c>
      <c r="AH1192" s="9">
        <f>SUMIF(Table1[[#Headers],[Steam Consumption]:[CHW Consumption_2]], "Steam*",D1192:AE1192)</f>
        <v>0</v>
      </c>
      <c r="AI1192" s="9">
        <f>SUMIF(Table1[[#Headers],[Steam Consumption]:[CHW Consumption_2]], "HW *",D1192:AE1192)</f>
        <v>25513.599999999999</v>
      </c>
      <c r="AJ1192" s="9">
        <f>SUMIF(Table1[[#Headers],[Steam Consumption]:[CHW Consumption_2]], "CHW*",D1192:AE1192)</f>
        <v>0</v>
      </c>
      <c r="AK1192" s="9">
        <f>SUMIF(Table1[[#Headers],[Steam Consumption]:[CHW Consumption_2]], "DW*",D1192:AE1192)</f>
        <v>0</v>
      </c>
      <c r="AL1192" s="9">
        <f>Table1[[#This Row],[Total Elec Consumption]]*3.412</f>
        <v>94920.986999999994</v>
      </c>
      <c r="AM1192" s="9">
        <f>Table1[[#This Row],[Total Gas Consumption]]*1</f>
        <v>0</v>
      </c>
      <c r="AN1192" s="9">
        <f>Table1[[#This Row],[Total Steam Consumption]]*950/1000</f>
        <v>0</v>
      </c>
      <c r="AO1192" s="9">
        <f>Table1[[#This Row],[Total HW Consumption]]</f>
        <v>25513.599999999999</v>
      </c>
      <c r="AP1192" s="9">
        <f>Table1[[#This Row],[Total CHW Consumption]]</f>
        <v>0</v>
      </c>
      <c r="AQ1192" s="9">
        <f>Table1[[#This Row],[Total DW Consumption]]*0</f>
        <v>0</v>
      </c>
      <c r="AR1192" s="9">
        <f>SUM(Table1[[#This Row],[Total Elec Energy]:[Total DW Energy]])</f>
        <v>120434.587</v>
      </c>
      <c r="AS1192" s="7">
        <f>IFERROR(Table1[[#This Row],[Total Building Energy (kBTU)]]/Table1[[#This Row],[Building Area]],0)</f>
        <v>1.7314019321726879</v>
      </c>
    </row>
    <row r="1193" spans="1:45" x14ac:dyDescent="0.25">
      <c r="A1193" s="4">
        <v>43709</v>
      </c>
      <c r="B1193" t="s">
        <v>114</v>
      </c>
      <c r="C1193">
        <f>VLOOKUP(Table1[[#This Row],[Building]],Building_Areas,2,FALSE)</f>
        <v>102517</v>
      </c>
      <c r="D1193">
        <v>17134.28571428571</v>
      </c>
      <c r="E1193">
        <v>47188.846153846163</v>
      </c>
      <c r="F1193">
        <v>15787476.914505489</v>
      </c>
      <c r="G1193">
        <v>153.99862378440159</v>
      </c>
      <c r="AF1193" s="9">
        <f>SUMIF(Table1[[#Headers],[Steam Consumption]:[CHW Consumption_2]], "Elec*",D1193:AE1193)</f>
        <v>47188.846153846163</v>
      </c>
      <c r="AG1193" s="9">
        <f>SUMIF(Table1[[#Headers],[Steam Consumption]:[CHW Consumption_2]], "Gas*",D1193:AE1193)</f>
        <v>0</v>
      </c>
      <c r="AH1193" s="9">
        <f>SUMIF(Table1[[#Headers],[Steam Consumption]:[CHW Consumption_2]], "Steam*",D1193:AE1193)</f>
        <v>17134.28571428571</v>
      </c>
      <c r="AI1193" s="9">
        <f>SUMIF(Table1[[#Headers],[Steam Consumption]:[CHW Consumption_2]], "HW *",D1193:AE1193)</f>
        <v>0</v>
      </c>
      <c r="AJ1193" s="9">
        <f>SUMIF(Table1[[#Headers],[Steam Consumption]:[CHW Consumption_2]], "CHW*",D1193:AE1193)</f>
        <v>0</v>
      </c>
      <c r="AK1193" s="9">
        <f>SUMIF(Table1[[#Headers],[Steam Consumption]:[CHW Consumption_2]], "DW*",D1193:AE1193)</f>
        <v>0</v>
      </c>
      <c r="AL1193" s="9">
        <f>Table1[[#This Row],[Total Elec Consumption]]*3.412</f>
        <v>161008.34307692311</v>
      </c>
      <c r="AM1193" s="9">
        <f>Table1[[#This Row],[Total Gas Consumption]]*1</f>
        <v>0</v>
      </c>
      <c r="AN1193" s="9">
        <f>Table1[[#This Row],[Total Steam Consumption]]*950/1000</f>
        <v>16277.571428571426</v>
      </c>
      <c r="AO1193" s="9">
        <f>Table1[[#This Row],[Total HW Consumption]]</f>
        <v>0</v>
      </c>
      <c r="AP1193" s="9">
        <f>Table1[[#This Row],[Total CHW Consumption]]</f>
        <v>0</v>
      </c>
      <c r="AQ1193" s="9">
        <f>Table1[[#This Row],[Total DW Consumption]]*0</f>
        <v>0</v>
      </c>
      <c r="AR1193" s="9">
        <f>SUM(Table1[[#This Row],[Total Elec Energy]:[Total DW Energy]])</f>
        <v>177285.91450549453</v>
      </c>
      <c r="AS1193" s="7">
        <f>IFERROR(Table1[[#This Row],[Total Building Energy (kBTU)]]/Table1[[#This Row],[Building Area]],0)</f>
        <v>1.7293318620862348</v>
      </c>
    </row>
    <row r="1194" spans="1:45" x14ac:dyDescent="0.25">
      <c r="A1194" s="4">
        <v>43435</v>
      </c>
      <c r="B1194" t="s">
        <v>65</v>
      </c>
      <c r="C1194">
        <f>VLOOKUP(Table1[[#This Row],[Building]],Building_Areas,2,FALSE)</f>
        <v>82554</v>
      </c>
      <c r="D1194">
        <v>0</v>
      </c>
      <c r="E1194">
        <v>41829.333333333328</v>
      </c>
      <c r="F1194">
        <v>142721.6853333333</v>
      </c>
      <c r="G1194">
        <v>1.7288282255654881</v>
      </c>
      <c r="AF1194" s="9">
        <f>SUMIF(Table1[[#Headers],[Steam Consumption]:[CHW Consumption_2]], "Elec*",D1194:AE1194)</f>
        <v>41829.333333333328</v>
      </c>
      <c r="AG1194" s="9">
        <f>SUMIF(Table1[[#Headers],[Steam Consumption]:[CHW Consumption_2]], "Gas*",D1194:AE1194)</f>
        <v>0</v>
      </c>
      <c r="AH1194" s="9">
        <f>SUMIF(Table1[[#Headers],[Steam Consumption]:[CHW Consumption_2]], "Steam*",D1194:AE1194)</f>
        <v>0</v>
      </c>
      <c r="AI1194" s="9">
        <f>SUMIF(Table1[[#Headers],[Steam Consumption]:[CHW Consumption_2]], "HW *",D1194:AE1194)</f>
        <v>0</v>
      </c>
      <c r="AJ1194" s="9">
        <f>SUMIF(Table1[[#Headers],[Steam Consumption]:[CHW Consumption_2]], "CHW*",D1194:AE1194)</f>
        <v>0</v>
      </c>
      <c r="AK1194" s="9">
        <f>SUMIF(Table1[[#Headers],[Steam Consumption]:[CHW Consumption_2]], "DW*",D1194:AE1194)</f>
        <v>0</v>
      </c>
      <c r="AL1194" s="9">
        <f>Table1[[#This Row],[Total Elec Consumption]]*3.412</f>
        <v>142721.68533333333</v>
      </c>
      <c r="AM1194" s="9">
        <f>Table1[[#This Row],[Total Gas Consumption]]*1</f>
        <v>0</v>
      </c>
      <c r="AN1194" s="9">
        <f>Table1[[#This Row],[Total Steam Consumption]]*950/1000</f>
        <v>0</v>
      </c>
      <c r="AO1194" s="9">
        <f>Table1[[#This Row],[Total HW Consumption]]</f>
        <v>0</v>
      </c>
      <c r="AP1194" s="9">
        <f>Table1[[#This Row],[Total CHW Consumption]]</f>
        <v>0</v>
      </c>
      <c r="AQ1194" s="9">
        <f>Table1[[#This Row],[Total DW Consumption]]*0</f>
        <v>0</v>
      </c>
      <c r="AR1194" s="9">
        <f>SUM(Table1[[#This Row],[Total Elec Energy]:[Total DW Energy]])</f>
        <v>142721.68533333333</v>
      </c>
      <c r="AS1194" s="7">
        <f>IFERROR(Table1[[#This Row],[Total Building Energy (kBTU)]]/Table1[[#This Row],[Building Area]],0)</f>
        <v>1.7288282255654883</v>
      </c>
    </row>
    <row r="1195" spans="1:45" x14ac:dyDescent="0.25">
      <c r="A1195" s="4">
        <v>44105</v>
      </c>
      <c r="B1195" t="s">
        <v>122</v>
      </c>
      <c r="C1195">
        <f>VLOOKUP(Table1[[#This Row],[Building]],Building_Areas,2,FALSE)</f>
        <v>83906</v>
      </c>
      <c r="D1195">
        <v>0</v>
      </c>
      <c r="F1195">
        <v>106874.74400000001</v>
      </c>
      <c r="G1195">
        <v>1.2737437608752651</v>
      </c>
      <c r="H1195">
        <v>23595</v>
      </c>
      <c r="I1195">
        <v>7717</v>
      </c>
      <c r="N1195">
        <v>38200</v>
      </c>
      <c r="AF1195" s="9">
        <f>SUMIF(Table1[[#Headers],[Steam Consumption]:[CHW Consumption_2]], "Elec*",D1195:AE1195)</f>
        <v>31312</v>
      </c>
      <c r="AG1195" s="9">
        <f>SUMIF(Table1[[#Headers],[Steam Consumption]:[CHW Consumption_2]], "Gas*",D1195:AE1195)</f>
        <v>0</v>
      </c>
      <c r="AH1195" s="9">
        <f>SUMIF(Table1[[#Headers],[Steam Consumption]:[CHW Consumption_2]], "Steam*",D1195:AE1195)</f>
        <v>0</v>
      </c>
      <c r="AI1195" s="9">
        <f>SUMIF(Table1[[#Headers],[Steam Consumption]:[CHW Consumption_2]], "HW *",D1195:AE1195)</f>
        <v>0</v>
      </c>
      <c r="AJ1195" s="9">
        <f>SUMIF(Table1[[#Headers],[Steam Consumption]:[CHW Consumption_2]], "CHW*",D1195:AE1195)</f>
        <v>38200</v>
      </c>
      <c r="AK1195" s="9">
        <f>SUMIF(Table1[[#Headers],[Steam Consumption]:[CHW Consumption_2]], "DW*",D1195:AE1195)</f>
        <v>0</v>
      </c>
      <c r="AL1195" s="9">
        <f>Table1[[#This Row],[Total Elec Consumption]]*3.412</f>
        <v>106836.54399999999</v>
      </c>
      <c r="AM1195" s="9">
        <f>Table1[[#This Row],[Total Gas Consumption]]*1</f>
        <v>0</v>
      </c>
      <c r="AN1195" s="9">
        <f>Table1[[#This Row],[Total Steam Consumption]]*950/1000</f>
        <v>0</v>
      </c>
      <c r="AO1195" s="9">
        <f>Table1[[#This Row],[Total HW Consumption]]</f>
        <v>0</v>
      </c>
      <c r="AP1195" s="9">
        <f>Table1[[#This Row],[Total CHW Consumption]]</f>
        <v>38200</v>
      </c>
      <c r="AQ1195" s="9">
        <f>Table1[[#This Row],[Total DW Consumption]]*0</f>
        <v>0</v>
      </c>
      <c r="AR1195" s="9">
        <f>SUM(Table1[[#This Row],[Total Elec Energy]:[Total DW Energy]])</f>
        <v>145036.54399999999</v>
      </c>
      <c r="AS1195" s="7">
        <f>IFERROR(Table1[[#This Row],[Total Building Energy (kBTU)]]/Table1[[#This Row],[Building Area]],0)</f>
        <v>1.7285598646103972</v>
      </c>
    </row>
    <row r="1196" spans="1:45" x14ac:dyDescent="0.25">
      <c r="A1196" s="4">
        <v>43525</v>
      </c>
      <c r="B1196" t="s">
        <v>77</v>
      </c>
      <c r="C1196">
        <f>VLOOKUP(Table1[[#This Row],[Building]],Building_Areas,2,FALSE)</f>
        <v>133990</v>
      </c>
      <c r="D1196">
        <v>0</v>
      </c>
      <c r="H1196">
        <v>67799</v>
      </c>
      <c r="I1196">
        <v>0</v>
      </c>
      <c r="M1196">
        <v>0</v>
      </c>
      <c r="N1196">
        <v>0</v>
      </c>
      <c r="AF1196" s="9">
        <f>SUMIF(Table1[[#Headers],[Steam Consumption]:[CHW Consumption_2]], "Elec*",D1196:AE1196)</f>
        <v>67799</v>
      </c>
      <c r="AG1196" s="9">
        <f>SUMIF(Table1[[#Headers],[Steam Consumption]:[CHW Consumption_2]], "Gas*",D1196:AE1196)</f>
        <v>0</v>
      </c>
      <c r="AH1196" s="9">
        <f>SUMIF(Table1[[#Headers],[Steam Consumption]:[CHW Consumption_2]], "Steam*",D1196:AE1196)</f>
        <v>0</v>
      </c>
      <c r="AI1196" s="9">
        <f>SUMIF(Table1[[#Headers],[Steam Consumption]:[CHW Consumption_2]], "HW *",D1196:AE1196)</f>
        <v>0</v>
      </c>
      <c r="AJ1196" s="9">
        <f>SUMIF(Table1[[#Headers],[Steam Consumption]:[CHW Consumption_2]], "CHW*",D1196:AE1196)</f>
        <v>0</v>
      </c>
      <c r="AK1196" s="9">
        <f>SUMIF(Table1[[#Headers],[Steam Consumption]:[CHW Consumption_2]], "DW*",D1196:AE1196)</f>
        <v>0</v>
      </c>
      <c r="AL1196" s="9">
        <f>Table1[[#This Row],[Total Elec Consumption]]*3.412</f>
        <v>231330.18799999999</v>
      </c>
      <c r="AM1196" s="9">
        <f>Table1[[#This Row],[Total Gas Consumption]]*1</f>
        <v>0</v>
      </c>
      <c r="AN1196" s="9">
        <f>Table1[[#This Row],[Total Steam Consumption]]*950/1000</f>
        <v>0</v>
      </c>
      <c r="AO1196" s="9">
        <f>Table1[[#This Row],[Total HW Consumption]]</f>
        <v>0</v>
      </c>
      <c r="AP1196" s="9">
        <f>Table1[[#This Row],[Total CHW Consumption]]</f>
        <v>0</v>
      </c>
      <c r="AQ1196" s="9">
        <f>Table1[[#This Row],[Total DW Consumption]]*0</f>
        <v>0</v>
      </c>
      <c r="AR1196" s="9">
        <f>SUM(Table1[[#This Row],[Total Elec Energy]:[Total DW Energy]])</f>
        <v>231330.18799999999</v>
      </c>
      <c r="AS1196" s="7">
        <f>IFERROR(Table1[[#This Row],[Total Building Energy (kBTU)]]/Table1[[#This Row],[Building Area]],0)</f>
        <v>1.7264735278752146</v>
      </c>
    </row>
    <row r="1197" spans="1:45" x14ac:dyDescent="0.25">
      <c r="A1197" s="4">
        <v>44287</v>
      </c>
      <c r="B1197" t="s">
        <v>72</v>
      </c>
      <c r="C1197">
        <f>VLOOKUP(Table1[[#This Row],[Building]],Building_Areas,2,FALSE)</f>
        <v>69559</v>
      </c>
      <c r="E1197">
        <v>29923</v>
      </c>
      <c r="F1197">
        <v>102115.20600000001</v>
      </c>
      <c r="G1197">
        <v>1.4680372920829801</v>
      </c>
      <c r="K1197">
        <v>17930</v>
      </c>
      <c r="L1197">
        <v>0</v>
      </c>
      <c r="AF1197" s="9">
        <f>SUMIF(Table1[[#Headers],[Steam Consumption]:[CHW Consumption_2]], "Elec*",D1197:AE1197)</f>
        <v>29923</v>
      </c>
      <c r="AG1197" s="9">
        <f>SUMIF(Table1[[#Headers],[Steam Consumption]:[CHW Consumption_2]], "Gas*",D1197:AE1197)</f>
        <v>0</v>
      </c>
      <c r="AH1197" s="9">
        <f>SUMIF(Table1[[#Headers],[Steam Consumption]:[CHW Consumption_2]], "Steam*",D1197:AE1197)</f>
        <v>0</v>
      </c>
      <c r="AI1197" s="9">
        <f>SUMIF(Table1[[#Headers],[Steam Consumption]:[CHW Consumption_2]], "HW *",D1197:AE1197)</f>
        <v>17930</v>
      </c>
      <c r="AJ1197" s="9">
        <f>SUMIF(Table1[[#Headers],[Steam Consumption]:[CHW Consumption_2]], "CHW*",D1197:AE1197)</f>
        <v>0</v>
      </c>
      <c r="AK1197" s="9">
        <f>SUMIF(Table1[[#Headers],[Steam Consumption]:[CHW Consumption_2]], "DW*",D1197:AE1197)</f>
        <v>0</v>
      </c>
      <c r="AL1197" s="9">
        <f>Table1[[#This Row],[Total Elec Consumption]]*3.412</f>
        <v>102097.276</v>
      </c>
      <c r="AM1197" s="9">
        <f>Table1[[#This Row],[Total Gas Consumption]]*1</f>
        <v>0</v>
      </c>
      <c r="AN1197" s="9">
        <f>Table1[[#This Row],[Total Steam Consumption]]*950/1000</f>
        <v>0</v>
      </c>
      <c r="AO1197" s="9">
        <f>Table1[[#This Row],[Total HW Consumption]]</f>
        <v>17930</v>
      </c>
      <c r="AP1197" s="9">
        <f>Table1[[#This Row],[Total CHW Consumption]]</f>
        <v>0</v>
      </c>
      <c r="AQ1197" s="9">
        <f>Table1[[#This Row],[Total DW Consumption]]*0</f>
        <v>0</v>
      </c>
      <c r="AR1197" s="9">
        <f>SUM(Table1[[#This Row],[Total Elec Energy]:[Total DW Energy]])</f>
        <v>120027.276</v>
      </c>
      <c r="AS1197" s="7">
        <f>IFERROR(Table1[[#This Row],[Total Building Energy (kBTU)]]/Table1[[#This Row],[Building Area]],0)</f>
        <v>1.7255463132017423</v>
      </c>
    </row>
    <row r="1198" spans="1:45" x14ac:dyDescent="0.25">
      <c r="A1198" s="4">
        <v>43647</v>
      </c>
      <c r="B1198" t="s">
        <v>64</v>
      </c>
      <c r="C1198">
        <f>VLOOKUP(Table1[[#This Row],[Building]],Building_Areas,2,FALSE)</f>
        <v>80660</v>
      </c>
      <c r="F1198">
        <v>139165.24400000001</v>
      </c>
      <c r="G1198">
        <v>1.725331564592115</v>
      </c>
      <c r="H1198">
        <v>40230</v>
      </c>
      <c r="I1198">
        <v>557</v>
      </c>
      <c r="AF1198" s="9">
        <f>SUMIF(Table1[[#Headers],[Steam Consumption]:[CHW Consumption_2]], "Elec*",D1198:AE1198)</f>
        <v>40787</v>
      </c>
      <c r="AG1198" s="9">
        <f>SUMIF(Table1[[#Headers],[Steam Consumption]:[CHW Consumption_2]], "Gas*",D1198:AE1198)</f>
        <v>0</v>
      </c>
      <c r="AH1198" s="9">
        <f>SUMIF(Table1[[#Headers],[Steam Consumption]:[CHW Consumption_2]], "Steam*",D1198:AE1198)</f>
        <v>0</v>
      </c>
      <c r="AI1198" s="9">
        <f>SUMIF(Table1[[#Headers],[Steam Consumption]:[CHW Consumption_2]], "HW *",D1198:AE1198)</f>
        <v>0</v>
      </c>
      <c r="AJ1198" s="9">
        <f>SUMIF(Table1[[#Headers],[Steam Consumption]:[CHW Consumption_2]], "CHW*",D1198:AE1198)</f>
        <v>0</v>
      </c>
      <c r="AK1198" s="9">
        <f>SUMIF(Table1[[#Headers],[Steam Consumption]:[CHW Consumption_2]], "DW*",D1198:AE1198)</f>
        <v>0</v>
      </c>
      <c r="AL1198" s="9">
        <f>Table1[[#This Row],[Total Elec Consumption]]*3.412</f>
        <v>139165.24400000001</v>
      </c>
      <c r="AM1198" s="9">
        <f>Table1[[#This Row],[Total Gas Consumption]]*1</f>
        <v>0</v>
      </c>
      <c r="AN1198" s="9">
        <f>Table1[[#This Row],[Total Steam Consumption]]*950/1000</f>
        <v>0</v>
      </c>
      <c r="AO1198" s="9">
        <f>Table1[[#This Row],[Total HW Consumption]]</f>
        <v>0</v>
      </c>
      <c r="AP1198" s="9">
        <f>Table1[[#This Row],[Total CHW Consumption]]</f>
        <v>0</v>
      </c>
      <c r="AQ1198" s="9">
        <f>Table1[[#This Row],[Total DW Consumption]]*0</f>
        <v>0</v>
      </c>
      <c r="AR1198" s="9">
        <f>SUM(Table1[[#This Row],[Total Elec Energy]:[Total DW Energy]])</f>
        <v>139165.24400000001</v>
      </c>
      <c r="AS1198" s="7">
        <f>IFERROR(Table1[[#This Row],[Total Building Energy (kBTU)]]/Table1[[#This Row],[Building Area]],0)</f>
        <v>1.7253315645921152</v>
      </c>
    </row>
    <row r="1199" spans="1:45" x14ac:dyDescent="0.25">
      <c r="A1199" s="4">
        <v>43983</v>
      </c>
      <c r="B1199" t="s">
        <v>101</v>
      </c>
      <c r="C1199">
        <f>VLOOKUP(Table1[[#This Row],[Building]],Building_Areas,2,FALSE)</f>
        <v>30399</v>
      </c>
      <c r="D1199">
        <v>12160.714285714281</v>
      </c>
      <c r="E1199">
        <v>5867.1428571428578</v>
      </c>
      <c r="F1199">
        <v>11131453.28142857</v>
      </c>
      <c r="G1199">
        <v>366.17827170066681</v>
      </c>
      <c r="H1199">
        <v>0</v>
      </c>
      <c r="I1199">
        <v>6114.6428571428578</v>
      </c>
      <c r="AF1199" s="9">
        <f>SUMIF(Table1[[#Headers],[Steam Consumption]:[CHW Consumption_2]], "Elec*",D1199:AE1199)</f>
        <v>11981.785714285716</v>
      </c>
      <c r="AG1199" s="9">
        <f>SUMIF(Table1[[#Headers],[Steam Consumption]:[CHW Consumption_2]], "Gas*",D1199:AE1199)</f>
        <v>0</v>
      </c>
      <c r="AH1199" s="9">
        <f>SUMIF(Table1[[#Headers],[Steam Consumption]:[CHW Consumption_2]], "Steam*",D1199:AE1199)</f>
        <v>12160.714285714281</v>
      </c>
      <c r="AI1199" s="9">
        <f>SUMIF(Table1[[#Headers],[Steam Consumption]:[CHW Consumption_2]], "HW *",D1199:AE1199)</f>
        <v>0</v>
      </c>
      <c r="AJ1199" s="9">
        <f>SUMIF(Table1[[#Headers],[Steam Consumption]:[CHW Consumption_2]], "CHW*",D1199:AE1199)</f>
        <v>0</v>
      </c>
      <c r="AK1199" s="9">
        <f>SUMIF(Table1[[#Headers],[Steam Consumption]:[CHW Consumption_2]], "DW*",D1199:AE1199)</f>
        <v>0</v>
      </c>
      <c r="AL1199" s="9">
        <f>Table1[[#This Row],[Total Elec Consumption]]*3.412</f>
        <v>40881.852857142861</v>
      </c>
      <c r="AM1199" s="9">
        <f>Table1[[#This Row],[Total Gas Consumption]]*1</f>
        <v>0</v>
      </c>
      <c r="AN1199" s="9">
        <f>Table1[[#This Row],[Total Steam Consumption]]*950/1000</f>
        <v>11552.678571428567</v>
      </c>
      <c r="AO1199" s="9">
        <f>Table1[[#This Row],[Total HW Consumption]]</f>
        <v>0</v>
      </c>
      <c r="AP1199" s="9">
        <f>Table1[[#This Row],[Total CHW Consumption]]</f>
        <v>0</v>
      </c>
      <c r="AQ1199" s="9">
        <f>Table1[[#This Row],[Total DW Consumption]]*0</f>
        <v>0</v>
      </c>
      <c r="AR1199" s="9">
        <f>SUM(Table1[[#This Row],[Total Elec Energy]:[Total DW Energy]])</f>
        <v>52434.531428571427</v>
      </c>
      <c r="AS1199" s="7">
        <f>IFERROR(Table1[[#This Row],[Total Building Energy (kBTU)]]/Table1[[#This Row],[Building Area]],0)</f>
        <v>1.7248768521520914</v>
      </c>
    </row>
    <row r="1200" spans="1:45" x14ac:dyDescent="0.25">
      <c r="A1200" s="4">
        <v>43739</v>
      </c>
      <c r="B1200" t="s">
        <v>72</v>
      </c>
      <c r="C1200">
        <f>VLOOKUP(Table1[[#This Row],[Building]],Building_Areas,2,FALSE)</f>
        <v>69559</v>
      </c>
      <c r="E1200">
        <v>30066.678571428569</v>
      </c>
      <c r="F1200">
        <v>102604.8993546798</v>
      </c>
      <c r="G1200">
        <v>1.475077263253926</v>
      </c>
      <c r="K1200">
        <v>17392.068965517239</v>
      </c>
      <c r="L1200">
        <v>0</v>
      </c>
      <c r="AF1200" s="9">
        <f>SUMIF(Table1[[#Headers],[Steam Consumption]:[CHW Consumption_2]], "Elec*",D1200:AE1200)</f>
        <v>30066.678571428569</v>
      </c>
      <c r="AG1200" s="9">
        <f>SUMIF(Table1[[#Headers],[Steam Consumption]:[CHW Consumption_2]], "Gas*",D1200:AE1200)</f>
        <v>0</v>
      </c>
      <c r="AH1200" s="9">
        <f>SUMIF(Table1[[#Headers],[Steam Consumption]:[CHW Consumption_2]], "Steam*",D1200:AE1200)</f>
        <v>0</v>
      </c>
      <c r="AI1200" s="9">
        <f>SUMIF(Table1[[#Headers],[Steam Consumption]:[CHW Consumption_2]], "HW *",D1200:AE1200)</f>
        <v>17392.068965517239</v>
      </c>
      <c r="AJ1200" s="9">
        <f>SUMIF(Table1[[#Headers],[Steam Consumption]:[CHW Consumption_2]], "CHW*",D1200:AE1200)</f>
        <v>0</v>
      </c>
      <c r="AK1200" s="9">
        <f>SUMIF(Table1[[#Headers],[Steam Consumption]:[CHW Consumption_2]], "DW*",D1200:AE1200)</f>
        <v>0</v>
      </c>
      <c r="AL1200" s="9">
        <f>Table1[[#This Row],[Total Elec Consumption]]*3.412</f>
        <v>102587.50728571428</v>
      </c>
      <c r="AM1200" s="9">
        <f>Table1[[#This Row],[Total Gas Consumption]]*1</f>
        <v>0</v>
      </c>
      <c r="AN1200" s="9">
        <f>Table1[[#This Row],[Total Steam Consumption]]*950/1000</f>
        <v>0</v>
      </c>
      <c r="AO1200" s="9">
        <f>Table1[[#This Row],[Total HW Consumption]]</f>
        <v>17392.068965517239</v>
      </c>
      <c r="AP1200" s="9">
        <f>Table1[[#This Row],[Total CHW Consumption]]</f>
        <v>0</v>
      </c>
      <c r="AQ1200" s="9">
        <f>Table1[[#This Row],[Total DW Consumption]]*0</f>
        <v>0</v>
      </c>
      <c r="AR1200" s="9">
        <f>SUM(Table1[[#This Row],[Total Elec Energy]:[Total DW Energy]])</f>
        <v>119979.57625123151</v>
      </c>
      <c r="AS1200" s="7">
        <f>IFERROR(Table1[[#This Row],[Total Building Energy (kBTU)]]/Table1[[#This Row],[Building Area]],0)</f>
        <v>1.7248605680247202</v>
      </c>
    </row>
    <row r="1201" spans="1:45" x14ac:dyDescent="0.25">
      <c r="A1201" s="4">
        <v>43374</v>
      </c>
      <c r="B1201" t="s">
        <v>77</v>
      </c>
      <c r="C1201">
        <f>VLOOKUP(Table1[[#This Row],[Building]],Building_Areas,2,FALSE)</f>
        <v>133990</v>
      </c>
      <c r="D1201">
        <v>0</v>
      </c>
      <c r="H1201">
        <v>47500.037037037036</v>
      </c>
      <c r="I1201">
        <v>0</v>
      </c>
      <c r="M1201">
        <v>0</v>
      </c>
      <c r="N1201">
        <v>69003.703703703708</v>
      </c>
      <c r="AF1201" s="9">
        <f>SUMIF(Table1[[#Headers],[Steam Consumption]:[CHW Consumption_2]], "Elec*",D1201:AE1201)</f>
        <v>47500.037037037036</v>
      </c>
      <c r="AG1201" s="9">
        <f>SUMIF(Table1[[#Headers],[Steam Consumption]:[CHW Consumption_2]], "Gas*",D1201:AE1201)</f>
        <v>0</v>
      </c>
      <c r="AH1201" s="9">
        <f>SUMIF(Table1[[#Headers],[Steam Consumption]:[CHW Consumption_2]], "Steam*",D1201:AE1201)</f>
        <v>0</v>
      </c>
      <c r="AI1201" s="9">
        <f>SUMIF(Table1[[#Headers],[Steam Consumption]:[CHW Consumption_2]], "HW *",D1201:AE1201)</f>
        <v>0</v>
      </c>
      <c r="AJ1201" s="9">
        <f>SUMIF(Table1[[#Headers],[Steam Consumption]:[CHW Consumption_2]], "CHW*",D1201:AE1201)</f>
        <v>69003.703703703708</v>
      </c>
      <c r="AK1201" s="9">
        <f>SUMIF(Table1[[#Headers],[Steam Consumption]:[CHW Consumption_2]], "DW*",D1201:AE1201)</f>
        <v>0</v>
      </c>
      <c r="AL1201" s="9">
        <f>Table1[[#This Row],[Total Elec Consumption]]*3.412</f>
        <v>162070.12637037036</v>
      </c>
      <c r="AM1201" s="9">
        <f>Table1[[#This Row],[Total Gas Consumption]]*1</f>
        <v>0</v>
      </c>
      <c r="AN1201" s="9">
        <f>Table1[[#This Row],[Total Steam Consumption]]*950/1000</f>
        <v>0</v>
      </c>
      <c r="AO1201" s="9">
        <f>Table1[[#This Row],[Total HW Consumption]]</f>
        <v>0</v>
      </c>
      <c r="AP1201" s="9">
        <f>Table1[[#This Row],[Total CHW Consumption]]</f>
        <v>69003.703703703708</v>
      </c>
      <c r="AQ1201" s="9">
        <f>Table1[[#This Row],[Total DW Consumption]]*0</f>
        <v>0</v>
      </c>
      <c r="AR1201" s="9">
        <f>SUM(Table1[[#This Row],[Total Elec Energy]:[Total DW Energy]])</f>
        <v>231073.83007407407</v>
      </c>
      <c r="AS1201" s="7">
        <f>IFERROR(Table1[[#This Row],[Total Building Energy (kBTU)]]/Table1[[#This Row],[Building Area]],0)</f>
        <v>1.7245602662443023</v>
      </c>
    </row>
    <row r="1202" spans="1:45" x14ac:dyDescent="0.25">
      <c r="A1202" s="4">
        <v>43252</v>
      </c>
      <c r="B1202" t="s">
        <v>69</v>
      </c>
      <c r="C1202">
        <f>VLOOKUP(Table1[[#This Row],[Building]],Building_Areas,2,FALSE)</f>
        <v>12402</v>
      </c>
      <c r="E1202">
        <v>6266.086956521739</v>
      </c>
      <c r="F1202">
        <v>21379.888695652171</v>
      </c>
      <c r="G1202">
        <v>1.7239065227908541</v>
      </c>
      <c r="AF1202" s="9">
        <f>SUMIF(Table1[[#Headers],[Steam Consumption]:[CHW Consumption_2]], "Elec*",D1202:AE1202)</f>
        <v>6266.086956521739</v>
      </c>
      <c r="AG1202" s="9">
        <f>SUMIF(Table1[[#Headers],[Steam Consumption]:[CHW Consumption_2]], "Gas*",D1202:AE1202)</f>
        <v>0</v>
      </c>
      <c r="AH1202" s="9">
        <f>SUMIF(Table1[[#Headers],[Steam Consumption]:[CHW Consumption_2]], "Steam*",D1202:AE1202)</f>
        <v>0</v>
      </c>
      <c r="AI1202" s="9">
        <f>SUMIF(Table1[[#Headers],[Steam Consumption]:[CHW Consumption_2]], "HW *",D1202:AE1202)</f>
        <v>0</v>
      </c>
      <c r="AJ1202" s="9">
        <f>SUMIF(Table1[[#Headers],[Steam Consumption]:[CHW Consumption_2]], "CHW*",D1202:AE1202)</f>
        <v>0</v>
      </c>
      <c r="AK1202" s="9">
        <f>SUMIF(Table1[[#Headers],[Steam Consumption]:[CHW Consumption_2]], "DW*",D1202:AE1202)</f>
        <v>0</v>
      </c>
      <c r="AL1202" s="9">
        <f>Table1[[#This Row],[Total Elec Consumption]]*3.412</f>
        <v>21379.888695652175</v>
      </c>
      <c r="AM1202" s="9">
        <f>Table1[[#This Row],[Total Gas Consumption]]*1</f>
        <v>0</v>
      </c>
      <c r="AN1202" s="9">
        <f>Table1[[#This Row],[Total Steam Consumption]]*950/1000</f>
        <v>0</v>
      </c>
      <c r="AO1202" s="9">
        <f>Table1[[#This Row],[Total HW Consumption]]</f>
        <v>0</v>
      </c>
      <c r="AP1202" s="9">
        <f>Table1[[#This Row],[Total CHW Consumption]]</f>
        <v>0</v>
      </c>
      <c r="AQ1202" s="9">
        <f>Table1[[#This Row],[Total DW Consumption]]*0</f>
        <v>0</v>
      </c>
      <c r="AR1202" s="9">
        <f>SUM(Table1[[#This Row],[Total Elec Energy]:[Total DW Energy]])</f>
        <v>21379.888695652175</v>
      </c>
      <c r="AS1202" s="7">
        <f>IFERROR(Table1[[#This Row],[Total Building Energy (kBTU)]]/Table1[[#This Row],[Building Area]],0)</f>
        <v>1.7239065227908543</v>
      </c>
    </row>
    <row r="1203" spans="1:45" x14ac:dyDescent="0.25">
      <c r="A1203" s="4">
        <v>44743</v>
      </c>
      <c r="B1203" t="s">
        <v>61</v>
      </c>
      <c r="C1203">
        <f>VLOOKUP(Table1[[#This Row],[Building]],Building_Areas,2,FALSE)</f>
        <v>41576</v>
      </c>
      <c r="D1203">
        <v>0</v>
      </c>
      <c r="E1203">
        <v>20997.333333333339</v>
      </c>
      <c r="F1203">
        <v>71642.901333333342</v>
      </c>
      <c r="G1203">
        <v>1.7231792700917199</v>
      </c>
      <c r="AF1203" s="9">
        <f>SUMIF(Table1[[#Headers],[Steam Consumption]:[CHW Consumption_2]], "Elec*",D1203:AE1203)</f>
        <v>20997.333333333339</v>
      </c>
      <c r="AG1203" s="9">
        <f>SUMIF(Table1[[#Headers],[Steam Consumption]:[CHW Consumption_2]], "Gas*",D1203:AE1203)</f>
        <v>0</v>
      </c>
      <c r="AH1203" s="9">
        <f>SUMIF(Table1[[#Headers],[Steam Consumption]:[CHW Consumption_2]], "Steam*",D1203:AE1203)</f>
        <v>0</v>
      </c>
      <c r="AI1203" s="9">
        <f>SUMIF(Table1[[#Headers],[Steam Consumption]:[CHW Consumption_2]], "HW *",D1203:AE1203)</f>
        <v>0</v>
      </c>
      <c r="AJ1203" s="9">
        <f>SUMIF(Table1[[#Headers],[Steam Consumption]:[CHW Consumption_2]], "CHW*",D1203:AE1203)</f>
        <v>0</v>
      </c>
      <c r="AK1203" s="9">
        <f>SUMIF(Table1[[#Headers],[Steam Consumption]:[CHW Consumption_2]], "DW*",D1203:AE1203)</f>
        <v>0</v>
      </c>
      <c r="AL1203" s="9">
        <f>Table1[[#This Row],[Total Elec Consumption]]*3.412</f>
        <v>71642.901333333357</v>
      </c>
      <c r="AM1203" s="9">
        <f>Table1[[#This Row],[Total Gas Consumption]]*1</f>
        <v>0</v>
      </c>
      <c r="AN1203" s="9">
        <f>Table1[[#This Row],[Total Steam Consumption]]*950/1000</f>
        <v>0</v>
      </c>
      <c r="AO1203" s="9">
        <f>Table1[[#This Row],[Total HW Consumption]]</f>
        <v>0</v>
      </c>
      <c r="AP1203" s="9">
        <f>Table1[[#This Row],[Total CHW Consumption]]</f>
        <v>0</v>
      </c>
      <c r="AQ1203" s="9">
        <f>Table1[[#This Row],[Total DW Consumption]]*0</f>
        <v>0</v>
      </c>
      <c r="AR1203" s="9">
        <f>SUM(Table1[[#This Row],[Total Elec Energy]:[Total DW Energy]])</f>
        <v>71642.901333333357</v>
      </c>
      <c r="AS1203" s="7">
        <f>IFERROR(Table1[[#This Row],[Total Building Energy (kBTU)]]/Table1[[#This Row],[Building Area]],0)</f>
        <v>1.7231792700917201</v>
      </c>
    </row>
    <row r="1204" spans="1:45" x14ac:dyDescent="0.25">
      <c r="A1204" s="4">
        <v>44044</v>
      </c>
      <c r="B1204" t="s">
        <v>116</v>
      </c>
      <c r="C1204">
        <f>VLOOKUP(Table1[[#This Row],[Building]],Building_Areas,2,FALSE)</f>
        <v>12876</v>
      </c>
      <c r="E1204">
        <v>6496.36</v>
      </c>
      <c r="F1204">
        <v>22165.580320000001</v>
      </c>
      <c r="G1204">
        <v>1.7214647654551101</v>
      </c>
      <c r="AF1204" s="9">
        <f>SUMIF(Table1[[#Headers],[Steam Consumption]:[CHW Consumption_2]], "Elec*",D1204:AE1204)</f>
        <v>6496.36</v>
      </c>
      <c r="AG1204" s="9">
        <f>SUMIF(Table1[[#Headers],[Steam Consumption]:[CHW Consumption_2]], "Gas*",D1204:AE1204)</f>
        <v>0</v>
      </c>
      <c r="AH1204" s="9">
        <f>SUMIF(Table1[[#Headers],[Steam Consumption]:[CHW Consumption_2]], "Steam*",D1204:AE1204)</f>
        <v>0</v>
      </c>
      <c r="AI1204" s="9">
        <f>SUMIF(Table1[[#Headers],[Steam Consumption]:[CHW Consumption_2]], "HW *",D1204:AE1204)</f>
        <v>0</v>
      </c>
      <c r="AJ1204" s="9">
        <f>SUMIF(Table1[[#Headers],[Steam Consumption]:[CHW Consumption_2]], "CHW*",D1204:AE1204)</f>
        <v>0</v>
      </c>
      <c r="AK1204" s="9">
        <f>SUMIF(Table1[[#Headers],[Steam Consumption]:[CHW Consumption_2]], "DW*",D1204:AE1204)</f>
        <v>0</v>
      </c>
      <c r="AL1204" s="9">
        <f>Table1[[#This Row],[Total Elec Consumption]]*3.412</f>
        <v>22165.580319999997</v>
      </c>
      <c r="AM1204" s="9">
        <f>Table1[[#This Row],[Total Gas Consumption]]*1</f>
        <v>0</v>
      </c>
      <c r="AN1204" s="9">
        <f>Table1[[#This Row],[Total Steam Consumption]]*950/1000</f>
        <v>0</v>
      </c>
      <c r="AO1204" s="9">
        <f>Table1[[#This Row],[Total HW Consumption]]</f>
        <v>0</v>
      </c>
      <c r="AP1204" s="9">
        <f>Table1[[#This Row],[Total CHW Consumption]]</f>
        <v>0</v>
      </c>
      <c r="AQ1204" s="9">
        <f>Table1[[#This Row],[Total DW Consumption]]*0</f>
        <v>0</v>
      </c>
      <c r="AR1204" s="9">
        <f>SUM(Table1[[#This Row],[Total Elec Energy]:[Total DW Energy]])</f>
        <v>22165.580319999997</v>
      </c>
      <c r="AS1204" s="7">
        <f>IFERROR(Table1[[#This Row],[Total Building Energy (kBTU)]]/Table1[[#This Row],[Building Area]],0)</f>
        <v>1.7214647654551101</v>
      </c>
    </row>
    <row r="1205" spans="1:45" x14ac:dyDescent="0.25">
      <c r="A1205" s="4">
        <v>43556</v>
      </c>
      <c r="B1205" t="s">
        <v>72</v>
      </c>
      <c r="C1205">
        <f>VLOOKUP(Table1[[#This Row],[Building]],Building_Areas,2,FALSE)</f>
        <v>69559</v>
      </c>
      <c r="E1205">
        <v>28606.956521739128</v>
      </c>
      <c r="F1205">
        <v>97628.997190635448</v>
      </c>
      <c r="G1205">
        <v>1.403542276206321</v>
      </c>
      <c r="K1205">
        <v>22061.538461538461</v>
      </c>
      <c r="L1205">
        <v>0</v>
      </c>
      <c r="AF1205" s="9">
        <f>SUMIF(Table1[[#Headers],[Steam Consumption]:[CHW Consumption_2]], "Elec*",D1205:AE1205)</f>
        <v>28606.956521739128</v>
      </c>
      <c r="AG1205" s="9">
        <f>SUMIF(Table1[[#Headers],[Steam Consumption]:[CHW Consumption_2]], "Gas*",D1205:AE1205)</f>
        <v>0</v>
      </c>
      <c r="AH1205" s="9">
        <f>SUMIF(Table1[[#Headers],[Steam Consumption]:[CHW Consumption_2]], "Steam*",D1205:AE1205)</f>
        <v>0</v>
      </c>
      <c r="AI1205" s="9">
        <f>SUMIF(Table1[[#Headers],[Steam Consumption]:[CHW Consumption_2]], "HW *",D1205:AE1205)</f>
        <v>22061.538461538461</v>
      </c>
      <c r="AJ1205" s="9">
        <f>SUMIF(Table1[[#Headers],[Steam Consumption]:[CHW Consumption_2]], "CHW*",D1205:AE1205)</f>
        <v>0</v>
      </c>
      <c r="AK1205" s="9">
        <f>SUMIF(Table1[[#Headers],[Steam Consumption]:[CHW Consumption_2]], "DW*",D1205:AE1205)</f>
        <v>0</v>
      </c>
      <c r="AL1205" s="9">
        <f>Table1[[#This Row],[Total Elec Consumption]]*3.412</f>
        <v>97606.93565217391</v>
      </c>
      <c r="AM1205" s="9">
        <f>Table1[[#This Row],[Total Gas Consumption]]*1</f>
        <v>0</v>
      </c>
      <c r="AN1205" s="9">
        <f>Table1[[#This Row],[Total Steam Consumption]]*950/1000</f>
        <v>0</v>
      </c>
      <c r="AO1205" s="9">
        <f>Table1[[#This Row],[Total HW Consumption]]</f>
        <v>22061.538461538461</v>
      </c>
      <c r="AP1205" s="9">
        <f>Table1[[#This Row],[Total CHW Consumption]]</f>
        <v>0</v>
      </c>
      <c r="AQ1205" s="9">
        <f>Table1[[#This Row],[Total DW Consumption]]*0</f>
        <v>0</v>
      </c>
      <c r="AR1205" s="9">
        <f>SUM(Table1[[#This Row],[Total Elec Energy]:[Total DW Energy]])</f>
        <v>119668.47411371238</v>
      </c>
      <c r="AS1205" s="7">
        <f>IFERROR(Table1[[#This Row],[Total Building Energy (kBTU)]]/Table1[[#This Row],[Building Area]],0)</f>
        <v>1.7203880750688247</v>
      </c>
    </row>
    <row r="1206" spans="1:45" x14ac:dyDescent="0.25">
      <c r="A1206" s="4">
        <v>44713</v>
      </c>
      <c r="B1206" t="s">
        <v>66</v>
      </c>
      <c r="C1206">
        <f>VLOOKUP(Table1[[#This Row],[Building]],Building_Areas,2,FALSE)</f>
        <v>39542</v>
      </c>
      <c r="D1206">
        <v>0</v>
      </c>
      <c r="E1206">
        <v>19911.428571428569</v>
      </c>
      <c r="F1206">
        <v>67937.794285714277</v>
      </c>
      <c r="G1206">
        <v>1.7181173002304959</v>
      </c>
      <c r="AF1206" s="9">
        <f>SUMIF(Table1[[#Headers],[Steam Consumption]:[CHW Consumption_2]], "Elec*",D1206:AE1206)</f>
        <v>19911.428571428569</v>
      </c>
      <c r="AG1206" s="9">
        <f>SUMIF(Table1[[#Headers],[Steam Consumption]:[CHW Consumption_2]], "Gas*",D1206:AE1206)</f>
        <v>0</v>
      </c>
      <c r="AH1206" s="9">
        <f>SUMIF(Table1[[#Headers],[Steam Consumption]:[CHW Consumption_2]], "Steam*",D1206:AE1206)</f>
        <v>0</v>
      </c>
      <c r="AI1206" s="9">
        <f>SUMIF(Table1[[#Headers],[Steam Consumption]:[CHW Consumption_2]], "HW *",D1206:AE1206)</f>
        <v>0</v>
      </c>
      <c r="AJ1206" s="9">
        <f>SUMIF(Table1[[#Headers],[Steam Consumption]:[CHW Consumption_2]], "CHW*",D1206:AE1206)</f>
        <v>0</v>
      </c>
      <c r="AK1206" s="9">
        <f>SUMIF(Table1[[#Headers],[Steam Consumption]:[CHW Consumption_2]], "DW*",D1206:AE1206)</f>
        <v>0</v>
      </c>
      <c r="AL1206" s="9">
        <f>Table1[[#This Row],[Total Elec Consumption]]*3.412</f>
        <v>67937.794285714277</v>
      </c>
      <c r="AM1206" s="9">
        <f>Table1[[#This Row],[Total Gas Consumption]]*1</f>
        <v>0</v>
      </c>
      <c r="AN1206" s="9">
        <f>Table1[[#This Row],[Total Steam Consumption]]*950/1000</f>
        <v>0</v>
      </c>
      <c r="AO1206" s="9">
        <f>Table1[[#This Row],[Total HW Consumption]]</f>
        <v>0</v>
      </c>
      <c r="AP1206" s="9">
        <f>Table1[[#This Row],[Total CHW Consumption]]</f>
        <v>0</v>
      </c>
      <c r="AQ1206" s="9">
        <f>Table1[[#This Row],[Total DW Consumption]]*0</f>
        <v>0</v>
      </c>
      <c r="AR1206" s="9">
        <f>SUM(Table1[[#This Row],[Total Elec Energy]:[Total DW Energy]])</f>
        <v>67937.794285714277</v>
      </c>
      <c r="AS1206" s="7">
        <f>IFERROR(Table1[[#This Row],[Total Building Energy (kBTU)]]/Table1[[#This Row],[Building Area]],0)</f>
        <v>1.7181173002304961</v>
      </c>
    </row>
    <row r="1207" spans="1:45" x14ac:dyDescent="0.25">
      <c r="A1207" s="4">
        <v>44682</v>
      </c>
      <c r="B1207" t="s">
        <v>97</v>
      </c>
      <c r="C1207">
        <f>VLOOKUP(Table1[[#This Row],[Building]],Building_Areas,2,FALSE)</f>
        <v>15616</v>
      </c>
      <c r="E1207">
        <v>6938.6551724137926</v>
      </c>
      <c r="F1207">
        <v>337950.55351724138</v>
      </c>
      <c r="G1207">
        <v>21.641300814372531</v>
      </c>
      <c r="J1207">
        <v>3142.7586206896549</v>
      </c>
      <c r="AF1207" s="9">
        <f>SUMIF(Table1[[#Headers],[Steam Consumption]:[CHW Consumption_2]], "Elec*",D1207:AE1207)</f>
        <v>6938.6551724137926</v>
      </c>
      <c r="AG1207" s="9">
        <f>SUMIF(Table1[[#Headers],[Steam Consumption]:[CHW Consumption_2]], "Gas*",D1207:AE1207)</f>
        <v>3142.7586206896549</v>
      </c>
      <c r="AH1207" s="9">
        <f>SUMIF(Table1[[#Headers],[Steam Consumption]:[CHW Consumption_2]], "Steam*",D1207:AE1207)</f>
        <v>0</v>
      </c>
      <c r="AI1207" s="9">
        <f>SUMIF(Table1[[#Headers],[Steam Consumption]:[CHW Consumption_2]], "HW *",D1207:AE1207)</f>
        <v>0</v>
      </c>
      <c r="AJ1207" s="9">
        <f>SUMIF(Table1[[#Headers],[Steam Consumption]:[CHW Consumption_2]], "CHW*",D1207:AE1207)</f>
        <v>0</v>
      </c>
      <c r="AK1207" s="9">
        <f>SUMIF(Table1[[#Headers],[Steam Consumption]:[CHW Consumption_2]], "DW*",D1207:AE1207)</f>
        <v>0</v>
      </c>
      <c r="AL1207" s="9">
        <f>Table1[[#This Row],[Total Elec Consumption]]*3.412</f>
        <v>23674.691448275858</v>
      </c>
      <c r="AM1207" s="9">
        <f>Table1[[#This Row],[Total Gas Consumption]]*1</f>
        <v>3142.7586206896549</v>
      </c>
      <c r="AN1207" s="9">
        <f>Table1[[#This Row],[Total Steam Consumption]]*950/1000</f>
        <v>0</v>
      </c>
      <c r="AO1207" s="9">
        <f>Table1[[#This Row],[Total HW Consumption]]</f>
        <v>0</v>
      </c>
      <c r="AP1207" s="9">
        <f>Table1[[#This Row],[Total CHW Consumption]]</f>
        <v>0</v>
      </c>
      <c r="AQ1207" s="9">
        <f>Table1[[#This Row],[Total DW Consumption]]*0</f>
        <v>0</v>
      </c>
      <c r="AR1207" s="9">
        <f>SUM(Table1[[#This Row],[Total Elec Energy]:[Total DW Energy]])</f>
        <v>26817.450068965514</v>
      </c>
      <c r="AS1207" s="7">
        <f>IFERROR(Table1[[#This Row],[Total Building Energy (kBTU)]]/Table1[[#This Row],[Building Area]],0)</f>
        <v>1.7173059726540416</v>
      </c>
    </row>
    <row r="1208" spans="1:45" x14ac:dyDescent="0.25">
      <c r="A1208" s="4">
        <v>43221</v>
      </c>
      <c r="B1208" t="s">
        <v>101</v>
      </c>
      <c r="C1208">
        <f>VLOOKUP(Table1[[#This Row],[Building]],Building_Areas,2,FALSE)</f>
        <v>30399</v>
      </c>
      <c r="D1208">
        <v>6787.9310344827582</v>
      </c>
      <c r="E1208">
        <v>8415.9259259259252</v>
      </c>
      <c r="F1208">
        <v>6236293.7669833964</v>
      </c>
      <c r="G1208">
        <v>205.14799062414539</v>
      </c>
      <c r="H1208">
        <v>0</v>
      </c>
      <c r="I1208">
        <v>4978.1724137931033</v>
      </c>
      <c r="AF1208" s="9">
        <f>SUMIF(Table1[[#Headers],[Steam Consumption]:[CHW Consumption_2]], "Elec*",D1208:AE1208)</f>
        <v>13394.098339719028</v>
      </c>
      <c r="AG1208" s="9">
        <f>SUMIF(Table1[[#Headers],[Steam Consumption]:[CHW Consumption_2]], "Gas*",D1208:AE1208)</f>
        <v>0</v>
      </c>
      <c r="AH1208" s="9">
        <f>SUMIF(Table1[[#Headers],[Steam Consumption]:[CHW Consumption_2]], "Steam*",D1208:AE1208)</f>
        <v>6787.9310344827582</v>
      </c>
      <c r="AI1208" s="9">
        <f>SUMIF(Table1[[#Headers],[Steam Consumption]:[CHW Consumption_2]], "HW *",D1208:AE1208)</f>
        <v>0</v>
      </c>
      <c r="AJ1208" s="9">
        <f>SUMIF(Table1[[#Headers],[Steam Consumption]:[CHW Consumption_2]], "CHW*",D1208:AE1208)</f>
        <v>0</v>
      </c>
      <c r="AK1208" s="9">
        <f>SUMIF(Table1[[#Headers],[Steam Consumption]:[CHW Consumption_2]], "DW*",D1208:AE1208)</f>
        <v>0</v>
      </c>
      <c r="AL1208" s="9">
        <f>Table1[[#This Row],[Total Elec Consumption]]*3.412</f>
        <v>45700.663535121326</v>
      </c>
      <c r="AM1208" s="9">
        <f>Table1[[#This Row],[Total Gas Consumption]]*1</f>
        <v>0</v>
      </c>
      <c r="AN1208" s="9">
        <f>Table1[[#This Row],[Total Steam Consumption]]*950/1000</f>
        <v>6448.5344827586196</v>
      </c>
      <c r="AO1208" s="9">
        <f>Table1[[#This Row],[Total HW Consumption]]</f>
        <v>0</v>
      </c>
      <c r="AP1208" s="9">
        <f>Table1[[#This Row],[Total CHW Consumption]]</f>
        <v>0</v>
      </c>
      <c r="AQ1208" s="9">
        <f>Table1[[#This Row],[Total DW Consumption]]*0</f>
        <v>0</v>
      </c>
      <c r="AR1208" s="9">
        <f>SUM(Table1[[#This Row],[Total Elec Energy]:[Total DW Energy]])</f>
        <v>52149.198017879942</v>
      </c>
      <c r="AS1208" s="7">
        <f>IFERROR(Table1[[#This Row],[Total Building Energy (kBTU)]]/Table1[[#This Row],[Building Area]],0)</f>
        <v>1.7154905759360486</v>
      </c>
    </row>
    <row r="1209" spans="1:45" x14ac:dyDescent="0.25">
      <c r="A1209" s="4">
        <v>43862</v>
      </c>
      <c r="B1209" t="s">
        <v>116</v>
      </c>
      <c r="C1209">
        <f>VLOOKUP(Table1[[#This Row],[Building]],Building_Areas,2,FALSE)</f>
        <v>12876</v>
      </c>
      <c r="E1209">
        <v>6470.4117647058829</v>
      </c>
      <c r="F1209">
        <v>22077.044941176471</v>
      </c>
      <c r="G1209">
        <v>1.714588765235824</v>
      </c>
      <c r="AF1209" s="9">
        <f>SUMIF(Table1[[#Headers],[Steam Consumption]:[CHW Consumption_2]], "Elec*",D1209:AE1209)</f>
        <v>6470.4117647058829</v>
      </c>
      <c r="AG1209" s="9">
        <f>SUMIF(Table1[[#Headers],[Steam Consumption]:[CHW Consumption_2]], "Gas*",D1209:AE1209)</f>
        <v>0</v>
      </c>
      <c r="AH1209" s="9">
        <f>SUMIF(Table1[[#Headers],[Steam Consumption]:[CHW Consumption_2]], "Steam*",D1209:AE1209)</f>
        <v>0</v>
      </c>
      <c r="AI1209" s="9">
        <f>SUMIF(Table1[[#Headers],[Steam Consumption]:[CHW Consumption_2]], "HW *",D1209:AE1209)</f>
        <v>0</v>
      </c>
      <c r="AJ1209" s="9">
        <f>SUMIF(Table1[[#Headers],[Steam Consumption]:[CHW Consumption_2]], "CHW*",D1209:AE1209)</f>
        <v>0</v>
      </c>
      <c r="AK1209" s="9">
        <f>SUMIF(Table1[[#Headers],[Steam Consumption]:[CHW Consumption_2]], "DW*",D1209:AE1209)</f>
        <v>0</v>
      </c>
      <c r="AL1209" s="9">
        <f>Table1[[#This Row],[Total Elec Consumption]]*3.412</f>
        <v>22077.044941176471</v>
      </c>
      <c r="AM1209" s="9">
        <f>Table1[[#This Row],[Total Gas Consumption]]*1</f>
        <v>0</v>
      </c>
      <c r="AN1209" s="9">
        <f>Table1[[#This Row],[Total Steam Consumption]]*950/1000</f>
        <v>0</v>
      </c>
      <c r="AO1209" s="9">
        <f>Table1[[#This Row],[Total HW Consumption]]</f>
        <v>0</v>
      </c>
      <c r="AP1209" s="9">
        <f>Table1[[#This Row],[Total CHW Consumption]]</f>
        <v>0</v>
      </c>
      <c r="AQ1209" s="9">
        <f>Table1[[#This Row],[Total DW Consumption]]*0</f>
        <v>0</v>
      </c>
      <c r="AR1209" s="9">
        <f>SUM(Table1[[#This Row],[Total Elec Energy]:[Total DW Energy]])</f>
        <v>22077.044941176471</v>
      </c>
      <c r="AS1209" s="7">
        <f>IFERROR(Table1[[#This Row],[Total Building Energy (kBTU)]]/Table1[[#This Row],[Building Area]],0)</f>
        <v>1.714588765235824</v>
      </c>
    </row>
    <row r="1210" spans="1:45" x14ac:dyDescent="0.25">
      <c r="A1210" s="4">
        <v>43101</v>
      </c>
      <c r="B1210" t="s">
        <v>61</v>
      </c>
      <c r="C1210">
        <f>VLOOKUP(Table1[[#This Row],[Building]],Building_Areas,2,FALSE)</f>
        <v>41576</v>
      </c>
      <c r="D1210">
        <v>0</v>
      </c>
      <c r="E1210">
        <v>20891.78571428571</v>
      </c>
      <c r="F1210">
        <v>71282.77285714286</v>
      </c>
      <c r="G1210">
        <v>1.714517338299568</v>
      </c>
      <c r="AF1210" s="9">
        <f>SUMIF(Table1[[#Headers],[Steam Consumption]:[CHW Consumption_2]], "Elec*",D1210:AE1210)</f>
        <v>20891.78571428571</v>
      </c>
      <c r="AG1210" s="9">
        <f>SUMIF(Table1[[#Headers],[Steam Consumption]:[CHW Consumption_2]], "Gas*",D1210:AE1210)</f>
        <v>0</v>
      </c>
      <c r="AH1210" s="9">
        <f>SUMIF(Table1[[#Headers],[Steam Consumption]:[CHW Consumption_2]], "Steam*",D1210:AE1210)</f>
        <v>0</v>
      </c>
      <c r="AI1210" s="9">
        <f>SUMIF(Table1[[#Headers],[Steam Consumption]:[CHW Consumption_2]], "HW *",D1210:AE1210)</f>
        <v>0</v>
      </c>
      <c r="AJ1210" s="9">
        <f>SUMIF(Table1[[#Headers],[Steam Consumption]:[CHW Consumption_2]], "CHW*",D1210:AE1210)</f>
        <v>0</v>
      </c>
      <c r="AK1210" s="9">
        <f>SUMIF(Table1[[#Headers],[Steam Consumption]:[CHW Consumption_2]], "DW*",D1210:AE1210)</f>
        <v>0</v>
      </c>
      <c r="AL1210" s="9">
        <f>Table1[[#This Row],[Total Elec Consumption]]*3.412</f>
        <v>71282.772857142845</v>
      </c>
      <c r="AM1210" s="9">
        <f>Table1[[#This Row],[Total Gas Consumption]]*1</f>
        <v>0</v>
      </c>
      <c r="AN1210" s="9">
        <f>Table1[[#This Row],[Total Steam Consumption]]*950/1000</f>
        <v>0</v>
      </c>
      <c r="AO1210" s="9">
        <f>Table1[[#This Row],[Total HW Consumption]]</f>
        <v>0</v>
      </c>
      <c r="AP1210" s="9">
        <f>Table1[[#This Row],[Total CHW Consumption]]</f>
        <v>0</v>
      </c>
      <c r="AQ1210" s="9">
        <f>Table1[[#This Row],[Total DW Consumption]]*0</f>
        <v>0</v>
      </c>
      <c r="AR1210" s="9">
        <f>SUM(Table1[[#This Row],[Total Elec Energy]:[Total DW Energy]])</f>
        <v>71282.772857142845</v>
      </c>
      <c r="AS1210" s="7">
        <f>IFERROR(Table1[[#This Row],[Total Building Energy (kBTU)]]/Table1[[#This Row],[Building Area]],0)</f>
        <v>1.7145173382995682</v>
      </c>
    </row>
    <row r="1211" spans="1:45" x14ac:dyDescent="0.25">
      <c r="A1211" s="4">
        <v>43556</v>
      </c>
      <c r="B1211" t="s">
        <v>61</v>
      </c>
      <c r="C1211">
        <f>VLOOKUP(Table1[[#This Row],[Building]],Building_Areas,2,FALSE)</f>
        <v>41576</v>
      </c>
      <c r="D1211">
        <v>0</v>
      </c>
      <c r="E1211">
        <v>20883.91304347826</v>
      </c>
      <c r="F1211">
        <v>71255.911304347828</v>
      </c>
      <c r="G1211">
        <v>1.7138712551555659</v>
      </c>
      <c r="AF1211" s="9">
        <f>SUMIF(Table1[[#Headers],[Steam Consumption]:[CHW Consumption_2]], "Elec*",D1211:AE1211)</f>
        <v>20883.91304347826</v>
      </c>
      <c r="AG1211" s="9">
        <f>SUMIF(Table1[[#Headers],[Steam Consumption]:[CHW Consumption_2]], "Gas*",D1211:AE1211)</f>
        <v>0</v>
      </c>
      <c r="AH1211" s="9">
        <f>SUMIF(Table1[[#Headers],[Steam Consumption]:[CHW Consumption_2]], "Steam*",D1211:AE1211)</f>
        <v>0</v>
      </c>
      <c r="AI1211" s="9">
        <f>SUMIF(Table1[[#Headers],[Steam Consumption]:[CHW Consumption_2]], "HW *",D1211:AE1211)</f>
        <v>0</v>
      </c>
      <c r="AJ1211" s="9">
        <f>SUMIF(Table1[[#Headers],[Steam Consumption]:[CHW Consumption_2]], "CHW*",D1211:AE1211)</f>
        <v>0</v>
      </c>
      <c r="AK1211" s="9">
        <f>SUMIF(Table1[[#Headers],[Steam Consumption]:[CHW Consumption_2]], "DW*",D1211:AE1211)</f>
        <v>0</v>
      </c>
      <c r="AL1211" s="9">
        <f>Table1[[#This Row],[Total Elec Consumption]]*3.412</f>
        <v>71255.911304347828</v>
      </c>
      <c r="AM1211" s="9">
        <f>Table1[[#This Row],[Total Gas Consumption]]*1</f>
        <v>0</v>
      </c>
      <c r="AN1211" s="9">
        <f>Table1[[#This Row],[Total Steam Consumption]]*950/1000</f>
        <v>0</v>
      </c>
      <c r="AO1211" s="9">
        <f>Table1[[#This Row],[Total HW Consumption]]</f>
        <v>0</v>
      </c>
      <c r="AP1211" s="9">
        <f>Table1[[#This Row],[Total CHW Consumption]]</f>
        <v>0</v>
      </c>
      <c r="AQ1211" s="9">
        <f>Table1[[#This Row],[Total DW Consumption]]*0</f>
        <v>0</v>
      </c>
      <c r="AR1211" s="9">
        <f>SUM(Table1[[#This Row],[Total Elec Energy]:[Total DW Energy]])</f>
        <v>71255.911304347828</v>
      </c>
      <c r="AS1211" s="7">
        <f>IFERROR(Table1[[#This Row],[Total Building Energy (kBTU)]]/Table1[[#This Row],[Building Area]],0)</f>
        <v>1.7138712551555664</v>
      </c>
    </row>
    <row r="1212" spans="1:45" x14ac:dyDescent="0.25">
      <c r="A1212" s="4">
        <v>44682</v>
      </c>
      <c r="B1212" t="s">
        <v>66</v>
      </c>
      <c r="C1212">
        <f>VLOOKUP(Table1[[#This Row],[Building]],Building_Areas,2,FALSE)</f>
        <v>39542</v>
      </c>
      <c r="D1212">
        <v>0</v>
      </c>
      <c r="E1212">
        <v>19859.928571428569</v>
      </c>
      <c r="F1212">
        <v>67762.076285714269</v>
      </c>
      <c r="G1212">
        <v>1.713673468355527</v>
      </c>
      <c r="AF1212" s="9">
        <f>SUMIF(Table1[[#Headers],[Steam Consumption]:[CHW Consumption_2]], "Elec*",D1212:AE1212)</f>
        <v>19859.928571428569</v>
      </c>
      <c r="AG1212" s="9">
        <f>SUMIF(Table1[[#Headers],[Steam Consumption]:[CHW Consumption_2]], "Gas*",D1212:AE1212)</f>
        <v>0</v>
      </c>
      <c r="AH1212" s="9">
        <f>SUMIF(Table1[[#Headers],[Steam Consumption]:[CHW Consumption_2]], "Steam*",D1212:AE1212)</f>
        <v>0</v>
      </c>
      <c r="AI1212" s="9">
        <f>SUMIF(Table1[[#Headers],[Steam Consumption]:[CHW Consumption_2]], "HW *",D1212:AE1212)</f>
        <v>0</v>
      </c>
      <c r="AJ1212" s="9">
        <f>SUMIF(Table1[[#Headers],[Steam Consumption]:[CHW Consumption_2]], "CHW*",D1212:AE1212)</f>
        <v>0</v>
      </c>
      <c r="AK1212" s="9">
        <f>SUMIF(Table1[[#Headers],[Steam Consumption]:[CHW Consumption_2]], "DW*",D1212:AE1212)</f>
        <v>0</v>
      </c>
      <c r="AL1212" s="9">
        <f>Table1[[#This Row],[Total Elec Consumption]]*3.412</f>
        <v>67762.076285714269</v>
      </c>
      <c r="AM1212" s="9">
        <f>Table1[[#This Row],[Total Gas Consumption]]*1</f>
        <v>0</v>
      </c>
      <c r="AN1212" s="9">
        <f>Table1[[#This Row],[Total Steam Consumption]]*950/1000</f>
        <v>0</v>
      </c>
      <c r="AO1212" s="9">
        <f>Table1[[#This Row],[Total HW Consumption]]</f>
        <v>0</v>
      </c>
      <c r="AP1212" s="9">
        <f>Table1[[#This Row],[Total CHW Consumption]]</f>
        <v>0</v>
      </c>
      <c r="AQ1212" s="9">
        <f>Table1[[#This Row],[Total DW Consumption]]*0</f>
        <v>0</v>
      </c>
      <c r="AR1212" s="9">
        <f>SUM(Table1[[#This Row],[Total Elec Energy]:[Total DW Energy]])</f>
        <v>67762.076285714269</v>
      </c>
      <c r="AS1212" s="7">
        <f>IFERROR(Table1[[#This Row],[Total Building Energy (kBTU)]]/Table1[[#This Row],[Building Area]],0)</f>
        <v>1.7136734683555275</v>
      </c>
    </row>
    <row r="1213" spans="1:45" x14ac:dyDescent="0.25">
      <c r="A1213" s="4">
        <v>43586</v>
      </c>
      <c r="B1213" t="s">
        <v>97</v>
      </c>
      <c r="C1213">
        <f>VLOOKUP(Table1[[#This Row],[Building]],Building_Areas,2,FALSE)</f>
        <v>15616</v>
      </c>
      <c r="E1213">
        <v>6145.045454545454</v>
      </c>
      <c r="F1213">
        <v>595758.56175757572</v>
      </c>
      <c r="G1213">
        <v>38.15052265353328</v>
      </c>
      <c r="J1213">
        <v>5747.9166666666661</v>
      </c>
      <c r="AF1213" s="9">
        <f>SUMIF(Table1[[#Headers],[Steam Consumption]:[CHW Consumption_2]], "Elec*",D1213:AE1213)</f>
        <v>6145.045454545454</v>
      </c>
      <c r="AG1213" s="9">
        <f>SUMIF(Table1[[#Headers],[Steam Consumption]:[CHW Consumption_2]], "Gas*",D1213:AE1213)</f>
        <v>5747.9166666666661</v>
      </c>
      <c r="AH1213" s="9">
        <f>SUMIF(Table1[[#Headers],[Steam Consumption]:[CHW Consumption_2]], "Steam*",D1213:AE1213)</f>
        <v>0</v>
      </c>
      <c r="AI1213" s="9">
        <f>SUMIF(Table1[[#Headers],[Steam Consumption]:[CHW Consumption_2]], "HW *",D1213:AE1213)</f>
        <v>0</v>
      </c>
      <c r="AJ1213" s="9">
        <f>SUMIF(Table1[[#Headers],[Steam Consumption]:[CHW Consumption_2]], "CHW*",D1213:AE1213)</f>
        <v>0</v>
      </c>
      <c r="AK1213" s="9">
        <f>SUMIF(Table1[[#Headers],[Steam Consumption]:[CHW Consumption_2]], "DW*",D1213:AE1213)</f>
        <v>0</v>
      </c>
      <c r="AL1213" s="9">
        <f>Table1[[#This Row],[Total Elec Consumption]]*3.412</f>
        <v>20966.895090909089</v>
      </c>
      <c r="AM1213" s="9">
        <f>Table1[[#This Row],[Total Gas Consumption]]*1</f>
        <v>5747.9166666666661</v>
      </c>
      <c r="AN1213" s="9">
        <f>Table1[[#This Row],[Total Steam Consumption]]*950/1000</f>
        <v>0</v>
      </c>
      <c r="AO1213" s="9">
        <f>Table1[[#This Row],[Total HW Consumption]]</f>
        <v>0</v>
      </c>
      <c r="AP1213" s="9">
        <f>Table1[[#This Row],[Total CHW Consumption]]</f>
        <v>0</v>
      </c>
      <c r="AQ1213" s="9">
        <f>Table1[[#This Row],[Total DW Consumption]]*0</f>
        <v>0</v>
      </c>
      <c r="AR1213" s="9">
        <f>SUM(Table1[[#This Row],[Total Elec Energy]:[Total DW Energy]])</f>
        <v>26714.811757575757</v>
      </c>
      <c r="AS1213" s="7">
        <f>IFERROR(Table1[[#This Row],[Total Building Energy (kBTU)]]/Table1[[#This Row],[Building Area]],0)</f>
        <v>1.7107333348857425</v>
      </c>
    </row>
    <row r="1214" spans="1:45" x14ac:dyDescent="0.25">
      <c r="A1214" s="4">
        <v>43647</v>
      </c>
      <c r="B1214" t="s">
        <v>110</v>
      </c>
      <c r="C1214">
        <f>VLOOKUP(Table1[[#This Row],[Building]],Building_Areas,2,FALSE)</f>
        <v>24062</v>
      </c>
      <c r="E1214">
        <v>102</v>
      </c>
      <c r="F1214">
        <v>41145.307999999997</v>
      </c>
      <c r="G1214">
        <v>1.7099704097747479</v>
      </c>
      <c r="H1214">
        <v>9689</v>
      </c>
      <c r="I1214">
        <v>2268</v>
      </c>
      <c r="L1214">
        <v>0</v>
      </c>
      <c r="AF1214" s="9">
        <f>SUMIF(Table1[[#Headers],[Steam Consumption]:[CHW Consumption_2]], "Elec*",D1214:AE1214)</f>
        <v>12059</v>
      </c>
      <c r="AG1214" s="9">
        <f>SUMIF(Table1[[#Headers],[Steam Consumption]:[CHW Consumption_2]], "Gas*",D1214:AE1214)</f>
        <v>0</v>
      </c>
      <c r="AH1214" s="9">
        <f>SUMIF(Table1[[#Headers],[Steam Consumption]:[CHW Consumption_2]], "Steam*",D1214:AE1214)</f>
        <v>0</v>
      </c>
      <c r="AI1214" s="9">
        <f>SUMIF(Table1[[#Headers],[Steam Consumption]:[CHW Consumption_2]], "HW *",D1214:AE1214)</f>
        <v>0</v>
      </c>
      <c r="AJ1214" s="9">
        <f>SUMIF(Table1[[#Headers],[Steam Consumption]:[CHW Consumption_2]], "CHW*",D1214:AE1214)</f>
        <v>0</v>
      </c>
      <c r="AK1214" s="9">
        <f>SUMIF(Table1[[#Headers],[Steam Consumption]:[CHW Consumption_2]], "DW*",D1214:AE1214)</f>
        <v>0</v>
      </c>
      <c r="AL1214" s="9">
        <f>Table1[[#This Row],[Total Elec Consumption]]*3.412</f>
        <v>41145.307999999997</v>
      </c>
      <c r="AM1214" s="9">
        <f>Table1[[#This Row],[Total Gas Consumption]]*1</f>
        <v>0</v>
      </c>
      <c r="AN1214" s="9">
        <f>Table1[[#This Row],[Total Steam Consumption]]*950/1000</f>
        <v>0</v>
      </c>
      <c r="AO1214" s="9">
        <f>Table1[[#This Row],[Total HW Consumption]]</f>
        <v>0</v>
      </c>
      <c r="AP1214" s="9">
        <f>Table1[[#This Row],[Total CHW Consumption]]</f>
        <v>0</v>
      </c>
      <c r="AQ1214" s="9">
        <f>Table1[[#This Row],[Total DW Consumption]]*0</f>
        <v>0</v>
      </c>
      <c r="AR1214" s="9">
        <f>SUM(Table1[[#This Row],[Total Elec Energy]:[Total DW Energy]])</f>
        <v>41145.307999999997</v>
      </c>
      <c r="AS1214" s="7">
        <f>IFERROR(Table1[[#This Row],[Total Building Energy (kBTU)]]/Table1[[#This Row],[Building Area]],0)</f>
        <v>1.7099704097747483</v>
      </c>
    </row>
    <row r="1215" spans="1:45" x14ac:dyDescent="0.25">
      <c r="A1215" s="4">
        <v>43525</v>
      </c>
      <c r="B1215" t="s">
        <v>61</v>
      </c>
      <c r="C1215">
        <f>VLOOKUP(Table1[[#This Row],[Building]],Building_Areas,2,FALSE)</f>
        <v>41576</v>
      </c>
      <c r="D1215">
        <v>0</v>
      </c>
      <c r="E1215">
        <v>20824</v>
      </c>
      <c r="F1215">
        <v>71051.487999999998</v>
      </c>
      <c r="G1215">
        <v>1.7089543967673659</v>
      </c>
      <c r="AF1215" s="9">
        <f>SUMIF(Table1[[#Headers],[Steam Consumption]:[CHW Consumption_2]], "Elec*",D1215:AE1215)</f>
        <v>20824</v>
      </c>
      <c r="AG1215" s="9">
        <f>SUMIF(Table1[[#Headers],[Steam Consumption]:[CHW Consumption_2]], "Gas*",D1215:AE1215)</f>
        <v>0</v>
      </c>
      <c r="AH1215" s="9">
        <f>SUMIF(Table1[[#Headers],[Steam Consumption]:[CHW Consumption_2]], "Steam*",D1215:AE1215)</f>
        <v>0</v>
      </c>
      <c r="AI1215" s="9">
        <f>SUMIF(Table1[[#Headers],[Steam Consumption]:[CHW Consumption_2]], "HW *",D1215:AE1215)</f>
        <v>0</v>
      </c>
      <c r="AJ1215" s="9">
        <f>SUMIF(Table1[[#Headers],[Steam Consumption]:[CHW Consumption_2]], "CHW*",D1215:AE1215)</f>
        <v>0</v>
      </c>
      <c r="AK1215" s="9">
        <f>SUMIF(Table1[[#Headers],[Steam Consumption]:[CHW Consumption_2]], "DW*",D1215:AE1215)</f>
        <v>0</v>
      </c>
      <c r="AL1215" s="9">
        <f>Table1[[#This Row],[Total Elec Consumption]]*3.412</f>
        <v>71051.487999999998</v>
      </c>
      <c r="AM1215" s="9">
        <f>Table1[[#This Row],[Total Gas Consumption]]*1</f>
        <v>0</v>
      </c>
      <c r="AN1215" s="9">
        <f>Table1[[#This Row],[Total Steam Consumption]]*950/1000</f>
        <v>0</v>
      </c>
      <c r="AO1215" s="9">
        <f>Table1[[#This Row],[Total HW Consumption]]</f>
        <v>0</v>
      </c>
      <c r="AP1215" s="9">
        <f>Table1[[#This Row],[Total CHW Consumption]]</f>
        <v>0</v>
      </c>
      <c r="AQ1215" s="9">
        <f>Table1[[#This Row],[Total DW Consumption]]*0</f>
        <v>0</v>
      </c>
      <c r="AR1215" s="9">
        <f>SUM(Table1[[#This Row],[Total Elec Energy]:[Total DW Energy]])</f>
        <v>71051.487999999998</v>
      </c>
      <c r="AS1215" s="7">
        <f>IFERROR(Table1[[#This Row],[Total Building Energy (kBTU)]]/Table1[[#This Row],[Building Area]],0)</f>
        <v>1.7089543967673657</v>
      </c>
    </row>
    <row r="1216" spans="1:45" x14ac:dyDescent="0.25">
      <c r="A1216" s="4">
        <v>43466</v>
      </c>
      <c r="B1216" t="s">
        <v>61</v>
      </c>
      <c r="C1216">
        <f>VLOOKUP(Table1[[#This Row],[Building]],Building_Areas,2,FALSE)</f>
        <v>41576</v>
      </c>
      <c r="D1216">
        <v>0</v>
      </c>
      <c r="E1216">
        <v>20798.933333333331</v>
      </c>
      <c r="F1216">
        <v>70965.960533333317</v>
      </c>
      <c r="G1216">
        <v>1.7068972612404589</v>
      </c>
      <c r="AF1216" s="9">
        <f>SUMIF(Table1[[#Headers],[Steam Consumption]:[CHW Consumption_2]], "Elec*",D1216:AE1216)</f>
        <v>20798.933333333331</v>
      </c>
      <c r="AG1216" s="9">
        <f>SUMIF(Table1[[#Headers],[Steam Consumption]:[CHW Consumption_2]], "Gas*",D1216:AE1216)</f>
        <v>0</v>
      </c>
      <c r="AH1216" s="9">
        <f>SUMIF(Table1[[#Headers],[Steam Consumption]:[CHW Consumption_2]], "Steam*",D1216:AE1216)</f>
        <v>0</v>
      </c>
      <c r="AI1216" s="9">
        <f>SUMIF(Table1[[#Headers],[Steam Consumption]:[CHW Consumption_2]], "HW *",D1216:AE1216)</f>
        <v>0</v>
      </c>
      <c r="AJ1216" s="9">
        <f>SUMIF(Table1[[#Headers],[Steam Consumption]:[CHW Consumption_2]], "CHW*",D1216:AE1216)</f>
        <v>0</v>
      </c>
      <c r="AK1216" s="9">
        <f>SUMIF(Table1[[#Headers],[Steam Consumption]:[CHW Consumption_2]], "DW*",D1216:AE1216)</f>
        <v>0</v>
      </c>
      <c r="AL1216" s="9">
        <f>Table1[[#This Row],[Total Elec Consumption]]*3.412</f>
        <v>70965.960533333317</v>
      </c>
      <c r="AM1216" s="9">
        <f>Table1[[#This Row],[Total Gas Consumption]]*1</f>
        <v>0</v>
      </c>
      <c r="AN1216" s="9">
        <f>Table1[[#This Row],[Total Steam Consumption]]*950/1000</f>
        <v>0</v>
      </c>
      <c r="AO1216" s="9">
        <f>Table1[[#This Row],[Total HW Consumption]]</f>
        <v>0</v>
      </c>
      <c r="AP1216" s="9">
        <f>Table1[[#This Row],[Total CHW Consumption]]</f>
        <v>0</v>
      </c>
      <c r="AQ1216" s="9">
        <f>Table1[[#This Row],[Total DW Consumption]]*0</f>
        <v>0</v>
      </c>
      <c r="AR1216" s="9">
        <f>SUM(Table1[[#This Row],[Total Elec Energy]:[Total DW Energy]])</f>
        <v>70965.960533333317</v>
      </c>
      <c r="AS1216" s="7">
        <f>IFERROR(Table1[[#This Row],[Total Building Energy (kBTU)]]/Table1[[#This Row],[Building Area]],0)</f>
        <v>1.7068972612404589</v>
      </c>
    </row>
    <row r="1217" spans="1:45" x14ac:dyDescent="0.25">
      <c r="A1217" s="4">
        <v>43132</v>
      </c>
      <c r="B1217" t="s">
        <v>64</v>
      </c>
      <c r="C1217">
        <f>VLOOKUP(Table1[[#This Row],[Building]],Building_Areas,2,FALSE)</f>
        <v>80660</v>
      </c>
      <c r="F1217">
        <v>137626.432</v>
      </c>
      <c r="G1217">
        <v>1.7062538060996779</v>
      </c>
      <c r="H1217">
        <v>39843</v>
      </c>
      <c r="I1217">
        <v>493</v>
      </c>
      <c r="AF1217" s="9">
        <f>SUMIF(Table1[[#Headers],[Steam Consumption]:[CHW Consumption_2]], "Elec*",D1217:AE1217)</f>
        <v>40336</v>
      </c>
      <c r="AG1217" s="9">
        <f>SUMIF(Table1[[#Headers],[Steam Consumption]:[CHW Consumption_2]], "Gas*",D1217:AE1217)</f>
        <v>0</v>
      </c>
      <c r="AH1217" s="9">
        <f>SUMIF(Table1[[#Headers],[Steam Consumption]:[CHW Consumption_2]], "Steam*",D1217:AE1217)</f>
        <v>0</v>
      </c>
      <c r="AI1217" s="9">
        <f>SUMIF(Table1[[#Headers],[Steam Consumption]:[CHW Consumption_2]], "HW *",D1217:AE1217)</f>
        <v>0</v>
      </c>
      <c r="AJ1217" s="9">
        <f>SUMIF(Table1[[#Headers],[Steam Consumption]:[CHW Consumption_2]], "CHW*",D1217:AE1217)</f>
        <v>0</v>
      </c>
      <c r="AK1217" s="9">
        <f>SUMIF(Table1[[#Headers],[Steam Consumption]:[CHW Consumption_2]], "DW*",D1217:AE1217)</f>
        <v>0</v>
      </c>
      <c r="AL1217" s="9">
        <f>Table1[[#This Row],[Total Elec Consumption]]*3.412</f>
        <v>137626.432</v>
      </c>
      <c r="AM1217" s="9">
        <f>Table1[[#This Row],[Total Gas Consumption]]*1</f>
        <v>0</v>
      </c>
      <c r="AN1217" s="9">
        <f>Table1[[#This Row],[Total Steam Consumption]]*950/1000</f>
        <v>0</v>
      </c>
      <c r="AO1217" s="9">
        <f>Table1[[#This Row],[Total HW Consumption]]</f>
        <v>0</v>
      </c>
      <c r="AP1217" s="9">
        <f>Table1[[#This Row],[Total CHW Consumption]]</f>
        <v>0</v>
      </c>
      <c r="AQ1217" s="9">
        <f>Table1[[#This Row],[Total DW Consumption]]*0</f>
        <v>0</v>
      </c>
      <c r="AR1217" s="9">
        <f>SUM(Table1[[#This Row],[Total Elec Energy]:[Total DW Energy]])</f>
        <v>137626.432</v>
      </c>
      <c r="AS1217" s="7">
        <f>IFERROR(Table1[[#This Row],[Total Building Energy (kBTU)]]/Table1[[#This Row],[Building Area]],0)</f>
        <v>1.7062538060996777</v>
      </c>
    </row>
    <row r="1218" spans="1:45" x14ac:dyDescent="0.25">
      <c r="A1218" s="4">
        <v>43374</v>
      </c>
      <c r="B1218" t="s">
        <v>61</v>
      </c>
      <c r="C1218">
        <f>VLOOKUP(Table1[[#This Row],[Building]],Building_Areas,2,FALSE)</f>
        <v>41576</v>
      </c>
      <c r="D1218">
        <v>0</v>
      </c>
      <c r="E1218">
        <v>20779.6875</v>
      </c>
      <c r="F1218">
        <v>70900.293749999997</v>
      </c>
      <c r="G1218">
        <v>1.705317821579758</v>
      </c>
      <c r="AF1218" s="9">
        <f>SUMIF(Table1[[#Headers],[Steam Consumption]:[CHW Consumption_2]], "Elec*",D1218:AE1218)</f>
        <v>20779.6875</v>
      </c>
      <c r="AG1218" s="9">
        <f>SUMIF(Table1[[#Headers],[Steam Consumption]:[CHW Consumption_2]], "Gas*",D1218:AE1218)</f>
        <v>0</v>
      </c>
      <c r="AH1218" s="9">
        <f>SUMIF(Table1[[#Headers],[Steam Consumption]:[CHW Consumption_2]], "Steam*",D1218:AE1218)</f>
        <v>0</v>
      </c>
      <c r="AI1218" s="9">
        <f>SUMIF(Table1[[#Headers],[Steam Consumption]:[CHW Consumption_2]], "HW *",D1218:AE1218)</f>
        <v>0</v>
      </c>
      <c r="AJ1218" s="9">
        <f>SUMIF(Table1[[#Headers],[Steam Consumption]:[CHW Consumption_2]], "CHW*",D1218:AE1218)</f>
        <v>0</v>
      </c>
      <c r="AK1218" s="9">
        <f>SUMIF(Table1[[#Headers],[Steam Consumption]:[CHW Consumption_2]], "DW*",D1218:AE1218)</f>
        <v>0</v>
      </c>
      <c r="AL1218" s="9">
        <f>Table1[[#This Row],[Total Elec Consumption]]*3.412</f>
        <v>70900.293749999997</v>
      </c>
      <c r="AM1218" s="9">
        <f>Table1[[#This Row],[Total Gas Consumption]]*1</f>
        <v>0</v>
      </c>
      <c r="AN1218" s="9">
        <f>Table1[[#This Row],[Total Steam Consumption]]*950/1000</f>
        <v>0</v>
      </c>
      <c r="AO1218" s="9">
        <f>Table1[[#This Row],[Total HW Consumption]]</f>
        <v>0</v>
      </c>
      <c r="AP1218" s="9">
        <f>Table1[[#This Row],[Total CHW Consumption]]</f>
        <v>0</v>
      </c>
      <c r="AQ1218" s="9">
        <f>Table1[[#This Row],[Total DW Consumption]]*0</f>
        <v>0</v>
      </c>
      <c r="AR1218" s="9">
        <f>SUM(Table1[[#This Row],[Total Elec Energy]:[Total DW Energy]])</f>
        <v>70900.293749999997</v>
      </c>
      <c r="AS1218" s="7">
        <f>IFERROR(Table1[[#This Row],[Total Building Energy (kBTU)]]/Table1[[#This Row],[Building Area]],0)</f>
        <v>1.7053178215797575</v>
      </c>
    </row>
    <row r="1219" spans="1:45" x14ac:dyDescent="0.25">
      <c r="A1219" s="4">
        <v>44075</v>
      </c>
      <c r="B1219" t="s">
        <v>110</v>
      </c>
      <c r="C1219">
        <f>VLOOKUP(Table1[[#This Row],[Building]],Building_Areas,2,FALSE)</f>
        <v>24062</v>
      </c>
      <c r="E1219">
        <v>480</v>
      </c>
      <c r="F1219">
        <v>41002.004000000001</v>
      </c>
      <c r="G1219">
        <v>1.7040147951126261</v>
      </c>
      <c r="H1219">
        <v>9000</v>
      </c>
      <c r="I1219">
        <v>2537</v>
      </c>
      <c r="L1219">
        <v>0</v>
      </c>
      <c r="AF1219" s="9">
        <f>SUMIF(Table1[[#Headers],[Steam Consumption]:[CHW Consumption_2]], "Elec*",D1219:AE1219)</f>
        <v>12017</v>
      </c>
      <c r="AG1219" s="9">
        <f>SUMIF(Table1[[#Headers],[Steam Consumption]:[CHW Consumption_2]], "Gas*",D1219:AE1219)</f>
        <v>0</v>
      </c>
      <c r="AH1219" s="9">
        <f>SUMIF(Table1[[#Headers],[Steam Consumption]:[CHW Consumption_2]], "Steam*",D1219:AE1219)</f>
        <v>0</v>
      </c>
      <c r="AI1219" s="9">
        <f>SUMIF(Table1[[#Headers],[Steam Consumption]:[CHW Consumption_2]], "HW *",D1219:AE1219)</f>
        <v>0</v>
      </c>
      <c r="AJ1219" s="9">
        <f>SUMIF(Table1[[#Headers],[Steam Consumption]:[CHW Consumption_2]], "CHW*",D1219:AE1219)</f>
        <v>0</v>
      </c>
      <c r="AK1219" s="9">
        <f>SUMIF(Table1[[#Headers],[Steam Consumption]:[CHW Consumption_2]], "DW*",D1219:AE1219)</f>
        <v>0</v>
      </c>
      <c r="AL1219" s="9">
        <f>Table1[[#This Row],[Total Elec Consumption]]*3.412</f>
        <v>41002.004000000001</v>
      </c>
      <c r="AM1219" s="9">
        <f>Table1[[#This Row],[Total Gas Consumption]]*1</f>
        <v>0</v>
      </c>
      <c r="AN1219" s="9">
        <f>Table1[[#This Row],[Total Steam Consumption]]*950/1000</f>
        <v>0</v>
      </c>
      <c r="AO1219" s="9">
        <f>Table1[[#This Row],[Total HW Consumption]]</f>
        <v>0</v>
      </c>
      <c r="AP1219" s="9">
        <f>Table1[[#This Row],[Total CHW Consumption]]</f>
        <v>0</v>
      </c>
      <c r="AQ1219" s="9">
        <f>Table1[[#This Row],[Total DW Consumption]]*0</f>
        <v>0</v>
      </c>
      <c r="AR1219" s="9">
        <f>SUM(Table1[[#This Row],[Total Elec Energy]:[Total DW Energy]])</f>
        <v>41002.004000000001</v>
      </c>
      <c r="AS1219" s="7">
        <f>IFERROR(Table1[[#This Row],[Total Building Energy (kBTU)]]/Table1[[#This Row],[Building Area]],0)</f>
        <v>1.7040147951126257</v>
      </c>
    </row>
    <row r="1220" spans="1:45" x14ac:dyDescent="0.25">
      <c r="A1220" s="4">
        <v>43252</v>
      </c>
      <c r="B1220" t="s">
        <v>72</v>
      </c>
      <c r="C1220">
        <f>VLOOKUP(Table1[[#This Row],[Building]],Building_Areas,2,FALSE)</f>
        <v>69559</v>
      </c>
      <c r="E1220">
        <v>32602.5</v>
      </c>
      <c r="F1220">
        <v>111246.9728571429</v>
      </c>
      <c r="G1220">
        <v>1.599318173883219</v>
      </c>
      <c r="K1220">
        <v>7242.8571428571422</v>
      </c>
      <c r="L1220">
        <v>0</v>
      </c>
      <c r="AF1220" s="9">
        <f>SUMIF(Table1[[#Headers],[Steam Consumption]:[CHW Consumption_2]], "Elec*",D1220:AE1220)</f>
        <v>32602.5</v>
      </c>
      <c r="AG1220" s="9">
        <f>SUMIF(Table1[[#Headers],[Steam Consumption]:[CHW Consumption_2]], "Gas*",D1220:AE1220)</f>
        <v>0</v>
      </c>
      <c r="AH1220" s="9">
        <f>SUMIF(Table1[[#Headers],[Steam Consumption]:[CHW Consumption_2]], "Steam*",D1220:AE1220)</f>
        <v>0</v>
      </c>
      <c r="AI1220" s="9">
        <f>SUMIF(Table1[[#Headers],[Steam Consumption]:[CHW Consumption_2]], "HW *",D1220:AE1220)</f>
        <v>7242.8571428571422</v>
      </c>
      <c r="AJ1220" s="9">
        <f>SUMIF(Table1[[#Headers],[Steam Consumption]:[CHW Consumption_2]], "CHW*",D1220:AE1220)</f>
        <v>0</v>
      </c>
      <c r="AK1220" s="9">
        <f>SUMIF(Table1[[#Headers],[Steam Consumption]:[CHW Consumption_2]], "DW*",D1220:AE1220)</f>
        <v>0</v>
      </c>
      <c r="AL1220" s="9">
        <f>Table1[[#This Row],[Total Elec Consumption]]*3.412</f>
        <v>111239.73</v>
      </c>
      <c r="AM1220" s="9">
        <f>Table1[[#This Row],[Total Gas Consumption]]*1</f>
        <v>0</v>
      </c>
      <c r="AN1220" s="9">
        <f>Table1[[#This Row],[Total Steam Consumption]]*950/1000</f>
        <v>0</v>
      </c>
      <c r="AO1220" s="9">
        <f>Table1[[#This Row],[Total HW Consumption]]</f>
        <v>7242.8571428571422</v>
      </c>
      <c r="AP1220" s="9">
        <f>Table1[[#This Row],[Total CHW Consumption]]</f>
        <v>0</v>
      </c>
      <c r="AQ1220" s="9">
        <f>Table1[[#This Row],[Total DW Consumption]]*0</f>
        <v>0</v>
      </c>
      <c r="AR1220" s="9">
        <f>SUM(Table1[[#This Row],[Total Elec Energy]:[Total DW Energy]])</f>
        <v>118482.58714285714</v>
      </c>
      <c r="AS1220" s="7">
        <f>IFERROR(Table1[[#This Row],[Total Building Energy (kBTU)]]/Table1[[#This Row],[Building Area]],0)</f>
        <v>1.7033394261397827</v>
      </c>
    </row>
    <row r="1221" spans="1:45" x14ac:dyDescent="0.25">
      <c r="A1221" s="4">
        <v>43983</v>
      </c>
      <c r="B1221" t="s">
        <v>69</v>
      </c>
      <c r="C1221">
        <f>VLOOKUP(Table1[[#This Row],[Building]],Building_Areas,2,FALSE)</f>
        <v>12402</v>
      </c>
      <c r="E1221">
        <v>6186.4285714285716</v>
      </c>
      <c r="F1221">
        <v>21108.094285714291</v>
      </c>
      <c r="G1221">
        <v>1.701991153500588</v>
      </c>
      <c r="AF1221" s="9">
        <f>SUMIF(Table1[[#Headers],[Steam Consumption]:[CHW Consumption_2]], "Elec*",D1221:AE1221)</f>
        <v>6186.4285714285716</v>
      </c>
      <c r="AG1221" s="9">
        <f>SUMIF(Table1[[#Headers],[Steam Consumption]:[CHW Consumption_2]], "Gas*",D1221:AE1221)</f>
        <v>0</v>
      </c>
      <c r="AH1221" s="9">
        <f>SUMIF(Table1[[#Headers],[Steam Consumption]:[CHW Consumption_2]], "Steam*",D1221:AE1221)</f>
        <v>0</v>
      </c>
      <c r="AI1221" s="9">
        <f>SUMIF(Table1[[#Headers],[Steam Consumption]:[CHW Consumption_2]], "HW *",D1221:AE1221)</f>
        <v>0</v>
      </c>
      <c r="AJ1221" s="9">
        <f>SUMIF(Table1[[#Headers],[Steam Consumption]:[CHW Consumption_2]], "CHW*",D1221:AE1221)</f>
        <v>0</v>
      </c>
      <c r="AK1221" s="9">
        <f>SUMIF(Table1[[#Headers],[Steam Consumption]:[CHW Consumption_2]], "DW*",D1221:AE1221)</f>
        <v>0</v>
      </c>
      <c r="AL1221" s="9">
        <f>Table1[[#This Row],[Total Elec Consumption]]*3.412</f>
        <v>21108.094285714287</v>
      </c>
      <c r="AM1221" s="9">
        <f>Table1[[#This Row],[Total Gas Consumption]]*1</f>
        <v>0</v>
      </c>
      <c r="AN1221" s="9">
        <f>Table1[[#This Row],[Total Steam Consumption]]*950/1000</f>
        <v>0</v>
      </c>
      <c r="AO1221" s="9">
        <f>Table1[[#This Row],[Total HW Consumption]]</f>
        <v>0</v>
      </c>
      <c r="AP1221" s="9">
        <f>Table1[[#This Row],[Total CHW Consumption]]</f>
        <v>0</v>
      </c>
      <c r="AQ1221" s="9">
        <f>Table1[[#This Row],[Total DW Consumption]]*0</f>
        <v>0</v>
      </c>
      <c r="AR1221" s="9">
        <f>SUM(Table1[[#This Row],[Total Elec Energy]:[Total DW Energy]])</f>
        <v>21108.094285714287</v>
      </c>
      <c r="AS1221" s="7">
        <f>IFERROR(Table1[[#This Row],[Total Building Energy (kBTU)]]/Table1[[#This Row],[Building Area]],0)</f>
        <v>1.7019911535005876</v>
      </c>
    </row>
    <row r="1222" spans="1:45" x14ac:dyDescent="0.25">
      <c r="A1222" s="4">
        <v>43101</v>
      </c>
      <c r="B1222" t="s">
        <v>77</v>
      </c>
      <c r="C1222">
        <f>VLOOKUP(Table1[[#This Row],[Building]],Building_Areas,2,FALSE)</f>
        <v>133990</v>
      </c>
      <c r="H1222">
        <v>66681</v>
      </c>
      <c r="I1222">
        <v>0</v>
      </c>
      <c r="M1222">
        <v>0</v>
      </c>
      <c r="N1222">
        <v>0</v>
      </c>
      <c r="AF1222" s="9">
        <f>SUMIF(Table1[[#Headers],[Steam Consumption]:[CHW Consumption_2]], "Elec*",D1222:AE1222)</f>
        <v>66681</v>
      </c>
      <c r="AG1222" s="9">
        <f>SUMIF(Table1[[#Headers],[Steam Consumption]:[CHW Consumption_2]], "Gas*",D1222:AE1222)</f>
        <v>0</v>
      </c>
      <c r="AH1222" s="9">
        <f>SUMIF(Table1[[#Headers],[Steam Consumption]:[CHW Consumption_2]], "Steam*",D1222:AE1222)</f>
        <v>0</v>
      </c>
      <c r="AI1222" s="9">
        <f>SUMIF(Table1[[#Headers],[Steam Consumption]:[CHW Consumption_2]], "HW *",D1222:AE1222)</f>
        <v>0</v>
      </c>
      <c r="AJ1222" s="9">
        <f>SUMIF(Table1[[#Headers],[Steam Consumption]:[CHW Consumption_2]], "CHW*",D1222:AE1222)</f>
        <v>0</v>
      </c>
      <c r="AK1222" s="9">
        <f>SUMIF(Table1[[#Headers],[Steam Consumption]:[CHW Consumption_2]], "DW*",D1222:AE1222)</f>
        <v>0</v>
      </c>
      <c r="AL1222" s="9">
        <f>Table1[[#This Row],[Total Elec Consumption]]*3.412</f>
        <v>227515.57199999999</v>
      </c>
      <c r="AM1222" s="9">
        <f>Table1[[#This Row],[Total Gas Consumption]]*1</f>
        <v>0</v>
      </c>
      <c r="AN1222" s="9">
        <f>Table1[[#This Row],[Total Steam Consumption]]*950/1000</f>
        <v>0</v>
      </c>
      <c r="AO1222" s="9">
        <f>Table1[[#This Row],[Total HW Consumption]]</f>
        <v>0</v>
      </c>
      <c r="AP1222" s="9">
        <f>Table1[[#This Row],[Total CHW Consumption]]</f>
        <v>0</v>
      </c>
      <c r="AQ1222" s="9">
        <f>Table1[[#This Row],[Total DW Consumption]]*0</f>
        <v>0</v>
      </c>
      <c r="AR1222" s="9">
        <f>SUM(Table1[[#This Row],[Total Elec Energy]:[Total DW Energy]])</f>
        <v>227515.57199999999</v>
      </c>
      <c r="AS1222" s="7">
        <f>IFERROR(Table1[[#This Row],[Total Building Energy (kBTU)]]/Table1[[#This Row],[Building Area]],0)</f>
        <v>1.6980041197104261</v>
      </c>
    </row>
    <row r="1223" spans="1:45" x14ac:dyDescent="0.25">
      <c r="A1223" s="4">
        <v>43862</v>
      </c>
      <c r="B1223" t="s">
        <v>72</v>
      </c>
      <c r="C1223">
        <f>VLOOKUP(Table1[[#This Row],[Building]],Building_Areas,2,FALSE)</f>
        <v>69559</v>
      </c>
      <c r="E1223">
        <v>26043.705882352941</v>
      </c>
      <c r="F1223">
        <v>88890.286870588228</v>
      </c>
      <c r="G1223">
        <v>1.2779120871574949</v>
      </c>
      <c r="K1223">
        <v>29162.400000000001</v>
      </c>
      <c r="L1223">
        <v>0</v>
      </c>
      <c r="AF1223" s="9">
        <f>SUMIF(Table1[[#Headers],[Steam Consumption]:[CHW Consumption_2]], "Elec*",D1223:AE1223)</f>
        <v>26043.705882352941</v>
      </c>
      <c r="AG1223" s="9">
        <f>SUMIF(Table1[[#Headers],[Steam Consumption]:[CHW Consumption_2]], "Gas*",D1223:AE1223)</f>
        <v>0</v>
      </c>
      <c r="AH1223" s="9">
        <f>SUMIF(Table1[[#Headers],[Steam Consumption]:[CHW Consumption_2]], "Steam*",D1223:AE1223)</f>
        <v>0</v>
      </c>
      <c r="AI1223" s="9">
        <f>SUMIF(Table1[[#Headers],[Steam Consumption]:[CHW Consumption_2]], "HW *",D1223:AE1223)</f>
        <v>29162.400000000001</v>
      </c>
      <c r="AJ1223" s="9">
        <f>SUMIF(Table1[[#Headers],[Steam Consumption]:[CHW Consumption_2]], "CHW*",D1223:AE1223)</f>
        <v>0</v>
      </c>
      <c r="AK1223" s="9">
        <f>SUMIF(Table1[[#Headers],[Steam Consumption]:[CHW Consumption_2]], "DW*",D1223:AE1223)</f>
        <v>0</v>
      </c>
      <c r="AL1223" s="9">
        <f>Table1[[#This Row],[Total Elec Consumption]]*3.412</f>
        <v>88861.124470588227</v>
      </c>
      <c r="AM1223" s="9">
        <f>Table1[[#This Row],[Total Gas Consumption]]*1</f>
        <v>0</v>
      </c>
      <c r="AN1223" s="9">
        <f>Table1[[#This Row],[Total Steam Consumption]]*950/1000</f>
        <v>0</v>
      </c>
      <c r="AO1223" s="9">
        <f>Table1[[#This Row],[Total HW Consumption]]</f>
        <v>29162.400000000001</v>
      </c>
      <c r="AP1223" s="9">
        <f>Table1[[#This Row],[Total CHW Consumption]]</f>
        <v>0</v>
      </c>
      <c r="AQ1223" s="9">
        <f>Table1[[#This Row],[Total DW Consumption]]*0</f>
        <v>0</v>
      </c>
      <c r="AR1223" s="9">
        <f>SUM(Table1[[#This Row],[Total Elec Energy]:[Total DW Energy]])</f>
        <v>118023.52447058822</v>
      </c>
      <c r="AS1223" s="7">
        <f>IFERROR(Table1[[#This Row],[Total Building Energy (kBTU)]]/Table1[[#This Row],[Building Area]],0)</f>
        <v>1.6967398103852589</v>
      </c>
    </row>
    <row r="1224" spans="1:45" x14ac:dyDescent="0.25">
      <c r="A1224" s="4">
        <v>44501</v>
      </c>
      <c r="B1224" t="s">
        <v>116</v>
      </c>
      <c r="C1224">
        <f>VLOOKUP(Table1[[#This Row],[Building]],Building_Areas,2,FALSE)</f>
        <v>12876</v>
      </c>
      <c r="E1224">
        <v>6403</v>
      </c>
      <c r="F1224">
        <v>21847.036</v>
      </c>
      <c r="G1224">
        <v>1.696725380552967</v>
      </c>
      <c r="AF1224" s="9">
        <f>SUMIF(Table1[[#Headers],[Steam Consumption]:[CHW Consumption_2]], "Elec*",D1224:AE1224)</f>
        <v>6403</v>
      </c>
      <c r="AG1224" s="9">
        <f>SUMIF(Table1[[#Headers],[Steam Consumption]:[CHW Consumption_2]], "Gas*",D1224:AE1224)</f>
        <v>0</v>
      </c>
      <c r="AH1224" s="9">
        <f>SUMIF(Table1[[#Headers],[Steam Consumption]:[CHW Consumption_2]], "Steam*",D1224:AE1224)</f>
        <v>0</v>
      </c>
      <c r="AI1224" s="9">
        <f>SUMIF(Table1[[#Headers],[Steam Consumption]:[CHW Consumption_2]], "HW *",D1224:AE1224)</f>
        <v>0</v>
      </c>
      <c r="AJ1224" s="9">
        <f>SUMIF(Table1[[#Headers],[Steam Consumption]:[CHW Consumption_2]], "CHW*",D1224:AE1224)</f>
        <v>0</v>
      </c>
      <c r="AK1224" s="9">
        <f>SUMIF(Table1[[#Headers],[Steam Consumption]:[CHW Consumption_2]], "DW*",D1224:AE1224)</f>
        <v>0</v>
      </c>
      <c r="AL1224" s="9">
        <f>Table1[[#This Row],[Total Elec Consumption]]*3.412</f>
        <v>21847.036</v>
      </c>
      <c r="AM1224" s="9">
        <f>Table1[[#This Row],[Total Gas Consumption]]*1</f>
        <v>0</v>
      </c>
      <c r="AN1224" s="9">
        <f>Table1[[#This Row],[Total Steam Consumption]]*950/1000</f>
        <v>0</v>
      </c>
      <c r="AO1224" s="9">
        <f>Table1[[#This Row],[Total HW Consumption]]</f>
        <v>0</v>
      </c>
      <c r="AP1224" s="9">
        <f>Table1[[#This Row],[Total CHW Consumption]]</f>
        <v>0</v>
      </c>
      <c r="AQ1224" s="9">
        <f>Table1[[#This Row],[Total DW Consumption]]*0</f>
        <v>0</v>
      </c>
      <c r="AR1224" s="9">
        <f>SUM(Table1[[#This Row],[Total Elec Energy]:[Total DW Energy]])</f>
        <v>21847.036</v>
      </c>
      <c r="AS1224" s="7">
        <f>IFERROR(Table1[[#This Row],[Total Building Energy (kBTU)]]/Table1[[#This Row],[Building Area]],0)</f>
        <v>1.6967253805529667</v>
      </c>
    </row>
    <row r="1225" spans="1:45" x14ac:dyDescent="0.25">
      <c r="A1225" s="4">
        <v>43374</v>
      </c>
      <c r="B1225" t="s">
        <v>69</v>
      </c>
      <c r="C1225">
        <f>VLOOKUP(Table1[[#This Row],[Building]],Building_Areas,2,FALSE)</f>
        <v>12402</v>
      </c>
      <c r="E1225">
        <v>6155.4375</v>
      </c>
      <c r="F1225">
        <v>21002.352749999998</v>
      </c>
      <c r="G1225">
        <v>1.693464985486212</v>
      </c>
      <c r="AF1225" s="9">
        <f>SUMIF(Table1[[#Headers],[Steam Consumption]:[CHW Consumption_2]], "Elec*",D1225:AE1225)</f>
        <v>6155.4375</v>
      </c>
      <c r="AG1225" s="9">
        <f>SUMIF(Table1[[#Headers],[Steam Consumption]:[CHW Consumption_2]], "Gas*",D1225:AE1225)</f>
        <v>0</v>
      </c>
      <c r="AH1225" s="9">
        <f>SUMIF(Table1[[#Headers],[Steam Consumption]:[CHW Consumption_2]], "Steam*",D1225:AE1225)</f>
        <v>0</v>
      </c>
      <c r="AI1225" s="9">
        <f>SUMIF(Table1[[#Headers],[Steam Consumption]:[CHW Consumption_2]], "HW *",D1225:AE1225)</f>
        <v>0</v>
      </c>
      <c r="AJ1225" s="9">
        <f>SUMIF(Table1[[#Headers],[Steam Consumption]:[CHW Consumption_2]], "CHW*",D1225:AE1225)</f>
        <v>0</v>
      </c>
      <c r="AK1225" s="9">
        <f>SUMIF(Table1[[#Headers],[Steam Consumption]:[CHW Consumption_2]], "DW*",D1225:AE1225)</f>
        <v>0</v>
      </c>
      <c r="AL1225" s="9">
        <f>Table1[[#This Row],[Total Elec Consumption]]*3.412</f>
        <v>21002.352749999998</v>
      </c>
      <c r="AM1225" s="9">
        <f>Table1[[#This Row],[Total Gas Consumption]]*1</f>
        <v>0</v>
      </c>
      <c r="AN1225" s="9">
        <f>Table1[[#This Row],[Total Steam Consumption]]*950/1000</f>
        <v>0</v>
      </c>
      <c r="AO1225" s="9">
        <f>Table1[[#This Row],[Total HW Consumption]]</f>
        <v>0</v>
      </c>
      <c r="AP1225" s="9">
        <f>Table1[[#This Row],[Total CHW Consumption]]</f>
        <v>0</v>
      </c>
      <c r="AQ1225" s="9">
        <f>Table1[[#This Row],[Total DW Consumption]]*0</f>
        <v>0</v>
      </c>
      <c r="AR1225" s="9">
        <f>SUM(Table1[[#This Row],[Total Elec Energy]:[Total DW Energy]])</f>
        <v>21002.352749999998</v>
      </c>
      <c r="AS1225" s="7">
        <f>IFERROR(Table1[[#This Row],[Total Building Energy (kBTU)]]/Table1[[#This Row],[Building Area]],0)</f>
        <v>1.6934649854862118</v>
      </c>
    </row>
    <row r="1226" spans="1:45" x14ac:dyDescent="0.25">
      <c r="A1226" s="4">
        <v>44713</v>
      </c>
      <c r="B1226" t="s">
        <v>97</v>
      </c>
      <c r="C1226">
        <f>VLOOKUP(Table1[[#This Row],[Building]],Building_Areas,2,FALSE)</f>
        <v>15616</v>
      </c>
      <c r="E1226">
        <v>7494.2307692307704</v>
      </c>
      <c r="F1226">
        <v>109141.743956044</v>
      </c>
      <c r="G1226">
        <v>6.9890973332507667</v>
      </c>
      <c r="J1226">
        <v>835.71428571428578</v>
      </c>
      <c r="AF1226" s="9">
        <f>SUMIF(Table1[[#Headers],[Steam Consumption]:[CHW Consumption_2]], "Elec*",D1226:AE1226)</f>
        <v>7494.2307692307704</v>
      </c>
      <c r="AG1226" s="9">
        <f>SUMIF(Table1[[#Headers],[Steam Consumption]:[CHW Consumption_2]], "Gas*",D1226:AE1226)</f>
        <v>835.71428571428578</v>
      </c>
      <c r="AH1226" s="9">
        <f>SUMIF(Table1[[#Headers],[Steam Consumption]:[CHW Consumption_2]], "Steam*",D1226:AE1226)</f>
        <v>0</v>
      </c>
      <c r="AI1226" s="9">
        <f>SUMIF(Table1[[#Headers],[Steam Consumption]:[CHW Consumption_2]], "HW *",D1226:AE1226)</f>
        <v>0</v>
      </c>
      <c r="AJ1226" s="9">
        <f>SUMIF(Table1[[#Headers],[Steam Consumption]:[CHW Consumption_2]], "CHW*",D1226:AE1226)</f>
        <v>0</v>
      </c>
      <c r="AK1226" s="9">
        <f>SUMIF(Table1[[#Headers],[Steam Consumption]:[CHW Consumption_2]], "DW*",D1226:AE1226)</f>
        <v>0</v>
      </c>
      <c r="AL1226" s="9">
        <f>Table1[[#This Row],[Total Elec Consumption]]*3.412</f>
        <v>25570.315384615387</v>
      </c>
      <c r="AM1226" s="9">
        <f>Table1[[#This Row],[Total Gas Consumption]]*1</f>
        <v>835.71428571428578</v>
      </c>
      <c r="AN1226" s="9">
        <f>Table1[[#This Row],[Total Steam Consumption]]*950/1000</f>
        <v>0</v>
      </c>
      <c r="AO1226" s="9">
        <f>Table1[[#This Row],[Total HW Consumption]]</f>
        <v>0</v>
      </c>
      <c r="AP1226" s="9">
        <f>Table1[[#This Row],[Total CHW Consumption]]</f>
        <v>0</v>
      </c>
      <c r="AQ1226" s="9">
        <f>Table1[[#This Row],[Total DW Consumption]]*0</f>
        <v>0</v>
      </c>
      <c r="AR1226" s="9">
        <f>SUM(Table1[[#This Row],[Total Elec Energy]:[Total DW Energy]])</f>
        <v>26406.029670329674</v>
      </c>
      <c r="AS1226" s="7">
        <f>IFERROR(Table1[[#This Row],[Total Building Energy (kBTU)]]/Table1[[#This Row],[Building Area]],0)</f>
        <v>1.6909598917987751</v>
      </c>
    </row>
    <row r="1227" spans="1:45" x14ac:dyDescent="0.25">
      <c r="A1227" s="4">
        <v>44256</v>
      </c>
      <c r="B1227" t="s">
        <v>116</v>
      </c>
      <c r="C1227">
        <f>VLOOKUP(Table1[[#This Row],[Building]],Building_Areas,2,FALSE)</f>
        <v>12876</v>
      </c>
      <c r="E1227">
        <v>6380.6551724137926</v>
      </c>
      <c r="F1227">
        <v>21770.795448275861</v>
      </c>
      <c r="G1227">
        <v>1.690804244196634</v>
      </c>
      <c r="AF1227" s="9">
        <f>SUMIF(Table1[[#Headers],[Steam Consumption]:[CHW Consumption_2]], "Elec*",D1227:AE1227)</f>
        <v>6380.6551724137926</v>
      </c>
      <c r="AG1227" s="9">
        <f>SUMIF(Table1[[#Headers],[Steam Consumption]:[CHW Consumption_2]], "Gas*",D1227:AE1227)</f>
        <v>0</v>
      </c>
      <c r="AH1227" s="9">
        <f>SUMIF(Table1[[#Headers],[Steam Consumption]:[CHW Consumption_2]], "Steam*",D1227:AE1227)</f>
        <v>0</v>
      </c>
      <c r="AI1227" s="9">
        <f>SUMIF(Table1[[#Headers],[Steam Consumption]:[CHW Consumption_2]], "HW *",D1227:AE1227)</f>
        <v>0</v>
      </c>
      <c r="AJ1227" s="9">
        <f>SUMIF(Table1[[#Headers],[Steam Consumption]:[CHW Consumption_2]], "CHW*",D1227:AE1227)</f>
        <v>0</v>
      </c>
      <c r="AK1227" s="9">
        <f>SUMIF(Table1[[#Headers],[Steam Consumption]:[CHW Consumption_2]], "DW*",D1227:AE1227)</f>
        <v>0</v>
      </c>
      <c r="AL1227" s="9">
        <f>Table1[[#This Row],[Total Elec Consumption]]*3.412</f>
        <v>21770.795448275861</v>
      </c>
      <c r="AM1227" s="9">
        <f>Table1[[#This Row],[Total Gas Consumption]]*1</f>
        <v>0</v>
      </c>
      <c r="AN1227" s="9">
        <f>Table1[[#This Row],[Total Steam Consumption]]*950/1000</f>
        <v>0</v>
      </c>
      <c r="AO1227" s="9">
        <f>Table1[[#This Row],[Total HW Consumption]]</f>
        <v>0</v>
      </c>
      <c r="AP1227" s="9">
        <f>Table1[[#This Row],[Total CHW Consumption]]</f>
        <v>0</v>
      </c>
      <c r="AQ1227" s="9">
        <f>Table1[[#This Row],[Total DW Consumption]]*0</f>
        <v>0</v>
      </c>
      <c r="AR1227" s="9">
        <f>SUM(Table1[[#This Row],[Total Elec Energy]:[Total DW Energy]])</f>
        <v>21770.795448275861</v>
      </c>
      <c r="AS1227" s="7">
        <f>IFERROR(Table1[[#This Row],[Total Building Energy (kBTU)]]/Table1[[#This Row],[Building Area]],0)</f>
        <v>1.6908042441966342</v>
      </c>
    </row>
    <row r="1228" spans="1:45" x14ac:dyDescent="0.25">
      <c r="A1228" s="4">
        <v>44621</v>
      </c>
      <c r="B1228" t="s">
        <v>124</v>
      </c>
      <c r="C1228">
        <f>VLOOKUP(Table1[[#This Row],[Building]],Building_Areas,2,FALSE)</f>
        <v>33317</v>
      </c>
      <c r="E1228">
        <v>6572</v>
      </c>
      <c r="F1228">
        <v>3411044.353655173</v>
      </c>
      <c r="G1228">
        <v>102.3814975434515</v>
      </c>
      <c r="J1228">
        <v>33886.206896551717</v>
      </c>
      <c r="AF1228" s="9">
        <f>SUMIF(Table1[[#Headers],[Steam Consumption]:[CHW Consumption_2]], "Elec*",D1228:AE1228)</f>
        <v>6572</v>
      </c>
      <c r="AG1228" s="9">
        <f>SUMIF(Table1[[#Headers],[Steam Consumption]:[CHW Consumption_2]], "Gas*",D1228:AE1228)</f>
        <v>33886.206896551717</v>
      </c>
      <c r="AH1228" s="9">
        <f>SUMIF(Table1[[#Headers],[Steam Consumption]:[CHW Consumption_2]], "Steam*",D1228:AE1228)</f>
        <v>0</v>
      </c>
      <c r="AI1228" s="9">
        <f>SUMIF(Table1[[#Headers],[Steam Consumption]:[CHW Consumption_2]], "HW *",D1228:AE1228)</f>
        <v>0</v>
      </c>
      <c r="AJ1228" s="9">
        <f>SUMIF(Table1[[#Headers],[Steam Consumption]:[CHW Consumption_2]], "CHW*",D1228:AE1228)</f>
        <v>0</v>
      </c>
      <c r="AK1228" s="9">
        <f>SUMIF(Table1[[#Headers],[Steam Consumption]:[CHW Consumption_2]], "DW*",D1228:AE1228)</f>
        <v>0</v>
      </c>
      <c r="AL1228" s="9">
        <f>Table1[[#This Row],[Total Elec Consumption]]*3.412</f>
        <v>22423.664000000001</v>
      </c>
      <c r="AM1228" s="9">
        <f>Table1[[#This Row],[Total Gas Consumption]]*1</f>
        <v>33886.206896551717</v>
      </c>
      <c r="AN1228" s="9">
        <f>Table1[[#This Row],[Total Steam Consumption]]*950/1000</f>
        <v>0</v>
      </c>
      <c r="AO1228" s="9">
        <f>Table1[[#This Row],[Total HW Consumption]]</f>
        <v>0</v>
      </c>
      <c r="AP1228" s="9">
        <f>Table1[[#This Row],[Total CHW Consumption]]</f>
        <v>0</v>
      </c>
      <c r="AQ1228" s="9">
        <f>Table1[[#This Row],[Total DW Consumption]]*0</f>
        <v>0</v>
      </c>
      <c r="AR1228" s="9">
        <f>SUM(Table1[[#This Row],[Total Elec Energy]:[Total DW Energy]])</f>
        <v>56309.870896551714</v>
      </c>
      <c r="AS1228" s="7">
        <f>IFERROR(Table1[[#This Row],[Total Building Energy (kBTU)]]/Table1[[#This Row],[Building Area]],0)</f>
        <v>1.6901242877975722</v>
      </c>
    </row>
    <row r="1229" spans="1:45" x14ac:dyDescent="0.25">
      <c r="A1229" s="4">
        <v>43313</v>
      </c>
      <c r="B1229" t="s">
        <v>114</v>
      </c>
      <c r="C1229">
        <f>VLOOKUP(Table1[[#This Row],[Building]],Building_Areas,2,FALSE)</f>
        <v>102517</v>
      </c>
      <c r="D1229">
        <v>0</v>
      </c>
      <c r="E1229">
        <v>50670.11083743885</v>
      </c>
      <c r="F1229">
        <v>172886.41817734129</v>
      </c>
      <c r="G1229">
        <v>1.686417064265842</v>
      </c>
      <c r="AF1229" s="9">
        <f>SUMIF(Table1[[#Headers],[Steam Consumption]:[CHW Consumption_2]], "Elec*",D1229:AE1229)</f>
        <v>50670.11083743885</v>
      </c>
      <c r="AG1229" s="9">
        <f>SUMIF(Table1[[#Headers],[Steam Consumption]:[CHW Consumption_2]], "Gas*",D1229:AE1229)</f>
        <v>0</v>
      </c>
      <c r="AH1229" s="9">
        <f>SUMIF(Table1[[#Headers],[Steam Consumption]:[CHW Consumption_2]], "Steam*",D1229:AE1229)</f>
        <v>0</v>
      </c>
      <c r="AI1229" s="9">
        <f>SUMIF(Table1[[#Headers],[Steam Consumption]:[CHW Consumption_2]], "HW *",D1229:AE1229)</f>
        <v>0</v>
      </c>
      <c r="AJ1229" s="9">
        <f>SUMIF(Table1[[#Headers],[Steam Consumption]:[CHW Consumption_2]], "CHW*",D1229:AE1229)</f>
        <v>0</v>
      </c>
      <c r="AK1229" s="9">
        <f>SUMIF(Table1[[#Headers],[Steam Consumption]:[CHW Consumption_2]], "DW*",D1229:AE1229)</f>
        <v>0</v>
      </c>
      <c r="AL1229" s="9">
        <f>Table1[[#This Row],[Total Elec Consumption]]*3.412</f>
        <v>172886.41817734134</v>
      </c>
      <c r="AM1229" s="9">
        <f>Table1[[#This Row],[Total Gas Consumption]]*1</f>
        <v>0</v>
      </c>
      <c r="AN1229" s="9">
        <f>Table1[[#This Row],[Total Steam Consumption]]*950/1000</f>
        <v>0</v>
      </c>
      <c r="AO1229" s="9">
        <f>Table1[[#This Row],[Total HW Consumption]]</f>
        <v>0</v>
      </c>
      <c r="AP1229" s="9">
        <f>Table1[[#This Row],[Total CHW Consumption]]</f>
        <v>0</v>
      </c>
      <c r="AQ1229" s="9">
        <f>Table1[[#This Row],[Total DW Consumption]]*0</f>
        <v>0</v>
      </c>
      <c r="AR1229" s="9">
        <f>SUM(Table1[[#This Row],[Total Elec Energy]:[Total DW Energy]])</f>
        <v>172886.41817734134</v>
      </c>
      <c r="AS1229" s="7">
        <f>IFERROR(Table1[[#This Row],[Total Building Energy (kBTU)]]/Table1[[#This Row],[Building Area]],0)</f>
        <v>1.6864170642658423</v>
      </c>
    </row>
    <row r="1230" spans="1:45" x14ac:dyDescent="0.25">
      <c r="A1230" s="4">
        <v>44287</v>
      </c>
      <c r="B1230" t="s">
        <v>116</v>
      </c>
      <c r="C1230">
        <f>VLOOKUP(Table1[[#This Row],[Building]],Building_Areas,2,FALSE)</f>
        <v>12876</v>
      </c>
      <c r="E1230">
        <v>6353</v>
      </c>
      <c r="F1230">
        <v>21676.436000000002</v>
      </c>
      <c r="G1230">
        <v>1.6834759242000621</v>
      </c>
      <c r="AF1230" s="9">
        <f>SUMIF(Table1[[#Headers],[Steam Consumption]:[CHW Consumption_2]], "Elec*",D1230:AE1230)</f>
        <v>6353</v>
      </c>
      <c r="AG1230" s="9">
        <f>SUMIF(Table1[[#Headers],[Steam Consumption]:[CHW Consumption_2]], "Gas*",D1230:AE1230)</f>
        <v>0</v>
      </c>
      <c r="AH1230" s="9">
        <f>SUMIF(Table1[[#Headers],[Steam Consumption]:[CHW Consumption_2]], "Steam*",D1230:AE1230)</f>
        <v>0</v>
      </c>
      <c r="AI1230" s="9">
        <f>SUMIF(Table1[[#Headers],[Steam Consumption]:[CHW Consumption_2]], "HW *",D1230:AE1230)</f>
        <v>0</v>
      </c>
      <c r="AJ1230" s="9">
        <f>SUMIF(Table1[[#Headers],[Steam Consumption]:[CHW Consumption_2]], "CHW*",D1230:AE1230)</f>
        <v>0</v>
      </c>
      <c r="AK1230" s="9">
        <f>SUMIF(Table1[[#Headers],[Steam Consumption]:[CHW Consumption_2]], "DW*",D1230:AE1230)</f>
        <v>0</v>
      </c>
      <c r="AL1230" s="9">
        <f>Table1[[#This Row],[Total Elec Consumption]]*3.412</f>
        <v>21676.435999999998</v>
      </c>
      <c r="AM1230" s="9">
        <f>Table1[[#This Row],[Total Gas Consumption]]*1</f>
        <v>0</v>
      </c>
      <c r="AN1230" s="9">
        <f>Table1[[#This Row],[Total Steam Consumption]]*950/1000</f>
        <v>0</v>
      </c>
      <c r="AO1230" s="9">
        <f>Table1[[#This Row],[Total HW Consumption]]</f>
        <v>0</v>
      </c>
      <c r="AP1230" s="9">
        <f>Table1[[#This Row],[Total CHW Consumption]]</f>
        <v>0</v>
      </c>
      <c r="AQ1230" s="9">
        <f>Table1[[#This Row],[Total DW Consumption]]*0</f>
        <v>0</v>
      </c>
      <c r="AR1230" s="9">
        <f>SUM(Table1[[#This Row],[Total Elec Energy]:[Total DW Energy]])</f>
        <v>21676.435999999998</v>
      </c>
      <c r="AS1230" s="7">
        <f>IFERROR(Table1[[#This Row],[Total Building Energy (kBTU)]]/Table1[[#This Row],[Building Area]],0)</f>
        <v>1.6834759242000619</v>
      </c>
    </row>
    <row r="1231" spans="1:45" x14ac:dyDescent="0.25">
      <c r="A1231" s="4">
        <v>44197</v>
      </c>
      <c r="B1231" t="s">
        <v>194</v>
      </c>
      <c r="C1231">
        <f>VLOOKUP(Table1[[#This Row],[Building]],Building_Areas,2,FALSE)</f>
        <v>93667</v>
      </c>
      <c r="F1231">
        <v>225161.454</v>
      </c>
      <c r="G1231">
        <v>2.4038503848740751</v>
      </c>
      <c r="H1231">
        <v>0</v>
      </c>
      <c r="I1231">
        <v>13527</v>
      </c>
      <c r="K1231">
        <v>111330</v>
      </c>
      <c r="L1231">
        <v>178896</v>
      </c>
      <c r="AF1231" s="9">
        <f>SUMIF(Table1[[#Headers],[Steam Consumption]:[CHW Consumption_2]], "Elec*",D1231:AE1231)</f>
        <v>13527</v>
      </c>
      <c r="AG1231" s="9">
        <f>SUMIF(Table1[[#Headers],[Steam Consumption]:[CHW Consumption_2]], "Gas*",D1231:AE1231)</f>
        <v>0</v>
      </c>
      <c r="AH1231" s="9">
        <f>SUMIF(Table1[[#Headers],[Steam Consumption]:[CHW Consumption_2]], "Steam*",D1231:AE1231)</f>
        <v>0</v>
      </c>
      <c r="AI1231" s="9">
        <f>SUMIF(Table1[[#Headers],[Steam Consumption]:[CHW Consumption_2]], "HW *",D1231:AE1231)</f>
        <v>111330</v>
      </c>
      <c r="AJ1231" s="9">
        <f>SUMIF(Table1[[#Headers],[Steam Consumption]:[CHW Consumption_2]], "CHW*",D1231:AE1231)</f>
        <v>0</v>
      </c>
      <c r="AK1231" s="9">
        <f>SUMIF(Table1[[#Headers],[Steam Consumption]:[CHW Consumption_2]], "DW*",D1231:AE1231)</f>
        <v>178896</v>
      </c>
      <c r="AL1231" s="9">
        <f>Table1[[#This Row],[Total Elec Consumption]]*3.412</f>
        <v>46154.123999999996</v>
      </c>
      <c r="AM1231" s="9">
        <f>Table1[[#This Row],[Total Gas Consumption]]*1</f>
        <v>0</v>
      </c>
      <c r="AN1231" s="9">
        <f>Table1[[#This Row],[Total Steam Consumption]]*950/1000</f>
        <v>0</v>
      </c>
      <c r="AO1231" s="9">
        <f>Table1[[#This Row],[Total HW Consumption]]</f>
        <v>111330</v>
      </c>
      <c r="AP1231" s="9">
        <f>Table1[[#This Row],[Total CHW Consumption]]</f>
        <v>0</v>
      </c>
      <c r="AQ1231" s="9">
        <f>Table1[[#This Row],[Total DW Consumption]]*0</f>
        <v>0</v>
      </c>
      <c r="AR1231" s="9">
        <f>SUM(Table1[[#This Row],[Total Elec Energy]:[Total DW Energy]])</f>
        <v>157484.12400000001</v>
      </c>
      <c r="AS1231" s="7">
        <f>IFERROR(Table1[[#This Row],[Total Building Energy (kBTU)]]/Table1[[#This Row],[Building Area]],0)</f>
        <v>1.681319183917495</v>
      </c>
    </row>
    <row r="1232" spans="1:45" x14ac:dyDescent="0.25">
      <c r="A1232" s="4">
        <v>44105</v>
      </c>
      <c r="B1232" t="s">
        <v>116</v>
      </c>
      <c r="C1232">
        <f>VLOOKUP(Table1[[#This Row],[Building]],Building_Areas,2,FALSE)</f>
        <v>12876</v>
      </c>
      <c r="E1232">
        <v>6336</v>
      </c>
      <c r="F1232">
        <v>21618.432000000001</v>
      </c>
      <c r="G1232">
        <v>1.678971109040075</v>
      </c>
      <c r="AF1232" s="9">
        <f>SUMIF(Table1[[#Headers],[Steam Consumption]:[CHW Consumption_2]], "Elec*",D1232:AE1232)</f>
        <v>6336</v>
      </c>
      <c r="AG1232" s="9">
        <f>SUMIF(Table1[[#Headers],[Steam Consumption]:[CHW Consumption_2]], "Gas*",D1232:AE1232)</f>
        <v>0</v>
      </c>
      <c r="AH1232" s="9">
        <f>SUMIF(Table1[[#Headers],[Steam Consumption]:[CHW Consumption_2]], "Steam*",D1232:AE1232)</f>
        <v>0</v>
      </c>
      <c r="AI1232" s="9">
        <f>SUMIF(Table1[[#Headers],[Steam Consumption]:[CHW Consumption_2]], "HW *",D1232:AE1232)</f>
        <v>0</v>
      </c>
      <c r="AJ1232" s="9">
        <f>SUMIF(Table1[[#Headers],[Steam Consumption]:[CHW Consumption_2]], "CHW*",D1232:AE1232)</f>
        <v>0</v>
      </c>
      <c r="AK1232" s="9">
        <f>SUMIF(Table1[[#Headers],[Steam Consumption]:[CHW Consumption_2]], "DW*",D1232:AE1232)</f>
        <v>0</v>
      </c>
      <c r="AL1232" s="9">
        <f>Table1[[#This Row],[Total Elec Consumption]]*3.412</f>
        <v>21618.432000000001</v>
      </c>
      <c r="AM1232" s="9">
        <f>Table1[[#This Row],[Total Gas Consumption]]*1</f>
        <v>0</v>
      </c>
      <c r="AN1232" s="9">
        <f>Table1[[#This Row],[Total Steam Consumption]]*950/1000</f>
        <v>0</v>
      </c>
      <c r="AO1232" s="9">
        <f>Table1[[#This Row],[Total HW Consumption]]</f>
        <v>0</v>
      </c>
      <c r="AP1232" s="9">
        <f>Table1[[#This Row],[Total CHW Consumption]]</f>
        <v>0</v>
      </c>
      <c r="AQ1232" s="9">
        <f>Table1[[#This Row],[Total DW Consumption]]*0</f>
        <v>0</v>
      </c>
      <c r="AR1232" s="9">
        <f>SUM(Table1[[#This Row],[Total Elec Energy]:[Total DW Energy]])</f>
        <v>21618.432000000001</v>
      </c>
      <c r="AS1232" s="7">
        <f>IFERROR(Table1[[#This Row],[Total Building Energy (kBTU)]]/Table1[[#This Row],[Building Area]],0)</f>
        <v>1.6789711090400745</v>
      </c>
    </row>
    <row r="1233" spans="1:45" x14ac:dyDescent="0.25">
      <c r="A1233" s="4">
        <v>43344</v>
      </c>
      <c r="B1233" t="s">
        <v>61</v>
      </c>
      <c r="C1233">
        <f>VLOOKUP(Table1[[#This Row],[Building]],Building_Areas,2,FALSE)</f>
        <v>41576</v>
      </c>
      <c r="D1233">
        <v>0</v>
      </c>
      <c r="E1233">
        <v>20410</v>
      </c>
      <c r="F1233">
        <v>69638.92</v>
      </c>
      <c r="G1233">
        <v>1.674978833942659</v>
      </c>
      <c r="AF1233" s="9">
        <f>SUMIF(Table1[[#Headers],[Steam Consumption]:[CHW Consumption_2]], "Elec*",D1233:AE1233)</f>
        <v>20410</v>
      </c>
      <c r="AG1233" s="9">
        <f>SUMIF(Table1[[#Headers],[Steam Consumption]:[CHW Consumption_2]], "Gas*",D1233:AE1233)</f>
        <v>0</v>
      </c>
      <c r="AH1233" s="9">
        <f>SUMIF(Table1[[#Headers],[Steam Consumption]:[CHW Consumption_2]], "Steam*",D1233:AE1233)</f>
        <v>0</v>
      </c>
      <c r="AI1233" s="9">
        <f>SUMIF(Table1[[#Headers],[Steam Consumption]:[CHW Consumption_2]], "HW *",D1233:AE1233)</f>
        <v>0</v>
      </c>
      <c r="AJ1233" s="9">
        <f>SUMIF(Table1[[#Headers],[Steam Consumption]:[CHW Consumption_2]], "CHW*",D1233:AE1233)</f>
        <v>0</v>
      </c>
      <c r="AK1233" s="9">
        <f>SUMIF(Table1[[#Headers],[Steam Consumption]:[CHW Consumption_2]], "DW*",D1233:AE1233)</f>
        <v>0</v>
      </c>
      <c r="AL1233" s="9">
        <f>Table1[[#This Row],[Total Elec Consumption]]*3.412</f>
        <v>69638.92</v>
      </c>
      <c r="AM1233" s="9">
        <f>Table1[[#This Row],[Total Gas Consumption]]*1</f>
        <v>0</v>
      </c>
      <c r="AN1233" s="9">
        <f>Table1[[#This Row],[Total Steam Consumption]]*950/1000</f>
        <v>0</v>
      </c>
      <c r="AO1233" s="9">
        <f>Table1[[#This Row],[Total HW Consumption]]</f>
        <v>0</v>
      </c>
      <c r="AP1233" s="9">
        <f>Table1[[#This Row],[Total CHW Consumption]]</f>
        <v>0</v>
      </c>
      <c r="AQ1233" s="9">
        <f>Table1[[#This Row],[Total DW Consumption]]*0</f>
        <v>0</v>
      </c>
      <c r="AR1233" s="9">
        <f>SUM(Table1[[#This Row],[Total Elec Energy]:[Total DW Energy]])</f>
        <v>69638.92</v>
      </c>
      <c r="AS1233" s="7">
        <f>IFERROR(Table1[[#This Row],[Total Building Energy (kBTU)]]/Table1[[#This Row],[Building Area]],0)</f>
        <v>1.6749788339426592</v>
      </c>
    </row>
    <row r="1234" spans="1:45" x14ac:dyDescent="0.25">
      <c r="A1234" s="4">
        <v>43831</v>
      </c>
      <c r="B1234" t="s">
        <v>61</v>
      </c>
      <c r="C1234">
        <f>VLOOKUP(Table1[[#This Row],[Building]],Building_Areas,2,FALSE)</f>
        <v>41576</v>
      </c>
      <c r="D1234">
        <v>0</v>
      </c>
      <c r="E1234">
        <v>20334.85185185185</v>
      </c>
      <c r="F1234">
        <v>69382.51451851851</v>
      </c>
      <c r="G1234">
        <v>1.6688116826659249</v>
      </c>
      <c r="AF1234" s="9">
        <f>SUMIF(Table1[[#Headers],[Steam Consumption]:[CHW Consumption_2]], "Elec*",D1234:AE1234)</f>
        <v>20334.85185185185</v>
      </c>
      <c r="AG1234" s="9">
        <f>SUMIF(Table1[[#Headers],[Steam Consumption]:[CHW Consumption_2]], "Gas*",D1234:AE1234)</f>
        <v>0</v>
      </c>
      <c r="AH1234" s="9">
        <f>SUMIF(Table1[[#Headers],[Steam Consumption]:[CHW Consumption_2]], "Steam*",D1234:AE1234)</f>
        <v>0</v>
      </c>
      <c r="AI1234" s="9">
        <f>SUMIF(Table1[[#Headers],[Steam Consumption]:[CHW Consumption_2]], "HW *",D1234:AE1234)</f>
        <v>0</v>
      </c>
      <c r="AJ1234" s="9">
        <f>SUMIF(Table1[[#Headers],[Steam Consumption]:[CHW Consumption_2]], "CHW*",D1234:AE1234)</f>
        <v>0</v>
      </c>
      <c r="AK1234" s="9">
        <f>SUMIF(Table1[[#Headers],[Steam Consumption]:[CHW Consumption_2]], "DW*",D1234:AE1234)</f>
        <v>0</v>
      </c>
      <c r="AL1234" s="9">
        <f>Table1[[#This Row],[Total Elec Consumption]]*3.412</f>
        <v>69382.51451851851</v>
      </c>
      <c r="AM1234" s="9">
        <f>Table1[[#This Row],[Total Gas Consumption]]*1</f>
        <v>0</v>
      </c>
      <c r="AN1234" s="9">
        <f>Table1[[#This Row],[Total Steam Consumption]]*950/1000</f>
        <v>0</v>
      </c>
      <c r="AO1234" s="9">
        <f>Table1[[#This Row],[Total HW Consumption]]</f>
        <v>0</v>
      </c>
      <c r="AP1234" s="9">
        <f>Table1[[#This Row],[Total CHW Consumption]]</f>
        <v>0</v>
      </c>
      <c r="AQ1234" s="9">
        <f>Table1[[#This Row],[Total DW Consumption]]*0</f>
        <v>0</v>
      </c>
      <c r="AR1234" s="9">
        <f>SUM(Table1[[#This Row],[Total Elec Energy]:[Total DW Energy]])</f>
        <v>69382.51451851851</v>
      </c>
      <c r="AS1234" s="7">
        <f>IFERROR(Table1[[#This Row],[Total Building Energy (kBTU)]]/Table1[[#This Row],[Building Area]],0)</f>
        <v>1.6688116826659254</v>
      </c>
    </row>
    <row r="1235" spans="1:45" x14ac:dyDescent="0.25">
      <c r="A1235" s="4">
        <v>44287</v>
      </c>
      <c r="B1235" t="s">
        <v>110</v>
      </c>
      <c r="C1235">
        <f>VLOOKUP(Table1[[#This Row],[Building]],Building_Areas,2,FALSE)</f>
        <v>24062</v>
      </c>
      <c r="E1235">
        <v>470</v>
      </c>
      <c r="F1235">
        <v>40054.291586206891</v>
      </c>
      <c r="G1235">
        <v>1.664628525733808</v>
      </c>
      <c r="H1235">
        <v>8827.2413793103442</v>
      </c>
      <c r="I1235">
        <v>2442</v>
      </c>
      <c r="L1235">
        <v>0</v>
      </c>
      <c r="AF1235" s="9">
        <f>SUMIF(Table1[[#Headers],[Steam Consumption]:[CHW Consumption_2]], "Elec*",D1235:AE1235)</f>
        <v>11739.241379310344</v>
      </c>
      <c r="AG1235" s="9">
        <f>SUMIF(Table1[[#Headers],[Steam Consumption]:[CHW Consumption_2]], "Gas*",D1235:AE1235)</f>
        <v>0</v>
      </c>
      <c r="AH1235" s="9">
        <f>SUMIF(Table1[[#Headers],[Steam Consumption]:[CHW Consumption_2]], "Steam*",D1235:AE1235)</f>
        <v>0</v>
      </c>
      <c r="AI1235" s="9">
        <f>SUMIF(Table1[[#Headers],[Steam Consumption]:[CHW Consumption_2]], "HW *",D1235:AE1235)</f>
        <v>0</v>
      </c>
      <c r="AJ1235" s="9">
        <f>SUMIF(Table1[[#Headers],[Steam Consumption]:[CHW Consumption_2]], "CHW*",D1235:AE1235)</f>
        <v>0</v>
      </c>
      <c r="AK1235" s="9">
        <f>SUMIF(Table1[[#Headers],[Steam Consumption]:[CHW Consumption_2]], "DW*",D1235:AE1235)</f>
        <v>0</v>
      </c>
      <c r="AL1235" s="9">
        <f>Table1[[#This Row],[Total Elec Consumption]]*3.412</f>
        <v>40054.291586206891</v>
      </c>
      <c r="AM1235" s="9">
        <f>Table1[[#This Row],[Total Gas Consumption]]*1</f>
        <v>0</v>
      </c>
      <c r="AN1235" s="9">
        <f>Table1[[#This Row],[Total Steam Consumption]]*950/1000</f>
        <v>0</v>
      </c>
      <c r="AO1235" s="9">
        <f>Table1[[#This Row],[Total HW Consumption]]</f>
        <v>0</v>
      </c>
      <c r="AP1235" s="9">
        <f>Table1[[#This Row],[Total CHW Consumption]]</f>
        <v>0</v>
      </c>
      <c r="AQ1235" s="9">
        <f>Table1[[#This Row],[Total DW Consumption]]*0</f>
        <v>0</v>
      </c>
      <c r="AR1235" s="9">
        <f>SUM(Table1[[#This Row],[Total Elec Energy]:[Total DW Energy]])</f>
        <v>40054.291586206891</v>
      </c>
      <c r="AS1235" s="7">
        <f>IFERROR(Table1[[#This Row],[Total Building Energy (kBTU)]]/Table1[[#This Row],[Building Area]],0)</f>
        <v>1.664628525733808</v>
      </c>
    </row>
    <row r="1236" spans="1:45" x14ac:dyDescent="0.25">
      <c r="A1236" s="4">
        <v>43678</v>
      </c>
      <c r="B1236" t="s">
        <v>61</v>
      </c>
      <c r="C1236">
        <f>VLOOKUP(Table1[[#This Row],[Building]],Building_Areas,2,FALSE)</f>
        <v>41576</v>
      </c>
      <c r="D1236">
        <v>0</v>
      </c>
      <c r="E1236">
        <v>20266.61904761905</v>
      </c>
      <c r="F1236">
        <v>69149.704190476201</v>
      </c>
      <c r="G1236">
        <v>1.6632120499922121</v>
      </c>
      <c r="AF1236" s="9">
        <f>SUMIF(Table1[[#Headers],[Steam Consumption]:[CHW Consumption_2]], "Elec*",D1236:AE1236)</f>
        <v>20266.61904761905</v>
      </c>
      <c r="AG1236" s="9">
        <f>SUMIF(Table1[[#Headers],[Steam Consumption]:[CHW Consumption_2]], "Gas*",D1236:AE1236)</f>
        <v>0</v>
      </c>
      <c r="AH1236" s="9">
        <f>SUMIF(Table1[[#Headers],[Steam Consumption]:[CHW Consumption_2]], "Steam*",D1236:AE1236)</f>
        <v>0</v>
      </c>
      <c r="AI1236" s="9">
        <f>SUMIF(Table1[[#Headers],[Steam Consumption]:[CHW Consumption_2]], "HW *",D1236:AE1236)</f>
        <v>0</v>
      </c>
      <c r="AJ1236" s="9">
        <f>SUMIF(Table1[[#Headers],[Steam Consumption]:[CHW Consumption_2]], "CHW*",D1236:AE1236)</f>
        <v>0</v>
      </c>
      <c r="AK1236" s="9">
        <f>SUMIF(Table1[[#Headers],[Steam Consumption]:[CHW Consumption_2]], "DW*",D1236:AE1236)</f>
        <v>0</v>
      </c>
      <c r="AL1236" s="9">
        <f>Table1[[#This Row],[Total Elec Consumption]]*3.412</f>
        <v>69149.704190476201</v>
      </c>
      <c r="AM1236" s="9">
        <f>Table1[[#This Row],[Total Gas Consumption]]*1</f>
        <v>0</v>
      </c>
      <c r="AN1236" s="9">
        <f>Table1[[#This Row],[Total Steam Consumption]]*950/1000</f>
        <v>0</v>
      </c>
      <c r="AO1236" s="9">
        <f>Table1[[#This Row],[Total HW Consumption]]</f>
        <v>0</v>
      </c>
      <c r="AP1236" s="9">
        <f>Table1[[#This Row],[Total CHW Consumption]]</f>
        <v>0</v>
      </c>
      <c r="AQ1236" s="9">
        <f>Table1[[#This Row],[Total DW Consumption]]*0</f>
        <v>0</v>
      </c>
      <c r="AR1236" s="9">
        <f>SUM(Table1[[#This Row],[Total Elec Energy]:[Total DW Energy]])</f>
        <v>69149.704190476201</v>
      </c>
      <c r="AS1236" s="7">
        <f>IFERROR(Table1[[#This Row],[Total Building Energy (kBTU)]]/Table1[[#This Row],[Building Area]],0)</f>
        <v>1.6632120499922118</v>
      </c>
    </row>
    <row r="1237" spans="1:45" x14ac:dyDescent="0.25">
      <c r="A1237" s="4">
        <v>44682</v>
      </c>
      <c r="B1237" t="s">
        <v>116</v>
      </c>
      <c r="C1237">
        <f>VLOOKUP(Table1[[#This Row],[Building]],Building_Areas,2,FALSE)</f>
        <v>12876</v>
      </c>
      <c r="E1237">
        <v>6270.3461538461543</v>
      </c>
      <c r="F1237">
        <v>21394.421076923081</v>
      </c>
      <c r="G1237">
        <v>1.6615735536597609</v>
      </c>
      <c r="AF1237" s="9">
        <f>SUMIF(Table1[[#Headers],[Steam Consumption]:[CHW Consumption_2]], "Elec*",D1237:AE1237)</f>
        <v>6270.3461538461543</v>
      </c>
      <c r="AG1237" s="9">
        <f>SUMIF(Table1[[#Headers],[Steam Consumption]:[CHW Consumption_2]], "Gas*",D1237:AE1237)</f>
        <v>0</v>
      </c>
      <c r="AH1237" s="9">
        <f>SUMIF(Table1[[#Headers],[Steam Consumption]:[CHW Consumption_2]], "Steam*",D1237:AE1237)</f>
        <v>0</v>
      </c>
      <c r="AI1237" s="9">
        <f>SUMIF(Table1[[#Headers],[Steam Consumption]:[CHW Consumption_2]], "HW *",D1237:AE1237)</f>
        <v>0</v>
      </c>
      <c r="AJ1237" s="9">
        <f>SUMIF(Table1[[#Headers],[Steam Consumption]:[CHW Consumption_2]], "CHW*",D1237:AE1237)</f>
        <v>0</v>
      </c>
      <c r="AK1237" s="9">
        <f>SUMIF(Table1[[#Headers],[Steam Consumption]:[CHW Consumption_2]], "DW*",D1237:AE1237)</f>
        <v>0</v>
      </c>
      <c r="AL1237" s="9">
        <f>Table1[[#This Row],[Total Elec Consumption]]*3.412</f>
        <v>21394.421076923078</v>
      </c>
      <c r="AM1237" s="9">
        <f>Table1[[#This Row],[Total Gas Consumption]]*1</f>
        <v>0</v>
      </c>
      <c r="AN1237" s="9">
        <f>Table1[[#This Row],[Total Steam Consumption]]*950/1000</f>
        <v>0</v>
      </c>
      <c r="AO1237" s="9">
        <f>Table1[[#This Row],[Total HW Consumption]]</f>
        <v>0</v>
      </c>
      <c r="AP1237" s="9">
        <f>Table1[[#This Row],[Total CHW Consumption]]</f>
        <v>0</v>
      </c>
      <c r="AQ1237" s="9">
        <f>Table1[[#This Row],[Total DW Consumption]]*0</f>
        <v>0</v>
      </c>
      <c r="AR1237" s="9">
        <f>SUM(Table1[[#This Row],[Total Elec Energy]:[Total DW Energy]])</f>
        <v>21394.421076923078</v>
      </c>
      <c r="AS1237" s="7">
        <f>IFERROR(Table1[[#This Row],[Total Building Energy (kBTU)]]/Table1[[#This Row],[Building Area]],0)</f>
        <v>1.6615735536597607</v>
      </c>
    </row>
    <row r="1238" spans="1:45" x14ac:dyDescent="0.25">
      <c r="A1238" s="4">
        <v>43344</v>
      </c>
      <c r="B1238" t="s">
        <v>78</v>
      </c>
      <c r="C1238">
        <f>VLOOKUP(Table1[[#This Row],[Building]],Building_Areas,2,FALSE)</f>
        <v>20363</v>
      </c>
      <c r="E1238">
        <v>9827.1428571428569</v>
      </c>
      <c r="F1238">
        <v>63530.211428571427</v>
      </c>
      <c r="G1238">
        <v>3.1198846647631209</v>
      </c>
      <c r="J1238">
        <v>300</v>
      </c>
      <c r="AF1238" s="9">
        <f>SUMIF(Table1[[#Headers],[Steam Consumption]:[CHW Consumption_2]], "Elec*",D1238:AE1238)</f>
        <v>9827.1428571428569</v>
      </c>
      <c r="AG1238" s="9">
        <f>SUMIF(Table1[[#Headers],[Steam Consumption]:[CHW Consumption_2]], "Gas*",D1238:AE1238)</f>
        <v>300</v>
      </c>
      <c r="AH1238" s="9">
        <f>SUMIF(Table1[[#Headers],[Steam Consumption]:[CHW Consumption_2]], "Steam*",D1238:AE1238)</f>
        <v>0</v>
      </c>
      <c r="AI1238" s="9">
        <f>SUMIF(Table1[[#Headers],[Steam Consumption]:[CHW Consumption_2]], "HW *",D1238:AE1238)</f>
        <v>0</v>
      </c>
      <c r="AJ1238" s="9">
        <f>SUMIF(Table1[[#Headers],[Steam Consumption]:[CHW Consumption_2]], "CHW*",D1238:AE1238)</f>
        <v>0</v>
      </c>
      <c r="AK1238" s="9">
        <f>SUMIF(Table1[[#Headers],[Steam Consumption]:[CHW Consumption_2]], "DW*",D1238:AE1238)</f>
        <v>0</v>
      </c>
      <c r="AL1238" s="9">
        <f>Table1[[#This Row],[Total Elec Consumption]]*3.412</f>
        <v>33530.211428571427</v>
      </c>
      <c r="AM1238" s="9">
        <f>Table1[[#This Row],[Total Gas Consumption]]*1</f>
        <v>300</v>
      </c>
      <c r="AN1238" s="9">
        <f>Table1[[#This Row],[Total Steam Consumption]]*950/1000</f>
        <v>0</v>
      </c>
      <c r="AO1238" s="9">
        <f>Table1[[#This Row],[Total HW Consumption]]</f>
        <v>0</v>
      </c>
      <c r="AP1238" s="9">
        <f>Table1[[#This Row],[Total CHW Consumption]]</f>
        <v>0</v>
      </c>
      <c r="AQ1238" s="9">
        <f>Table1[[#This Row],[Total DW Consumption]]*0</f>
        <v>0</v>
      </c>
      <c r="AR1238" s="9">
        <f>SUM(Table1[[#This Row],[Total Elec Energy]:[Total DW Energy]])</f>
        <v>33830.211428571427</v>
      </c>
      <c r="AS1238" s="7">
        <f>IFERROR(Table1[[#This Row],[Total Building Energy (kBTU)]]/Table1[[#This Row],[Building Area]],0)</f>
        <v>1.6613569429146702</v>
      </c>
    </row>
    <row r="1239" spans="1:45" x14ac:dyDescent="0.25">
      <c r="A1239" s="4">
        <v>43952</v>
      </c>
      <c r="B1239" t="s">
        <v>122</v>
      </c>
      <c r="C1239">
        <f>VLOOKUP(Table1[[#This Row],[Building]],Building_Areas,2,FALSE)</f>
        <v>83906</v>
      </c>
      <c r="D1239">
        <v>0</v>
      </c>
      <c r="F1239">
        <v>81225.866588235294</v>
      </c>
      <c r="G1239">
        <v>0.96805790513473766</v>
      </c>
      <c r="H1239">
        <v>15645.88235294118</v>
      </c>
      <c r="I1239">
        <v>8143</v>
      </c>
      <c r="N1239">
        <v>58200</v>
      </c>
      <c r="AF1239" s="9">
        <f>SUMIF(Table1[[#Headers],[Steam Consumption]:[CHW Consumption_2]], "Elec*",D1239:AE1239)</f>
        <v>23788.882352941182</v>
      </c>
      <c r="AG1239" s="9">
        <f>SUMIF(Table1[[#Headers],[Steam Consumption]:[CHW Consumption_2]], "Gas*",D1239:AE1239)</f>
        <v>0</v>
      </c>
      <c r="AH1239" s="9">
        <f>SUMIF(Table1[[#Headers],[Steam Consumption]:[CHW Consumption_2]], "Steam*",D1239:AE1239)</f>
        <v>0</v>
      </c>
      <c r="AI1239" s="9">
        <f>SUMIF(Table1[[#Headers],[Steam Consumption]:[CHW Consumption_2]], "HW *",D1239:AE1239)</f>
        <v>0</v>
      </c>
      <c r="AJ1239" s="9">
        <f>SUMIF(Table1[[#Headers],[Steam Consumption]:[CHW Consumption_2]], "CHW*",D1239:AE1239)</f>
        <v>58200</v>
      </c>
      <c r="AK1239" s="9">
        <f>SUMIF(Table1[[#Headers],[Steam Consumption]:[CHW Consumption_2]], "DW*",D1239:AE1239)</f>
        <v>0</v>
      </c>
      <c r="AL1239" s="9">
        <f>Table1[[#This Row],[Total Elec Consumption]]*3.412</f>
        <v>81167.666588235312</v>
      </c>
      <c r="AM1239" s="9">
        <f>Table1[[#This Row],[Total Gas Consumption]]*1</f>
        <v>0</v>
      </c>
      <c r="AN1239" s="9">
        <f>Table1[[#This Row],[Total Steam Consumption]]*950/1000</f>
        <v>0</v>
      </c>
      <c r="AO1239" s="9">
        <f>Table1[[#This Row],[Total HW Consumption]]</f>
        <v>0</v>
      </c>
      <c r="AP1239" s="9">
        <f>Table1[[#This Row],[Total CHW Consumption]]</f>
        <v>58200</v>
      </c>
      <c r="AQ1239" s="9">
        <f>Table1[[#This Row],[Total DW Consumption]]*0</f>
        <v>0</v>
      </c>
      <c r="AR1239" s="9">
        <f>SUM(Table1[[#This Row],[Total Elec Energy]:[Total DW Energy]])</f>
        <v>139367.6665882353</v>
      </c>
      <c r="AS1239" s="7">
        <f>IFERROR(Table1[[#This Row],[Total Building Energy (kBTU)]]/Table1[[#This Row],[Building Area]],0)</f>
        <v>1.6609976233908814</v>
      </c>
    </row>
    <row r="1240" spans="1:45" x14ac:dyDescent="0.25">
      <c r="A1240" s="4">
        <v>43617</v>
      </c>
      <c r="B1240" t="s">
        <v>64</v>
      </c>
      <c r="C1240">
        <f>VLOOKUP(Table1[[#This Row],[Building]],Building_Areas,2,FALSE)</f>
        <v>80660</v>
      </c>
      <c r="F1240">
        <v>133713.84285714291</v>
      </c>
      <c r="G1240">
        <v>1.6577466260493781</v>
      </c>
      <c r="H1240">
        <v>38720</v>
      </c>
      <c r="I1240">
        <v>469.28571428571428</v>
      </c>
      <c r="AF1240" s="9">
        <f>SUMIF(Table1[[#Headers],[Steam Consumption]:[CHW Consumption_2]], "Elec*",D1240:AE1240)</f>
        <v>39189.285714285717</v>
      </c>
      <c r="AG1240" s="9">
        <f>SUMIF(Table1[[#Headers],[Steam Consumption]:[CHW Consumption_2]], "Gas*",D1240:AE1240)</f>
        <v>0</v>
      </c>
      <c r="AH1240" s="9">
        <f>SUMIF(Table1[[#Headers],[Steam Consumption]:[CHW Consumption_2]], "Steam*",D1240:AE1240)</f>
        <v>0</v>
      </c>
      <c r="AI1240" s="9">
        <f>SUMIF(Table1[[#Headers],[Steam Consumption]:[CHW Consumption_2]], "HW *",D1240:AE1240)</f>
        <v>0</v>
      </c>
      <c r="AJ1240" s="9">
        <f>SUMIF(Table1[[#Headers],[Steam Consumption]:[CHW Consumption_2]], "CHW*",D1240:AE1240)</f>
        <v>0</v>
      </c>
      <c r="AK1240" s="9">
        <f>SUMIF(Table1[[#Headers],[Steam Consumption]:[CHW Consumption_2]], "DW*",D1240:AE1240)</f>
        <v>0</v>
      </c>
      <c r="AL1240" s="9">
        <f>Table1[[#This Row],[Total Elec Consumption]]*3.412</f>
        <v>133713.84285714285</v>
      </c>
      <c r="AM1240" s="9">
        <f>Table1[[#This Row],[Total Gas Consumption]]*1</f>
        <v>0</v>
      </c>
      <c r="AN1240" s="9">
        <f>Table1[[#This Row],[Total Steam Consumption]]*950/1000</f>
        <v>0</v>
      </c>
      <c r="AO1240" s="9">
        <f>Table1[[#This Row],[Total HW Consumption]]</f>
        <v>0</v>
      </c>
      <c r="AP1240" s="9">
        <f>Table1[[#This Row],[Total CHW Consumption]]</f>
        <v>0</v>
      </c>
      <c r="AQ1240" s="9">
        <f>Table1[[#This Row],[Total DW Consumption]]*0</f>
        <v>0</v>
      </c>
      <c r="AR1240" s="9">
        <f>SUM(Table1[[#This Row],[Total Elec Energy]:[Total DW Energy]])</f>
        <v>133713.84285714285</v>
      </c>
      <c r="AS1240" s="7">
        <f>IFERROR(Table1[[#This Row],[Total Building Energy (kBTU)]]/Table1[[#This Row],[Building Area]],0)</f>
        <v>1.6577466260493783</v>
      </c>
    </row>
    <row r="1241" spans="1:45" x14ac:dyDescent="0.25">
      <c r="A1241" s="4">
        <v>44531</v>
      </c>
      <c r="B1241" t="s">
        <v>116</v>
      </c>
      <c r="C1241">
        <f>VLOOKUP(Table1[[#This Row],[Building]],Building_Areas,2,FALSE)</f>
        <v>12876</v>
      </c>
      <c r="E1241">
        <v>6249</v>
      </c>
      <c r="F1241">
        <v>21321.588</v>
      </c>
      <c r="G1241">
        <v>1.65591705498602</v>
      </c>
      <c r="AF1241" s="9">
        <f>SUMIF(Table1[[#Headers],[Steam Consumption]:[CHW Consumption_2]], "Elec*",D1241:AE1241)</f>
        <v>6249</v>
      </c>
      <c r="AG1241" s="9">
        <f>SUMIF(Table1[[#Headers],[Steam Consumption]:[CHW Consumption_2]], "Gas*",D1241:AE1241)</f>
        <v>0</v>
      </c>
      <c r="AH1241" s="9">
        <f>SUMIF(Table1[[#Headers],[Steam Consumption]:[CHW Consumption_2]], "Steam*",D1241:AE1241)</f>
        <v>0</v>
      </c>
      <c r="AI1241" s="9">
        <f>SUMIF(Table1[[#Headers],[Steam Consumption]:[CHW Consumption_2]], "HW *",D1241:AE1241)</f>
        <v>0</v>
      </c>
      <c r="AJ1241" s="9">
        <f>SUMIF(Table1[[#Headers],[Steam Consumption]:[CHW Consumption_2]], "CHW*",D1241:AE1241)</f>
        <v>0</v>
      </c>
      <c r="AK1241" s="9">
        <f>SUMIF(Table1[[#Headers],[Steam Consumption]:[CHW Consumption_2]], "DW*",D1241:AE1241)</f>
        <v>0</v>
      </c>
      <c r="AL1241" s="9">
        <f>Table1[[#This Row],[Total Elec Consumption]]*3.412</f>
        <v>21321.588</v>
      </c>
      <c r="AM1241" s="9">
        <f>Table1[[#This Row],[Total Gas Consumption]]*1</f>
        <v>0</v>
      </c>
      <c r="AN1241" s="9">
        <f>Table1[[#This Row],[Total Steam Consumption]]*950/1000</f>
        <v>0</v>
      </c>
      <c r="AO1241" s="9">
        <f>Table1[[#This Row],[Total HW Consumption]]</f>
        <v>0</v>
      </c>
      <c r="AP1241" s="9">
        <f>Table1[[#This Row],[Total CHW Consumption]]</f>
        <v>0</v>
      </c>
      <c r="AQ1241" s="9">
        <f>Table1[[#This Row],[Total DW Consumption]]*0</f>
        <v>0</v>
      </c>
      <c r="AR1241" s="9">
        <f>SUM(Table1[[#This Row],[Total Elec Energy]:[Total DW Energy]])</f>
        <v>21321.588</v>
      </c>
      <c r="AS1241" s="7">
        <f>IFERROR(Table1[[#This Row],[Total Building Energy (kBTU)]]/Table1[[#This Row],[Building Area]],0)</f>
        <v>1.6559170549860205</v>
      </c>
    </row>
    <row r="1242" spans="1:45" x14ac:dyDescent="0.25">
      <c r="A1242" s="4">
        <v>43160</v>
      </c>
      <c r="B1242" t="s">
        <v>65</v>
      </c>
      <c r="C1242">
        <f>VLOOKUP(Table1[[#This Row],[Building]],Building_Areas,2,FALSE)</f>
        <v>82554</v>
      </c>
      <c r="D1242">
        <v>0</v>
      </c>
      <c r="E1242">
        <v>40064.178571428572</v>
      </c>
      <c r="F1242">
        <v>136698.9772857143</v>
      </c>
      <c r="G1242">
        <v>1.6558734559889809</v>
      </c>
      <c r="AF1242" s="9">
        <f>SUMIF(Table1[[#Headers],[Steam Consumption]:[CHW Consumption_2]], "Elec*",D1242:AE1242)</f>
        <v>40064.178571428572</v>
      </c>
      <c r="AG1242" s="9">
        <f>SUMIF(Table1[[#Headers],[Steam Consumption]:[CHW Consumption_2]], "Gas*",D1242:AE1242)</f>
        <v>0</v>
      </c>
      <c r="AH1242" s="9">
        <f>SUMIF(Table1[[#Headers],[Steam Consumption]:[CHW Consumption_2]], "Steam*",D1242:AE1242)</f>
        <v>0</v>
      </c>
      <c r="AI1242" s="9">
        <f>SUMIF(Table1[[#Headers],[Steam Consumption]:[CHW Consumption_2]], "HW *",D1242:AE1242)</f>
        <v>0</v>
      </c>
      <c r="AJ1242" s="9">
        <f>SUMIF(Table1[[#Headers],[Steam Consumption]:[CHW Consumption_2]], "CHW*",D1242:AE1242)</f>
        <v>0</v>
      </c>
      <c r="AK1242" s="9">
        <f>SUMIF(Table1[[#Headers],[Steam Consumption]:[CHW Consumption_2]], "DW*",D1242:AE1242)</f>
        <v>0</v>
      </c>
      <c r="AL1242" s="9">
        <f>Table1[[#This Row],[Total Elec Consumption]]*3.412</f>
        <v>136698.9772857143</v>
      </c>
      <c r="AM1242" s="9">
        <f>Table1[[#This Row],[Total Gas Consumption]]*1</f>
        <v>0</v>
      </c>
      <c r="AN1242" s="9">
        <f>Table1[[#This Row],[Total Steam Consumption]]*950/1000</f>
        <v>0</v>
      </c>
      <c r="AO1242" s="9">
        <f>Table1[[#This Row],[Total HW Consumption]]</f>
        <v>0</v>
      </c>
      <c r="AP1242" s="9">
        <f>Table1[[#This Row],[Total CHW Consumption]]</f>
        <v>0</v>
      </c>
      <c r="AQ1242" s="9">
        <f>Table1[[#This Row],[Total DW Consumption]]*0</f>
        <v>0</v>
      </c>
      <c r="AR1242" s="9">
        <f>SUM(Table1[[#This Row],[Total Elec Energy]:[Total DW Energy]])</f>
        <v>136698.9772857143</v>
      </c>
      <c r="AS1242" s="7">
        <f>IFERROR(Table1[[#This Row],[Total Building Energy (kBTU)]]/Table1[[#This Row],[Building Area]],0)</f>
        <v>1.6558734559889805</v>
      </c>
    </row>
    <row r="1243" spans="1:45" x14ac:dyDescent="0.25">
      <c r="A1243" s="4">
        <v>44348</v>
      </c>
      <c r="B1243" t="s">
        <v>101</v>
      </c>
      <c r="C1243">
        <f>VLOOKUP(Table1[[#This Row],[Building]],Building_Areas,2,FALSE)</f>
        <v>30399</v>
      </c>
      <c r="D1243">
        <v>10220</v>
      </c>
      <c r="E1243">
        <v>5067</v>
      </c>
      <c r="F1243">
        <v>9361259.8599999994</v>
      </c>
      <c r="G1243">
        <v>307.94630941807287</v>
      </c>
      <c r="H1243">
        <v>0</v>
      </c>
      <c r="I1243">
        <v>6838</v>
      </c>
      <c r="AF1243" s="9">
        <f>SUMIF(Table1[[#Headers],[Steam Consumption]:[CHW Consumption_2]], "Elec*",D1243:AE1243)</f>
        <v>11905</v>
      </c>
      <c r="AG1243" s="9">
        <f>SUMIF(Table1[[#Headers],[Steam Consumption]:[CHW Consumption_2]], "Gas*",D1243:AE1243)</f>
        <v>0</v>
      </c>
      <c r="AH1243" s="9">
        <f>SUMIF(Table1[[#Headers],[Steam Consumption]:[CHW Consumption_2]], "Steam*",D1243:AE1243)</f>
        <v>10220</v>
      </c>
      <c r="AI1243" s="9">
        <f>SUMIF(Table1[[#Headers],[Steam Consumption]:[CHW Consumption_2]], "HW *",D1243:AE1243)</f>
        <v>0</v>
      </c>
      <c r="AJ1243" s="9">
        <f>SUMIF(Table1[[#Headers],[Steam Consumption]:[CHW Consumption_2]], "CHW*",D1243:AE1243)</f>
        <v>0</v>
      </c>
      <c r="AK1243" s="9">
        <f>SUMIF(Table1[[#Headers],[Steam Consumption]:[CHW Consumption_2]], "DW*",D1243:AE1243)</f>
        <v>0</v>
      </c>
      <c r="AL1243" s="9">
        <f>Table1[[#This Row],[Total Elec Consumption]]*3.412</f>
        <v>40619.86</v>
      </c>
      <c r="AM1243" s="9">
        <f>Table1[[#This Row],[Total Gas Consumption]]*1</f>
        <v>0</v>
      </c>
      <c r="AN1243" s="9">
        <f>Table1[[#This Row],[Total Steam Consumption]]*950/1000</f>
        <v>9709</v>
      </c>
      <c r="AO1243" s="9">
        <f>Table1[[#This Row],[Total HW Consumption]]</f>
        <v>0</v>
      </c>
      <c r="AP1243" s="9">
        <f>Table1[[#This Row],[Total CHW Consumption]]</f>
        <v>0</v>
      </c>
      <c r="AQ1243" s="9">
        <f>Table1[[#This Row],[Total DW Consumption]]*0</f>
        <v>0</v>
      </c>
      <c r="AR1243" s="9">
        <f>SUM(Table1[[#This Row],[Total Elec Energy]:[Total DW Energy]])</f>
        <v>50328.86</v>
      </c>
      <c r="AS1243" s="7">
        <f>IFERROR(Table1[[#This Row],[Total Building Energy (kBTU)]]/Table1[[#This Row],[Building Area]],0)</f>
        <v>1.6556090660877003</v>
      </c>
    </row>
    <row r="1244" spans="1:45" x14ac:dyDescent="0.25">
      <c r="A1244" s="4">
        <v>43191</v>
      </c>
      <c r="B1244" t="s">
        <v>65</v>
      </c>
      <c r="C1244">
        <f>VLOOKUP(Table1[[#This Row],[Building]],Building_Areas,2,FALSE)</f>
        <v>82554</v>
      </c>
      <c r="D1244">
        <v>0</v>
      </c>
      <c r="E1244">
        <v>39891</v>
      </c>
      <c r="F1244">
        <v>136108.092</v>
      </c>
      <c r="G1244">
        <v>1.648715895050513</v>
      </c>
      <c r="AF1244" s="9">
        <f>SUMIF(Table1[[#Headers],[Steam Consumption]:[CHW Consumption_2]], "Elec*",D1244:AE1244)</f>
        <v>39891</v>
      </c>
      <c r="AG1244" s="9">
        <f>SUMIF(Table1[[#Headers],[Steam Consumption]:[CHW Consumption_2]], "Gas*",D1244:AE1244)</f>
        <v>0</v>
      </c>
      <c r="AH1244" s="9">
        <f>SUMIF(Table1[[#Headers],[Steam Consumption]:[CHW Consumption_2]], "Steam*",D1244:AE1244)</f>
        <v>0</v>
      </c>
      <c r="AI1244" s="9">
        <f>SUMIF(Table1[[#Headers],[Steam Consumption]:[CHW Consumption_2]], "HW *",D1244:AE1244)</f>
        <v>0</v>
      </c>
      <c r="AJ1244" s="9">
        <f>SUMIF(Table1[[#Headers],[Steam Consumption]:[CHW Consumption_2]], "CHW*",D1244:AE1244)</f>
        <v>0</v>
      </c>
      <c r="AK1244" s="9">
        <f>SUMIF(Table1[[#Headers],[Steam Consumption]:[CHW Consumption_2]], "DW*",D1244:AE1244)</f>
        <v>0</v>
      </c>
      <c r="AL1244" s="9">
        <f>Table1[[#This Row],[Total Elec Consumption]]*3.412</f>
        <v>136108.092</v>
      </c>
      <c r="AM1244" s="9">
        <f>Table1[[#This Row],[Total Gas Consumption]]*1</f>
        <v>0</v>
      </c>
      <c r="AN1244" s="9">
        <f>Table1[[#This Row],[Total Steam Consumption]]*950/1000</f>
        <v>0</v>
      </c>
      <c r="AO1244" s="9">
        <f>Table1[[#This Row],[Total HW Consumption]]</f>
        <v>0</v>
      </c>
      <c r="AP1244" s="9">
        <f>Table1[[#This Row],[Total CHW Consumption]]</f>
        <v>0</v>
      </c>
      <c r="AQ1244" s="9">
        <f>Table1[[#This Row],[Total DW Consumption]]*0</f>
        <v>0</v>
      </c>
      <c r="AR1244" s="9">
        <f>SUM(Table1[[#This Row],[Total Elec Energy]:[Total DW Energy]])</f>
        <v>136108.092</v>
      </c>
      <c r="AS1244" s="7">
        <f>IFERROR(Table1[[#This Row],[Total Building Energy (kBTU)]]/Table1[[#This Row],[Building Area]],0)</f>
        <v>1.6487158950505125</v>
      </c>
    </row>
    <row r="1245" spans="1:45" x14ac:dyDescent="0.25">
      <c r="A1245" s="4">
        <v>44652</v>
      </c>
      <c r="B1245" t="s">
        <v>61</v>
      </c>
      <c r="C1245">
        <f>VLOOKUP(Table1[[#This Row],[Building]],Building_Areas,2,FALSE)</f>
        <v>41576</v>
      </c>
      <c r="D1245">
        <v>0</v>
      </c>
      <c r="E1245">
        <v>20052.692307692309</v>
      </c>
      <c r="F1245">
        <v>68419.786153846158</v>
      </c>
      <c r="G1245">
        <v>1.645655814745193</v>
      </c>
      <c r="AF1245" s="9">
        <f>SUMIF(Table1[[#Headers],[Steam Consumption]:[CHW Consumption_2]], "Elec*",D1245:AE1245)</f>
        <v>20052.692307692309</v>
      </c>
      <c r="AG1245" s="9">
        <f>SUMIF(Table1[[#Headers],[Steam Consumption]:[CHW Consumption_2]], "Gas*",D1245:AE1245)</f>
        <v>0</v>
      </c>
      <c r="AH1245" s="9">
        <f>SUMIF(Table1[[#Headers],[Steam Consumption]:[CHW Consumption_2]], "Steam*",D1245:AE1245)</f>
        <v>0</v>
      </c>
      <c r="AI1245" s="9">
        <f>SUMIF(Table1[[#Headers],[Steam Consumption]:[CHW Consumption_2]], "HW *",D1245:AE1245)</f>
        <v>0</v>
      </c>
      <c r="AJ1245" s="9">
        <f>SUMIF(Table1[[#Headers],[Steam Consumption]:[CHW Consumption_2]], "CHW*",D1245:AE1245)</f>
        <v>0</v>
      </c>
      <c r="AK1245" s="9">
        <f>SUMIF(Table1[[#Headers],[Steam Consumption]:[CHW Consumption_2]], "DW*",D1245:AE1245)</f>
        <v>0</v>
      </c>
      <c r="AL1245" s="9">
        <f>Table1[[#This Row],[Total Elec Consumption]]*3.412</f>
        <v>68419.786153846158</v>
      </c>
      <c r="AM1245" s="9">
        <f>Table1[[#This Row],[Total Gas Consumption]]*1</f>
        <v>0</v>
      </c>
      <c r="AN1245" s="9">
        <f>Table1[[#This Row],[Total Steam Consumption]]*950/1000</f>
        <v>0</v>
      </c>
      <c r="AO1245" s="9">
        <f>Table1[[#This Row],[Total HW Consumption]]</f>
        <v>0</v>
      </c>
      <c r="AP1245" s="9">
        <f>Table1[[#This Row],[Total CHW Consumption]]</f>
        <v>0</v>
      </c>
      <c r="AQ1245" s="9">
        <f>Table1[[#This Row],[Total DW Consumption]]*0</f>
        <v>0</v>
      </c>
      <c r="AR1245" s="9">
        <f>SUM(Table1[[#This Row],[Total Elec Energy]:[Total DW Energy]])</f>
        <v>68419.786153846158</v>
      </c>
      <c r="AS1245" s="7">
        <f>IFERROR(Table1[[#This Row],[Total Building Energy (kBTU)]]/Table1[[#This Row],[Building Area]],0)</f>
        <v>1.6456558147451934</v>
      </c>
    </row>
    <row r="1246" spans="1:45" x14ac:dyDescent="0.25">
      <c r="A1246" s="4">
        <v>43891</v>
      </c>
      <c r="B1246" t="s">
        <v>116</v>
      </c>
      <c r="C1246">
        <f>VLOOKUP(Table1[[#This Row],[Building]],Building_Areas,2,FALSE)</f>
        <v>12876</v>
      </c>
      <c r="E1246">
        <v>6206.4137931034484</v>
      </c>
      <c r="F1246">
        <v>21176.283862068969</v>
      </c>
      <c r="G1246">
        <v>1.644632173195788</v>
      </c>
      <c r="AF1246" s="9">
        <f>SUMIF(Table1[[#Headers],[Steam Consumption]:[CHW Consumption_2]], "Elec*",D1246:AE1246)</f>
        <v>6206.4137931034484</v>
      </c>
      <c r="AG1246" s="9">
        <f>SUMIF(Table1[[#Headers],[Steam Consumption]:[CHW Consumption_2]], "Gas*",D1246:AE1246)</f>
        <v>0</v>
      </c>
      <c r="AH1246" s="9">
        <f>SUMIF(Table1[[#Headers],[Steam Consumption]:[CHW Consumption_2]], "Steam*",D1246:AE1246)</f>
        <v>0</v>
      </c>
      <c r="AI1246" s="9">
        <f>SUMIF(Table1[[#Headers],[Steam Consumption]:[CHW Consumption_2]], "HW *",D1246:AE1246)</f>
        <v>0</v>
      </c>
      <c r="AJ1246" s="9">
        <f>SUMIF(Table1[[#Headers],[Steam Consumption]:[CHW Consumption_2]], "CHW*",D1246:AE1246)</f>
        <v>0</v>
      </c>
      <c r="AK1246" s="9">
        <f>SUMIF(Table1[[#Headers],[Steam Consumption]:[CHW Consumption_2]], "DW*",D1246:AE1246)</f>
        <v>0</v>
      </c>
      <c r="AL1246" s="9">
        <f>Table1[[#This Row],[Total Elec Consumption]]*3.412</f>
        <v>21176.283862068965</v>
      </c>
      <c r="AM1246" s="9">
        <f>Table1[[#This Row],[Total Gas Consumption]]*1</f>
        <v>0</v>
      </c>
      <c r="AN1246" s="9">
        <f>Table1[[#This Row],[Total Steam Consumption]]*950/1000</f>
        <v>0</v>
      </c>
      <c r="AO1246" s="9">
        <f>Table1[[#This Row],[Total HW Consumption]]</f>
        <v>0</v>
      </c>
      <c r="AP1246" s="9">
        <f>Table1[[#This Row],[Total CHW Consumption]]</f>
        <v>0</v>
      </c>
      <c r="AQ1246" s="9">
        <f>Table1[[#This Row],[Total DW Consumption]]*0</f>
        <v>0</v>
      </c>
      <c r="AR1246" s="9">
        <f>SUM(Table1[[#This Row],[Total Elec Energy]:[Total DW Energy]])</f>
        <v>21176.283862068965</v>
      </c>
      <c r="AS1246" s="7">
        <f>IFERROR(Table1[[#This Row],[Total Building Energy (kBTU)]]/Table1[[#This Row],[Building Area]],0)</f>
        <v>1.644632173195788</v>
      </c>
    </row>
    <row r="1247" spans="1:45" x14ac:dyDescent="0.25">
      <c r="A1247" s="4">
        <v>44075</v>
      </c>
      <c r="B1247" t="s">
        <v>116</v>
      </c>
      <c r="C1247">
        <f>VLOOKUP(Table1[[#This Row],[Building]],Building_Areas,2,FALSE)</f>
        <v>12876</v>
      </c>
      <c r="E1247">
        <v>6201</v>
      </c>
      <c r="F1247">
        <v>21157.812000000002</v>
      </c>
      <c r="G1247">
        <v>1.643197576887232</v>
      </c>
      <c r="AF1247" s="9">
        <f>SUMIF(Table1[[#Headers],[Steam Consumption]:[CHW Consumption_2]], "Elec*",D1247:AE1247)</f>
        <v>6201</v>
      </c>
      <c r="AG1247" s="9">
        <f>SUMIF(Table1[[#Headers],[Steam Consumption]:[CHW Consumption_2]], "Gas*",D1247:AE1247)</f>
        <v>0</v>
      </c>
      <c r="AH1247" s="9">
        <f>SUMIF(Table1[[#Headers],[Steam Consumption]:[CHW Consumption_2]], "Steam*",D1247:AE1247)</f>
        <v>0</v>
      </c>
      <c r="AI1247" s="9">
        <f>SUMIF(Table1[[#Headers],[Steam Consumption]:[CHW Consumption_2]], "HW *",D1247:AE1247)</f>
        <v>0</v>
      </c>
      <c r="AJ1247" s="9">
        <f>SUMIF(Table1[[#Headers],[Steam Consumption]:[CHW Consumption_2]], "CHW*",D1247:AE1247)</f>
        <v>0</v>
      </c>
      <c r="AK1247" s="9">
        <f>SUMIF(Table1[[#Headers],[Steam Consumption]:[CHW Consumption_2]], "DW*",D1247:AE1247)</f>
        <v>0</v>
      </c>
      <c r="AL1247" s="9">
        <f>Table1[[#This Row],[Total Elec Consumption]]*3.412</f>
        <v>21157.811999999998</v>
      </c>
      <c r="AM1247" s="9">
        <f>Table1[[#This Row],[Total Gas Consumption]]*1</f>
        <v>0</v>
      </c>
      <c r="AN1247" s="9">
        <f>Table1[[#This Row],[Total Steam Consumption]]*950/1000</f>
        <v>0</v>
      </c>
      <c r="AO1247" s="9">
        <f>Table1[[#This Row],[Total HW Consumption]]</f>
        <v>0</v>
      </c>
      <c r="AP1247" s="9">
        <f>Table1[[#This Row],[Total CHW Consumption]]</f>
        <v>0</v>
      </c>
      <c r="AQ1247" s="9">
        <f>Table1[[#This Row],[Total DW Consumption]]*0</f>
        <v>0</v>
      </c>
      <c r="AR1247" s="9">
        <f>SUM(Table1[[#This Row],[Total Elec Energy]:[Total DW Energy]])</f>
        <v>21157.811999999998</v>
      </c>
      <c r="AS1247" s="7">
        <f>IFERROR(Table1[[#This Row],[Total Building Energy (kBTU)]]/Table1[[#This Row],[Building Area]],0)</f>
        <v>1.643197576887232</v>
      </c>
    </row>
    <row r="1248" spans="1:45" x14ac:dyDescent="0.25">
      <c r="A1248" s="4">
        <v>43313</v>
      </c>
      <c r="B1248" t="s">
        <v>116</v>
      </c>
      <c r="C1248">
        <f>VLOOKUP(Table1[[#This Row],[Building]],Building_Areas,2,FALSE)</f>
        <v>12876</v>
      </c>
      <c r="E1248">
        <v>6190.2857142857392</v>
      </c>
      <c r="F1248">
        <v>21121.25485714294</v>
      </c>
      <c r="G1248">
        <v>1.640358407668759</v>
      </c>
      <c r="AF1248" s="9">
        <f>SUMIF(Table1[[#Headers],[Steam Consumption]:[CHW Consumption_2]], "Elec*",D1248:AE1248)</f>
        <v>6190.2857142857392</v>
      </c>
      <c r="AG1248" s="9">
        <f>SUMIF(Table1[[#Headers],[Steam Consumption]:[CHW Consumption_2]], "Gas*",D1248:AE1248)</f>
        <v>0</v>
      </c>
      <c r="AH1248" s="9">
        <f>SUMIF(Table1[[#Headers],[Steam Consumption]:[CHW Consumption_2]], "Steam*",D1248:AE1248)</f>
        <v>0</v>
      </c>
      <c r="AI1248" s="9">
        <f>SUMIF(Table1[[#Headers],[Steam Consumption]:[CHW Consumption_2]], "HW *",D1248:AE1248)</f>
        <v>0</v>
      </c>
      <c r="AJ1248" s="9">
        <f>SUMIF(Table1[[#Headers],[Steam Consumption]:[CHW Consumption_2]], "CHW*",D1248:AE1248)</f>
        <v>0</v>
      </c>
      <c r="AK1248" s="9">
        <f>SUMIF(Table1[[#Headers],[Steam Consumption]:[CHW Consumption_2]], "DW*",D1248:AE1248)</f>
        <v>0</v>
      </c>
      <c r="AL1248" s="9">
        <f>Table1[[#This Row],[Total Elec Consumption]]*3.412</f>
        <v>21121.254857142943</v>
      </c>
      <c r="AM1248" s="9">
        <f>Table1[[#This Row],[Total Gas Consumption]]*1</f>
        <v>0</v>
      </c>
      <c r="AN1248" s="9">
        <f>Table1[[#This Row],[Total Steam Consumption]]*950/1000</f>
        <v>0</v>
      </c>
      <c r="AO1248" s="9">
        <f>Table1[[#This Row],[Total HW Consumption]]</f>
        <v>0</v>
      </c>
      <c r="AP1248" s="9">
        <f>Table1[[#This Row],[Total CHW Consumption]]</f>
        <v>0</v>
      </c>
      <c r="AQ1248" s="9">
        <f>Table1[[#This Row],[Total DW Consumption]]*0</f>
        <v>0</v>
      </c>
      <c r="AR1248" s="9">
        <f>SUM(Table1[[#This Row],[Total Elec Energy]:[Total DW Energy]])</f>
        <v>21121.254857142943</v>
      </c>
      <c r="AS1248" s="7">
        <f>IFERROR(Table1[[#This Row],[Total Building Energy (kBTU)]]/Table1[[#This Row],[Building Area]],0)</f>
        <v>1.6403584076687592</v>
      </c>
    </row>
    <row r="1249" spans="1:45" x14ac:dyDescent="0.25">
      <c r="A1249" s="4">
        <v>43282</v>
      </c>
      <c r="B1249" t="s">
        <v>65</v>
      </c>
      <c r="C1249">
        <f>VLOOKUP(Table1[[#This Row],[Building]],Building_Areas,2,FALSE)</f>
        <v>82554</v>
      </c>
      <c r="D1249">
        <v>0</v>
      </c>
      <c r="E1249">
        <v>39617.285714287311</v>
      </c>
      <c r="F1249">
        <v>135174.1788571483</v>
      </c>
      <c r="G1249">
        <v>1.637403140455318</v>
      </c>
      <c r="AF1249" s="9">
        <f>SUMIF(Table1[[#Headers],[Steam Consumption]:[CHW Consumption_2]], "Elec*",D1249:AE1249)</f>
        <v>39617.285714287311</v>
      </c>
      <c r="AG1249" s="9">
        <f>SUMIF(Table1[[#Headers],[Steam Consumption]:[CHW Consumption_2]], "Gas*",D1249:AE1249)</f>
        <v>0</v>
      </c>
      <c r="AH1249" s="9">
        <f>SUMIF(Table1[[#Headers],[Steam Consumption]:[CHW Consumption_2]], "Steam*",D1249:AE1249)</f>
        <v>0</v>
      </c>
      <c r="AI1249" s="9">
        <f>SUMIF(Table1[[#Headers],[Steam Consumption]:[CHW Consumption_2]], "HW *",D1249:AE1249)</f>
        <v>0</v>
      </c>
      <c r="AJ1249" s="9">
        <f>SUMIF(Table1[[#Headers],[Steam Consumption]:[CHW Consumption_2]], "CHW*",D1249:AE1249)</f>
        <v>0</v>
      </c>
      <c r="AK1249" s="9">
        <f>SUMIF(Table1[[#Headers],[Steam Consumption]:[CHW Consumption_2]], "DW*",D1249:AE1249)</f>
        <v>0</v>
      </c>
      <c r="AL1249" s="9">
        <f>Table1[[#This Row],[Total Elec Consumption]]*3.412</f>
        <v>135174.1788571483</v>
      </c>
      <c r="AM1249" s="9">
        <f>Table1[[#This Row],[Total Gas Consumption]]*1</f>
        <v>0</v>
      </c>
      <c r="AN1249" s="9">
        <f>Table1[[#This Row],[Total Steam Consumption]]*950/1000</f>
        <v>0</v>
      </c>
      <c r="AO1249" s="9">
        <f>Table1[[#This Row],[Total HW Consumption]]</f>
        <v>0</v>
      </c>
      <c r="AP1249" s="9">
        <f>Table1[[#This Row],[Total CHW Consumption]]</f>
        <v>0</v>
      </c>
      <c r="AQ1249" s="9">
        <f>Table1[[#This Row],[Total DW Consumption]]*0</f>
        <v>0</v>
      </c>
      <c r="AR1249" s="9">
        <f>SUM(Table1[[#This Row],[Total Elec Energy]:[Total DW Energy]])</f>
        <v>135174.1788571483</v>
      </c>
      <c r="AS1249" s="7">
        <f>IFERROR(Table1[[#This Row],[Total Building Energy (kBTU)]]/Table1[[#This Row],[Building Area]],0)</f>
        <v>1.6374031404553178</v>
      </c>
    </row>
    <row r="1250" spans="1:45" x14ac:dyDescent="0.25">
      <c r="A1250" s="4">
        <v>43952</v>
      </c>
      <c r="B1250" t="s">
        <v>72</v>
      </c>
      <c r="C1250">
        <f>VLOOKUP(Table1[[#This Row],[Building]],Building_Areas,2,FALSE)</f>
        <v>69559</v>
      </c>
      <c r="E1250">
        <v>29087</v>
      </c>
      <c r="F1250">
        <v>99259.284</v>
      </c>
      <c r="G1250">
        <v>1.426979743814603</v>
      </c>
      <c r="K1250">
        <v>14440</v>
      </c>
      <c r="L1250">
        <v>0</v>
      </c>
      <c r="AF1250" s="9">
        <f>SUMIF(Table1[[#Headers],[Steam Consumption]:[CHW Consumption_2]], "Elec*",D1250:AE1250)</f>
        <v>29087</v>
      </c>
      <c r="AG1250" s="9">
        <f>SUMIF(Table1[[#Headers],[Steam Consumption]:[CHW Consumption_2]], "Gas*",D1250:AE1250)</f>
        <v>0</v>
      </c>
      <c r="AH1250" s="9">
        <f>SUMIF(Table1[[#Headers],[Steam Consumption]:[CHW Consumption_2]], "Steam*",D1250:AE1250)</f>
        <v>0</v>
      </c>
      <c r="AI1250" s="9">
        <f>SUMIF(Table1[[#Headers],[Steam Consumption]:[CHW Consumption_2]], "HW *",D1250:AE1250)</f>
        <v>14440</v>
      </c>
      <c r="AJ1250" s="9">
        <f>SUMIF(Table1[[#Headers],[Steam Consumption]:[CHW Consumption_2]], "CHW*",D1250:AE1250)</f>
        <v>0</v>
      </c>
      <c r="AK1250" s="9">
        <f>SUMIF(Table1[[#Headers],[Steam Consumption]:[CHW Consumption_2]], "DW*",D1250:AE1250)</f>
        <v>0</v>
      </c>
      <c r="AL1250" s="9">
        <f>Table1[[#This Row],[Total Elec Consumption]]*3.412</f>
        <v>99244.843999999997</v>
      </c>
      <c r="AM1250" s="9">
        <f>Table1[[#This Row],[Total Gas Consumption]]*1</f>
        <v>0</v>
      </c>
      <c r="AN1250" s="9">
        <f>Table1[[#This Row],[Total Steam Consumption]]*950/1000</f>
        <v>0</v>
      </c>
      <c r="AO1250" s="9">
        <f>Table1[[#This Row],[Total HW Consumption]]</f>
        <v>14440</v>
      </c>
      <c r="AP1250" s="9">
        <f>Table1[[#This Row],[Total CHW Consumption]]</f>
        <v>0</v>
      </c>
      <c r="AQ1250" s="9">
        <f>Table1[[#This Row],[Total DW Consumption]]*0</f>
        <v>0</v>
      </c>
      <c r="AR1250" s="9">
        <f>SUM(Table1[[#This Row],[Total Elec Energy]:[Total DW Energy]])</f>
        <v>113684.844</v>
      </c>
      <c r="AS1250" s="7">
        <f>IFERROR(Table1[[#This Row],[Total Building Energy (kBTU)]]/Table1[[#This Row],[Building Area]],0)</f>
        <v>1.6343657039347892</v>
      </c>
    </row>
    <row r="1251" spans="1:45" x14ac:dyDescent="0.25">
      <c r="A1251" s="4">
        <v>43282</v>
      </c>
      <c r="B1251" t="s">
        <v>115</v>
      </c>
      <c r="C1251">
        <f>VLOOKUP(Table1[[#This Row],[Building]],Building_Areas,2,FALSE)</f>
        <v>12876</v>
      </c>
      <c r="E1251">
        <v>6165.1428571429569</v>
      </c>
      <c r="F1251">
        <v>21035.46742857177</v>
      </c>
      <c r="G1251">
        <v>1.633695823902747</v>
      </c>
      <c r="AF1251" s="9">
        <f>SUMIF(Table1[[#Headers],[Steam Consumption]:[CHW Consumption_2]], "Elec*",D1251:AE1251)</f>
        <v>6165.1428571429569</v>
      </c>
      <c r="AG1251" s="9">
        <f>SUMIF(Table1[[#Headers],[Steam Consumption]:[CHW Consumption_2]], "Gas*",D1251:AE1251)</f>
        <v>0</v>
      </c>
      <c r="AH1251" s="9">
        <f>SUMIF(Table1[[#Headers],[Steam Consumption]:[CHW Consumption_2]], "Steam*",D1251:AE1251)</f>
        <v>0</v>
      </c>
      <c r="AI1251" s="9">
        <f>SUMIF(Table1[[#Headers],[Steam Consumption]:[CHW Consumption_2]], "HW *",D1251:AE1251)</f>
        <v>0</v>
      </c>
      <c r="AJ1251" s="9">
        <f>SUMIF(Table1[[#Headers],[Steam Consumption]:[CHW Consumption_2]], "CHW*",D1251:AE1251)</f>
        <v>0</v>
      </c>
      <c r="AK1251" s="9">
        <f>SUMIF(Table1[[#Headers],[Steam Consumption]:[CHW Consumption_2]], "DW*",D1251:AE1251)</f>
        <v>0</v>
      </c>
      <c r="AL1251" s="9">
        <f>Table1[[#This Row],[Total Elec Consumption]]*3.412</f>
        <v>21035.46742857177</v>
      </c>
      <c r="AM1251" s="9">
        <f>Table1[[#This Row],[Total Gas Consumption]]*1</f>
        <v>0</v>
      </c>
      <c r="AN1251" s="9">
        <f>Table1[[#This Row],[Total Steam Consumption]]*950/1000</f>
        <v>0</v>
      </c>
      <c r="AO1251" s="9">
        <f>Table1[[#This Row],[Total HW Consumption]]</f>
        <v>0</v>
      </c>
      <c r="AP1251" s="9">
        <f>Table1[[#This Row],[Total CHW Consumption]]</f>
        <v>0</v>
      </c>
      <c r="AQ1251" s="9">
        <f>Table1[[#This Row],[Total DW Consumption]]*0</f>
        <v>0</v>
      </c>
      <c r="AR1251" s="9">
        <f>SUM(Table1[[#This Row],[Total Elec Energy]:[Total DW Energy]])</f>
        <v>21035.46742857177</v>
      </c>
      <c r="AS1251" s="7">
        <f>IFERROR(Table1[[#This Row],[Total Building Energy (kBTU)]]/Table1[[#This Row],[Building Area]],0)</f>
        <v>1.633695823902747</v>
      </c>
    </row>
    <row r="1252" spans="1:45" x14ac:dyDescent="0.25">
      <c r="A1252" s="4">
        <v>43525</v>
      </c>
      <c r="B1252" t="s">
        <v>115</v>
      </c>
      <c r="C1252">
        <f>VLOOKUP(Table1[[#This Row],[Building]],Building_Areas,2,FALSE)</f>
        <v>12876</v>
      </c>
      <c r="E1252">
        <v>6161.25</v>
      </c>
      <c r="F1252">
        <v>21022.185000000001</v>
      </c>
      <c r="G1252">
        <v>1.6326642590866729</v>
      </c>
      <c r="AF1252" s="9">
        <f>SUMIF(Table1[[#Headers],[Steam Consumption]:[CHW Consumption_2]], "Elec*",D1252:AE1252)</f>
        <v>6161.25</v>
      </c>
      <c r="AG1252" s="9">
        <f>SUMIF(Table1[[#Headers],[Steam Consumption]:[CHW Consumption_2]], "Gas*",D1252:AE1252)</f>
        <v>0</v>
      </c>
      <c r="AH1252" s="9">
        <f>SUMIF(Table1[[#Headers],[Steam Consumption]:[CHW Consumption_2]], "Steam*",D1252:AE1252)</f>
        <v>0</v>
      </c>
      <c r="AI1252" s="9">
        <f>SUMIF(Table1[[#Headers],[Steam Consumption]:[CHW Consumption_2]], "HW *",D1252:AE1252)</f>
        <v>0</v>
      </c>
      <c r="AJ1252" s="9">
        <f>SUMIF(Table1[[#Headers],[Steam Consumption]:[CHW Consumption_2]], "CHW*",D1252:AE1252)</f>
        <v>0</v>
      </c>
      <c r="AK1252" s="9">
        <f>SUMIF(Table1[[#Headers],[Steam Consumption]:[CHW Consumption_2]], "DW*",D1252:AE1252)</f>
        <v>0</v>
      </c>
      <c r="AL1252" s="9">
        <f>Table1[[#This Row],[Total Elec Consumption]]*3.412</f>
        <v>21022.185000000001</v>
      </c>
      <c r="AM1252" s="9">
        <f>Table1[[#This Row],[Total Gas Consumption]]*1</f>
        <v>0</v>
      </c>
      <c r="AN1252" s="9">
        <f>Table1[[#This Row],[Total Steam Consumption]]*950/1000</f>
        <v>0</v>
      </c>
      <c r="AO1252" s="9">
        <f>Table1[[#This Row],[Total HW Consumption]]</f>
        <v>0</v>
      </c>
      <c r="AP1252" s="9">
        <f>Table1[[#This Row],[Total CHW Consumption]]</f>
        <v>0</v>
      </c>
      <c r="AQ1252" s="9">
        <f>Table1[[#This Row],[Total DW Consumption]]*0</f>
        <v>0</v>
      </c>
      <c r="AR1252" s="9">
        <f>SUM(Table1[[#This Row],[Total Elec Energy]:[Total DW Energy]])</f>
        <v>21022.185000000001</v>
      </c>
      <c r="AS1252" s="7">
        <f>IFERROR(Table1[[#This Row],[Total Building Energy (kBTU)]]/Table1[[#This Row],[Building Area]],0)</f>
        <v>1.6326642590866729</v>
      </c>
    </row>
    <row r="1253" spans="1:45" x14ac:dyDescent="0.25">
      <c r="A1253" s="4">
        <v>43313</v>
      </c>
      <c r="B1253" t="s">
        <v>64</v>
      </c>
      <c r="C1253">
        <f>VLOOKUP(Table1[[#This Row],[Building]],Building_Areas,2,FALSE)</f>
        <v>80660</v>
      </c>
      <c r="F1253">
        <v>131682.9717142857</v>
      </c>
      <c r="G1253">
        <v>1.6325684566611169</v>
      </c>
      <c r="H1253">
        <v>37976.5</v>
      </c>
      <c r="I1253">
        <v>617.57142857142389</v>
      </c>
      <c r="AF1253" s="9">
        <f>SUMIF(Table1[[#Headers],[Steam Consumption]:[CHW Consumption_2]], "Elec*",D1253:AE1253)</f>
        <v>38594.07142857142</v>
      </c>
      <c r="AG1253" s="9">
        <f>SUMIF(Table1[[#Headers],[Steam Consumption]:[CHW Consumption_2]], "Gas*",D1253:AE1253)</f>
        <v>0</v>
      </c>
      <c r="AH1253" s="9">
        <f>SUMIF(Table1[[#Headers],[Steam Consumption]:[CHW Consumption_2]], "Steam*",D1253:AE1253)</f>
        <v>0</v>
      </c>
      <c r="AI1253" s="9">
        <f>SUMIF(Table1[[#Headers],[Steam Consumption]:[CHW Consumption_2]], "HW *",D1253:AE1253)</f>
        <v>0</v>
      </c>
      <c r="AJ1253" s="9">
        <f>SUMIF(Table1[[#Headers],[Steam Consumption]:[CHW Consumption_2]], "CHW*",D1253:AE1253)</f>
        <v>0</v>
      </c>
      <c r="AK1253" s="9">
        <f>SUMIF(Table1[[#Headers],[Steam Consumption]:[CHW Consumption_2]], "DW*",D1253:AE1253)</f>
        <v>0</v>
      </c>
      <c r="AL1253" s="9">
        <f>Table1[[#This Row],[Total Elec Consumption]]*3.412</f>
        <v>131682.9717142857</v>
      </c>
      <c r="AM1253" s="9">
        <f>Table1[[#This Row],[Total Gas Consumption]]*1</f>
        <v>0</v>
      </c>
      <c r="AN1253" s="9">
        <f>Table1[[#This Row],[Total Steam Consumption]]*950/1000</f>
        <v>0</v>
      </c>
      <c r="AO1253" s="9">
        <f>Table1[[#This Row],[Total HW Consumption]]</f>
        <v>0</v>
      </c>
      <c r="AP1253" s="9">
        <f>Table1[[#This Row],[Total CHW Consumption]]</f>
        <v>0</v>
      </c>
      <c r="AQ1253" s="9">
        <f>Table1[[#This Row],[Total DW Consumption]]*0</f>
        <v>0</v>
      </c>
      <c r="AR1253" s="9">
        <f>SUM(Table1[[#This Row],[Total Elec Energy]:[Total DW Energy]])</f>
        <v>131682.9717142857</v>
      </c>
      <c r="AS1253" s="7">
        <f>IFERROR(Table1[[#This Row],[Total Building Energy (kBTU)]]/Table1[[#This Row],[Building Area]],0)</f>
        <v>1.6325684566611169</v>
      </c>
    </row>
    <row r="1254" spans="1:45" x14ac:dyDescent="0.25">
      <c r="A1254" s="4">
        <v>43862</v>
      </c>
      <c r="B1254" t="s">
        <v>61</v>
      </c>
      <c r="C1254">
        <f>VLOOKUP(Table1[[#This Row],[Building]],Building_Areas,2,FALSE)</f>
        <v>41576</v>
      </c>
      <c r="D1254">
        <v>0</v>
      </c>
      <c r="E1254">
        <v>19847.941176470591</v>
      </c>
      <c r="F1254">
        <v>67721.175294117638</v>
      </c>
      <c r="G1254">
        <v>1.6288525902953059</v>
      </c>
      <c r="AF1254" s="9">
        <f>SUMIF(Table1[[#Headers],[Steam Consumption]:[CHW Consumption_2]], "Elec*",D1254:AE1254)</f>
        <v>19847.941176470591</v>
      </c>
      <c r="AG1254" s="9">
        <f>SUMIF(Table1[[#Headers],[Steam Consumption]:[CHW Consumption_2]], "Gas*",D1254:AE1254)</f>
        <v>0</v>
      </c>
      <c r="AH1254" s="9">
        <f>SUMIF(Table1[[#Headers],[Steam Consumption]:[CHW Consumption_2]], "Steam*",D1254:AE1254)</f>
        <v>0</v>
      </c>
      <c r="AI1254" s="9">
        <f>SUMIF(Table1[[#Headers],[Steam Consumption]:[CHW Consumption_2]], "HW *",D1254:AE1254)</f>
        <v>0</v>
      </c>
      <c r="AJ1254" s="9">
        <f>SUMIF(Table1[[#Headers],[Steam Consumption]:[CHW Consumption_2]], "CHW*",D1254:AE1254)</f>
        <v>0</v>
      </c>
      <c r="AK1254" s="9">
        <f>SUMIF(Table1[[#Headers],[Steam Consumption]:[CHW Consumption_2]], "DW*",D1254:AE1254)</f>
        <v>0</v>
      </c>
      <c r="AL1254" s="9">
        <f>Table1[[#This Row],[Total Elec Consumption]]*3.412</f>
        <v>67721.175294117653</v>
      </c>
      <c r="AM1254" s="9">
        <f>Table1[[#This Row],[Total Gas Consumption]]*1</f>
        <v>0</v>
      </c>
      <c r="AN1254" s="9">
        <f>Table1[[#This Row],[Total Steam Consumption]]*950/1000</f>
        <v>0</v>
      </c>
      <c r="AO1254" s="9">
        <f>Table1[[#This Row],[Total HW Consumption]]</f>
        <v>0</v>
      </c>
      <c r="AP1254" s="9">
        <f>Table1[[#This Row],[Total CHW Consumption]]</f>
        <v>0</v>
      </c>
      <c r="AQ1254" s="9">
        <f>Table1[[#This Row],[Total DW Consumption]]*0</f>
        <v>0</v>
      </c>
      <c r="AR1254" s="9">
        <f>SUM(Table1[[#This Row],[Total Elec Energy]:[Total DW Energy]])</f>
        <v>67721.175294117653</v>
      </c>
      <c r="AS1254" s="7">
        <f>IFERROR(Table1[[#This Row],[Total Building Energy (kBTU)]]/Table1[[#This Row],[Building Area]],0)</f>
        <v>1.6288525902953062</v>
      </c>
    </row>
    <row r="1255" spans="1:45" x14ac:dyDescent="0.25">
      <c r="A1255" s="4">
        <v>43770</v>
      </c>
      <c r="B1255" t="s">
        <v>116</v>
      </c>
      <c r="C1255">
        <f>VLOOKUP(Table1[[#This Row],[Building]],Building_Areas,2,FALSE)</f>
        <v>12876</v>
      </c>
      <c r="E1255">
        <v>6141.6</v>
      </c>
      <c r="F1255">
        <v>20955.139200000001</v>
      </c>
      <c r="G1255">
        <v>1.6274572227399819</v>
      </c>
      <c r="AF1255" s="9">
        <f>SUMIF(Table1[[#Headers],[Steam Consumption]:[CHW Consumption_2]], "Elec*",D1255:AE1255)</f>
        <v>6141.6</v>
      </c>
      <c r="AG1255" s="9">
        <f>SUMIF(Table1[[#Headers],[Steam Consumption]:[CHW Consumption_2]], "Gas*",D1255:AE1255)</f>
        <v>0</v>
      </c>
      <c r="AH1255" s="9">
        <f>SUMIF(Table1[[#Headers],[Steam Consumption]:[CHW Consumption_2]], "Steam*",D1255:AE1255)</f>
        <v>0</v>
      </c>
      <c r="AI1255" s="9">
        <f>SUMIF(Table1[[#Headers],[Steam Consumption]:[CHW Consumption_2]], "HW *",D1255:AE1255)</f>
        <v>0</v>
      </c>
      <c r="AJ1255" s="9">
        <f>SUMIF(Table1[[#Headers],[Steam Consumption]:[CHW Consumption_2]], "CHW*",D1255:AE1255)</f>
        <v>0</v>
      </c>
      <c r="AK1255" s="9">
        <f>SUMIF(Table1[[#Headers],[Steam Consumption]:[CHW Consumption_2]], "DW*",D1255:AE1255)</f>
        <v>0</v>
      </c>
      <c r="AL1255" s="9">
        <f>Table1[[#This Row],[Total Elec Consumption]]*3.412</f>
        <v>20955.139200000001</v>
      </c>
      <c r="AM1255" s="9">
        <f>Table1[[#This Row],[Total Gas Consumption]]*1</f>
        <v>0</v>
      </c>
      <c r="AN1255" s="9">
        <f>Table1[[#This Row],[Total Steam Consumption]]*950/1000</f>
        <v>0</v>
      </c>
      <c r="AO1255" s="9">
        <f>Table1[[#This Row],[Total HW Consumption]]</f>
        <v>0</v>
      </c>
      <c r="AP1255" s="9">
        <f>Table1[[#This Row],[Total CHW Consumption]]</f>
        <v>0</v>
      </c>
      <c r="AQ1255" s="9">
        <f>Table1[[#This Row],[Total DW Consumption]]*0</f>
        <v>0</v>
      </c>
      <c r="AR1255" s="9">
        <f>SUM(Table1[[#This Row],[Total Elec Energy]:[Total DW Energy]])</f>
        <v>20955.139200000001</v>
      </c>
      <c r="AS1255" s="7">
        <f>IFERROR(Table1[[#This Row],[Total Building Energy (kBTU)]]/Table1[[#This Row],[Building Area]],0)</f>
        <v>1.6274572227399815</v>
      </c>
    </row>
    <row r="1256" spans="1:45" x14ac:dyDescent="0.25">
      <c r="A1256" s="4">
        <v>44228</v>
      </c>
      <c r="B1256" t="s">
        <v>194</v>
      </c>
      <c r="C1256">
        <f>VLOOKUP(Table1[[#This Row],[Building]],Building_Areas,2,FALSE)</f>
        <v>93667</v>
      </c>
      <c r="F1256">
        <v>257485.72950153839</v>
      </c>
      <c r="G1256">
        <v>2.7489481834748459</v>
      </c>
      <c r="H1256">
        <v>0</v>
      </c>
      <c r="I1256">
        <v>11861.92</v>
      </c>
      <c r="K1256">
        <v>111935.3846153846</v>
      </c>
      <c r="L1256">
        <v>216900.92307692309</v>
      </c>
      <c r="AF1256" s="9">
        <f>SUMIF(Table1[[#Headers],[Steam Consumption]:[CHW Consumption_2]], "Elec*",D1256:AE1256)</f>
        <v>11861.92</v>
      </c>
      <c r="AG1256" s="9">
        <f>SUMIF(Table1[[#Headers],[Steam Consumption]:[CHW Consumption_2]], "Gas*",D1256:AE1256)</f>
        <v>0</v>
      </c>
      <c r="AH1256" s="9">
        <f>SUMIF(Table1[[#Headers],[Steam Consumption]:[CHW Consumption_2]], "Steam*",D1256:AE1256)</f>
        <v>0</v>
      </c>
      <c r="AI1256" s="9">
        <f>SUMIF(Table1[[#Headers],[Steam Consumption]:[CHW Consumption_2]], "HW *",D1256:AE1256)</f>
        <v>111935.3846153846</v>
      </c>
      <c r="AJ1256" s="9">
        <f>SUMIF(Table1[[#Headers],[Steam Consumption]:[CHW Consumption_2]], "CHW*",D1256:AE1256)</f>
        <v>0</v>
      </c>
      <c r="AK1256" s="9">
        <f>SUMIF(Table1[[#Headers],[Steam Consumption]:[CHW Consumption_2]], "DW*",D1256:AE1256)</f>
        <v>216900.92307692309</v>
      </c>
      <c r="AL1256" s="9">
        <f>Table1[[#This Row],[Total Elec Consumption]]*3.412</f>
        <v>40472.871039999998</v>
      </c>
      <c r="AM1256" s="9">
        <f>Table1[[#This Row],[Total Gas Consumption]]*1</f>
        <v>0</v>
      </c>
      <c r="AN1256" s="9">
        <f>Table1[[#This Row],[Total Steam Consumption]]*950/1000</f>
        <v>0</v>
      </c>
      <c r="AO1256" s="9">
        <f>Table1[[#This Row],[Total HW Consumption]]</f>
        <v>111935.3846153846</v>
      </c>
      <c r="AP1256" s="9">
        <f>Table1[[#This Row],[Total CHW Consumption]]</f>
        <v>0</v>
      </c>
      <c r="AQ1256" s="9">
        <f>Table1[[#This Row],[Total DW Consumption]]*0</f>
        <v>0</v>
      </c>
      <c r="AR1256" s="9">
        <f>SUM(Table1[[#This Row],[Total Elec Energy]:[Total DW Energy]])</f>
        <v>152408.25565538459</v>
      </c>
      <c r="AS1256" s="7">
        <f>IFERROR(Table1[[#This Row],[Total Building Energy (kBTU)]]/Table1[[#This Row],[Building Area]],0)</f>
        <v>1.6271286115215027</v>
      </c>
    </row>
    <row r="1257" spans="1:45" x14ac:dyDescent="0.25">
      <c r="A1257" s="4">
        <v>43831</v>
      </c>
      <c r="B1257" t="s">
        <v>116</v>
      </c>
      <c r="C1257">
        <f>VLOOKUP(Table1[[#This Row],[Building]],Building_Areas,2,FALSE)</f>
        <v>12876</v>
      </c>
      <c r="E1257">
        <v>6132.2592592592591</v>
      </c>
      <c r="F1257">
        <v>20923.268592592591</v>
      </c>
      <c r="G1257">
        <v>1.624982028005016</v>
      </c>
      <c r="AF1257" s="9">
        <f>SUMIF(Table1[[#Headers],[Steam Consumption]:[CHW Consumption_2]], "Elec*",D1257:AE1257)</f>
        <v>6132.2592592592591</v>
      </c>
      <c r="AG1257" s="9">
        <f>SUMIF(Table1[[#Headers],[Steam Consumption]:[CHW Consumption_2]], "Gas*",D1257:AE1257)</f>
        <v>0</v>
      </c>
      <c r="AH1257" s="9">
        <f>SUMIF(Table1[[#Headers],[Steam Consumption]:[CHW Consumption_2]], "Steam*",D1257:AE1257)</f>
        <v>0</v>
      </c>
      <c r="AI1257" s="9">
        <f>SUMIF(Table1[[#Headers],[Steam Consumption]:[CHW Consumption_2]], "HW *",D1257:AE1257)</f>
        <v>0</v>
      </c>
      <c r="AJ1257" s="9">
        <f>SUMIF(Table1[[#Headers],[Steam Consumption]:[CHW Consumption_2]], "CHW*",D1257:AE1257)</f>
        <v>0</v>
      </c>
      <c r="AK1257" s="9">
        <f>SUMIF(Table1[[#Headers],[Steam Consumption]:[CHW Consumption_2]], "DW*",D1257:AE1257)</f>
        <v>0</v>
      </c>
      <c r="AL1257" s="9">
        <f>Table1[[#This Row],[Total Elec Consumption]]*3.412</f>
        <v>20923.268592592591</v>
      </c>
      <c r="AM1257" s="9">
        <f>Table1[[#This Row],[Total Gas Consumption]]*1</f>
        <v>0</v>
      </c>
      <c r="AN1257" s="9">
        <f>Table1[[#This Row],[Total Steam Consumption]]*950/1000</f>
        <v>0</v>
      </c>
      <c r="AO1257" s="9">
        <f>Table1[[#This Row],[Total HW Consumption]]</f>
        <v>0</v>
      </c>
      <c r="AP1257" s="9">
        <f>Table1[[#This Row],[Total CHW Consumption]]</f>
        <v>0</v>
      </c>
      <c r="AQ1257" s="9">
        <f>Table1[[#This Row],[Total DW Consumption]]*0</f>
        <v>0</v>
      </c>
      <c r="AR1257" s="9">
        <f>SUM(Table1[[#This Row],[Total Elec Energy]:[Total DW Energy]])</f>
        <v>20923.268592592591</v>
      </c>
      <c r="AS1257" s="7">
        <f>IFERROR(Table1[[#This Row],[Total Building Energy (kBTU)]]/Table1[[#This Row],[Building Area]],0)</f>
        <v>1.6249820280050165</v>
      </c>
    </row>
    <row r="1258" spans="1:45" x14ac:dyDescent="0.25">
      <c r="A1258" s="4">
        <v>44440</v>
      </c>
      <c r="B1258" t="s">
        <v>101</v>
      </c>
      <c r="C1258">
        <f>VLOOKUP(Table1[[#This Row],[Building]],Building_Areas,2,FALSE)</f>
        <v>30399</v>
      </c>
      <c r="D1258">
        <v>10410</v>
      </c>
      <c r="E1258">
        <v>5048</v>
      </c>
      <c r="F1258">
        <v>9533168.2360000014</v>
      </c>
      <c r="G1258">
        <v>313.60137622948128</v>
      </c>
      <c r="H1258">
        <v>0</v>
      </c>
      <c r="I1258">
        <v>6455</v>
      </c>
      <c r="AF1258" s="9">
        <f>SUMIF(Table1[[#Headers],[Steam Consumption]:[CHW Consumption_2]], "Elec*",D1258:AE1258)</f>
        <v>11503</v>
      </c>
      <c r="AG1258" s="9">
        <f>SUMIF(Table1[[#Headers],[Steam Consumption]:[CHW Consumption_2]], "Gas*",D1258:AE1258)</f>
        <v>0</v>
      </c>
      <c r="AH1258" s="9">
        <f>SUMIF(Table1[[#Headers],[Steam Consumption]:[CHW Consumption_2]], "Steam*",D1258:AE1258)</f>
        <v>10410</v>
      </c>
      <c r="AI1258" s="9">
        <f>SUMIF(Table1[[#Headers],[Steam Consumption]:[CHW Consumption_2]], "HW *",D1258:AE1258)</f>
        <v>0</v>
      </c>
      <c r="AJ1258" s="9">
        <f>SUMIF(Table1[[#Headers],[Steam Consumption]:[CHW Consumption_2]], "CHW*",D1258:AE1258)</f>
        <v>0</v>
      </c>
      <c r="AK1258" s="9">
        <f>SUMIF(Table1[[#Headers],[Steam Consumption]:[CHW Consumption_2]], "DW*",D1258:AE1258)</f>
        <v>0</v>
      </c>
      <c r="AL1258" s="9">
        <f>Table1[[#This Row],[Total Elec Consumption]]*3.412</f>
        <v>39248.235999999997</v>
      </c>
      <c r="AM1258" s="9">
        <f>Table1[[#This Row],[Total Gas Consumption]]*1</f>
        <v>0</v>
      </c>
      <c r="AN1258" s="9">
        <f>Table1[[#This Row],[Total Steam Consumption]]*950/1000</f>
        <v>9889.5</v>
      </c>
      <c r="AO1258" s="9">
        <f>Table1[[#This Row],[Total HW Consumption]]</f>
        <v>0</v>
      </c>
      <c r="AP1258" s="9">
        <f>Table1[[#This Row],[Total CHW Consumption]]</f>
        <v>0</v>
      </c>
      <c r="AQ1258" s="9">
        <f>Table1[[#This Row],[Total DW Consumption]]*0</f>
        <v>0</v>
      </c>
      <c r="AR1258" s="9">
        <f>SUM(Table1[[#This Row],[Total Elec Energy]:[Total DW Energy]])</f>
        <v>49137.735999999997</v>
      </c>
      <c r="AS1258" s="7">
        <f>IFERROR(Table1[[#This Row],[Total Building Energy (kBTU)]]/Table1[[#This Row],[Building Area]],0)</f>
        <v>1.616426066646929</v>
      </c>
    </row>
    <row r="1259" spans="1:45" x14ac:dyDescent="0.25">
      <c r="A1259" s="4">
        <v>44317</v>
      </c>
      <c r="B1259" t="s">
        <v>116</v>
      </c>
      <c r="C1259">
        <f>VLOOKUP(Table1[[#This Row],[Building]],Building_Areas,2,FALSE)</f>
        <v>12876</v>
      </c>
      <c r="E1259">
        <v>6092</v>
      </c>
      <c r="F1259">
        <v>20785.903999999999</v>
      </c>
      <c r="G1259">
        <v>1.6143137620379</v>
      </c>
      <c r="AF1259" s="9">
        <f>SUMIF(Table1[[#Headers],[Steam Consumption]:[CHW Consumption_2]], "Elec*",D1259:AE1259)</f>
        <v>6092</v>
      </c>
      <c r="AG1259" s="9">
        <f>SUMIF(Table1[[#Headers],[Steam Consumption]:[CHW Consumption_2]], "Gas*",D1259:AE1259)</f>
        <v>0</v>
      </c>
      <c r="AH1259" s="9">
        <f>SUMIF(Table1[[#Headers],[Steam Consumption]:[CHW Consumption_2]], "Steam*",D1259:AE1259)</f>
        <v>0</v>
      </c>
      <c r="AI1259" s="9">
        <f>SUMIF(Table1[[#Headers],[Steam Consumption]:[CHW Consumption_2]], "HW *",D1259:AE1259)</f>
        <v>0</v>
      </c>
      <c r="AJ1259" s="9">
        <f>SUMIF(Table1[[#Headers],[Steam Consumption]:[CHW Consumption_2]], "CHW*",D1259:AE1259)</f>
        <v>0</v>
      </c>
      <c r="AK1259" s="9">
        <f>SUMIF(Table1[[#Headers],[Steam Consumption]:[CHW Consumption_2]], "DW*",D1259:AE1259)</f>
        <v>0</v>
      </c>
      <c r="AL1259" s="9">
        <f>Table1[[#This Row],[Total Elec Consumption]]*3.412</f>
        <v>20785.903999999999</v>
      </c>
      <c r="AM1259" s="9">
        <f>Table1[[#This Row],[Total Gas Consumption]]*1</f>
        <v>0</v>
      </c>
      <c r="AN1259" s="9">
        <f>Table1[[#This Row],[Total Steam Consumption]]*950/1000</f>
        <v>0</v>
      </c>
      <c r="AO1259" s="9">
        <f>Table1[[#This Row],[Total HW Consumption]]</f>
        <v>0</v>
      </c>
      <c r="AP1259" s="9">
        <f>Table1[[#This Row],[Total CHW Consumption]]</f>
        <v>0</v>
      </c>
      <c r="AQ1259" s="9">
        <f>Table1[[#This Row],[Total DW Consumption]]*0</f>
        <v>0</v>
      </c>
      <c r="AR1259" s="9">
        <f>SUM(Table1[[#This Row],[Total Elec Energy]:[Total DW Energy]])</f>
        <v>20785.903999999999</v>
      </c>
      <c r="AS1259" s="7">
        <f>IFERROR(Table1[[#This Row],[Total Building Energy (kBTU)]]/Table1[[#This Row],[Building Area]],0)</f>
        <v>1.6143137620378998</v>
      </c>
    </row>
    <row r="1260" spans="1:45" x14ac:dyDescent="0.25">
      <c r="A1260" s="4">
        <v>43497</v>
      </c>
      <c r="B1260" t="s">
        <v>61</v>
      </c>
      <c r="C1260">
        <f>VLOOKUP(Table1[[#This Row],[Building]],Building_Areas,2,FALSE)</f>
        <v>41576</v>
      </c>
      <c r="D1260">
        <v>0</v>
      </c>
      <c r="E1260">
        <v>19666.5</v>
      </c>
      <c r="F1260">
        <v>67102.097999999998</v>
      </c>
      <c r="G1260">
        <v>1.613962334038868</v>
      </c>
      <c r="AF1260" s="9">
        <f>SUMIF(Table1[[#Headers],[Steam Consumption]:[CHW Consumption_2]], "Elec*",D1260:AE1260)</f>
        <v>19666.5</v>
      </c>
      <c r="AG1260" s="9">
        <f>SUMIF(Table1[[#Headers],[Steam Consumption]:[CHW Consumption_2]], "Gas*",D1260:AE1260)</f>
        <v>0</v>
      </c>
      <c r="AH1260" s="9">
        <f>SUMIF(Table1[[#Headers],[Steam Consumption]:[CHW Consumption_2]], "Steam*",D1260:AE1260)</f>
        <v>0</v>
      </c>
      <c r="AI1260" s="9">
        <f>SUMIF(Table1[[#Headers],[Steam Consumption]:[CHW Consumption_2]], "HW *",D1260:AE1260)</f>
        <v>0</v>
      </c>
      <c r="AJ1260" s="9">
        <f>SUMIF(Table1[[#Headers],[Steam Consumption]:[CHW Consumption_2]], "CHW*",D1260:AE1260)</f>
        <v>0</v>
      </c>
      <c r="AK1260" s="9">
        <f>SUMIF(Table1[[#Headers],[Steam Consumption]:[CHW Consumption_2]], "DW*",D1260:AE1260)</f>
        <v>0</v>
      </c>
      <c r="AL1260" s="9">
        <f>Table1[[#This Row],[Total Elec Consumption]]*3.412</f>
        <v>67102.097999999998</v>
      </c>
      <c r="AM1260" s="9">
        <f>Table1[[#This Row],[Total Gas Consumption]]*1</f>
        <v>0</v>
      </c>
      <c r="AN1260" s="9">
        <f>Table1[[#This Row],[Total Steam Consumption]]*950/1000</f>
        <v>0</v>
      </c>
      <c r="AO1260" s="9">
        <f>Table1[[#This Row],[Total HW Consumption]]</f>
        <v>0</v>
      </c>
      <c r="AP1260" s="9">
        <f>Table1[[#This Row],[Total CHW Consumption]]</f>
        <v>0</v>
      </c>
      <c r="AQ1260" s="9">
        <f>Table1[[#This Row],[Total DW Consumption]]*0</f>
        <v>0</v>
      </c>
      <c r="AR1260" s="9">
        <f>SUM(Table1[[#This Row],[Total Elec Energy]:[Total DW Energy]])</f>
        <v>67102.097999999998</v>
      </c>
      <c r="AS1260" s="7">
        <f>IFERROR(Table1[[#This Row],[Total Building Energy (kBTU)]]/Table1[[#This Row],[Building Area]],0)</f>
        <v>1.6139623340388685</v>
      </c>
    </row>
    <row r="1261" spans="1:45" x14ac:dyDescent="0.25">
      <c r="A1261" s="4">
        <v>43374</v>
      </c>
      <c r="B1261" t="s">
        <v>64</v>
      </c>
      <c r="C1261">
        <f>VLOOKUP(Table1[[#This Row],[Building]],Building_Areas,2,FALSE)</f>
        <v>80660</v>
      </c>
      <c r="F1261">
        <v>130120.1267777778</v>
      </c>
      <c r="G1261">
        <v>1.6131927445794421</v>
      </c>
      <c r="H1261">
        <v>37843.25</v>
      </c>
      <c r="I1261">
        <v>292.77777777777783</v>
      </c>
      <c r="AF1261" s="9">
        <f>SUMIF(Table1[[#Headers],[Steam Consumption]:[CHW Consumption_2]], "Elec*",D1261:AE1261)</f>
        <v>38136.027777777781</v>
      </c>
      <c r="AG1261" s="9">
        <f>SUMIF(Table1[[#Headers],[Steam Consumption]:[CHW Consumption_2]], "Gas*",D1261:AE1261)</f>
        <v>0</v>
      </c>
      <c r="AH1261" s="9">
        <f>SUMIF(Table1[[#Headers],[Steam Consumption]:[CHW Consumption_2]], "Steam*",D1261:AE1261)</f>
        <v>0</v>
      </c>
      <c r="AI1261" s="9">
        <f>SUMIF(Table1[[#Headers],[Steam Consumption]:[CHW Consumption_2]], "HW *",D1261:AE1261)</f>
        <v>0</v>
      </c>
      <c r="AJ1261" s="9">
        <f>SUMIF(Table1[[#Headers],[Steam Consumption]:[CHW Consumption_2]], "CHW*",D1261:AE1261)</f>
        <v>0</v>
      </c>
      <c r="AK1261" s="9">
        <f>SUMIF(Table1[[#Headers],[Steam Consumption]:[CHW Consumption_2]], "DW*",D1261:AE1261)</f>
        <v>0</v>
      </c>
      <c r="AL1261" s="9">
        <f>Table1[[#This Row],[Total Elec Consumption]]*3.412</f>
        <v>130120.12677777778</v>
      </c>
      <c r="AM1261" s="9">
        <f>Table1[[#This Row],[Total Gas Consumption]]*1</f>
        <v>0</v>
      </c>
      <c r="AN1261" s="9">
        <f>Table1[[#This Row],[Total Steam Consumption]]*950/1000</f>
        <v>0</v>
      </c>
      <c r="AO1261" s="9">
        <f>Table1[[#This Row],[Total HW Consumption]]</f>
        <v>0</v>
      </c>
      <c r="AP1261" s="9">
        <f>Table1[[#This Row],[Total CHW Consumption]]</f>
        <v>0</v>
      </c>
      <c r="AQ1261" s="9">
        <f>Table1[[#This Row],[Total DW Consumption]]*0</f>
        <v>0</v>
      </c>
      <c r="AR1261" s="9">
        <f>SUM(Table1[[#This Row],[Total Elec Energy]:[Total DW Energy]])</f>
        <v>130120.12677777778</v>
      </c>
      <c r="AS1261" s="7">
        <f>IFERROR(Table1[[#This Row],[Total Building Energy (kBTU)]]/Table1[[#This Row],[Building Area]],0)</f>
        <v>1.6131927445794418</v>
      </c>
    </row>
    <row r="1262" spans="1:45" x14ac:dyDescent="0.25">
      <c r="A1262" s="4">
        <v>43160</v>
      </c>
      <c r="B1262" t="s">
        <v>61</v>
      </c>
      <c r="C1262">
        <f>VLOOKUP(Table1[[#This Row],[Building]],Building_Areas,2,FALSE)</f>
        <v>41576</v>
      </c>
      <c r="D1262">
        <v>0</v>
      </c>
      <c r="E1262">
        <v>19631.857142857141</v>
      </c>
      <c r="F1262">
        <v>66983.896571428573</v>
      </c>
      <c r="G1262">
        <v>1.611119313340114</v>
      </c>
      <c r="AF1262" s="9">
        <f>SUMIF(Table1[[#Headers],[Steam Consumption]:[CHW Consumption_2]], "Elec*",D1262:AE1262)</f>
        <v>19631.857142857141</v>
      </c>
      <c r="AG1262" s="9">
        <f>SUMIF(Table1[[#Headers],[Steam Consumption]:[CHW Consumption_2]], "Gas*",D1262:AE1262)</f>
        <v>0</v>
      </c>
      <c r="AH1262" s="9">
        <f>SUMIF(Table1[[#Headers],[Steam Consumption]:[CHW Consumption_2]], "Steam*",D1262:AE1262)</f>
        <v>0</v>
      </c>
      <c r="AI1262" s="9">
        <f>SUMIF(Table1[[#Headers],[Steam Consumption]:[CHW Consumption_2]], "HW *",D1262:AE1262)</f>
        <v>0</v>
      </c>
      <c r="AJ1262" s="9">
        <f>SUMIF(Table1[[#Headers],[Steam Consumption]:[CHW Consumption_2]], "CHW*",D1262:AE1262)</f>
        <v>0</v>
      </c>
      <c r="AK1262" s="9">
        <f>SUMIF(Table1[[#Headers],[Steam Consumption]:[CHW Consumption_2]], "DW*",D1262:AE1262)</f>
        <v>0</v>
      </c>
      <c r="AL1262" s="9">
        <f>Table1[[#This Row],[Total Elec Consumption]]*3.412</f>
        <v>66983.896571428559</v>
      </c>
      <c r="AM1262" s="9">
        <f>Table1[[#This Row],[Total Gas Consumption]]*1</f>
        <v>0</v>
      </c>
      <c r="AN1262" s="9">
        <f>Table1[[#This Row],[Total Steam Consumption]]*950/1000</f>
        <v>0</v>
      </c>
      <c r="AO1262" s="9">
        <f>Table1[[#This Row],[Total HW Consumption]]</f>
        <v>0</v>
      </c>
      <c r="AP1262" s="9">
        <f>Table1[[#This Row],[Total CHW Consumption]]</f>
        <v>0</v>
      </c>
      <c r="AQ1262" s="9">
        <f>Table1[[#This Row],[Total DW Consumption]]*0</f>
        <v>0</v>
      </c>
      <c r="AR1262" s="9">
        <f>SUM(Table1[[#This Row],[Total Elec Energy]:[Total DW Energy]])</f>
        <v>66983.896571428559</v>
      </c>
      <c r="AS1262" s="7">
        <f>IFERROR(Table1[[#This Row],[Total Building Energy (kBTU)]]/Table1[[#This Row],[Building Area]],0)</f>
        <v>1.6111193133401136</v>
      </c>
    </row>
    <row r="1263" spans="1:45" x14ac:dyDescent="0.25">
      <c r="A1263" s="4">
        <v>43466</v>
      </c>
      <c r="B1263" t="s">
        <v>65</v>
      </c>
      <c r="C1263">
        <f>VLOOKUP(Table1[[#This Row],[Building]],Building_Areas,2,FALSE)</f>
        <v>82554</v>
      </c>
      <c r="D1263">
        <v>0</v>
      </c>
      <c r="E1263">
        <v>38969.21428571429</v>
      </c>
      <c r="F1263">
        <v>132962.95914285709</v>
      </c>
      <c r="G1263">
        <v>1.610618009337611</v>
      </c>
      <c r="AF1263" s="9">
        <f>SUMIF(Table1[[#Headers],[Steam Consumption]:[CHW Consumption_2]], "Elec*",D1263:AE1263)</f>
        <v>38969.21428571429</v>
      </c>
      <c r="AG1263" s="9">
        <f>SUMIF(Table1[[#Headers],[Steam Consumption]:[CHW Consumption_2]], "Gas*",D1263:AE1263)</f>
        <v>0</v>
      </c>
      <c r="AH1263" s="9">
        <f>SUMIF(Table1[[#Headers],[Steam Consumption]:[CHW Consumption_2]], "Steam*",D1263:AE1263)</f>
        <v>0</v>
      </c>
      <c r="AI1263" s="9">
        <f>SUMIF(Table1[[#Headers],[Steam Consumption]:[CHW Consumption_2]], "HW *",D1263:AE1263)</f>
        <v>0</v>
      </c>
      <c r="AJ1263" s="9">
        <f>SUMIF(Table1[[#Headers],[Steam Consumption]:[CHW Consumption_2]], "CHW*",D1263:AE1263)</f>
        <v>0</v>
      </c>
      <c r="AK1263" s="9">
        <f>SUMIF(Table1[[#Headers],[Steam Consumption]:[CHW Consumption_2]], "DW*",D1263:AE1263)</f>
        <v>0</v>
      </c>
      <c r="AL1263" s="9">
        <f>Table1[[#This Row],[Total Elec Consumption]]*3.412</f>
        <v>132962.95914285714</v>
      </c>
      <c r="AM1263" s="9">
        <f>Table1[[#This Row],[Total Gas Consumption]]*1</f>
        <v>0</v>
      </c>
      <c r="AN1263" s="9">
        <f>Table1[[#This Row],[Total Steam Consumption]]*950/1000</f>
        <v>0</v>
      </c>
      <c r="AO1263" s="9">
        <f>Table1[[#This Row],[Total HW Consumption]]</f>
        <v>0</v>
      </c>
      <c r="AP1263" s="9">
        <f>Table1[[#This Row],[Total CHW Consumption]]</f>
        <v>0</v>
      </c>
      <c r="AQ1263" s="9">
        <f>Table1[[#This Row],[Total DW Consumption]]*0</f>
        <v>0</v>
      </c>
      <c r="AR1263" s="9">
        <f>SUM(Table1[[#This Row],[Total Elec Energy]:[Total DW Energy]])</f>
        <v>132962.95914285714</v>
      </c>
      <c r="AS1263" s="7">
        <f>IFERROR(Table1[[#This Row],[Total Building Energy (kBTU)]]/Table1[[#This Row],[Building Area]],0)</f>
        <v>1.610618009337611</v>
      </c>
    </row>
    <row r="1264" spans="1:45" x14ac:dyDescent="0.25">
      <c r="A1264" s="4">
        <v>44013</v>
      </c>
      <c r="B1264" t="s">
        <v>116</v>
      </c>
      <c r="C1264">
        <f>VLOOKUP(Table1[[#This Row],[Building]],Building_Areas,2,FALSE)</f>
        <v>12876</v>
      </c>
      <c r="E1264">
        <v>6076</v>
      </c>
      <c r="F1264">
        <v>20731.312000000002</v>
      </c>
      <c r="G1264">
        <v>1.6100739360049701</v>
      </c>
      <c r="AF1264" s="9">
        <f>SUMIF(Table1[[#Headers],[Steam Consumption]:[CHW Consumption_2]], "Elec*",D1264:AE1264)</f>
        <v>6076</v>
      </c>
      <c r="AG1264" s="9">
        <f>SUMIF(Table1[[#Headers],[Steam Consumption]:[CHW Consumption_2]], "Gas*",D1264:AE1264)</f>
        <v>0</v>
      </c>
      <c r="AH1264" s="9">
        <f>SUMIF(Table1[[#Headers],[Steam Consumption]:[CHW Consumption_2]], "Steam*",D1264:AE1264)</f>
        <v>0</v>
      </c>
      <c r="AI1264" s="9">
        <f>SUMIF(Table1[[#Headers],[Steam Consumption]:[CHW Consumption_2]], "HW *",D1264:AE1264)</f>
        <v>0</v>
      </c>
      <c r="AJ1264" s="9">
        <f>SUMIF(Table1[[#Headers],[Steam Consumption]:[CHW Consumption_2]], "CHW*",D1264:AE1264)</f>
        <v>0</v>
      </c>
      <c r="AK1264" s="9">
        <f>SUMIF(Table1[[#Headers],[Steam Consumption]:[CHW Consumption_2]], "DW*",D1264:AE1264)</f>
        <v>0</v>
      </c>
      <c r="AL1264" s="9">
        <f>Table1[[#This Row],[Total Elec Consumption]]*3.412</f>
        <v>20731.311999999998</v>
      </c>
      <c r="AM1264" s="9">
        <f>Table1[[#This Row],[Total Gas Consumption]]*1</f>
        <v>0</v>
      </c>
      <c r="AN1264" s="9">
        <f>Table1[[#This Row],[Total Steam Consumption]]*950/1000</f>
        <v>0</v>
      </c>
      <c r="AO1264" s="9">
        <f>Table1[[#This Row],[Total HW Consumption]]</f>
        <v>0</v>
      </c>
      <c r="AP1264" s="9">
        <f>Table1[[#This Row],[Total CHW Consumption]]</f>
        <v>0</v>
      </c>
      <c r="AQ1264" s="9">
        <f>Table1[[#This Row],[Total DW Consumption]]*0</f>
        <v>0</v>
      </c>
      <c r="AR1264" s="9">
        <f>SUM(Table1[[#This Row],[Total Elec Energy]:[Total DW Energy]])</f>
        <v>20731.311999999998</v>
      </c>
      <c r="AS1264" s="7">
        <f>IFERROR(Table1[[#This Row],[Total Building Energy (kBTU)]]/Table1[[#This Row],[Building Area]],0)</f>
        <v>1.6100739360049703</v>
      </c>
    </row>
    <row r="1265" spans="1:45" x14ac:dyDescent="0.25">
      <c r="A1265" s="4">
        <v>44136</v>
      </c>
      <c r="B1265" t="s">
        <v>69</v>
      </c>
      <c r="C1265">
        <f>VLOOKUP(Table1[[#This Row],[Building]],Building_Areas,2,FALSE)</f>
        <v>12402</v>
      </c>
      <c r="E1265">
        <v>5842.1052631578941</v>
      </c>
      <c r="F1265">
        <v>19933.263157894729</v>
      </c>
      <c r="G1265">
        <v>1.607261986606574</v>
      </c>
      <c r="AF1265" s="9">
        <f>SUMIF(Table1[[#Headers],[Steam Consumption]:[CHW Consumption_2]], "Elec*",D1265:AE1265)</f>
        <v>5842.1052631578941</v>
      </c>
      <c r="AG1265" s="9">
        <f>SUMIF(Table1[[#Headers],[Steam Consumption]:[CHW Consumption_2]], "Gas*",D1265:AE1265)</f>
        <v>0</v>
      </c>
      <c r="AH1265" s="9">
        <f>SUMIF(Table1[[#Headers],[Steam Consumption]:[CHW Consumption_2]], "Steam*",D1265:AE1265)</f>
        <v>0</v>
      </c>
      <c r="AI1265" s="9">
        <f>SUMIF(Table1[[#Headers],[Steam Consumption]:[CHW Consumption_2]], "HW *",D1265:AE1265)</f>
        <v>0</v>
      </c>
      <c r="AJ1265" s="9">
        <f>SUMIF(Table1[[#Headers],[Steam Consumption]:[CHW Consumption_2]], "CHW*",D1265:AE1265)</f>
        <v>0</v>
      </c>
      <c r="AK1265" s="9">
        <f>SUMIF(Table1[[#Headers],[Steam Consumption]:[CHW Consumption_2]], "DW*",D1265:AE1265)</f>
        <v>0</v>
      </c>
      <c r="AL1265" s="9">
        <f>Table1[[#This Row],[Total Elec Consumption]]*3.412</f>
        <v>19933.263157894733</v>
      </c>
      <c r="AM1265" s="9">
        <f>Table1[[#This Row],[Total Gas Consumption]]*1</f>
        <v>0</v>
      </c>
      <c r="AN1265" s="9">
        <f>Table1[[#This Row],[Total Steam Consumption]]*950/1000</f>
        <v>0</v>
      </c>
      <c r="AO1265" s="9">
        <f>Table1[[#This Row],[Total HW Consumption]]</f>
        <v>0</v>
      </c>
      <c r="AP1265" s="9">
        <f>Table1[[#This Row],[Total CHW Consumption]]</f>
        <v>0</v>
      </c>
      <c r="AQ1265" s="9">
        <f>Table1[[#This Row],[Total DW Consumption]]*0</f>
        <v>0</v>
      </c>
      <c r="AR1265" s="9">
        <f>SUM(Table1[[#This Row],[Total Elec Energy]:[Total DW Energy]])</f>
        <v>19933.263157894733</v>
      </c>
      <c r="AS1265" s="7">
        <f>IFERROR(Table1[[#This Row],[Total Building Energy (kBTU)]]/Table1[[#This Row],[Building Area]],0)</f>
        <v>1.6072619866065743</v>
      </c>
    </row>
    <row r="1266" spans="1:45" x14ac:dyDescent="0.25">
      <c r="A1266" s="4">
        <v>43647</v>
      </c>
      <c r="B1266" t="s">
        <v>116</v>
      </c>
      <c r="C1266">
        <f>VLOOKUP(Table1[[#This Row],[Building]],Building_Areas,2,FALSE)</f>
        <v>12876</v>
      </c>
      <c r="E1266">
        <v>6056</v>
      </c>
      <c r="F1266">
        <v>20663.072</v>
      </c>
      <c r="G1266">
        <v>1.6047741534638089</v>
      </c>
      <c r="AF1266" s="9">
        <f>SUMIF(Table1[[#Headers],[Steam Consumption]:[CHW Consumption_2]], "Elec*",D1266:AE1266)</f>
        <v>6056</v>
      </c>
      <c r="AG1266" s="9">
        <f>SUMIF(Table1[[#Headers],[Steam Consumption]:[CHW Consumption_2]], "Gas*",D1266:AE1266)</f>
        <v>0</v>
      </c>
      <c r="AH1266" s="9">
        <f>SUMIF(Table1[[#Headers],[Steam Consumption]:[CHW Consumption_2]], "Steam*",D1266:AE1266)</f>
        <v>0</v>
      </c>
      <c r="AI1266" s="9">
        <f>SUMIF(Table1[[#Headers],[Steam Consumption]:[CHW Consumption_2]], "HW *",D1266:AE1266)</f>
        <v>0</v>
      </c>
      <c r="AJ1266" s="9">
        <f>SUMIF(Table1[[#Headers],[Steam Consumption]:[CHW Consumption_2]], "CHW*",D1266:AE1266)</f>
        <v>0</v>
      </c>
      <c r="AK1266" s="9">
        <f>SUMIF(Table1[[#Headers],[Steam Consumption]:[CHW Consumption_2]], "DW*",D1266:AE1266)</f>
        <v>0</v>
      </c>
      <c r="AL1266" s="9">
        <f>Table1[[#This Row],[Total Elec Consumption]]*3.412</f>
        <v>20663.072</v>
      </c>
      <c r="AM1266" s="9">
        <f>Table1[[#This Row],[Total Gas Consumption]]*1</f>
        <v>0</v>
      </c>
      <c r="AN1266" s="9">
        <f>Table1[[#This Row],[Total Steam Consumption]]*950/1000</f>
        <v>0</v>
      </c>
      <c r="AO1266" s="9">
        <f>Table1[[#This Row],[Total HW Consumption]]</f>
        <v>0</v>
      </c>
      <c r="AP1266" s="9">
        <f>Table1[[#This Row],[Total CHW Consumption]]</f>
        <v>0</v>
      </c>
      <c r="AQ1266" s="9">
        <f>Table1[[#This Row],[Total DW Consumption]]*0</f>
        <v>0</v>
      </c>
      <c r="AR1266" s="9">
        <f>SUM(Table1[[#This Row],[Total Elec Energy]:[Total DW Energy]])</f>
        <v>20663.072</v>
      </c>
      <c r="AS1266" s="7">
        <f>IFERROR(Table1[[#This Row],[Total Building Energy (kBTU)]]/Table1[[#This Row],[Building Area]],0)</f>
        <v>1.6047741534638087</v>
      </c>
    </row>
    <row r="1267" spans="1:45" x14ac:dyDescent="0.25">
      <c r="A1267" s="4">
        <v>44409</v>
      </c>
      <c r="B1267" t="s">
        <v>61</v>
      </c>
      <c r="C1267">
        <f>VLOOKUP(Table1[[#This Row],[Building]],Building_Areas,2,FALSE)</f>
        <v>41576</v>
      </c>
      <c r="D1267">
        <v>0</v>
      </c>
      <c r="E1267">
        <v>19550</v>
      </c>
      <c r="F1267">
        <v>66704.599999999991</v>
      </c>
      <c r="G1267">
        <v>1.6044015778333649</v>
      </c>
      <c r="AF1267" s="9">
        <f>SUMIF(Table1[[#Headers],[Steam Consumption]:[CHW Consumption_2]], "Elec*",D1267:AE1267)</f>
        <v>19550</v>
      </c>
      <c r="AG1267" s="9">
        <f>SUMIF(Table1[[#Headers],[Steam Consumption]:[CHW Consumption_2]], "Gas*",D1267:AE1267)</f>
        <v>0</v>
      </c>
      <c r="AH1267" s="9">
        <f>SUMIF(Table1[[#Headers],[Steam Consumption]:[CHW Consumption_2]], "Steam*",D1267:AE1267)</f>
        <v>0</v>
      </c>
      <c r="AI1267" s="9">
        <f>SUMIF(Table1[[#Headers],[Steam Consumption]:[CHW Consumption_2]], "HW *",D1267:AE1267)</f>
        <v>0</v>
      </c>
      <c r="AJ1267" s="9">
        <f>SUMIF(Table1[[#Headers],[Steam Consumption]:[CHW Consumption_2]], "CHW*",D1267:AE1267)</f>
        <v>0</v>
      </c>
      <c r="AK1267" s="9">
        <f>SUMIF(Table1[[#Headers],[Steam Consumption]:[CHW Consumption_2]], "DW*",D1267:AE1267)</f>
        <v>0</v>
      </c>
      <c r="AL1267" s="9">
        <f>Table1[[#This Row],[Total Elec Consumption]]*3.412</f>
        <v>66704.599999999991</v>
      </c>
      <c r="AM1267" s="9">
        <f>Table1[[#This Row],[Total Gas Consumption]]*1</f>
        <v>0</v>
      </c>
      <c r="AN1267" s="9">
        <f>Table1[[#This Row],[Total Steam Consumption]]*950/1000</f>
        <v>0</v>
      </c>
      <c r="AO1267" s="9">
        <f>Table1[[#This Row],[Total HW Consumption]]</f>
        <v>0</v>
      </c>
      <c r="AP1267" s="9">
        <f>Table1[[#This Row],[Total CHW Consumption]]</f>
        <v>0</v>
      </c>
      <c r="AQ1267" s="9">
        <f>Table1[[#This Row],[Total DW Consumption]]*0</f>
        <v>0</v>
      </c>
      <c r="AR1267" s="9">
        <f>SUM(Table1[[#This Row],[Total Elec Energy]:[Total DW Energy]])</f>
        <v>66704.599999999991</v>
      </c>
      <c r="AS1267" s="7">
        <f>IFERROR(Table1[[#This Row],[Total Building Energy (kBTU)]]/Table1[[#This Row],[Building Area]],0)</f>
        <v>1.6044015778333651</v>
      </c>
    </row>
    <row r="1268" spans="1:45" x14ac:dyDescent="0.25">
      <c r="A1268" s="4">
        <v>43252</v>
      </c>
      <c r="B1268" t="s">
        <v>64</v>
      </c>
      <c r="C1268">
        <f>VLOOKUP(Table1[[#This Row],[Building]],Building_Areas,2,FALSE)</f>
        <v>80660</v>
      </c>
      <c r="F1268">
        <v>129297.1307142857</v>
      </c>
      <c r="G1268">
        <v>1.6029894707945169</v>
      </c>
      <c r="H1268">
        <v>37398.75</v>
      </c>
      <c r="I1268">
        <v>496.07142857142861</v>
      </c>
      <c r="AF1268" s="9">
        <f>SUMIF(Table1[[#Headers],[Steam Consumption]:[CHW Consumption_2]], "Elec*",D1268:AE1268)</f>
        <v>37894.821428571428</v>
      </c>
      <c r="AG1268" s="9">
        <f>SUMIF(Table1[[#Headers],[Steam Consumption]:[CHW Consumption_2]], "Gas*",D1268:AE1268)</f>
        <v>0</v>
      </c>
      <c r="AH1268" s="9">
        <f>SUMIF(Table1[[#Headers],[Steam Consumption]:[CHW Consumption_2]], "Steam*",D1268:AE1268)</f>
        <v>0</v>
      </c>
      <c r="AI1268" s="9">
        <f>SUMIF(Table1[[#Headers],[Steam Consumption]:[CHW Consumption_2]], "HW *",D1268:AE1268)</f>
        <v>0</v>
      </c>
      <c r="AJ1268" s="9">
        <f>SUMIF(Table1[[#Headers],[Steam Consumption]:[CHW Consumption_2]], "CHW*",D1268:AE1268)</f>
        <v>0</v>
      </c>
      <c r="AK1268" s="9">
        <f>SUMIF(Table1[[#Headers],[Steam Consumption]:[CHW Consumption_2]], "DW*",D1268:AE1268)</f>
        <v>0</v>
      </c>
      <c r="AL1268" s="9">
        <f>Table1[[#This Row],[Total Elec Consumption]]*3.412</f>
        <v>129297.13071428571</v>
      </c>
      <c r="AM1268" s="9">
        <f>Table1[[#This Row],[Total Gas Consumption]]*1</f>
        <v>0</v>
      </c>
      <c r="AN1268" s="9">
        <f>Table1[[#This Row],[Total Steam Consumption]]*950/1000</f>
        <v>0</v>
      </c>
      <c r="AO1268" s="9">
        <f>Table1[[#This Row],[Total HW Consumption]]</f>
        <v>0</v>
      </c>
      <c r="AP1268" s="9">
        <f>Table1[[#This Row],[Total CHW Consumption]]</f>
        <v>0</v>
      </c>
      <c r="AQ1268" s="9">
        <f>Table1[[#This Row],[Total DW Consumption]]*0</f>
        <v>0</v>
      </c>
      <c r="AR1268" s="9">
        <f>SUM(Table1[[#This Row],[Total Elec Energy]:[Total DW Energy]])</f>
        <v>129297.13071428571</v>
      </c>
      <c r="AS1268" s="7">
        <f>IFERROR(Table1[[#This Row],[Total Building Energy (kBTU)]]/Table1[[#This Row],[Building Area]],0)</f>
        <v>1.6029894707945167</v>
      </c>
    </row>
    <row r="1269" spans="1:45" x14ac:dyDescent="0.25">
      <c r="A1269" s="4">
        <v>43525</v>
      </c>
      <c r="B1269" t="s">
        <v>64</v>
      </c>
      <c r="C1269">
        <f>VLOOKUP(Table1[[#This Row],[Building]],Building_Areas,2,FALSE)</f>
        <v>80660</v>
      </c>
      <c r="F1269">
        <v>129270.444</v>
      </c>
      <c r="G1269">
        <v>1.60265861641458</v>
      </c>
      <c r="H1269">
        <v>37435</v>
      </c>
      <c r="I1269">
        <v>452</v>
      </c>
      <c r="AF1269" s="9">
        <f>SUMIF(Table1[[#Headers],[Steam Consumption]:[CHW Consumption_2]], "Elec*",D1269:AE1269)</f>
        <v>37887</v>
      </c>
      <c r="AG1269" s="9">
        <f>SUMIF(Table1[[#Headers],[Steam Consumption]:[CHW Consumption_2]], "Gas*",D1269:AE1269)</f>
        <v>0</v>
      </c>
      <c r="AH1269" s="9">
        <f>SUMIF(Table1[[#Headers],[Steam Consumption]:[CHW Consumption_2]], "Steam*",D1269:AE1269)</f>
        <v>0</v>
      </c>
      <c r="AI1269" s="9">
        <f>SUMIF(Table1[[#Headers],[Steam Consumption]:[CHW Consumption_2]], "HW *",D1269:AE1269)</f>
        <v>0</v>
      </c>
      <c r="AJ1269" s="9">
        <f>SUMIF(Table1[[#Headers],[Steam Consumption]:[CHW Consumption_2]], "CHW*",D1269:AE1269)</f>
        <v>0</v>
      </c>
      <c r="AK1269" s="9">
        <f>SUMIF(Table1[[#Headers],[Steam Consumption]:[CHW Consumption_2]], "DW*",D1269:AE1269)</f>
        <v>0</v>
      </c>
      <c r="AL1269" s="9">
        <f>Table1[[#This Row],[Total Elec Consumption]]*3.412</f>
        <v>129270.444</v>
      </c>
      <c r="AM1269" s="9">
        <f>Table1[[#This Row],[Total Gas Consumption]]*1</f>
        <v>0</v>
      </c>
      <c r="AN1269" s="9">
        <f>Table1[[#This Row],[Total Steam Consumption]]*950/1000</f>
        <v>0</v>
      </c>
      <c r="AO1269" s="9">
        <f>Table1[[#This Row],[Total HW Consumption]]</f>
        <v>0</v>
      </c>
      <c r="AP1269" s="9">
        <f>Table1[[#This Row],[Total CHW Consumption]]</f>
        <v>0</v>
      </c>
      <c r="AQ1269" s="9">
        <f>Table1[[#This Row],[Total DW Consumption]]*0</f>
        <v>0</v>
      </c>
      <c r="AR1269" s="9">
        <f>SUM(Table1[[#This Row],[Total Elec Energy]:[Total DW Energy]])</f>
        <v>129270.444</v>
      </c>
      <c r="AS1269" s="7">
        <f>IFERROR(Table1[[#This Row],[Total Building Energy (kBTU)]]/Table1[[#This Row],[Building Area]],0)</f>
        <v>1.6026586164145797</v>
      </c>
    </row>
    <row r="1270" spans="1:45" x14ac:dyDescent="0.25">
      <c r="A1270" s="4">
        <v>44621</v>
      </c>
      <c r="B1270" t="s">
        <v>116</v>
      </c>
      <c r="C1270">
        <f>VLOOKUP(Table1[[#This Row],[Building]],Building_Areas,2,FALSE)</f>
        <v>12876</v>
      </c>
      <c r="E1270">
        <v>6046.1071428571422</v>
      </c>
      <c r="F1270">
        <v>20629.317571428572</v>
      </c>
      <c r="G1270">
        <v>1.6021526538854121</v>
      </c>
      <c r="AF1270" s="9">
        <f>SUMIF(Table1[[#Headers],[Steam Consumption]:[CHW Consumption_2]], "Elec*",D1270:AE1270)</f>
        <v>6046.1071428571422</v>
      </c>
      <c r="AG1270" s="9">
        <f>SUMIF(Table1[[#Headers],[Steam Consumption]:[CHW Consumption_2]], "Gas*",D1270:AE1270)</f>
        <v>0</v>
      </c>
      <c r="AH1270" s="9">
        <f>SUMIF(Table1[[#Headers],[Steam Consumption]:[CHW Consumption_2]], "Steam*",D1270:AE1270)</f>
        <v>0</v>
      </c>
      <c r="AI1270" s="9">
        <f>SUMIF(Table1[[#Headers],[Steam Consumption]:[CHW Consumption_2]], "HW *",D1270:AE1270)</f>
        <v>0</v>
      </c>
      <c r="AJ1270" s="9">
        <f>SUMIF(Table1[[#Headers],[Steam Consumption]:[CHW Consumption_2]], "CHW*",D1270:AE1270)</f>
        <v>0</v>
      </c>
      <c r="AK1270" s="9">
        <f>SUMIF(Table1[[#Headers],[Steam Consumption]:[CHW Consumption_2]], "DW*",D1270:AE1270)</f>
        <v>0</v>
      </c>
      <c r="AL1270" s="9">
        <f>Table1[[#This Row],[Total Elec Consumption]]*3.412</f>
        <v>20629.317571428568</v>
      </c>
      <c r="AM1270" s="9">
        <f>Table1[[#This Row],[Total Gas Consumption]]*1</f>
        <v>0</v>
      </c>
      <c r="AN1270" s="9">
        <f>Table1[[#This Row],[Total Steam Consumption]]*950/1000</f>
        <v>0</v>
      </c>
      <c r="AO1270" s="9">
        <f>Table1[[#This Row],[Total HW Consumption]]</f>
        <v>0</v>
      </c>
      <c r="AP1270" s="9">
        <f>Table1[[#This Row],[Total CHW Consumption]]</f>
        <v>0</v>
      </c>
      <c r="AQ1270" s="9">
        <f>Table1[[#This Row],[Total DW Consumption]]*0</f>
        <v>0</v>
      </c>
      <c r="AR1270" s="9">
        <f>SUM(Table1[[#This Row],[Total Elec Energy]:[Total DW Energy]])</f>
        <v>20629.317571428568</v>
      </c>
      <c r="AS1270" s="7">
        <f>IFERROR(Table1[[#This Row],[Total Building Energy (kBTU)]]/Table1[[#This Row],[Building Area]],0)</f>
        <v>1.6021526538854123</v>
      </c>
    </row>
    <row r="1271" spans="1:45" x14ac:dyDescent="0.25">
      <c r="A1271" s="4">
        <v>44166</v>
      </c>
      <c r="B1271" t="s">
        <v>194</v>
      </c>
      <c r="C1271">
        <f>VLOOKUP(Table1[[#This Row],[Building]],Building_Areas,2,FALSE)</f>
        <v>93667</v>
      </c>
      <c r="F1271">
        <v>161431.11600000001</v>
      </c>
      <c r="G1271">
        <v>1.72345773858456</v>
      </c>
      <c r="H1271">
        <v>0</v>
      </c>
      <c r="I1271">
        <v>13958</v>
      </c>
      <c r="K1271">
        <v>102420</v>
      </c>
      <c r="L1271">
        <v>113704</v>
      </c>
      <c r="AF1271" s="9">
        <f>SUMIF(Table1[[#Headers],[Steam Consumption]:[CHW Consumption_2]], "Elec*",D1271:AE1271)</f>
        <v>13958</v>
      </c>
      <c r="AG1271" s="9">
        <f>SUMIF(Table1[[#Headers],[Steam Consumption]:[CHW Consumption_2]], "Gas*",D1271:AE1271)</f>
        <v>0</v>
      </c>
      <c r="AH1271" s="9">
        <f>SUMIF(Table1[[#Headers],[Steam Consumption]:[CHW Consumption_2]], "Steam*",D1271:AE1271)</f>
        <v>0</v>
      </c>
      <c r="AI1271" s="9">
        <f>SUMIF(Table1[[#Headers],[Steam Consumption]:[CHW Consumption_2]], "HW *",D1271:AE1271)</f>
        <v>102420</v>
      </c>
      <c r="AJ1271" s="9">
        <f>SUMIF(Table1[[#Headers],[Steam Consumption]:[CHW Consumption_2]], "CHW*",D1271:AE1271)</f>
        <v>0</v>
      </c>
      <c r="AK1271" s="9">
        <f>SUMIF(Table1[[#Headers],[Steam Consumption]:[CHW Consumption_2]], "DW*",D1271:AE1271)</f>
        <v>113704</v>
      </c>
      <c r="AL1271" s="9">
        <f>Table1[[#This Row],[Total Elec Consumption]]*3.412</f>
        <v>47624.695999999996</v>
      </c>
      <c r="AM1271" s="9">
        <f>Table1[[#This Row],[Total Gas Consumption]]*1</f>
        <v>0</v>
      </c>
      <c r="AN1271" s="9">
        <f>Table1[[#This Row],[Total Steam Consumption]]*950/1000</f>
        <v>0</v>
      </c>
      <c r="AO1271" s="9">
        <f>Table1[[#This Row],[Total HW Consumption]]</f>
        <v>102420</v>
      </c>
      <c r="AP1271" s="9">
        <f>Table1[[#This Row],[Total CHW Consumption]]</f>
        <v>0</v>
      </c>
      <c r="AQ1271" s="9">
        <f>Table1[[#This Row],[Total DW Consumption]]*0</f>
        <v>0</v>
      </c>
      <c r="AR1271" s="9">
        <f>SUM(Table1[[#This Row],[Total Elec Energy]:[Total DW Energy]])</f>
        <v>150044.696</v>
      </c>
      <c r="AS1271" s="7">
        <f>IFERROR(Table1[[#This Row],[Total Building Energy (kBTU)]]/Table1[[#This Row],[Building Area]],0)</f>
        <v>1.6018949683453083</v>
      </c>
    </row>
    <row r="1272" spans="1:45" x14ac:dyDescent="0.25">
      <c r="A1272" s="4">
        <v>44136</v>
      </c>
      <c r="B1272" t="s">
        <v>116</v>
      </c>
      <c r="C1272">
        <f>VLOOKUP(Table1[[#This Row],[Building]],Building_Areas,2,FALSE)</f>
        <v>12876</v>
      </c>
      <c r="E1272">
        <v>6042.6315789473683</v>
      </c>
      <c r="F1272">
        <v>20617.458947368421</v>
      </c>
      <c r="G1272">
        <v>1.6012316672389271</v>
      </c>
      <c r="AF1272" s="9">
        <f>SUMIF(Table1[[#Headers],[Steam Consumption]:[CHW Consumption_2]], "Elec*",D1272:AE1272)</f>
        <v>6042.6315789473683</v>
      </c>
      <c r="AG1272" s="9">
        <f>SUMIF(Table1[[#Headers],[Steam Consumption]:[CHW Consumption_2]], "Gas*",D1272:AE1272)</f>
        <v>0</v>
      </c>
      <c r="AH1272" s="9">
        <f>SUMIF(Table1[[#Headers],[Steam Consumption]:[CHW Consumption_2]], "Steam*",D1272:AE1272)</f>
        <v>0</v>
      </c>
      <c r="AI1272" s="9">
        <f>SUMIF(Table1[[#Headers],[Steam Consumption]:[CHW Consumption_2]], "HW *",D1272:AE1272)</f>
        <v>0</v>
      </c>
      <c r="AJ1272" s="9">
        <f>SUMIF(Table1[[#Headers],[Steam Consumption]:[CHW Consumption_2]], "CHW*",D1272:AE1272)</f>
        <v>0</v>
      </c>
      <c r="AK1272" s="9">
        <f>SUMIF(Table1[[#Headers],[Steam Consumption]:[CHW Consumption_2]], "DW*",D1272:AE1272)</f>
        <v>0</v>
      </c>
      <c r="AL1272" s="9">
        <f>Table1[[#This Row],[Total Elec Consumption]]*3.412</f>
        <v>20617.458947368421</v>
      </c>
      <c r="AM1272" s="9">
        <f>Table1[[#This Row],[Total Gas Consumption]]*1</f>
        <v>0</v>
      </c>
      <c r="AN1272" s="9">
        <f>Table1[[#This Row],[Total Steam Consumption]]*950/1000</f>
        <v>0</v>
      </c>
      <c r="AO1272" s="9">
        <f>Table1[[#This Row],[Total HW Consumption]]</f>
        <v>0</v>
      </c>
      <c r="AP1272" s="9">
        <f>Table1[[#This Row],[Total CHW Consumption]]</f>
        <v>0</v>
      </c>
      <c r="AQ1272" s="9">
        <f>Table1[[#This Row],[Total DW Consumption]]*0</f>
        <v>0</v>
      </c>
      <c r="AR1272" s="9">
        <f>SUM(Table1[[#This Row],[Total Elec Energy]:[Total DW Energy]])</f>
        <v>20617.458947368421</v>
      </c>
      <c r="AS1272" s="7">
        <f>IFERROR(Table1[[#This Row],[Total Building Energy (kBTU)]]/Table1[[#This Row],[Building Area]],0)</f>
        <v>1.6012316672389268</v>
      </c>
    </row>
    <row r="1273" spans="1:45" x14ac:dyDescent="0.25">
      <c r="A1273" s="4">
        <v>44501</v>
      </c>
      <c r="B1273" t="s">
        <v>77</v>
      </c>
      <c r="C1273">
        <f>VLOOKUP(Table1[[#This Row],[Building]],Building_Areas,2,FALSE)</f>
        <v>133990</v>
      </c>
      <c r="D1273">
        <v>0</v>
      </c>
      <c r="H1273">
        <v>62818</v>
      </c>
      <c r="I1273">
        <v>0</v>
      </c>
      <c r="M1273">
        <v>0</v>
      </c>
      <c r="N1273">
        <v>0</v>
      </c>
      <c r="AF1273" s="9">
        <f>SUMIF(Table1[[#Headers],[Steam Consumption]:[CHW Consumption_2]], "Elec*",D1273:AE1273)</f>
        <v>62818</v>
      </c>
      <c r="AG1273" s="9">
        <f>SUMIF(Table1[[#Headers],[Steam Consumption]:[CHW Consumption_2]], "Gas*",D1273:AE1273)</f>
        <v>0</v>
      </c>
      <c r="AH1273" s="9">
        <f>SUMIF(Table1[[#Headers],[Steam Consumption]:[CHW Consumption_2]], "Steam*",D1273:AE1273)</f>
        <v>0</v>
      </c>
      <c r="AI1273" s="9">
        <f>SUMIF(Table1[[#Headers],[Steam Consumption]:[CHW Consumption_2]], "HW *",D1273:AE1273)</f>
        <v>0</v>
      </c>
      <c r="AJ1273" s="9">
        <f>SUMIF(Table1[[#Headers],[Steam Consumption]:[CHW Consumption_2]], "CHW*",D1273:AE1273)</f>
        <v>0</v>
      </c>
      <c r="AK1273" s="9">
        <f>SUMIF(Table1[[#Headers],[Steam Consumption]:[CHW Consumption_2]], "DW*",D1273:AE1273)</f>
        <v>0</v>
      </c>
      <c r="AL1273" s="9">
        <f>Table1[[#This Row],[Total Elec Consumption]]*3.412</f>
        <v>214335.016</v>
      </c>
      <c r="AM1273" s="9">
        <f>Table1[[#This Row],[Total Gas Consumption]]*1</f>
        <v>0</v>
      </c>
      <c r="AN1273" s="9">
        <f>Table1[[#This Row],[Total Steam Consumption]]*950/1000</f>
        <v>0</v>
      </c>
      <c r="AO1273" s="9">
        <f>Table1[[#This Row],[Total HW Consumption]]</f>
        <v>0</v>
      </c>
      <c r="AP1273" s="9">
        <f>Table1[[#This Row],[Total CHW Consumption]]</f>
        <v>0</v>
      </c>
      <c r="AQ1273" s="9">
        <f>Table1[[#This Row],[Total DW Consumption]]*0</f>
        <v>0</v>
      </c>
      <c r="AR1273" s="9">
        <f>SUM(Table1[[#This Row],[Total Elec Energy]:[Total DW Energy]])</f>
        <v>214335.016</v>
      </c>
      <c r="AS1273" s="7">
        <f>IFERROR(Table1[[#This Row],[Total Building Energy (kBTU)]]/Table1[[#This Row],[Building Area]],0)</f>
        <v>1.5996344204791402</v>
      </c>
    </row>
    <row r="1274" spans="1:45" x14ac:dyDescent="0.25">
      <c r="A1274" s="4">
        <v>43405</v>
      </c>
      <c r="B1274" t="s">
        <v>64</v>
      </c>
      <c r="C1274">
        <f>VLOOKUP(Table1[[#This Row],[Building]],Building_Areas,2,FALSE)</f>
        <v>80660</v>
      </c>
      <c r="F1274">
        <v>128102.2106493506</v>
      </c>
      <c r="G1274">
        <v>1.58817518781739</v>
      </c>
      <c r="H1274">
        <v>37148.181818181823</v>
      </c>
      <c r="I1274">
        <v>396.42857142857139</v>
      </c>
      <c r="AF1274" s="9">
        <f>SUMIF(Table1[[#Headers],[Steam Consumption]:[CHW Consumption_2]], "Elec*",D1274:AE1274)</f>
        <v>37544.610389610396</v>
      </c>
      <c r="AG1274" s="9">
        <f>SUMIF(Table1[[#Headers],[Steam Consumption]:[CHW Consumption_2]], "Gas*",D1274:AE1274)</f>
        <v>0</v>
      </c>
      <c r="AH1274" s="9">
        <f>SUMIF(Table1[[#Headers],[Steam Consumption]:[CHW Consumption_2]], "Steam*",D1274:AE1274)</f>
        <v>0</v>
      </c>
      <c r="AI1274" s="9">
        <f>SUMIF(Table1[[#Headers],[Steam Consumption]:[CHW Consumption_2]], "HW *",D1274:AE1274)</f>
        <v>0</v>
      </c>
      <c r="AJ1274" s="9">
        <f>SUMIF(Table1[[#Headers],[Steam Consumption]:[CHW Consumption_2]], "CHW*",D1274:AE1274)</f>
        <v>0</v>
      </c>
      <c r="AK1274" s="9">
        <f>SUMIF(Table1[[#Headers],[Steam Consumption]:[CHW Consumption_2]], "DW*",D1274:AE1274)</f>
        <v>0</v>
      </c>
      <c r="AL1274" s="9">
        <f>Table1[[#This Row],[Total Elec Consumption]]*3.412</f>
        <v>128102.21064935067</v>
      </c>
      <c r="AM1274" s="9">
        <f>Table1[[#This Row],[Total Gas Consumption]]*1</f>
        <v>0</v>
      </c>
      <c r="AN1274" s="9">
        <f>Table1[[#This Row],[Total Steam Consumption]]*950/1000</f>
        <v>0</v>
      </c>
      <c r="AO1274" s="9">
        <f>Table1[[#This Row],[Total HW Consumption]]</f>
        <v>0</v>
      </c>
      <c r="AP1274" s="9">
        <f>Table1[[#This Row],[Total CHW Consumption]]</f>
        <v>0</v>
      </c>
      <c r="AQ1274" s="9">
        <f>Table1[[#This Row],[Total DW Consumption]]*0</f>
        <v>0</v>
      </c>
      <c r="AR1274" s="9">
        <f>SUM(Table1[[#This Row],[Total Elec Energy]:[Total DW Energy]])</f>
        <v>128102.21064935067</v>
      </c>
      <c r="AS1274" s="7">
        <f>IFERROR(Table1[[#This Row],[Total Building Energy (kBTU)]]/Table1[[#This Row],[Building Area]],0)</f>
        <v>1.58817518781739</v>
      </c>
    </row>
    <row r="1275" spans="1:45" x14ac:dyDescent="0.25">
      <c r="A1275" s="4">
        <v>43344</v>
      </c>
      <c r="B1275" t="s">
        <v>101</v>
      </c>
      <c r="C1275">
        <f>VLOOKUP(Table1[[#This Row],[Building]],Building_Areas,2,FALSE)</f>
        <v>30399</v>
      </c>
      <c r="D1275">
        <v>0</v>
      </c>
      <c r="E1275">
        <v>8142.2222222222217</v>
      </c>
      <c r="F1275">
        <v>48139.935079365066</v>
      </c>
      <c r="G1275">
        <v>1.5836025882221481</v>
      </c>
      <c r="H1275">
        <v>0</v>
      </c>
      <c r="I1275">
        <v>5966.7857142857138</v>
      </c>
      <c r="AF1275" s="9">
        <f>SUMIF(Table1[[#Headers],[Steam Consumption]:[CHW Consumption_2]], "Elec*",D1275:AE1275)</f>
        <v>14109.007936507936</v>
      </c>
      <c r="AG1275" s="9">
        <f>SUMIF(Table1[[#Headers],[Steam Consumption]:[CHW Consumption_2]], "Gas*",D1275:AE1275)</f>
        <v>0</v>
      </c>
      <c r="AH1275" s="9">
        <f>SUMIF(Table1[[#Headers],[Steam Consumption]:[CHW Consumption_2]], "Steam*",D1275:AE1275)</f>
        <v>0</v>
      </c>
      <c r="AI1275" s="9">
        <f>SUMIF(Table1[[#Headers],[Steam Consumption]:[CHW Consumption_2]], "HW *",D1275:AE1275)</f>
        <v>0</v>
      </c>
      <c r="AJ1275" s="9">
        <f>SUMIF(Table1[[#Headers],[Steam Consumption]:[CHW Consumption_2]], "CHW*",D1275:AE1275)</f>
        <v>0</v>
      </c>
      <c r="AK1275" s="9">
        <f>SUMIF(Table1[[#Headers],[Steam Consumption]:[CHW Consumption_2]], "DW*",D1275:AE1275)</f>
        <v>0</v>
      </c>
      <c r="AL1275" s="9">
        <f>Table1[[#This Row],[Total Elec Consumption]]*3.412</f>
        <v>48139.935079365081</v>
      </c>
      <c r="AM1275" s="9">
        <f>Table1[[#This Row],[Total Gas Consumption]]*1</f>
        <v>0</v>
      </c>
      <c r="AN1275" s="9">
        <f>Table1[[#This Row],[Total Steam Consumption]]*950/1000</f>
        <v>0</v>
      </c>
      <c r="AO1275" s="9">
        <f>Table1[[#This Row],[Total HW Consumption]]</f>
        <v>0</v>
      </c>
      <c r="AP1275" s="9">
        <f>Table1[[#This Row],[Total CHW Consumption]]</f>
        <v>0</v>
      </c>
      <c r="AQ1275" s="9">
        <f>Table1[[#This Row],[Total DW Consumption]]*0</f>
        <v>0</v>
      </c>
      <c r="AR1275" s="9">
        <f>SUM(Table1[[#This Row],[Total Elec Energy]:[Total DW Energy]])</f>
        <v>48139.935079365081</v>
      </c>
      <c r="AS1275" s="7">
        <f>IFERROR(Table1[[#This Row],[Total Building Energy (kBTU)]]/Table1[[#This Row],[Building Area]],0)</f>
        <v>1.5836025882221481</v>
      </c>
    </row>
    <row r="1276" spans="1:45" x14ac:dyDescent="0.25">
      <c r="A1276" s="4">
        <v>44562</v>
      </c>
      <c r="B1276" t="s">
        <v>65</v>
      </c>
      <c r="C1276">
        <f>VLOOKUP(Table1[[#This Row],[Building]],Building_Areas,2,FALSE)</f>
        <v>82554</v>
      </c>
      <c r="D1276">
        <v>0</v>
      </c>
      <c r="E1276">
        <v>38278.357142857138</v>
      </c>
      <c r="F1276">
        <v>130605.7545714286</v>
      </c>
      <c r="G1276">
        <v>1.5820645222694061</v>
      </c>
      <c r="AF1276" s="9">
        <f>SUMIF(Table1[[#Headers],[Steam Consumption]:[CHW Consumption_2]], "Elec*",D1276:AE1276)</f>
        <v>38278.357142857138</v>
      </c>
      <c r="AG1276" s="9">
        <f>SUMIF(Table1[[#Headers],[Steam Consumption]:[CHW Consumption_2]], "Gas*",D1276:AE1276)</f>
        <v>0</v>
      </c>
      <c r="AH1276" s="9">
        <f>SUMIF(Table1[[#Headers],[Steam Consumption]:[CHW Consumption_2]], "Steam*",D1276:AE1276)</f>
        <v>0</v>
      </c>
      <c r="AI1276" s="9">
        <f>SUMIF(Table1[[#Headers],[Steam Consumption]:[CHW Consumption_2]], "HW *",D1276:AE1276)</f>
        <v>0</v>
      </c>
      <c r="AJ1276" s="9">
        <f>SUMIF(Table1[[#Headers],[Steam Consumption]:[CHW Consumption_2]], "CHW*",D1276:AE1276)</f>
        <v>0</v>
      </c>
      <c r="AK1276" s="9">
        <f>SUMIF(Table1[[#Headers],[Steam Consumption]:[CHW Consumption_2]], "DW*",D1276:AE1276)</f>
        <v>0</v>
      </c>
      <c r="AL1276" s="9">
        <f>Table1[[#This Row],[Total Elec Consumption]]*3.412</f>
        <v>130605.75457142855</v>
      </c>
      <c r="AM1276" s="9">
        <f>Table1[[#This Row],[Total Gas Consumption]]*1</f>
        <v>0</v>
      </c>
      <c r="AN1276" s="9">
        <f>Table1[[#This Row],[Total Steam Consumption]]*950/1000</f>
        <v>0</v>
      </c>
      <c r="AO1276" s="9">
        <f>Table1[[#This Row],[Total HW Consumption]]</f>
        <v>0</v>
      </c>
      <c r="AP1276" s="9">
        <f>Table1[[#This Row],[Total CHW Consumption]]</f>
        <v>0</v>
      </c>
      <c r="AQ1276" s="9">
        <f>Table1[[#This Row],[Total DW Consumption]]*0</f>
        <v>0</v>
      </c>
      <c r="AR1276" s="9">
        <f>SUM(Table1[[#This Row],[Total Elec Energy]:[Total DW Energy]])</f>
        <v>130605.75457142855</v>
      </c>
      <c r="AS1276" s="7">
        <f>IFERROR(Table1[[#This Row],[Total Building Energy (kBTU)]]/Table1[[#This Row],[Building Area]],0)</f>
        <v>1.5820645222694061</v>
      </c>
    </row>
    <row r="1277" spans="1:45" x14ac:dyDescent="0.25">
      <c r="A1277" s="4">
        <v>44713</v>
      </c>
      <c r="B1277" t="s">
        <v>101</v>
      </c>
      <c r="C1277">
        <f>VLOOKUP(Table1[[#This Row],[Building]],Building_Areas,2,FALSE)</f>
        <v>30399</v>
      </c>
      <c r="D1277">
        <v>8528.5714285714275</v>
      </c>
      <c r="E1277">
        <v>5090.7692307692296</v>
      </c>
      <c r="F1277">
        <v>7818019.1617582403</v>
      </c>
      <c r="G1277">
        <v>257.18014282569288</v>
      </c>
      <c r="H1277">
        <v>0</v>
      </c>
      <c r="I1277">
        <v>6621.4285714285716</v>
      </c>
      <c r="AF1277" s="9">
        <f>SUMIF(Table1[[#Headers],[Steam Consumption]:[CHW Consumption_2]], "Elec*",D1277:AE1277)</f>
        <v>11712.197802197801</v>
      </c>
      <c r="AG1277" s="9">
        <f>SUMIF(Table1[[#Headers],[Steam Consumption]:[CHW Consumption_2]], "Gas*",D1277:AE1277)</f>
        <v>0</v>
      </c>
      <c r="AH1277" s="9">
        <f>SUMIF(Table1[[#Headers],[Steam Consumption]:[CHW Consumption_2]], "Steam*",D1277:AE1277)</f>
        <v>8528.5714285714275</v>
      </c>
      <c r="AI1277" s="9">
        <f>SUMIF(Table1[[#Headers],[Steam Consumption]:[CHW Consumption_2]], "HW *",D1277:AE1277)</f>
        <v>0</v>
      </c>
      <c r="AJ1277" s="9">
        <f>SUMIF(Table1[[#Headers],[Steam Consumption]:[CHW Consumption_2]], "CHW*",D1277:AE1277)</f>
        <v>0</v>
      </c>
      <c r="AK1277" s="9">
        <f>SUMIF(Table1[[#Headers],[Steam Consumption]:[CHW Consumption_2]], "DW*",D1277:AE1277)</f>
        <v>0</v>
      </c>
      <c r="AL1277" s="9">
        <f>Table1[[#This Row],[Total Elec Consumption]]*3.412</f>
        <v>39962.018901098898</v>
      </c>
      <c r="AM1277" s="9">
        <f>Table1[[#This Row],[Total Gas Consumption]]*1</f>
        <v>0</v>
      </c>
      <c r="AN1277" s="9">
        <f>Table1[[#This Row],[Total Steam Consumption]]*950/1000</f>
        <v>8102.142857142856</v>
      </c>
      <c r="AO1277" s="9">
        <f>Table1[[#This Row],[Total HW Consumption]]</f>
        <v>0</v>
      </c>
      <c r="AP1277" s="9">
        <f>Table1[[#This Row],[Total CHW Consumption]]</f>
        <v>0</v>
      </c>
      <c r="AQ1277" s="9">
        <f>Table1[[#This Row],[Total DW Consumption]]*0</f>
        <v>0</v>
      </c>
      <c r="AR1277" s="9">
        <f>SUM(Table1[[#This Row],[Total Elec Energy]:[Total DW Energy]])</f>
        <v>48064.161758241753</v>
      </c>
      <c r="AS1277" s="7">
        <f>IFERROR(Table1[[#This Row],[Total Building Energy (kBTU)]]/Table1[[#This Row],[Building Area]],0)</f>
        <v>1.5811099627698857</v>
      </c>
    </row>
    <row r="1278" spans="1:45" x14ac:dyDescent="0.25">
      <c r="A1278" s="4">
        <v>43983</v>
      </c>
      <c r="B1278" t="s">
        <v>97</v>
      </c>
      <c r="C1278">
        <f>VLOOKUP(Table1[[#This Row],[Building]],Building_Areas,2,FALSE)</f>
        <v>15616</v>
      </c>
      <c r="E1278">
        <v>6551.7857142857138</v>
      </c>
      <c r="F1278">
        <v>255926.12142857141</v>
      </c>
      <c r="G1278">
        <v>16.388711669350119</v>
      </c>
      <c r="J1278">
        <v>2335.7142857142858</v>
      </c>
      <c r="AF1278" s="9">
        <f>SUMIF(Table1[[#Headers],[Steam Consumption]:[CHW Consumption_2]], "Elec*",D1278:AE1278)</f>
        <v>6551.7857142857138</v>
      </c>
      <c r="AG1278" s="9">
        <f>SUMIF(Table1[[#Headers],[Steam Consumption]:[CHW Consumption_2]], "Gas*",D1278:AE1278)</f>
        <v>2335.7142857142858</v>
      </c>
      <c r="AH1278" s="9">
        <f>SUMIF(Table1[[#Headers],[Steam Consumption]:[CHW Consumption_2]], "Steam*",D1278:AE1278)</f>
        <v>0</v>
      </c>
      <c r="AI1278" s="9">
        <f>SUMIF(Table1[[#Headers],[Steam Consumption]:[CHW Consumption_2]], "HW *",D1278:AE1278)</f>
        <v>0</v>
      </c>
      <c r="AJ1278" s="9">
        <f>SUMIF(Table1[[#Headers],[Steam Consumption]:[CHW Consumption_2]], "CHW*",D1278:AE1278)</f>
        <v>0</v>
      </c>
      <c r="AK1278" s="9">
        <f>SUMIF(Table1[[#Headers],[Steam Consumption]:[CHW Consumption_2]], "DW*",D1278:AE1278)</f>
        <v>0</v>
      </c>
      <c r="AL1278" s="9">
        <f>Table1[[#This Row],[Total Elec Consumption]]*3.412</f>
        <v>22354.692857142854</v>
      </c>
      <c r="AM1278" s="9">
        <f>Table1[[#This Row],[Total Gas Consumption]]*1</f>
        <v>2335.7142857142858</v>
      </c>
      <c r="AN1278" s="9">
        <f>Table1[[#This Row],[Total Steam Consumption]]*950/1000</f>
        <v>0</v>
      </c>
      <c r="AO1278" s="9">
        <f>Table1[[#This Row],[Total HW Consumption]]</f>
        <v>0</v>
      </c>
      <c r="AP1278" s="9">
        <f>Table1[[#This Row],[Total CHW Consumption]]</f>
        <v>0</v>
      </c>
      <c r="AQ1278" s="9">
        <f>Table1[[#This Row],[Total DW Consumption]]*0</f>
        <v>0</v>
      </c>
      <c r="AR1278" s="9">
        <f>SUM(Table1[[#This Row],[Total Elec Energy]:[Total DW Energy]])</f>
        <v>24690.407142857141</v>
      </c>
      <c r="AS1278" s="7">
        <f>IFERROR(Table1[[#This Row],[Total Building Energy (kBTU)]]/Table1[[#This Row],[Building Area]],0)</f>
        <v>1.5810967688817328</v>
      </c>
    </row>
    <row r="1279" spans="1:45" x14ac:dyDescent="0.25">
      <c r="A1279" s="4">
        <v>44652</v>
      </c>
      <c r="B1279" t="s">
        <v>124</v>
      </c>
      <c r="C1279">
        <f>VLOOKUP(Table1[[#This Row],[Building]],Building_Areas,2,FALSE)</f>
        <v>33317</v>
      </c>
      <c r="E1279">
        <v>7097.3076923076924</v>
      </c>
      <c r="F1279">
        <v>2862677.5523076919</v>
      </c>
      <c r="G1279">
        <v>85.922428559224784</v>
      </c>
      <c r="J1279">
        <v>28384.61538461539</v>
      </c>
      <c r="AF1279" s="9">
        <f>SUMIF(Table1[[#Headers],[Steam Consumption]:[CHW Consumption_2]], "Elec*",D1279:AE1279)</f>
        <v>7097.3076923076924</v>
      </c>
      <c r="AG1279" s="9">
        <f>SUMIF(Table1[[#Headers],[Steam Consumption]:[CHW Consumption_2]], "Gas*",D1279:AE1279)</f>
        <v>28384.61538461539</v>
      </c>
      <c r="AH1279" s="9">
        <f>SUMIF(Table1[[#Headers],[Steam Consumption]:[CHW Consumption_2]], "Steam*",D1279:AE1279)</f>
        <v>0</v>
      </c>
      <c r="AI1279" s="9">
        <f>SUMIF(Table1[[#Headers],[Steam Consumption]:[CHW Consumption_2]], "HW *",D1279:AE1279)</f>
        <v>0</v>
      </c>
      <c r="AJ1279" s="9">
        <f>SUMIF(Table1[[#Headers],[Steam Consumption]:[CHW Consumption_2]], "CHW*",D1279:AE1279)</f>
        <v>0</v>
      </c>
      <c r="AK1279" s="9">
        <f>SUMIF(Table1[[#Headers],[Steam Consumption]:[CHW Consumption_2]], "DW*",D1279:AE1279)</f>
        <v>0</v>
      </c>
      <c r="AL1279" s="9">
        <f>Table1[[#This Row],[Total Elec Consumption]]*3.412</f>
        <v>24216.013846153844</v>
      </c>
      <c r="AM1279" s="9">
        <f>Table1[[#This Row],[Total Gas Consumption]]*1</f>
        <v>28384.61538461539</v>
      </c>
      <c r="AN1279" s="9">
        <f>Table1[[#This Row],[Total Steam Consumption]]*950/1000</f>
        <v>0</v>
      </c>
      <c r="AO1279" s="9">
        <f>Table1[[#This Row],[Total HW Consumption]]</f>
        <v>0</v>
      </c>
      <c r="AP1279" s="9">
        <f>Table1[[#This Row],[Total CHW Consumption]]</f>
        <v>0</v>
      </c>
      <c r="AQ1279" s="9">
        <f>Table1[[#This Row],[Total DW Consumption]]*0</f>
        <v>0</v>
      </c>
      <c r="AR1279" s="9">
        <f>SUM(Table1[[#This Row],[Total Elec Energy]:[Total DW Energy]])</f>
        <v>52600.629230769235</v>
      </c>
      <c r="AS1279" s="7">
        <f>IFERROR(Table1[[#This Row],[Total Building Energy (kBTU)]]/Table1[[#This Row],[Building Area]],0)</f>
        <v>1.578792485240845</v>
      </c>
    </row>
    <row r="1280" spans="1:45" x14ac:dyDescent="0.25">
      <c r="A1280" s="4">
        <v>44531</v>
      </c>
      <c r="B1280" t="s">
        <v>124</v>
      </c>
      <c r="C1280">
        <f>VLOOKUP(Table1[[#This Row],[Building]],Building_Areas,2,FALSE)</f>
        <v>33317</v>
      </c>
      <c r="E1280">
        <v>5191</v>
      </c>
      <c r="F1280">
        <v>3492711.6919999998</v>
      </c>
      <c r="G1280">
        <v>104.8327187922082</v>
      </c>
      <c r="J1280">
        <v>34750</v>
      </c>
      <c r="AF1280" s="9">
        <f>SUMIF(Table1[[#Headers],[Steam Consumption]:[CHW Consumption_2]], "Elec*",D1280:AE1280)</f>
        <v>5191</v>
      </c>
      <c r="AG1280" s="9">
        <f>SUMIF(Table1[[#Headers],[Steam Consumption]:[CHW Consumption_2]], "Gas*",D1280:AE1280)</f>
        <v>34750</v>
      </c>
      <c r="AH1280" s="9">
        <f>SUMIF(Table1[[#Headers],[Steam Consumption]:[CHW Consumption_2]], "Steam*",D1280:AE1280)</f>
        <v>0</v>
      </c>
      <c r="AI1280" s="9">
        <f>SUMIF(Table1[[#Headers],[Steam Consumption]:[CHW Consumption_2]], "HW *",D1280:AE1280)</f>
        <v>0</v>
      </c>
      <c r="AJ1280" s="9">
        <f>SUMIF(Table1[[#Headers],[Steam Consumption]:[CHW Consumption_2]], "CHW*",D1280:AE1280)</f>
        <v>0</v>
      </c>
      <c r="AK1280" s="9">
        <f>SUMIF(Table1[[#Headers],[Steam Consumption]:[CHW Consumption_2]], "DW*",D1280:AE1280)</f>
        <v>0</v>
      </c>
      <c r="AL1280" s="9">
        <f>Table1[[#This Row],[Total Elec Consumption]]*3.412</f>
        <v>17711.691999999999</v>
      </c>
      <c r="AM1280" s="9">
        <f>Table1[[#This Row],[Total Gas Consumption]]*1</f>
        <v>34750</v>
      </c>
      <c r="AN1280" s="9">
        <f>Table1[[#This Row],[Total Steam Consumption]]*950/1000</f>
        <v>0</v>
      </c>
      <c r="AO1280" s="9">
        <f>Table1[[#This Row],[Total HW Consumption]]</f>
        <v>0</v>
      </c>
      <c r="AP1280" s="9">
        <f>Table1[[#This Row],[Total CHW Consumption]]</f>
        <v>0</v>
      </c>
      <c r="AQ1280" s="9">
        <f>Table1[[#This Row],[Total DW Consumption]]*0</f>
        <v>0</v>
      </c>
      <c r="AR1280" s="9">
        <f>SUM(Table1[[#This Row],[Total Elec Energy]:[Total DW Energy]])</f>
        <v>52461.691999999995</v>
      </c>
      <c r="AS1280" s="7">
        <f>IFERROR(Table1[[#This Row],[Total Building Energy (kBTU)]]/Table1[[#This Row],[Building Area]],0)</f>
        <v>1.5746223249392202</v>
      </c>
    </row>
    <row r="1281" spans="1:45" x14ac:dyDescent="0.25">
      <c r="A1281" s="4">
        <v>44197</v>
      </c>
      <c r="B1281" t="s">
        <v>116</v>
      </c>
      <c r="C1281">
        <f>VLOOKUP(Table1[[#This Row],[Building]],Building_Areas,2,FALSE)</f>
        <v>12876</v>
      </c>
      <c r="E1281">
        <v>5940</v>
      </c>
      <c r="F1281">
        <v>20267.28</v>
      </c>
      <c r="G1281">
        <v>1.5740354147250699</v>
      </c>
      <c r="AF1281" s="9">
        <f>SUMIF(Table1[[#Headers],[Steam Consumption]:[CHW Consumption_2]], "Elec*",D1281:AE1281)</f>
        <v>5940</v>
      </c>
      <c r="AG1281" s="9">
        <f>SUMIF(Table1[[#Headers],[Steam Consumption]:[CHW Consumption_2]], "Gas*",D1281:AE1281)</f>
        <v>0</v>
      </c>
      <c r="AH1281" s="9">
        <f>SUMIF(Table1[[#Headers],[Steam Consumption]:[CHW Consumption_2]], "Steam*",D1281:AE1281)</f>
        <v>0</v>
      </c>
      <c r="AI1281" s="9">
        <f>SUMIF(Table1[[#Headers],[Steam Consumption]:[CHW Consumption_2]], "HW *",D1281:AE1281)</f>
        <v>0</v>
      </c>
      <c r="AJ1281" s="9">
        <f>SUMIF(Table1[[#Headers],[Steam Consumption]:[CHW Consumption_2]], "CHW*",D1281:AE1281)</f>
        <v>0</v>
      </c>
      <c r="AK1281" s="9">
        <f>SUMIF(Table1[[#Headers],[Steam Consumption]:[CHW Consumption_2]], "DW*",D1281:AE1281)</f>
        <v>0</v>
      </c>
      <c r="AL1281" s="9">
        <f>Table1[[#This Row],[Total Elec Consumption]]*3.412</f>
        <v>20267.28</v>
      </c>
      <c r="AM1281" s="9">
        <f>Table1[[#This Row],[Total Gas Consumption]]*1</f>
        <v>0</v>
      </c>
      <c r="AN1281" s="9">
        <f>Table1[[#This Row],[Total Steam Consumption]]*950/1000</f>
        <v>0</v>
      </c>
      <c r="AO1281" s="9">
        <f>Table1[[#This Row],[Total HW Consumption]]</f>
        <v>0</v>
      </c>
      <c r="AP1281" s="9">
        <f>Table1[[#This Row],[Total CHW Consumption]]</f>
        <v>0</v>
      </c>
      <c r="AQ1281" s="9">
        <f>Table1[[#This Row],[Total DW Consumption]]*0</f>
        <v>0</v>
      </c>
      <c r="AR1281" s="9">
        <f>SUM(Table1[[#This Row],[Total Elec Energy]:[Total DW Energy]])</f>
        <v>20267.28</v>
      </c>
      <c r="AS1281" s="7">
        <f>IFERROR(Table1[[#This Row],[Total Building Energy (kBTU)]]/Table1[[#This Row],[Building Area]],0)</f>
        <v>1.5740354147250699</v>
      </c>
    </row>
    <row r="1282" spans="1:45" x14ac:dyDescent="0.25">
      <c r="A1282" s="4">
        <v>43344</v>
      </c>
      <c r="B1282" t="s">
        <v>116</v>
      </c>
      <c r="C1282">
        <f>VLOOKUP(Table1[[#This Row],[Building]],Building_Areas,2,FALSE)</f>
        <v>12876</v>
      </c>
      <c r="E1282">
        <v>5931.1111111111113</v>
      </c>
      <c r="F1282">
        <v>20236.95111111111</v>
      </c>
      <c r="G1282">
        <v>1.5716799558178871</v>
      </c>
      <c r="AF1282" s="9">
        <f>SUMIF(Table1[[#Headers],[Steam Consumption]:[CHW Consumption_2]], "Elec*",D1282:AE1282)</f>
        <v>5931.1111111111113</v>
      </c>
      <c r="AG1282" s="9">
        <f>SUMIF(Table1[[#Headers],[Steam Consumption]:[CHW Consumption_2]], "Gas*",D1282:AE1282)</f>
        <v>0</v>
      </c>
      <c r="AH1282" s="9">
        <f>SUMIF(Table1[[#Headers],[Steam Consumption]:[CHW Consumption_2]], "Steam*",D1282:AE1282)</f>
        <v>0</v>
      </c>
      <c r="AI1282" s="9">
        <f>SUMIF(Table1[[#Headers],[Steam Consumption]:[CHW Consumption_2]], "HW *",D1282:AE1282)</f>
        <v>0</v>
      </c>
      <c r="AJ1282" s="9">
        <f>SUMIF(Table1[[#Headers],[Steam Consumption]:[CHW Consumption_2]], "CHW*",D1282:AE1282)</f>
        <v>0</v>
      </c>
      <c r="AK1282" s="9">
        <f>SUMIF(Table1[[#Headers],[Steam Consumption]:[CHW Consumption_2]], "DW*",D1282:AE1282)</f>
        <v>0</v>
      </c>
      <c r="AL1282" s="9">
        <f>Table1[[#This Row],[Total Elec Consumption]]*3.412</f>
        <v>20236.95111111111</v>
      </c>
      <c r="AM1282" s="9">
        <f>Table1[[#This Row],[Total Gas Consumption]]*1</f>
        <v>0</v>
      </c>
      <c r="AN1282" s="9">
        <f>Table1[[#This Row],[Total Steam Consumption]]*950/1000</f>
        <v>0</v>
      </c>
      <c r="AO1282" s="9">
        <f>Table1[[#This Row],[Total HW Consumption]]</f>
        <v>0</v>
      </c>
      <c r="AP1282" s="9">
        <f>Table1[[#This Row],[Total CHW Consumption]]</f>
        <v>0</v>
      </c>
      <c r="AQ1282" s="9">
        <f>Table1[[#This Row],[Total DW Consumption]]*0</f>
        <v>0</v>
      </c>
      <c r="AR1282" s="9">
        <f>SUM(Table1[[#This Row],[Total Elec Energy]:[Total DW Energy]])</f>
        <v>20236.95111111111</v>
      </c>
      <c r="AS1282" s="7">
        <f>IFERROR(Table1[[#This Row],[Total Building Energy (kBTU)]]/Table1[[#This Row],[Building Area]],0)</f>
        <v>1.5716799558178867</v>
      </c>
    </row>
    <row r="1283" spans="1:45" x14ac:dyDescent="0.25">
      <c r="A1283" s="4">
        <v>43709</v>
      </c>
      <c r="B1283" t="s">
        <v>61</v>
      </c>
      <c r="C1283">
        <f>VLOOKUP(Table1[[#This Row],[Building]],Building_Areas,2,FALSE)</f>
        <v>41576</v>
      </c>
      <c r="D1283">
        <v>0</v>
      </c>
      <c r="E1283">
        <v>19131.111111111109</v>
      </c>
      <c r="F1283">
        <v>65275.351111111107</v>
      </c>
      <c r="G1283">
        <v>1.5700248006328441</v>
      </c>
      <c r="AF1283" s="9">
        <f>SUMIF(Table1[[#Headers],[Steam Consumption]:[CHW Consumption_2]], "Elec*",D1283:AE1283)</f>
        <v>19131.111111111109</v>
      </c>
      <c r="AG1283" s="9">
        <f>SUMIF(Table1[[#Headers],[Steam Consumption]:[CHW Consumption_2]], "Gas*",D1283:AE1283)</f>
        <v>0</v>
      </c>
      <c r="AH1283" s="9">
        <f>SUMIF(Table1[[#Headers],[Steam Consumption]:[CHW Consumption_2]], "Steam*",D1283:AE1283)</f>
        <v>0</v>
      </c>
      <c r="AI1283" s="9">
        <f>SUMIF(Table1[[#Headers],[Steam Consumption]:[CHW Consumption_2]], "HW *",D1283:AE1283)</f>
        <v>0</v>
      </c>
      <c r="AJ1283" s="9">
        <f>SUMIF(Table1[[#Headers],[Steam Consumption]:[CHW Consumption_2]], "CHW*",D1283:AE1283)</f>
        <v>0</v>
      </c>
      <c r="AK1283" s="9">
        <f>SUMIF(Table1[[#Headers],[Steam Consumption]:[CHW Consumption_2]], "DW*",D1283:AE1283)</f>
        <v>0</v>
      </c>
      <c r="AL1283" s="9">
        <f>Table1[[#This Row],[Total Elec Consumption]]*3.412</f>
        <v>65275.351111111107</v>
      </c>
      <c r="AM1283" s="9">
        <f>Table1[[#This Row],[Total Gas Consumption]]*1</f>
        <v>0</v>
      </c>
      <c r="AN1283" s="9">
        <f>Table1[[#This Row],[Total Steam Consumption]]*950/1000</f>
        <v>0</v>
      </c>
      <c r="AO1283" s="9">
        <f>Table1[[#This Row],[Total HW Consumption]]</f>
        <v>0</v>
      </c>
      <c r="AP1283" s="9">
        <f>Table1[[#This Row],[Total CHW Consumption]]</f>
        <v>0</v>
      </c>
      <c r="AQ1283" s="9">
        <f>Table1[[#This Row],[Total DW Consumption]]*0</f>
        <v>0</v>
      </c>
      <c r="AR1283" s="9">
        <f>SUM(Table1[[#This Row],[Total Elec Energy]:[Total DW Energy]])</f>
        <v>65275.351111111107</v>
      </c>
      <c r="AS1283" s="7">
        <f>IFERROR(Table1[[#This Row],[Total Building Energy (kBTU)]]/Table1[[#This Row],[Building Area]],0)</f>
        <v>1.5700248006328437</v>
      </c>
    </row>
    <row r="1284" spans="1:45" x14ac:dyDescent="0.25">
      <c r="A1284" s="4">
        <v>43374</v>
      </c>
      <c r="B1284" t="s">
        <v>65</v>
      </c>
      <c r="C1284">
        <f>VLOOKUP(Table1[[#This Row],[Building]],Building_Areas,2,FALSE)</f>
        <v>82554</v>
      </c>
      <c r="D1284">
        <v>0</v>
      </c>
      <c r="E1284">
        <v>37982.75</v>
      </c>
      <c r="F1284">
        <v>129597.143</v>
      </c>
      <c r="G1284">
        <v>1.5698469244373381</v>
      </c>
      <c r="AF1284" s="9">
        <f>SUMIF(Table1[[#Headers],[Steam Consumption]:[CHW Consumption_2]], "Elec*",D1284:AE1284)</f>
        <v>37982.75</v>
      </c>
      <c r="AG1284" s="9">
        <f>SUMIF(Table1[[#Headers],[Steam Consumption]:[CHW Consumption_2]], "Gas*",D1284:AE1284)</f>
        <v>0</v>
      </c>
      <c r="AH1284" s="9">
        <f>SUMIF(Table1[[#Headers],[Steam Consumption]:[CHW Consumption_2]], "Steam*",D1284:AE1284)</f>
        <v>0</v>
      </c>
      <c r="AI1284" s="9">
        <f>SUMIF(Table1[[#Headers],[Steam Consumption]:[CHW Consumption_2]], "HW *",D1284:AE1284)</f>
        <v>0</v>
      </c>
      <c r="AJ1284" s="9">
        <f>SUMIF(Table1[[#Headers],[Steam Consumption]:[CHW Consumption_2]], "CHW*",D1284:AE1284)</f>
        <v>0</v>
      </c>
      <c r="AK1284" s="9">
        <f>SUMIF(Table1[[#Headers],[Steam Consumption]:[CHW Consumption_2]], "DW*",D1284:AE1284)</f>
        <v>0</v>
      </c>
      <c r="AL1284" s="9">
        <f>Table1[[#This Row],[Total Elec Consumption]]*3.412</f>
        <v>129597.143</v>
      </c>
      <c r="AM1284" s="9">
        <f>Table1[[#This Row],[Total Gas Consumption]]*1</f>
        <v>0</v>
      </c>
      <c r="AN1284" s="9">
        <f>Table1[[#This Row],[Total Steam Consumption]]*950/1000</f>
        <v>0</v>
      </c>
      <c r="AO1284" s="9">
        <f>Table1[[#This Row],[Total HW Consumption]]</f>
        <v>0</v>
      </c>
      <c r="AP1284" s="9">
        <f>Table1[[#This Row],[Total CHW Consumption]]</f>
        <v>0</v>
      </c>
      <c r="AQ1284" s="9">
        <f>Table1[[#This Row],[Total DW Consumption]]*0</f>
        <v>0</v>
      </c>
      <c r="AR1284" s="9">
        <f>SUM(Table1[[#This Row],[Total Elec Energy]:[Total DW Energy]])</f>
        <v>129597.143</v>
      </c>
      <c r="AS1284" s="7">
        <f>IFERROR(Table1[[#This Row],[Total Building Energy (kBTU)]]/Table1[[#This Row],[Building Area]],0)</f>
        <v>1.5698469244373379</v>
      </c>
    </row>
    <row r="1285" spans="1:45" x14ac:dyDescent="0.25">
      <c r="A1285" s="4">
        <v>44652</v>
      </c>
      <c r="B1285" t="s">
        <v>110</v>
      </c>
      <c r="C1285">
        <f>VLOOKUP(Table1[[#This Row],[Building]],Building_Areas,2,FALSE)</f>
        <v>24062</v>
      </c>
      <c r="E1285">
        <v>465</v>
      </c>
      <c r="F1285">
        <v>37747.218461538461</v>
      </c>
      <c r="G1285">
        <v>1.568748169792139</v>
      </c>
      <c r="H1285">
        <v>7253.0769230769229</v>
      </c>
      <c r="I1285">
        <v>3345</v>
      </c>
      <c r="L1285">
        <v>0</v>
      </c>
      <c r="AF1285" s="9">
        <f>SUMIF(Table1[[#Headers],[Steam Consumption]:[CHW Consumption_2]], "Elec*",D1285:AE1285)</f>
        <v>11063.076923076922</v>
      </c>
      <c r="AG1285" s="9">
        <f>SUMIF(Table1[[#Headers],[Steam Consumption]:[CHW Consumption_2]], "Gas*",D1285:AE1285)</f>
        <v>0</v>
      </c>
      <c r="AH1285" s="9">
        <f>SUMIF(Table1[[#Headers],[Steam Consumption]:[CHW Consumption_2]], "Steam*",D1285:AE1285)</f>
        <v>0</v>
      </c>
      <c r="AI1285" s="9">
        <f>SUMIF(Table1[[#Headers],[Steam Consumption]:[CHW Consumption_2]], "HW *",D1285:AE1285)</f>
        <v>0</v>
      </c>
      <c r="AJ1285" s="9">
        <f>SUMIF(Table1[[#Headers],[Steam Consumption]:[CHW Consumption_2]], "CHW*",D1285:AE1285)</f>
        <v>0</v>
      </c>
      <c r="AK1285" s="9">
        <f>SUMIF(Table1[[#Headers],[Steam Consumption]:[CHW Consumption_2]], "DW*",D1285:AE1285)</f>
        <v>0</v>
      </c>
      <c r="AL1285" s="9">
        <f>Table1[[#This Row],[Total Elec Consumption]]*3.412</f>
        <v>37747.218461538454</v>
      </c>
      <c r="AM1285" s="9">
        <f>Table1[[#This Row],[Total Gas Consumption]]*1</f>
        <v>0</v>
      </c>
      <c r="AN1285" s="9">
        <f>Table1[[#This Row],[Total Steam Consumption]]*950/1000</f>
        <v>0</v>
      </c>
      <c r="AO1285" s="9">
        <f>Table1[[#This Row],[Total HW Consumption]]</f>
        <v>0</v>
      </c>
      <c r="AP1285" s="9">
        <f>Table1[[#This Row],[Total CHW Consumption]]</f>
        <v>0</v>
      </c>
      <c r="AQ1285" s="9">
        <f>Table1[[#This Row],[Total DW Consumption]]*0</f>
        <v>0</v>
      </c>
      <c r="AR1285" s="9">
        <f>SUM(Table1[[#This Row],[Total Elec Energy]:[Total DW Energy]])</f>
        <v>37747.218461538454</v>
      </c>
      <c r="AS1285" s="7">
        <f>IFERROR(Table1[[#This Row],[Total Building Energy (kBTU)]]/Table1[[#This Row],[Building Area]],0)</f>
        <v>1.5687481697921393</v>
      </c>
    </row>
    <row r="1286" spans="1:45" x14ac:dyDescent="0.25">
      <c r="A1286" s="4">
        <v>43891</v>
      </c>
      <c r="B1286" t="s">
        <v>124</v>
      </c>
      <c r="C1286">
        <f>VLOOKUP(Table1[[#This Row],[Building]],Building_Areas,2,FALSE)</f>
        <v>33317</v>
      </c>
      <c r="E1286">
        <v>5349.1034482758623</v>
      </c>
      <c r="F1286">
        <v>3414354.5892413789</v>
      </c>
      <c r="G1286">
        <v>102.4808532953561</v>
      </c>
      <c r="J1286">
        <v>33961.034482758623</v>
      </c>
      <c r="AF1286" s="9">
        <f>SUMIF(Table1[[#Headers],[Steam Consumption]:[CHW Consumption_2]], "Elec*",D1286:AE1286)</f>
        <v>5349.1034482758623</v>
      </c>
      <c r="AG1286" s="9">
        <f>SUMIF(Table1[[#Headers],[Steam Consumption]:[CHW Consumption_2]], "Gas*",D1286:AE1286)</f>
        <v>33961.034482758623</v>
      </c>
      <c r="AH1286" s="9">
        <f>SUMIF(Table1[[#Headers],[Steam Consumption]:[CHW Consumption_2]], "Steam*",D1286:AE1286)</f>
        <v>0</v>
      </c>
      <c r="AI1286" s="9">
        <f>SUMIF(Table1[[#Headers],[Steam Consumption]:[CHW Consumption_2]], "HW *",D1286:AE1286)</f>
        <v>0</v>
      </c>
      <c r="AJ1286" s="9">
        <f>SUMIF(Table1[[#Headers],[Steam Consumption]:[CHW Consumption_2]], "CHW*",D1286:AE1286)</f>
        <v>0</v>
      </c>
      <c r="AK1286" s="9">
        <f>SUMIF(Table1[[#Headers],[Steam Consumption]:[CHW Consumption_2]], "DW*",D1286:AE1286)</f>
        <v>0</v>
      </c>
      <c r="AL1286" s="9">
        <f>Table1[[#This Row],[Total Elec Consumption]]*3.412</f>
        <v>18251.140965517243</v>
      </c>
      <c r="AM1286" s="9">
        <f>Table1[[#This Row],[Total Gas Consumption]]*1</f>
        <v>33961.034482758623</v>
      </c>
      <c r="AN1286" s="9">
        <f>Table1[[#This Row],[Total Steam Consumption]]*950/1000</f>
        <v>0</v>
      </c>
      <c r="AO1286" s="9">
        <f>Table1[[#This Row],[Total HW Consumption]]</f>
        <v>0</v>
      </c>
      <c r="AP1286" s="9">
        <f>Table1[[#This Row],[Total CHW Consumption]]</f>
        <v>0</v>
      </c>
      <c r="AQ1286" s="9">
        <f>Table1[[#This Row],[Total DW Consumption]]*0</f>
        <v>0</v>
      </c>
      <c r="AR1286" s="9">
        <f>SUM(Table1[[#This Row],[Total Elec Energy]:[Total DW Energy]])</f>
        <v>52212.17544827587</v>
      </c>
      <c r="AS1286" s="7">
        <f>IFERROR(Table1[[#This Row],[Total Building Energy (kBTU)]]/Table1[[#This Row],[Building Area]],0)</f>
        <v>1.5671331586960371</v>
      </c>
    </row>
    <row r="1287" spans="1:45" x14ac:dyDescent="0.25">
      <c r="A1287" s="4">
        <v>44743</v>
      </c>
      <c r="B1287" t="s">
        <v>114</v>
      </c>
      <c r="C1287">
        <f>VLOOKUP(Table1[[#This Row],[Building]],Building_Areas,2,FALSE)</f>
        <v>102517</v>
      </c>
      <c r="D1287">
        <v>0</v>
      </c>
      <c r="E1287">
        <v>47006.333333333328</v>
      </c>
      <c r="F1287">
        <v>160385.6093333333</v>
      </c>
      <c r="G1287">
        <v>1.5644781776030641</v>
      </c>
      <c r="AF1287" s="9">
        <f>SUMIF(Table1[[#Headers],[Steam Consumption]:[CHW Consumption_2]], "Elec*",D1287:AE1287)</f>
        <v>47006.333333333328</v>
      </c>
      <c r="AG1287" s="9">
        <f>SUMIF(Table1[[#Headers],[Steam Consumption]:[CHW Consumption_2]], "Gas*",D1287:AE1287)</f>
        <v>0</v>
      </c>
      <c r="AH1287" s="9">
        <f>SUMIF(Table1[[#Headers],[Steam Consumption]:[CHW Consumption_2]], "Steam*",D1287:AE1287)</f>
        <v>0</v>
      </c>
      <c r="AI1287" s="9">
        <f>SUMIF(Table1[[#Headers],[Steam Consumption]:[CHW Consumption_2]], "HW *",D1287:AE1287)</f>
        <v>0</v>
      </c>
      <c r="AJ1287" s="9">
        <f>SUMIF(Table1[[#Headers],[Steam Consumption]:[CHW Consumption_2]], "CHW*",D1287:AE1287)</f>
        <v>0</v>
      </c>
      <c r="AK1287" s="9">
        <f>SUMIF(Table1[[#Headers],[Steam Consumption]:[CHW Consumption_2]], "DW*",D1287:AE1287)</f>
        <v>0</v>
      </c>
      <c r="AL1287" s="9">
        <f>Table1[[#This Row],[Total Elec Consumption]]*3.412</f>
        <v>160385.60933333333</v>
      </c>
      <c r="AM1287" s="9">
        <f>Table1[[#This Row],[Total Gas Consumption]]*1</f>
        <v>0</v>
      </c>
      <c r="AN1287" s="9">
        <f>Table1[[#This Row],[Total Steam Consumption]]*950/1000</f>
        <v>0</v>
      </c>
      <c r="AO1287" s="9">
        <f>Table1[[#This Row],[Total HW Consumption]]</f>
        <v>0</v>
      </c>
      <c r="AP1287" s="9">
        <f>Table1[[#This Row],[Total CHW Consumption]]</f>
        <v>0</v>
      </c>
      <c r="AQ1287" s="9">
        <f>Table1[[#This Row],[Total DW Consumption]]*0</f>
        <v>0</v>
      </c>
      <c r="AR1287" s="9">
        <f>SUM(Table1[[#This Row],[Total Elec Energy]:[Total DW Energy]])</f>
        <v>160385.60933333333</v>
      </c>
      <c r="AS1287" s="7">
        <f>IFERROR(Table1[[#This Row],[Total Building Energy (kBTU)]]/Table1[[#This Row],[Building Area]],0)</f>
        <v>1.5644781776030641</v>
      </c>
    </row>
    <row r="1288" spans="1:45" x14ac:dyDescent="0.25">
      <c r="A1288" s="4">
        <v>44713</v>
      </c>
      <c r="B1288" t="s">
        <v>61</v>
      </c>
      <c r="C1288">
        <f>VLOOKUP(Table1[[#This Row],[Building]],Building_Areas,2,FALSE)</f>
        <v>41576</v>
      </c>
      <c r="D1288">
        <v>0</v>
      </c>
      <c r="E1288">
        <v>19053.461538461539</v>
      </c>
      <c r="F1288">
        <v>65010.410769230773</v>
      </c>
      <c r="G1288">
        <v>1.5636523660099759</v>
      </c>
      <c r="AF1288" s="9">
        <f>SUMIF(Table1[[#Headers],[Steam Consumption]:[CHW Consumption_2]], "Elec*",D1288:AE1288)</f>
        <v>19053.461538461539</v>
      </c>
      <c r="AG1288" s="9">
        <f>SUMIF(Table1[[#Headers],[Steam Consumption]:[CHW Consumption_2]], "Gas*",D1288:AE1288)</f>
        <v>0</v>
      </c>
      <c r="AH1288" s="9">
        <f>SUMIF(Table1[[#Headers],[Steam Consumption]:[CHW Consumption_2]], "Steam*",D1288:AE1288)</f>
        <v>0</v>
      </c>
      <c r="AI1288" s="9">
        <f>SUMIF(Table1[[#Headers],[Steam Consumption]:[CHW Consumption_2]], "HW *",D1288:AE1288)</f>
        <v>0</v>
      </c>
      <c r="AJ1288" s="9">
        <f>SUMIF(Table1[[#Headers],[Steam Consumption]:[CHW Consumption_2]], "CHW*",D1288:AE1288)</f>
        <v>0</v>
      </c>
      <c r="AK1288" s="9">
        <f>SUMIF(Table1[[#Headers],[Steam Consumption]:[CHW Consumption_2]], "DW*",D1288:AE1288)</f>
        <v>0</v>
      </c>
      <c r="AL1288" s="9">
        <f>Table1[[#This Row],[Total Elec Consumption]]*3.412</f>
        <v>65010.410769230766</v>
      </c>
      <c r="AM1288" s="9">
        <f>Table1[[#This Row],[Total Gas Consumption]]*1</f>
        <v>0</v>
      </c>
      <c r="AN1288" s="9">
        <f>Table1[[#This Row],[Total Steam Consumption]]*950/1000</f>
        <v>0</v>
      </c>
      <c r="AO1288" s="9">
        <f>Table1[[#This Row],[Total HW Consumption]]</f>
        <v>0</v>
      </c>
      <c r="AP1288" s="9">
        <f>Table1[[#This Row],[Total CHW Consumption]]</f>
        <v>0</v>
      </c>
      <c r="AQ1288" s="9">
        <f>Table1[[#This Row],[Total DW Consumption]]*0</f>
        <v>0</v>
      </c>
      <c r="AR1288" s="9">
        <f>SUM(Table1[[#This Row],[Total Elec Energy]:[Total DW Energy]])</f>
        <v>65010.410769230766</v>
      </c>
      <c r="AS1288" s="7">
        <f>IFERROR(Table1[[#This Row],[Total Building Energy (kBTU)]]/Table1[[#This Row],[Building Area]],0)</f>
        <v>1.5636523660099761</v>
      </c>
    </row>
    <row r="1289" spans="1:45" x14ac:dyDescent="0.25">
      <c r="A1289" s="4">
        <v>44440</v>
      </c>
      <c r="B1289" t="s">
        <v>61</v>
      </c>
      <c r="C1289">
        <f>VLOOKUP(Table1[[#This Row],[Building]],Building_Areas,2,FALSE)</f>
        <v>41576</v>
      </c>
      <c r="D1289">
        <v>0</v>
      </c>
      <c r="E1289">
        <v>19038</v>
      </c>
      <c r="F1289">
        <v>64957.656000000003</v>
      </c>
      <c r="G1289">
        <v>1.562383490475274</v>
      </c>
      <c r="AF1289" s="9">
        <f>SUMIF(Table1[[#Headers],[Steam Consumption]:[CHW Consumption_2]], "Elec*",D1289:AE1289)</f>
        <v>19038</v>
      </c>
      <c r="AG1289" s="9">
        <f>SUMIF(Table1[[#Headers],[Steam Consumption]:[CHW Consumption_2]], "Gas*",D1289:AE1289)</f>
        <v>0</v>
      </c>
      <c r="AH1289" s="9">
        <f>SUMIF(Table1[[#Headers],[Steam Consumption]:[CHW Consumption_2]], "Steam*",D1289:AE1289)</f>
        <v>0</v>
      </c>
      <c r="AI1289" s="9">
        <f>SUMIF(Table1[[#Headers],[Steam Consumption]:[CHW Consumption_2]], "HW *",D1289:AE1289)</f>
        <v>0</v>
      </c>
      <c r="AJ1289" s="9">
        <f>SUMIF(Table1[[#Headers],[Steam Consumption]:[CHW Consumption_2]], "CHW*",D1289:AE1289)</f>
        <v>0</v>
      </c>
      <c r="AK1289" s="9">
        <f>SUMIF(Table1[[#Headers],[Steam Consumption]:[CHW Consumption_2]], "DW*",D1289:AE1289)</f>
        <v>0</v>
      </c>
      <c r="AL1289" s="9">
        <f>Table1[[#This Row],[Total Elec Consumption]]*3.412</f>
        <v>64957.655999999995</v>
      </c>
      <c r="AM1289" s="9">
        <f>Table1[[#This Row],[Total Gas Consumption]]*1</f>
        <v>0</v>
      </c>
      <c r="AN1289" s="9">
        <f>Table1[[#This Row],[Total Steam Consumption]]*950/1000</f>
        <v>0</v>
      </c>
      <c r="AO1289" s="9">
        <f>Table1[[#This Row],[Total HW Consumption]]</f>
        <v>0</v>
      </c>
      <c r="AP1289" s="9">
        <f>Table1[[#This Row],[Total CHW Consumption]]</f>
        <v>0</v>
      </c>
      <c r="AQ1289" s="9">
        <f>Table1[[#This Row],[Total DW Consumption]]*0</f>
        <v>0</v>
      </c>
      <c r="AR1289" s="9">
        <f>SUM(Table1[[#This Row],[Total Elec Energy]:[Total DW Energy]])</f>
        <v>64957.655999999995</v>
      </c>
      <c r="AS1289" s="7">
        <f>IFERROR(Table1[[#This Row],[Total Building Energy (kBTU)]]/Table1[[#This Row],[Building Area]],0)</f>
        <v>1.562383490475274</v>
      </c>
    </row>
    <row r="1290" spans="1:45" x14ac:dyDescent="0.25">
      <c r="A1290" s="4">
        <v>43678</v>
      </c>
      <c r="B1290" t="s">
        <v>64</v>
      </c>
      <c r="C1290">
        <f>VLOOKUP(Table1[[#This Row],[Building]],Building_Areas,2,FALSE)</f>
        <v>80660</v>
      </c>
      <c r="F1290">
        <v>125935.56819809521</v>
      </c>
      <c r="G1290">
        <v>1.561313763923819</v>
      </c>
      <c r="H1290">
        <v>36423.523809523809</v>
      </c>
      <c r="I1290">
        <v>486.08</v>
      </c>
      <c r="AF1290" s="9">
        <f>SUMIF(Table1[[#Headers],[Steam Consumption]:[CHW Consumption_2]], "Elec*",D1290:AE1290)</f>
        <v>36909.603809523811</v>
      </c>
      <c r="AG1290" s="9">
        <f>SUMIF(Table1[[#Headers],[Steam Consumption]:[CHW Consumption_2]], "Gas*",D1290:AE1290)</f>
        <v>0</v>
      </c>
      <c r="AH1290" s="9">
        <f>SUMIF(Table1[[#Headers],[Steam Consumption]:[CHW Consumption_2]], "Steam*",D1290:AE1290)</f>
        <v>0</v>
      </c>
      <c r="AI1290" s="9">
        <f>SUMIF(Table1[[#Headers],[Steam Consumption]:[CHW Consumption_2]], "HW *",D1290:AE1290)</f>
        <v>0</v>
      </c>
      <c r="AJ1290" s="9">
        <f>SUMIF(Table1[[#Headers],[Steam Consumption]:[CHW Consumption_2]], "CHW*",D1290:AE1290)</f>
        <v>0</v>
      </c>
      <c r="AK1290" s="9">
        <f>SUMIF(Table1[[#Headers],[Steam Consumption]:[CHW Consumption_2]], "DW*",D1290:AE1290)</f>
        <v>0</v>
      </c>
      <c r="AL1290" s="9">
        <f>Table1[[#This Row],[Total Elec Consumption]]*3.412</f>
        <v>125935.56819809524</v>
      </c>
      <c r="AM1290" s="9">
        <f>Table1[[#This Row],[Total Gas Consumption]]*1</f>
        <v>0</v>
      </c>
      <c r="AN1290" s="9">
        <f>Table1[[#This Row],[Total Steam Consumption]]*950/1000</f>
        <v>0</v>
      </c>
      <c r="AO1290" s="9">
        <f>Table1[[#This Row],[Total HW Consumption]]</f>
        <v>0</v>
      </c>
      <c r="AP1290" s="9">
        <f>Table1[[#This Row],[Total CHW Consumption]]</f>
        <v>0</v>
      </c>
      <c r="AQ1290" s="9">
        <f>Table1[[#This Row],[Total DW Consumption]]*0</f>
        <v>0</v>
      </c>
      <c r="AR1290" s="9">
        <f>SUM(Table1[[#This Row],[Total Elec Energy]:[Total DW Energy]])</f>
        <v>125935.56819809524</v>
      </c>
      <c r="AS1290" s="7">
        <f>IFERROR(Table1[[#This Row],[Total Building Energy (kBTU)]]/Table1[[#This Row],[Building Area]],0)</f>
        <v>1.561313763923819</v>
      </c>
    </row>
    <row r="1291" spans="1:45" x14ac:dyDescent="0.25">
      <c r="A1291" s="4">
        <v>43891</v>
      </c>
      <c r="B1291" t="s">
        <v>77</v>
      </c>
      <c r="C1291">
        <f>VLOOKUP(Table1[[#This Row],[Building]],Building_Areas,2,FALSE)</f>
        <v>133990</v>
      </c>
      <c r="D1291">
        <v>0</v>
      </c>
      <c r="H1291">
        <v>61253.862068965507</v>
      </c>
      <c r="I1291">
        <v>0</v>
      </c>
      <c r="M1291">
        <v>0</v>
      </c>
      <c r="N1291">
        <v>0</v>
      </c>
      <c r="AF1291" s="9">
        <f>SUMIF(Table1[[#Headers],[Steam Consumption]:[CHW Consumption_2]], "Elec*",D1291:AE1291)</f>
        <v>61253.862068965507</v>
      </c>
      <c r="AG1291" s="9">
        <f>SUMIF(Table1[[#Headers],[Steam Consumption]:[CHW Consumption_2]], "Gas*",D1291:AE1291)</f>
        <v>0</v>
      </c>
      <c r="AH1291" s="9">
        <f>SUMIF(Table1[[#Headers],[Steam Consumption]:[CHW Consumption_2]], "Steam*",D1291:AE1291)</f>
        <v>0</v>
      </c>
      <c r="AI1291" s="9">
        <f>SUMIF(Table1[[#Headers],[Steam Consumption]:[CHW Consumption_2]], "HW *",D1291:AE1291)</f>
        <v>0</v>
      </c>
      <c r="AJ1291" s="9">
        <f>SUMIF(Table1[[#Headers],[Steam Consumption]:[CHW Consumption_2]], "CHW*",D1291:AE1291)</f>
        <v>0</v>
      </c>
      <c r="AK1291" s="9">
        <f>SUMIF(Table1[[#Headers],[Steam Consumption]:[CHW Consumption_2]], "DW*",D1291:AE1291)</f>
        <v>0</v>
      </c>
      <c r="AL1291" s="9">
        <f>Table1[[#This Row],[Total Elec Consumption]]*3.412</f>
        <v>208998.17737931031</v>
      </c>
      <c r="AM1291" s="9">
        <f>Table1[[#This Row],[Total Gas Consumption]]*1</f>
        <v>0</v>
      </c>
      <c r="AN1291" s="9">
        <f>Table1[[#This Row],[Total Steam Consumption]]*950/1000</f>
        <v>0</v>
      </c>
      <c r="AO1291" s="9">
        <f>Table1[[#This Row],[Total HW Consumption]]</f>
        <v>0</v>
      </c>
      <c r="AP1291" s="9">
        <f>Table1[[#This Row],[Total CHW Consumption]]</f>
        <v>0</v>
      </c>
      <c r="AQ1291" s="9">
        <f>Table1[[#This Row],[Total DW Consumption]]*0</f>
        <v>0</v>
      </c>
      <c r="AR1291" s="9">
        <f>SUM(Table1[[#This Row],[Total Elec Energy]:[Total DW Energy]])</f>
        <v>208998.17737931031</v>
      </c>
      <c r="AS1291" s="7">
        <f>IFERROR(Table1[[#This Row],[Total Building Energy (kBTU)]]/Table1[[#This Row],[Building Area]],0)</f>
        <v>1.5598042941959125</v>
      </c>
    </row>
    <row r="1292" spans="1:45" x14ac:dyDescent="0.25">
      <c r="A1292" s="4">
        <v>43831</v>
      </c>
      <c r="B1292" t="s">
        <v>64</v>
      </c>
      <c r="C1292">
        <f>VLOOKUP(Table1[[#This Row],[Building]],Building_Areas,2,FALSE)</f>
        <v>80660</v>
      </c>
      <c r="F1292">
        <v>125669.5638722861</v>
      </c>
      <c r="G1292">
        <v>1.5580159170876029</v>
      </c>
      <c r="H1292">
        <v>36415.814814814818</v>
      </c>
      <c r="I1292">
        <v>415.82758620689663</v>
      </c>
      <c r="AF1292" s="9">
        <f>SUMIF(Table1[[#Headers],[Steam Consumption]:[CHW Consumption_2]], "Elec*",D1292:AE1292)</f>
        <v>36831.642401021716</v>
      </c>
      <c r="AG1292" s="9">
        <f>SUMIF(Table1[[#Headers],[Steam Consumption]:[CHW Consumption_2]], "Gas*",D1292:AE1292)</f>
        <v>0</v>
      </c>
      <c r="AH1292" s="9">
        <f>SUMIF(Table1[[#Headers],[Steam Consumption]:[CHW Consumption_2]], "Steam*",D1292:AE1292)</f>
        <v>0</v>
      </c>
      <c r="AI1292" s="9">
        <f>SUMIF(Table1[[#Headers],[Steam Consumption]:[CHW Consumption_2]], "HW *",D1292:AE1292)</f>
        <v>0</v>
      </c>
      <c r="AJ1292" s="9">
        <f>SUMIF(Table1[[#Headers],[Steam Consumption]:[CHW Consumption_2]], "CHW*",D1292:AE1292)</f>
        <v>0</v>
      </c>
      <c r="AK1292" s="9">
        <f>SUMIF(Table1[[#Headers],[Steam Consumption]:[CHW Consumption_2]], "DW*",D1292:AE1292)</f>
        <v>0</v>
      </c>
      <c r="AL1292" s="9">
        <f>Table1[[#This Row],[Total Elec Consumption]]*3.412</f>
        <v>125669.56387228609</v>
      </c>
      <c r="AM1292" s="9">
        <f>Table1[[#This Row],[Total Gas Consumption]]*1</f>
        <v>0</v>
      </c>
      <c r="AN1292" s="9">
        <f>Table1[[#This Row],[Total Steam Consumption]]*950/1000</f>
        <v>0</v>
      </c>
      <c r="AO1292" s="9">
        <f>Table1[[#This Row],[Total HW Consumption]]</f>
        <v>0</v>
      </c>
      <c r="AP1292" s="9">
        <f>Table1[[#This Row],[Total CHW Consumption]]</f>
        <v>0</v>
      </c>
      <c r="AQ1292" s="9">
        <f>Table1[[#This Row],[Total DW Consumption]]*0</f>
        <v>0</v>
      </c>
      <c r="AR1292" s="9">
        <f>SUM(Table1[[#This Row],[Total Elec Energy]:[Total DW Energy]])</f>
        <v>125669.56387228609</v>
      </c>
      <c r="AS1292" s="7">
        <f>IFERROR(Table1[[#This Row],[Total Building Energy (kBTU)]]/Table1[[#This Row],[Building Area]],0)</f>
        <v>1.5580159170876033</v>
      </c>
    </row>
    <row r="1293" spans="1:45" x14ac:dyDescent="0.25">
      <c r="A1293" s="4">
        <v>44166</v>
      </c>
      <c r="B1293" t="s">
        <v>124</v>
      </c>
      <c r="C1293">
        <f>VLOOKUP(Table1[[#This Row],[Building]],Building_Areas,2,FALSE)</f>
        <v>33317</v>
      </c>
      <c r="E1293">
        <v>4748</v>
      </c>
      <c r="F1293">
        <v>3585200.176</v>
      </c>
      <c r="G1293">
        <v>107.6087335594441</v>
      </c>
      <c r="J1293">
        <v>35690</v>
      </c>
      <c r="AF1293" s="9">
        <f>SUMIF(Table1[[#Headers],[Steam Consumption]:[CHW Consumption_2]], "Elec*",D1293:AE1293)</f>
        <v>4748</v>
      </c>
      <c r="AG1293" s="9">
        <f>SUMIF(Table1[[#Headers],[Steam Consumption]:[CHW Consumption_2]], "Gas*",D1293:AE1293)</f>
        <v>35690</v>
      </c>
      <c r="AH1293" s="9">
        <f>SUMIF(Table1[[#Headers],[Steam Consumption]:[CHW Consumption_2]], "Steam*",D1293:AE1293)</f>
        <v>0</v>
      </c>
      <c r="AI1293" s="9">
        <f>SUMIF(Table1[[#Headers],[Steam Consumption]:[CHW Consumption_2]], "HW *",D1293:AE1293)</f>
        <v>0</v>
      </c>
      <c r="AJ1293" s="9">
        <f>SUMIF(Table1[[#Headers],[Steam Consumption]:[CHW Consumption_2]], "CHW*",D1293:AE1293)</f>
        <v>0</v>
      </c>
      <c r="AK1293" s="9">
        <f>SUMIF(Table1[[#Headers],[Steam Consumption]:[CHW Consumption_2]], "DW*",D1293:AE1293)</f>
        <v>0</v>
      </c>
      <c r="AL1293" s="9">
        <f>Table1[[#This Row],[Total Elec Consumption]]*3.412</f>
        <v>16200.175999999999</v>
      </c>
      <c r="AM1293" s="9">
        <f>Table1[[#This Row],[Total Gas Consumption]]*1</f>
        <v>35690</v>
      </c>
      <c r="AN1293" s="9">
        <f>Table1[[#This Row],[Total Steam Consumption]]*950/1000</f>
        <v>0</v>
      </c>
      <c r="AO1293" s="9">
        <f>Table1[[#This Row],[Total HW Consumption]]</f>
        <v>0</v>
      </c>
      <c r="AP1293" s="9">
        <f>Table1[[#This Row],[Total CHW Consumption]]</f>
        <v>0</v>
      </c>
      <c r="AQ1293" s="9">
        <f>Table1[[#This Row],[Total DW Consumption]]*0</f>
        <v>0</v>
      </c>
      <c r="AR1293" s="9">
        <f>SUM(Table1[[#This Row],[Total Elec Energy]:[Total DW Energy]])</f>
        <v>51890.175999999999</v>
      </c>
      <c r="AS1293" s="7">
        <f>IFERROR(Table1[[#This Row],[Total Building Energy (kBTU)]]/Table1[[#This Row],[Building Area]],0)</f>
        <v>1.5574684395353724</v>
      </c>
    </row>
    <row r="1294" spans="1:45" x14ac:dyDescent="0.25">
      <c r="A1294" s="4">
        <v>44562</v>
      </c>
      <c r="B1294" t="s">
        <v>64</v>
      </c>
      <c r="C1294">
        <f>VLOOKUP(Table1[[#This Row],[Building]],Building_Areas,2,FALSE)</f>
        <v>80660</v>
      </c>
      <c r="F1294">
        <v>125619.3602857143</v>
      </c>
      <c r="G1294">
        <v>1.557393507137544</v>
      </c>
      <c r="H1294">
        <v>36816.928571428572</v>
      </c>
      <c r="I1294">
        <v>0</v>
      </c>
      <c r="AF1294" s="9">
        <f>SUMIF(Table1[[#Headers],[Steam Consumption]:[CHW Consumption_2]], "Elec*",D1294:AE1294)</f>
        <v>36816.928571428572</v>
      </c>
      <c r="AG1294" s="9">
        <f>SUMIF(Table1[[#Headers],[Steam Consumption]:[CHW Consumption_2]], "Gas*",D1294:AE1294)</f>
        <v>0</v>
      </c>
      <c r="AH1294" s="9">
        <f>SUMIF(Table1[[#Headers],[Steam Consumption]:[CHW Consumption_2]], "Steam*",D1294:AE1294)</f>
        <v>0</v>
      </c>
      <c r="AI1294" s="9">
        <f>SUMIF(Table1[[#Headers],[Steam Consumption]:[CHW Consumption_2]], "HW *",D1294:AE1294)</f>
        <v>0</v>
      </c>
      <c r="AJ1294" s="9">
        <f>SUMIF(Table1[[#Headers],[Steam Consumption]:[CHW Consumption_2]], "CHW*",D1294:AE1294)</f>
        <v>0</v>
      </c>
      <c r="AK1294" s="9">
        <f>SUMIF(Table1[[#Headers],[Steam Consumption]:[CHW Consumption_2]], "DW*",D1294:AE1294)</f>
        <v>0</v>
      </c>
      <c r="AL1294" s="9">
        <f>Table1[[#This Row],[Total Elec Consumption]]*3.412</f>
        <v>125619.36028571428</v>
      </c>
      <c r="AM1294" s="9">
        <f>Table1[[#This Row],[Total Gas Consumption]]*1</f>
        <v>0</v>
      </c>
      <c r="AN1294" s="9">
        <f>Table1[[#This Row],[Total Steam Consumption]]*950/1000</f>
        <v>0</v>
      </c>
      <c r="AO1294" s="9">
        <f>Table1[[#This Row],[Total HW Consumption]]</f>
        <v>0</v>
      </c>
      <c r="AP1294" s="9">
        <f>Table1[[#This Row],[Total CHW Consumption]]</f>
        <v>0</v>
      </c>
      <c r="AQ1294" s="9">
        <f>Table1[[#This Row],[Total DW Consumption]]*0</f>
        <v>0</v>
      </c>
      <c r="AR1294" s="9">
        <f>SUM(Table1[[#This Row],[Total Elec Energy]:[Total DW Energy]])</f>
        <v>125619.36028571428</v>
      </c>
      <c r="AS1294" s="7">
        <f>IFERROR(Table1[[#This Row],[Total Building Energy (kBTU)]]/Table1[[#This Row],[Building Area]],0)</f>
        <v>1.5573935071375438</v>
      </c>
    </row>
    <row r="1295" spans="1:45" x14ac:dyDescent="0.25">
      <c r="A1295" s="4">
        <v>43101</v>
      </c>
      <c r="B1295" t="s">
        <v>116</v>
      </c>
      <c r="C1295">
        <f>VLOOKUP(Table1[[#This Row],[Building]],Building_Areas,2,FALSE)</f>
        <v>12876</v>
      </c>
      <c r="E1295">
        <v>5874.5</v>
      </c>
      <c r="F1295">
        <v>20043.794000000002</v>
      </c>
      <c r="G1295">
        <v>1.556678626902765</v>
      </c>
      <c r="AF1295" s="9">
        <f>SUMIF(Table1[[#Headers],[Steam Consumption]:[CHW Consumption_2]], "Elec*",D1295:AE1295)</f>
        <v>5874.5</v>
      </c>
      <c r="AG1295" s="9">
        <f>SUMIF(Table1[[#Headers],[Steam Consumption]:[CHW Consumption_2]], "Gas*",D1295:AE1295)</f>
        <v>0</v>
      </c>
      <c r="AH1295" s="9">
        <f>SUMIF(Table1[[#Headers],[Steam Consumption]:[CHW Consumption_2]], "Steam*",D1295:AE1295)</f>
        <v>0</v>
      </c>
      <c r="AI1295" s="9">
        <f>SUMIF(Table1[[#Headers],[Steam Consumption]:[CHW Consumption_2]], "HW *",D1295:AE1295)</f>
        <v>0</v>
      </c>
      <c r="AJ1295" s="9">
        <f>SUMIF(Table1[[#Headers],[Steam Consumption]:[CHW Consumption_2]], "CHW*",D1295:AE1295)</f>
        <v>0</v>
      </c>
      <c r="AK1295" s="9">
        <f>SUMIF(Table1[[#Headers],[Steam Consumption]:[CHW Consumption_2]], "DW*",D1295:AE1295)</f>
        <v>0</v>
      </c>
      <c r="AL1295" s="9">
        <f>Table1[[#This Row],[Total Elec Consumption]]*3.412</f>
        <v>20043.793999999998</v>
      </c>
      <c r="AM1295" s="9">
        <f>Table1[[#This Row],[Total Gas Consumption]]*1</f>
        <v>0</v>
      </c>
      <c r="AN1295" s="9">
        <f>Table1[[#This Row],[Total Steam Consumption]]*950/1000</f>
        <v>0</v>
      </c>
      <c r="AO1295" s="9">
        <f>Table1[[#This Row],[Total HW Consumption]]</f>
        <v>0</v>
      </c>
      <c r="AP1295" s="9">
        <f>Table1[[#This Row],[Total CHW Consumption]]</f>
        <v>0</v>
      </c>
      <c r="AQ1295" s="9">
        <f>Table1[[#This Row],[Total DW Consumption]]*0</f>
        <v>0</v>
      </c>
      <c r="AR1295" s="9">
        <f>SUM(Table1[[#This Row],[Total Elec Energy]:[Total DW Energy]])</f>
        <v>20043.793999999998</v>
      </c>
      <c r="AS1295" s="7">
        <f>IFERROR(Table1[[#This Row],[Total Building Energy (kBTU)]]/Table1[[#This Row],[Building Area]],0)</f>
        <v>1.5566786269027646</v>
      </c>
    </row>
    <row r="1296" spans="1:45" x14ac:dyDescent="0.25">
      <c r="A1296" s="4">
        <v>43525</v>
      </c>
      <c r="B1296" t="s">
        <v>116</v>
      </c>
      <c r="C1296">
        <f>VLOOKUP(Table1[[#This Row],[Building]],Building_Areas,2,FALSE)</f>
        <v>12876</v>
      </c>
      <c r="E1296">
        <v>5860</v>
      </c>
      <c r="F1296">
        <v>19994.32</v>
      </c>
      <c r="G1296">
        <v>1.552836284560422</v>
      </c>
      <c r="AF1296" s="9">
        <f>SUMIF(Table1[[#Headers],[Steam Consumption]:[CHW Consumption_2]], "Elec*",D1296:AE1296)</f>
        <v>5860</v>
      </c>
      <c r="AG1296" s="9">
        <f>SUMIF(Table1[[#Headers],[Steam Consumption]:[CHW Consumption_2]], "Gas*",D1296:AE1296)</f>
        <v>0</v>
      </c>
      <c r="AH1296" s="9">
        <f>SUMIF(Table1[[#Headers],[Steam Consumption]:[CHW Consumption_2]], "Steam*",D1296:AE1296)</f>
        <v>0</v>
      </c>
      <c r="AI1296" s="9">
        <f>SUMIF(Table1[[#Headers],[Steam Consumption]:[CHW Consumption_2]], "HW *",D1296:AE1296)</f>
        <v>0</v>
      </c>
      <c r="AJ1296" s="9">
        <f>SUMIF(Table1[[#Headers],[Steam Consumption]:[CHW Consumption_2]], "CHW*",D1296:AE1296)</f>
        <v>0</v>
      </c>
      <c r="AK1296" s="9">
        <f>SUMIF(Table1[[#Headers],[Steam Consumption]:[CHW Consumption_2]], "DW*",D1296:AE1296)</f>
        <v>0</v>
      </c>
      <c r="AL1296" s="9">
        <f>Table1[[#This Row],[Total Elec Consumption]]*3.412</f>
        <v>19994.32</v>
      </c>
      <c r="AM1296" s="9">
        <f>Table1[[#This Row],[Total Gas Consumption]]*1</f>
        <v>0</v>
      </c>
      <c r="AN1296" s="9">
        <f>Table1[[#This Row],[Total Steam Consumption]]*950/1000</f>
        <v>0</v>
      </c>
      <c r="AO1296" s="9">
        <f>Table1[[#This Row],[Total HW Consumption]]</f>
        <v>0</v>
      </c>
      <c r="AP1296" s="9">
        <f>Table1[[#This Row],[Total CHW Consumption]]</f>
        <v>0</v>
      </c>
      <c r="AQ1296" s="9">
        <f>Table1[[#This Row],[Total DW Consumption]]*0</f>
        <v>0</v>
      </c>
      <c r="AR1296" s="9">
        <f>SUM(Table1[[#This Row],[Total Elec Energy]:[Total DW Energy]])</f>
        <v>19994.32</v>
      </c>
      <c r="AS1296" s="7">
        <f>IFERROR(Table1[[#This Row],[Total Building Energy (kBTU)]]/Table1[[#This Row],[Building Area]],0)</f>
        <v>1.5528362845604224</v>
      </c>
    </row>
    <row r="1297" spans="1:45" x14ac:dyDescent="0.25">
      <c r="A1297" s="4">
        <v>43739</v>
      </c>
      <c r="B1297" t="s">
        <v>116</v>
      </c>
      <c r="C1297">
        <f>VLOOKUP(Table1[[#This Row],[Building]],Building_Areas,2,FALSE)</f>
        <v>12876</v>
      </c>
      <c r="E1297">
        <v>5856.7857142857138</v>
      </c>
      <c r="F1297">
        <v>19983.352857142851</v>
      </c>
      <c r="G1297">
        <v>1.5519845337948781</v>
      </c>
      <c r="AF1297" s="9">
        <f>SUMIF(Table1[[#Headers],[Steam Consumption]:[CHW Consumption_2]], "Elec*",D1297:AE1297)</f>
        <v>5856.7857142857138</v>
      </c>
      <c r="AG1297" s="9">
        <f>SUMIF(Table1[[#Headers],[Steam Consumption]:[CHW Consumption_2]], "Gas*",D1297:AE1297)</f>
        <v>0</v>
      </c>
      <c r="AH1297" s="9">
        <f>SUMIF(Table1[[#Headers],[Steam Consumption]:[CHW Consumption_2]], "Steam*",D1297:AE1297)</f>
        <v>0</v>
      </c>
      <c r="AI1297" s="9">
        <f>SUMIF(Table1[[#Headers],[Steam Consumption]:[CHW Consumption_2]], "HW *",D1297:AE1297)</f>
        <v>0</v>
      </c>
      <c r="AJ1297" s="9">
        <f>SUMIF(Table1[[#Headers],[Steam Consumption]:[CHW Consumption_2]], "CHW*",D1297:AE1297)</f>
        <v>0</v>
      </c>
      <c r="AK1297" s="9">
        <f>SUMIF(Table1[[#Headers],[Steam Consumption]:[CHW Consumption_2]], "DW*",D1297:AE1297)</f>
        <v>0</v>
      </c>
      <c r="AL1297" s="9">
        <f>Table1[[#This Row],[Total Elec Consumption]]*3.412</f>
        <v>19983.352857142854</v>
      </c>
      <c r="AM1297" s="9">
        <f>Table1[[#This Row],[Total Gas Consumption]]*1</f>
        <v>0</v>
      </c>
      <c r="AN1297" s="9">
        <f>Table1[[#This Row],[Total Steam Consumption]]*950/1000</f>
        <v>0</v>
      </c>
      <c r="AO1297" s="9">
        <f>Table1[[#This Row],[Total HW Consumption]]</f>
        <v>0</v>
      </c>
      <c r="AP1297" s="9">
        <f>Table1[[#This Row],[Total CHW Consumption]]</f>
        <v>0</v>
      </c>
      <c r="AQ1297" s="9">
        <f>Table1[[#This Row],[Total DW Consumption]]*0</f>
        <v>0</v>
      </c>
      <c r="AR1297" s="9">
        <f>SUM(Table1[[#This Row],[Total Elec Energy]:[Total DW Energy]])</f>
        <v>19983.352857142854</v>
      </c>
      <c r="AS1297" s="7">
        <f>IFERROR(Table1[[#This Row],[Total Building Energy (kBTU)]]/Table1[[#This Row],[Building Area]],0)</f>
        <v>1.5519845337948783</v>
      </c>
    </row>
    <row r="1298" spans="1:45" x14ac:dyDescent="0.25">
      <c r="A1298" s="4">
        <v>43191</v>
      </c>
      <c r="B1298" t="s">
        <v>61</v>
      </c>
      <c r="C1298">
        <f>VLOOKUP(Table1[[#This Row],[Building]],Building_Areas,2,FALSE)</f>
        <v>41576</v>
      </c>
      <c r="D1298">
        <v>0</v>
      </c>
      <c r="E1298">
        <v>18899</v>
      </c>
      <c r="F1298">
        <v>64483.387999999999</v>
      </c>
      <c r="G1298">
        <v>1.5509762362901669</v>
      </c>
      <c r="AF1298" s="9">
        <f>SUMIF(Table1[[#Headers],[Steam Consumption]:[CHW Consumption_2]], "Elec*",D1298:AE1298)</f>
        <v>18899</v>
      </c>
      <c r="AG1298" s="9">
        <f>SUMIF(Table1[[#Headers],[Steam Consumption]:[CHW Consumption_2]], "Gas*",D1298:AE1298)</f>
        <v>0</v>
      </c>
      <c r="AH1298" s="9">
        <f>SUMIF(Table1[[#Headers],[Steam Consumption]:[CHW Consumption_2]], "Steam*",D1298:AE1298)</f>
        <v>0</v>
      </c>
      <c r="AI1298" s="9">
        <f>SUMIF(Table1[[#Headers],[Steam Consumption]:[CHW Consumption_2]], "HW *",D1298:AE1298)</f>
        <v>0</v>
      </c>
      <c r="AJ1298" s="9">
        <f>SUMIF(Table1[[#Headers],[Steam Consumption]:[CHW Consumption_2]], "CHW*",D1298:AE1298)</f>
        <v>0</v>
      </c>
      <c r="AK1298" s="9">
        <f>SUMIF(Table1[[#Headers],[Steam Consumption]:[CHW Consumption_2]], "DW*",D1298:AE1298)</f>
        <v>0</v>
      </c>
      <c r="AL1298" s="9">
        <f>Table1[[#This Row],[Total Elec Consumption]]*3.412</f>
        <v>64483.387999999999</v>
      </c>
      <c r="AM1298" s="9">
        <f>Table1[[#This Row],[Total Gas Consumption]]*1</f>
        <v>0</v>
      </c>
      <c r="AN1298" s="9">
        <f>Table1[[#This Row],[Total Steam Consumption]]*950/1000</f>
        <v>0</v>
      </c>
      <c r="AO1298" s="9">
        <f>Table1[[#This Row],[Total HW Consumption]]</f>
        <v>0</v>
      </c>
      <c r="AP1298" s="9">
        <f>Table1[[#This Row],[Total CHW Consumption]]</f>
        <v>0</v>
      </c>
      <c r="AQ1298" s="9">
        <f>Table1[[#This Row],[Total DW Consumption]]*0</f>
        <v>0</v>
      </c>
      <c r="AR1298" s="9">
        <f>SUM(Table1[[#This Row],[Total Elec Energy]:[Total DW Energy]])</f>
        <v>64483.387999999999</v>
      </c>
      <c r="AS1298" s="7">
        <f>IFERROR(Table1[[#This Row],[Total Building Energy (kBTU)]]/Table1[[#This Row],[Building Area]],0)</f>
        <v>1.5509762362901673</v>
      </c>
    </row>
    <row r="1299" spans="1:45" x14ac:dyDescent="0.25">
      <c r="A1299" s="4">
        <v>43770</v>
      </c>
      <c r="B1299" t="s">
        <v>78</v>
      </c>
      <c r="C1299">
        <f>VLOOKUP(Table1[[#This Row],[Building]],Building_Areas,2,FALSE)</f>
        <v>20363</v>
      </c>
      <c r="E1299">
        <v>0</v>
      </c>
      <c r="F1299">
        <v>3157500</v>
      </c>
      <c r="G1299">
        <v>155.0606492167166</v>
      </c>
      <c r="J1299">
        <v>31575</v>
      </c>
      <c r="AF1299" s="9">
        <f>SUMIF(Table1[[#Headers],[Steam Consumption]:[CHW Consumption_2]], "Elec*",D1299:AE1299)</f>
        <v>0</v>
      </c>
      <c r="AG1299" s="9">
        <f>SUMIF(Table1[[#Headers],[Steam Consumption]:[CHW Consumption_2]], "Gas*",D1299:AE1299)</f>
        <v>31575</v>
      </c>
      <c r="AH1299" s="9">
        <f>SUMIF(Table1[[#Headers],[Steam Consumption]:[CHW Consumption_2]], "Steam*",D1299:AE1299)</f>
        <v>0</v>
      </c>
      <c r="AI1299" s="9">
        <f>SUMIF(Table1[[#Headers],[Steam Consumption]:[CHW Consumption_2]], "HW *",D1299:AE1299)</f>
        <v>0</v>
      </c>
      <c r="AJ1299" s="9">
        <f>SUMIF(Table1[[#Headers],[Steam Consumption]:[CHW Consumption_2]], "CHW*",D1299:AE1299)</f>
        <v>0</v>
      </c>
      <c r="AK1299" s="9">
        <f>SUMIF(Table1[[#Headers],[Steam Consumption]:[CHW Consumption_2]], "DW*",D1299:AE1299)</f>
        <v>0</v>
      </c>
      <c r="AL1299" s="9">
        <f>Table1[[#This Row],[Total Elec Consumption]]*3.412</f>
        <v>0</v>
      </c>
      <c r="AM1299" s="9">
        <f>Table1[[#This Row],[Total Gas Consumption]]*1</f>
        <v>31575</v>
      </c>
      <c r="AN1299" s="9">
        <f>Table1[[#This Row],[Total Steam Consumption]]*950/1000</f>
        <v>0</v>
      </c>
      <c r="AO1299" s="9">
        <f>Table1[[#This Row],[Total HW Consumption]]</f>
        <v>0</v>
      </c>
      <c r="AP1299" s="9">
        <f>Table1[[#This Row],[Total CHW Consumption]]</f>
        <v>0</v>
      </c>
      <c r="AQ1299" s="9">
        <f>Table1[[#This Row],[Total DW Consumption]]*0</f>
        <v>0</v>
      </c>
      <c r="AR1299" s="9">
        <f>SUM(Table1[[#This Row],[Total Elec Energy]:[Total DW Energy]])</f>
        <v>31575</v>
      </c>
      <c r="AS1299" s="7">
        <f>IFERROR(Table1[[#This Row],[Total Building Energy (kBTU)]]/Table1[[#This Row],[Building Area]],0)</f>
        <v>1.5506064921671658</v>
      </c>
    </row>
    <row r="1300" spans="1:45" x14ac:dyDescent="0.25">
      <c r="A1300" s="4">
        <v>44075</v>
      </c>
      <c r="B1300" t="s">
        <v>72</v>
      </c>
      <c r="C1300">
        <f>VLOOKUP(Table1[[#This Row],[Building]],Building_Areas,2,FALSE)</f>
        <v>69559</v>
      </c>
      <c r="E1300">
        <v>30914</v>
      </c>
      <c r="F1300">
        <v>105480.948</v>
      </c>
      <c r="G1300">
        <v>1.5164241579091129</v>
      </c>
      <c r="K1300">
        <v>2380</v>
      </c>
      <c r="L1300">
        <v>0</v>
      </c>
      <c r="AF1300" s="9">
        <f>SUMIF(Table1[[#Headers],[Steam Consumption]:[CHW Consumption_2]], "Elec*",D1300:AE1300)</f>
        <v>30914</v>
      </c>
      <c r="AG1300" s="9">
        <f>SUMIF(Table1[[#Headers],[Steam Consumption]:[CHW Consumption_2]], "Gas*",D1300:AE1300)</f>
        <v>0</v>
      </c>
      <c r="AH1300" s="9">
        <f>SUMIF(Table1[[#Headers],[Steam Consumption]:[CHW Consumption_2]], "Steam*",D1300:AE1300)</f>
        <v>0</v>
      </c>
      <c r="AI1300" s="9">
        <f>SUMIF(Table1[[#Headers],[Steam Consumption]:[CHW Consumption_2]], "HW *",D1300:AE1300)</f>
        <v>2380</v>
      </c>
      <c r="AJ1300" s="9">
        <f>SUMIF(Table1[[#Headers],[Steam Consumption]:[CHW Consumption_2]], "CHW*",D1300:AE1300)</f>
        <v>0</v>
      </c>
      <c r="AK1300" s="9">
        <f>SUMIF(Table1[[#Headers],[Steam Consumption]:[CHW Consumption_2]], "DW*",D1300:AE1300)</f>
        <v>0</v>
      </c>
      <c r="AL1300" s="9">
        <f>Table1[[#This Row],[Total Elec Consumption]]*3.412</f>
        <v>105478.568</v>
      </c>
      <c r="AM1300" s="9">
        <f>Table1[[#This Row],[Total Gas Consumption]]*1</f>
        <v>0</v>
      </c>
      <c r="AN1300" s="9">
        <f>Table1[[#This Row],[Total Steam Consumption]]*950/1000</f>
        <v>0</v>
      </c>
      <c r="AO1300" s="9">
        <f>Table1[[#This Row],[Total HW Consumption]]</f>
        <v>2380</v>
      </c>
      <c r="AP1300" s="9">
        <f>Table1[[#This Row],[Total CHW Consumption]]</f>
        <v>0</v>
      </c>
      <c r="AQ1300" s="9">
        <f>Table1[[#This Row],[Total DW Consumption]]*0</f>
        <v>0</v>
      </c>
      <c r="AR1300" s="9">
        <f>SUM(Table1[[#This Row],[Total Elec Energy]:[Total DW Energy]])</f>
        <v>107858.568</v>
      </c>
      <c r="AS1300" s="7">
        <f>IFERROR(Table1[[#This Row],[Total Building Energy (kBTU)]]/Table1[[#This Row],[Building Area]],0)</f>
        <v>1.5506055003665953</v>
      </c>
    </row>
    <row r="1301" spans="1:45" x14ac:dyDescent="0.25">
      <c r="A1301" s="4">
        <v>44105</v>
      </c>
      <c r="B1301" t="s">
        <v>69</v>
      </c>
      <c r="C1301">
        <f>VLOOKUP(Table1[[#This Row],[Building]],Building_Areas,2,FALSE)</f>
        <v>12402</v>
      </c>
      <c r="E1301">
        <v>5628</v>
      </c>
      <c r="F1301">
        <v>19202.736000000001</v>
      </c>
      <c r="G1301">
        <v>1.5483580067731011</v>
      </c>
      <c r="AF1301" s="9">
        <f>SUMIF(Table1[[#Headers],[Steam Consumption]:[CHW Consumption_2]], "Elec*",D1301:AE1301)</f>
        <v>5628</v>
      </c>
      <c r="AG1301" s="9">
        <f>SUMIF(Table1[[#Headers],[Steam Consumption]:[CHW Consumption_2]], "Gas*",D1301:AE1301)</f>
        <v>0</v>
      </c>
      <c r="AH1301" s="9">
        <f>SUMIF(Table1[[#Headers],[Steam Consumption]:[CHW Consumption_2]], "Steam*",D1301:AE1301)</f>
        <v>0</v>
      </c>
      <c r="AI1301" s="9">
        <f>SUMIF(Table1[[#Headers],[Steam Consumption]:[CHW Consumption_2]], "HW *",D1301:AE1301)</f>
        <v>0</v>
      </c>
      <c r="AJ1301" s="9">
        <f>SUMIF(Table1[[#Headers],[Steam Consumption]:[CHW Consumption_2]], "CHW*",D1301:AE1301)</f>
        <v>0</v>
      </c>
      <c r="AK1301" s="9">
        <f>SUMIF(Table1[[#Headers],[Steam Consumption]:[CHW Consumption_2]], "DW*",D1301:AE1301)</f>
        <v>0</v>
      </c>
      <c r="AL1301" s="9">
        <f>Table1[[#This Row],[Total Elec Consumption]]*3.412</f>
        <v>19202.736000000001</v>
      </c>
      <c r="AM1301" s="9">
        <f>Table1[[#This Row],[Total Gas Consumption]]*1</f>
        <v>0</v>
      </c>
      <c r="AN1301" s="9">
        <f>Table1[[#This Row],[Total Steam Consumption]]*950/1000</f>
        <v>0</v>
      </c>
      <c r="AO1301" s="9">
        <f>Table1[[#This Row],[Total HW Consumption]]</f>
        <v>0</v>
      </c>
      <c r="AP1301" s="9">
        <f>Table1[[#This Row],[Total CHW Consumption]]</f>
        <v>0</v>
      </c>
      <c r="AQ1301" s="9">
        <f>Table1[[#This Row],[Total DW Consumption]]*0</f>
        <v>0</v>
      </c>
      <c r="AR1301" s="9">
        <f>SUM(Table1[[#This Row],[Total Elec Energy]:[Total DW Energy]])</f>
        <v>19202.736000000001</v>
      </c>
      <c r="AS1301" s="7">
        <f>IFERROR(Table1[[#This Row],[Total Building Energy (kBTU)]]/Table1[[#This Row],[Building Area]],0)</f>
        <v>1.5483580067731011</v>
      </c>
    </row>
    <row r="1302" spans="1:45" x14ac:dyDescent="0.25">
      <c r="A1302" s="4">
        <v>43739</v>
      </c>
      <c r="B1302" t="s">
        <v>61</v>
      </c>
      <c r="C1302">
        <f>VLOOKUP(Table1[[#This Row],[Building]],Building_Areas,2,FALSE)</f>
        <v>41576</v>
      </c>
      <c r="D1302">
        <v>0</v>
      </c>
      <c r="E1302">
        <v>18841.357142857141</v>
      </c>
      <c r="F1302">
        <v>64286.710571428579</v>
      </c>
      <c r="G1302">
        <v>1.5462456843233741</v>
      </c>
      <c r="AF1302" s="9">
        <f>SUMIF(Table1[[#Headers],[Steam Consumption]:[CHW Consumption_2]], "Elec*",D1302:AE1302)</f>
        <v>18841.357142857141</v>
      </c>
      <c r="AG1302" s="9">
        <f>SUMIF(Table1[[#Headers],[Steam Consumption]:[CHW Consumption_2]], "Gas*",D1302:AE1302)</f>
        <v>0</v>
      </c>
      <c r="AH1302" s="9">
        <f>SUMIF(Table1[[#Headers],[Steam Consumption]:[CHW Consumption_2]], "Steam*",D1302:AE1302)</f>
        <v>0</v>
      </c>
      <c r="AI1302" s="9">
        <f>SUMIF(Table1[[#Headers],[Steam Consumption]:[CHW Consumption_2]], "HW *",D1302:AE1302)</f>
        <v>0</v>
      </c>
      <c r="AJ1302" s="9">
        <f>SUMIF(Table1[[#Headers],[Steam Consumption]:[CHW Consumption_2]], "CHW*",D1302:AE1302)</f>
        <v>0</v>
      </c>
      <c r="AK1302" s="9">
        <f>SUMIF(Table1[[#Headers],[Steam Consumption]:[CHW Consumption_2]], "DW*",D1302:AE1302)</f>
        <v>0</v>
      </c>
      <c r="AL1302" s="9">
        <f>Table1[[#This Row],[Total Elec Consumption]]*3.412</f>
        <v>64286.710571428564</v>
      </c>
      <c r="AM1302" s="9">
        <f>Table1[[#This Row],[Total Gas Consumption]]*1</f>
        <v>0</v>
      </c>
      <c r="AN1302" s="9">
        <f>Table1[[#This Row],[Total Steam Consumption]]*950/1000</f>
        <v>0</v>
      </c>
      <c r="AO1302" s="9">
        <f>Table1[[#This Row],[Total HW Consumption]]</f>
        <v>0</v>
      </c>
      <c r="AP1302" s="9">
        <f>Table1[[#This Row],[Total CHW Consumption]]</f>
        <v>0</v>
      </c>
      <c r="AQ1302" s="9">
        <f>Table1[[#This Row],[Total DW Consumption]]*0</f>
        <v>0</v>
      </c>
      <c r="AR1302" s="9">
        <f>SUM(Table1[[#This Row],[Total Elec Energy]:[Total DW Energy]])</f>
        <v>64286.710571428564</v>
      </c>
      <c r="AS1302" s="7">
        <f>IFERROR(Table1[[#This Row],[Total Building Energy (kBTU)]]/Table1[[#This Row],[Building Area]],0)</f>
        <v>1.5462456843233732</v>
      </c>
    </row>
    <row r="1303" spans="1:45" x14ac:dyDescent="0.25">
      <c r="A1303" s="4">
        <v>44652</v>
      </c>
      <c r="B1303" t="s">
        <v>116</v>
      </c>
      <c r="C1303">
        <f>VLOOKUP(Table1[[#This Row],[Building]],Building_Areas,2,FALSE)</f>
        <v>12876</v>
      </c>
      <c r="E1303">
        <v>5835</v>
      </c>
      <c r="F1303">
        <v>19909.02</v>
      </c>
      <c r="G1303">
        <v>1.54621155638397</v>
      </c>
      <c r="AF1303" s="9">
        <f>SUMIF(Table1[[#Headers],[Steam Consumption]:[CHW Consumption_2]], "Elec*",D1303:AE1303)</f>
        <v>5835</v>
      </c>
      <c r="AG1303" s="9">
        <f>SUMIF(Table1[[#Headers],[Steam Consumption]:[CHW Consumption_2]], "Gas*",D1303:AE1303)</f>
        <v>0</v>
      </c>
      <c r="AH1303" s="9">
        <f>SUMIF(Table1[[#Headers],[Steam Consumption]:[CHW Consumption_2]], "Steam*",D1303:AE1303)</f>
        <v>0</v>
      </c>
      <c r="AI1303" s="9">
        <f>SUMIF(Table1[[#Headers],[Steam Consumption]:[CHW Consumption_2]], "HW *",D1303:AE1303)</f>
        <v>0</v>
      </c>
      <c r="AJ1303" s="9">
        <f>SUMIF(Table1[[#Headers],[Steam Consumption]:[CHW Consumption_2]], "CHW*",D1303:AE1303)</f>
        <v>0</v>
      </c>
      <c r="AK1303" s="9">
        <f>SUMIF(Table1[[#Headers],[Steam Consumption]:[CHW Consumption_2]], "DW*",D1303:AE1303)</f>
        <v>0</v>
      </c>
      <c r="AL1303" s="9">
        <f>Table1[[#This Row],[Total Elec Consumption]]*3.412</f>
        <v>19909.02</v>
      </c>
      <c r="AM1303" s="9">
        <f>Table1[[#This Row],[Total Gas Consumption]]*1</f>
        <v>0</v>
      </c>
      <c r="AN1303" s="9">
        <f>Table1[[#This Row],[Total Steam Consumption]]*950/1000</f>
        <v>0</v>
      </c>
      <c r="AO1303" s="9">
        <f>Table1[[#This Row],[Total HW Consumption]]</f>
        <v>0</v>
      </c>
      <c r="AP1303" s="9">
        <f>Table1[[#This Row],[Total CHW Consumption]]</f>
        <v>0</v>
      </c>
      <c r="AQ1303" s="9">
        <f>Table1[[#This Row],[Total DW Consumption]]*0</f>
        <v>0</v>
      </c>
      <c r="AR1303" s="9">
        <f>SUM(Table1[[#This Row],[Total Elec Energy]:[Total DW Energy]])</f>
        <v>19909.02</v>
      </c>
      <c r="AS1303" s="7">
        <f>IFERROR(Table1[[#This Row],[Total Building Energy (kBTU)]]/Table1[[#This Row],[Building Area]],0)</f>
        <v>1.5462115563839702</v>
      </c>
    </row>
    <row r="1304" spans="1:45" x14ac:dyDescent="0.25">
      <c r="A1304" s="4">
        <v>44044</v>
      </c>
      <c r="B1304" t="s">
        <v>114</v>
      </c>
      <c r="C1304">
        <f>VLOOKUP(Table1[[#This Row],[Building]],Building_Areas,2,FALSE)</f>
        <v>102517</v>
      </c>
      <c r="D1304">
        <v>0</v>
      </c>
      <c r="E1304">
        <v>46435.78571428571</v>
      </c>
      <c r="F1304">
        <v>158438.90085714281</v>
      </c>
      <c r="G1304">
        <v>1.5454890492029889</v>
      </c>
      <c r="AF1304" s="9">
        <f>SUMIF(Table1[[#Headers],[Steam Consumption]:[CHW Consumption_2]], "Elec*",D1304:AE1304)</f>
        <v>46435.78571428571</v>
      </c>
      <c r="AG1304" s="9">
        <f>SUMIF(Table1[[#Headers],[Steam Consumption]:[CHW Consumption_2]], "Gas*",D1304:AE1304)</f>
        <v>0</v>
      </c>
      <c r="AH1304" s="9">
        <f>SUMIF(Table1[[#Headers],[Steam Consumption]:[CHW Consumption_2]], "Steam*",D1304:AE1304)</f>
        <v>0</v>
      </c>
      <c r="AI1304" s="9">
        <f>SUMIF(Table1[[#Headers],[Steam Consumption]:[CHW Consumption_2]], "HW *",D1304:AE1304)</f>
        <v>0</v>
      </c>
      <c r="AJ1304" s="9">
        <f>SUMIF(Table1[[#Headers],[Steam Consumption]:[CHW Consumption_2]], "CHW*",D1304:AE1304)</f>
        <v>0</v>
      </c>
      <c r="AK1304" s="9">
        <f>SUMIF(Table1[[#Headers],[Steam Consumption]:[CHW Consumption_2]], "DW*",D1304:AE1304)</f>
        <v>0</v>
      </c>
      <c r="AL1304" s="9">
        <f>Table1[[#This Row],[Total Elec Consumption]]*3.412</f>
        <v>158438.90085714284</v>
      </c>
      <c r="AM1304" s="9">
        <f>Table1[[#This Row],[Total Gas Consumption]]*1</f>
        <v>0</v>
      </c>
      <c r="AN1304" s="9">
        <f>Table1[[#This Row],[Total Steam Consumption]]*950/1000</f>
        <v>0</v>
      </c>
      <c r="AO1304" s="9">
        <f>Table1[[#This Row],[Total HW Consumption]]</f>
        <v>0</v>
      </c>
      <c r="AP1304" s="9">
        <f>Table1[[#This Row],[Total CHW Consumption]]</f>
        <v>0</v>
      </c>
      <c r="AQ1304" s="9">
        <f>Table1[[#This Row],[Total DW Consumption]]*0</f>
        <v>0</v>
      </c>
      <c r="AR1304" s="9">
        <f>SUM(Table1[[#This Row],[Total Elec Energy]:[Total DW Energy]])</f>
        <v>158438.90085714284</v>
      </c>
      <c r="AS1304" s="7">
        <f>IFERROR(Table1[[#This Row],[Total Building Energy (kBTU)]]/Table1[[#This Row],[Building Area]],0)</f>
        <v>1.5454890492029891</v>
      </c>
    </row>
    <row r="1305" spans="1:45" x14ac:dyDescent="0.25">
      <c r="A1305" s="4">
        <v>43739</v>
      </c>
      <c r="B1305" t="s">
        <v>64</v>
      </c>
      <c r="C1305">
        <f>VLOOKUP(Table1[[#This Row],[Building]],Building_Areas,2,FALSE)</f>
        <v>80660</v>
      </c>
      <c r="F1305">
        <v>124608.1434926108</v>
      </c>
      <c r="G1305">
        <v>1.544856725670851</v>
      </c>
      <c r="H1305">
        <v>36003.178571428572</v>
      </c>
      <c r="I1305">
        <v>517.37931034482756</v>
      </c>
      <c r="AF1305" s="9">
        <f>SUMIF(Table1[[#Headers],[Steam Consumption]:[CHW Consumption_2]], "Elec*",D1305:AE1305)</f>
        <v>36520.557881773399</v>
      </c>
      <c r="AG1305" s="9">
        <f>SUMIF(Table1[[#Headers],[Steam Consumption]:[CHW Consumption_2]], "Gas*",D1305:AE1305)</f>
        <v>0</v>
      </c>
      <c r="AH1305" s="9">
        <f>SUMIF(Table1[[#Headers],[Steam Consumption]:[CHW Consumption_2]], "Steam*",D1305:AE1305)</f>
        <v>0</v>
      </c>
      <c r="AI1305" s="9">
        <f>SUMIF(Table1[[#Headers],[Steam Consumption]:[CHW Consumption_2]], "HW *",D1305:AE1305)</f>
        <v>0</v>
      </c>
      <c r="AJ1305" s="9">
        <f>SUMIF(Table1[[#Headers],[Steam Consumption]:[CHW Consumption_2]], "CHW*",D1305:AE1305)</f>
        <v>0</v>
      </c>
      <c r="AK1305" s="9">
        <f>SUMIF(Table1[[#Headers],[Steam Consumption]:[CHW Consumption_2]], "DW*",D1305:AE1305)</f>
        <v>0</v>
      </c>
      <c r="AL1305" s="9">
        <f>Table1[[#This Row],[Total Elec Consumption]]*3.412</f>
        <v>124608.14349261083</v>
      </c>
      <c r="AM1305" s="9">
        <f>Table1[[#This Row],[Total Gas Consumption]]*1</f>
        <v>0</v>
      </c>
      <c r="AN1305" s="9">
        <f>Table1[[#This Row],[Total Steam Consumption]]*950/1000</f>
        <v>0</v>
      </c>
      <c r="AO1305" s="9">
        <f>Table1[[#This Row],[Total HW Consumption]]</f>
        <v>0</v>
      </c>
      <c r="AP1305" s="9">
        <f>Table1[[#This Row],[Total CHW Consumption]]</f>
        <v>0</v>
      </c>
      <c r="AQ1305" s="9">
        <f>Table1[[#This Row],[Total DW Consumption]]*0</f>
        <v>0</v>
      </c>
      <c r="AR1305" s="9">
        <f>SUM(Table1[[#This Row],[Total Elec Energy]:[Total DW Energy]])</f>
        <v>124608.14349261083</v>
      </c>
      <c r="AS1305" s="7">
        <f>IFERROR(Table1[[#This Row],[Total Building Energy (kBTU)]]/Table1[[#This Row],[Building Area]],0)</f>
        <v>1.544856725670851</v>
      </c>
    </row>
    <row r="1306" spans="1:45" x14ac:dyDescent="0.25">
      <c r="A1306" s="4">
        <v>43191</v>
      </c>
      <c r="B1306" t="s">
        <v>124</v>
      </c>
      <c r="C1306">
        <f>VLOOKUP(Table1[[#This Row],[Building]],Building_Areas,2,FALSE)</f>
        <v>33317</v>
      </c>
      <c r="E1306">
        <v>6340</v>
      </c>
      <c r="F1306">
        <v>2997632.08</v>
      </c>
      <c r="G1306">
        <v>89.973049194105116</v>
      </c>
      <c r="J1306">
        <v>29760</v>
      </c>
      <c r="AF1306" s="9">
        <f>SUMIF(Table1[[#Headers],[Steam Consumption]:[CHW Consumption_2]], "Elec*",D1306:AE1306)</f>
        <v>6340</v>
      </c>
      <c r="AG1306" s="9">
        <f>SUMIF(Table1[[#Headers],[Steam Consumption]:[CHW Consumption_2]], "Gas*",D1306:AE1306)</f>
        <v>29760</v>
      </c>
      <c r="AH1306" s="9">
        <f>SUMIF(Table1[[#Headers],[Steam Consumption]:[CHW Consumption_2]], "Steam*",D1306:AE1306)</f>
        <v>0</v>
      </c>
      <c r="AI1306" s="9">
        <f>SUMIF(Table1[[#Headers],[Steam Consumption]:[CHW Consumption_2]], "HW *",D1306:AE1306)</f>
        <v>0</v>
      </c>
      <c r="AJ1306" s="9">
        <f>SUMIF(Table1[[#Headers],[Steam Consumption]:[CHW Consumption_2]], "CHW*",D1306:AE1306)</f>
        <v>0</v>
      </c>
      <c r="AK1306" s="9">
        <f>SUMIF(Table1[[#Headers],[Steam Consumption]:[CHW Consumption_2]], "DW*",D1306:AE1306)</f>
        <v>0</v>
      </c>
      <c r="AL1306" s="9">
        <f>Table1[[#This Row],[Total Elec Consumption]]*3.412</f>
        <v>21632.079999999998</v>
      </c>
      <c r="AM1306" s="9">
        <f>Table1[[#This Row],[Total Gas Consumption]]*1</f>
        <v>29760</v>
      </c>
      <c r="AN1306" s="9">
        <f>Table1[[#This Row],[Total Steam Consumption]]*950/1000</f>
        <v>0</v>
      </c>
      <c r="AO1306" s="9">
        <f>Table1[[#This Row],[Total HW Consumption]]</f>
        <v>0</v>
      </c>
      <c r="AP1306" s="9">
        <f>Table1[[#This Row],[Total CHW Consumption]]</f>
        <v>0</v>
      </c>
      <c r="AQ1306" s="9">
        <f>Table1[[#This Row],[Total DW Consumption]]*0</f>
        <v>0</v>
      </c>
      <c r="AR1306" s="9">
        <f>SUM(Table1[[#This Row],[Total Elec Energy]:[Total DW Energy]])</f>
        <v>51392.08</v>
      </c>
      <c r="AS1306" s="7">
        <f>IFERROR(Table1[[#This Row],[Total Building Energy (kBTU)]]/Table1[[#This Row],[Building Area]],0)</f>
        <v>1.5425182339346279</v>
      </c>
    </row>
    <row r="1307" spans="1:45" x14ac:dyDescent="0.25">
      <c r="A1307" s="4">
        <v>43252</v>
      </c>
      <c r="B1307" t="s">
        <v>97</v>
      </c>
      <c r="C1307">
        <f>VLOOKUP(Table1[[#This Row],[Building]],Building_Areas,2,FALSE)</f>
        <v>15616</v>
      </c>
      <c r="E1307">
        <v>6800</v>
      </c>
      <c r="F1307">
        <v>98201.600000000006</v>
      </c>
      <c r="G1307">
        <v>6.2885245901639344</v>
      </c>
      <c r="J1307">
        <v>750</v>
      </c>
      <c r="AF1307" s="9">
        <f>SUMIF(Table1[[#Headers],[Steam Consumption]:[CHW Consumption_2]], "Elec*",D1307:AE1307)</f>
        <v>6800</v>
      </c>
      <c r="AG1307" s="9">
        <f>SUMIF(Table1[[#Headers],[Steam Consumption]:[CHW Consumption_2]], "Gas*",D1307:AE1307)</f>
        <v>750</v>
      </c>
      <c r="AH1307" s="9">
        <f>SUMIF(Table1[[#Headers],[Steam Consumption]:[CHW Consumption_2]], "Steam*",D1307:AE1307)</f>
        <v>0</v>
      </c>
      <c r="AI1307" s="9">
        <f>SUMIF(Table1[[#Headers],[Steam Consumption]:[CHW Consumption_2]], "HW *",D1307:AE1307)</f>
        <v>0</v>
      </c>
      <c r="AJ1307" s="9">
        <f>SUMIF(Table1[[#Headers],[Steam Consumption]:[CHW Consumption_2]], "CHW*",D1307:AE1307)</f>
        <v>0</v>
      </c>
      <c r="AK1307" s="9">
        <f>SUMIF(Table1[[#Headers],[Steam Consumption]:[CHW Consumption_2]], "DW*",D1307:AE1307)</f>
        <v>0</v>
      </c>
      <c r="AL1307" s="9">
        <f>Table1[[#This Row],[Total Elec Consumption]]*3.412</f>
        <v>23201.599999999999</v>
      </c>
      <c r="AM1307" s="9">
        <f>Table1[[#This Row],[Total Gas Consumption]]*1</f>
        <v>750</v>
      </c>
      <c r="AN1307" s="9">
        <f>Table1[[#This Row],[Total Steam Consumption]]*950/1000</f>
        <v>0</v>
      </c>
      <c r="AO1307" s="9">
        <f>Table1[[#This Row],[Total HW Consumption]]</f>
        <v>0</v>
      </c>
      <c r="AP1307" s="9">
        <f>Table1[[#This Row],[Total CHW Consumption]]</f>
        <v>0</v>
      </c>
      <c r="AQ1307" s="9">
        <f>Table1[[#This Row],[Total DW Consumption]]*0</f>
        <v>0</v>
      </c>
      <c r="AR1307" s="9">
        <f>SUM(Table1[[#This Row],[Total Elec Energy]:[Total DW Energy]])</f>
        <v>23951.599999999999</v>
      </c>
      <c r="AS1307" s="7">
        <f>IFERROR(Table1[[#This Row],[Total Building Energy (kBTU)]]/Table1[[#This Row],[Building Area]],0)</f>
        <v>1.5337858606557375</v>
      </c>
    </row>
    <row r="1308" spans="1:45" x14ac:dyDescent="0.25">
      <c r="A1308" s="4">
        <v>44075</v>
      </c>
      <c r="B1308" t="s">
        <v>101</v>
      </c>
      <c r="C1308">
        <f>VLOOKUP(Table1[[#This Row],[Building]],Building_Areas,2,FALSE)</f>
        <v>30399</v>
      </c>
      <c r="D1308">
        <v>11740</v>
      </c>
      <c r="E1308">
        <v>5891</v>
      </c>
      <c r="F1308">
        <v>10742269.264</v>
      </c>
      <c r="G1308">
        <v>353.37574472844511</v>
      </c>
      <c r="H1308">
        <v>0</v>
      </c>
      <c r="I1308">
        <v>4481</v>
      </c>
      <c r="AF1308" s="9">
        <f>SUMIF(Table1[[#Headers],[Steam Consumption]:[CHW Consumption_2]], "Elec*",D1308:AE1308)</f>
        <v>10372</v>
      </c>
      <c r="AG1308" s="9">
        <f>SUMIF(Table1[[#Headers],[Steam Consumption]:[CHW Consumption_2]], "Gas*",D1308:AE1308)</f>
        <v>0</v>
      </c>
      <c r="AH1308" s="9">
        <f>SUMIF(Table1[[#Headers],[Steam Consumption]:[CHW Consumption_2]], "Steam*",D1308:AE1308)</f>
        <v>11740</v>
      </c>
      <c r="AI1308" s="9">
        <f>SUMIF(Table1[[#Headers],[Steam Consumption]:[CHW Consumption_2]], "HW *",D1308:AE1308)</f>
        <v>0</v>
      </c>
      <c r="AJ1308" s="9">
        <f>SUMIF(Table1[[#Headers],[Steam Consumption]:[CHW Consumption_2]], "CHW*",D1308:AE1308)</f>
        <v>0</v>
      </c>
      <c r="AK1308" s="9">
        <f>SUMIF(Table1[[#Headers],[Steam Consumption]:[CHW Consumption_2]], "DW*",D1308:AE1308)</f>
        <v>0</v>
      </c>
      <c r="AL1308" s="9">
        <f>Table1[[#This Row],[Total Elec Consumption]]*3.412</f>
        <v>35389.263999999996</v>
      </c>
      <c r="AM1308" s="9">
        <f>Table1[[#This Row],[Total Gas Consumption]]*1</f>
        <v>0</v>
      </c>
      <c r="AN1308" s="9">
        <f>Table1[[#This Row],[Total Steam Consumption]]*950/1000</f>
        <v>11153</v>
      </c>
      <c r="AO1308" s="9">
        <f>Table1[[#This Row],[Total HW Consumption]]</f>
        <v>0</v>
      </c>
      <c r="AP1308" s="9">
        <f>Table1[[#This Row],[Total CHW Consumption]]</f>
        <v>0</v>
      </c>
      <c r="AQ1308" s="9">
        <f>Table1[[#This Row],[Total DW Consumption]]*0</f>
        <v>0</v>
      </c>
      <c r="AR1308" s="9">
        <f>SUM(Table1[[#This Row],[Total Elec Energy]:[Total DW Energy]])</f>
        <v>46542.263999999996</v>
      </c>
      <c r="AS1308" s="7">
        <f>IFERROR(Table1[[#This Row],[Total Building Energy (kBTU)]]/Table1[[#This Row],[Building Area]],0)</f>
        <v>1.5310458896674231</v>
      </c>
    </row>
    <row r="1309" spans="1:45" x14ac:dyDescent="0.25">
      <c r="A1309" s="4">
        <v>43252</v>
      </c>
      <c r="B1309" t="s">
        <v>101</v>
      </c>
      <c r="C1309">
        <f>VLOOKUP(Table1[[#This Row],[Building]],Building_Areas,2,FALSE)</f>
        <v>30399</v>
      </c>
      <c r="D1309">
        <v>0</v>
      </c>
      <c r="E1309">
        <v>8262.5</v>
      </c>
      <c r="F1309">
        <v>46539.679999999993</v>
      </c>
      <c r="G1309">
        <v>1.530960886871279</v>
      </c>
      <c r="H1309">
        <v>0</v>
      </c>
      <c r="I1309">
        <v>5377.5</v>
      </c>
      <c r="AF1309" s="9">
        <f>SUMIF(Table1[[#Headers],[Steam Consumption]:[CHW Consumption_2]], "Elec*",D1309:AE1309)</f>
        <v>13640</v>
      </c>
      <c r="AG1309" s="9">
        <f>SUMIF(Table1[[#Headers],[Steam Consumption]:[CHW Consumption_2]], "Gas*",D1309:AE1309)</f>
        <v>0</v>
      </c>
      <c r="AH1309" s="9">
        <f>SUMIF(Table1[[#Headers],[Steam Consumption]:[CHW Consumption_2]], "Steam*",D1309:AE1309)</f>
        <v>0</v>
      </c>
      <c r="AI1309" s="9">
        <f>SUMIF(Table1[[#Headers],[Steam Consumption]:[CHW Consumption_2]], "HW *",D1309:AE1309)</f>
        <v>0</v>
      </c>
      <c r="AJ1309" s="9">
        <f>SUMIF(Table1[[#Headers],[Steam Consumption]:[CHW Consumption_2]], "CHW*",D1309:AE1309)</f>
        <v>0</v>
      </c>
      <c r="AK1309" s="9">
        <f>SUMIF(Table1[[#Headers],[Steam Consumption]:[CHW Consumption_2]], "DW*",D1309:AE1309)</f>
        <v>0</v>
      </c>
      <c r="AL1309" s="9">
        <f>Table1[[#This Row],[Total Elec Consumption]]*3.412</f>
        <v>46539.68</v>
      </c>
      <c r="AM1309" s="9">
        <f>Table1[[#This Row],[Total Gas Consumption]]*1</f>
        <v>0</v>
      </c>
      <c r="AN1309" s="9">
        <f>Table1[[#This Row],[Total Steam Consumption]]*950/1000</f>
        <v>0</v>
      </c>
      <c r="AO1309" s="9">
        <f>Table1[[#This Row],[Total HW Consumption]]</f>
        <v>0</v>
      </c>
      <c r="AP1309" s="9">
        <f>Table1[[#This Row],[Total CHW Consumption]]</f>
        <v>0</v>
      </c>
      <c r="AQ1309" s="9">
        <f>Table1[[#This Row],[Total DW Consumption]]*0</f>
        <v>0</v>
      </c>
      <c r="AR1309" s="9">
        <f>SUM(Table1[[#This Row],[Total Elec Energy]:[Total DW Energy]])</f>
        <v>46539.68</v>
      </c>
      <c r="AS1309" s="7">
        <f>IFERROR(Table1[[#This Row],[Total Building Energy (kBTU)]]/Table1[[#This Row],[Building Area]],0)</f>
        <v>1.5309608868712787</v>
      </c>
    </row>
    <row r="1310" spans="1:45" x14ac:dyDescent="0.25">
      <c r="A1310" s="4">
        <v>43831</v>
      </c>
      <c r="B1310" t="s">
        <v>194</v>
      </c>
      <c r="C1310">
        <f>VLOOKUP(Table1[[#This Row],[Building]],Building_Areas,2,FALSE)</f>
        <v>93667</v>
      </c>
      <c r="F1310">
        <v>374155.66709259257</v>
      </c>
      <c r="G1310">
        <v>3.994530273122793</v>
      </c>
      <c r="H1310">
        <v>0</v>
      </c>
      <c r="I1310">
        <v>14400.79166666667</v>
      </c>
      <c r="K1310">
        <v>94240</v>
      </c>
      <c r="L1310">
        <v>324925.92592592601</v>
      </c>
      <c r="AF1310" s="9">
        <f>SUMIF(Table1[[#Headers],[Steam Consumption]:[CHW Consumption_2]], "Elec*",D1310:AE1310)</f>
        <v>14400.79166666667</v>
      </c>
      <c r="AG1310" s="9">
        <f>SUMIF(Table1[[#Headers],[Steam Consumption]:[CHW Consumption_2]], "Gas*",D1310:AE1310)</f>
        <v>0</v>
      </c>
      <c r="AH1310" s="9">
        <f>SUMIF(Table1[[#Headers],[Steam Consumption]:[CHW Consumption_2]], "Steam*",D1310:AE1310)</f>
        <v>0</v>
      </c>
      <c r="AI1310" s="9">
        <f>SUMIF(Table1[[#Headers],[Steam Consumption]:[CHW Consumption_2]], "HW *",D1310:AE1310)</f>
        <v>94240</v>
      </c>
      <c r="AJ1310" s="9">
        <f>SUMIF(Table1[[#Headers],[Steam Consumption]:[CHW Consumption_2]], "CHW*",D1310:AE1310)</f>
        <v>0</v>
      </c>
      <c r="AK1310" s="9">
        <f>SUMIF(Table1[[#Headers],[Steam Consumption]:[CHW Consumption_2]], "DW*",D1310:AE1310)</f>
        <v>324925.92592592601</v>
      </c>
      <c r="AL1310" s="9">
        <f>Table1[[#This Row],[Total Elec Consumption]]*3.412</f>
        <v>49135.501166666676</v>
      </c>
      <c r="AM1310" s="9">
        <f>Table1[[#This Row],[Total Gas Consumption]]*1</f>
        <v>0</v>
      </c>
      <c r="AN1310" s="9">
        <f>Table1[[#This Row],[Total Steam Consumption]]*950/1000</f>
        <v>0</v>
      </c>
      <c r="AO1310" s="9">
        <f>Table1[[#This Row],[Total HW Consumption]]</f>
        <v>94240</v>
      </c>
      <c r="AP1310" s="9">
        <f>Table1[[#This Row],[Total CHW Consumption]]</f>
        <v>0</v>
      </c>
      <c r="AQ1310" s="9">
        <f>Table1[[#This Row],[Total DW Consumption]]*0</f>
        <v>0</v>
      </c>
      <c r="AR1310" s="9">
        <f>SUM(Table1[[#This Row],[Total Elec Energy]:[Total DW Energy]])</f>
        <v>143375.50116666668</v>
      </c>
      <c r="AS1310" s="7">
        <f>IFERROR(Table1[[#This Row],[Total Building Energy (kBTU)]]/Table1[[#This Row],[Building Area]],0)</f>
        <v>1.5306938534026571</v>
      </c>
    </row>
    <row r="1311" spans="1:45" x14ac:dyDescent="0.25">
      <c r="A1311" s="4">
        <v>43617</v>
      </c>
      <c r="B1311" t="s">
        <v>72</v>
      </c>
      <c r="C1311">
        <f>VLOOKUP(Table1[[#This Row],[Building]],Building_Areas,2,FALSE)</f>
        <v>69559</v>
      </c>
      <c r="E1311">
        <v>29770</v>
      </c>
      <c r="F1311">
        <v>101580.11500000001</v>
      </c>
      <c r="G1311">
        <v>1.460344671430009</v>
      </c>
      <c r="K1311">
        <v>4875</v>
      </c>
      <c r="L1311">
        <v>0</v>
      </c>
      <c r="AF1311" s="9">
        <f>SUMIF(Table1[[#Headers],[Steam Consumption]:[CHW Consumption_2]], "Elec*",D1311:AE1311)</f>
        <v>29770</v>
      </c>
      <c r="AG1311" s="9">
        <f>SUMIF(Table1[[#Headers],[Steam Consumption]:[CHW Consumption_2]], "Gas*",D1311:AE1311)</f>
        <v>0</v>
      </c>
      <c r="AH1311" s="9">
        <f>SUMIF(Table1[[#Headers],[Steam Consumption]:[CHW Consumption_2]], "Steam*",D1311:AE1311)</f>
        <v>0</v>
      </c>
      <c r="AI1311" s="9">
        <f>SUMIF(Table1[[#Headers],[Steam Consumption]:[CHW Consumption_2]], "HW *",D1311:AE1311)</f>
        <v>4875</v>
      </c>
      <c r="AJ1311" s="9">
        <f>SUMIF(Table1[[#Headers],[Steam Consumption]:[CHW Consumption_2]], "CHW*",D1311:AE1311)</f>
        <v>0</v>
      </c>
      <c r="AK1311" s="9">
        <f>SUMIF(Table1[[#Headers],[Steam Consumption]:[CHW Consumption_2]], "DW*",D1311:AE1311)</f>
        <v>0</v>
      </c>
      <c r="AL1311" s="9">
        <f>Table1[[#This Row],[Total Elec Consumption]]*3.412</f>
        <v>101575.23999999999</v>
      </c>
      <c r="AM1311" s="9">
        <f>Table1[[#This Row],[Total Gas Consumption]]*1</f>
        <v>0</v>
      </c>
      <c r="AN1311" s="9">
        <f>Table1[[#This Row],[Total Steam Consumption]]*950/1000</f>
        <v>0</v>
      </c>
      <c r="AO1311" s="9">
        <f>Table1[[#This Row],[Total HW Consumption]]</f>
        <v>4875</v>
      </c>
      <c r="AP1311" s="9">
        <f>Table1[[#This Row],[Total CHW Consumption]]</f>
        <v>0</v>
      </c>
      <c r="AQ1311" s="9">
        <f>Table1[[#This Row],[Total DW Consumption]]*0</f>
        <v>0</v>
      </c>
      <c r="AR1311" s="9">
        <f>SUM(Table1[[#This Row],[Total Elec Energy]:[Total DW Energy]])</f>
        <v>106450.23999999999</v>
      </c>
      <c r="AS1311" s="7">
        <f>IFERROR(Table1[[#This Row],[Total Building Energy (kBTU)]]/Table1[[#This Row],[Building Area]],0)</f>
        <v>1.530358975833465</v>
      </c>
    </row>
    <row r="1312" spans="1:45" x14ac:dyDescent="0.25">
      <c r="A1312" s="4">
        <v>43800</v>
      </c>
      <c r="B1312" t="s">
        <v>116</v>
      </c>
      <c r="C1312">
        <f>VLOOKUP(Table1[[#This Row],[Building]],Building_Areas,2,FALSE)</f>
        <v>12876</v>
      </c>
      <c r="E1312">
        <v>5769.4444444444443</v>
      </c>
      <c r="F1312">
        <v>19685.344444444439</v>
      </c>
      <c r="G1312">
        <v>1.5288400469434951</v>
      </c>
      <c r="AF1312" s="9">
        <f>SUMIF(Table1[[#Headers],[Steam Consumption]:[CHW Consumption_2]], "Elec*",D1312:AE1312)</f>
        <v>5769.4444444444443</v>
      </c>
      <c r="AG1312" s="9">
        <f>SUMIF(Table1[[#Headers],[Steam Consumption]:[CHW Consumption_2]], "Gas*",D1312:AE1312)</f>
        <v>0</v>
      </c>
      <c r="AH1312" s="9">
        <f>SUMIF(Table1[[#Headers],[Steam Consumption]:[CHW Consumption_2]], "Steam*",D1312:AE1312)</f>
        <v>0</v>
      </c>
      <c r="AI1312" s="9">
        <f>SUMIF(Table1[[#Headers],[Steam Consumption]:[CHW Consumption_2]], "HW *",D1312:AE1312)</f>
        <v>0</v>
      </c>
      <c r="AJ1312" s="9">
        <f>SUMIF(Table1[[#Headers],[Steam Consumption]:[CHW Consumption_2]], "CHW*",D1312:AE1312)</f>
        <v>0</v>
      </c>
      <c r="AK1312" s="9">
        <f>SUMIF(Table1[[#Headers],[Steam Consumption]:[CHW Consumption_2]], "DW*",D1312:AE1312)</f>
        <v>0</v>
      </c>
      <c r="AL1312" s="9">
        <f>Table1[[#This Row],[Total Elec Consumption]]*3.412</f>
        <v>19685.344444444443</v>
      </c>
      <c r="AM1312" s="9">
        <f>Table1[[#This Row],[Total Gas Consumption]]*1</f>
        <v>0</v>
      </c>
      <c r="AN1312" s="9">
        <f>Table1[[#This Row],[Total Steam Consumption]]*950/1000</f>
        <v>0</v>
      </c>
      <c r="AO1312" s="9">
        <f>Table1[[#This Row],[Total HW Consumption]]</f>
        <v>0</v>
      </c>
      <c r="AP1312" s="9">
        <f>Table1[[#This Row],[Total CHW Consumption]]</f>
        <v>0</v>
      </c>
      <c r="AQ1312" s="9">
        <f>Table1[[#This Row],[Total DW Consumption]]*0</f>
        <v>0</v>
      </c>
      <c r="AR1312" s="9">
        <f>SUM(Table1[[#This Row],[Total Elec Energy]:[Total DW Energy]])</f>
        <v>19685.344444444443</v>
      </c>
      <c r="AS1312" s="7">
        <f>IFERROR(Table1[[#This Row],[Total Building Energy (kBTU)]]/Table1[[#This Row],[Building Area]],0)</f>
        <v>1.5288400469434951</v>
      </c>
    </row>
    <row r="1313" spans="1:45" x14ac:dyDescent="0.25">
      <c r="A1313" s="4">
        <v>43586</v>
      </c>
      <c r="B1313" t="s">
        <v>72</v>
      </c>
      <c r="C1313">
        <f>VLOOKUP(Table1[[#This Row],[Building]],Building_Areas,2,FALSE)</f>
        <v>69559</v>
      </c>
      <c r="E1313">
        <v>25894.92</v>
      </c>
      <c r="F1313">
        <v>88371.435558518526</v>
      </c>
      <c r="G1313">
        <v>1.2704529328845799</v>
      </c>
      <c r="K1313">
        <v>17968.518518518518</v>
      </c>
      <c r="L1313">
        <v>0</v>
      </c>
      <c r="AF1313" s="9">
        <f>SUMIF(Table1[[#Headers],[Steam Consumption]:[CHW Consumption_2]], "Elec*",D1313:AE1313)</f>
        <v>25894.92</v>
      </c>
      <c r="AG1313" s="9">
        <f>SUMIF(Table1[[#Headers],[Steam Consumption]:[CHW Consumption_2]], "Gas*",D1313:AE1313)</f>
        <v>0</v>
      </c>
      <c r="AH1313" s="9">
        <f>SUMIF(Table1[[#Headers],[Steam Consumption]:[CHW Consumption_2]], "Steam*",D1313:AE1313)</f>
        <v>0</v>
      </c>
      <c r="AI1313" s="9">
        <f>SUMIF(Table1[[#Headers],[Steam Consumption]:[CHW Consumption_2]], "HW *",D1313:AE1313)</f>
        <v>17968.518518518518</v>
      </c>
      <c r="AJ1313" s="9">
        <f>SUMIF(Table1[[#Headers],[Steam Consumption]:[CHW Consumption_2]], "CHW*",D1313:AE1313)</f>
        <v>0</v>
      </c>
      <c r="AK1313" s="9">
        <f>SUMIF(Table1[[#Headers],[Steam Consumption]:[CHW Consumption_2]], "DW*",D1313:AE1313)</f>
        <v>0</v>
      </c>
      <c r="AL1313" s="9">
        <f>Table1[[#This Row],[Total Elec Consumption]]*3.412</f>
        <v>88353.467039999989</v>
      </c>
      <c r="AM1313" s="9">
        <f>Table1[[#This Row],[Total Gas Consumption]]*1</f>
        <v>0</v>
      </c>
      <c r="AN1313" s="9">
        <f>Table1[[#This Row],[Total Steam Consumption]]*950/1000</f>
        <v>0</v>
      </c>
      <c r="AO1313" s="9">
        <f>Table1[[#This Row],[Total HW Consumption]]</f>
        <v>17968.518518518518</v>
      </c>
      <c r="AP1313" s="9">
        <f>Table1[[#This Row],[Total CHW Consumption]]</f>
        <v>0</v>
      </c>
      <c r="AQ1313" s="9">
        <f>Table1[[#This Row],[Total DW Consumption]]*0</f>
        <v>0</v>
      </c>
      <c r="AR1313" s="9">
        <f>SUM(Table1[[#This Row],[Total Elec Energy]:[Total DW Energy]])</f>
        <v>106321.9855585185</v>
      </c>
      <c r="AS1313" s="7">
        <f>IFERROR(Table1[[#This Row],[Total Building Energy (kBTU)]]/Table1[[#This Row],[Building Area]],0)</f>
        <v>1.5285151534455426</v>
      </c>
    </row>
    <row r="1314" spans="1:45" x14ac:dyDescent="0.25">
      <c r="A1314" s="4">
        <v>44197</v>
      </c>
      <c r="B1314" t="s">
        <v>77</v>
      </c>
      <c r="C1314">
        <f>VLOOKUP(Table1[[#This Row],[Building]],Building_Areas,2,FALSE)</f>
        <v>133990</v>
      </c>
      <c r="D1314">
        <v>0</v>
      </c>
      <c r="H1314">
        <v>59905</v>
      </c>
      <c r="I1314">
        <v>0</v>
      </c>
      <c r="M1314">
        <v>0</v>
      </c>
      <c r="N1314">
        <v>0</v>
      </c>
      <c r="AF1314" s="9">
        <f>SUMIF(Table1[[#Headers],[Steam Consumption]:[CHW Consumption_2]], "Elec*",D1314:AE1314)</f>
        <v>59905</v>
      </c>
      <c r="AG1314" s="9">
        <f>SUMIF(Table1[[#Headers],[Steam Consumption]:[CHW Consumption_2]], "Gas*",D1314:AE1314)</f>
        <v>0</v>
      </c>
      <c r="AH1314" s="9">
        <f>SUMIF(Table1[[#Headers],[Steam Consumption]:[CHW Consumption_2]], "Steam*",D1314:AE1314)</f>
        <v>0</v>
      </c>
      <c r="AI1314" s="9">
        <f>SUMIF(Table1[[#Headers],[Steam Consumption]:[CHW Consumption_2]], "HW *",D1314:AE1314)</f>
        <v>0</v>
      </c>
      <c r="AJ1314" s="9">
        <f>SUMIF(Table1[[#Headers],[Steam Consumption]:[CHW Consumption_2]], "CHW*",D1314:AE1314)</f>
        <v>0</v>
      </c>
      <c r="AK1314" s="9">
        <f>SUMIF(Table1[[#Headers],[Steam Consumption]:[CHW Consumption_2]], "DW*",D1314:AE1314)</f>
        <v>0</v>
      </c>
      <c r="AL1314" s="9">
        <f>Table1[[#This Row],[Total Elec Consumption]]*3.412</f>
        <v>204395.86</v>
      </c>
      <c r="AM1314" s="9">
        <f>Table1[[#This Row],[Total Gas Consumption]]*1</f>
        <v>0</v>
      </c>
      <c r="AN1314" s="9">
        <f>Table1[[#This Row],[Total Steam Consumption]]*950/1000</f>
        <v>0</v>
      </c>
      <c r="AO1314" s="9">
        <f>Table1[[#This Row],[Total HW Consumption]]</f>
        <v>0</v>
      </c>
      <c r="AP1314" s="9">
        <f>Table1[[#This Row],[Total CHW Consumption]]</f>
        <v>0</v>
      </c>
      <c r="AQ1314" s="9">
        <f>Table1[[#This Row],[Total DW Consumption]]*0</f>
        <v>0</v>
      </c>
      <c r="AR1314" s="9">
        <f>SUM(Table1[[#This Row],[Total Elec Energy]:[Total DW Energy]])</f>
        <v>204395.86</v>
      </c>
      <c r="AS1314" s="7">
        <f>IFERROR(Table1[[#This Row],[Total Building Energy (kBTU)]]/Table1[[#This Row],[Building Area]],0)</f>
        <v>1.5254560788118516</v>
      </c>
    </row>
    <row r="1315" spans="1:45" x14ac:dyDescent="0.25">
      <c r="A1315" s="4">
        <v>44621</v>
      </c>
      <c r="B1315" t="s">
        <v>77</v>
      </c>
      <c r="C1315">
        <f>VLOOKUP(Table1[[#This Row],[Building]],Building_Areas,2,FALSE)</f>
        <v>133990</v>
      </c>
      <c r="D1315">
        <v>0</v>
      </c>
      <c r="H1315">
        <v>59775.482758620688</v>
      </c>
      <c r="I1315">
        <v>0</v>
      </c>
      <c r="M1315">
        <v>0</v>
      </c>
      <c r="N1315">
        <v>0</v>
      </c>
      <c r="AF1315" s="9">
        <f>SUMIF(Table1[[#Headers],[Steam Consumption]:[CHW Consumption_2]], "Elec*",D1315:AE1315)</f>
        <v>59775.482758620688</v>
      </c>
      <c r="AG1315" s="9">
        <f>SUMIF(Table1[[#Headers],[Steam Consumption]:[CHW Consumption_2]], "Gas*",D1315:AE1315)</f>
        <v>0</v>
      </c>
      <c r="AH1315" s="9">
        <f>SUMIF(Table1[[#Headers],[Steam Consumption]:[CHW Consumption_2]], "Steam*",D1315:AE1315)</f>
        <v>0</v>
      </c>
      <c r="AI1315" s="9">
        <f>SUMIF(Table1[[#Headers],[Steam Consumption]:[CHW Consumption_2]], "HW *",D1315:AE1315)</f>
        <v>0</v>
      </c>
      <c r="AJ1315" s="9">
        <f>SUMIF(Table1[[#Headers],[Steam Consumption]:[CHW Consumption_2]], "CHW*",D1315:AE1315)</f>
        <v>0</v>
      </c>
      <c r="AK1315" s="9">
        <f>SUMIF(Table1[[#Headers],[Steam Consumption]:[CHW Consumption_2]], "DW*",D1315:AE1315)</f>
        <v>0</v>
      </c>
      <c r="AL1315" s="9">
        <f>Table1[[#This Row],[Total Elec Consumption]]*3.412</f>
        <v>203953.94717241378</v>
      </c>
      <c r="AM1315" s="9">
        <f>Table1[[#This Row],[Total Gas Consumption]]*1</f>
        <v>0</v>
      </c>
      <c r="AN1315" s="9">
        <f>Table1[[#This Row],[Total Steam Consumption]]*950/1000</f>
        <v>0</v>
      </c>
      <c r="AO1315" s="9">
        <f>Table1[[#This Row],[Total HW Consumption]]</f>
        <v>0</v>
      </c>
      <c r="AP1315" s="9">
        <f>Table1[[#This Row],[Total CHW Consumption]]</f>
        <v>0</v>
      </c>
      <c r="AQ1315" s="9">
        <f>Table1[[#This Row],[Total DW Consumption]]*0</f>
        <v>0</v>
      </c>
      <c r="AR1315" s="9">
        <f>SUM(Table1[[#This Row],[Total Elec Energy]:[Total DW Energy]])</f>
        <v>203953.94717241378</v>
      </c>
      <c r="AS1315" s="7">
        <f>IFERROR(Table1[[#This Row],[Total Building Energy (kBTU)]]/Table1[[#This Row],[Building Area]],0)</f>
        <v>1.5221579757624732</v>
      </c>
    </row>
    <row r="1316" spans="1:45" x14ac:dyDescent="0.25">
      <c r="A1316" s="4">
        <v>44044</v>
      </c>
      <c r="B1316" t="s">
        <v>110</v>
      </c>
      <c r="C1316">
        <f>VLOOKUP(Table1[[#This Row],[Building]],Building_Areas,2,FALSE)</f>
        <v>24062</v>
      </c>
      <c r="E1316">
        <v>444.33333333333343</v>
      </c>
      <c r="F1316">
        <v>36546.744380952383</v>
      </c>
      <c r="G1316">
        <v>1.5188573011783051</v>
      </c>
      <c r="H1316">
        <v>7569.9047619047624</v>
      </c>
      <c r="I1316">
        <v>2697</v>
      </c>
      <c r="L1316">
        <v>0</v>
      </c>
      <c r="AF1316" s="9">
        <f>SUMIF(Table1[[#Headers],[Steam Consumption]:[CHW Consumption_2]], "Elec*",D1316:AE1316)</f>
        <v>10711.238095238095</v>
      </c>
      <c r="AG1316" s="9">
        <f>SUMIF(Table1[[#Headers],[Steam Consumption]:[CHW Consumption_2]], "Gas*",D1316:AE1316)</f>
        <v>0</v>
      </c>
      <c r="AH1316" s="9">
        <f>SUMIF(Table1[[#Headers],[Steam Consumption]:[CHW Consumption_2]], "Steam*",D1316:AE1316)</f>
        <v>0</v>
      </c>
      <c r="AI1316" s="9">
        <f>SUMIF(Table1[[#Headers],[Steam Consumption]:[CHW Consumption_2]], "HW *",D1316:AE1316)</f>
        <v>0</v>
      </c>
      <c r="AJ1316" s="9">
        <f>SUMIF(Table1[[#Headers],[Steam Consumption]:[CHW Consumption_2]], "CHW*",D1316:AE1316)</f>
        <v>0</v>
      </c>
      <c r="AK1316" s="9">
        <f>SUMIF(Table1[[#Headers],[Steam Consumption]:[CHW Consumption_2]], "DW*",D1316:AE1316)</f>
        <v>0</v>
      </c>
      <c r="AL1316" s="9">
        <f>Table1[[#This Row],[Total Elec Consumption]]*3.412</f>
        <v>36546.744380952383</v>
      </c>
      <c r="AM1316" s="9">
        <f>Table1[[#This Row],[Total Gas Consumption]]*1</f>
        <v>0</v>
      </c>
      <c r="AN1316" s="9">
        <f>Table1[[#This Row],[Total Steam Consumption]]*950/1000</f>
        <v>0</v>
      </c>
      <c r="AO1316" s="9">
        <f>Table1[[#This Row],[Total HW Consumption]]</f>
        <v>0</v>
      </c>
      <c r="AP1316" s="9">
        <f>Table1[[#This Row],[Total CHW Consumption]]</f>
        <v>0</v>
      </c>
      <c r="AQ1316" s="9">
        <f>Table1[[#This Row],[Total DW Consumption]]*0</f>
        <v>0</v>
      </c>
      <c r="AR1316" s="9">
        <f>SUM(Table1[[#This Row],[Total Elec Energy]:[Total DW Energy]])</f>
        <v>36546.744380952383</v>
      </c>
      <c r="AS1316" s="7">
        <f>IFERROR(Table1[[#This Row],[Total Building Energy (kBTU)]]/Table1[[#This Row],[Building Area]],0)</f>
        <v>1.5188573011783053</v>
      </c>
    </row>
    <row r="1317" spans="1:45" x14ac:dyDescent="0.25">
      <c r="A1317" s="4">
        <v>43709</v>
      </c>
      <c r="B1317" t="s">
        <v>64</v>
      </c>
      <c r="C1317">
        <f>VLOOKUP(Table1[[#This Row],[Building]],Building_Areas,2,FALSE)</f>
        <v>80660</v>
      </c>
      <c r="F1317">
        <v>122477.2603174603</v>
      </c>
      <c r="G1317">
        <v>1.518438635227626</v>
      </c>
      <c r="H1317">
        <v>35398.888888888891</v>
      </c>
      <c r="I1317">
        <v>497.14285714285722</v>
      </c>
      <c r="AF1317" s="9">
        <f>SUMIF(Table1[[#Headers],[Steam Consumption]:[CHW Consumption_2]], "Elec*",D1317:AE1317)</f>
        <v>35896.031746031746</v>
      </c>
      <c r="AG1317" s="9">
        <f>SUMIF(Table1[[#Headers],[Steam Consumption]:[CHW Consumption_2]], "Gas*",D1317:AE1317)</f>
        <v>0</v>
      </c>
      <c r="AH1317" s="9">
        <f>SUMIF(Table1[[#Headers],[Steam Consumption]:[CHW Consumption_2]], "Steam*",D1317:AE1317)</f>
        <v>0</v>
      </c>
      <c r="AI1317" s="9">
        <f>SUMIF(Table1[[#Headers],[Steam Consumption]:[CHW Consumption_2]], "HW *",D1317:AE1317)</f>
        <v>0</v>
      </c>
      <c r="AJ1317" s="9">
        <f>SUMIF(Table1[[#Headers],[Steam Consumption]:[CHW Consumption_2]], "CHW*",D1317:AE1317)</f>
        <v>0</v>
      </c>
      <c r="AK1317" s="9">
        <f>SUMIF(Table1[[#Headers],[Steam Consumption]:[CHW Consumption_2]], "DW*",D1317:AE1317)</f>
        <v>0</v>
      </c>
      <c r="AL1317" s="9">
        <f>Table1[[#This Row],[Total Elec Consumption]]*3.412</f>
        <v>122477.26031746031</v>
      </c>
      <c r="AM1317" s="9">
        <f>Table1[[#This Row],[Total Gas Consumption]]*1</f>
        <v>0</v>
      </c>
      <c r="AN1317" s="9">
        <f>Table1[[#This Row],[Total Steam Consumption]]*950/1000</f>
        <v>0</v>
      </c>
      <c r="AO1317" s="9">
        <f>Table1[[#This Row],[Total HW Consumption]]</f>
        <v>0</v>
      </c>
      <c r="AP1317" s="9">
        <f>Table1[[#This Row],[Total CHW Consumption]]</f>
        <v>0</v>
      </c>
      <c r="AQ1317" s="9">
        <f>Table1[[#This Row],[Total DW Consumption]]*0</f>
        <v>0</v>
      </c>
      <c r="AR1317" s="9">
        <f>SUM(Table1[[#This Row],[Total Elec Energy]:[Total DW Energy]])</f>
        <v>122477.26031746031</v>
      </c>
      <c r="AS1317" s="7">
        <f>IFERROR(Table1[[#This Row],[Total Building Energy (kBTU)]]/Table1[[#This Row],[Building Area]],0)</f>
        <v>1.518438635227626</v>
      </c>
    </row>
    <row r="1318" spans="1:45" x14ac:dyDescent="0.25">
      <c r="A1318" s="4">
        <v>44713</v>
      </c>
      <c r="B1318" t="s">
        <v>114</v>
      </c>
      <c r="C1318">
        <f>VLOOKUP(Table1[[#This Row],[Building]],Building_Areas,2,FALSE)</f>
        <v>102517</v>
      </c>
      <c r="D1318">
        <v>0</v>
      </c>
      <c r="E1318">
        <v>45609.599999999999</v>
      </c>
      <c r="F1318">
        <v>155619.9552</v>
      </c>
      <c r="G1318">
        <v>1.517991700888633</v>
      </c>
      <c r="AF1318" s="9">
        <f>SUMIF(Table1[[#Headers],[Steam Consumption]:[CHW Consumption_2]], "Elec*",D1318:AE1318)</f>
        <v>45609.599999999999</v>
      </c>
      <c r="AG1318" s="9">
        <f>SUMIF(Table1[[#Headers],[Steam Consumption]:[CHW Consumption_2]], "Gas*",D1318:AE1318)</f>
        <v>0</v>
      </c>
      <c r="AH1318" s="9">
        <f>SUMIF(Table1[[#Headers],[Steam Consumption]:[CHW Consumption_2]], "Steam*",D1318:AE1318)</f>
        <v>0</v>
      </c>
      <c r="AI1318" s="9">
        <f>SUMIF(Table1[[#Headers],[Steam Consumption]:[CHW Consumption_2]], "HW *",D1318:AE1318)</f>
        <v>0</v>
      </c>
      <c r="AJ1318" s="9">
        <f>SUMIF(Table1[[#Headers],[Steam Consumption]:[CHW Consumption_2]], "CHW*",D1318:AE1318)</f>
        <v>0</v>
      </c>
      <c r="AK1318" s="9">
        <f>SUMIF(Table1[[#Headers],[Steam Consumption]:[CHW Consumption_2]], "DW*",D1318:AE1318)</f>
        <v>0</v>
      </c>
      <c r="AL1318" s="9">
        <f>Table1[[#This Row],[Total Elec Consumption]]*3.412</f>
        <v>155619.9552</v>
      </c>
      <c r="AM1318" s="9">
        <f>Table1[[#This Row],[Total Gas Consumption]]*1</f>
        <v>0</v>
      </c>
      <c r="AN1318" s="9">
        <f>Table1[[#This Row],[Total Steam Consumption]]*950/1000</f>
        <v>0</v>
      </c>
      <c r="AO1318" s="9">
        <f>Table1[[#This Row],[Total HW Consumption]]</f>
        <v>0</v>
      </c>
      <c r="AP1318" s="9">
        <f>Table1[[#This Row],[Total CHW Consumption]]</f>
        <v>0</v>
      </c>
      <c r="AQ1318" s="9">
        <f>Table1[[#This Row],[Total DW Consumption]]*0</f>
        <v>0</v>
      </c>
      <c r="AR1318" s="9">
        <f>SUM(Table1[[#This Row],[Total Elec Energy]:[Total DW Energy]])</f>
        <v>155619.9552</v>
      </c>
      <c r="AS1318" s="7">
        <f>IFERROR(Table1[[#This Row],[Total Building Energy (kBTU)]]/Table1[[#This Row],[Building Area]],0)</f>
        <v>1.517991700888633</v>
      </c>
    </row>
    <row r="1319" spans="1:45" x14ac:dyDescent="0.25">
      <c r="A1319" s="4">
        <v>44378</v>
      </c>
      <c r="B1319" t="s">
        <v>109</v>
      </c>
      <c r="C1319">
        <f>VLOOKUP(Table1[[#This Row],[Building]],Building_Areas,2,FALSE)</f>
        <v>30886</v>
      </c>
      <c r="E1319">
        <v>13730</v>
      </c>
      <c r="K1319">
        <v>0</v>
      </c>
      <c r="AF1319" s="9">
        <f>SUMIF(Table1[[#Headers],[Steam Consumption]:[CHW Consumption_2]], "Elec*",D1319:AE1319)</f>
        <v>13730</v>
      </c>
      <c r="AG1319" s="9">
        <f>SUMIF(Table1[[#Headers],[Steam Consumption]:[CHW Consumption_2]], "Gas*",D1319:AE1319)</f>
        <v>0</v>
      </c>
      <c r="AH1319" s="9">
        <f>SUMIF(Table1[[#Headers],[Steam Consumption]:[CHW Consumption_2]], "Steam*",D1319:AE1319)</f>
        <v>0</v>
      </c>
      <c r="AI1319" s="9">
        <f>SUMIF(Table1[[#Headers],[Steam Consumption]:[CHW Consumption_2]], "HW *",D1319:AE1319)</f>
        <v>0</v>
      </c>
      <c r="AJ1319" s="9">
        <f>SUMIF(Table1[[#Headers],[Steam Consumption]:[CHW Consumption_2]], "CHW*",D1319:AE1319)</f>
        <v>0</v>
      </c>
      <c r="AK1319" s="9">
        <f>SUMIF(Table1[[#Headers],[Steam Consumption]:[CHW Consumption_2]], "DW*",D1319:AE1319)</f>
        <v>0</v>
      </c>
      <c r="AL1319" s="9">
        <f>Table1[[#This Row],[Total Elec Consumption]]*3.412</f>
        <v>46846.76</v>
      </c>
      <c r="AM1319" s="9">
        <f>Table1[[#This Row],[Total Gas Consumption]]*1</f>
        <v>0</v>
      </c>
      <c r="AN1319" s="9">
        <f>Table1[[#This Row],[Total Steam Consumption]]*950/1000</f>
        <v>0</v>
      </c>
      <c r="AO1319" s="9">
        <f>Table1[[#This Row],[Total HW Consumption]]</f>
        <v>0</v>
      </c>
      <c r="AP1319" s="9">
        <f>Table1[[#This Row],[Total CHW Consumption]]</f>
        <v>0</v>
      </c>
      <c r="AQ1319" s="9">
        <f>Table1[[#This Row],[Total DW Consumption]]*0</f>
        <v>0</v>
      </c>
      <c r="AR1319" s="9">
        <f>SUM(Table1[[#This Row],[Total Elec Energy]:[Total DW Energy]])</f>
        <v>46846.76</v>
      </c>
      <c r="AS1319" s="7">
        <f>IFERROR(Table1[[#This Row],[Total Building Energy (kBTU)]]/Table1[[#This Row],[Building Area]],0)</f>
        <v>1.5167635822055301</v>
      </c>
    </row>
    <row r="1320" spans="1:45" x14ac:dyDescent="0.25">
      <c r="A1320" s="4">
        <v>43344</v>
      </c>
      <c r="B1320" t="s">
        <v>64</v>
      </c>
      <c r="C1320">
        <f>VLOOKUP(Table1[[#This Row],[Building]],Building_Areas,2,FALSE)</f>
        <v>80660</v>
      </c>
      <c r="F1320">
        <v>122081.2246031746</v>
      </c>
      <c r="G1320">
        <v>1.5135286957993379</v>
      </c>
      <c r="H1320">
        <v>35208.888888888891</v>
      </c>
      <c r="I1320">
        <v>571.07142857142856</v>
      </c>
      <c r="AF1320" s="9">
        <f>SUMIF(Table1[[#Headers],[Steam Consumption]:[CHW Consumption_2]], "Elec*",D1320:AE1320)</f>
        <v>35779.960317460318</v>
      </c>
      <c r="AG1320" s="9">
        <f>SUMIF(Table1[[#Headers],[Steam Consumption]:[CHW Consumption_2]], "Gas*",D1320:AE1320)</f>
        <v>0</v>
      </c>
      <c r="AH1320" s="9">
        <f>SUMIF(Table1[[#Headers],[Steam Consumption]:[CHW Consumption_2]], "Steam*",D1320:AE1320)</f>
        <v>0</v>
      </c>
      <c r="AI1320" s="9">
        <f>SUMIF(Table1[[#Headers],[Steam Consumption]:[CHW Consumption_2]], "HW *",D1320:AE1320)</f>
        <v>0</v>
      </c>
      <c r="AJ1320" s="9">
        <f>SUMIF(Table1[[#Headers],[Steam Consumption]:[CHW Consumption_2]], "CHW*",D1320:AE1320)</f>
        <v>0</v>
      </c>
      <c r="AK1320" s="9">
        <f>SUMIF(Table1[[#Headers],[Steam Consumption]:[CHW Consumption_2]], "DW*",D1320:AE1320)</f>
        <v>0</v>
      </c>
      <c r="AL1320" s="9">
        <f>Table1[[#This Row],[Total Elec Consumption]]*3.412</f>
        <v>122081.2246031746</v>
      </c>
      <c r="AM1320" s="9">
        <f>Table1[[#This Row],[Total Gas Consumption]]*1</f>
        <v>0</v>
      </c>
      <c r="AN1320" s="9">
        <f>Table1[[#This Row],[Total Steam Consumption]]*950/1000</f>
        <v>0</v>
      </c>
      <c r="AO1320" s="9">
        <f>Table1[[#This Row],[Total HW Consumption]]</f>
        <v>0</v>
      </c>
      <c r="AP1320" s="9">
        <f>Table1[[#This Row],[Total CHW Consumption]]</f>
        <v>0</v>
      </c>
      <c r="AQ1320" s="9">
        <f>Table1[[#This Row],[Total DW Consumption]]*0</f>
        <v>0</v>
      </c>
      <c r="AR1320" s="9">
        <f>SUM(Table1[[#This Row],[Total Elec Energy]:[Total DW Energy]])</f>
        <v>122081.2246031746</v>
      </c>
      <c r="AS1320" s="7">
        <f>IFERROR(Table1[[#This Row],[Total Building Energy (kBTU)]]/Table1[[#This Row],[Building Area]],0)</f>
        <v>1.5135286957993379</v>
      </c>
    </row>
    <row r="1321" spans="1:45" x14ac:dyDescent="0.25">
      <c r="A1321" s="4">
        <v>43344</v>
      </c>
      <c r="B1321" t="s">
        <v>115</v>
      </c>
      <c r="C1321">
        <f>VLOOKUP(Table1[[#This Row],[Building]],Building_Areas,2,FALSE)</f>
        <v>12876</v>
      </c>
      <c r="E1321">
        <v>5702.4000000000005</v>
      </c>
      <c r="F1321">
        <v>19456.588800000001</v>
      </c>
      <c r="G1321">
        <v>1.511073998136067</v>
      </c>
      <c r="AF1321" s="9">
        <f>SUMIF(Table1[[#Headers],[Steam Consumption]:[CHW Consumption_2]], "Elec*",D1321:AE1321)</f>
        <v>5702.4000000000005</v>
      </c>
      <c r="AG1321" s="9">
        <f>SUMIF(Table1[[#Headers],[Steam Consumption]:[CHW Consumption_2]], "Gas*",D1321:AE1321)</f>
        <v>0</v>
      </c>
      <c r="AH1321" s="9">
        <f>SUMIF(Table1[[#Headers],[Steam Consumption]:[CHW Consumption_2]], "Steam*",D1321:AE1321)</f>
        <v>0</v>
      </c>
      <c r="AI1321" s="9">
        <f>SUMIF(Table1[[#Headers],[Steam Consumption]:[CHW Consumption_2]], "HW *",D1321:AE1321)</f>
        <v>0</v>
      </c>
      <c r="AJ1321" s="9">
        <f>SUMIF(Table1[[#Headers],[Steam Consumption]:[CHW Consumption_2]], "CHW*",D1321:AE1321)</f>
        <v>0</v>
      </c>
      <c r="AK1321" s="9">
        <f>SUMIF(Table1[[#Headers],[Steam Consumption]:[CHW Consumption_2]], "DW*",D1321:AE1321)</f>
        <v>0</v>
      </c>
      <c r="AL1321" s="9">
        <f>Table1[[#This Row],[Total Elec Consumption]]*3.412</f>
        <v>19456.588800000001</v>
      </c>
      <c r="AM1321" s="9">
        <f>Table1[[#This Row],[Total Gas Consumption]]*1</f>
        <v>0</v>
      </c>
      <c r="AN1321" s="9">
        <f>Table1[[#This Row],[Total Steam Consumption]]*950/1000</f>
        <v>0</v>
      </c>
      <c r="AO1321" s="9">
        <f>Table1[[#This Row],[Total HW Consumption]]</f>
        <v>0</v>
      </c>
      <c r="AP1321" s="9">
        <f>Table1[[#This Row],[Total CHW Consumption]]</f>
        <v>0</v>
      </c>
      <c r="AQ1321" s="9">
        <f>Table1[[#This Row],[Total DW Consumption]]*0</f>
        <v>0</v>
      </c>
      <c r="AR1321" s="9">
        <f>SUM(Table1[[#This Row],[Total Elec Energy]:[Total DW Energy]])</f>
        <v>19456.588800000001</v>
      </c>
      <c r="AS1321" s="7">
        <f>IFERROR(Table1[[#This Row],[Total Building Energy (kBTU)]]/Table1[[#This Row],[Building Area]],0)</f>
        <v>1.5110739981360672</v>
      </c>
    </row>
    <row r="1322" spans="1:45" x14ac:dyDescent="0.25">
      <c r="A1322" s="4">
        <v>43252</v>
      </c>
      <c r="B1322" t="s">
        <v>66</v>
      </c>
      <c r="C1322">
        <f>VLOOKUP(Table1[[#This Row],[Building]],Building_Areas,2,FALSE)</f>
        <v>39542</v>
      </c>
      <c r="D1322">
        <v>310.71428571428572</v>
      </c>
      <c r="E1322">
        <v>17408.400000000001</v>
      </c>
      <c r="F1322">
        <v>342768.88937142858</v>
      </c>
      <c r="G1322">
        <v>8.6684762877808055</v>
      </c>
      <c r="AF1322" s="9">
        <f>SUMIF(Table1[[#Headers],[Steam Consumption]:[CHW Consumption_2]], "Elec*",D1322:AE1322)</f>
        <v>17408.400000000001</v>
      </c>
      <c r="AG1322" s="9">
        <f>SUMIF(Table1[[#Headers],[Steam Consumption]:[CHW Consumption_2]], "Gas*",D1322:AE1322)</f>
        <v>0</v>
      </c>
      <c r="AH1322" s="9">
        <f>SUMIF(Table1[[#Headers],[Steam Consumption]:[CHW Consumption_2]], "Steam*",D1322:AE1322)</f>
        <v>310.71428571428572</v>
      </c>
      <c r="AI1322" s="9">
        <f>SUMIF(Table1[[#Headers],[Steam Consumption]:[CHW Consumption_2]], "HW *",D1322:AE1322)</f>
        <v>0</v>
      </c>
      <c r="AJ1322" s="9">
        <f>SUMIF(Table1[[#Headers],[Steam Consumption]:[CHW Consumption_2]], "CHW*",D1322:AE1322)</f>
        <v>0</v>
      </c>
      <c r="AK1322" s="9">
        <f>SUMIF(Table1[[#Headers],[Steam Consumption]:[CHW Consumption_2]], "DW*",D1322:AE1322)</f>
        <v>0</v>
      </c>
      <c r="AL1322" s="9">
        <f>Table1[[#This Row],[Total Elec Consumption]]*3.412</f>
        <v>59397.460800000001</v>
      </c>
      <c r="AM1322" s="9">
        <f>Table1[[#This Row],[Total Gas Consumption]]*1</f>
        <v>0</v>
      </c>
      <c r="AN1322" s="9">
        <f>Table1[[#This Row],[Total Steam Consumption]]*950/1000</f>
        <v>295.17857142857144</v>
      </c>
      <c r="AO1322" s="9">
        <f>Table1[[#This Row],[Total HW Consumption]]</f>
        <v>0</v>
      </c>
      <c r="AP1322" s="9">
        <f>Table1[[#This Row],[Total CHW Consumption]]</f>
        <v>0</v>
      </c>
      <c r="AQ1322" s="9">
        <f>Table1[[#This Row],[Total DW Consumption]]*0</f>
        <v>0</v>
      </c>
      <c r="AR1322" s="9">
        <f>SUM(Table1[[#This Row],[Total Elec Energy]:[Total DW Energy]])</f>
        <v>59692.639371428573</v>
      </c>
      <c r="AS1322" s="7">
        <f>IFERROR(Table1[[#This Row],[Total Building Energy (kBTU)]]/Table1[[#This Row],[Building Area]],0)</f>
        <v>1.5096009147597131</v>
      </c>
    </row>
    <row r="1323" spans="1:45" x14ac:dyDescent="0.25">
      <c r="A1323" s="4">
        <v>43862</v>
      </c>
      <c r="B1323" t="s">
        <v>64</v>
      </c>
      <c r="C1323">
        <f>VLOOKUP(Table1[[#This Row],[Building]],Building_Areas,2,FALSE)</f>
        <v>80660</v>
      </c>
      <c r="F1323">
        <v>121730.25315764709</v>
      </c>
      <c r="G1323">
        <v>1.509177450503931</v>
      </c>
      <c r="H1323">
        <v>35402.176470588238</v>
      </c>
      <c r="I1323">
        <v>274.92</v>
      </c>
      <c r="AF1323" s="9">
        <f>SUMIF(Table1[[#Headers],[Steam Consumption]:[CHW Consumption_2]], "Elec*",D1323:AE1323)</f>
        <v>35677.096470588236</v>
      </c>
      <c r="AG1323" s="9">
        <f>SUMIF(Table1[[#Headers],[Steam Consumption]:[CHW Consumption_2]], "Gas*",D1323:AE1323)</f>
        <v>0</v>
      </c>
      <c r="AH1323" s="9">
        <f>SUMIF(Table1[[#Headers],[Steam Consumption]:[CHW Consumption_2]], "Steam*",D1323:AE1323)</f>
        <v>0</v>
      </c>
      <c r="AI1323" s="9">
        <f>SUMIF(Table1[[#Headers],[Steam Consumption]:[CHW Consumption_2]], "HW *",D1323:AE1323)</f>
        <v>0</v>
      </c>
      <c r="AJ1323" s="9">
        <f>SUMIF(Table1[[#Headers],[Steam Consumption]:[CHW Consumption_2]], "CHW*",D1323:AE1323)</f>
        <v>0</v>
      </c>
      <c r="AK1323" s="9">
        <f>SUMIF(Table1[[#Headers],[Steam Consumption]:[CHW Consumption_2]], "DW*",D1323:AE1323)</f>
        <v>0</v>
      </c>
      <c r="AL1323" s="9">
        <f>Table1[[#This Row],[Total Elec Consumption]]*3.412</f>
        <v>121730.25315764706</v>
      </c>
      <c r="AM1323" s="9">
        <f>Table1[[#This Row],[Total Gas Consumption]]*1</f>
        <v>0</v>
      </c>
      <c r="AN1323" s="9">
        <f>Table1[[#This Row],[Total Steam Consumption]]*950/1000</f>
        <v>0</v>
      </c>
      <c r="AO1323" s="9">
        <f>Table1[[#This Row],[Total HW Consumption]]</f>
        <v>0</v>
      </c>
      <c r="AP1323" s="9">
        <f>Table1[[#This Row],[Total CHW Consumption]]</f>
        <v>0</v>
      </c>
      <c r="AQ1323" s="9">
        <f>Table1[[#This Row],[Total DW Consumption]]*0</f>
        <v>0</v>
      </c>
      <c r="AR1323" s="9">
        <f>SUM(Table1[[#This Row],[Total Elec Energy]:[Total DW Energy]])</f>
        <v>121730.25315764706</v>
      </c>
      <c r="AS1323" s="7">
        <f>IFERROR(Table1[[#This Row],[Total Building Energy (kBTU)]]/Table1[[#This Row],[Building Area]],0)</f>
        <v>1.5091774505039308</v>
      </c>
    </row>
    <row r="1324" spans="1:45" x14ac:dyDescent="0.25">
      <c r="A1324" s="4">
        <v>43497</v>
      </c>
      <c r="B1324" t="s">
        <v>64</v>
      </c>
      <c r="C1324">
        <f>VLOOKUP(Table1[[#This Row],[Building]],Building_Areas,2,FALSE)</f>
        <v>80660</v>
      </c>
      <c r="F1324">
        <v>121644.4271538461</v>
      </c>
      <c r="G1324">
        <v>1.508113403841385</v>
      </c>
      <c r="H1324">
        <v>35187.25</v>
      </c>
      <c r="I1324">
        <v>464.69230769230768</v>
      </c>
      <c r="AF1324" s="9">
        <f>SUMIF(Table1[[#Headers],[Steam Consumption]:[CHW Consumption_2]], "Elec*",D1324:AE1324)</f>
        <v>35651.942307692305</v>
      </c>
      <c r="AG1324" s="9">
        <f>SUMIF(Table1[[#Headers],[Steam Consumption]:[CHW Consumption_2]], "Gas*",D1324:AE1324)</f>
        <v>0</v>
      </c>
      <c r="AH1324" s="9">
        <f>SUMIF(Table1[[#Headers],[Steam Consumption]:[CHW Consumption_2]], "Steam*",D1324:AE1324)</f>
        <v>0</v>
      </c>
      <c r="AI1324" s="9">
        <f>SUMIF(Table1[[#Headers],[Steam Consumption]:[CHW Consumption_2]], "HW *",D1324:AE1324)</f>
        <v>0</v>
      </c>
      <c r="AJ1324" s="9">
        <f>SUMIF(Table1[[#Headers],[Steam Consumption]:[CHW Consumption_2]], "CHW*",D1324:AE1324)</f>
        <v>0</v>
      </c>
      <c r="AK1324" s="9">
        <f>SUMIF(Table1[[#Headers],[Steam Consumption]:[CHW Consumption_2]], "DW*",D1324:AE1324)</f>
        <v>0</v>
      </c>
      <c r="AL1324" s="9">
        <f>Table1[[#This Row],[Total Elec Consumption]]*3.412</f>
        <v>121644.42715384615</v>
      </c>
      <c r="AM1324" s="9">
        <f>Table1[[#This Row],[Total Gas Consumption]]*1</f>
        <v>0</v>
      </c>
      <c r="AN1324" s="9">
        <f>Table1[[#This Row],[Total Steam Consumption]]*950/1000</f>
        <v>0</v>
      </c>
      <c r="AO1324" s="9">
        <f>Table1[[#This Row],[Total HW Consumption]]</f>
        <v>0</v>
      </c>
      <c r="AP1324" s="9">
        <f>Table1[[#This Row],[Total CHW Consumption]]</f>
        <v>0</v>
      </c>
      <c r="AQ1324" s="9">
        <f>Table1[[#This Row],[Total DW Consumption]]*0</f>
        <v>0</v>
      </c>
      <c r="AR1324" s="9">
        <f>SUM(Table1[[#This Row],[Total Elec Energy]:[Total DW Energy]])</f>
        <v>121644.42715384615</v>
      </c>
      <c r="AS1324" s="7">
        <f>IFERROR(Table1[[#This Row],[Total Building Energy (kBTU)]]/Table1[[#This Row],[Building Area]],0)</f>
        <v>1.5081134038413855</v>
      </c>
    </row>
    <row r="1325" spans="1:45" x14ac:dyDescent="0.25">
      <c r="A1325" s="4">
        <v>43405</v>
      </c>
      <c r="B1325" t="s">
        <v>65</v>
      </c>
      <c r="C1325">
        <f>VLOOKUP(Table1[[#This Row],[Building]],Building_Areas,2,FALSE)</f>
        <v>82554</v>
      </c>
      <c r="D1325">
        <v>0</v>
      </c>
      <c r="E1325">
        <v>36474.545454545463</v>
      </c>
      <c r="F1325">
        <v>124451.14909090909</v>
      </c>
      <c r="G1325">
        <v>1.5075120417049339</v>
      </c>
      <c r="AF1325" s="9">
        <f>SUMIF(Table1[[#Headers],[Steam Consumption]:[CHW Consumption_2]], "Elec*",D1325:AE1325)</f>
        <v>36474.545454545463</v>
      </c>
      <c r="AG1325" s="9">
        <f>SUMIF(Table1[[#Headers],[Steam Consumption]:[CHW Consumption_2]], "Gas*",D1325:AE1325)</f>
        <v>0</v>
      </c>
      <c r="AH1325" s="9">
        <f>SUMIF(Table1[[#Headers],[Steam Consumption]:[CHW Consumption_2]], "Steam*",D1325:AE1325)</f>
        <v>0</v>
      </c>
      <c r="AI1325" s="9">
        <f>SUMIF(Table1[[#Headers],[Steam Consumption]:[CHW Consumption_2]], "HW *",D1325:AE1325)</f>
        <v>0</v>
      </c>
      <c r="AJ1325" s="9">
        <f>SUMIF(Table1[[#Headers],[Steam Consumption]:[CHW Consumption_2]], "CHW*",D1325:AE1325)</f>
        <v>0</v>
      </c>
      <c r="AK1325" s="9">
        <f>SUMIF(Table1[[#Headers],[Steam Consumption]:[CHW Consumption_2]], "DW*",D1325:AE1325)</f>
        <v>0</v>
      </c>
      <c r="AL1325" s="9">
        <f>Table1[[#This Row],[Total Elec Consumption]]*3.412</f>
        <v>124451.14909090912</v>
      </c>
      <c r="AM1325" s="9">
        <f>Table1[[#This Row],[Total Gas Consumption]]*1</f>
        <v>0</v>
      </c>
      <c r="AN1325" s="9">
        <f>Table1[[#This Row],[Total Steam Consumption]]*950/1000</f>
        <v>0</v>
      </c>
      <c r="AO1325" s="9">
        <f>Table1[[#This Row],[Total HW Consumption]]</f>
        <v>0</v>
      </c>
      <c r="AP1325" s="9">
        <f>Table1[[#This Row],[Total CHW Consumption]]</f>
        <v>0</v>
      </c>
      <c r="AQ1325" s="9">
        <f>Table1[[#This Row],[Total DW Consumption]]*0</f>
        <v>0</v>
      </c>
      <c r="AR1325" s="9">
        <f>SUM(Table1[[#This Row],[Total Elec Energy]:[Total DW Energy]])</f>
        <v>124451.14909090912</v>
      </c>
      <c r="AS1325" s="7">
        <f>IFERROR(Table1[[#This Row],[Total Building Energy (kBTU)]]/Table1[[#This Row],[Building Area]],0)</f>
        <v>1.5075120417049339</v>
      </c>
    </row>
    <row r="1326" spans="1:45" x14ac:dyDescent="0.25">
      <c r="A1326" s="4">
        <v>44256</v>
      </c>
      <c r="B1326" t="s">
        <v>194</v>
      </c>
      <c r="C1326">
        <f>VLOOKUP(Table1[[#This Row],[Building]],Building_Areas,2,FALSE)</f>
        <v>93667</v>
      </c>
      <c r="F1326">
        <v>312215.46096551721</v>
      </c>
      <c r="G1326">
        <v>3.333249287000942</v>
      </c>
      <c r="H1326">
        <v>0</v>
      </c>
      <c r="I1326">
        <v>13938.24137931035</v>
      </c>
      <c r="K1326">
        <v>93491.724137931029</v>
      </c>
      <c r="L1326">
        <v>264564.68965517241</v>
      </c>
      <c r="AF1326" s="9">
        <f>SUMIF(Table1[[#Headers],[Steam Consumption]:[CHW Consumption_2]], "Elec*",D1326:AE1326)</f>
        <v>13938.24137931035</v>
      </c>
      <c r="AG1326" s="9">
        <f>SUMIF(Table1[[#Headers],[Steam Consumption]:[CHW Consumption_2]], "Gas*",D1326:AE1326)</f>
        <v>0</v>
      </c>
      <c r="AH1326" s="9">
        <f>SUMIF(Table1[[#Headers],[Steam Consumption]:[CHW Consumption_2]], "Steam*",D1326:AE1326)</f>
        <v>0</v>
      </c>
      <c r="AI1326" s="9">
        <f>SUMIF(Table1[[#Headers],[Steam Consumption]:[CHW Consumption_2]], "HW *",D1326:AE1326)</f>
        <v>93491.724137931029</v>
      </c>
      <c r="AJ1326" s="9">
        <f>SUMIF(Table1[[#Headers],[Steam Consumption]:[CHW Consumption_2]], "CHW*",D1326:AE1326)</f>
        <v>0</v>
      </c>
      <c r="AK1326" s="9">
        <f>SUMIF(Table1[[#Headers],[Steam Consumption]:[CHW Consumption_2]], "DW*",D1326:AE1326)</f>
        <v>264564.68965517241</v>
      </c>
      <c r="AL1326" s="9">
        <f>Table1[[#This Row],[Total Elec Consumption]]*3.412</f>
        <v>47557.279586206911</v>
      </c>
      <c r="AM1326" s="9">
        <f>Table1[[#This Row],[Total Gas Consumption]]*1</f>
        <v>0</v>
      </c>
      <c r="AN1326" s="9">
        <f>Table1[[#This Row],[Total Steam Consumption]]*950/1000</f>
        <v>0</v>
      </c>
      <c r="AO1326" s="9">
        <f>Table1[[#This Row],[Total HW Consumption]]</f>
        <v>93491.724137931029</v>
      </c>
      <c r="AP1326" s="9">
        <f>Table1[[#This Row],[Total CHW Consumption]]</f>
        <v>0</v>
      </c>
      <c r="AQ1326" s="9">
        <f>Table1[[#This Row],[Total DW Consumption]]*0</f>
        <v>0</v>
      </c>
      <c r="AR1326" s="9">
        <f>SUM(Table1[[#This Row],[Total Elec Energy]:[Total DW Energy]])</f>
        <v>141049.00372413793</v>
      </c>
      <c r="AS1326" s="7">
        <f>IFERROR(Table1[[#This Row],[Total Building Energy (kBTU)]]/Table1[[#This Row],[Building Area]],0)</f>
        <v>1.5058558908061317</v>
      </c>
    </row>
    <row r="1327" spans="1:45" x14ac:dyDescent="0.25">
      <c r="A1327" s="4">
        <v>43800</v>
      </c>
      <c r="B1327" t="s">
        <v>64</v>
      </c>
      <c r="C1327">
        <f>VLOOKUP(Table1[[#This Row],[Building]],Building_Areas,2,FALSE)</f>
        <v>80660</v>
      </c>
      <c r="F1327">
        <v>121434.090962963</v>
      </c>
      <c r="G1327">
        <v>1.505505714889201</v>
      </c>
      <c r="H1327">
        <v>35429.555555555547</v>
      </c>
      <c r="I1327">
        <v>160.7407407407407</v>
      </c>
      <c r="AF1327" s="9">
        <f>SUMIF(Table1[[#Headers],[Steam Consumption]:[CHW Consumption_2]], "Elec*",D1327:AE1327)</f>
        <v>35590.296296296285</v>
      </c>
      <c r="AG1327" s="9">
        <f>SUMIF(Table1[[#Headers],[Steam Consumption]:[CHW Consumption_2]], "Gas*",D1327:AE1327)</f>
        <v>0</v>
      </c>
      <c r="AH1327" s="9">
        <f>SUMIF(Table1[[#Headers],[Steam Consumption]:[CHW Consumption_2]], "Steam*",D1327:AE1327)</f>
        <v>0</v>
      </c>
      <c r="AI1327" s="9">
        <f>SUMIF(Table1[[#Headers],[Steam Consumption]:[CHW Consumption_2]], "HW *",D1327:AE1327)</f>
        <v>0</v>
      </c>
      <c r="AJ1327" s="9">
        <f>SUMIF(Table1[[#Headers],[Steam Consumption]:[CHW Consumption_2]], "CHW*",D1327:AE1327)</f>
        <v>0</v>
      </c>
      <c r="AK1327" s="9">
        <f>SUMIF(Table1[[#Headers],[Steam Consumption]:[CHW Consumption_2]], "DW*",D1327:AE1327)</f>
        <v>0</v>
      </c>
      <c r="AL1327" s="9">
        <f>Table1[[#This Row],[Total Elec Consumption]]*3.412</f>
        <v>121434.09096296292</v>
      </c>
      <c r="AM1327" s="9">
        <f>Table1[[#This Row],[Total Gas Consumption]]*1</f>
        <v>0</v>
      </c>
      <c r="AN1327" s="9">
        <f>Table1[[#This Row],[Total Steam Consumption]]*950/1000</f>
        <v>0</v>
      </c>
      <c r="AO1327" s="9">
        <f>Table1[[#This Row],[Total HW Consumption]]</f>
        <v>0</v>
      </c>
      <c r="AP1327" s="9">
        <f>Table1[[#This Row],[Total CHW Consumption]]</f>
        <v>0</v>
      </c>
      <c r="AQ1327" s="9">
        <f>Table1[[#This Row],[Total DW Consumption]]*0</f>
        <v>0</v>
      </c>
      <c r="AR1327" s="9">
        <f>SUM(Table1[[#This Row],[Total Elec Energy]:[Total DW Energy]])</f>
        <v>121434.09096296292</v>
      </c>
      <c r="AS1327" s="7">
        <f>IFERROR(Table1[[#This Row],[Total Building Energy (kBTU)]]/Table1[[#This Row],[Building Area]],0)</f>
        <v>1.5055057148892006</v>
      </c>
    </row>
    <row r="1328" spans="1:45" x14ac:dyDescent="0.25">
      <c r="A1328" s="4">
        <v>43800</v>
      </c>
      <c r="B1328" t="s">
        <v>122</v>
      </c>
      <c r="C1328">
        <f>VLOOKUP(Table1[[#This Row],[Building]],Building_Areas,2,FALSE)</f>
        <v>83906</v>
      </c>
      <c r="D1328">
        <v>0</v>
      </c>
      <c r="F1328">
        <v>126197.7484444444</v>
      </c>
      <c r="G1328">
        <v>1.504037237437662</v>
      </c>
      <c r="H1328">
        <v>26567</v>
      </c>
      <c r="I1328">
        <v>10419.44444444444</v>
      </c>
      <c r="N1328">
        <v>0</v>
      </c>
      <c r="AF1328" s="9">
        <f>SUMIF(Table1[[#Headers],[Steam Consumption]:[CHW Consumption_2]], "Elec*",D1328:AE1328)</f>
        <v>36986.444444444438</v>
      </c>
      <c r="AG1328" s="9">
        <f>SUMIF(Table1[[#Headers],[Steam Consumption]:[CHW Consumption_2]], "Gas*",D1328:AE1328)</f>
        <v>0</v>
      </c>
      <c r="AH1328" s="9">
        <f>SUMIF(Table1[[#Headers],[Steam Consumption]:[CHW Consumption_2]], "Steam*",D1328:AE1328)</f>
        <v>0</v>
      </c>
      <c r="AI1328" s="9">
        <f>SUMIF(Table1[[#Headers],[Steam Consumption]:[CHW Consumption_2]], "HW *",D1328:AE1328)</f>
        <v>0</v>
      </c>
      <c r="AJ1328" s="9">
        <f>SUMIF(Table1[[#Headers],[Steam Consumption]:[CHW Consumption_2]], "CHW*",D1328:AE1328)</f>
        <v>0</v>
      </c>
      <c r="AK1328" s="9">
        <f>SUMIF(Table1[[#Headers],[Steam Consumption]:[CHW Consumption_2]], "DW*",D1328:AE1328)</f>
        <v>0</v>
      </c>
      <c r="AL1328" s="9">
        <f>Table1[[#This Row],[Total Elec Consumption]]*3.412</f>
        <v>126197.74844444441</v>
      </c>
      <c r="AM1328" s="9">
        <f>Table1[[#This Row],[Total Gas Consumption]]*1</f>
        <v>0</v>
      </c>
      <c r="AN1328" s="9">
        <f>Table1[[#This Row],[Total Steam Consumption]]*950/1000</f>
        <v>0</v>
      </c>
      <c r="AO1328" s="9">
        <f>Table1[[#This Row],[Total HW Consumption]]</f>
        <v>0</v>
      </c>
      <c r="AP1328" s="9">
        <f>Table1[[#This Row],[Total CHW Consumption]]</f>
        <v>0</v>
      </c>
      <c r="AQ1328" s="9">
        <f>Table1[[#This Row],[Total DW Consumption]]*0</f>
        <v>0</v>
      </c>
      <c r="AR1328" s="9">
        <f>SUM(Table1[[#This Row],[Total Elec Energy]:[Total DW Energy]])</f>
        <v>126197.74844444441</v>
      </c>
      <c r="AS1328" s="7">
        <f>IFERROR(Table1[[#This Row],[Total Building Energy (kBTU)]]/Table1[[#This Row],[Building Area]],0)</f>
        <v>1.5040372374376614</v>
      </c>
    </row>
    <row r="1329" spans="1:45" x14ac:dyDescent="0.25">
      <c r="A1329" s="4">
        <v>44044</v>
      </c>
      <c r="B1329" t="s">
        <v>109</v>
      </c>
      <c r="C1329">
        <f>VLOOKUP(Table1[[#This Row],[Building]],Building_Areas,2,FALSE)</f>
        <v>30886</v>
      </c>
      <c r="E1329">
        <v>13607.966666666671</v>
      </c>
      <c r="F1329">
        <v>46430.38226666666</v>
      </c>
      <c r="G1329">
        <v>1.5032824667055189</v>
      </c>
      <c r="K1329">
        <v>0</v>
      </c>
      <c r="N1329">
        <v>0</v>
      </c>
      <c r="AF1329" s="9">
        <f>SUMIF(Table1[[#Headers],[Steam Consumption]:[CHW Consumption_2]], "Elec*",D1329:AE1329)</f>
        <v>13607.966666666671</v>
      </c>
      <c r="AG1329" s="9">
        <f>SUMIF(Table1[[#Headers],[Steam Consumption]:[CHW Consumption_2]], "Gas*",D1329:AE1329)</f>
        <v>0</v>
      </c>
      <c r="AH1329" s="9">
        <f>SUMIF(Table1[[#Headers],[Steam Consumption]:[CHW Consumption_2]], "Steam*",D1329:AE1329)</f>
        <v>0</v>
      </c>
      <c r="AI1329" s="9">
        <f>SUMIF(Table1[[#Headers],[Steam Consumption]:[CHW Consumption_2]], "HW *",D1329:AE1329)</f>
        <v>0</v>
      </c>
      <c r="AJ1329" s="9">
        <f>SUMIF(Table1[[#Headers],[Steam Consumption]:[CHW Consumption_2]], "CHW*",D1329:AE1329)</f>
        <v>0</v>
      </c>
      <c r="AK1329" s="9">
        <f>SUMIF(Table1[[#Headers],[Steam Consumption]:[CHW Consumption_2]], "DW*",D1329:AE1329)</f>
        <v>0</v>
      </c>
      <c r="AL1329" s="9">
        <f>Table1[[#This Row],[Total Elec Consumption]]*3.412</f>
        <v>46430.382266666682</v>
      </c>
      <c r="AM1329" s="9">
        <f>Table1[[#This Row],[Total Gas Consumption]]*1</f>
        <v>0</v>
      </c>
      <c r="AN1329" s="9">
        <f>Table1[[#This Row],[Total Steam Consumption]]*950/1000</f>
        <v>0</v>
      </c>
      <c r="AO1329" s="9">
        <f>Table1[[#This Row],[Total HW Consumption]]</f>
        <v>0</v>
      </c>
      <c r="AP1329" s="9">
        <f>Table1[[#This Row],[Total CHW Consumption]]</f>
        <v>0</v>
      </c>
      <c r="AQ1329" s="9">
        <f>Table1[[#This Row],[Total DW Consumption]]*0</f>
        <v>0</v>
      </c>
      <c r="AR1329" s="9">
        <f>SUM(Table1[[#This Row],[Total Elec Energy]:[Total DW Energy]])</f>
        <v>46430.382266666682</v>
      </c>
      <c r="AS1329" s="7">
        <f>IFERROR(Table1[[#This Row],[Total Building Energy (kBTU)]]/Table1[[#This Row],[Building Area]],0)</f>
        <v>1.5032824667055198</v>
      </c>
    </row>
    <row r="1330" spans="1:45" x14ac:dyDescent="0.25">
      <c r="A1330" s="4">
        <v>43282</v>
      </c>
      <c r="B1330" t="s">
        <v>116</v>
      </c>
      <c r="C1330">
        <f>VLOOKUP(Table1[[#This Row],[Building]],Building_Areas,2,FALSE)</f>
        <v>12876</v>
      </c>
      <c r="E1330">
        <v>5670.4285714288708</v>
      </c>
      <c r="F1330">
        <v>19347.502285715309</v>
      </c>
      <c r="G1330">
        <v>1.502601917188203</v>
      </c>
      <c r="AF1330" s="9">
        <f>SUMIF(Table1[[#Headers],[Steam Consumption]:[CHW Consumption_2]], "Elec*",D1330:AE1330)</f>
        <v>5670.4285714288708</v>
      </c>
      <c r="AG1330" s="9">
        <f>SUMIF(Table1[[#Headers],[Steam Consumption]:[CHW Consumption_2]], "Gas*",D1330:AE1330)</f>
        <v>0</v>
      </c>
      <c r="AH1330" s="9">
        <f>SUMIF(Table1[[#Headers],[Steam Consumption]:[CHW Consumption_2]], "Steam*",D1330:AE1330)</f>
        <v>0</v>
      </c>
      <c r="AI1330" s="9">
        <f>SUMIF(Table1[[#Headers],[Steam Consumption]:[CHW Consumption_2]], "HW *",D1330:AE1330)</f>
        <v>0</v>
      </c>
      <c r="AJ1330" s="9">
        <f>SUMIF(Table1[[#Headers],[Steam Consumption]:[CHW Consumption_2]], "CHW*",D1330:AE1330)</f>
        <v>0</v>
      </c>
      <c r="AK1330" s="9">
        <f>SUMIF(Table1[[#Headers],[Steam Consumption]:[CHW Consumption_2]], "DW*",D1330:AE1330)</f>
        <v>0</v>
      </c>
      <c r="AL1330" s="9">
        <f>Table1[[#This Row],[Total Elec Consumption]]*3.412</f>
        <v>19347.502285715305</v>
      </c>
      <c r="AM1330" s="9">
        <f>Table1[[#This Row],[Total Gas Consumption]]*1</f>
        <v>0</v>
      </c>
      <c r="AN1330" s="9">
        <f>Table1[[#This Row],[Total Steam Consumption]]*950/1000</f>
        <v>0</v>
      </c>
      <c r="AO1330" s="9">
        <f>Table1[[#This Row],[Total HW Consumption]]</f>
        <v>0</v>
      </c>
      <c r="AP1330" s="9">
        <f>Table1[[#This Row],[Total CHW Consumption]]</f>
        <v>0</v>
      </c>
      <c r="AQ1330" s="9">
        <f>Table1[[#This Row],[Total DW Consumption]]*0</f>
        <v>0</v>
      </c>
      <c r="AR1330" s="9">
        <f>SUM(Table1[[#This Row],[Total Elec Energy]:[Total DW Energy]])</f>
        <v>19347.502285715305</v>
      </c>
      <c r="AS1330" s="7">
        <f>IFERROR(Table1[[#This Row],[Total Building Energy (kBTU)]]/Table1[[#This Row],[Building Area]],0)</f>
        <v>1.5026019171882032</v>
      </c>
    </row>
    <row r="1331" spans="1:45" x14ac:dyDescent="0.25">
      <c r="A1331" s="4">
        <v>44531</v>
      </c>
      <c r="B1331" t="s">
        <v>61</v>
      </c>
      <c r="C1331">
        <f>VLOOKUP(Table1[[#This Row],[Building]],Building_Areas,2,FALSE)</f>
        <v>41576</v>
      </c>
      <c r="D1331">
        <v>0</v>
      </c>
      <c r="E1331">
        <v>18291.476190476191</v>
      </c>
      <c r="F1331">
        <v>62410.516761904757</v>
      </c>
      <c r="G1331">
        <v>1.5011188368747539</v>
      </c>
      <c r="AF1331" s="9">
        <f>SUMIF(Table1[[#Headers],[Steam Consumption]:[CHW Consumption_2]], "Elec*",D1331:AE1331)</f>
        <v>18291.476190476191</v>
      </c>
      <c r="AG1331" s="9">
        <f>SUMIF(Table1[[#Headers],[Steam Consumption]:[CHW Consumption_2]], "Gas*",D1331:AE1331)</f>
        <v>0</v>
      </c>
      <c r="AH1331" s="9">
        <f>SUMIF(Table1[[#Headers],[Steam Consumption]:[CHW Consumption_2]], "Steam*",D1331:AE1331)</f>
        <v>0</v>
      </c>
      <c r="AI1331" s="9">
        <f>SUMIF(Table1[[#Headers],[Steam Consumption]:[CHW Consumption_2]], "HW *",D1331:AE1331)</f>
        <v>0</v>
      </c>
      <c r="AJ1331" s="9">
        <f>SUMIF(Table1[[#Headers],[Steam Consumption]:[CHW Consumption_2]], "CHW*",D1331:AE1331)</f>
        <v>0</v>
      </c>
      <c r="AK1331" s="9">
        <f>SUMIF(Table1[[#Headers],[Steam Consumption]:[CHW Consumption_2]], "DW*",D1331:AE1331)</f>
        <v>0</v>
      </c>
      <c r="AL1331" s="9">
        <f>Table1[[#This Row],[Total Elec Consumption]]*3.412</f>
        <v>62410.516761904764</v>
      </c>
      <c r="AM1331" s="9">
        <f>Table1[[#This Row],[Total Gas Consumption]]*1</f>
        <v>0</v>
      </c>
      <c r="AN1331" s="9">
        <f>Table1[[#This Row],[Total Steam Consumption]]*950/1000</f>
        <v>0</v>
      </c>
      <c r="AO1331" s="9">
        <f>Table1[[#This Row],[Total HW Consumption]]</f>
        <v>0</v>
      </c>
      <c r="AP1331" s="9">
        <f>Table1[[#This Row],[Total CHW Consumption]]</f>
        <v>0</v>
      </c>
      <c r="AQ1331" s="9">
        <f>Table1[[#This Row],[Total DW Consumption]]*0</f>
        <v>0</v>
      </c>
      <c r="AR1331" s="9">
        <f>SUM(Table1[[#This Row],[Total Elec Energy]:[Total DW Energy]])</f>
        <v>62410.516761904764</v>
      </c>
      <c r="AS1331" s="7">
        <f>IFERROR(Table1[[#This Row],[Total Building Energy (kBTU)]]/Table1[[#This Row],[Building Area]],0)</f>
        <v>1.5011188368747539</v>
      </c>
    </row>
    <row r="1332" spans="1:45" x14ac:dyDescent="0.25">
      <c r="A1332" s="4">
        <v>43221</v>
      </c>
      <c r="B1332" t="s">
        <v>65</v>
      </c>
      <c r="C1332">
        <f>VLOOKUP(Table1[[#This Row],[Building]],Building_Areas,2,FALSE)</f>
        <v>82554</v>
      </c>
      <c r="D1332">
        <v>0</v>
      </c>
      <c r="E1332">
        <v>36075.962962962964</v>
      </c>
      <c r="F1332">
        <v>123091.1856296296</v>
      </c>
      <c r="G1332">
        <v>1.4910384188486281</v>
      </c>
      <c r="AF1332" s="9">
        <f>SUMIF(Table1[[#Headers],[Steam Consumption]:[CHW Consumption_2]], "Elec*",D1332:AE1332)</f>
        <v>36075.962962962964</v>
      </c>
      <c r="AG1332" s="9">
        <f>SUMIF(Table1[[#Headers],[Steam Consumption]:[CHW Consumption_2]], "Gas*",D1332:AE1332)</f>
        <v>0</v>
      </c>
      <c r="AH1332" s="9">
        <f>SUMIF(Table1[[#Headers],[Steam Consumption]:[CHW Consumption_2]], "Steam*",D1332:AE1332)</f>
        <v>0</v>
      </c>
      <c r="AI1332" s="9">
        <f>SUMIF(Table1[[#Headers],[Steam Consumption]:[CHW Consumption_2]], "HW *",D1332:AE1332)</f>
        <v>0</v>
      </c>
      <c r="AJ1332" s="9">
        <f>SUMIF(Table1[[#Headers],[Steam Consumption]:[CHW Consumption_2]], "CHW*",D1332:AE1332)</f>
        <v>0</v>
      </c>
      <c r="AK1332" s="9">
        <f>SUMIF(Table1[[#Headers],[Steam Consumption]:[CHW Consumption_2]], "DW*",D1332:AE1332)</f>
        <v>0</v>
      </c>
      <c r="AL1332" s="9">
        <f>Table1[[#This Row],[Total Elec Consumption]]*3.412</f>
        <v>123091.18562962963</v>
      </c>
      <c r="AM1332" s="9">
        <f>Table1[[#This Row],[Total Gas Consumption]]*1</f>
        <v>0</v>
      </c>
      <c r="AN1332" s="9">
        <f>Table1[[#This Row],[Total Steam Consumption]]*950/1000</f>
        <v>0</v>
      </c>
      <c r="AO1332" s="9">
        <f>Table1[[#This Row],[Total HW Consumption]]</f>
        <v>0</v>
      </c>
      <c r="AP1332" s="9">
        <f>Table1[[#This Row],[Total CHW Consumption]]</f>
        <v>0</v>
      </c>
      <c r="AQ1332" s="9">
        <f>Table1[[#This Row],[Total DW Consumption]]*0</f>
        <v>0</v>
      </c>
      <c r="AR1332" s="9">
        <f>SUM(Table1[[#This Row],[Total Elec Energy]:[Total DW Energy]])</f>
        <v>123091.18562962963</v>
      </c>
      <c r="AS1332" s="7">
        <f>IFERROR(Table1[[#This Row],[Total Building Energy (kBTU)]]/Table1[[#This Row],[Building Area]],0)</f>
        <v>1.4910384188486279</v>
      </c>
    </row>
    <row r="1333" spans="1:45" x14ac:dyDescent="0.25">
      <c r="A1333" s="4">
        <v>44652</v>
      </c>
      <c r="B1333" t="s">
        <v>77</v>
      </c>
      <c r="C1333">
        <f>VLOOKUP(Table1[[#This Row],[Building]],Building_Areas,2,FALSE)</f>
        <v>133990</v>
      </c>
      <c r="D1333">
        <v>0</v>
      </c>
      <c r="H1333">
        <v>58500</v>
      </c>
      <c r="I1333">
        <v>0</v>
      </c>
      <c r="M1333">
        <v>0</v>
      </c>
      <c r="N1333">
        <v>0</v>
      </c>
      <c r="AF1333" s="9">
        <f>SUMIF(Table1[[#Headers],[Steam Consumption]:[CHW Consumption_2]], "Elec*",D1333:AE1333)</f>
        <v>58500</v>
      </c>
      <c r="AG1333" s="9">
        <f>SUMIF(Table1[[#Headers],[Steam Consumption]:[CHW Consumption_2]], "Gas*",D1333:AE1333)</f>
        <v>0</v>
      </c>
      <c r="AH1333" s="9">
        <f>SUMIF(Table1[[#Headers],[Steam Consumption]:[CHW Consumption_2]], "Steam*",D1333:AE1333)</f>
        <v>0</v>
      </c>
      <c r="AI1333" s="9">
        <f>SUMIF(Table1[[#Headers],[Steam Consumption]:[CHW Consumption_2]], "HW *",D1333:AE1333)</f>
        <v>0</v>
      </c>
      <c r="AJ1333" s="9">
        <f>SUMIF(Table1[[#Headers],[Steam Consumption]:[CHW Consumption_2]], "CHW*",D1333:AE1333)</f>
        <v>0</v>
      </c>
      <c r="AK1333" s="9">
        <f>SUMIF(Table1[[#Headers],[Steam Consumption]:[CHW Consumption_2]], "DW*",D1333:AE1333)</f>
        <v>0</v>
      </c>
      <c r="AL1333" s="9">
        <f>Table1[[#This Row],[Total Elec Consumption]]*3.412</f>
        <v>199602</v>
      </c>
      <c r="AM1333" s="9">
        <f>Table1[[#This Row],[Total Gas Consumption]]*1</f>
        <v>0</v>
      </c>
      <c r="AN1333" s="9">
        <f>Table1[[#This Row],[Total Steam Consumption]]*950/1000</f>
        <v>0</v>
      </c>
      <c r="AO1333" s="9">
        <f>Table1[[#This Row],[Total HW Consumption]]</f>
        <v>0</v>
      </c>
      <c r="AP1333" s="9">
        <f>Table1[[#This Row],[Total CHW Consumption]]</f>
        <v>0</v>
      </c>
      <c r="AQ1333" s="9">
        <f>Table1[[#This Row],[Total DW Consumption]]*0</f>
        <v>0</v>
      </c>
      <c r="AR1333" s="9">
        <f>SUM(Table1[[#This Row],[Total Elec Energy]:[Total DW Energy]])</f>
        <v>199602</v>
      </c>
      <c r="AS1333" s="7">
        <f>IFERROR(Table1[[#This Row],[Total Building Energy (kBTU)]]/Table1[[#This Row],[Building Area]],0)</f>
        <v>1.4896783342040452</v>
      </c>
    </row>
    <row r="1334" spans="1:45" x14ac:dyDescent="0.25">
      <c r="A1334" s="4">
        <v>44593</v>
      </c>
      <c r="B1334" t="s">
        <v>65</v>
      </c>
      <c r="C1334">
        <f>VLOOKUP(Table1[[#This Row],[Building]],Building_Areas,2,FALSE)</f>
        <v>82554</v>
      </c>
      <c r="D1334">
        <v>0</v>
      </c>
      <c r="E1334">
        <v>36028</v>
      </c>
      <c r="F1334">
        <v>122927.53599999999</v>
      </c>
      <c r="G1334">
        <v>1.4890560845022649</v>
      </c>
      <c r="AF1334" s="9">
        <f>SUMIF(Table1[[#Headers],[Steam Consumption]:[CHW Consumption_2]], "Elec*",D1334:AE1334)</f>
        <v>36028</v>
      </c>
      <c r="AG1334" s="9">
        <f>SUMIF(Table1[[#Headers],[Steam Consumption]:[CHW Consumption_2]], "Gas*",D1334:AE1334)</f>
        <v>0</v>
      </c>
      <c r="AH1334" s="9">
        <f>SUMIF(Table1[[#Headers],[Steam Consumption]:[CHW Consumption_2]], "Steam*",D1334:AE1334)</f>
        <v>0</v>
      </c>
      <c r="AI1334" s="9">
        <f>SUMIF(Table1[[#Headers],[Steam Consumption]:[CHW Consumption_2]], "HW *",D1334:AE1334)</f>
        <v>0</v>
      </c>
      <c r="AJ1334" s="9">
        <f>SUMIF(Table1[[#Headers],[Steam Consumption]:[CHW Consumption_2]], "CHW*",D1334:AE1334)</f>
        <v>0</v>
      </c>
      <c r="AK1334" s="9">
        <f>SUMIF(Table1[[#Headers],[Steam Consumption]:[CHW Consumption_2]], "DW*",D1334:AE1334)</f>
        <v>0</v>
      </c>
      <c r="AL1334" s="9">
        <f>Table1[[#This Row],[Total Elec Consumption]]*3.412</f>
        <v>122927.53599999999</v>
      </c>
      <c r="AM1334" s="9">
        <f>Table1[[#This Row],[Total Gas Consumption]]*1</f>
        <v>0</v>
      </c>
      <c r="AN1334" s="9">
        <f>Table1[[#This Row],[Total Steam Consumption]]*950/1000</f>
        <v>0</v>
      </c>
      <c r="AO1334" s="9">
        <f>Table1[[#This Row],[Total HW Consumption]]</f>
        <v>0</v>
      </c>
      <c r="AP1334" s="9">
        <f>Table1[[#This Row],[Total CHW Consumption]]</f>
        <v>0</v>
      </c>
      <c r="AQ1334" s="9">
        <f>Table1[[#This Row],[Total DW Consumption]]*0</f>
        <v>0</v>
      </c>
      <c r="AR1334" s="9">
        <f>SUM(Table1[[#This Row],[Total Elec Energy]:[Total DW Energy]])</f>
        <v>122927.53599999999</v>
      </c>
      <c r="AS1334" s="7">
        <f>IFERROR(Table1[[#This Row],[Total Building Energy (kBTU)]]/Table1[[#This Row],[Building Area]],0)</f>
        <v>1.4890560845022651</v>
      </c>
    </row>
    <row r="1335" spans="1:45" x14ac:dyDescent="0.25">
      <c r="A1335" s="4">
        <v>44652</v>
      </c>
      <c r="B1335" t="s">
        <v>122</v>
      </c>
      <c r="C1335">
        <f>VLOOKUP(Table1[[#This Row],[Building]],Building_Areas,2,FALSE)</f>
        <v>83906</v>
      </c>
      <c r="D1335">
        <v>0</v>
      </c>
      <c r="F1335">
        <v>124859.5153846154</v>
      </c>
      <c r="G1335">
        <v>1.4880880435799031</v>
      </c>
      <c r="H1335">
        <v>26078.076923076918</v>
      </c>
      <c r="I1335">
        <v>10516.153846153849</v>
      </c>
      <c r="N1335">
        <v>0</v>
      </c>
      <c r="AF1335" s="9">
        <f>SUMIF(Table1[[#Headers],[Steam Consumption]:[CHW Consumption_2]], "Elec*",D1335:AE1335)</f>
        <v>36594.230769230766</v>
      </c>
      <c r="AG1335" s="9">
        <f>SUMIF(Table1[[#Headers],[Steam Consumption]:[CHW Consumption_2]], "Gas*",D1335:AE1335)</f>
        <v>0</v>
      </c>
      <c r="AH1335" s="9">
        <f>SUMIF(Table1[[#Headers],[Steam Consumption]:[CHW Consumption_2]], "Steam*",D1335:AE1335)</f>
        <v>0</v>
      </c>
      <c r="AI1335" s="9">
        <f>SUMIF(Table1[[#Headers],[Steam Consumption]:[CHW Consumption_2]], "HW *",D1335:AE1335)</f>
        <v>0</v>
      </c>
      <c r="AJ1335" s="9">
        <f>SUMIF(Table1[[#Headers],[Steam Consumption]:[CHW Consumption_2]], "CHW*",D1335:AE1335)</f>
        <v>0</v>
      </c>
      <c r="AK1335" s="9">
        <f>SUMIF(Table1[[#Headers],[Steam Consumption]:[CHW Consumption_2]], "DW*",D1335:AE1335)</f>
        <v>0</v>
      </c>
      <c r="AL1335" s="9">
        <f>Table1[[#This Row],[Total Elec Consumption]]*3.412</f>
        <v>124859.51538461537</v>
      </c>
      <c r="AM1335" s="9">
        <f>Table1[[#This Row],[Total Gas Consumption]]*1</f>
        <v>0</v>
      </c>
      <c r="AN1335" s="9">
        <f>Table1[[#This Row],[Total Steam Consumption]]*950/1000</f>
        <v>0</v>
      </c>
      <c r="AO1335" s="9">
        <f>Table1[[#This Row],[Total HW Consumption]]</f>
        <v>0</v>
      </c>
      <c r="AP1335" s="9">
        <f>Table1[[#This Row],[Total CHW Consumption]]</f>
        <v>0</v>
      </c>
      <c r="AQ1335" s="9">
        <f>Table1[[#This Row],[Total DW Consumption]]*0</f>
        <v>0</v>
      </c>
      <c r="AR1335" s="9">
        <f>SUM(Table1[[#This Row],[Total Elec Energy]:[Total DW Energy]])</f>
        <v>124859.51538461537</v>
      </c>
      <c r="AS1335" s="7">
        <f>IFERROR(Table1[[#This Row],[Total Building Energy (kBTU)]]/Table1[[#This Row],[Building Area]],0)</f>
        <v>1.4880880435799033</v>
      </c>
    </row>
    <row r="1336" spans="1:45" x14ac:dyDescent="0.25">
      <c r="A1336" s="4">
        <v>43497</v>
      </c>
      <c r="B1336" t="s">
        <v>65</v>
      </c>
      <c r="C1336">
        <f>VLOOKUP(Table1[[#This Row],[Building]],Building_Areas,2,FALSE)</f>
        <v>82554</v>
      </c>
      <c r="D1336">
        <v>0</v>
      </c>
      <c r="E1336">
        <v>36002.75</v>
      </c>
      <c r="F1336">
        <v>122841.383</v>
      </c>
      <c r="G1336">
        <v>1.4880124887952131</v>
      </c>
      <c r="AF1336" s="9">
        <f>SUMIF(Table1[[#Headers],[Steam Consumption]:[CHW Consumption_2]], "Elec*",D1336:AE1336)</f>
        <v>36002.75</v>
      </c>
      <c r="AG1336" s="9">
        <f>SUMIF(Table1[[#Headers],[Steam Consumption]:[CHW Consumption_2]], "Gas*",D1336:AE1336)</f>
        <v>0</v>
      </c>
      <c r="AH1336" s="9">
        <f>SUMIF(Table1[[#Headers],[Steam Consumption]:[CHW Consumption_2]], "Steam*",D1336:AE1336)</f>
        <v>0</v>
      </c>
      <c r="AI1336" s="9">
        <f>SUMIF(Table1[[#Headers],[Steam Consumption]:[CHW Consumption_2]], "HW *",D1336:AE1336)</f>
        <v>0</v>
      </c>
      <c r="AJ1336" s="9">
        <f>SUMIF(Table1[[#Headers],[Steam Consumption]:[CHW Consumption_2]], "CHW*",D1336:AE1336)</f>
        <v>0</v>
      </c>
      <c r="AK1336" s="9">
        <f>SUMIF(Table1[[#Headers],[Steam Consumption]:[CHW Consumption_2]], "DW*",D1336:AE1336)</f>
        <v>0</v>
      </c>
      <c r="AL1336" s="9">
        <f>Table1[[#This Row],[Total Elec Consumption]]*3.412</f>
        <v>122841.383</v>
      </c>
      <c r="AM1336" s="9">
        <f>Table1[[#This Row],[Total Gas Consumption]]*1</f>
        <v>0</v>
      </c>
      <c r="AN1336" s="9">
        <f>Table1[[#This Row],[Total Steam Consumption]]*950/1000</f>
        <v>0</v>
      </c>
      <c r="AO1336" s="9">
        <f>Table1[[#This Row],[Total HW Consumption]]</f>
        <v>0</v>
      </c>
      <c r="AP1336" s="9">
        <f>Table1[[#This Row],[Total CHW Consumption]]</f>
        <v>0</v>
      </c>
      <c r="AQ1336" s="9">
        <f>Table1[[#This Row],[Total DW Consumption]]*0</f>
        <v>0</v>
      </c>
      <c r="AR1336" s="9">
        <f>SUM(Table1[[#This Row],[Total Elec Energy]:[Total DW Energy]])</f>
        <v>122841.383</v>
      </c>
      <c r="AS1336" s="7">
        <f>IFERROR(Table1[[#This Row],[Total Building Energy (kBTU)]]/Table1[[#This Row],[Building Area]],0)</f>
        <v>1.4880124887952129</v>
      </c>
    </row>
    <row r="1337" spans="1:45" x14ac:dyDescent="0.25">
      <c r="A1337" s="4">
        <v>43221</v>
      </c>
      <c r="B1337" t="s">
        <v>97</v>
      </c>
      <c r="C1337">
        <f>VLOOKUP(Table1[[#This Row],[Building]],Building_Areas,2,FALSE)</f>
        <v>15616</v>
      </c>
      <c r="E1337">
        <v>6465.2222222222217</v>
      </c>
      <c r="F1337">
        <v>139645.54511877391</v>
      </c>
      <c r="G1337">
        <v>8.9424657478723066</v>
      </c>
      <c r="J1337">
        <v>1175.862068965517</v>
      </c>
      <c r="AF1337" s="9">
        <f>SUMIF(Table1[[#Headers],[Steam Consumption]:[CHW Consumption_2]], "Elec*",D1337:AE1337)</f>
        <v>6465.2222222222217</v>
      </c>
      <c r="AG1337" s="9">
        <f>SUMIF(Table1[[#Headers],[Steam Consumption]:[CHW Consumption_2]], "Gas*",D1337:AE1337)</f>
        <v>1175.862068965517</v>
      </c>
      <c r="AH1337" s="9">
        <f>SUMIF(Table1[[#Headers],[Steam Consumption]:[CHW Consumption_2]], "Steam*",D1337:AE1337)</f>
        <v>0</v>
      </c>
      <c r="AI1337" s="9">
        <f>SUMIF(Table1[[#Headers],[Steam Consumption]:[CHW Consumption_2]], "HW *",D1337:AE1337)</f>
        <v>0</v>
      </c>
      <c r="AJ1337" s="9">
        <f>SUMIF(Table1[[#Headers],[Steam Consumption]:[CHW Consumption_2]], "CHW*",D1337:AE1337)</f>
        <v>0</v>
      </c>
      <c r="AK1337" s="9">
        <f>SUMIF(Table1[[#Headers],[Steam Consumption]:[CHW Consumption_2]], "DW*",D1337:AE1337)</f>
        <v>0</v>
      </c>
      <c r="AL1337" s="9">
        <f>Table1[[#This Row],[Total Elec Consumption]]*3.412</f>
        <v>22059.338222222221</v>
      </c>
      <c r="AM1337" s="9">
        <f>Table1[[#This Row],[Total Gas Consumption]]*1</f>
        <v>1175.862068965517</v>
      </c>
      <c r="AN1337" s="9">
        <f>Table1[[#This Row],[Total Steam Consumption]]*950/1000</f>
        <v>0</v>
      </c>
      <c r="AO1337" s="9">
        <f>Table1[[#This Row],[Total HW Consumption]]</f>
        <v>0</v>
      </c>
      <c r="AP1337" s="9">
        <f>Table1[[#This Row],[Total CHW Consumption]]</f>
        <v>0</v>
      </c>
      <c r="AQ1337" s="9">
        <f>Table1[[#This Row],[Total DW Consumption]]*0</f>
        <v>0</v>
      </c>
      <c r="AR1337" s="9">
        <f>SUM(Table1[[#This Row],[Total Elec Energy]:[Total DW Energy]])</f>
        <v>23235.200291187739</v>
      </c>
      <c r="AS1337" s="7">
        <f>IFERROR(Table1[[#This Row],[Total Building Energy (kBTU)]]/Table1[[#This Row],[Building Area]],0)</f>
        <v>1.4879098547123295</v>
      </c>
    </row>
    <row r="1338" spans="1:45" x14ac:dyDescent="0.25">
      <c r="A1338" s="4">
        <v>44228</v>
      </c>
      <c r="B1338" t="s">
        <v>116</v>
      </c>
      <c r="C1338">
        <f>VLOOKUP(Table1[[#This Row],[Building]],Building_Areas,2,FALSE)</f>
        <v>12876</v>
      </c>
      <c r="E1338">
        <v>5604.48</v>
      </c>
      <c r="F1338">
        <v>19122.48576</v>
      </c>
      <c r="G1338">
        <v>1.485126262814539</v>
      </c>
      <c r="AF1338" s="9">
        <f>SUMIF(Table1[[#Headers],[Steam Consumption]:[CHW Consumption_2]], "Elec*",D1338:AE1338)</f>
        <v>5604.48</v>
      </c>
      <c r="AG1338" s="9">
        <f>SUMIF(Table1[[#Headers],[Steam Consumption]:[CHW Consumption_2]], "Gas*",D1338:AE1338)</f>
        <v>0</v>
      </c>
      <c r="AH1338" s="9">
        <f>SUMIF(Table1[[#Headers],[Steam Consumption]:[CHW Consumption_2]], "Steam*",D1338:AE1338)</f>
        <v>0</v>
      </c>
      <c r="AI1338" s="9">
        <f>SUMIF(Table1[[#Headers],[Steam Consumption]:[CHW Consumption_2]], "HW *",D1338:AE1338)</f>
        <v>0</v>
      </c>
      <c r="AJ1338" s="9">
        <f>SUMIF(Table1[[#Headers],[Steam Consumption]:[CHW Consumption_2]], "CHW*",D1338:AE1338)</f>
        <v>0</v>
      </c>
      <c r="AK1338" s="9">
        <f>SUMIF(Table1[[#Headers],[Steam Consumption]:[CHW Consumption_2]], "DW*",D1338:AE1338)</f>
        <v>0</v>
      </c>
      <c r="AL1338" s="9">
        <f>Table1[[#This Row],[Total Elec Consumption]]*3.412</f>
        <v>19122.48576</v>
      </c>
      <c r="AM1338" s="9">
        <f>Table1[[#This Row],[Total Gas Consumption]]*1</f>
        <v>0</v>
      </c>
      <c r="AN1338" s="9">
        <f>Table1[[#This Row],[Total Steam Consumption]]*950/1000</f>
        <v>0</v>
      </c>
      <c r="AO1338" s="9">
        <f>Table1[[#This Row],[Total HW Consumption]]</f>
        <v>0</v>
      </c>
      <c r="AP1338" s="9">
        <f>Table1[[#This Row],[Total CHW Consumption]]</f>
        <v>0</v>
      </c>
      <c r="AQ1338" s="9">
        <f>Table1[[#This Row],[Total DW Consumption]]*0</f>
        <v>0</v>
      </c>
      <c r="AR1338" s="9">
        <f>SUM(Table1[[#This Row],[Total Elec Energy]:[Total DW Energy]])</f>
        <v>19122.48576</v>
      </c>
      <c r="AS1338" s="7">
        <f>IFERROR(Table1[[#This Row],[Total Building Energy (kBTU)]]/Table1[[#This Row],[Building Area]],0)</f>
        <v>1.4851262628145387</v>
      </c>
    </row>
    <row r="1339" spans="1:45" x14ac:dyDescent="0.25">
      <c r="A1339" s="4">
        <v>43739</v>
      </c>
      <c r="B1339" t="s">
        <v>110</v>
      </c>
      <c r="C1339">
        <f>VLOOKUP(Table1[[#This Row],[Building]],Building_Areas,2,FALSE)</f>
        <v>24062</v>
      </c>
      <c r="E1339">
        <v>466.06896551724139</v>
      </c>
      <c r="F1339">
        <v>35724.492999999988</v>
      </c>
      <c r="G1339">
        <v>1.484685105145042</v>
      </c>
      <c r="H1339">
        <v>7252.9310344827582</v>
      </c>
      <c r="I1339">
        <v>2751.25</v>
      </c>
      <c r="L1339">
        <v>0</v>
      </c>
      <c r="AF1339" s="9">
        <f>SUMIF(Table1[[#Headers],[Steam Consumption]:[CHW Consumption_2]], "Elec*",D1339:AE1339)</f>
        <v>10470.25</v>
      </c>
      <c r="AG1339" s="9">
        <f>SUMIF(Table1[[#Headers],[Steam Consumption]:[CHW Consumption_2]], "Gas*",D1339:AE1339)</f>
        <v>0</v>
      </c>
      <c r="AH1339" s="9">
        <f>SUMIF(Table1[[#Headers],[Steam Consumption]:[CHW Consumption_2]], "Steam*",D1339:AE1339)</f>
        <v>0</v>
      </c>
      <c r="AI1339" s="9">
        <f>SUMIF(Table1[[#Headers],[Steam Consumption]:[CHW Consumption_2]], "HW *",D1339:AE1339)</f>
        <v>0</v>
      </c>
      <c r="AJ1339" s="9">
        <f>SUMIF(Table1[[#Headers],[Steam Consumption]:[CHW Consumption_2]], "CHW*",D1339:AE1339)</f>
        <v>0</v>
      </c>
      <c r="AK1339" s="9">
        <f>SUMIF(Table1[[#Headers],[Steam Consumption]:[CHW Consumption_2]], "DW*",D1339:AE1339)</f>
        <v>0</v>
      </c>
      <c r="AL1339" s="9">
        <f>Table1[[#This Row],[Total Elec Consumption]]*3.412</f>
        <v>35724.493000000002</v>
      </c>
      <c r="AM1339" s="9">
        <f>Table1[[#This Row],[Total Gas Consumption]]*1</f>
        <v>0</v>
      </c>
      <c r="AN1339" s="9">
        <f>Table1[[#This Row],[Total Steam Consumption]]*950/1000</f>
        <v>0</v>
      </c>
      <c r="AO1339" s="9">
        <f>Table1[[#This Row],[Total HW Consumption]]</f>
        <v>0</v>
      </c>
      <c r="AP1339" s="9">
        <f>Table1[[#This Row],[Total CHW Consumption]]</f>
        <v>0</v>
      </c>
      <c r="AQ1339" s="9">
        <f>Table1[[#This Row],[Total DW Consumption]]*0</f>
        <v>0</v>
      </c>
      <c r="AR1339" s="9">
        <f>SUM(Table1[[#This Row],[Total Elec Energy]:[Total DW Energy]])</f>
        <v>35724.493000000002</v>
      </c>
      <c r="AS1339" s="7">
        <f>IFERROR(Table1[[#This Row],[Total Building Energy (kBTU)]]/Table1[[#This Row],[Building Area]],0)</f>
        <v>1.484685105145042</v>
      </c>
    </row>
    <row r="1340" spans="1:45" x14ac:dyDescent="0.25">
      <c r="A1340" s="4">
        <v>44470</v>
      </c>
      <c r="B1340" t="s">
        <v>66</v>
      </c>
      <c r="C1340">
        <f>VLOOKUP(Table1[[#This Row],[Building]],Building_Areas,2,FALSE)</f>
        <v>39542</v>
      </c>
      <c r="D1340">
        <v>0</v>
      </c>
      <c r="E1340">
        <v>17199.65517241379</v>
      </c>
      <c r="F1340">
        <v>58685.223448275858</v>
      </c>
      <c r="G1340">
        <v>1.484123803759948</v>
      </c>
      <c r="AF1340" s="9">
        <f>SUMIF(Table1[[#Headers],[Steam Consumption]:[CHW Consumption_2]], "Elec*",D1340:AE1340)</f>
        <v>17199.65517241379</v>
      </c>
      <c r="AG1340" s="9">
        <f>SUMIF(Table1[[#Headers],[Steam Consumption]:[CHW Consumption_2]], "Gas*",D1340:AE1340)</f>
        <v>0</v>
      </c>
      <c r="AH1340" s="9">
        <f>SUMIF(Table1[[#Headers],[Steam Consumption]:[CHW Consumption_2]], "Steam*",D1340:AE1340)</f>
        <v>0</v>
      </c>
      <c r="AI1340" s="9">
        <f>SUMIF(Table1[[#Headers],[Steam Consumption]:[CHW Consumption_2]], "HW *",D1340:AE1340)</f>
        <v>0</v>
      </c>
      <c r="AJ1340" s="9">
        <f>SUMIF(Table1[[#Headers],[Steam Consumption]:[CHW Consumption_2]], "CHW*",D1340:AE1340)</f>
        <v>0</v>
      </c>
      <c r="AK1340" s="9">
        <f>SUMIF(Table1[[#Headers],[Steam Consumption]:[CHW Consumption_2]], "DW*",D1340:AE1340)</f>
        <v>0</v>
      </c>
      <c r="AL1340" s="9">
        <f>Table1[[#This Row],[Total Elec Consumption]]*3.412</f>
        <v>58685.22344827585</v>
      </c>
      <c r="AM1340" s="9">
        <f>Table1[[#This Row],[Total Gas Consumption]]*1</f>
        <v>0</v>
      </c>
      <c r="AN1340" s="9">
        <f>Table1[[#This Row],[Total Steam Consumption]]*950/1000</f>
        <v>0</v>
      </c>
      <c r="AO1340" s="9">
        <f>Table1[[#This Row],[Total HW Consumption]]</f>
        <v>0</v>
      </c>
      <c r="AP1340" s="9">
        <f>Table1[[#This Row],[Total CHW Consumption]]</f>
        <v>0</v>
      </c>
      <c r="AQ1340" s="9">
        <f>Table1[[#This Row],[Total DW Consumption]]*0</f>
        <v>0</v>
      </c>
      <c r="AR1340" s="9">
        <f>SUM(Table1[[#This Row],[Total Elec Energy]:[Total DW Energy]])</f>
        <v>58685.22344827585</v>
      </c>
      <c r="AS1340" s="7">
        <f>IFERROR(Table1[[#This Row],[Total Building Energy (kBTU)]]/Table1[[#This Row],[Building Area]],0)</f>
        <v>1.4841238037599476</v>
      </c>
    </row>
    <row r="1341" spans="1:45" x14ac:dyDescent="0.25">
      <c r="A1341" s="4">
        <v>44501</v>
      </c>
      <c r="B1341" t="s">
        <v>61</v>
      </c>
      <c r="C1341">
        <f>VLOOKUP(Table1[[#This Row],[Building]],Building_Areas,2,FALSE)</f>
        <v>41576</v>
      </c>
      <c r="D1341">
        <v>0</v>
      </c>
      <c r="E1341">
        <v>18058</v>
      </c>
      <c r="F1341">
        <v>61613.896000000001</v>
      </c>
      <c r="G1341">
        <v>1.4819582451414279</v>
      </c>
      <c r="AF1341" s="9">
        <f>SUMIF(Table1[[#Headers],[Steam Consumption]:[CHW Consumption_2]], "Elec*",D1341:AE1341)</f>
        <v>18058</v>
      </c>
      <c r="AG1341" s="9">
        <f>SUMIF(Table1[[#Headers],[Steam Consumption]:[CHW Consumption_2]], "Gas*",D1341:AE1341)</f>
        <v>0</v>
      </c>
      <c r="AH1341" s="9">
        <f>SUMIF(Table1[[#Headers],[Steam Consumption]:[CHW Consumption_2]], "Steam*",D1341:AE1341)</f>
        <v>0</v>
      </c>
      <c r="AI1341" s="9">
        <f>SUMIF(Table1[[#Headers],[Steam Consumption]:[CHW Consumption_2]], "HW *",D1341:AE1341)</f>
        <v>0</v>
      </c>
      <c r="AJ1341" s="9">
        <f>SUMIF(Table1[[#Headers],[Steam Consumption]:[CHW Consumption_2]], "CHW*",D1341:AE1341)</f>
        <v>0</v>
      </c>
      <c r="AK1341" s="9">
        <f>SUMIF(Table1[[#Headers],[Steam Consumption]:[CHW Consumption_2]], "DW*",D1341:AE1341)</f>
        <v>0</v>
      </c>
      <c r="AL1341" s="9">
        <f>Table1[[#This Row],[Total Elec Consumption]]*3.412</f>
        <v>61613.896000000001</v>
      </c>
      <c r="AM1341" s="9">
        <f>Table1[[#This Row],[Total Gas Consumption]]*1</f>
        <v>0</v>
      </c>
      <c r="AN1341" s="9">
        <f>Table1[[#This Row],[Total Steam Consumption]]*950/1000</f>
        <v>0</v>
      </c>
      <c r="AO1341" s="9">
        <f>Table1[[#This Row],[Total HW Consumption]]</f>
        <v>0</v>
      </c>
      <c r="AP1341" s="9">
        <f>Table1[[#This Row],[Total CHW Consumption]]</f>
        <v>0</v>
      </c>
      <c r="AQ1341" s="9">
        <f>Table1[[#This Row],[Total DW Consumption]]*0</f>
        <v>0</v>
      </c>
      <c r="AR1341" s="9">
        <f>SUM(Table1[[#This Row],[Total Elec Energy]:[Total DW Energy]])</f>
        <v>61613.896000000001</v>
      </c>
      <c r="AS1341" s="7">
        <f>IFERROR(Table1[[#This Row],[Total Building Energy (kBTU)]]/Table1[[#This Row],[Building Area]],0)</f>
        <v>1.4819582451414277</v>
      </c>
    </row>
    <row r="1342" spans="1:45" x14ac:dyDescent="0.25">
      <c r="A1342" s="4">
        <v>43313</v>
      </c>
      <c r="B1342" t="s">
        <v>65</v>
      </c>
      <c r="C1342">
        <f>VLOOKUP(Table1[[#This Row],[Building]],Building_Areas,2,FALSE)</f>
        <v>82554</v>
      </c>
      <c r="D1342">
        <v>0</v>
      </c>
      <c r="E1342">
        <v>35830.857142857283</v>
      </c>
      <c r="F1342">
        <v>122254.88457142899</v>
      </c>
      <c r="G1342">
        <v>1.480908067100674</v>
      </c>
      <c r="AF1342" s="9">
        <f>SUMIF(Table1[[#Headers],[Steam Consumption]:[CHW Consumption_2]], "Elec*",D1342:AE1342)</f>
        <v>35830.857142857283</v>
      </c>
      <c r="AG1342" s="9">
        <f>SUMIF(Table1[[#Headers],[Steam Consumption]:[CHW Consumption_2]], "Gas*",D1342:AE1342)</f>
        <v>0</v>
      </c>
      <c r="AH1342" s="9">
        <f>SUMIF(Table1[[#Headers],[Steam Consumption]:[CHW Consumption_2]], "Steam*",D1342:AE1342)</f>
        <v>0</v>
      </c>
      <c r="AI1342" s="9">
        <f>SUMIF(Table1[[#Headers],[Steam Consumption]:[CHW Consumption_2]], "HW *",D1342:AE1342)</f>
        <v>0</v>
      </c>
      <c r="AJ1342" s="9">
        <f>SUMIF(Table1[[#Headers],[Steam Consumption]:[CHW Consumption_2]], "CHW*",D1342:AE1342)</f>
        <v>0</v>
      </c>
      <c r="AK1342" s="9">
        <f>SUMIF(Table1[[#Headers],[Steam Consumption]:[CHW Consumption_2]], "DW*",D1342:AE1342)</f>
        <v>0</v>
      </c>
      <c r="AL1342" s="9">
        <f>Table1[[#This Row],[Total Elec Consumption]]*3.412</f>
        <v>122254.88457142905</v>
      </c>
      <c r="AM1342" s="9">
        <f>Table1[[#This Row],[Total Gas Consumption]]*1</f>
        <v>0</v>
      </c>
      <c r="AN1342" s="9">
        <f>Table1[[#This Row],[Total Steam Consumption]]*950/1000</f>
        <v>0</v>
      </c>
      <c r="AO1342" s="9">
        <f>Table1[[#This Row],[Total HW Consumption]]</f>
        <v>0</v>
      </c>
      <c r="AP1342" s="9">
        <f>Table1[[#This Row],[Total CHW Consumption]]</f>
        <v>0</v>
      </c>
      <c r="AQ1342" s="9">
        <f>Table1[[#This Row],[Total DW Consumption]]*0</f>
        <v>0</v>
      </c>
      <c r="AR1342" s="9">
        <f>SUM(Table1[[#This Row],[Total Elec Energy]:[Total DW Energy]])</f>
        <v>122254.88457142905</v>
      </c>
      <c r="AS1342" s="7">
        <f>IFERROR(Table1[[#This Row],[Total Building Energy (kBTU)]]/Table1[[#This Row],[Building Area]],0)</f>
        <v>1.480908067100674</v>
      </c>
    </row>
    <row r="1343" spans="1:45" x14ac:dyDescent="0.25">
      <c r="A1343" s="4">
        <v>43800</v>
      </c>
      <c r="B1343" t="s">
        <v>72</v>
      </c>
      <c r="C1343">
        <f>VLOOKUP(Table1[[#This Row],[Building]],Building_Areas,2,FALSE)</f>
        <v>69559</v>
      </c>
      <c r="E1343">
        <v>26398.222222222219</v>
      </c>
      <c r="F1343">
        <v>90083.570518518522</v>
      </c>
      <c r="G1343">
        <v>1.2950670728233371</v>
      </c>
      <c r="K1343">
        <v>12836.296296296299</v>
      </c>
      <c r="L1343">
        <v>0</v>
      </c>
      <c r="AF1343" s="9">
        <f>SUMIF(Table1[[#Headers],[Steam Consumption]:[CHW Consumption_2]], "Elec*",D1343:AE1343)</f>
        <v>26398.222222222219</v>
      </c>
      <c r="AG1343" s="9">
        <f>SUMIF(Table1[[#Headers],[Steam Consumption]:[CHW Consumption_2]], "Gas*",D1343:AE1343)</f>
        <v>0</v>
      </c>
      <c r="AH1343" s="9">
        <f>SUMIF(Table1[[#Headers],[Steam Consumption]:[CHW Consumption_2]], "Steam*",D1343:AE1343)</f>
        <v>0</v>
      </c>
      <c r="AI1343" s="9">
        <f>SUMIF(Table1[[#Headers],[Steam Consumption]:[CHW Consumption_2]], "HW *",D1343:AE1343)</f>
        <v>12836.296296296299</v>
      </c>
      <c r="AJ1343" s="9">
        <f>SUMIF(Table1[[#Headers],[Steam Consumption]:[CHW Consumption_2]], "CHW*",D1343:AE1343)</f>
        <v>0</v>
      </c>
      <c r="AK1343" s="9">
        <f>SUMIF(Table1[[#Headers],[Steam Consumption]:[CHW Consumption_2]], "DW*",D1343:AE1343)</f>
        <v>0</v>
      </c>
      <c r="AL1343" s="9">
        <f>Table1[[#This Row],[Total Elec Consumption]]*3.412</f>
        <v>90070.734222222207</v>
      </c>
      <c r="AM1343" s="9">
        <f>Table1[[#This Row],[Total Gas Consumption]]*1</f>
        <v>0</v>
      </c>
      <c r="AN1343" s="9">
        <f>Table1[[#This Row],[Total Steam Consumption]]*950/1000</f>
        <v>0</v>
      </c>
      <c r="AO1343" s="9">
        <f>Table1[[#This Row],[Total HW Consumption]]</f>
        <v>12836.296296296299</v>
      </c>
      <c r="AP1343" s="9">
        <f>Table1[[#This Row],[Total CHW Consumption]]</f>
        <v>0</v>
      </c>
      <c r="AQ1343" s="9">
        <f>Table1[[#This Row],[Total DW Consumption]]*0</f>
        <v>0</v>
      </c>
      <c r="AR1343" s="9">
        <f>SUM(Table1[[#This Row],[Total Elec Energy]:[Total DW Energy]])</f>
        <v>102907.0305185185</v>
      </c>
      <c r="AS1343" s="7">
        <f>IFERROR(Table1[[#This Row],[Total Building Energy (kBTU)]]/Table1[[#This Row],[Building Area]],0)</f>
        <v>1.4794207869365359</v>
      </c>
    </row>
    <row r="1344" spans="1:45" x14ac:dyDescent="0.25">
      <c r="A1344" s="4">
        <v>44501</v>
      </c>
      <c r="B1344" t="s">
        <v>124</v>
      </c>
      <c r="C1344">
        <f>VLOOKUP(Table1[[#This Row],[Building]],Building_Areas,2,FALSE)</f>
        <v>33317</v>
      </c>
      <c r="E1344">
        <v>5556</v>
      </c>
      <c r="F1344">
        <v>3051957.0720000002</v>
      </c>
      <c r="G1344">
        <v>91.60359792298226</v>
      </c>
      <c r="J1344">
        <v>30330</v>
      </c>
      <c r="AF1344" s="9">
        <f>SUMIF(Table1[[#Headers],[Steam Consumption]:[CHW Consumption_2]], "Elec*",D1344:AE1344)</f>
        <v>5556</v>
      </c>
      <c r="AG1344" s="9">
        <f>SUMIF(Table1[[#Headers],[Steam Consumption]:[CHW Consumption_2]], "Gas*",D1344:AE1344)</f>
        <v>30330</v>
      </c>
      <c r="AH1344" s="9">
        <f>SUMIF(Table1[[#Headers],[Steam Consumption]:[CHW Consumption_2]], "Steam*",D1344:AE1344)</f>
        <v>0</v>
      </c>
      <c r="AI1344" s="9">
        <f>SUMIF(Table1[[#Headers],[Steam Consumption]:[CHW Consumption_2]], "HW *",D1344:AE1344)</f>
        <v>0</v>
      </c>
      <c r="AJ1344" s="9">
        <f>SUMIF(Table1[[#Headers],[Steam Consumption]:[CHW Consumption_2]], "CHW*",D1344:AE1344)</f>
        <v>0</v>
      </c>
      <c r="AK1344" s="9">
        <f>SUMIF(Table1[[#Headers],[Steam Consumption]:[CHW Consumption_2]], "DW*",D1344:AE1344)</f>
        <v>0</v>
      </c>
      <c r="AL1344" s="9">
        <f>Table1[[#This Row],[Total Elec Consumption]]*3.412</f>
        <v>18957.072</v>
      </c>
      <c r="AM1344" s="9">
        <f>Table1[[#This Row],[Total Gas Consumption]]*1</f>
        <v>30330</v>
      </c>
      <c r="AN1344" s="9">
        <f>Table1[[#This Row],[Total Steam Consumption]]*950/1000</f>
        <v>0</v>
      </c>
      <c r="AO1344" s="9">
        <f>Table1[[#This Row],[Total HW Consumption]]</f>
        <v>0</v>
      </c>
      <c r="AP1344" s="9">
        <f>Table1[[#This Row],[Total CHW Consumption]]</f>
        <v>0</v>
      </c>
      <c r="AQ1344" s="9">
        <f>Table1[[#This Row],[Total DW Consumption]]*0</f>
        <v>0</v>
      </c>
      <c r="AR1344" s="9">
        <f>SUM(Table1[[#This Row],[Total Elec Energy]:[Total DW Energy]])</f>
        <v>49287.072</v>
      </c>
      <c r="AS1344" s="7">
        <f>IFERROR(Table1[[#This Row],[Total Building Energy (kBTU)]]/Table1[[#This Row],[Building Area]],0)</f>
        <v>1.4793370351472221</v>
      </c>
    </row>
    <row r="1345" spans="1:45" x14ac:dyDescent="0.25">
      <c r="A1345" s="4">
        <v>43617</v>
      </c>
      <c r="B1345" t="s">
        <v>69</v>
      </c>
      <c r="C1345">
        <f>VLOOKUP(Table1[[#This Row],[Building]],Building_Areas,2,FALSE)</f>
        <v>12402</v>
      </c>
      <c r="E1345">
        <v>5365.5555555555557</v>
      </c>
      <c r="F1345">
        <v>18307.27555555556</v>
      </c>
      <c r="G1345">
        <v>1.4761551004318301</v>
      </c>
      <c r="AF1345" s="9">
        <f>SUMIF(Table1[[#Headers],[Steam Consumption]:[CHW Consumption_2]], "Elec*",D1345:AE1345)</f>
        <v>5365.5555555555557</v>
      </c>
      <c r="AG1345" s="9">
        <f>SUMIF(Table1[[#Headers],[Steam Consumption]:[CHW Consumption_2]], "Gas*",D1345:AE1345)</f>
        <v>0</v>
      </c>
      <c r="AH1345" s="9">
        <f>SUMIF(Table1[[#Headers],[Steam Consumption]:[CHW Consumption_2]], "Steam*",D1345:AE1345)</f>
        <v>0</v>
      </c>
      <c r="AI1345" s="9">
        <f>SUMIF(Table1[[#Headers],[Steam Consumption]:[CHW Consumption_2]], "HW *",D1345:AE1345)</f>
        <v>0</v>
      </c>
      <c r="AJ1345" s="9">
        <f>SUMIF(Table1[[#Headers],[Steam Consumption]:[CHW Consumption_2]], "CHW*",D1345:AE1345)</f>
        <v>0</v>
      </c>
      <c r="AK1345" s="9">
        <f>SUMIF(Table1[[#Headers],[Steam Consumption]:[CHW Consumption_2]], "DW*",D1345:AE1345)</f>
        <v>0</v>
      </c>
      <c r="AL1345" s="9">
        <f>Table1[[#This Row],[Total Elec Consumption]]*3.412</f>
        <v>18307.275555555556</v>
      </c>
      <c r="AM1345" s="9">
        <f>Table1[[#This Row],[Total Gas Consumption]]*1</f>
        <v>0</v>
      </c>
      <c r="AN1345" s="9">
        <f>Table1[[#This Row],[Total Steam Consumption]]*950/1000</f>
        <v>0</v>
      </c>
      <c r="AO1345" s="9">
        <f>Table1[[#This Row],[Total HW Consumption]]</f>
        <v>0</v>
      </c>
      <c r="AP1345" s="9">
        <f>Table1[[#This Row],[Total CHW Consumption]]</f>
        <v>0</v>
      </c>
      <c r="AQ1345" s="9">
        <f>Table1[[#This Row],[Total DW Consumption]]*0</f>
        <v>0</v>
      </c>
      <c r="AR1345" s="9">
        <f>SUM(Table1[[#This Row],[Total Elec Energy]:[Total DW Energy]])</f>
        <v>18307.275555555556</v>
      </c>
      <c r="AS1345" s="7">
        <f>IFERROR(Table1[[#This Row],[Total Building Energy (kBTU)]]/Table1[[#This Row],[Building Area]],0)</f>
        <v>1.4761551004318301</v>
      </c>
    </row>
    <row r="1346" spans="1:45" x14ac:dyDescent="0.25">
      <c r="A1346" s="4">
        <v>44044</v>
      </c>
      <c r="B1346" t="s">
        <v>66</v>
      </c>
      <c r="C1346">
        <f>VLOOKUP(Table1[[#This Row],[Building]],Building_Areas,2,FALSE)</f>
        <v>39542</v>
      </c>
      <c r="D1346">
        <v>0</v>
      </c>
      <c r="E1346">
        <v>17074.8</v>
      </c>
      <c r="F1346">
        <v>58259.217600000004</v>
      </c>
      <c r="G1346">
        <v>1.47335030094583</v>
      </c>
      <c r="AF1346" s="9">
        <f>SUMIF(Table1[[#Headers],[Steam Consumption]:[CHW Consumption_2]], "Elec*",D1346:AE1346)</f>
        <v>17074.8</v>
      </c>
      <c r="AG1346" s="9">
        <f>SUMIF(Table1[[#Headers],[Steam Consumption]:[CHW Consumption_2]], "Gas*",D1346:AE1346)</f>
        <v>0</v>
      </c>
      <c r="AH1346" s="9">
        <f>SUMIF(Table1[[#Headers],[Steam Consumption]:[CHW Consumption_2]], "Steam*",D1346:AE1346)</f>
        <v>0</v>
      </c>
      <c r="AI1346" s="9">
        <f>SUMIF(Table1[[#Headers],[Steam Consumption]:[CHW Consumption_2]], "HW *",D1346:AE1346)</f>
        <v>0</v>
      </c>
      <c r="AJ1346" s="9">
        <f>SUMIF(Table1[[#Headers],[Steam Consumption]:[CHW Consumption_2]], "CHW*",D1346:AE1346)</f>
        <v>0</v>
      </c>
      <c r="AK1346" s="9">
        <f>SUMIF(Table1[[#Headers],[Steam Consumption]:[CHW Consumption_2]], "DW*",D1346:AE1346)</f>
        <v>0</v>
      </c>
      <c r="AL1346" s="9">
        <f>Table1[[#This Row],[Total Elec Consumption]]*3.412</f>
        <v>58259.217599999996</v>
      </c>
      <c r="AM1346" s="9">
        <f>Table1[[#This Row],[Total Gas Consumption]]*1</f>
        <v>0</v>
      </c>
      <c r="AN1346" s="9">
        <f>Table1[[#This Row],[Total Steam Consumption]]*950/1000</f>
        <v>0</v>
      </c>
      <c r="AO1346" s="9">
        <f>Table1[[#This Row],[Total HW Consumption]]</f>
        <v>0</v>
      </c>
      <c r="AP1346" s="9">
        <f>Table1[[#This Row],[Total CHW Consumption]]</f>
        <v>0</v>
      </c>
      <c r="AQ1346" s="9">
        <f>Table1[[#This Row],[Total DW Consumption]]*0</f>
        <v>0</v>
      </c>
      <c r="AR1346" s="9">
        <f>SUM(Table1[[#This Row],[Total Elec Energy]:[Total DW Energy]])</f>
        <v>58259.217599999996</v>
      </c>
      <c r="AS1346" s="7">
        <f>IFERROR(Table1[[#This Row],[Total Building Energy (kBTU)]]/Table1[[#This Row],[Building Area]],0)</f>
        <v>1.4733503009458297</v>
      </c>
    </row>
    <row r="1347" spans="1:45" x14ac:dyDescent="0.25">
      <c r="A1347" s="4">
        <v>44197</v>
      </c>
      <c r="B1347" t="s">
        <v>69</v>
      </c>
      <c r="C1347">
        <f>VLOOKUP(Table1[[#This Row],[Building]],Building_Areas,2,FALSE)</f>
        <v>12402</v>
      </c>
      <c r="E1347">
        <v>5354</v>
      </c>
      <c r="F1347">
        <v>18267.848000000002</v>
      </c>
      <c r="G1347">
        <v>1.4729759716174811</v>
      </c>
      <c r="AF1347" s="9">
        <f>SUMIF(Table1[[#Headers],[Steam Consumption]:[CHW Consumption_2]], "Elec*",D1347:AE1347)</f>
        <v>5354</v>
      </c>
      <c r="AG1347" s="9">
        <f>SUMIF(Table1[[#Headers],[Steam Consumption]:[CHW Consumption_2]], "Gas*",D1347:AE1347)</f>
        <v>0</v>
      </c>
      <c r="AH1347" s="9">
        <f>SUMIF(Table1[[#Headers],[Steam Consumption]:[CHW Consumption_2]], "Steam*",D1347:AE1347)</f>
        <v>0</v>
      </c>
      <c r="AI1347" s="9">
        <f>SUMIF(Table1[[#Headers],[Steam Consumption]:[CHW Consumption_2]], "HW *",D1347:AE1347)</f>
        <v>0</v>
      </c>
      <c r="AJ1347" s="9">
        <f>SUMIF(Table1[[#Headers],[Steam Consumption]:[CHW Consumption_2]], "CHW*",D1347:AE1347)</f>
        <v>0</v>
      </c>
      <c r="AK1347" s="9">
        <f>SUMIF(Table1[[#Headers],[Steam Consumption]:[CHW Consumption_2]], "DW*",D1347:AE1347)</f>
        <v>0</v>
      </c>
      <c r="AL1347" s="9">
        <f>Table1[[#This Row],[Total Elec Consumption]]*3.412</f>
        <v>18267.847999999998</v>
      </c>
      <c r="AM1347" s="9">
        <f>Table1[[#This Row],[Total Gas Consumption]]*1</f>
        <v>0</v>
      </c>
      <c r="AN1347" s="9">
        <f>Table1[[#This Row],[Total Steam Consumption]]*950/1000</f>
        <v>0</v>
      </c>
      <c r="AO1347" s="9">
        <f>Table1[[#This Row],[Total HW Consumption]]</f>
        <v>0</v>
      </c>
      <c r="AP1347" s="9">
        <f>Table1[[#This Row],[Total CHW Consumption]]</f>
        <v>0</v>
      </c>
      <c r="AQ1347" s="9">
        <f>Table1[[#This Row],[Total DW Consumption]]*0</f>
        <v>0</v>
      </c>
      <c r="AR1347" s="9">
        <f>SUM(Table1[[#This Row],[Total Elec Energy]:[Total DW Energy]])</f>
        <v>18267.847999999998</v>
      </c>
      <c r="AS1347" s="7">
        <f>IFERROR(Table1[[#This Row],[Total Building Energy (kBTU)]]/Table1[[#This Row],[Building Area]],0)</f>
        <v>1.4729759716174808</v>
      </c>
    </row>
    <row r="1348" spans="1:45" x14ac:dyDescent="0.25">
      <c r="A1348" s="4">
        <v>44166</v>
      </c>
      <c r="B1348" t="s">
        <v>77</v>
      </c>
      <c r="C1348">
        <f>VLOOKUP(Table1[[#This Row],[Building]],Building_Areas,2,FALSE)</f>
        <v>133990</v>
      </c>
      <c r="D1348">
        <v>0</v>
      </c>
      <c r="H1348">
        <v>57753</v>
      </c>
      <c r="I1348">
        <v>0</v>
      </c>
      <c r="M1348">
        <v>0</v>
      </c>
      <c r="N1348">
        <v>0</v>
      </c>
      <c r="AF1348" s="9">
        <f>SUMIF(Table1[[#Headers],[Steam Consumption]:[CHW Consumption_2]], "Elec*",D1348:AE1348)</f>
        <v>57753</v>
      </c>
      <c r="AG1348" s="9">
        <f>SUMIF(Table1[[#Headers],[Steam Consumption]:[CHW Consumption_2]], "Gas*",D1348:AE1348)</f>
        <v>0</v>
      </c>
      <c r="AH1348" s="9">
        <f>SUMIF(Table1[[#Headers],[Steam Consumption]:[CHW Consumption_2]], "Steam*",D1348:AE1348)</f>
        <v>0</v>
      </c>
      <c r="AI1348" s="9">
        <f>SUMIF(Table1[[#Headers],[Steam Consumption]:[CHW Consumption_2]], "HW *",D1348:AE1348)</f>
        <v>0</v>
      </c>
      <c r="AJ1348" s="9">
        <f>SUMIF(Table1[[#Headers],[Steam Consumption]:[CHW Consumption_2]], "CHW*",D1348:AE1348)</f>
        <v>0</v>
      </c>
      <c r="AK1348" s="9">
        <f>SUMIF(Table1[[#Headers],[Steam Consumption]:[CHW Consumption_2]], "DW*",D1348:AE1348)</f>
        <v>0</v>
      </c>
      <c r="AL1348" s="9">
        <f>Table1[[#This Row],[Total Elec Consumption]]*3.412</f>
        <v>197053.236</v>
      </c>
      <c r="AM1348" s="9">
        <f>Table1[[#This Row],[Total Gas Consumption]]*1</f>
        <v>0</v>
      </c>
      <c r="AN1348" s="9">
        <f>Table1[[#This Row],[Total Steam Consumption]]*950/1000</f>
        <v>0</v>
      </c>
      <c r="AO1348" s="9">
        <f>Table1[[#This Row],[Total HW Consumption]]</f>
        <v>0</v>
      </c>
      <c r="AP1348" s="9">
        <f>Table1[[#This Row],[Total CHW Consumption]]</f>
        <v>0</v>
      </c>
      <c r="AQ1348" s="9">
        <f>Table1[[#This Row],[Total DW Consumption]]*0</f>
        <v>0</v>
      </c>
      <c r="AR1348" s="9">
        <f>SUM(Table1[[#This Row],[Total Elec Energy]:[Total DW Energy]])</f>
        <v>197053.236</v>
      </c>
      <c r="AS1348" s="7">
        <f>IFERROR(Table1[[#This Row],[Total Building Energy (kBTU)]]/Table1[[#This Row],[Building Area]],0)</f>
        <v>1.4706562877826703</v>
      </c>
    </row>
    <row r="1349" spans="1:45" x14ac:dyDescent="0.25">
      <c r="A1349" s="4">
        <v>44256</v>
      </c>
      <c r="B1349" t="s">
        <v>122</v>
      </c>
      <c r="C1349">
        <f>VLOOKUP(Table1[[#This Row],[Building]],Building_Areas,2,FALSE)</f>
        <v>83906</v>
      </c>
      <c r="D1349">
        <v>0</v>
      </c>
      <c r="F1349">
        <v>123362.9777931034</v>
      </c>
      <c r="G1349">
        <v>1.470252160669123</v>
      </c>
      <c r="H1349">
        <v>28486.862068965522</v>
      </c>
      <c r="I1349">
        <v>7668.7586206896549</v>
      </c>
      <c r="N1349">
        <v>0</v>
      </c>
      <c r="AF1349" s="9">
        <f>SUMIF(Table1[[#Headers],[Steam Consumption]:[CHW Consumption_2]], "Elec*",D1349:AE1349)</f>
        <v>36155.620689655174</v>
      </c>
      <c r="AG1349" s="9">
        <f>SUMIF(Table1[[#Headers],[Steam Consumption]:[CHW Consumption_2]], "Gas*",D1349:AE1349)</f>
        <v>0</v>
      </c>
      <c r="AH1349" s="9">
        <f>SUMIF(Table1[[#Headers],[Steam Consumption]:[CHW Consumption_2]], "Steam*",D1349:AE1349)</f>
        <v>0</v>
      </c>
      <c r="AI1349" s="9">
        <f>SUMIF(Table1[[#Headers],[Steam Consumption]:[CHW Consumption_2]], "HW *",D1349:AE1349)</f>
        <v>0</v>
      </c>
      <c r="AJ1349" s="9">
        <f>SUMIF(Table1[[#Headers],[Steam Consumption]:[CHW Consumption_2]], "CHW*",D1349:AE1349)</f>
        <v>0</v>
      </c>
      <c r="AK1349" s="9">
        <f>SUMIF(Table1[[#Headers],[Steam Consumption]:[CHW Consumption_2]], "DW*",D1349:AE1349)</f>
        <v>0</v>
      </c>
      <c r="AL1349" s="9">
        <f>Table1[[#This Row],[Total Elec Consumption]]*3.412</f>
        <v>123362.97779310345</v>
      </c>
      <c r="AM1349" s="9">
        <f>Table1[[#This Row],[Total Gas Consumption]]*1</f>
        <v>0</v>
      </c>
      <c r="AN1349" s="9">
        <f>Table1[[#This Row],[Total Steam Consumption]]*950/1000</f>
        <v>0</v>
      </c>
      <c r="AO1349" s="9">
        <f>Table1[[#This Row],[Total HW Consumption]]</f>
        <v>0</v>
      </c>
      <c r="AP1349" s="9">
        <f>Table1[[#This Row],[Total CHW Consumption]]</f>
        <v>0</v>
      </c>
      <c r="AQ1349" s="9">
        <f>Table1[[#This Row],[Total DW Consumption]]*0</f>
        <v>0</v>
      </c>
      <c r="AR1349" s="9">
        <f>SUM(Table1[[#This Row],[Total Elec Energy]:[Total DW Energy]])</f>
        <v>123362.97779310345</v>
      </c>
      <c r="AS1349" s="7">
        <f>IFERROR(Table1[[#This Row],[Total Building Energy (kBTU)]]/Table1[[#This Row],[Building Area]],0)</f>
        <v>1.4702521606691232</v>
      </c>
    </row>
    <row r="1350" spans="1:45" x14ac:dyDescent="0.25">
      <c r="A1350" s="4">
        <v>43770</v>
      </c>
      <c r="B1350" t="s">
        <v>64</v>
      </c>
      <c r="C1350">
        <f>VLOOKUP(Table1[[#This Row],[Building]],Building_Areas,2,FALSE)</f>
        <v>80660</v>
      </c>
      <c r="F1350">
        <v>118408.00079999999</v>
      </c>
      <c r="G1350">
        <v>1.467989099925614</v>
      </c>
      <c r="H1350">
        <v>34238.400000000001</v>
      </c>
      <c r="I1350">
        <v>465</v>
      </c>
      <c r="AF1350" s="9">
        <f>SUMIF(Table1[[#Headers],[Steam Consumption]:[CHW Consumption_2]], "Elec*",D1350:AE1350)</f>
        <v>34703.4</v>
      </c>
      <c r="AG1350" s="9">
        <f>SUMIF(Table1[[#Headers],[Steam Consumption]:[CHW Consumption_2]], "Gas*",D1350:AE1350)</f>
        <v>0</v>
      </c>
      <c r="AH1350" s="9">
        <f>SUMIF(Table1[[#Headers],[Steam Consumption]:[CHW Consumption_2]], "Steam*",D1350:AE1350)</f>
        <v>0</v>
      </c>
      <c r="AI1350" s="9">
        <f>SUMIF(Table1[[#Headers],[Steam Consumption]:[CHW Consumption_2]], "HW *",D1350:AE1350)</f>
        <v>0</v>
      </c>
      <c r="AJ1350" s="9">
        <f>SUMIF(Table1[[#Headers],[Steam Consumption]:[CHW Consumption_2]], "CHW*",D1350:AE1350)</f>
        <v>0</v>
      </c>
      <c r="AK1350" s="9">
        <f>SUMIF(Table1[[#Headers],[Steam Consumption]:[CHW Consumption_2]], "DW*",D1350:AE1350)</f>
        <v>0</v>
      </c>
      <c r="AL1350" s="9">
        <f>Table1[[#This Row],[Total Elec Consumption]]*3.412</f>
        <v>118408.00080000001</v>
      </c>
      <c r="AM1350" s="9">
        <f>Table1[[#This Row],[Total Gas Consumption]]*1</f>
        <v>0</v>
      </c>
      <c r="AN1350" s="9">
        <f>Table1[[#This Row],[Total Steam Consumption]]*950/1000</f>
        <v>0</v>
      </c>
      <c r="AO1350" s="9">
        <f>Table1[[#This Row],[Total HW Consumption]]</f>
        <v>0</v>
      </c>
      <c r="AP1350" s="9">
        <f>Table1[[#This Row],[Total CHW Consumption]]</f>
        <v>0</v>
      </c>
      <c r="AQ1350" s="9">
        <f>Table1[[#This Row],[Total DW Consumption]]*0</f>
        <v>0</v>
      </c>
      <c r="AR1350" s="9">
        <f>SUM(Table1[[#This Row],[Total Elec Energy]:[Total DW Energy]])</f>
        <v>118408.00080000001</v>
      </c>
      <c r="AS1350" s="7">
        <f>IFERROR(Table1[[#This Row],[Total Building Energy (kBTU)]]/Table1[[#This Row],[Building Area]],0)</f>
        <v>1.4679890999256138</v>
      </c>
    </row>
    <row r="1351" spans="1:45" x14ac:dyDescent="0.25">
      <c r="A1351" s="4">
        <v>44256</v>
      </c>
      <c r="B1351" t="s">
        <v>110</v>
      </c>
      <c r="C1351">
        <f>VLOOKUP(Table1[[#This Row],[Building]],Building_Areas,2,FALSE)</f>
        <v>24062</v>
      </c>
      <c r="E1351">
        <v>493.86206896551732</v>
      </c>
      <c r="F1351">
        <v>35233.017931034483</v>
      </c>
      <c r="G1351">
        <v>1.4642597427908941</v>
      </c>
      <c r="H1351">
        <v>7297.8275862068967</v>
      </c>
      <c r="I1351">
        <v>2534.5172413793098</v>
      </c>
      <c r="L1351">
        <v>0</v>
      </c>
      <c r="AF1351" s="9">
        <f>SUMIF(Table1[[#Headers],[Steam Consumption]:[CHW Consumption_2]], "Elec*",D1351:AE1351)</f>
        <v>10326.206896551725</v>
      </c>
      <c r="AG1351" s="9">
        <f>SUMIF(Table1[[#Headers],[Steam Consumption]:[CHW Consumption_2]], "Gas*",D1351:AE1351)</f>
        <v>0</v>
      </c>
      <c r="AH1351" s="9">
        <f>SUMIF(Table1[[#Headers],[Steam Consumption]:[CHW Consumption_2]], "Steam*",D1351:AE1351)</f>
        <v>0</v>
      </c>
      <c r="AI1351" s="9">
        <f>SUMIF(Table1[[#Headers],[Steam Consumption]:[CHW Consumption_2]], "HW *",D1351:AE1351)</f>
        <v>0</v>
      </c>
      <c r="AJ1351" s="9">
        <f>SUMIF(Table1[[#Headers],[Steam Consumption]:[CHW Consumption_2]], "CHW*",D1351:AE1351)</f>
        <v>0</v>
      </c>
      <c r="AK1351" s="9">
        <f>SUMIF(Table1[[#Headers],[Steam Consumption]:[CHW Consumption_2]], "DW*",D1351:AE1351)</f>
        <v>0</v>
      </c>
      <c r="AL1351" s="9">
        <f>Table1[[#This Row],[Total Elec Consumption]]*3.412</f>
        <v>35233.017931034483</v>
      </c>
      <c r="AM1351" s="9">
        <f>Table1[[#This Row],[Total Gas Consumption]]*1</f>
        <v>0</v>
      </c>
      <c r="AN1351" s="9">
        <f>Table1[[#This Row],[Total Steam Consumption]]*950/1000</f>
        <v>0</v>
      </c>
      <c r="AO1351" s="9">
        <f>Table1[[#This Row],[Total HW Consumption]]</f>
        <v>0</v>
      </c>
      <c r="AP1351" s="9">
        <f>Table1[[#This Row],[Total CHW Consumption]]</f>
        <v>0</v>
      </c>
      <c r="AQ1351" s="9">
        <f>Table1[[#This Row],[Total DW Consumption]]*0</f>
        <v>0</v>
      </c>
      <c r="AR1351" s="9">
        <f>SUM(Table1[[#This Row],[Total Elec Energy]:[Total DW Energy]])</f>
        <v>35233.017931034483</v>
      </c>
      <c r="AS1351" s="7">
        <f>IFERROR(Table1[[#This Row],[Total Building Energy (kBTU)]]/Table1[[#This Row],[Building Area]],0)</f>
        <v>1.4642597427908937</v>
      </c>
    </row>
    <row r="1352" spans="1:45" x14ac:dyDescent="0.25">
      <c r="A1352" s="4">
        <v>43983</v>
      </c>
      <c r="B1352" t="s">
        <v>109</v>
      </c>
      <c r="C1352">
        <f>VLOOKUP(Table1[[#This Row],[Building]],Building_Areas,2,FALSE)</f>
        <v>30886</v>
      </c>
      <c r="E1352">
        <v>13212</v>
      </c>
      <c r="K1352">
        <v>0</v>
      </c>
      <c r="AF1352" s="9">
        <f>SUMIF(Table1[[#Headers],[Steam Consumption]:[CHW Consumption_2]], "Elec*",D1352:AE1352)</f>
        <v>13212</v>
      </c>
      <c r="AG1352" s="9">
        <f>SUMIF(Table1[[#Headers],[Steam Consumption]:[CHW Consumption_2]], "Gas*",D1352:AE1352)</f>
        <v>0</v>
      </c>
      <c r="AH1352" s="9">
        <f>SUMIF(Table1[[#Headers],[Steam Consumption]:[CHW Consumption_2]], "Steam*",D1352:AE1352)</f>
        <v>0</v>
      </c>
      <c r="AI1352" s="9">
        <f>SUMIF(Table1[[#Headers],[Steam Consumption]:[CHW Consumption_2]], "HW *",D1352:AE1352)</f>
        <v>0</v>
      </c>
      <c r="AJ1352" s="9">
        <f>SUMIF(Table1[[#Headers],[Steam Consumption]:[CHW Consumption_2]], "CHW*",D1352:AE1352)</f>
        <v>0</v>
      </c>
      <c r="AK1352" s="9">
        <f>SUMIF(Table1[[#Headers],[Steam Consumption]:[CHW Consumption_2]], "DW*",D1352:AE1352)</f>
        <v>0</v>
      </c>
      <c r="AL1352" s="9">
        <f>Table1[[#This Row],[Total Elec Consumption]]*3.412</f>
        <v>45079.343999999997</v>
      </c>
      <c r="AM1352" s="9">
        <f>Table1[[#This Row],[Total Gas Consumption]]*1</f>
        <v>0</v>
      </c>
      <c r="AN1352" s="9">
        <f>Table1[[#This Row],[Total Steam Consumption]]*950/1000</f>
        <v>0</v>
      </c>
      <c r="AO1352" s="9">
        <f>Table1[[#This Row],[Total HW Consumption]]</f>
        <v>0</v>
      </c>
      <c r="AP1352" s="9">
        <f>Table1[[#This Row],[Total CHW Consumption]]</f>
        <v>0</v>
      </c>
      <c r="AQ1352" s="9">
        <f>Table1[[#This Row],[Total DW Consumption]]*0</f>
        <v>0</v>
      </c>
      <c r="AR1352" s="9">
        <f>SUM(Table1[[#This Row],[Total Elec Energy]:[Total DW Energy]])</f>
        <v>45079.343999999997</v>
      </c>
      <c r="AS1352" s="7">
        <f>IFERROR(Table1[[#This Row],[Total Building Energy (kBTU)]]/Table1[[#This Row],[Building Area]],0)</f>
        <v>1.4595397267370329</v>
      </c>
    </row>
    <row r="1353" spans="1:45" x14ac:dyDescent="0.25">
      <c r="A1353" s="4">
        <v>43525</v>
      </c>
      <c r="B1353" t="s">
        <v>65</v>
      </c>
      <c r="C1353">
        <f>VLOOKUP(Table1[[#This Row],[Building]],Building_Areas,2,FALSE)</f>
        <v>82554</v>
      </c>
      <c r="D1353">
        <v>0</v>
      </c>
      <c r="E1353">
        <v>35298.666666666672</v>
      </c>
      <c r="F1353">
        <v>120439.05066666671</v>
      </c>
      <c r="G1353">
        <v>1.458912356356648</v>
      </c>
      <c r="AF1353" s="9">
        <f>SUMIF(Table1[[#Headers],[Steam Consumption]:[CHW Consumption_2]], "Elec*",D1353:AE1353)</f>
        <v>35298.666666666672</v>
      </c>
      <c r="AG1353" s="9">
        <f>SUMIF(Table1[[#Headers],[Steam Consumption]:[CHW Consumption_2]], "Gas*",D1353:AE1353)</f>
        <v>0</v>
      </c>
      <c r="AH1353" s="9">
        <f>SUMIF(Table1[[#Headers],[Steam Consumption]:[CHW Consumption_2]], "Steam*",D1353:AE1353)</f>
        <v>0</v>
      </c>
      <c r="AI1353" s="9">
        <f>SUMIF(Table1[[#Headers],[Steam Consumption]:[CHW Consumption_2]], "HW *",D1353:AE1353)</f>
        <v>0</v>
      </c>
      <c r="AJ1353" s="9">
        <f>SUMIF(Table1[[#Headers],[Steam Consumption]:[CHW Consumption_2]], "CHW*",D1353:AE1353)</f>
        <v>0</v>
      </c>
      <c r="AK1353" s="9">
        <f>SUMIF(Table1[[#Headers],[Steam Consumption]:[CHW Consumption_2]], "DW*",D1353:AE1353)</f>
        <v>0</v>
      </c>
      <c r="AL1353" s="9">
        <f>Table1[[#This Row],[Total Elec Consumption]]*3.412</f>
        <v>120439.05066666668</v>
      </c>
      <c r="AM1353" s="9">
        <f>Table1[[#This Row],[Total Gas Consumption]]*1</f>
        <v>0</v>
      </c>
      <c r="AN1353" s="9">
        <f>Table1[[#This Row],[Total Steam Consumption]]*950/1000</f>
        <v>0</v>
      </c>
      <c r="AO1353" s="9">
        <f>Table1[[#This Row],[Total HW Consumption]]</f>
        <v>0</v>
      </c>
      <c r="AP1353" s="9">
        <f>Table1[[#This Row],[Total CHW Consumption]]</f>
        <v>0</v>
      </c>
      <c r="AQ1353" s="9">
        <f>Table1[[#This Row],[Total DW Consumption]]*0</f>
        <v>0</v>
      </c>
      <c r="AR1353" s="9">
        <f>SUM(Table1[[#This Row],[Total Elec Energy]:[Total DW Energy]])</f>
        <v>120439.05066666668</v>
      </c>
      <c r="AS1353" s="7">
        <f>IFERROR(Table1[[#This Row],[Total Building Energy (kBTU)]]/Table1[[#This Row],[Building Area]],0)</f>
        <v>1.4589123563566475</v>
      </c>
    </row>
    <row r="1354" spans="1:45" x14ac:dyDescent="0.25">
      <c r="A1354" s="4">
        <v>43862</v>
      </c>
      <c r="B1354" t="s">
        <v>124</v>
      </c>
      <c r="C1354">
        <f>VLOOKUP(Table1[[#This Row],[Building]],Building_Areas,2,FALSE)</f>
        <v>33317</v>
      </c>
      <c r="E1354">
        <v>6419.4400000000014</v>
      </c>
      <c r="F1354">
        <v>2683861.462613333</v>
      </c>
      <c r="G1354">
        <v>80.555315983231779</v>
      </c>
      <c r="J1354">
        <v>26619.583333333328</v>
      </c>
      <c r="AF1354" s="9">
        <f>SUMIF(Table1[[#Headers],[Steam Consumption]:[CHW Consumption_2]], "Elec*",D1354:AE1354)</f>
        <v>6419.4400000000014</v>
      </c>
      <c r="AG1354" s="9">
        <f>SUMIF(Table1[[#Headers],[Steam Consumption]:[CHW Consumption_2]], "Gas*",D1354:AE1354)</f>
        <v>26619.583333333328</v>
      </c>
      <c r="AH1354" s="9">
        <f>SUMIF(Table1[[#Headers],[Steam Consumption]:[CHW Consumption_2]], "Steam*",D1354:AE1354)</f>
        <v>0</v>
      </c>
      <c r="AI1354" s="9">
        <f>SUMIF(Table1[[#Headers],[Steam Consumption]:[CHW Consumption_2]], "HW *",D1354:AE1354)</f>
        <v>0</v>
      </c>
      <c r="AJ1354" s="9">
        <f>SUMIF(Table1[[#Headers],[Steam Consumption]:[CHW Consumption_2]], "CHW*",D1354:AE1354)</f>
        <v>0</v>
      </c>
      <c r="AK1354" s="9">
        <f>SUMIF(Table1[[#Headers],[Steam Consumption]:[CHW Consumption_2]], "DW*",D1354:AE1354)</f>
        <v>0</v>
      </c>
      <c r="AL1354" s="9">
        <f>Table1[[#This Row],[Total Elec Consumption]]*3.412</f>
        <v>21903.129280000005</v>
      </c>
      <c r="AM1354" s="9">
        <f>Table1[[#This Row],[Total Gas Consumption]]*1</f>
        <v>26619.583333333328</v>
      </c>
      <c r="AN1354" s="9">
        <f>Table1[[#This Row],[Total Steam Consumption]]*950/1000</f>
        <v>0</v>
      </c>
      <c r="AO1354" s="9">
        <f>Table1[[#This Row],[Total HW Consumption]]</f>
        <v>0</v>
      </c>
      <c r="AP1354" s="9">
        <f>Table1[[#This Row],[Total CHW Consumption]]</f>
        <v>0</v>
      </c>
      <c r="AQ1354" s="9">
        <f>Table1[[#This Row],[Total DW Consumption]]*0</f>
        <v>0</v>
      </c>
      <c r="AR1354" s="9">
        <f>SUM(Table1[[#This Row],[Total Elec Energy]:[Total DW Energy]])</f>
        <v>48522.712613333337</v>
      </c>
      <c r="AS1354" s="7">
        <f>IFERROR(Table1[[#This Row],[Total Building Energy (kBTU)]]/Table1[[#This Row],[Building Area]],0)</f>
        <v>1.4563950119558584</v>
      </c>
    </row>
    <row r="1355" spans="1:45" x14ac:dyDescent="0.25">
      <c r="A1355" s="4">
        <v>43405</v>
      </c>
      <c r="B1355" t="s">
        <v>124</v>
      </c>
      <c r="C1355">
        <f>VLOOKUP(Table1[[#This Row],[Building]],Building_Areas,2,FALSE)</f>
        <v>33317</v>
      </c>
      <c r="E1355">
        <v>6069.545454545454</v>
      </c>
      <c r="F1355">
        <v>2794637.86051948</v>
      </c>
      <c r="G1355">
        <v>83.880237131778983</v>
      </c>
      <c r="J1355">
        <v>27739.28571428571</v>
      </c>
      <c r="AF1355" s="9">
        <f>SUMIF(Table1[[#Headers],[Steam Consumption]:[CHW Consumption_2]], "Elec*",D1355:AE1355)</f>
        <v>6069.545454545454</v>
      </c>
      <c r="AG1355" s="9">
        <f>SUMIF(Table1[[#Headers],[Steam Consumption]:[CHW Consumption_2]], "Gas*",D1355:AE1355)</f>
        <v>27739.28571428571</v>
      </c>
      <c r="AH1355" s="9">
        <f>SUMIF(Table1[[#Headers],[Steam Consumption]:[CHW Consumption_2]], "Steam*",D1355:AE1355)</f>
        <v>0</v>
      </c>
      <c r="AI1355" s="9">
        <f>SUMIF(Table1[[#Headers],[Steam Consumption]:[CHW Consumption_2]], "HW *",D1355:AE1355)</f>
        <v>0</v>
      </c>
      <c r="AJ1355" s="9">
        <f>SUMIF(Table1[[#Headers],[Steam Consumption]:[CHW Consumption_2]], "CHW*",D1355:AE1355)</f>
        <v>0</v>
      </c>
      <c r="AK1355" s="9">
        <f>SUMIF(Table1[[#Headers],[Steam Consumption]:[CHW Consumption_2]], "DW*",D1355:AE1355)</f>
        <v>0</v>
      </c>
      <c r="AL1355" s="9">
        <f>Table1[[#This Row],[Total Elec Consumption]]*3.412</f>
        <v>20709.289090909089</v>
      </c>
      <c r="AM1355" s="9">
        <f>Table1[[#This Row],[Total Gas Consumption]]*1</f>
        <v>27739.28571428571</v>
      </c>
      <c r="AN1355" s="9">
        <f>Table1[[#This Row],[Total Steam Consumption]]*950/1000</f>
        <v>0</v>
      </c>
      <c r="AO1355" s="9">
        <f>Table1[[#This Row],[Total HW Consumption]]</f>
        <v>0</v>
      </c>
      <c r="AP1355" s="9">
        <f>Table1[[#This Row],[Total CHW Consumption]]</f>
        <v>0</v>
      </c>
      <c r="AQ1355" s="9">
        <f>Table1[[#This Row],[Total DW Consumption]]*0</f>
        <v>0</v>
      </c>
      <c r="AR1355" s="9">
        <f>SUM(Table1[[#This Row],[Total Elec Energy]:[Total DW Energy]])</f>
        <v>48448.574805194803</v>
      </c>
      <c r="AS1355" s="7">
        <f>IFERROR(Table1[[#This Row],[Total Building Energy (kBTU)]]/Table1[[#This Row],[Building Area]],0)</f>
        <v>1.4541697873516464</v>
      </c>
    </row>
    <row r="1356" spans="1:45" x14ac:dyDescent="0.25">
      <c r="A1356" s="4">
        <v>44378</v>
      </c>
      <c r="B1356" t="s">
        <v>64</v>
      </c>
      <c r="C1356">
        <f>VLOOKUP(Table1[[#This Row],[Building]],Building_Areas,2,FALSE)</f>
        <v>80660</v>
      </c>
      <c r="F1356">
        <v>117253.38</v>
      </c>
      <c r="G1356">
        <v>1.4536744359037941</v>
      </c>
      <c r="H1356">
        <v>34011</v>
      </c>
      <c r="I1356">
        <v>354</v>
      </c>
      <c r="AF1356" s="9">
        <f>SUMIF(Table1[[#Headers],[Steam Consumption]:[CHW Consumption_2]], "Elec*",D1356:AE1356)</f>
        <v>34365</v>
      </c>
      <c r="AG1356" s="9">
        <f>SUMIF(Table1[[#Headers],[Steam Consumption]:[CHW Consumption_2]], "Gas*",D1356:AE1356)</f>
        <v>0</v>
      </c>
      <c r="AH1356" s="9">
        <f>SUMIF(Table1[[#Headers],[Steam Consumption]:[CHW Consumption_2]], "Steam*",D1356:AE1356)</f>
        <v>0</v>
      </c>
      <c r="AI1356" s="9">
        <f>SUMIF(Table1[[#Headers],[Steam Consumption]:[CHW Consumption_2]], "HW *",D1356:AE1356)</f>
        <v>0</v>
      </c>
      <c r="AJ1356" s="9">
        <f>SUMIF(Table1[[#Headers],[Steam Consumption]:[CHW Consumption_2]], "CHW*",D1356:AE1356)</f>
        <v>0</v>
      </c>
      <c r="AK1356" s="9">
        <f>SUMIF(Table1[[#Headers],[Steam Consumption]:[CHW Consumption_2]], "DW*",D1356:AE1356)</f>
        <v>0</v>
      </c>
      <c r="AL1356" s="9">
        <f>Table1[[#This Row],[Total Elec Consumption]]*3.412</f>
        <v>117253.37999999999</v>
      </c>
      <c r="AM1356" s="9">
        <f>Table1[[#This Row],[Total Gas Consumption]]*1</f>
        <v>0</v>
      </c>
      <c r="AN1356" s="9">
        <f>Table1[[#This Row],[Total Steam Consumption]]*950/1000</f>
        <v>0</v>
      </c>
      <c r="AO1356" s="9">
        <f>Table1[[#This Row],[Total HW Consumption]]</f>
        <v>0</v>
      </c>
      <c r="AP1356" s="9">
        <f>Table1[[#This Row],[Total CHW Consumption]]</f>
        <v>0</v>
      </c>
      <c r="AQ1356" s="9">
        <f>Table1[[#This Row],[Total DW Consumption]]*0</f>
        <v>0</v>
      </c>
      <c r="AR1356" s="9">
        <f>SUM(Table1[[#This Row],[Total Elec Energy]:[Total DW Energy]])</f>
        <v>117253.37999999999</v>
      </c>
      <c r="AS1356" s="7">
        <f>IFERROR(Table1[[#This Row],[Total Building Energy (kBTU)]]/Table1[[#This Row],[Building Area]],0)</f>
        <v>1.4536744359037936</v>
      </c>
    </row>
    <row r="1357" spans="1:45" x14ac:dyDescent="0.25">
      <c r="A1357" s="4">
        <v>43983</v>
      </c>
      <c r="B1357" t="s">
        <v>116</v>
      </c>
      <c r="C1357">
        <f>VLOOKUP(Table1[[#This Row],[Building]],Building_Areas,2,FALSE)</f>
        <v>12876</v>
      </c>
      <c r="E1357">
        <v>5481.4285714285716</v>
      </c>
      <c r="F1357">
        <v>18702.634285714281</v>
      </c>
      <c r="G1357">
        <v>1.4525189721741441</v>
      </c>
      <c r="AF1357" s="9">
        <f>SUMIF(Table1[[#Headers],[Steam Consumption]:[CHW Consumption_2]], "Elec*",D1357:AE1357)</f>
        <v>5481.4285714285716</v>
      </c>
      <c r="AG1357" s="9">
        <f>SUMIF(Table1[[#Headers],[Steam Consumption]:[CHW Consumption_2]], "Gas*",D1357:AE1357)</f>
        <v>0</v>
      </c>
      <c r="AH1357" s="9">
        <f>SUMIF(Table1[[#Headers],[Steam Consumption]:[CHW Consumption_2]], "Steam*",D1357:AE1357)</f>
        <v>0</v>
      </c>
      <c r="AI1357" s="9">
        <f>SUMIF(Table1[[#Headers],[Steam Consumption]:[CHW Consumption_2]], "HW *",D1357:AE1357)</f>
        <v>0</v>
      </c>
      <c r="AJ1357" s="9">
        <f>SUMIF(Table1[[#Headers],[Steam Consumption]:[CHW Consumption_2]], "CHW*",D1357:AE1357)</f>
        <v>0</v>
      </c>
      <c r="AK1357" s="9">
        <f>SUMIF(Table1[[#Headers],[Steam Consumption]:[CHW Consumption_2]], "DW*",D1357:AE1357)</f>
        <v>0</v>
      </c>
      <c r="AL1357" s="9">
        <f>Table1[[#This Row],[Total Elec Consumption]]*3.412</f>
        <v>18702.634285714284</v>
      </c>
      <c r="AM1357" s="9">
        <f>Table1[[#This Row],[Total Gas Consumption]]*1</f>
        <v>0</v>
      </c>
      <c r="AN1357" s="9">
        <f>Table1[[#This Row],[Total Steam Consumption]]*950/1000</f>
        <v>0</v>
      </c>
      <c r="AO1357" s="9">
        <f>Table1[[#This Row],[Total HW Consumption]]</f>
        <v>0</v>
      </c>
      <c r="AP1357" s="9">
        <f>Table1[[#This Row],[Total CHW Consumption]]</f>
        <v>0</v>
      </c>
      <c r="AQ1357" s="9">
        <f>Table1[[#This Row],[Total DW Consumption]]*0</f>
        <v>0</v>
      </c>
      <c r="AR1357" s="9">
        <f>SUM(Table1[[#This Row],[Total Elec Energy]:[Total DW Energy]])</f>
        <v>18702.634285714284</v>
      </c>
      <c r="AS1357" s="7">
        <f>IFERROR(Table1[[#This Row],[Total Building Energy (kBTU)]]/Table1[[#This Row],[Building Area]],0)</f>
        <v>1.4525189721741445</v>
      </c>
    </row>
    <row r="1358" spans="1:45" x14ac:dyDescent="0.25">
      <c r="A1358" s="4">
        <v>43556</v>
      </c>
      <c r="B1358" t="s">
        <v>64</v>
      </c>
      <c r="C1358">
        <f>VLOOKUP(Table1[[#This Row],[Building]],Building_Areas,2,FALSE)</f>
        <v>80660</v>
      </c>
      <c r="F1358">
        <v>117134.0741137124</v>
      </c>
      <c r="G1358">
        <v>1.4521953150720599</v>
      </c>
      <c r="H1358">
        <v>33916.956521739128</v>
      </c>
      <c r="I1358">
        <v>413.07692307692309</v>
      </c>
      <c r="AF1358" s="9">
        <f>SUMIF(Table1[[#Headers],[Steam Consumption]:[CHW Consumption_2]], "Elec*",D1358:AE1358)</f>
        <v>34330.03344481605</v>
      </c>
      <c r="AG1358" s="9">
        <f>SUMIF(Table1[[#Headers],[Steam Consumption]:[CHW Consumption_2]], "Gas*",D1358:AE1358)</f>
        <v>0</v>
      </c>
      <c r="AH1358" s="9">
        <f>SUMIF(Table1[[#Headers],[Steam Consumption]:[CHW Consumption_2]], "Steam*",D1358:AE1358)</f>
        <v>0</v>
      </c>
      <c r="AI1358" s="9">
        <f>SUMIF(Table1[[#Headers],[Steam Consumption]:[CHW Consumption_2]], "HW *",D1358:AE1358)</f>
        <v>0</v>
      </c>
      <c r="AJ1358" s="9">
        <f>SUMIF(Table1[[#Headers],[Steam Consumption]:[CHW Consumption_2]], "CHW*",D1358:AE1358)</f>
        <v>0</v>
      </c>
      <c r="AK1358" s="9">
        <f>SUMIF(Table1[[#Headers],[Steam Consumption]:[CHW Consumption_2]], "DW*",D1358:AE1358)</f>
        <v>0</v>
      </c>
      <c r="AL1358" s="9">
        <f>Table1[[#This Row],[Total Elec Consumption]]*3.412</f>
        <v>117134.07411371236</v>
      </c>
      <c r="AM1358" s="9">
        <f>Table1[[#This Row],[Total Gas Consumption]]*1</f>
        <v>0</v>
      </c>
      <c r="AN1358" s="9">
        <f>Table1[[#This Row],[Total Steam Consumption]]*950/1000</f>
        <v>0</v>
      </c>
      <c r="AO1358" s="9">
        <f>Table1[[#This Row],[Total HW Consumption]]</f>
        <v>0</v>
      </c>
      <c r="AP1358" s="9">
        <f>Table1[[#This Row],[Total CHW Consumption]]</f>
        <v>0</v>
      </c>
      <c r="AQ1358" s="9">
        <f>Table1[[#This Row],[Total DW Consumption]]*0</f>
        <v>0</v>
      </c>
      <c r="AR1358" s="9">
        <f>SUM(Table1[[#This Row],[Total Elec Energy]:[Total DW Energy]])</f>
        <v>117134.07411371236</v>
      </c>
      <c r="AS1358" s="7">
        <f>IFERROR(Table1[[#This Row],[Total Building Energy (kBTU)]]/Table1[[#This Row],[Building Area]],0)</f>
        <v>1.4521953150720599</v>
      </c>
    </row>
    <row r="1359" spans="1:45" x14ac:dyDescent="0.25">
      <c r="A1359" s="4">
        <v>44621</v>
      </c>
      <c r="B1359" t="s">
        <v>194</v>
      </c>
      <c r="C1359">
        <f>VLOOKUP(Table1[[#This Row],[Building]],Building_Areas,2,FALSE)</f>
        <v>93667</v>
      </c>
      <c r="F1359">
        <v>411111.73976354679</v>
      </c>
      <c r="G1359">
        <v>4.3890776875905786</v>
      </c>
      <c r="H1359">
        <v>0</v>
      </c>
      <c r="I1359">
        <v>8077.7142857142853</v>
      </c>
      <c r="K1359">
        <v>108371.724137931</v>
      </c>
      <c r="L1359">
        <v>383442.20689655171</v>
      </c>
      <c r="AF1359" s="9">
        <f>SUMIF(Table1[[#Headers],[Steam Consumption]:[CHW Consumption_2]], "Elec*",D1359:AE1359)</f>
        <v>8077.7142857142853</v>
      </c>
      <c r="AG1359" s="9">
        <f>SUMIF(Table1[[#Headers],[Steam Consumption]:[CHW Consumption_2]], "Gas*",D1359:AE1359)</f>
        <v>0</v>
      </c>
      <c r="AH1359" s="9">
        <f>SUMIF(Table1[[#Headers],[Steam Consumption]:[CHW Consumption_2]], "Steam*",D1359:AE1359)</f>
        <v>0</v>
      </c>
      <c r="AI1359" s="9">
        <f>SUMIF(Table1[[#Headers],[Steam Consumption]:[CHW Consumption_2]], "HW *",D1359:AE1359)</f>
        <v>108371.724137931</v>
      </c>
      <c r="AJ1359" s="9">
        <f>SUMIF(Table1[[#Headers],[Steam Consumption]:[CHW Consumption_2]], "CHW*",D1359:AE1359)</f>
        <v>0</v>
      </c>
      <c r="AK1359" s="9">
        <f>SUMIF(Table1[[#Headers],[Steam Consumption]:[CHW Consumption_2]], "DW*",D1359:AE1359)</f>
        <v>383442.20689655171</v>
      </c>
      <c r="AL1359" s="9">
        <f>Table1[[#This Row],[Total Elec Consumption]]*3.412</f>
        <v>27561.161142857141</v>
      </c>
      <c r="AM1359" s="9">
        <f>Table1[[#This Row],[Total Gas Consumption]]*1</f>
        <v>0</v>
      </c>
      <c r="AN1359" s="9">
        <f>Table1[[#This Row],[Total Steam Consumption]]*950/1000</f>
        <v>0</v>
      </c>
      <c r="AO1359" s="9">
        <f>Table1[[#This Row],[Total HW Consumption]]</f>
        <v>108371.724137931</v>
      </c>
      <c r="AP1359" s="9">
        <f>Table1[[#This Row],[Total CHW Consumption]]</f>
        <v>0</v>
      </c>
      <c r="AQ1359" s="9">
        <f>Table1[[#This Row],[Total DW Consumption]]*0</f>
        <v>0</v>
      </c>
      <c r="AR1359" s="9">
        <f>SUM(Table1[[#This Row],[Total Elec Energy]:[Total DW Energy]])</f>
        <v>135932.88528078815</v>
      </c>
      <c r="AS1359" s="7">
        <f>IFERROR(Table1[[#This Row],[Total Building Energy (kBTU)]]/Table1[[#This Row],[Building Area]],0)</f>
        <v>1.4512356035827789</v>
      </c>
    </row>
    <row r="1360" spans="1:45" x14ac:dyDescent="0.25">
      <c r="A1360" s="4">
        <v>43160</v>
      </c>
      <c r="B1360" t="s">
        <v>116</v>
      </c>
      <c r="C1360">
        <f>VLOOKUP(Table1[[#This Row],[Building]],Building_Areas,2,FALSE)</f>
        <v>12876</v>
      </c>
      <c r="E1360">
        <v>5475.9285714285716</v>
      </c>
      <c r="F1360">
        <v>18683.868285714281</v>
      </c>
      <c r="G1360">
        <v>1.4510615319753251</v>
      </c>
      <c r="AF1360" s="9">
        <f>SUMIF(Table1[[#Headers],[Steam Consumption]:[CHW Consumption_2]], "Elec*",D1360:AE1360)</f>
        <v>5475.9285714285716</v>
      </c>
      <c r="AG1360" s="9">
        <f>SUMIF(Table1[[#Headers],[Steam Consumption]:[CHW Consumption_2]], "Gas*",D1360:AE1360)</f>
        <v>0</v>
      </c>
      <c r="AH1360" s="9">
        <f>SUMIF(Table1[[#Headers],[Steam Consumption]:[CHW Consumption_2]], "Steam*",D1360:AE1360)</f>
        <v>0</v>
      </c>
      <c r="AI1360" s="9">
        <f>SUMIF(Table1[[#Headers],[Steam Consumption]:[CHW Consumption_2]], "HW *",D1360:AE1360)</f>
        <v>0</v>
      </c>
      <c r="AJ1360" s="9">
        <f>SUMIF(Table1[[#Headers],[Steam Consumption]:[CHW Consumption_2]], "CHW*",D1360:AE1360)</f>
        <v>0</v>
      </c>
      <c r="AK1360" s="9">
        <f>SUMIF(Table1[[#Headers],[Steam Consumption]:[CHW Consumption_2]], "DW*",D1360:AE1360)</f>
        <v>0</v>
      </c>
      <c r="AL1360" s="9">
        <f>Table1[[#This Row],[Total Elec Consumption]]*3.412</f>
        <v>18683.868285714285</v>
      </c>
      <c r="AM1360" s="9">
        <f>Table1[[#This Row],[Total Gas Consumption]]*1</f>
        <v>0</v>
      </c>
      <c r="AN1360" s="9">
        <f>Table1[[#This Row],[Total Steam Consumption]]*950/1000</f>
        <v>0</v>
      </c>
      <c r="AO1360" s="9">
        <f>Table1[[#This Row],[Total HW Consumption]]</f>
        <v>0</v>
      </c>
      <c r="AP1360" s="9">
        <f>Table1[[#This Row],[Total CHW Consumption]]</f>
        <v>0</v>
      </c>
      <c r="AQ1360" s="9">
        <f>Table1[[#This Row],[Total DW Consumption]]*0</f>
        <v>0</v>
      </c>
      <c r="AR1360" s="9">
        <f>SUM(Table1[[#This Row],[Total Elec Energy]:[Total DW Energy]])</f>
        <v>18683.868285714285</v>
      </c>
      <c r="AS1360" s="7">
        <f>IFERROR(Table1[[#This Row],[Total Building Energy (kBTU)]]/Table1[[#This Row],[Building Area]],0)</f>
        <v>1.4510615319753251</v>
      </c>
    </row>
    <row r="1361" spans="1:45" x14ac:dyDescent="0.25">
      <c r="A1361" s="4">
        <v>43770</v>
      </c>
      <c r="B1361" t="s">
        <v>65</v>
      </c>
      <c r="C1361">
        <f>VLOOKUP(Table1[[#This Row],[Building]],Building_Areas,2,FALSE)</f>
        <v>82554</v>
      </c>
      <c r="D1361">
        <v>0</v>
      </c>
      <c r="E1361">
        <v>35083.199999999997</v>
      </c>
      <c r="F1361">
        <v>119703.8784</v>
      </c>
      <c r="G1361">
        <v>1.4500070063231341</v>
      </c>
      <c r="AF1361" s="9">
        <f>SUMIF(Table1[[#Headers],[Steam Consumption]:[CHW Consumption_2]], "Elec*",D1361:AE1361)</f>
        <v>35083.199999999997</v>
      </c>
      <c r="AG1361" s="9">
        <f>SUMIF(Table1[[#Headers],[Steam Consumption]:[CHW Consumption_2]], "Gas*",D1361:AE1361)</f>
        <v>0</v>
      </c>
      <c r="AH1361" s="9">
        <f>SUMIF(Table1[[#Headers],[Steam Consumption]:[CHW Consumption_2]], "Steam*",D1361:AE1361)</f>
        <v>0</v>
      </c>
      <c r="AI1361" s="9">
        <f>SUMIF(Table1[[#Headers],[Steam Consumption]:[CHW Consumption_2]], "HW *",D1361:AE1361)</f>
        <v>0</v>
      </c>
      <c r="AJ1361" s="9">
        <f>SUMIF(Table1[[#Headers],[Steam Consumption]:[CHW Consumption_2]], "CHW*",D1361:AE1361)</f>
        <v>0</v>
      </c>
      <c r="AK1361" s="9">
        <f>SUMIF(Table1[[#Headers],[Steam Consumption]:[CHW Consumption_2]], "DW*",D1361:AE1361)</f>
        <v>0</v>
      </c>
      <c r="AL1361" s="9">
        <f>Table1[[#This Row],[Total Elec Consumption]]*3.412</f>
        <v>119703.87839999999</v>
      </c>
      <c r="AM1361" s="9">
        <f>Table1[[#This Row],[Total Gas Consumption]]*1</f>
        <v>0</v>
      </c>
      <c r="AN1361" s="9">
        <f>Table1[[#This Row],[Total Steam Consumption]]*950/1000</f>
        <v>0</v>
      </c>
      <c r="AO1361" s="9">
        <f>Table1[[#This Row],[Total HW Consumption]]</f>
        <v>0</v>
      </c>
      <c r="AP1361" s="9">
        <f>Table1[[#This Row],[Total CHW Consumption]]</f>
        <v>0</v>
      </c>
      <c r="AQ1361" s="9">
        <f>Table1[[#This Row],[Total DW Consumption]]*0</f>
        <v>0</v>
      </c>
      <c r="AR1361" s="9">
        <f>SUM(Table1[[#This Row],[Total Elec Energy]:[Total DW Energy]])</f>
        <v>119703.87839999999</v>
      </c>
      <c r="AS1361" s="7">
        <f>IFERROR(Table1[[#This Row],[Total Building Energy (kBTU)]]/Table1[[#This Row],[Building Area]],0)</f>
        <v>1.4500070063231338</v>
      </c>
    </row>
    <row r="1362" spans="1:45" x14ac:dyDescent="0.25">
      <c r="A1362" s="4">
        <v>43344</v>
      </c>
      <c r="B1362" t="s">
        <v>65</v>
      </c>
      <c r="C1362">
        <f>VLOOKUP(Table1[[#This Row],[Building]],Building_Areas,2,FALSE)</f>
        <v>82554</v>
      </c>
      <c r="D1362">
        <v>0</v>
      </c>
      <c r="E1362">
        <v>35053.333333333328</v>
      </c>
      <c r="F1362">
        <v>119601.9733333333</v>
      </c>
      <c r="G1362">
        <v>1.4487726013679929</v>
      </c>
      <c r="AF1362" s="9">
        <f>SUMIF(Table1[[#Headers],[Steam Consumption]:[CHW Consumption_2]], "Elec*",D1362:AE1362)</f>
        <v>35053.333333333328</v>
      </c>
      <c r="AG1362" s="9">
        <f>SUMIF(Table1[[#Headers],[Steam Consumption]:[CHW Consumption_2]], "Gas*",D1362:AE1362)</f>
        <v>0</v>
      </c>
      <c r="AH1362" s="9">
        <f>SUMIF(Table1[[#Headers],[Steam Consumption]:[CHW Consumption_2]], "Steam*",D1362:AE1362)</f>
        <v>0</v>
      </c>
      <c r="AI1362" s="9">
        <f>SUMIF(Table1[[#Headers],[Steam Consumption]:[CHW Consumption_2]], "HW *",D1362:AE1362)</f>
        <v>0</v>
      </c>
      <c r="AJ1362" s="9">
        <f>SUMIF(Table1[[#Headers],[Steam Consumption]:[CHW Consumption_2]], "CHW*",D1362:AE1362)</f>
        <v>0</v>
      </c>
      <c r="AK1362" s="9">
        <f>SUMIF(Table1[[#Headers],[Steam Consumption]:[CHW Consumption_2]], "DW*",D1362:AE1362)</f>
        <v>0</v>
      </c>
      <c r="AL1362" s="9">
        <f>Table1[[#This Row],[Total Elec Consumption]]*3.412</f>
        <v>119601.97333333331</v>
      </c>
      <c r="AM1362" s="9">
        <f>Table1[[#This Row],[Total Gas Consumption]]*1</f>
        <v>0</v>
      </c>
      <c r="AN1362" s="9">
        <f>Table1[[#This Row],[Total Steam Consumption]]*950/1000</f>
        <v>0</v>
      </c>
      <c r="AO1362" s="9">
        <f>Table1[[#This Row],[Total HW Consumption]]</f>
        <v>0</v>
      </c>
      <c r="AP1362" s="9">
        <f>Table1[[#This Row],[Total CHW Consumption]]</f>
        <v>0</v>
      </c>
      <c r="AQ1362" s="9">
        <f>Table1[[#This Row],[Total DW Consumption]]*0</f>
        <v>0</v>
      </c>
      <c r="AR1362" s="9">
        <f>SUM(Table1[[#This Row],[Total Elec Energy]:[Total DW Energy]])</f>
        <v>119601.97333333331</v>
      </c>
      <c r="AS1362" s="7">
        <f>IFERROR(Table1[[#This Row],[Total Building Energy (kBTU)]]/Table1[[#This Row],[Building Area]],0)</f>
        <v>1.4487726013679931</v>
      </c>
    </row>
    <row r="1363" spans="1:45" x14ac:dyDescent="0.25">
      <c r="A1363" s="4">
        <v>44228</v>
      </c>
      <c r="B1363" t="s">
        <v>61</v>
      </c>
      <c r="C1363">
        <f>VLOOKUP(Table1[[#This Row],[Building]],Building_Areas,2,FALSE)</f>
        <v>41576</v>
      </c>
      <c r="D1363">
        <v>0</v>
      </c>
      <c r="E1363">
        <v>17590.72</v>
      </c>
      <c r="F1363">
        <v>60019.536640000013</v>
      </c>
      <c r="G1363">
        <v>1.44361017510102</v>
      </c>
      <c r="AF1363" s="9">
        <f>SUMIF(Table1[[#Headers],[Steam Consumption]:[CHW Consumption_2]], "Elec*",D1363:AE1363)</f>
        <v>17590.72</v>
      </c>
      <c r="AG1363" s="9">
        <f>SUMIF(Table1[[#Headers],[Steam Consumption]:[CHW Consumption_2]], "Gas*",D1363:AE1363)</f>
        <v>0</v>
      </c>
      <c r="AH1363" s="9">
        <f>SUMIF(Table1[[#Headers],[Steam Consumption]:[CHW Consumption_2]], "Steam*",D1363:AE1363)</f>
        <v>0</v>
      </c>
      <c r="AI1363" s="9">
        <f>SUMIF(Table1[[#Headers],[Steam Consumption]:[CHW Consumption_2]], "HW *",D1363:AE1363)</f>
        <v>0</v>
      </c>
      <c r="AJ1363" s="9">
        <f>SUMIF(Table1[[#Headers],[Steam Consumption]:[CHW Consumption_2]], "CHW*",D1363:AE1363)</f>
        <v>0</v>
      </c>
      <c r="AK1363" s="9">
        <f>SUMIF(Table1[[#Headers],[Steam Consumption]:[CHW Consumption_2]], "DW*",D1363:AE1363)</f>
        <v>0</v>
      </c>
      <c r="AL1363" s="9">
        <f>Table1[[#This Row],[Total Elec Consumption]]*3.412</f>
        <v>60019.536640000006</v>
      </c>
      <c r="AM1363" s="9">
        <f>Table1[[#This Row],[Total Gas Consumption]]*1</f>
        <v>0</v>
      </c>
      <c r="AN1363" s="9">
        <f>Table1[[#This Row],[Total Steam Consumption]]*950/1000</f>
        <v>0</v>
      </c>
      <c r="AO1363" s="9">
        <f>Table1[[#This Row],[Total HW Consumption]]</f>
        <v>0</v>
      </c>
      <c r="AP1363" s="9">
        <f>Table1[[#This Row],[Total CHW Consumption]]</f>
        <v>0</v>
      </c>
      <c r="AQ1363" s="9">
        <f>Table1[[#This Row],[Total DW Consumption]]*0</f>
        <v>0</v>
      </c>
      <c r="AR1363" s="9">
        <f>SUM(Table1[[#This Row],[Total Elec Energy]:[Total DW Energy]])</f>
        <v>60019.536640000006</v>
      </c>
      <c r="AS1363" s="7">
        <f>IFERROR(Table1[[#This Row],[Total Building Energy (kBTU)]]/Table1[[#This Row],[Building Area]],0)</f>
        <v>1.44361017510102</v>
      </c>
    </row>
    <row r="1364" spans="1:45" x14ac:dyDescent="0.25">
      <c r="A1364" s="4">
        <v>44562</v>
      </c>
      <c r="B1364" t="s">
        <v>194</v>
      </c>
      <c r="C1364">
        <f>VLOOKUP(Table1[[#This Row],[Building]],Building_Areas,2,FALSE)</f>
        <v>93667</v>
      </c>
      <c r="F1364">
        <v>273500.05722807022</v>
      </c>
      <c r="G1364">
        <v>2.9199190454276338</v>
      </c>
      <c r="H1364">
        <v>0</v>
      </c>
      <c r="I1364">
        <v>8256.3333333333321</v>
      </c>
      <c r="K1364">
        <v>107047.89473684211</v>
      </c>
      <c r="L1364">
        <v>245222.39999999999</v>
      </c>
      <c r="AF1364" s="9">
        <f>SUMIF(Table1[[#Headers],[Steam Consumption]:[CHW Consumption_2]], "Elec*",D1364:AE1364)</f>
        <v>8256.3333333333321</v>
      </c>
      <c r="AG1364" s="9">
        <f>SUMIF(Table1[[#Headers],[Steam Consumption]:[CHW Consumption_2]], "Gas*",D1364:AE1364)</f>
        <v>0</v>
      </c>
      <c r="AH1364" s="9">
        <f>SUMIF(Table1[[#Headers],[Steam Consumption]:[CHW Consumption_2]], "Steam*",D1364:AE1364)</f>
        <v>0</v>
      </c>
      <c r="AI1364" s="9">
        <f>SUMIF(Table1[[#Headers],[Steam Consumption]:[CHW Consumption_2]], "HW *",D1364:AE1364)</f>
        <v>107047.89473684211</v>
      </c>
      <c r="AJ1364" s="9">
        <f>SUMIF(Table1[[#Headers],[Steam Consumption]:[CHW Consumption_2]], "CHW*",D1364:AE1364)</f>
        <v>0</v>
      </c>
      <c r="AK1364" s="9">
        <f>SUMIF(Table1[[#Headers],[Steam Consumption]:[CHW Consumption_2]], "DW*",D1364:AE1364)</f>
        <v>245222.39999999999</v>
      </c>
      <c r="AL1364" s="9">
        <f>Table1[[#This Row],[Total Elec Consumption]]*3.412</f>
        <v>28170.60933333333</v>
      </c>
      <c r="AM1364" s="9">
        <f>Table1[[#This Row],[Total Gas Consumption]]*1</f>
        <v>0</v>
      </c>
      <c r="AN1364" s="9">
        <f>Table1[[#This Row],[Total Steam Consumption]]*950/1000</f>
        <v>0</v>
      </c>
      <c r="AO1364" s="9">
        <f>Table1[[#This Row],[Total HW Consumption]]</f>
        <v>107047.89473684211</v>
      </c>
      <c r="AP1364" s="9">
        <f>Table1[[#This Row],[Total CHW Consumption]]</f>
        <v>0</v>
      </c>
      <c r="AQ1364" s="9">
        <f>Table1[[#This Row],[Total DW Consumption]]*0</f>
        <v>0</v>
      </c>
      <c r="AR1364" s="9">
        <f>SUM(Table1[[#This Row],[Total Elec Energy]:[Total DW Energy]])</f>
        <v>135218.50407017543</v>
      </c>
      <c r="AS1364" s="7">
        <f>IFERROR(Table1[[#This Row],[Total Building Energy (kBTU)]]/Table1[[#This Row],[Building Area]],0)</f>
        <v>1.4436087850595773</v>
      </c>
    </row>
    <row r="1365" spans="1:45" x14ac:dyDescent="0.25">
      <c r="A1365" s="4">
        <v>43466</v>
      </c>
      <c r="B1365" t="s">
        <v>116</v>
      </c>
      <c r="C1365">
        <f>VLOOKUP(Table1[[#This Row],[Building]],Building_Areas,2,FALSE)</f>
        <v>12876</v>
      </c>
      <c r="E1365">
        <v>5446.9176470585517</v>
      </c>
      <c r="F1365">
        <v>18584.883011763781</v>
      </c>
      <c r="G1365">
        <v>1.4433739524513649</v>
      </c>
      <c r="AF1365" s="9">
        <f>SUMIF(Table1[[#Headers],[Steam Consumption]:[CHW Consumption_2]], "Elec*",D1365:AE1365)</f>
        <v>5446.9176470585517</v>
      </c>
      <c r="AG1365" s="9">
        <f>SUMIF(Table1[[#Headers],[Steam Consumption]:[CHW Consumption_2]], "Gas*",D1365:AE1365)</f>
        <v>0</v>
      </c>
      <c r="AH1365" s="9">
        <f>SUMIF(Table1[[#Headers],[Steam Consumption]:[CHW Consumption_2]], "Steam*",D1365:AE1365)</f>
        <v>0</v>
      </c>
      <c r="AI1365" s="9">
        <f>SUMIF(Table1[[#Headers],[Steam Consumption]:[CHW Consumption_2]], "HW *",D1365:AE1365)</f>
        <v>0</v>
      </c>
      <c r="AJ1365" s="9">
        <f>SUMIF(Table1[[#Headers],[Steam Consumption]:[CHW Consumption_2]], "CHW*",D1365:AE1365)</f>
        <v>0</v>
      </c>
      <c r="AK1365" s="9">
        <f>SUMIF(Table1[[#Headers],[Steam Consumption]:[CHW Consumption_2]], "DW*",D1365:AE1365)</f>
        <v>0</v>
      </c>
      <c r="AL1365" s="9">
        <f>Table1[[#This Row],[Total Elec Consumption]]*3.412</f>
        <v>18584.883011763777</v>
      </c>
      <c r="AM1365" s="9">
        <f>Table1[[#This Row],[Total Gas Consumption]]*1</f>
        <v>0</v>
      </c>
      <c r="AN1365" s="9">
        <f>Table1[[#This Row],[Total Steam Consumption]]*950/1000</f>
        <v>0</v>
      </c>
      <c r="AO1365" s="9">
        <f>Table1[[#This Row],[Total HW Consumption]]</f>
        <v>0</v>
      </c>
      <c r="AP1365" s="9">
        <f>Table1[[#This Row],[Total CHW Consumption]]</f>
        <v>0</v>
      </c>
      <c r="AQ1365" s="9">
        <f>Table1[[#This Row],[Total DW Consumption]]*0</f>
        <v>0</v>
      </c>
      <c r="AR1365" s="9">
        <f>SUM(Table1[[#This Row],[Total Elec Energy]:[Total DW Energy]])</f>
        <v>18584.883011763777</v>
      </c>
      <c r="AS1365" s="7">
        <f>IFERROR(Table1[[#This Row],[Total Building Energy (kBTU)]]/Table1[[#This Row],[Building Area]],0)</f>
        <v>1.4433739524513651</v>
      </c>
    </row>
    <row r="1366" spans="1:45" x14ac:dyDescent="0.25">
      <c r="A1366" s="4">
        <v>44682</v>
      </c>
      <c r="B1366" t="s">
        <v>61</v>
      </c>
      <c r="C1366">
        <f>VLOOKUP(Table1[[#This Row],[Building]],Building_Areas,2,FALSE)</f>
        <v>41576</v>
      </c>
      <c r="D1366">
        <v>0</v>
      </c>
      <c r="E1366">
        <v>17583.413793103449</v>
      </c>
      <c r="F1366">
        <v>59994.607862068973</v>
      </c>
      <c r="G1366">
        <v>1.443010579711107</v>
      </c>
      <c r="AF1366" s="9">
        <f>SUMIF(Table1[[#Headers],[Steam Consumption]:[CHW Consumption_2]], "Elec*",D1366:AE1366)</f>
        <v>17583.413793103449</v>
      </c>
      <c r="AG1366" s="9">
        <f>SUMIF(Table1[[#Headers],[Steam Consumption]:[CHW Consumption_2]], "Gas*",D1366:AE1366)</f>
        <v>0</v>
      </c>
      <c r="AH1366" s="9">
        <f>SUMIF(Table1[[#Headers],[Steam Consumption]:[CHW Consumption_2]], "Steam*",D1366:AE1366)</f>
        <v>0</v>
      </c>
      <c r="AI1366" s="9">
        <f>SUMIF(Table1[[#Headers],[Steam Consumption]:[CHW Consumption_2]], "HW *",D1366:AE1366)</f>
        <v>0</v>
      </c>
      <c r="AJ1366" s="9">
        <f>SUMIF(Table1[[#Headers],[Steam Consumption]:[CHW Consumption_2]], "CHW*",D1366:AE1366)</f>
        <v>0</v>
      </c>
      <c r="AK1366" s="9">
        <f>SUMIF(Table1[[#Headers],[Steam Consumption]:[CHW Consumption_2]], "DW*",D1366:AE1366)</f>
        <v>0</v>
      </c>
      <c r="AL1366" s="9">
        <f>Table1[[#This Row],[Total Elec Consumption]]*3.412</f>
        <v>59994.607862068966</v>
      </c>
      <c r="AM1366" s="9">
        <f>Table1[[#This Row],[Total Gas Consumption]]*1</f>
        <v>0</v>
      </c>
      <c r="AN1366" s="9">
        <f>Table1[[#This Row],[Total Steam Consumption]]*950/1000</f>
        <v>0</v>
      </c>
      <c r="AO1366" s="9">
        <f>Table1[[#This Row],[Total HW Consumption]]</f>
        <v>0</v>
      </c>
      <c r="AP1366" s="9">
        <f>Table1[[#This Row],[Total CHW Consumption]]</f>
        <v>0</v>
      </c>
      <c r="AQ1366" s="9">
        <f>Table1[[#This Row],[Total DW Consumption]]*0</f>
        <v>0</v>
      </c>
      <c r="AR1366" s="9">
        <f>SUM(Table1[[#This Row],[Total Elec Energy]:[Total DW Energy]])</f>
        <v>59994.607862068966</v>
      </c>
      <c r="AS1366" s="7">
        <f>IFERROR(Table1[[#This Row],[Total Building Energy (kBTU)]]/Table1[[#This Row],[Building Area]],0)</f>
        <v>1.4430105797111066</v>
      </c>
    </row>
    <row r="1367" spans="1:45" x14ac:dyDescent="0.25">
      <c r="A1367" s="4">
        <v>44531</v>
      </c>
      <c r="B1367" t="s">
        <v>64</v>
      </c>
      <c r="C1367">
        <f>VLOOKUP(Table1[[#This Row],[Building]],Building_Areas,2,FALSE)</f>
        <v>80660</v>
      </c>
      <c r="F1367">
        <v>116344.16323809521</v>
      </c>
      <c r="G1367">
        <v>1.442402222143506</v>
      </c>
      <c r="H1367">
        <v>34098.523809523809</v>
      </c>
      <c r="I1367">
        <v>0</v>
      </c>
      <c r="AF1367" s="9">
        <f>SUMIF(Table1[[#Headers],[Steam Consumption]:[CHW Consumption_2]], "Elec*",D1367:AE1367)</f>
        <v>34098.523809523809</v>
      </c>
      <c r="AG1367" s="9">
        <f>SUMIF(Table1[[#Headers],[Steam Consumption]:[CHW Consumption_2]], "Gas*",D1367:AE1367)</f>
        <v>0</v>
      </c>
      <c r="AH1367" s="9">
        <f>SUMIF(Table1[[#Headers],[Steam Consumption]:[CHW Consumption_2]], "Steam*",D1367:AE1367)</f>
        <v>0</v>
      </c>
      <c r="AI1367" s="9">
        <f>SUMIF(Table1[[#Headers],[Steam Consumption]:[CHW Consumption_2]], "HW *",D1367:AE1367)</f>
        <v>0</v>
      </c>
      <c r="AJ1367" s="9">
        <f>SUMIF(Table1[[#Headers],[Steam Consumption]:[CHW Consumption_2]], "CHW*",D1367:AE1367)</f>
        <v>0</v>
      </c>
      <c r="AK1367" s="9">
        <f>SUMIF(Table1[[#Headers],[Steam Consumption]:[CHW Consumption_2]], "DW*",D1367:AE1367)</f>
        <v>0</v>
      </c>
      <c r="AL1367" s="9">
        <f>Table1[[#This Row],[Total Elec Consumption]]*3.412</f>
        <v>116344.16323809524</v>
      </c>
      <c r="AM1367" s="9">
        <f>Table1[[#This Row],[Total Gas Consumption]]*1</f>
        <v>0</v>
      </c>
      <c r="AN1367" s="9">
        <f>Table1[[#This Row],[Total Steam Consumption]]*950/1000</f>
        <v>0</v>
      </c>
      <c r="AO1367" s="9">
        <f>Table1[[#This Row],[Total HW Consumption]]</f>
        <v>0</v>
      </c>
      <c r="AP1367" s="9">
        <f>Table1[[#This Row],[Total CHW Consumption]]</f>
        <v>0</v>
      </c>
      <c r="AQ1367" s="9">
        <f>Table1[[#This Row],[Total DW Consumption]]*0</f>
        <v>0</v>
      </c>
      <c r="AR1367" s="9">
        <f>SUM(Table1[[#This Row],[Total Elec Energy]:[Total DW Energy]])</f>
        <v>116344.16323809524</v>
      </c>
      <c r="AS1367" s="7">
        <f>IFERROR(Table1[[#This Row],[Total Building Energy (kBTU)]]/Table1[[#This Row],[Building Area]],0)</f>
        <v>1.4424022221435064</v>
      </c>
    </row>
    <row r="1368" spans="1:45" x14ac:dyDescent="0.25">
      <c r="A1368" s="4">
        <v>44348</v>
      </c>
      <c r="B1368" t="s">
        <v>97</v>
      </c>
      <c r="C1368">
        <f>VLOOKUP(Table1[[#This Row],[Building]],Building_Areas,2,FALSE)</f>
        <v>15616</v>
      </c>
      <c r="E1368">
        <v>6178</v>
      </c>
      <c r="F1368">
        <v>165079.33600000001</v>
      </c>
      <c r="G1368">
        <v>10.57116649590164</v>
      </c>
      <c r="J1368">
        <v>1440</v>
      </c>
      <c r="AF1368" s="9">
        <f>SUMIF(Table1[[#Headers],[Steam Consumption]:[CHW Consumption_2]], "Elec*",D1368:AE1368)</f>
        <v>6178</v>
      </c>
      <c r="AG1368" s="9">
        <f>SUMIF(Table1[[#Headers],[Steam Consumption]:[CHW Consumption_2]], "Gas*",D1368:AE1368)</f>
        <v>1440</v>
      </c>
      <c r="AH1368" s="9">
        <f>SUMIF(Table1[[#Headers],[Steam Consumption]:[CHW Consumption_2]], "Steam*",D1368:AE1368)</f>
        <v>0</v>
      </c>
      <c r="AI1368" s="9">
        <f>SUMIF(Table1[[#Headers],[Steam Consumption]:[CHW Consumption_2]], "HW *",D1368:AE1368)</f>
        <v>0</v>
      </c>
      <c r="AJ1368" s="9">
        <f>SUMIF(Table1[[#Headers],[Steam Consumption]:[CHW Consumption_2]], "CHW*",D1368:AE1368)</f>
        <v>0</v>
      </c>
      <c r="AK1368" s="9">
        <f>SUMIF(Table1[[#Headers],[Steam Consumption]:[CHW Consumption_2]], "DW*",D1368:AE1368)</f>
        <v>0</v>
      </c>
      <c r="AL1368" s="9">
        <f>Table1[[#This Row],[Total Elec Consumption]]*3.412</f>
        <v>21079.335999999999</v>
      </c>
      <c r="AM1368" s="9">
        <f>Table1[[#This Row],[Total Gas Consumption]]*1</f>
        <v>1440</v>
      </c>
      <c r="AN1368" s="9">
        <f>Table1[[#This Row],[Total Steam Consumption]]*950/1000</f>
        <v>0</v>
      </c>
      <c r="AO1368" s="9">
        <f>Table1[[#This Row],[Total HW Consumption]]</f>
        <v>0</v>
      </c>
      <c r="AP1368" s="9">
        <f>Table1[[#This Row],[Total CHW Consumption]]</f>
        <v>0</v>
      </c>
      <c r="AQ1368" s="9">
        <f>Table1[[#This Row],[Total DW Consumption]]*0</f>
        <v>0</v>
      </c>
      <c r="AR1368" s="9">
        <f>SUM(Table1[[#This Row],[Total Elec Energy]:[Total DW Energy]])</f>
        <v>22519.335999999999</v>
      </c>
      <c r="AS1368" s="7">
        <f>IFERROR(Table1[[#This Row],[Total Building Energy (kBTU)]]/Table1[[#This Row],[Building Area]],0)</f>
        <v>1.4420681352459015</v>
      </c>
    </row>
    <row r="1369" spans="1:45" x14ac:dyDescent="0.25">
      <c r="A1369" s="4">
        <v>44562</v>
      </c>
      <c r="B1369" t="s">
        <v>61</v>
      </c>
      <c r="C1369">
        <f>VLOOKUP(Table1[[#This Row],[Building]],Building_Areas,2,FALSE)</f>
        <v>41576</v>
      </c>
      <c r="D1369">
        <v>0</v>
      </c>
      <c r="E1369">
        <v>17559.28571428571</v>
      </c>
      <c r="F1369">
        <v>59912.282857142847</v>
      </c>
      <c r="G1369">
        <v>1.4410304708760551</v>
      </c>
      <c r="AF1369" s="9">
        <f>SUMIF(Table1[[#Headers],[Steam Consumption]:[CHW Consumption_2]], "Elec*",D1369:AE1369)</f>
        <v>17559.28571428571</v>
      </c>
      <c r="AG1369" s="9">
        <f>SUMIF(Table1[[#Headers],[Steam Consumption]:[CHW Consumption_2]], "Gas*",D1369:AE1369)</f>
        <v>0</v>
      </c>
      <c r="AH1369" s="9">
        <f>SUMIF(Table1[[#Headers],[Steam Consumption]:[CHW Consumption_2]], "Steam*",D1369:AE1369)</f>
        <v>0</v>
      </c>
      <c r="AI1369" s="9">
        <f>SUMIF(Table1[[#Headers],[Steam Consumption]:[CHW Consumption_2]], "HW *",D1369:AE1369)</f>
        <v>0</v>
      </c>
      <c r="AJ1369" s="9">
        <f>SUMIF(Table1[[#Headers],[Steam Consumption]:[CHW Consumption_2]], "CHW*",D1369:AE1369)</f>
        <v>0</v>
      </c>
      <c r="AK1369" s="9">
        <f>SUMIF(Table1[[#Headers],[Steam Consumption]:[CHW Consumption_2]], "DW*",D1369:AE1369)</f>
        <v>0</v>
      </c>
      <c r="AL1369" s="9">
        <f>Table1[[#This Row],[Total Elec Consumption]]*3.412</f>
        <v>59912.28285714284</v>
      </c>
      <c r="AM1369" s="9">
        <f>Table1[[#This Row],[Total Gas Consumption]]*1</f>
        <v>0</v>
      </c>
      <c r="AN1369" s="9">
        <f>Table1[[#This Row],[Total Steam Consumption]]*950/1000</f>
        <v>0</v>
      </c>
      <c r="AO1369" s="9">
        <f>Table1[[#This Row],[Total HW Consumption]]</f>
        <v>0</v>
      </c>
      <c r="AP1369" s="9">
        <f>Table1[[#This Row],[Total CHW Consumption]]</f>
        <v>0</v>
      </c>
      <c r="AQ1369" s="9">
        <f>Table1[[#This Row],[Total DW Consumption]]*0</f>
        <v>0</v>
      </c>
      <c r="AR1369" s="9">
        <f>SUM(Table1[[#This Row],[Total Elec Energy]:[Total DW Energy]])</f>
        <v>59912.28285714284</v>
      </c>
      <c r="AS1369" s="7">
        <f>IFERROR(Table1[[#This Row],[Total Building Energy (kBTU)]]/Table1[[#This Row],[Building Area]],0)</f>
        <v>1.4410304708760544</v>
      </c>
    </row>
    <row r="1370" spans="1:45" x14ac:dyDescent="0.25">
      <c r="A1370" s="4">
        <v>44317</v>
      </c>
      <c r="B1370" t="s">
        <v>69</v>
      </c>
      <c r="C1370">
        <f>VLOOKUP(Table1[[#This Row],[Building]],Building_Areas,2,FALSE)</f>
        <v>12402</v>
      </c>
      <c r="E1370">
        <v>5234</v>
      </c>
      <c r="F1370">
        <v>17858.407999999999</v>
      </c>
      <c r="G1370">
        <v>1.4399619416223191</v>
      </c>
      <c r="AF1370" s="9">
        <f>SUMIF(Table1[[#Headers],[Steam Consumption]:[CHW Consumption_2]], "Elec*",D1370:AE1370)</f>
        <v>5234</v>
      </c>
      <c r="AG1370" s="9">
        <f>SUMIF(Table1[[#Headers],[Steam Consumption]:[CHW Consumption_2]], "Gas*",D1370:AE1370)</f>
        <v>0</v>
      </c>
      <c r="AH1370" s="9">
        <f>SUMIF(Table1[[#Headers],[Steam Consumption]:[CHW Consumption_2]], "Steam*",D1370:AE1370)</f>
        <v>0</v>
      </c>
      <c r="AI1370" s="9">
        <f>SUMIF(Table1[[#Headers],[Steam Consumption]:[CHW Consumption_2]], "HW *",D1370:AE1370)</f>
        <v>0</v>
      </c>
      <c r="AJ1370" s="9">
        <f>SUMIF(Table1[[#Headers],[Steam Consumption]:[CHW Consumption_2]], "CHW*",D1370:AE1370)</f>
        <v>0</v>
      </c>
      <c r="AK1370" s="9">
        <f>SUMIF(Table1[[#Headers],[Steam Consumption]:[CHW Consumption_2]], "DW*",D1370:AE1370)</f>
        <v>0</v>
      </c>
      <c r="AL1370" s="9">
        <f>Table1[[#This Row],[Total Elec Consumption]]*3.412</f>
        <v>17858.407999999999</v>
      </c>
      <c r="AM1370" s="9">
        <f>Table1[[#This Row],[Total Gas Consumption]]*1</f>
        <v>0</v>
      </c>
      <c r="AN1370" s="9">
        <f>Table1[[#This Row],[Total Steam Consumption]]*950/1000</f>
        <v>0</v>
      </c>
      <c r="AO1370" s="9">
        <f>Table1[[#This Row],[Total HW Consumption]]</f>
        <v>0</v>
      </c>
      <c r="AP1370" s="9">
        <f>Table1[[#This Row],[Total CHW Consumption]]</f>
        <v>0</v>
      </c>
      <c r="AQ1370" s="9">
        <f>Table1[[#This Row],[Total DW Consumption]]*0</f>
        <v>0</v>
      </c>
      <c r="AR1370" s="9">
        <f>SUM(Table1[[#This Row],[Total Elec Energy]:[Total DW Energy]])</f>
        <v>17858.407999999999</v>
      </c>
      <c r="AS1370" s="7">
        <f>IFERROR(Table1[[#This Row],[Total Building Energy (kBTU)]]/Table1[[#This Row],[Building Area]],0)</f>
        <v>1.4399619416223188</v>
      </c>
    </row>
    <row r="1371" spans="1:45" x14ac:dyDescent="0.25">
      <c r="A1371" s="4">
        <v>43221</v>
      </c>
      <c r="B1371" t="s">
        <v>109</v>
      </c>
      <c r="C1371">
        <f>VLOOKUP(Table1[[#This Row],[Building]],Building_Areas,2,FALSE)</f>
        <v>30886</v>
      </c>
      <c r="E1371">
        <v>12983.464285714281</v>
      </c>
      <c r="F1371">
        <v>44299.735142857127</v>
      </c>
      <c r="G1371">
        <v>1.434298230358646</v>
      </c>
      <c r="K1371">
        <v>0</v>
      </c>
      <c r="N1371">
        <v>155</v>
      </c>
      <c r="AF1371" s="9">
        <f>SUMIF(Table1[[#Headers],[Steam Consumption]:[CHW Consumption_2]], "Elec*",D1371:AE1371)</f>
        <v>12983.464285714281</v>
      </c>
      <c r="AG1371" s="9">
        <f>SUMIF(Table1[[#Headers],[Steam Consumption]:[CHW Consumption_2]], "Gas*",D1371:AE1371)</f>
        <v>0</v>
      </c>
      <c r="AH1371" s="9">
        <f>SUMIF(Table1[[#Headers],[Steam Consumption]:[CHW Consumption_2]], "Steam*",D1371:AE1371)</f>
        <v>0</v>
      </c>
      <c r="AI1371" s="9">
        <f>SUMIF(Table1[[#Headers],[Steam Consumption]:[CHW Consumption_2]], "HW *",D1371:AE1371)</f>
        <v>0</v>
      </c>
      <c r="AJ1371" s="9">
        <f>SUMIF(Table1[[#Headers],[Steam Consumption]:[CHW Consumption_2]], "CHW*",D1371:AE1371)</f>
        <v>155</v>
      </c>
      <c r="AK1371" s="9">
        <f>SUMIF(Table1[[#Headers],[Steam Consumption]:[CHW Consumption_2]], "DW*",D1371:AE1371)</f>
        <v>0</v>
      </c>
      <c r="AL1371" s="9">
        <f>Table1[[#This Row],[Total Elec Consumption]]*3.412</f>
        <v>44299.580142857129</v>
      </c>
      <c r="AM1371" s="9">
        <f>Table1[[#This Row],[Total Gas Consumption]]*1</f>
        <v>0</v>
      </c>
      <c r="AN1371" s="9">
        <f>Table1[[#This Row],[Total Steam Consumption]]*950/1000</f>
        <v>0</v>
      </c>
      <c r="AO1371" s="9">
        <f>Table1[[#This Row],[Total HW Consumption]]</f>
        <v>0</v>
      </c>
      <c r="AP1371" s="9">
        <f>Table1[[#This Row],[Total CHW Consumption]]</f>
        <v>155</v>
      </c>
      <c r="AQ1371" s="9">
        <f>Table1[[#This Row],[Total DW Consumption]]*0</f>
        <v>0</v>
      </c>
      <c r="AR1371" s="9">
        <f>SUM(Table1[[#This Row],[Total Elec Energy]:[Total DW Energy]])</f>
        <v>44454.580142857129</v>
      </c>
      <c r="AS1371" s="7">
        <f>IFERROR(Table1[[#This Row],[Total Building Energy (kBTU)]]/Table1[[#This Row],[Building Area]],0)</f>
        <v>1.439311666867096</v>
      </c>
    </row>
    <row r="1372" spans="1:45" x14ac:dyDescent="0.25">
      <c r="A1372" s="4">
        <v>43556</v>
      </c>
      <c r="B1372" t="s">
        <v>77</v>
      </c>
      <c r="C1372">
        <f>VLOOKUP(Table1[[#This Row],[Building]],Building_Areas,2,FALSE)</f>
        <v>133990</v>
      </c>
      <c r="D1372">
        <v>0</v>
      </c>
      <c r="H1372">
        <v>56454.230769230773</v>
      </c>
      <c r="I1372">
        <v>0</v>
      </c>
      <c r="M1372">
        <v>0</v>
      </c>
      <c r="N1372">
        <v>0</v>
      </c>
      <c r="AF1372" s="9">
        <f>SUMIF(Table1[[#Headers],[Steam Consumption]:[CHW Consumption_2]], "Elec*",D1372:AE1372)</f>
        <v>56454.230769230773</v>
      </c>
      <c r="AG1372" s="9">
        <f>SUMIF(Table1[[#Headers],[Steam Consumption]:[CHW Consumption_2]], "Gas*",D1372:AE1372)</f>
        <v>0</v>
      </c>
      <c r="AH1372" s="9">
        <f>SUMIF(Table1[[#Headers],[Steam Consumption]:[CHW Consumption_2]], "Steam*",D1372:AE1372)</f>
        <v>0</v>
      </c>
      <c r="AI1372" s="9">
        <f>SUMIF(Table1[[#Headers],[Steam Consumption]:[CHW Consumption_2]], "HW *",D1372:AE1372)</f>
        <v>0</v>
      </c>
      <c r="AJ1372" s="9">
        <f>SUMIF(Table1[[#Headers],[Steam Consumption]:[CHW Consumption_2]], "CHW*",D1372:AE1372)</f>
        <v>0</v>
      </c>
      <c r="AK1372" s="9">
        <f>SUMIF(Table1[[#Headers],[Steam Consumption]:[CHW Consumption_2]], "DW*",D1372:AE1372)</f>
        <v>0</v>
      </c>
      <c r="AL1372" s="9">
        <f>Table1[[#This Row],[Total Elec Consumption]]*3.412</f>
        <v>192621.83538461541</v>
      </c>
      <c r="AM1372" s="9">
        <f>Table1[[#This Row],[Total Gas Consumption]]*1</f>
        <v>0</v>
      </c>
      <c r="AN1372" s="9">
        <f>Table1[[#This Row],[Total Steam Consumption]]*950/1000</f>
        <v>0</v>
      </c>
      <c r="AO1372" s="9">
        <f>Table1[[#This Row],[Total HW Consumption]]</f>
        <v>0</v>
      </c>
      <c r="AP1372" s="9">
        <f>Table1[[#This Row],[Total CHW Consumption]]</f>
        <v>0</v>
      </c>
      <c r="AQ1372" s="9">
        <f>Table1[[#This Row],[Total DW Consumption]]*0</f>
        <v>0</v>
      </c>
      <c r="AR1372" s="9">
        <f>SUM(Table1[[#This Row],[Total Elec Energy]:[Total DW Energy]])</f>
        <v>192621.83538461541</v>
      </c>
      <c r="AS1372" s="7">
        <f>IFERROR(Table1[[#This Row],[Total Building Energy (kBTU)]]/Table1[[#This Row],[Building Area]],0)</f>
        <v>1.4375836658304009</v>
      </c>
    </row>
    <row r="1373" spans="1:45" x14ac:dyDescent="0.25">
      <c r="A1373" s="4">
        <v>43221</v>
      </c>
      <c r="B1373" t="s">
        <v>66</v>
      </c>
      <c r="C1373">
        <f>VLOOKUP(Table1[[#This Row],[Building]],Building_Areas,2,FALSE)</f>
        <v>39542</v>
      </c>
      <c r="D1373">
        <v>3151.666666666667</v>
      </c>
      <c r="E1373">
        <v>15771.51724137931</v>
      </c>
      <c r="F1373">
        <v>2928132.416827586</v>
      </c>
      <c r="G1373">
        <v>74.051196622011702</v>
      </c>
      <c r="AF1373" s="9">
        <f>SUMIF(Table1[[#Headers],[Steam Consumption]:[CHW Consumption_2]], "Elec*",D1373:AE1373)</f>
        <v>15771.51724137931</v>
      </c>
      <c r="AG1373" s="9">
        <f>SUMIF(Table1[[#Headers],[Steam Consumption]:[CHW Consumption_2]], "Gas*",D1373:AE1373)</f>
        <v>0</v>
      </c>
      <c r="AH1373" s="9">
        <f>SUMIF(Table1[[#Headers],[Steam Consumption]:[CHW Consumption_2]], "Steam*",D1373:AE1373)</f>
        <v>3151.666666666667</v>
      </c>
      <c r="AI1373" s="9">
        <f>SUMIF(Table1[[#Headers],[Steam Consumption]:[CHW Consumption_2]], "HW *",D1373:AE1373)</f>
        <v>0</v>
      </c>
      <c r="AJ1373" s="9">
        <f>SUMIF(Table1[[#Headers],[Steam Consumption]:[CHW Consumption_2]], "CHW*",D1373:AE1373)</f>
        <v>0</v>
      </c>
      <c r="AK1373" s="9">
        <f>SUMIF(Table1[[#Headers],[Steam Consumption]:[CHW Consumption_2]], "DW*",D1373:AE1373)</f>
        <v>0</v>
      </c>
      <c r="AL1373" s="9">
        <f>Table1[[#This Row],[Total Elec Consumption]]*3.412</f>
        <v>53812.416827586203</v>
      </c>
      <c r="AM1373" s="9">
        <f>Table1[[#This Row],[Total Gas Consumption]]*1</f>
        <v>0</v>
      </c>
      <c r="AN1373" s="9">
        <f>Table1[[#This Row],[Total Steam Consumption]]*950/1000</f>
        <v>2994.0833333333335</v>
      </c>
      <c r="AO1373" s="9">
        <f>Table1[[#This Row],[Total HW Consumption]]</f>
        <v>0</v>
      </c>
      <c r="AP1373" s="9">
        <f>Table1[[#This Row],[Total CHW Consumption]]</f>
        <v>0</v>
      </c>
      <c r="AQ1373" s="9">
        <f>Table1[[#This Row],[Total DW Consumption]]*0</f>
        <v>0</v>
      </c>
      <c r="AR1373" s="9">
        <f>SUM(Table1[[#This Row],[Total Elec Energy]:[Total DW Energy]])</f>
        <v>56806.500160919539</v>
      </c>
      <c r="AS1373" s="7">
        <f>IFERROR(Table1[[#This Row],[Total Building Energy (kBTU)]]/Table1[[#This Row],[Building Area]],0)</f>
        <v>1.4366117080805103</v>
      </c>
    </row>
    <row r="1374" spans="1:45" x14ac:dyDescent="0.25">
      <c r="A1374" s="4">
        <v>43556</v>
      </c>
      <c r="B1374" t="s">
        <v>116</v>
      </c>
      <c r="C1374">
        <f>VLOOKUP(Table1[[#This Row],[Building]],Building_Areas,2,FALSE)</f>
        <v>12876</v>
      </c>
      <c r="E1374">
        <v>5414.347826086957</v>
      </c>
      <c r="F1374">
        <v>18473.754782608699</v>
      </c>
      <c r="G1374">
        <v>1.4347433040236639</v>
      </c>
      <c r="AF1374" s="9">
        <f>SUMIF(Table1[[#Headers],[Steam Consumption]:[CHW Consumption_2]], "Elec*",D1374:AE1374)</f>
        <v>5414.347826086957</v>
      </c>
      <c r="AG1374" s="9">
        <f>SUMIF(Table1[[#Headers],[Steam Consumption]:[CHW Consumption_2]], "Gas*",D1374:AE1374)</f>
        <v>0</v>
      </c>
      <c r="AH1374" s="9">
        <f>SUMIF(Table1[[#Headers],[Steam Consumption]:[CHW Consumption_2]], "Steam*",D1374:AE1374)</f>
        <v>0</v>
      </c>
      <c r="AI1374" s="9">
        <f>SUMIF(Table1[[#Headers],[Steam Consumption]:[CHW Consumption_2]], "HW *",D1374:AE1374)</f>
        <v>0</v>
      </c>
      <c r="AJ1374" s="9">
        <f>SUMIF(Table1[[#Headers],[Steam Consumption]:[CHW Consumption_2]], "CHW*",D1374:AE1374)</f>
        <v>0</v>
      </c>
      <c r="AK1374" s="9">
        <f>SUMIF(Table1[[#Headers],[Steam Consumption]:[CHW Consumption_2]], "DW*",D1374:AE1374)</f>
        <v>0</v>
      </c>
      <c r="AL1374" s="9">
        <f>Table1[[#This Row],[Total Elec Consumption]]*3.412</f>
        <v>18473.754782608696</v>
      </c>
      <c r="AM1374" s="9">
        <f>Table1[[#This Row],[Total Gas Consumption]]*1</f>
        <v>0</v>
      </c>
      <c r="AN1374" s="9">
        <f>Table1[[#This Row],[Total Steam Consumption]]*950/1000</f>
        <v>0</v>
      </c>
      <c r="AO1374" s="9">
        <f>Table1[[#This Row],[Total HW Consumption]]</f>
        <v>0</v>
      </c>
      <c r="AP1374" s="9">
        <f>Table1[[#This Row],[Total CHW Consumption]]</f>
        <v>0</v>
      </c>
      <c r="AQ1374" s="9">
        <f>Table1[[#This Row],[Total DW Consumption]]*0</f>
        <v>0</v>
      </c>
      <c r="AR1374" s="9">
        <f>SUM(Table1[[#This Row],[Total Elec Energy]:[Total DW Energy]])</f>
        <v>18473.754782608696</v>
      </c>
      <c r="AS1374" s="7">
        <f>IFERROR(Table1[[#This Row],[Total Building Energy (kBTU)]]/Table1[[#This Row],[Building Area]],0)</f>
        <v>1.4347433040236639</v>
      </c>
    </row>
    <row r="1375" spans="1:45" x14ac:dyDescent="0.25">
      <c r="A1375" s="4">
        <v>44166</v>
      </c>
      <c r="B1375" t="s">
        <v>61</v>
      </c>
      <c r="C1375">
        <f>VLOOKUP(Table1[[#This Row],[Building]],Building_Areas,2,FALSE)</f>
        <v>41576</v>
      </c>
      <c r="D1375">
        <v>0</v>
      </c>
      <c r="E1375">
        <v>17467</v>
      </c>
      <c r="F1375">
        <v>59597.404000000002</v>
      </c>
      <c r="G1375">
        <v>1.433456898210506</v>
      </c>
      <c r="AF1375" s="9">
        <f>SUMIF(Table1[[#Headers],[Steam Consumption]:[CHW Consumption_2]], "Elec*",D1375:AE1375)</f>
        <v>17467</v>
      </c>
      <c r="AG1375" s="9">
        <f>SUMIF(Table1[[#Headers],[Steam Consumption]:[CHW Consumption_2]], "Gas*",D1375:AE1375)</f>
        <v>0</v>
      </c>
      <c r="AH1375" s="9">
        <f>SUMIF(Table1[[#Headers],[Steam Consumption]:[CHW Consumption_2]], "Steam*",D1375:AE1375)</f>
        <v>0</v>
      </c>
      <c r="AI1375" s="9">
        <f>SUMIF(Table1[[#Headers],[Steam Consumption]:[CHW Consumption_2]], "HW *",D1375:AE1375)</f>
        <v>0</v>
      </c>
      <c r="AJ1375" s="9">
        <f>SUMIF(Table1[[#Headers],[Steam Consumption]:[CHW Consumption_2]], "CHW*",D1375:AE1375)</f>
        <v>0</v>
      </c>
      <c r="AK1375" s="9">
        <f>SUMIF(Table1[[#Headers],[Steam Consumption]:[CHW Consumption_2]], "DW*",D1375:AE1375)</f>
        <v>0</v>
      </c>
      <c r="AL1375" s="9">
        <f>Table1[[#This Row],[Total Elec Consumption]]*3.412</f>
        <v>59597.404000000002</v>
      </c>
      <c r="AM1375" s="9">
        <f>Table1[[#This Row],[Total Gas Consumption]]*1</f>
        <v>0</v>
      </c>
      <c r="AN1375" s="9">
        <f>Table1[[#This Row],[Total Steam Consumption]]*950/1000</f>
        <v>0</v>
      </c>
      <c r="AO1375" s="9">
        <f>Table1[[#This Row],[Total HW Consumption]]</f>
        <v>0</v>
      </c>
      <c r="AP1375" s="9">
        <f>Table1[[#This Row],[Total CHW Consumption]]</f>
        <v>0</v>
      </c>
      <c r="AQ1375" s="9">
        <f>Table1[[#This Row],[Total DW Consumption]]*0</f>
        <v>0</v>
      </c>
      <c r="AR1375" s="9">
        <f>SUM(Table1[[#This Row],[Total Elec Energy]:[Total DW Energy]])</f>
        <v>59597.404000000002</v>
      </c>
      <c r="AS1375" s="7">
        <f>IFERROR(Table1[[#This Row],[Total Building Energy (kBTU)]]/Table1[[#This Row],[Building Area]],0)</f>
        <v>1.433456898210506</v>
      </c>
    </row>
    <row r="1376" spans="1:45" x14ac:dyDescent="0.25">
      <c r="A1376" s="4">
        <v>43922</v>
      </c>
      <c r="B1376" t="s">
        <v>78</v>
      </c>
      <c r="C1376">
        <f>VLOOKUP(Table1[[#This Row],[Building]],Building_Areas,2,FALSE)</f>
        <v>20363</v>
      </c>
      <c r="E1376">
        <v>0</v>
      </c>
      <c r="F1376">
        <v>2914500</v>
      </c>
      <c r="G1376">
        <v>143.12724058341109</v>
      </c>
      <c r="J1376">
        <v>29145</v>
      </c>
      <c r="AF1376" s="9">
        <f>SUMIF(Table1[[#Headers],[Steam Consumption]:[CHW Consumption_2]], "Elec*",D1376:AE1376)</f>
        <v>0</v>
      </c>
      <c r="AG1376" s="9">
        <f>SUMIF(Table1[[#Headers],[Steam Consumption]:[CHW Consumption_2]], "Gas*",D1376:AE1376)</f>
        <v>29145</v>
      </c>
      <c r="AH1376" s="9">
        <f>SUMIF(Table1[[#Headers],[Steam Consumption]:[CHW Consumption_2]], "Steam*",D1376:AE1376)</f>
        <v>0</v>
      </c>
      <c r="AI1376" s="9">
        <f>SUMIF(Table1[[#Headers],[Steam Consumption]:[CHW Consumption_2]], "HW *",D1376:AE1376)</f>
        <v>0</v>
      </c>
      <c r="AJ1376" s="9">
        <f>SUMIF(Table1[[#Headers],[Steam Consumption]:[CHW Consumption_2]], "CHW*",D1376:AE1376)</f>
        <v>0</v>
      </c>
      <c r="AK1376" s="9">
        <f>SUMIF(Table1[[#Headers],[Steam Consumption]:[CHW Consumption_2]], "DW*",D1376:AE1376)</f>
        <v>0</v>
      </c>
      <c r="AL1376" s="9">
        <f>Table1[[#This Row],[Total Elec Consumption]]*3.412</f>
        <v>0</v>
      </c>
      <c r="AM1376" s="9">
        <f>Table1[[#This Row],[Total Gas Consumption]]*1</f>
        <v>29145</v>
      </c>
      <c r="AN1376" s="9">
        <f>Table1[[#This Row],[Total Steam Consumption]]*950/1000</f>
        <v>0</v>
      </c>
      <c r="AO1376" s="9">
        <f>Table1[[#This Row],[Total HW Consumption]]</f>
        <v>0</v>
      </c>
      <c r="AP1376" s="9">
        <f>Table1[[#This Row],[Total CHW Consumption]]</f>
        <v>0</v>
      </c>
      <c r="AQ1376" s="9">
        <f>Table1[[#This Row],[Total DW Consumption]]*0</f>
        <v>0</v>
      </c>
      <c r="AR1376" s="9">
        <f>SUM(Table1[[#This Row],[Total Elec Energy]:[Total DW Energy]])</f>
        <v>29145</v>
      </c>
      <c r="AS1376" s="7">
        <f>IFERROR(Table1[[#This Row],[Total Building Energy (kBTU)]]/Table1[[#This Row],[Building Area]],0)</f>
        <v>1.4312724058341109</v>
      </c>
    </row>
    <row r="1377" spans="1:45" x14ac:dyDescent="0.25">
      <c r="A1377" s="4">
        <v>44621</v>
      </c>
      <c r="B1377" t="s">
        <v>65</v>
      </c>
      <c r="C1377">
        <f>VLOOKUP(Table1[[#This Row],[Building]],Building_Areas,2,FALSE)</f>
        <v>82554</v>
      </c>
      <c r="D1377">
        <v>0</v>
      </c>
      <c r="E1377">
        <v>34580.5</v>
      </c>
      <c r="F1377">
        <v>117988.666</v>
      </c>
      <c r="G1377">
        <v>1.429230152385105</v>
      </c>
      <c r="AF1377" s="9">
        <f>SUMIF(Table1[[#Headers],[Steam Consumption]:[CHW Consumption_2]], "Elec*",D1377:AE1377)</f>
        <v>34580.5</v>
      </c>
      <c r="AG1377" s="9">
        <f>SUMIF(Table1[[#Headers],[Steam Consumption]:[CHW Consumption_2]], "Gas*",D1377:AE1377)</f>
        <v>0</v>
      </c>
      <c r="AH1377" s="9">
        <f>SUMIF(Table1[[#Headers],[Steam Consumption]:[CHW Consumption_2]], "Steam*",D1377:AE1377)</f>
        <v>0</v>
      </c>
      <c r="AI1377" s="9">
        <f>SUMIF(Table1[[#Headers],[Steam Consumption]:[CHW Consumption_2]], "HW *",D1377:AE1377)</f>
        <v>0</v>
      </c>
      <c r="AJ1377" s="9">
        <f>SUMIF(Table1[[#Headers],[Steam Consumption]:[CHW Consumption_2]], "CHW*",D1377:AE1377)</f>
        <v>0</v>
      </c>
      <c r="AK1377" s="9">
        <f>SUMIF(Table1[[#Headers],[Steam Consumption]:[CHW Consumption_2]], "DW*",D1377:AE1377)</f>
        <v>0</v>
      </c>
      <c r="AL1377" s="9">
        <f>Table1[[#This Row],[Total Elec Consumption]]*3.412</f>
        <v>117988.666</v>
      </c>
      <c r="AM1377" s="9">
        <f>Table1[[#This Row],[Total Gas Consumption]]*1</f>
        <v>0</v>
      </c>
      <c r="AN1377" s="9">
        <f>Table1[[#This Row],[Total Steam Consumption]]*950/1000</f>
        <v>0</v>
      </c>
      <c r="AO1377" s="9">
        <f>Table1[[#This Row],[Total HW Consumption]]</f>
        <v>0</v>
      </c>
      <c r="AP1377" s="9">
        <f>Table1[[#This Row],[Total CHW Consumption]]</f>
        <v>0</v>
      </c>
      <c r="AQ1377" s="9">
        <f>Table1[[#This Row],[Total DW Consumption]]*0</f>
        <v>0</v>
      </c>
      <c r="AR1377" s="9">
        <f>SUM(Table1[[#This Row],[Total Elec Energy]:[Total DW Energy]])</f>
        <v>117988.666</v>
      </c>
      <c r="AS1377" s="7">
        <f>IFERROR(Table1[[#This Row],[Total Building Energy (kBTU)]]/Table1[[#This Row],[Building Area]],0)</f>
        <v>1.4292301523851054</v>
      </c>
    </row>
    <row r="1378" spans="1:45" x14ac:dyDescent="0.25">
      <c r="A1378" s="4">
        <v>43221</v>
      </c>
      <c r="B1378" t="s">
        <v>72</v>
      </c>
      <c r="C1378">
        <f>VLOOKUP(Table1[[#This Row],[Building]],Building_Areas,2,FALSE)</f>
        <v>69559</v>
      </c>
      <c r="E1378">
        <v>26180.074074074069</v>
      </c>
      <c r="F1378">
        <v>89336.386189016601</v>
      </c>
      <c r="G1378">
        <v>1.284325338044201</v>
      </c>
      <c r="K1378">
        <v>9973.4482758620688</v>
      </c>
      <c r="L1378">
        <v>0</v>
      </c>
      <c r="AF1378" s="9">
        <f>SUMIF(Table1[[#Headers],[Steam Consumption]:[CHW Consumption_2]], "Elec*",D1378:AE1378)</f>
        <v>26180.074074074069</v>
      </c>
      <c r="AG1378" s="9">
        <f>SUMIF(Table1[[#Headers],[Steam Consumption]:[CHW Consumption_2]], "Gas*",D1378:AE1378)</f>
        <v>0</v>
      </c>
      <c r="AH1378" s="9">
        <f>SUMIF(Table1[[#Headers],[Steam Consumption]:[CHW Consumption_2]], "Steam*",D1378:AE1378)</f>
        <v>0</v>
      </c>
      <c r="AI1378" s="9">
        <f>SUMIF(Table1[[#Headers],[Steam Consumption]:[CHW Consumption_2]], "HW *",D1378:AE1378)</f>
        <v>9973.4482758620688</v>
      </c>
      <c r="AJ1378" s="9">
        <f>SUMIF(Table1[[#Headers],[Steam Consumption]:[CHW Consumption_2]], "CHW*",D1378:AE1378)</f>
        <v>0</v>
      </c>
      <c r="AK1378" s="9">
        <f>SUMIF(Table1[[#Headers],[Steam Consumption]:[CHW Consumption_2]], "DW*",D1378:AE1378)</f>
        <v>0</v>
      </c>
      <c r="AL1378" s="9">
        <f>Table1[[#This Row],[Total Elec Consumption]]*3.412</f>
        <v>89326.412740740721</v>
      </c>
      <c r="AM1378" s="9">
        <f>Table1[[#This Row],[Total Gas Consumption]]*1</f>
        <v>0</v>
      </c>
      <c r="AN1378" s="9">
        <f>Table1[[#This Row],[Total Steam Consumption]]*950/1000</f>
        <v>0</v>
      </c>
      <c r="AO1378" s="9">
        <f>Table1[[#This Row],[Total HW Consumption]]</f>
        <v>9973.4482758620688</v>
      </c>
      <c r="AP1378" s="9">
        <f>Table1[[#This Row],[Total CHW Consumption]]</f>
        <v>0</v>
      </c>
      <c r="AQ1378" s="9">
        <f>Table1[[#This Row],[Total DW Consumption]]*0</f>
        <v>0</v>
      </c>
      <c r="AR1378" s="9">
        <f>SUM(Table1[[#This Row],[Total Elec Energy]:[Total DW Energy]])</f>
        <v>99299.861016602794</v>
      </c>
      <c r="AS1378" s="7">
        <f>IFERROR(Table1[[#This Row],[Total Building Energy (kBTU)]]/Table1[[#This Row],[Building Area]],0)</f>
        <v>1.4275630905648844</v>
      </c>
    </row>
    <row r="1379" spans="1:45" x14ac:dyDescent="0.25">
      <c r="A1379" s="4">
        <v>43891</v>
      </c>
      <c r="B1379" t="s">
        <v>64</v>
      </c>
      <c r="C1379">
        <f>VLOOKUP(Table1[[#This Row],[Building]],Building_Areas,2,FALSE)</f>
        <v>80660</v>
      </c>
      <c r="F1379">
        <v>114992.4005517241</v>
      </c>
      <c r="G1379">
        <v>1.425643448446865</v>
      </c>
      <c r="H1379">
        <v>33303.620689655167</v>
      </c>
      <c r="I1379">
        <v>398.72413793103448</v>
      </c>
      <c r="AF1379" s="9">
        <f>SUMIF(Table1[[#Headers],[Steam Consumption]:[CHW Consumption_2]], "Elec*",D1379:AE1379)</f>
        <v>33702.344827586203</v>
      </c>
      <c r="AG1379" s="9">
        <f>SUMIF(Table1[[#Headers],[Steam Consumption]:[CHW Consumption_2]], "Gas*",D1379:AE1379)</f>
        <v>0</v>
      </c>
      <c r="AH1379" s="9">
        <f>SUMIF(Table1[[#Headers],[Steam Consumption]:[CHW Consumption_2]], "Steam*",D1379:AE1379)</f>
        <v>0</v>
      </c>
      <c r="AI1379" s="9">
        <f>SUMIF(Table1[[#Headers],[Steam Consumption]:[CHW Consumption_2]], "HW *",D1379:AE1379)</f>
        <v>0</v>
      </c>
      <c r="AJ1379" s="9">
        <f>SUMIF(Table1[[#Headers],[Steam Consumption]:[CHW Consumption_2]], "CHW*",D1379:AE1379)</f>
        <v>0</v>
      </c>
      <c r="AK1379" s="9">
        <f>SUMIF(Table1[[#Headers],[Steam Consumption]:[CHW Consumption_2]], "DW*",D1379:AE1379)</f>
        <v>0</v>
      </c>
      <c r="AL1379" s="9">
        <f>Table1[[#This Row],[Total Elec Consumption]]*3.412</f>
        <v>114992.40055172412</v>
      </c>
      <c r="AM1379" s="9">
        <f>Table1[[#This Row],[Total Gas Consumption]]*1</f>
        <v>0</v>
      </c>
      <c r="AN1379" s="9">
        <f>Table1[[#This Row],[Total Steam Consumption]]*950/1000</f>
        <v>0</v>
      </c>
      <c r="AO1379" s="9">
        <f>Table1[[#This Row],[Total HW Consumption]]</f>
        <v>0</v>
      </c>
      <c r="AP1379" s="9">
        <f>Table1[[#This Row],[Total CHW Consumption]]</f>
        <v>0</v>
      </c>
      <c r="AQ1379" s="9">
        <f>Table1[[#This Row],[Total DW Consumption]]*0</f>
        <v>0</v>
      </c>
      <c r="AR1379" s="9">
        <f>SUM(Table1[[#This Row],[Total Elec Energy]:[Total DW Energy]])</f>
        <v>114992.40055172412</v>
      </c>
      <c r="AS1379" s="7">
        <f>IFERROR(Table1[[#This Row],[Total Building Energy (kBTU)]]/Table1[[#This Row],[Building Area]],0)</f>
        <v>1.4256434484468647</v>
      </c>
    </row>
    <row r="1380" spans="1:45" x14ac:dyDescent="0.25">
      <c r="A1380" s="4">
        <v>44228</v>
      </c>
      <c r="B1380" t="s">
        <v>69</v>
      </c>
      <c r="C1380">
        <f>VLOOKUP(Table1[[#This Row],[Building]],Building_Areas,2,FALSE)</f>
        <v>12402</v>
      </c>
      <c r="E1380">
        <v>5181.12</v>
      </c>
      <c r="F1380">
        <v>17677.98144</v>
      </c>
      <c r="G1380">
        <v>1.425413759071118</v>
      </c>
      <c r="AF1380" s="9">
        <f>SUMIF(Table1[[#Headers],[Steam Consumption]:[CHW Consumption_2]], "Elec*",D1380:AE1380)</f>
        <v>5181.12</v>
      </c>
      <c r="AG1380" s="9">
        <f>SUMIF(Table1[[#Headers],[Steam Consumption]:[CHW Consumption_2]], "Gas*",D1380:AE1380)</f>
        <v>0</v>
      </c>
      <c r="AH1380" s="9">
        <f>SUMIF(Table1[[#Headers],[Steam Consumption]:[CHW Consumption_2]], "Steam*",D1380:AE1380)</f>
        <v>0</v>
      </c>
      <c r="AI1380" s="9">
        <f>SUMIF(Table1[[#Headers],[Steam Consumption]:[CHW Consumption_2]], "HW *",D1380:AE1380)</f>
        <v>0</v>
      </c>
      <c r="AJ1380" s="9">
        <f>SUMIF(Table1[[#Headers],[Steam Consumption]:[CHW Consumption_2]], "CHW*",D1380:AE1380)</f>
        <v>0</v>
      </c>
      <c r="AK1380" s="9">
        <f>SUMIF(Table1[[#Headers],[Steam Consumption]:[CHW Consumption_2]], "DW*",D1380:AE1380)</f>
        <v>0</v>
      </c>
      <c r="AL1380" s="9">
        <f>Table1[[#This Row],[Total Elec Consumption]]*3.412</f>
        <v>17677.98144</v>
      </c>
      <c r="AM1380" s="9">
        <f>Table1[[#This Row],[Total Gas Consumption]]*1</f>
        <v>0</v>
      </c>
      <c r="AN1380" s="9">
        <f>Table1[[#This Row],[Total Steam Consumption]]*950/1000</f>
        <v>0</v>
      </c>
      <c r="AO1380" s="9">
        <f>Table1[[#This Row],[Total HW Consumption]]</f>
        <v>0</v>
      </c>
      <c r="AP1380" s="9">
        <f>Table1[[#This Row],[Total CHW Consumption]]</f>
        <v>0</v>
      </c>
      <c r="AQ1380" s="9">
        <f>Table1[[#This Row],[Total DW Consumption]]*0</f>
        <v>0</v>
      </c>
      <c r="AR1380" s="9">
        <f>SUM(Table1[[#This Row],[Total Elec Energy]:[Total DW Energy]])</f>
        <v>17677.98144</v>
      </c>
      <c r="AS1380" s="7">
        <f>IFERROR(Table1[[#This Row],[Total Building Energy (kBTU)]]/Table1[[#This Row],[Building Area]],0)</f>
        <v>1.4254137590711176</v>
      </c>
    </row>
    <row r="1381" spans="1:45" x14ac:dyDescent="0.25">
      <c r="A1381" s="4">
        <v>44409</v>
      </c>
      <c r="B1381" t="s">
        <v>109</v>
      </c>
      <c r="C1381">
        <f>VLOOKUP(Table1[[#This Row],[Building]],Building_Areas,2,FALSE)</f>
        <v>30886</v>
      </c>
      <c r="E1381">
        <v>12670</v>
      </c>
      <c r="F1381">
        <v>43230.815000000002</v>
      </c>
      <c r="G1381">
        <v>1.399689665220488</v>
      </c>
      <c r="K1381">
        <v>0</v>
      </c>
      <c r="N1381">
        <v>775</v>
      </c>
      <c r="AF1381" s="9">
        <f>SUMIF(Table1[[#Headers],[Steam Consumption]:[CHW Consumption_2]], "Elec*",D1381:AE1381)</f>
        <v>12670</v>
      </c>
      <c r="AG1381" s="9">
        <f>SUMIF(Table1[[#Headers],[Steam Consumption]:[CHW Consumption_2]], "Gas*",D1381:AE1381)</f>
        <v>0</v>
      </c>
      <c r="AH1381" s="9">
        <f>SUMIF(Table1[[#Headers],[Steam Consumption]:[CHW Consumption_2]], "Steam*",D1381:AE1381)</f>
        <v>0</v>
      </c>
      <c r="AI1381" s="9">
        <f>SUMIF(Table1[[#Headers],[Steam Consumption]:[CHW Consumption_2]], "HW *",D1381:AE1381)</f>
        <v>0</v>
      </c>
      <c r="AJ1381" s="9">
        <f>SUMIF(Table1[[#Headers],[Steam Consumption]:[CHW Consumption_2]], "CHW*",D1381:AE1381)</f>
        <v>775</v>
      </c>
      <c r="AK1381" s="9">
        <f>SUMIF(Table1[[#Headers],[Steam Consumption]:[CHW Consumption_2]], "DW*",D1381:AE1381)</f>
        <v>0</v>
      </c>
      <c r="AL1381" s="9">
        <f>Table1[[#This Row],[Total Elec Consumption]]*3.412</f>
        <v>43230.04</v>
      </c>
      <c r="AM1381" s="9">
        <f>Table1[[#This Row],[Total Gas Consumption]]*1</f>
        <v>0</v>
      </c>
      <c r="AN1381" s="9">
        <f>Table1[[#This Row],[Total Steam Consumption]]*950/1000</f>
        <v>0</v>
      </c>
      <c r="AO1381" s="9">
        <f>Table1[[#This Row],[Total HW Consumption]]</f>
        <v>0</v>
      </c>
      <c r="AP1381" s="9">
        <f>Table1[[#This Row],[Total CHW Consumption]]</f>
        <v>775</v>
      </c>
      <c r="AQ1381" s="9">
        <f>Table1[[#This Row],[Total DW Consumption]]*0</f>
        <v>0</v>
      </c>
      <c r="AR1381" s="9">
        <f>SUM(Table1[[#This Row],[Total Elec Energy]:[Total DW Energy]])</f>
        <v>44005.04</v>
      </c>
      <c r="AS1381" s="7">
        <f>IFERROR(Table1[[#This Row],[Total Building Energy (kBTU)]]/Table1[[#This Row],[Building Area]],0)</f>
        <v>1.4247568477627404</v>
      </c>
    </row>
    <row r="1382" spans="1:45" x14ac:dyDescent="0.25">
      <c r="A1382" s="4">
        <v>44348</v>
      </c>
      <c r="B1382" t="s">
        <v>109</v>
      </c>
      <c r="C1382">
        <f>VLOOKUP(Table1[[#This Row],[Building]],Building_Areas,2,FALSE)</f>
        <v>30886</v>
      </c>
      <c r="E1382">
        <v>12888</v>
      </c>
      <c r="K1382">
        <v>0</v>
      </c>
      <c r="AF1382" s="9">
        <f>SUMIF(Table1[[#Headers],[Steam Consumption]:[CHW Consumption_2]], "Elec*",D1382:AE1382)</f>
        <v>12888</v>
      </c>
      <c r="AG1382" s="9">
        <f>SUMIF(Table1[[#Headers],[Steam Consumption]:[CHW Consumption_2]], "Gas*",D1382:AE1382)</f>
        <v>0</v>
      </c>
      <c r="AH1382" s="9">
        <f>SUMIF(Table1[[#Headers],[Steam Consumption]:[CHW Consumption_2]], "Steam*",D1382:AE1382)</f>
        <v>0</v>
      </c>
      <c r="AI1382" s="9">
        <f>SUMIF(Table1[[#Headers],[Steam Consumption]:[CHW Consumption_2]], "HW *",D1382:AE1382)</f>
        <v>0</v>
      </c>
      <c r="AJ1382" s="9">
        <f>SUMIF(Table1[[#Headers],[Steam Consumption]:[CHW Consumption_2]], "CHW*",D1382:AE1382)</f>
        <v>0</v>
      </c>
      <c r="AK1382" s="9">
        <f>SUMIF(Table1[[#Headers],[Steam Consumption]:[CHW Consumption_2]], "DW*",D1382:AE1382)</f>
        <v>0</v>
      </c>
      <c r="AL1382" s="9">
        <f>Table1[[#This Row],[Total Elec Consumption]]*3.412</f>
        <v>43973.856</v>
      </c>
      <c r="AM1382" s="9">
        <f>Table1[[#This Row],[Total Gas Consumption]]*1</f>
        <v>0</v>
      </c>
      <c r="AN1382" s="9">
        <f>Table1[[#This Row],[Total Steam Consumption]]*950/1000</f>
        <v>0</v>
      </c>
      <c r="AO1382" s="9">
        <f>Table1[[#This Row],[Total HW Consumption]]</f>
        <v>0</v>
      </c>
      <c r="AP1382" s="9">
        <f>Table1[[#This Row],[Total CHW Consumption]]</f>
        <v>0</v>
      </c>
      <c r="AQ1382" s="9">
        <f>Table1[[#This Row],[Total DW Consumption]]*0</f>
        <v>0</v>
      </c>
      <c r="AR1382" s="9">
        <f>SUM(Table1[[#This Row],[Total Elec Energy]:[Total DW Energy]])</f>
        <v>43973.856</v>
      </c>
      <c r="AS1382" s="7">
        <f>IFERROR(Table1[[#This Row],[Total Building Energy (kBTU)]]/Table1[[#This Row],[Building Area]],0)</f>
        <v>1.423747199378359</v>
      </c>
    </row>
    <row r="1383" spans="1:45" x14ac:dyDescent="0.25">
      <c r="A1383" s="4">
        <v>43405</v>
      </c>
      <c r="B1383" t="s">
        <v>116</v>
      </c>
      <c r="C1383">
        <f>VLOOKUP(Table1[[#This Row],[Building]],Building_Areas,2,FALSE)</f>
        <v>12876</v>
      </c>
      <c r="E1383">
        <v>5371.363636363636</v>
      </c>
      <c r="F1383">
        <v>18327.09272727272</v>
      </c>
      <c r="G1383">
        <v>1.423352961111582</v>
      </c>
      <c r="AF1383" s="9">
        <f>SUMIF(Table1[[#Headers],[Steam Consumption]:[CHW Consumption_2]], "Elec*",D1383:AE1383)</f>
        <v>5371.363636363636</v>
      </c>
      <c r="AG1383" s="9">
        <f>SUMIF(Table1[[#Headers],[Steam Consumption]:[CHW Consumption_2]], "Gas*",D1383:AE1383)</f>
        <v>0</v>
      </c>
      <c r="AH1383" s="9">
        <f>SUMIF(Table1[[#Headers],[Steam Consumption]:[CHW Consumption_2]], "Steam*",D1383:AE1383)</f>
        <v>0</v>
      </c>
      <c r="AI1383" s="9">
        <f>SUMIF(Table1[[#Headers],[Steam Consumption]:[CHW Consumption_2]], "HW *",D1383:AE1383)</f>
        <v>0</v>
      </c>
      <c r="AJ1383" s="9">
        <f>SUMIF(Table1[[#Headers],[Steam Consumption]:[CHW Consumption_2]], "CHW*",D1383:AE1383)</f>
        <v>0</v>
      </c>
      <c r="AK1383" s="9">
        <f>SUMIF(Table1[[#Headers],[Steam Consumption]:[CHW Consumption_2]], "DW*",D1383:AE1383)</f>
        <v>0</v>
      </c>
      <c r="AL1383" s="9">
        <f>Table1[[#This Row],[Total Elec Consumption]]*3.412</f>
        <v>18327.092727272724</v>
      </c>
      <c r="AM1383" s="9">
        <f>Table1[[#This Row],[Total Gas Consumption]]*1</f>
        <v>0</v>
      </c>
      <c r="AN1383" s="9">
        <f>Table1[[#This Row],[Total Steam Consumption]]*950/1000</f>
        <v>0</v>
      </c>
      <c r="AO1383" s="9">
        <f>Table1[[#This Row],[Total HW Consumption]]</f>
        <v>0</v>
      </c>
      <c r="AP1383" s="9">
        <f>Table1[[#This Row],[Total CHW Consumption]]</f>
        <v>0</v>
      </c>
      <c r="AQ1383" s="9">
        <f>Table1[[#This Row],[Total DW Consumption]]*0</f>
        <v>0</v>
      </c>
      <c r="AR1383" s="9">
        <f>SUM(Table1[[#This Row],[Total Elec Energy]:[Total DW Energy]])</f>
        <v>18327.092727272724</v>
      </c>
      <c r="AS1383" s="7">
        <f>IFERROR(Table1[[#This Row],[Total Building Energy (kBTU)]]/Table1[[#This Row],[Building Area]],0)</f>
        <v>1.4233529611115816</v>
      </c>
    </row>
    <row r="1384" spans="1:45" x14ac:dyDescent="0.25">
      <c r="A1384" s="4">
        <v>43770</v>
      </c>
      <c r="B1384" t="s">
        <v>77</v>
      </c>
      <c r="C1384">
        <f>VLOOKUP(Table1[[#This Row],[Building]],Building_Areas,2,FALSE)</f>
        <v>133990</v>
      </c>
      <c r="D1384">
        <v>0</v>
      </c>
      <c r="H1384">
        <v>55855.71428571429</v>
      </c>
      <c r="I1384">
        <v>0</v>
      </c>
      <c r="M1384">
        <v>0</v>
      </c>
      <c r="N1384">
        <v>0</v>
      </c>
      <c r="AF1384" s="9">
        <f>SUMIF(Table1[[#Headers],[Steam Consumption]:[CHW Consumption_2]], "Elec*",D1384:AE1384)</f>
        <v>55855.71428571429</v>
      </c>
      <c r="AG1384" s="9">
        <f>SUMIF(Table1[[#Headers],[Steam Consumption]:[CHW Consumption_2]], "Gas*",D1384:AE1384)</f>
        <v>0</v>
      </c>
      <c r="AH1384" s="9">
        <f>SUMIF(Table1[[#Headers],[Steam Consumption]:[CHW Consumption_2]], "Steam*",D1384:AE1384)</f>
        <v>0</v>
      </c>
      <c r="AI1384" s="9">
        <f>SUMIF(Table1[[#Headers],[Steam Consumption]:[CHW Consumption_2]], "HW *",D1384:AE1384)</f>
        <v>0</v>
      </c>
      <c r="AJ1384" s="9">
        <f>SUMIF(Table1[[#Headers],[Steam Consumption]:[CHW Consumption_2]], "CHW*",D1384:AE1384)</f>
        <v>0</v>
      </c>
      <c r="AK1384" s="9">
        <f>SUMIF(Table1[[#Headers],[Steam Consumption]:[CHW Consumption_2]], "DW*",D1384:AE1384)</f>
        <v>0</v>
      </c>
      <c r="AL1384" s="9">
        <f>Table1[[#This Row],[Total Elec Consumption]]*3.412</f>
        <v>190579.69714285716</v>
      </c>
      <c r="AM1384" s="9">
        <f>Table1[[#This Row],[Total Gas Consumption]]*1</f>
        <v>0</v>
      </c>
      <c r="AN1384" s="9">
        <f>Table1[[#This Row],[Total Steam Consumption]]*950/1000</f>
        <v>0</v>
      </c>
      <c r="AO1384" s="9">
        <f>Table1[[#This Row],[Total HW Consumption]]</f>
        <v>0</v>
      </c>
      <c r="AP1384" s="9">
        <f>Table1[[#This Row],[Total CHW Consumption]]</f>
        <v>0</v>
      </c>
      <c r="AQ1384" s="9">
        <f>Table1[[#This Row],[Total DW Consumption]]*0</f>
        <v>0</v>
      </c>
      <c r="AR1384" s="9">
        <f>SUM(Table1[[#This Row],[Total Elec Energy]:[Total DW Energy]])</f>
        <v>190579.69714285716</v>
      </c>
      <c r="AS1384" s="7">
        <f>IFERROR(Table1[[#This Row],[Total Building Energy (kBTU)]]/Table1[[#This Row],[Building Area]],0)</f>
        <v>1.4223426908191443</v>
      </c>
    </row>
    <row r="1385" spans="1:45" x14ac:dyDescent="0.25">
      <c r="A1385" s="4">
        <v>43101</v>
      </c>
      <c r="B1385" t="s">
        <v>122</v>
      </c>
      <c r="C1385">
        <f>VLOOKUP(Table1[[#This Row],[Building]],Building_Areas,2,FALSE)</f>
        <v>83906</v>
      </c>
      <c r="D1385">
        <v>0</v>
      </c>
      <c r="F1385">
        <v>119186.1561428571</v>
      </c>
      <c r="G1385">
        <v>1.420472387467608</v>
      </c>
      <c r="H1385">
        <v>24751.28571428571</v>
      </c>
      <c r="I1385">
        <v>10180.178571428571</v>
      </c>
      <c r="N1385">
        <v>0</v>
      </c>
      <c r="AF1385" s="9">
        <f>SUMIF(Table1[[#Headers],[Steam Consumption]:[CHW Consumption_2]], "Elec*",D1385:AE1385)</f>
        <v>34931.464285714283</v>
      </c>
      <c r="AG1385" s="9">
        <f>SUMIF(Table1[[#Headers],[Steam Consumption]:[CHW Consumption_2]], "Gas*",D1385:AE1385)</f>
        <v>0</v>
      </c>
      <c r="AH1385" s="9">
        <f>SUMIF(Table1[[#Headers],[Steam Consumption]:[CHW Consumption_2]], "Steam*",D1385:AE1385)</f>
        <v>0</v>
      </c>
      <c r="AI1385" s="9">
        <f>SUMIF(Table1[[#Headers],[Steam Consumption]:[CHW Consumption_2]], "HW *",D1385:AE1385)</f>
        <v>0</v>
      </c>
      <c r="AJ1385" s="9">
        <f>SUMIF(Table1[[#Headers],[Steam Consumption]:[CHW Consumption_2]], "CHW*",D1385:AE1385)</f>
        <v>0</v>
      </c>
      <c r="AK1385" s="9">
        <f>SUMIF(Table1[[#Headers],[Steam Consumption]:[CHW Consumption_2]], "DW*",D1385:AE1385)</f>
        <v>0</v>
      </c>
      <c r="AL1385" s="9">
        <f>Table1[[#This Row],[Total Elec Consumption]]*3.412</f>
        <v>119186.15614285713</v>
      </c>
      <c r="AM1385" s="9">
        <f>Table1[[#This Row],[Total Gas Consumption]]*1</f>
        <v>0</v>
      </c>
      <c r="AN1385" s="9">
        <f>Table1[[#This Row],[Total Steam Consumption]]*950/1000</f>
        <v>0</v>
      </c>
      <c r="AO1385" s="9">
        <f>Table1[[#This Row],[Total HW Consumption]]</f>
        <v>0</v>
      </c>
      <c r="AP1385" s="9">
        <f>Table1[[#This Row],[Total CHW Consumption]]</f>
        <v>0</v>
      </c>
      <c r="AQ1385" s="9">
        <f>Table1[[#This Row],[Total DW Consumption]]*0</f>
        <v>0</v>
      </c>
      <c r="AR1385" s="9">
        <f>SUM(Table1[[#This Row],[Total Elec Energy]:[Total DW Energy]])</f>
        <v>119186.15614285713</v>
      </c>
      <c r="AS1385" s="7">
        <f>IFERROR(Table1[[#This Row],[Total Building Energy (kBTU)]]/Table1[[#This Row],[Building Area]],0)</f>
        <v>1.4204723874676082</v>
      </c>
    </row>
    <row r="1386" spans="1:45" x14ac:dyDescent="0.25">
      <c r="A1386" s="4">
        <v>44197</v>
      </c>
      <c r="B1386" t="s">
        <v>122</v>
      </c>
      <c r="C1386">
        <f>VLOOKUP(Table1[[#This Row],[Building]],Building_Areas,2,FALSE)</f>
        <v>83906</v>
      </c>
      <c r="D1386">
        <v>0</v>
      </c>
      <c r="F1386">
        <v>119170.924</v>
      </c>
      <c r="G1386">
        <v>1.4202908492837221</v>
      </c>
      <c r="H1386">
        <v>27813</v>
      </c>
      <c r="I1386">
        <v>7114</v>
      </c>
      <c r="N1386">
        <v>0</v>
      </c>
      <c r="AF1386" s="9">
        <f>SUMIF(Table1[[#Headers],[Steam Consumption]:[CHW Consumption_2]], "Elec*",D1386:AE1386)</f>
        <v>34927</v>
      </c>
      <c r="AG1386" s="9">
        <f>SUMIF(Table1[[#Headers],[Steam Consumption]:[CHW Consumption_2]], "Gas*",D1386:AE1386)</f>
        <v>0</v>
      </c>
      <c r="AH1386" s="9">
        <f>SUMIF(Table1[[#Headers],[Steam Consumption]:[CHW Consumption_2]], "Steam*",D1386:AE1386)</f>
        <v>0</v>
      </c>
      <c r="AI1386" s="9">
        <f>SUMIF(Table1[[#Headers],[Steam Consumption]:[CHW Consumption_2]], "HW *",D1386:AE1386)</f>
        <v>0</v>
      </c>
      <c r="AJ1386" s="9">
        <f>SUMIF(Table1[[#Headers],[Steam Consumption]:[CHW Consumption_2]], "CHW*",D1386:AE1386)</f>
        <v>0</v>
      </c>
      <c r="AK1386" s="9">
        <f>SUMIF(Table1[[#Headers],[Steam Consumption]:[CHW Consumption_2]], "DW*",D1386:AE1386)</f>
        <v>0</v>
      </c>
      <c r="AL1386" s="9">
        <f>Table1[[#This Row],[Total Elec Consumption]]*3.412</f>
        <v>119170.924</v>
      </c>
      <c r="AM1386" s="9">
        <f>Table1[[#This Row],[Total Gas Consumption]]*1</f>
        <v>0</v>
      </c>
      <c r="AN1386" s="9">
        <f>Table1[[#This Row],[Total Steam Consumption]]*950/1000</f>
        <v>0</v>
      </c>
      <c r="AO1386" s="9">
        <f>Table1[[#This Row],[Total HW Consumption]]</f>
        <v>0</v>
      </c>
      <c r="AP1386" s="9">
        <f>Table1[[#This Row],[Total CHW Consumption]]</f>
        <v>0</v>
      </c>
      <c r="AQ1386" s="9">
        <f>Table1[[#This Row],[Total DW Consumption]]*0</f>
        <v>0</v>
      </c>
      <c r="AR1386" s="9">
        <f>SUM(Table1[[#This Row],[Total Elec Energy]:[Total DW Energy]])</f>
        <v>119170.924</v>
      </c>
      <c r="AS1386" s="7">
        <f>IFERROR(Table1[[#This Row],[Total Building Energy (kBTU)]]/Table1[[#This Row],[Building Area]],0)</f>
        <v>1.4202908492837223</v>
      </c>
    </row>
    <row r="1387" spans="1:45" x14ac:dyDescent="0.25">
      <c r="A1387" s="4">
        <v>44287</v>
      </c>
      <c r="B1387" t="s">
        <v>122</v>
      </c>
      <c r="C1387">
        <f>VLOOKUP(Table1[[#This Row],[Building]],Building_Areas,2,FALSE)</f>
        <v>83906</v>
      </c>
      <c r="D1387">
        <v>0</v>
      </c>
      <c r="F1387">
        <v>111307.04</v>
      </c>
      <c r="G1387">
        <v>1.3265683026243651</v>
      </c>
      <c r="H1387">
        <v>25188</v>
      </c>
      <c r="I1387">
        <v>7432</v>
      </c>
      <c r="N1387">
        <v>7600</v>
      </c>
      <c r="AF1387" s="9">
        <f>SUMIF(Table1[[#Headers],[Steam Consumption]:[CHW Consumption_2]], "Elec*",D1387:AE1387)</f>
        <v>32620</v>
      </c>
      <c r="AG1387" s="9">
        <f>SUMIF(Table1[[#Headers],[Steam Consumption]:[CHW Consumption_2]], "Gas*",D1387:AE1387)</f>
        <v>0</v>
      </c>
      <c r="AH1387" s="9">
        <f>SUMIF(Table1[[#Headers],[Steam Consumption]:[CHW Consumption_2]], "Steam*",D1387:AE1387)</f>
        <v>0</v>
      </c>
      <c r="AI1387" s="9">
        <f>SUMIF(Table1[[#Headers],[Steam Consumption]:[CHW Consumption_2]], "HW *",D1387:AE1387)</f>
        <v>0</v>
      </c>
      <c r="AJ1387" s="9">
        <f>SUMIF(Table1[[#Headers],[Steam Consumption]:[CHW Consumption_2]], "CHW*",D1387:AE1387)</f>
        <v>7600</v>
      </c>
      <c r="AK1387" s="9">
        <f>SUMIF(Table1[[#Headers],[Steam Consumption]:[CHW Consumption_2]], "DW*",D1387:AE1387)</f>
        <v>0</v>
      </c>
      <c r="AL1387" s="9">
        <f>Table1[[#This Row],[Total Elec Consumption]]*3.412</f>
        <v>111299.44</v>
      </c>
      <c r="AM1387" s="9">
        <f>Table1[[#This Row],[Total Gas Consumption]]*1</f>
        <v>0</v>
      </c>
      <c r="AN1387" s="9">
        <f>Table1[[#This Row],[Total Steam Consumption]]*950/1000</f>
        <v>0</v>
      </c>
      <c r="AO1387" s="9">
        <f>Table1[[#This Row],[Total HW Consumption]]</f>
        <v>0</v>
      </c>
      <c r="AP1387" s="9">
        <f>Table1[[#This Row],[Total CHW Consumption]]</f>
        <v>7600</v>
      </c>
      <c r="AQ1387" s="9">
        <f>Table1[[#This Row],[Total DW Consumption]]*0</f>
        <v>0</v>
      </c>
      <c r="AR1387" s="9">
        <f>SUM(Table1[[#This Row],[Total Elec Energy]:[Total DW Energy]])</f>
        <v>118899.44</v>
      </c>
      <c r="AS1387" s="7">
        <f>IFERROR(Table1[[#This Row],[Total Building Energy (kBTU)]]/Table1[[#This Row],[Building Area]],0)</f>
        <v>1.4170552761423498</v>
      </c>
    </row>
    <row r="1388" spans="1:45" x14ac:dyDescent="0.25">
      <c r="A1388" s="4">
        <v>43132</v>
      </c>
      <c r="B1388" t="s">
        <v>116</v>
      </c>
      <c r="C1388">
        <f>VLOOKUP(Table1[[#This Row],[Building]],Building_Areas,2,FALSE)</f>
        <v>12876</v>
      </c>
      <c r="E1388">
        <v>5344</v>
      </c>
      <c r="F1388">
        <v>18233.727999999999</v>
      </c>
      <c r="G1388">
        <v>1.416101894998447</v>
      </c>
      <c r="AF1388" s="9">
        <f>SUMIF(Table1[[#Headers],[Steam Consumption]:[CHW Consumption_2]], "Elec*",D1388:AE1388)</f>
        <v>5344</v>
      </c>
      <c r="AG1388" s="9">
        <f>SUMIF(Table1[[#Headers],[Steam Consumption]:[CHW Consumption_2]], "Gas*",D1388:AE1388)</f>
        <v>0</v>
      </c>
      <c r="AH1388" s="9">
        <f>SUMIF(Table1[[#Headers],[Steam Consumption]:[CHW Consumption_2]], "Steam*",D1388:AE1388)</f>
        <v>0</v>
      </c>
      <c r="AI1388" s="9">
        <f>SUMIF(Table1[[#Headers],[Steam Consumption]:[CHW Consumption_2]], "HW *",D1388:AE1388)</f>
        <v>0</v>
      </c>
      <c r="AJ1388" s="9">
        <f>SUMIF(Table1[[#Headers],[Steam Consumption]:[CHW Consumption_2]], "CHW*",D1388:AE1388)</f>
        <v>0</v>
      </c>
      <c r="AK1388" s="9">
        <f>SUMIF(Table1[[#Headers],[Steam Consumption]:[CHW Consumption_2]], "DW*",D1388:AE1388)</f>
        <v>0</v>
      </c>
      <c r="AL1388" s="9">
        <f>Table1[[#This Row],[Total Elec Consumption]]*3.412</f>
        <v>18233.727999999999</v>
      </c>
      <c r="AM1388" s="9">
        <f>Table1[[#This Row],[Total Gas Consumption]]*1</f>
        <v>0</v>
      </c>
      <c r="AN1388" s="9">
        <f>Table1[[#This Row],[Total Steam Consumption]]*950/1000</f>
        <v>0</v>
      </c>
      <c r="AO1388" s="9">
        <f>Table1[[#This Row],[Total HW Consumption]]</f>
        <v>0</v>
      </c>
      <c r="AP1388" s="9">
        <f>Table1[[#This Row],[Total CHW Consumption]]</f>
        <v>0</v>
      </c>
      <c r="AQ1388" s="9">
        <f>Table1[[#This Row],[Total DW Consumption]]*0</f>
        <v>0</v>
      </c>
      <c r="AR1388" s="9">
        <f>SUM(Table1[[#This Row],[Total Elec Energy]:[Total DW Energy]])</f>
        <v>18233.727999999999</v>
      </c>
      <c r="AS1388" s="7">
        <f>IFERROR(Table1[[#This Row],[Total Building Energy (kBTU)]]/Table1[[#This Row],[Building Area]],0)</f>
        <v>1.4161018949984467</v>
      </c>
    </row>
    <row r="1389" spans="1:45" x14ac:dyDescent="0.25">
      <c r="A1389" s="4">
        <v>43497</v>
      </c>
      <c r="B1389" t="s">
        <v>116</v>
      </c>
      <c r="C1389">
        <f>VLOOKUP(Table1[[#This Row],[Building]],Building_Areas,2,FALSE)</f>
        <v>12876</v>
      </c>
      <c r="E1389">
        <v>5337.0240000000131</v>
      </c>
      <c r="F1389">
        <v>18209.925888000049</v>
      </c>
      <c r="G1389">
        <v>1.4142533308480929</v>
      </c>
      <c r="AF1389" s="9">
        <f>SUMIF(Table1[[#Headers],[Steam Consumption]:[CHW Consumption_2]], "Elec*",D1389:AE1389)</f>
        <v>5337.0240000000131</v>
      </c>
      <c r="AG1389" s="9">
        <f>SUMIF(Table1[[#Headers],[Steam Consumption]:[CHW Consumption_2]], "Gas*",D1389:AE1389)</f>
        <v>0</v>
      </c>
      <c r="AH1389" s="9">
        <f>SUMIF(Table1[[#Headers],[Steam Consumption]:[CHW Consumption_2]], "Steam*",D1389:AE1389)</f>
        <v>0</v>
      </c>
      <c r="AI1389" s="9">
        <f>SUMIF(Table1[[#Headers],[Steam Consumption]:[CHW Consumption_2]], "HW *",D1389:AE1389)</f>
        <v>0</v>
      </c>
      <c r="AJ1389" s="9">
        <f>SUMIF(Table1[[#Headers],[Steam Consumption]:[CHW Consumption_2]], "CHW*",D1389:AE1389)</f>
        <v>0</v>
      </c>
      <c r="AK1389" s="9">
        <f>SUMIF(Table1[[#Headers],[Steam Consumption]:[CHW Consumption_2]], "DW*",D1389:AE1389)</f>
        <v>0</v>
      </c>
      <c r="AL1389" s="9">
        <f>Table1[[#This Row],[Total Elec Consumption]]*3.412</f>
        <v>18209.925888000045</v>
      </c>
      <c r="AM1389" s="9">
        <f>Table1[[#This Row],[Total Gas Consumption]]*1</f>
        <v>0</v>
      </c>
      <c r="AN1389" s="9">
        <f>Table1[[#This Row],[Total Steam Consumption]]*950/1000</f>
        <v>0</v>
      </c>
      <c r="AO1389" s="9">
        <f>Table1[[#This Row],[Total HW Consumption]]</f>
        <v>0</v>
      </c>
      <c r="AP1389" s="9">
        <f>Table1[[#This Row],[Total CHW Consumption]]</f>
        <v>0</v>
      </c>
      <c r="AQ1389" s="9">
        <f>Table1[[#This Row],[Total DW Consumption]]*0</f>
        <v>0</v>
      </c>
      <c r="AR1389" s="9">
        <f>SUM(Table1[[#This Row],[Total Elec Energy]:[Total DW Energy]])</f>
        <v>18209.925888000045</v>
      </c>
      <c r="AS1389" s="7">
        <f>IFERROR(Table1[[#This Row],[Total Building Energy (kBTU)]]/Table1[[#This Row],[Building Area]],0)</f>
        <v>1.4142533308480929</v>
      </c>
    </row>
    <row r="1390" spans="1:45" x14ac:dyDescent="0.25">
      <c r="A1390" s="4">
        <v>43862</v>
      </c>
      <c r="B1390" t="s">
        <v>122</v>
      </c>
      <c r="C1390">
        <f>VLOOKUP(Table1[[#This Row],[Building]],Building_Areas,2,FALSE)</f>
        <v>83906</v>
      </c>
      <c r="D1390">
        <v>0</v>
      </c>
      <c r="F1390">
        <v>118638.652</v>
      </c>
      <c r="G1390">
        <v>1.4139471789860081</v>
      </c>
      <c r="H1390">
        <v>25103.76470588235</v>
      </c>
      <c r="I1390">
        <v>9667.2352941176468</v>
      </c>
      <c r="N1390">
        <v>0</v>
      </c>
      <c r="AF1390" s="9">
        <f>SUMIF(Table1[[#Headers],[Steam Consumption]:[CHW Consumption_2]], "Elec*",D1390:AE1390)</f>
        <v>34771</v>
      </c>
      <c r="AG1390" s="9">
        <f>SUMIF(Table1[[#Headers],[Steam Consumption]:[CHW Consumption_2]], "Gas*",D1390:AE1390)</f>
        <v>0</v>
      </c>
      <c r="AH1390" s="9">
        <f>SUMIF(Table1[[#Headers],[Steam Consumption]:[CHW Consumption_2]], "Steam*",D1390:AE1390)</f>
        <v>0</v>
      </c>
      <c r="AI1390" s="9">
        <f>SUMIF(Table1[[#Headers],[Steam Consumption]:[CHW Consumption_2]], "HW *",D1390:AE1390)</f>
        <v>0</v>
      </c>
      <c r="AJ1390" s="9">
        <f>SUMIF(Table1[[#Headers],[Steam Consumption]:[CHW Consumption_2]], "CHW*",D1390:AE1390)</f>
        <v>0</v>
      </c>
      <c r="AK1390" s="9">
        <f>SUMIF(Table1[[#Headers],[Steam Consumption]:[CHW Consumption_2]], "DW*",D1390:AE1390)</f>
        <v>0</v>
      </c>
      <c r="AL1390" s="9">
        <f>Table1[[#This Row],[Total Elec Consumption]]*3.412</f>
        <v>118638.652</v>
      </c>
      <c r="AM1390" s="9">
        <f>Table1[[#This Row],[Total Gas Consumption]]*1</f>
        <v>0</v>
      </c>
      <c r="AN1390" s="9">
        <f>Table1[[#This Row],[Total Steam Consumption]]*950/1000</f>
        <v>0</v>
      </c>
      <c r="AO1390" s="9">
        <f>Table1[[#This Row],[Total HW Consumption]]</f>
        <v>0</v>
      </c>
      <c r="AP1390" s="9">
        <f>Table1[[#This Row],[Total CHW Consumption]]</f>
        <v>0</v>
      </c>
      <c r="AQ1390" s="9">
        <f>Table1[[#This Row],[Total DW Consumption]]*0</f>
        <v>0</v>
      </c>
      <c r="AR1390" s="9">
        <f>SUM(Table1[[#This Row],[Total Elec Energy]:[Total DW Energy]])</f>
        <v>118638.652</v>
      </c>
      <c r="AS1390" s="7">
        <f>IFERROR(Table1[[#This Row],[Total Building Energy (kBTU)]]/Table1[[#This Row],[Building Area]],0)</f>
        <v>1.4139471789860081</v>
      </c>
    </row>
    <row r="1391" spans="1:45" x14ac:dyDescent="0.25">
      <c r="A1391" s="4">
        <v>44378</v>
      </c>
      <c r="B1391" t="s">
        <v>97</v>
      </c>
      <c r="C1391">
        <f>VLOOKUP(Table1[[#This Row],[Building]],Building_Areas,2,FALSE)</f>
        <v>15616</v>
      </c>
      <c r="E1391">
        <v>6261</v>
      </c>
      <c r="F1391">
        <v>87362.532000000007</v>
      </c>
      <c r="G1391">
        <v>5.5944244364754114</v>
      </c>
      <c r="J1391">
        <v>660</v>
      </c>
      <c r="AF1391" s="9">
        <f>SUMIF(Table1[[#Headers],[Steam Consumption]:[CHW Consumption_2]], "Elec*",D1391:AE1391)</f>
        <v>6261</v>
      </c>
      <c r="AG1391" s="9">
        <f>SUMIF(Table1[[#Headers],[Steam Consumption]:[CHW Consumption_2]], "Gas*",D1391:AE1391)</f>
        <v>660</v>
      </c>
      <c r="AH1391" s="9">
        <f>SUMIF(Table1[[#Headers],[Steam Consumption]:[CHW Consumption_2]], "Steam*",D1391:AE1391)</f>
        <v>0</v>
      </c>
      <c r="AI1391" s="9">
        <f>SUMIF(Table1[[#Headers],[Steam Consumption]:[CHW Consumption_2]], "HW *",D1391:AE1391)</f>
        <v>0</v>
      </c>
      <c r="AJ1391" s="9">
        <f>SUMIF(Table1[[#Headers],[Steam Consumption]:[CHW Consumption_2]], "CHW*",D1391:AE1391)</f>
        <v>0</v>
      </c>
      <c r="AK1391" s="9">
        <f>SUMIF(Table1[[#Headers],[Steam Consumption]:[CHW Consumption_2]], "DW*",D1391:AE1391)</f>
        <v>0</v>
      </c>
      <c r="AL1391" s="9">
        <f>Table1[[#This Row],[Total Elec Consumption]]*3.412</f>
        <v>21362.531999999999</v>
      </c>
      <c r="AM1391" s="9">
        <f>Table1[[#This Row],[Total Gas Consumption]]*1</f>
        <v>660</v>
      </c>
      <c r="AN1391" s="9">
        <f>Table1[[#This Row],[Total Steam Consumption]]*950/1000</f>
        <v>0</v>
      </c>
      <c r="AO1391" s="9">
        <f>Table1[[#This Row],[Total HW Consumption]]</f>
        <v>0</v>
      </c>
      <c r="AP1391" s="9">
        <f>Table1[[#This Row],[Total CHW Consumption]]</f>
        <v>0</v>
      </c>
      <c r="AQ1391" s="9">
        <f>Table1[[#This Row],[Total DW Consumption]]*0</f>
        <v>0</v>
      </c>
      <c r="AR1391" s="9">
        <f>SUM(Table1[[#This Row],[Total Elec Energy]:[Total DW Energy]])</f>
        <v>22022.531999999999</v>
      </c>
      <c r="AS1391" s="7">
        <f>IFERROR(Table1[[#This Row],[Total Building Energy (kBTU)]]/Table1[[#This Row],[Building Area]],0)</f>
        <v>1.4102543545081967</v>
      </c>
    </row>
    <row r="1392" spans="1:45" x14ac:dyDescent="0.25">
      <c r="A1392" s="4">
        <v>43374</v>
      </c>
      <c r="B1392" t="s">
        <v>125</v>
      </c>
      <c r="C1392">
        <f>VLOOKUP(Table1[[#This Row],[Building]],Building_Areas,2,FALSE)</f>
        <v>27319</v>
      </c>
      <c r="E1392">
        <v>9996.9259259259252</v>
      </c>
      <c r="F1392">
        <v>474998.40014814812</v>
      </c>
      <c r="G1392">
        <v>17.387107879063951</v>
      </c>
      <c r="J1392">
        <v>4408.8888888888887</v>
      </c>
      <c r="AF1392" s="9">
        <f>SUMIF(Table1[[#Headers],[Steam Consumption]:[CHW Consumption_2]], "Elec*",D1392:AE1392)</f>
        <v>9996.9259259259252</v>
      </c>
      <c r="AG1392" s="9">
        <f>SUMIF(Table1[[#Headers],[Steam Consumption]:[CHW Consumption_2]], "Gas*",D1392:AE1392)</f>
        <v>4408.8888888888887</v>
      </c>
      <c r="AH1392" s="9">
        <f>SUMIF(Table1[[#Headers],[Steam Consumption]:[CHW Consumption_2]], "Steam*",D1392:AE1392)</f>
        <v>0</v>
      </c>
      <c r="AI1392" s="9">
        <f>SUMIF(Table1[[#Headers],[Steam Consumption]:[CHW Consumption_2]], "HW *",D1392:AE1392)</f>
        <v>0</v>
      </c>
      <c r="AJ1392" s="9">
        <f>SUMIF(Table1[[#Headers],[Steam Consumption]:[CHW Consumption_2]], "CHW*",D1392:AE1392)</f>
        <v>0</v>
      </c>
      <c r="AK1392" s="9">
        <f>SUMIF(Table1[[#Headers],[Steam Consumption]:[CHW Consumption_2]], "DW*",D1392:AE1392)</f>
        <v>0</v>
      </c>
      <c r="AL1392" s="9">
        <f>Table1[[#This Row],[Total Elec Consumption]]*3.412</f>
        <v>34109.511259259256</v>
      </c>
      <c r="AM1392" s="9">
        <f>Table1[[#This Row],[Total Gas Consumption]]*1</f>
        <v>4408.8888888888887</v>
      </c>
      <c r="AN1392" s="9">
        <f>Table1[[#This Row],[Total Steam Consumption]]*950/1000</f>
        <v>0</v>
      </c>
      <c r="AO1392" s="9">
        <f>Table1[[#This Row],[Total HW Consumption]]</f>
        <v>0</v>
      </c>
      <c r="AP1392" s="9">
        <f>Table1[[#This Row],[Total CHW Consumption]]</f>
        <v>0</v>
      </c>
      <c r="AQ1392" s="9">
        <f>Table1[[#This Row],[Total DW Consumption]]*0</f>
        <v>0</v>
      </c>
      <c r="AR1392" s="9">
        <f>SUM(Table1[[#This Row],[Total Elec Energy]:[Total DW Energy]])</f>
        <v>38518.400148148146</v>
      </c>
      <c r="AS1392" s="7">
        <f>IFERROR(Table1[[#This Row],[Total Building Energy (kBTU)]]/Table1[[#This Row],[Building Area]],0)</f>
        <v>1.4099491250832075</v>
      </c>
    </row>
    <row r="1393" spans="1:45" x14ac:dyDescent="0.25">
      <c r="A1393" s="4">
        <v>43891</v>
      </c>
      <c r="B1393" t="s">
        <v>61</v>
      </c>
      <c r="C1393">
        <f>VLOOKUP(Table1[[#This Row],[Building]],Building_Areas,2,FALSE)</f>
        <v>41576</v>
      </c>
      <c r="D1393">
        <v>0</v>
      </c>
      <c r="E1393">
        <v>17176.137931034478</v>
      </c>
      <c r="F1393">
        <v>58604.982620689647</v>
      </c>
      <c r="G1393">
        <v>1.4095868438688099</v>
      </c>
      <c r="AF1393" s="9">
        <f>SUMIF(Table1[[#Headers],[Steam Consumption]:[CHW Consumption_2]], "Elec*",D1393:AE1393)</f>
        <v>17176.137931034478</v>
      </c>
      <c r="AG1393" s="9">
        <f>SUMIF(Table1[[#Headers],[Steam Consumption]:[CHW Consumption_2]], "Gas*",D1393:AE1393)</f>
        <v>0</v>
      </c>
      <c r="AH1393" s="9">
        <f>SUMIF(Table1[[#Headers],[Steam Consumption]:[CHW Consumption_2]], "Steam*",D1393:AE1393)</f>
        <v>0</v>
      </c>
      <c r="AI1393" s="9">
        <f>SUMIF(Table1[[#Headers],[Steam Consumption]:[CHW Consumption_2]], "HW *",D1393:AE1393)</f>
        <v>0</v>
      </c>
      <c r="AJ1393" s="9">
        <f>SUMIF(Table1[[#Headers],[Steam Consumption]:[CHW Consumption_2]], "CHW*",D1393:AE1393)</f>
        <v>0</v>
      </c>
      <c r="AK1393" s="9">
        <f>SUMIF(Table1[[#Headers],[Steam Consumption]:[CHW Consumption_2]], "DW*",D1393:AE1393)</f>
        <v>0</v>
      </c>
      <c r="AL1393" s="9">
        <f>Table1[[#This Row],[Total Elec Consumption]]*3.412</f>
        <v>58604.98262068964</v>
      </c>
      <c r="AM1393" s="9">
        <f>Table1[[#This Row],[Total Gas Consumption]]*1</f>
        <v>0</v>
      </c>
      <c r="AN1393" s="9">
        <f>Table1[[#This Row],[Total Steam Consumption]]*950/1000</f>
        <v>0</v>
      </c>
      <c r="AO1393" s="9">
        <f>Table1[[#This Row],[Total HW Consumption]]</f>
        <v>0</v>
      </c>
      <c r="AP1393" s="9">
        <f>Table1[[#This Row],[Total CHW Consumption]]</f>
        <v>0</v>
      </c>
      <c r="AQ1393" s="9">
        <f>Table1[[#This Row],[Total DW Consumption]]*0</f>
        <v>0</v>
      </c>
      <c r="AR1393" s="9">
        <f>SUM(Table1[[#This Row],[Total Elec Energy]:[Total DW Energy]])</f>
        <v>58604.98262068964</v>
      </c>
      <c r="AS1393" s="7">
        <f>IFERROR(Table1[[#This Row],[Total Building Energy (kBTU)]]/Table1[[#This Row],[Building Area]],0)</f>
        <v>1.4095868438688099</v>
      </c>
    </row>
    <row r="1394" spans="1:45" x14ac:dyDescent="0.25">
      <c r="A1394" s="4">
        <v>44105</v>
      </c>
      <c r="B1394" t="s">
        <v>64</v>
      </c>
      <c r="C1394">
        <f>VLOOKUP(Table1[[#This Row],[Building]],Building_Areas,2,FALSE)</f>
        <v>80660</v>
      </c>
      <c r="F1394">
        <v>113674.192</v>
      </c>
      <c r="G1394">
        <v>1.409300669476816</v>
      </c>
      <c r="H1394">
        <v>32874</v>
      </c>
      <c r="I1394">
        <v>442</v>
      </c>
      <c r="AF1394" s="9">
        <f>SUMIF(Table1[[#Headers],[Steam Consumption]:[CHW Consumption_2]], "Elec*",D1394:AE1394)</f>
        <v>33316</v>
      </c>
      <c r="AG1394" s="9">
        <f>SUMIF(Table1[[#Headers],[Steam Consumption]:[CHW Consumption_2]], "Gas*",D1394:AE1394)</f>
        <v>0</v>
      </c>
      <c r="AH1394" s="9">
        <f>SUMIF(Table1[[#Headers],[Steam Consumption]:[CHW Consumption_2]], "Steam*",D1394:AE1394)</f>
        <v>0</v>
      </c>
      <c r="AI1394" s="9">
        <f>SUMIF(Table1[[#Headers],[Steam Consumption]:[CHW Consumption_2]], "HW *",D1394:AE1394)</f>
        <v>0</v>
      </c>
      <c r="AJ1394" s="9">
        <f>SUMIF(Table1[[#Headers],[Steam Consumption]:[CHW Consumption_2]], "CHW*",D1394:AE1394)</f>
        <v>0</v>
      </c>
      <c r="AK1394" s="9">
        <f>SUMIF(Table1[[#Headers],[Steam Consumption]:[CHW Consumption_2]], "DW*",D1394:AE1394)</f>
        <v>0</v>
      </c>
      <c r="AL1394" s="9">
        <f>Table1[[#This Row],[Total Elec Consumption]]*3.412</f>
        <v>113674.192</v>
      </c>
      <c r="AM1394" s="9">
        <f>Table1[[#This Row],[Total Gas Consumption]]*1</f>
        <v>0</v>
      </c>
      <c r="AN1394" s="9">
        <f>Table1[[#This Row],[Total Steam Consumption]]*950/1000</f>
        <v>0</v>
      </c>
      <c r="AO1394" s="9">
        <f>Table1[[#This Row],[Total HW Consumption]]</f>
        <v>0</v>
      </c>
      <c r="AP1394" s="9">
        <f>Table1[[#This Row],[Total CHW Consumption]]</f>
        <v>0</v>
      </c>
      <c r="AQ1394" s="9">
        <f>Table1[[#This Row],[Total DW Consumption]]*0</f>
        <v>0</v>
      </c>
      <c r="AR1394" s="9">
        <f>SUM(Table1[[#This Row],[Total Elec Energy]:[Total DW Energy]])</f>
        <v>113674.192</v>
      </c>
      <c r="AS1394" s="7">
        <f>IFERROR(Table1[[#This Row],[Total Building Energy (kBTU)]]/Table1[[#This Row],[Building Area]],0)</f>
        <v>1.4093006694768162</v>
      </c>
    </row>
    <row r="1395" spans="1:45" x14ac:dyDescent="0.25">
      <c r="A1395" s="4">
        <v>43132</v>
      </c>
      <c r="B1395" t="s">
        <v>61</v>
      </c>
      <c r="C1395">
        <f>VLOOKUP(Table1[[#This Row],[Building]],Building_Areas,2,FALSE)</f>
        <v>41576</v>
      </c>
      <c r="D1395">
        <v>0</v>
      </c>
      <c r="E1395">
        <v>17165</v>
      </c>
      <c r="F1395">
        <v>58566.98</v>
      </c>
      <c r="G1395">
        <v>1.4086727919953821</v>
      </c>
      <c r="AF1395" s="9">
        <f>SUMIF(Table1[[#Headers],[Steam Consumption]:[CHW Consumption_2]], "Elec*",D1395:AE1395)</f>
        <v>17165</v>
      </c>
      <c r="AG1395" s="9">
        <f>SUMIF(Table1[[#Headers],[Steam Consumption]:[CHW Consumption_2]], "Gas*",D1395:AE1395)</f>
        <v>0</v>
      </c>
      <c r="AH1395" s="9">
        <f>SUMIF(Table1[[#Headers],[Steam Consumption]:[CHW Consumption_2]], "Steam*",D1395:AE1395)</f>
        <v>0</v>
      </c>
      <c r="AI1395" s="9">
        <f>SUMIF(Table1[[#Headers],[Steam Consumption]:[CHW Consumption_2]], "HW *",D1395:AE1395)</f>
        <v>0</v>
      </c>
      <c r="AJ1395" s="9">
        <f>SUMIF(Table1[[#Headers],[Steam Consumption]:[CHW Consumption_2]], "CHW*",D1395:AE1395)</f>
        <v>0</v>
      </c>
      <c r="AK1395" s="9">
        <f>SUMIF(Table1[[#Headers],[Steam Consumption]:[CHW Consumption_2]], "DW*",D1395:AE1395)</f>
        <v>0</v>
      </c>
      <c r="AL1395" s="9">
        <f>Table1[[#This Row],[Total Elec Consumption]]*3.412</f>
        <v>58566.979999999996</v>
      </c>
      <c r="AM1395" s="9">
        <f>Table1[[#This Row],[Total Gas Consumption]]*1</f>
        <v>0</v>
      </c>
      <c r="AN1395" s="9">
        <f>Table1[[#This Row],[Total Steam Consumption]]*950/1000</f>
        <v>0</v>
      </c>
      <c r="AO1395" s="9">
        <f>Table1[[#This Row],[Total HW Consumption]]</f>
        <v>0</v>
      </c>
      <c r="AP1395" s="9">
        <f>Table1[[#This Row],[Total CHW Consumption]]</f>
        <v>0</v>
      </c>
      <c r="AQ1395" s="9">
        <f>Table1[[#This Row],[Total DW Consumption]]*0</f>
        <v>0</v>
      </c>
      <c r="AR1395" s="9">
        <f>SUM(Table1[[#This Row],[Total Elec Energy]:[Total DW Energy]])</f>
        <v>58566.979999999996</v>
      </c>
      <c r="AS1395" s="7">
        <f>IFERROR(Table1[[#This Row],[Total Building Energy (kBTU)]]/Table1[[#This Row],[Building Area]],0)</f>
        <v>1.4086727919953819</v>
      </c>
    </row>
    <row r="1396" spans="1:45" x14ac:dyDescent="0.25">
      <c r="A1396" s="4">
        <v>44228</v>
      </c>
      <c r="B1396" t="s">
        <v>77</v>
      </c>
      <c r="C1396">
        <f>VLOOKUP(Table1[[#This Row],[Building]],Building_Areas,2,FALSE)</f>
        <v>133990</v>
      </c>
      <c r="D1396">
        <v>0</v>
      </c>
      <c r="H1396">
        <v>55284.923076923078</v>
      </c>
      <c r="I1396">
        <v>0</v>
      </c>
      <c r="M1396">
        <v>0</v>
      </c>
      <c r="N1396">
        <v>0</v>
      </c>
      <c r="AF1396" s="9">
        <f>SUMIF(Table1[[#Headers],[Steam Consumption]:[CHW Consumption_2]], "Elec*",D1396:AE1396)</f>
        <v>55284.923076923078</v>
      </c>
      <c r="AG1396" s="9">
        <f>SUMIF(Table1[[#Headers],[Steam Consumption]:[CHW Consumption_2]], "Gas*",D1396:AE1396)</f>
        <v>0</v>
      </c>
      <c r="AH1396" s="9">
        <f>SUMIF(Table1[[#Headers],[Steam Consumption]:[CHW Consumption_2]], "Steam*",D1396:AE1396)</f>
        <v>0</v>
      </c>
      <c r="AI1396" s="9">
        <f>SUMIF(Table1[[#Headers],[Steam Consumption]:[CHW Consumption_2]], "HW *",D1396:AE1396)</f>
        <v>0</v>
      </c>
      <c r="AJ1396" s="9">
        <f>SUMIF(Table1[[#Headers],[Steam Consumption]:[CHW Consumption_2]], "CHW*",D1396:AE1396)</f>
        <v>0</v>
      </c>
      <c r="AK1396" s="9">
        <f>SUMIF(Table1[[#Headers],[Steam Consumption]:[CHW Consumption_2]], "DW*",D1396:AE1396)</f>
        <v>0</v>
      </c>
      <c r="AL1396" s="9">
        <f>Table1[[#This Row],[Total Elec Consumption]]*3.412</f>
        <v>188632.15753846153</v>
      </c>
      <c r="AM1396" s="9">
        <f>Table1[[#This Row],[Total Gas Consumption]]*1</f>
        <v>0</v>
      </c>
      <c r="AN1396" s="9">
        <f>Table1[[#This Row],[Total Steam Consumption]]*950/1000</f>
        <v>0</v>
      </c>
      <c r="AO1396" s="9">
        <f>Table1[[#This Row],[Total HW Consumption]]</f>
        <v>0</v>
      </c>
      <c r="AP1396" s="9">
        <f>Table1[[#This Row],[Total CHW Consumption]]</f>
        <v>0</v>
      </c>
      <c r="AQ1396" s="9">
        <f>Table1[[#This Row],[Total DW Consumption]]*0</f>
        <v>0</v>
      </c>
      <c r="AR1396" s="9">
        <f>SUM(Table1[[#This Row],[Total Elec Energy]:[Total DW Energy]])</f>
        <v>188632.15753846153</v>
      </c>
      <c r="AS1396" s="7">
        <f>IFERROR(Table1[[#This Row],[Total Building Energy (kBTU)]]/Table1[[#This Row],[Building Area]],0)</f>
        <v>1.4078077284757184</v>
      </c>
    </row>
    <row r="1397" spans="1:45" x14ac:dyDescent="0.25">
      <c r="A1397" s="4">
        <v>43922</v>
      </c>
      <c r="B1397" t="s">
        <v>116</v>
      </c>
      <c r="C1397">
        <f>VLOOKUP(Table1[[#This Row],[Building]],Building_Areas,2,FALSE)</f>
        <v>12876</v>
      </c>
      <c r="E1397">
        <v>5297.7777777777774</v>
      </c>
      <c r="F1397">
        <v>18076.017777777779</v>
      </c>
      <c r="G1397">
        <v>1.403853508681095</v>
      </c>
      <c r="AF1397" s="9">
        <f>SUMIF(Table1[[#Headers],[Steam Consumption]:[CHW Consumption_2]], "Elec*",D1397:AE1397)</f>
        <v>5297.7777777777774</v>
      </c>
      <c r="AG1397" s="9">
        <f>SUMIF(Table1[[#Headers],[Steam Consumption]:[CHW Consumption_2]], "Gas*",D1397:AE1397)</f>
        <v>0</v>
      </c>
      <c r="AH1397" s="9">
        <f>SUMIF(Table1[[#Headers],[Steam Consumption]:[CHW Consumption_2]], "Steam*",D1397:AE1397)</f>
        <v>0</v>
      </c>
      <c r="AI1397" s="9">
        <f>SUMIF(Table1[[#Headers],[Steam Consumption]:[CHW Consumption_2]], "HW *",D1397:AE1397)</f>
        <v>0</v>
      </c>
      <c r="AJ1397" s="9">
        <f>SUMIF(Table1[[#Headers],[Steam Consumption]:[CHW Consumption_2]], "CHW*",D1397:AE1397)</f>
        <v>0</v>
      </c>
      <c r="AK1397" s="9">
        <f>SUMIF(Table1[[#Headers],[Steam Consumption]:[CHW Consumption_2]], "DW*",D1397:AE1397)</f>
        <v>0</v>
      </c>
      <c r="AL1397" s="9">
        <f>Table1[[#This Row],[Total Elec Consumption]]*3.412</f>
        <v>18076.017777777775</v>
      </c>
      <c r="AM1397" s="9">
        <f>Table1[[#This Row],[Total Gas Consumption]]*1</f>
        <v>0</v>
      </c>
      <c r="AN1397" s="9">
        <f>Table1[[#This Row],[Total Steam Consumption]]*950/1000</f>
        <v>0</v>
      </c>
      <c r="AO1397" s="9">
        <f>Table1[[#This Row],[Total HW Consumption]]</f>
        <v>0</v>
      </c>
      <c r="AP1397" s="9">
        <f>Table1[[#This Row],[Total CHW Consumption]]</f>
        <v>0</v>
      </c>
      <c r="AQ1397" s="9">
        <f>Table1[[#This Row],[Total DW Consumption]]*0</f>
        <v>0</v>
      </c>
      <c r="AR1397" s="9">
        <f>SUM(Table1[[#This Row],[Total Elec Energy]:[Total DW Energy]])</f>
        <v>18076.017777777775</v>
      </c>
      <c r="AS1397" s="7">
        <f>IFERROR(Table1[[#This Row],[Total Building Energy (kBTU)]]/Table1[[#This Row],[Building Area]],0)</f>
        <v>1.4038535086810946</v>
      </c>
    </row>
    <row r="1398" spans="1:45" x14ac:dyDescent="0.25">
      <c r="A1398" s="4">
        <v>43191</v>
      </c>
      <c r="B1398" t="s">
        <v>116</v>
      </c>
      <c r="C1398">
        <f>VLOOKUP(Table1[[#This Row],[Building]],Building_Areas,2,FALSE)</f>
        <v>12876</v>
      </c>
      <c r="E1398">
        <v>5289</v>
      </c>
      <c r="F1398">
        <v>18046.067999999999</v>
      </c>
      <c r="G1398">
        <v>1.401527493010251</v>
      </c>
      <c r="AF1398" s="9">
        <f>SUMIF(Table1[[#Headers],[Steam Consumption]:[CHW Consumption_2]], "Elec*",D1398:AE1398)</f>
        <v>5289</v>
      </c>
      <c r="AG1398" s="9">
        <f>SUMIF(Table1[[#Headers],[Steam Consumption]:[CHW Consumption_2]], "Gas*",D1398:AE1398)</f>
        <v>0</v>
      </c>
      <c r="AH1398" s="9">
        <f>SUMIF(Table1[[#Headers],[Steam Consumption]:[CHW Consumption_2]], "Steam*",D1398:AE1398)</f>
        <v>0</v>
      </c>
      <c r="AI1398" s="9">
        <f>SUMIF(Table1[[#Headers],[Steam Consumption]:[CHW Consumption_2]], "HW *",D1398:AE1398)</f>
        <v>0</v>
      </c>
      <c r="AJ1398" s="9">
        <f>SUMIF(Table1[[#Headers],[Steam Consumption]:[CHW Consumption_2]], "CHW*",D1398:AE1398)</f>
        <v>0</v>
      </c>
      <c r="AK1398" s="9">
        <f>SUMIF(Table1[[#Headers],[Steam Consumption]:[CHW Consumption_2]], "DW*",D1398:AE1398)</f>
        <v>0</v>
      </c>
      <c r="AL1398" s="9">
        <f>Table1[[#This Row],[Total Elec Consumption]]*3.412</f>
        <v>18046.067999999999</v>
      </c>
      <c r="AM1398" s="9">
        <f>Table1[[#This Row],[Total Gas Consumption]]*1</f>
        <v>0</v>
      </c>
      <c r="AN1398" s="9">
        <f>Table1[[#This Row],[Total Steam Consumption]]*950/1000</f>
        <v>0</v>
      </c>
      <c r="AO1398" s="9">
        <f>Table1[[#This Row],[Total HW Consumption]]</f>
        <v>0</v>
      </c>
      <c r="AP1398" s="9">
        <f>Table1[[#This Row],[Total CHW Consumption]]</f>
        <v>0</v>
      </c>
      <c r="AQ1398" s="9">
        <f>Table1[[#This Row],[Total DW Consumption]]*0</f>
        <v>0</v>
      </c>
      <c r="AR1398" s="9">
        <f>SUM(Table1[[#This Row],[Total Elec Energy]:[Total DW Energy]])</f>
        <v>18046.067999999999</v>
      </c>
      <c r="AS1398" s="7">
        <f>IFERROR(Table1[[#This Row],[Total Building Energy (kBTU)]]/Table1[[#This Row],[Building Area]],0)</f>
        <v>1.4015274930102515</v>
      </c>
    </row>
    <row r="1399" spans="1:45" x14ac:dyDescent="0.25">
      <c r="A1399" s="4">
        <v>43435</v>
      </c>
      <c r="B1399" t="s">
        <v>116</v>
      </c>
      <c r="C1399">
        <f>VLOOKUP(Table1[[#This Row],[Building]],Building_Areas,2,FALSE)</f>
        <v>12876</v>
      </c>
      <c r="E1399">
        <v>5284.8823529414367</v>
      </c>
      <c r="F1399">
        <v>18032.01858823618</v>
      </c>
      <c r="G1399">
        <v>1.400436361310669</v>
      </c>
      <c r="AF1399" s="9">
        <f>SUMIF(Table1[[#Headers],[Steam Consumption]:[CHW Consumption_2]], "Elec*",D1399:AE1399)</f>
        <v>5284.8823529414367</v>
      </c>
      <c r="AG1399" s="9">
        <f>SUMIF(Table1[[#Headers],[Steam Consumption]:[CHW Consumption_2]], "Gas*",D1399:AE1399)</f>
        <v>0</v>
      </c>
      <c r="AH1399" s="9">
        <f>SUMIF(Table1[[#Headers],[Steam Consumption]:[CHW Consumption_2]], "Steam*",D1399:AE1399)</f>
        <v>0</v>
      </c>
      <c r="AI1399" s="9">
        <f>SUMIF(Table1[[#Headers],[Steam Consumption]:[CHW Consumption_2]], "HW *",D1399:AE1399)</f>
        <v>0</v>
      </c>
      <c r="AJ1399" s="9">
        <f>SUMIF(Table1[[#Headers],[Steam Consumption]:[CHW Consumption_2]], "CHW*",D1399:AE1399)</f>
        <v>0</v>
      </c>
      <c r="AK1399" s="9">
        <f>SUMIF(Table1[[#Headers],[Steam Consumption]:[CHW Consumption_2]], "DW*",D1399:AE1399)</f>
        <v>0</v>
      </c>
      <c r="AL1399" s="9">
        <f>Table1[[#This Row],[Total Elec Consumption]]*3.412</f>
        <v>18032.01858823618</v>
      </c>
      <c r="AM1399" s="9">
        <f>Table1[[#This Row],[Total Gas Consumption]]*1</f>
        <v>0</v>
      </c>
      <c r="AN1399" s="9">
        <f>Table1[[#This Row],[Total Steam Consumption]]*950/1000</f>
        <v>0</v>
      </c>
      <c r="AO1399" s="9">
        <f>Table1[[#This Row],[Total HW Consumption]]</f>
        <v>0</v>
      </c>
      <c r="AP1399" s="9">
        <f>Table1[[#This Row],[Total CHW Consumption]]</f>
        <v>0</v>
      </c>
      <c r="AQ1399" s="9">
        <f>Table1[[#This Row],[Total DW Consumption]]*0</f>
        <v>0</v>
      </c>
      <c r="AR1399" s="9">
        <f>SUM(Table1[[#This Row],[Total Elec Energy]:[Total DW Energy]])</f>
        <v>18032.01858823618</v>
      </c>
      <c r="AS1399" s="7">
        <f>IFERROR(Table1[[#This Row],[Total Building Energy (kBTU)]]/Table1[[#This Row],[Building Area]],0)</f>
        <v>1.4004363613106694</v>
      </c>
    </row>
    <row r="1400" spans="1:45" x14ac:dyDescent="0.25">
      <c r="A1400" s="4">
        <v>44166</v>
      </c>
      <c r="B1400" t="s">
        <v>116</v>
      </c>
      <c r="C1400">
        <f>VLOOKUP(Table1[[#This Row],[Building]],Building_Areas,2,FALSE)</f>
        <v>12876</v>
      </c>
      <c r="E1400">
        <v>5271</v>
      </c>
      <c r="F1400">
        <v>17984.651999999998</v>
      </c>
      <c r="G1400">
        <v>1.396757688723206</v>
      </c>
      <c r="AF1400" s="9">
        <f>SUMIF(Table1[[#Headers],[Steam Consumption]:[CHW Consumption_2]], "Elec*",D1400:AE1400)</f>
        <v>5271</v>
      </c>
      <c r="AG1400" s="9">
        <f>SUMIF(Table1[[#Headers],[Steam Consumption]:[CHW Consumption_2]], "Gas*",D1400:AE1400)</f>
        <v>0</v>
      </c>
      <c r="AH1400" s="9">
        <f>SUMIF(Table1[[#Headers],[Steam Consumption]:[CHW Consumption_2]], "Steam*",D1400:AE1400)</f>
        <v>0</v>
      </c>
      <c r="AI1400" s="9">
        <f>SUMIF(Table1[[#Headers],[Steam Consumption]:[CHW Consumption_2]], "HW *",D1400:AE1400)</f>
        <v>0</v>
      </c>
      <c r="AJ1400" s="9">
        <f>SUMIF(Table1[[#Headers],[Steam Consumption]:[CHW Consumption_2]], "CHW*",D1400:AE1400)</f>
        <v>0</v>
      </c>
      <c r="AK1400" s="9">
        <f>SUMIF(Table1[[#Headers],[Steam Consumption]:[CHW Consumption_2]], "DW*",D1400:AE1400)</f>
        <v>0</v>
      </c>
      <c r="AL1400" s="9">
        <f>Table1[[#This Row],[Total Elec Consumption]]*3.412</f>
        <v>17984.651999999998</v>
      </c>
      <c r="AM1400" s="9">
        <f>Table1[[#This Row],[Total Gas Consumption]]*1</f>
        <v>0</v>
      </c>
      <c r="AN1400" s="9">
        <f>Table1[[#This Row],[Total Steam Consumption]]*950/1000</f>
        <v>0</v>
      </c>
      <c r="AO1400" s="9">
        <f>Table1[[#This Row],[Total HW Consumption]]</f>
        <v>0</v>
      </c>
      <c r="AP1400" s="9">
        <f>Table1[[#This Row],[Total CHW Consumption]]</f>
        <v>0</v>
      </c>
      <c r="AQ1400" s="9">
        <f>Table1[[#This Row],[Total DW Consumption]]*0</f>
        <v>0</v>
      </c>
      <c r="AR1400" s="9">
        <f>SUM(Table1[[#This Row],[Total Elec Energy]:[Total DW Energy]])</f>
        <v>17984.651999999998</v>
      </c>
      <c r="AS1400" s="7">
        <f>IFERROR(Table1[[#This Row],[Total Building Energy (kBTU)]]/Table1[[#This Row],[Building Area]],0)</f>
        <v>1.3967576887232058</v>
      </c>
    </row>
    <row r="1401" spans="1:45" x14ac:dyDescent="0.25">
      <c r="A1401" s="4">
        <v>43586</v>
      </c>
      <c r="B1401" t="s">
        <v>64</v>
      </c>
      <c r="C1401">
        <f>VLOOKUP(Table1[[#This Row],[Building]],Building_Areas,2,FALSE)</f>
        <v>80660</v>
      </c>
      <c r="F1401">
        <v>112449.4255348148</v>
      </c>
      <c r="G1401">
        <v>1.394116359221607</v>
      </c>
      <c r="H1401">
        <v>32542.560000000001</v>
      </c>
      <c r="I1401">
        <v>414.48148148148152</v>
      </c>
      <c r="AF1401" s="9">
        <f>SUMIF(Table1[[#Headers],[Steam Consumption]:[CHW Consumption_2]], "Elec*",D1401:AE1401)</f>
        <v>32957.041481481479</v>
      </c>
      <c r="AG1401" s="9">
        <f>SUMIF(Table1[[#Headers],[Steam Consumption]:[CHW Consumption_2]], "Gas*",D1401:AE1401)</f>
        <v>0</v>
      </c>
      <c r="AH1401" s="9">
        <f>SUMIF(Table1[[#Headers],[Steam Consumption]:[CHW Consumption_2]], "Steam*",D1401:AE1401)</f>
        <v>0</v>
      </c>
      <c r="AI1401" s="9">
        <f>SUMIF(Table1[[#Headers],[Steam Consumption]:[CHW Consumption_2]], "HW *",D1401:AE1401)</f>
        <v>0</v>
      </c>
      <c r="AJ1401" s="9">
        <f>SUMIF(Table1[[#Headers],[Steam Consumption]:[CHW Consumption_2]], "CHW*",D1401:AE1401)</f>
        <v>0</v>
      </c>
      <c r="AK1401" s="9">
        <f>SUMIF(Table1[[#Headers],[Steam Consumption]:[CHW Consumption_2]], "DW*",D1401:AE1401)</f>
        <v>0</v>
      </c>
      <c r="AL1401" s="9">
        <f>Table1[[#This Row],[Total Elec Consumption]]*3.412</f>
        <v>112449.4255348148</v>
      </c>
      <c r="AM1401" s="9">
        <f>Table1[[#This Row],[Total Gas Consumption]]*1</f>
        <v>0</v>
      </c>
      <c r="AN1401" s="9">
        <f>Table1[[#This Row],[Total Steam Consumption]]*950/1000</f>
        <v>0</v>
      </c>
      <c r="AO1401" s="9">
        <f>Table1[[#This Row],[Total HW Consumption]]</f>
        <v>0</v>
      </c>
      <c r="AP1401" s="9">
        <f>Table1[[#This Row],[Total CHW Consumption]]</f>
        <v>0</v>
      </c>
      <c r="AQ1401" s="9">
        <f>Table1[[#This Row],[Total DW Consumption]]*0</f>
        <v>0</v>
      </c>
      <c r="AR1401" s="9">
        <f>SUM(Table1[[#This Row],[Total Elec Energy]:[Total DW Energy]])</f>
        <v>112449.4255348148</v>
      </c>
      <c r="AS1401" s="7">
        <f>IFERROR(Table1[[#This Row],[Total Building Energy (kBTU)]]/Table1[[#This Row],[Building Area]],0)</f>
        <v>1.3941163592216068</v>
      </c>
    </row>
    <row r="1402" spans="1:45" x14ac:dyDescent="0.25">
      <c r="A1402" s="4">
        <v>43831</v>
      </c>
      <c r="B1402" t="s">
        <v>77</v>
      </c>
      <c r="C1402">
        <f>VLOOKUP(Table1[[#This Row],[Building]],Building_Areas,2,FALSE)</f>
        <v>133990</v>
      </c>
      <c r="D1402">
        <v>0</v>
      </c>
      <c r="H1402">
        <v>54727.827586206899</v>
      </c>
      <c r="I1402">
        <v>0</v>
      </c>
      <c r="M1402">
        <v>0</v>
      </c>
      <c r="N1402">
        <v>0</v>
      </c>
      <c r="AF1402" s="9">
        <f>SUMIF(Table1[[#Headers],[Steam Consumption]:[CHW Consumption_2]], "Elec*",D1402:AE1402)</f>
        <v>54727.827586206899</v>
      </c>
      <c r="AG1402" s="9">
        <f>SUMIF(Table1[[#Headers],[Steam Consumption]:[CHW Consumption_2]], "Gas*",D1402:AE1402)</f>
        <v>0</v>
      </c>
      <c r="AH1402" s="9">
        <f>SUMIF(Table1[[#Headers],[Steam Consumption]:[CHW Consumption_2]], "Steam*",D1402:AE1402)</f>
        <v>0</v>
      </c>
      <c r="AI1402" s="9">
        <f>SUMIF(Table1[[#Headers],[Steam Consumption]:[CHW Consumption_2]], "HW *",D1402:AE1402)</f>
        <v>0</v>
      </c>
      <c r="AJ1402" s="9">
        <f>SUMIF(Table1[[#Headers],[Steam Consumption]:[CHW Consumption_2]], "CHW*",D1402:AE1402)</f>
        <v>0</v>
      </c>
      <c r="AK1402" s="9">
        <f>SUMIF(Table1[[#Headers],[Steam Consumption]:[CHW Consumption_2]], "DW*",D1402:AE1402)</f>
        <v>0</v>
      </c>
      <c r="AL1402" s="9">
        <f>Table1[[#This Row],[Total Elec Consumption]]*3.412</f>
        <v>186731.34772413794</v>
      </c>
      <c r="AM1402" s="9">
        <f>Table1[[#This Row],[Total Gas Consumption]]*1</f>
        <v>0</v>
      </c>
      <c r="AN1402" s="9">
        <f>Table1[[#This Row],[Total Steam Consumption]]*950/1000</f>
        <v>0</v>
      </c>
      <c r="AO1402" s="9">
        <f>Table1[[#This Row],[Total HW Consumption]]</f>
        <v>0</v>
      </c>
      <c r="AP1402" s="9">
        <f>Table1[[#This Row],[Total CHW Consumption]]</f>
        <v>0</v>
      </c>
      <c r="AQ1402" s="9">
        <f>Table1[[#This Row],[Total DW Consumption]]*0</f>
        <v>0</v>
      </c>
      <c r="AR1402" s="9">
        <f>SUM(Table1[[#This Row],[Total Elec Energy]:[Total DW Energy]])</f>
        <v>186731.34772413794</v>
      </c>
      <c r="AS1402" s="7">
        <f>IFERROR(Table1[[#This Row],[Total Building Energy (kBTU)]]/Table1[[#This Row],[Building Area]],0)</f>
        <v>1.3936215219355021</v>
      </c>
    </row>
    <row r="1403" spans="1:45" x14ac:dyDescent="0.25">
      <c r="A1403" s="4">
        <v>44256</v>
      </c>
      <c r="B1403" t="s">
        <v>69</v>
      </c>
      <c r="C1403">
        <f>VLOOKUP(Table1[[#This Row],[Building]],Building_Areas,2,FALSE)</f>
        <v>12402</v>
      </c>
      <c r="E1403">
        <v>5061.5517241379312</v>
      </c>
      <c r="F1403">
        <v>17270.014482758619</v>
      </c>
      <c r="G1403">
        <v>1.3925185036896159</v>
      </c>
      <c r="AF1403" s="9">
        <f>SUMIF(Table1[[#Headers],[Steam Consumption]:[CHW Consumption_2]], "Elec*",D1403:AE1403)</f>
        <v>5061.5517241379312</v>
      </c>
      <c r="AG1403" s="9">
        <f>SUMIF(Table1[[#Headers],[Steam Consumption]:[CHW Consumption_2]], "Gas*",D1403:AE1403)</f>
        <v>0</v>
      </c>
      <c r="AH1403" s="9">
        <f>SUMIF(Table1[[#Headers],[Steam Consumption]:[CHW Consumption_2]], "Steam*",D1403:AE1403)</f>
        <v>0</v>
      </c>
      <c r="AI1403" s="9">
        <f>SUMIF(Table1[[#Headers],[Steam Consumption]:[CHW Consumption_2]], "HW *",D1403:AE1403)</f>
        <v>0</v>
      </c>
      <c r="AJ1403" s="9">
        <f>SUMIF(Table1[[#Headers],[Steam Consumption]:[CHW Consumption_2]], "CHW*",D1403:AE1403)</f>
        <v>0</v>
      </c>
      <c r="AK1403" s="9">
        <f>SUMIF(Table1[[#Headers],[Steam Consumption]:[CHW Consumption_2]], "DW*",D1403:AE1403)</f>
        <v>0</v>
      </c>
      <c r="AL1403" s="9">
        <f>Table1[[#This Row],[Total Elec Consumption]]*3.412</f>
        <v>17270.014482758619</v>
      </c>
      <c r="AM1403" s="9">
        <f>Table1[[#This Row],[Total Gas Consumption]]*1</f>
        <v>0</v>
      </c>
      <c r="AN1403" s="9">
        <f>Table1[[#This Row],[Total Steam Consumption]]*950/1000</f>
        <v>0</v>
      </c>
      <c r="AO1403" s="9">
        <f>Table1[[#This Row],[Total HW Consumption]]</f>
        <v>0</v>
      </c>
      <c r="AP1403" s="9">
        <f>Table1[[#This Row],[Total CHW Consumption]]</f>
        <v>0</v>
      </c>
      <c r="AQ1403" s="9">
        <f>Table1[[#This Row],[Total DW Consumption]]*0</f>
        <v>0</v>
      </c>
      <c r="AR1403" s="9">
        <f>SUM(Table1[[#This Row],[Total Elec Energy]:[Total DW Energy]])</f>
        <v>17270.014482758619</v>
      </c>
      <c r="AS1403" s="7">
        <f>IFERROR(Table1[[#This Row],[Total Building Energy (kBTU)]]/Table1[[#This Row],[Building Area]],0)</f>
        <v>1.3925185036896162</v>
      </c>
    </row>
    <row r="1404" spans="1:45" x14ac:dyDescent="0.25">
      <c r="A1404" s="4">
        <v>44378</v>
      </c>
      <c r="B1404" t="s">
        <v>68</v>
      </c>
      <c r="C1404">
        <f>VLOOKUP(Table1[[#This Row],[Building]],Building_Areas,2,FALSE)</f>
        <v>15616</v>
      </c>
      <c r="E1404">
        <v>4853</v>
      </c>
      <c r="F1404">
        <v>534558.43599999999</v>
      </c>
      <c r="G1404">
        <v>34.231457223360657</v>
      </c>
      <c r="J1404">
        <v>5180</v>
      </c>
      <c r="AF1404" s="9">
        <f>SUMIF(Table1[[#Headers],[Steam Consumption]:[CHW Consumption_2]], "Elec*",D1404:AE1404)</f>
        <v>4853</v>
      </c>
      <c r="AG1404" s="9">
        <f>SUMIF(Table1[[#Headers],[Steam Consumption]:[CHW Consumption_2]], "Gas*",D1404:AE1404)</f>
        <v>5180</v>
      </c>
      <c r="AH1404" s="9">
        <f>SUMIF(Table1[[#Headers],[Steam Consumption]:[CHW Consumption_2]], "Steam*",D1404:AE1404)</f>
        <v>0</v>
      </c>
      <c r="AI1404" s="9">
        <f>SUMIF(Table1[[#Headers],[Steam Consumption]:[CHW Consumption_2]], "HW *",D1404:AE1404)</f>
        <v>0</v>
      </c>
      <c r="AJ1404" s="9">
        <f>SUMIF(Table1[[#Headers],[Steam Consumption]:[CHW Consumption_2]], "CHW*",D1404:AE1404)</f>
        <v>0</v>
      </c>
      <c r="AK1404" s="9">
        <f>SUMIF(Table1[[#Headers],[Steam Consumption]:[CHW Consumption_2]], "DW*",D1404:AE1404)</f>
        <v>0</v>
      </c>
      <c r="AL1404" s="9">
        <f>Table1[[#This Row],[Total Elec Consumption]]*3.412</f>
        <v>16558.435999999998</v>
      </c>
      <c r="AM1404" s="9">
        <f>Table1[[#This Row],[Total Gas Consumption]]*1</f>
        <v>5180</v>
      </c>
      <c r="AN1404" s="9">
        <f>Table1[[#This Row],[Total Steam Consumption]]*950/1000</f>
        <v>0</v>
      </c>
      <c r="AO1404" s="9">
        <f>Table1[[#This Row],[Total HW Consumption]]</f>
        <v>0</v>
      </c>
      <c r="AP1404" s="9">
        <f>Table1[[#This Row],[Total CHW Consumption]]</f>
        <v>0</v>
      </c>
      <c r="AQ1404" s="9">
        <f>Table1[[#This Row],[Total DW Consumption]]*0</f>
        <v>0</v>
      </c>
      <c r="AR1404" s="9">
        <f>SUM(Table1[[#This Row],[Total Elec Energy]:[Total DW Energy]])</f>
        <v>21738.435999999998</v>
      </c>
      <c r="AS1404" s="7">
        <f>IFERROR(Table1[[#This Row],[Total Building Energy (kBTU)]]/Table1[[#This Row],[Building Area]],0)</f>
        <v>1.3920617315573769</v>
      </c>
    </row>
    <row r="1405" spans="1:45" x14ac:dyDescent="0.25">
      <c r="A1405" s="4">
        <v>43160</v>
      </c>
      <c r="B1405" t="s">
        <v>122</v>
      </c>
      <c r="C1405">
        <f>VLOOKUP(Table1[[#This Row],[Building]],Building_Areas,2,FALSE)</f>
        <v>83906</v>
      </c>
      <c r="D1405">
        <v>0</v>
      </c>
      <c r="F1405">
        <v>116772.288</v>
      </c>
      <c r="G1405">
        <v>1.3917036683908179</v>
      </c>
      <c r="H1405">
        <v>23589.892857142859</v>
      </c>
      <c r="I1405">
        <v>10634.107142857139</v>
      </c>
      <c r="N1405">
        <v>0</v>
      </c>
      <c r="AF1405" s="9">
        <f>SUMIF(Table1[[#Headers],[Steam Consumption]:[CHW Consumption_2]], "Elec*",D1405:AE1405)</f>
        <v>34224</v>
      </c>
      <c r="AG1405" s="9">
        <f>SUMIF(Table1[[#Headers],[Steam Consumption]:[CHW Consumption_2]], "Gas*",D1405:AE1405)</f>
        <v>0</v>
      </c>
      <c r="AH1405" s="9">
        <f>SUMIF(Table1[[#Headers],[Steam Consumption]:[CHW Consumption_2]], "Steam*",D1405:AE1405)</f>
        <v>0</v>
      </c>
      <c r="AI1405" s="9">
        <f>SUMIF(Table1[[#Headers],[Steam Consumption]:[CHW Consumption_2]], "HW *",D1405:AE1405)</f>
        <v>0</v>
      </c>
      <c r="AJ1405" s="9">
        <f>SUMIF(Table1[[#Headers],[Steam Consumption]:[CHW Consumption_2]], "CHW*",D1405:AE1405)</f>
        <v>0</v>
      </c>
      <c r="AK1405" s="9">
        <f>SUMIF(Table1[[#Headers],[Steam Consumption]:[CHW Consumption_2]], "DW*",D1405:AE1405)</f>
        <v>0</v>
      </c>
      <c r="AL1405" s="9">
        <f>Table1[[#This Row],[Total Elec Consumption]]*3.412</f>
        <v>116772.288</v>
      </c>
      <c r="AM1405" s="9">
        <f>Table1[[#This Row],[Total Gas Consumption]]*1</f>
        <v>0</v>
      </c>
      <c r="AN1405" s="9">
        <f>Table1[[#This Row],[Total Steam Consumption]]*950/1000</f>
        <v>0</v>
      </c>
      <c r="AO1405" s="9">
        <f>Table1[[#This Row],[Total HW Consumption]]</f>
        <v>0</v>
      </c>
      <c r="AP1405" s="9">
        <f>Table1[[#This Row],[Total CHW Consumption]]</f>
        <v>0</v>
      </c>
      <c r="AQ1405" s="9">
        <f>Table1[[#This Row],[Total DW Consumption]]*0</f>
        <v>0</v>
      </c>
      <c r="AR1405" s="9">
        <f>SUM(Table1[[#This Row],[Total Elec Energy]:[Total DW Energy]])</f>
        <v>116772.288</v>
      </c>
      <c r="AS1405" s="7">
        <f>IFERROR(Table1[[#This Row],[Total Building Energy (kBTU)]]/Table1[[#This Row],[Building Area]],0)</f>
        <v>1.3917036683908184</v>
      </c>
    </row>
    <row r="1406" spans="1:45" x14ac:dyDescent="0.25">
      <c r="A1406" s="4">
        <v>44075</v>
      </c>
      <c r="B1406" t="s">
        <v>109</v>
      </c>
      <c r="C1406">
        <f>VLOOKUP(Table1[[#This Row],[Building]],Building_Areas,2,FALSE)</f>
        <v>30886</v>
      </c>
      <c r="E1406">
        <v>12483</v>
      </c>
      <c r="F1406">
        <v>42592.296000000002</v>
      </c>
      <c r="G1406">
        <v>1.3790162533186561</v>
      </c>
      <c r="K1406">
        <v>0</v>
      </c>
      <c r="N1406">
        <v>300</v>
      </c>
      <c r="AF1406" s="9">
        <f>SUMIF(Table1[[#Headers],[Steam Consumption]:[CHW Consumption_2]], "Elec*",D1406:AE1406)</f>
        <v>12483</v>
      </c>
      <c r="AG1406" s="9">
        <f>SUMIF(Table1[[#Headers],[Steam Consumption]:[CHW Consumption_2]], "Gas*",D1406:AE1406)</f>
        <v>0</v>
      </c>
      <c r="AH1406" s="9">
        <f>SUMIF(Table1[[#Headers],[Steam Consumption]:[CHW Consumption_2]], "Steam*",D1406:AE1406)</f>
        <v>0</v>
      </c>
      <c r="AI1406" s="9">
        <f>SUMIF(Table1[[#Headers],[Steam Consumption]:[CHW Consumption_2]], "HW *",D1406:AE1406)</f>
        <v>0</v>
      </c>
      <c r="AJ1406" s="9">
        <f>SUMIF(Table1[[#Headers],[Steam Consumption]:[CHW Consumption_2]], "CHW*",D1406:AE1406)</f>
        <v>300</v>
      </c>
      <c r="AK1406" s="9">
        <f>SUMIF(Table1[[#Headers],[Steam Consumption]:[CHW Consumption_2]], "DW*",D1406:AE1406)</f>
        <v>0</v>
      </c>
      <c r="AL1406" s="9">
        <f>Table1[[#This Row],[Total Elec Consumption]]*3.412</f>
        <v>42591.995999999999</v>
      </c>
      <c r="AM1406" s="9">
        <f>Table1[[#This Row],[Total Gas Consumption]]*1</f>
        <v>0</v>
      </c>
      <c r="AN1406" s="9">
        <f>Table1[[#This Row],[Total Steam Consumption]]*950/1000</f>
        <v>0</v>
      </c>
      <c r="AO1406" s="9">
        <f>Table1[[#This Row],[Total HW Consumption]]</f>
        <v>0</v>
      </c>
      <c r="AP1406" s="9">
        <f>Table1[[#This Row],[Total CHW Consumption]]</f>
        <v>300</v>
      </c>
      <c r="AQ1406" s="9">
        <f>Table1[[#This Row],[Total DW Consumption]]*0</f>
        <v>0</v>
      </c>
      <c r="AR1406" s="9">
        <f>SUM(Table1[[#This Row],[Total Elec Energy]:[Total DW Energy]])</f>
        <v>42891.995999999999</v>
      </c>
      <c r="AS1406" s="7">
        <f>IFERROR(Table1[[#This Row],[Total Building Energy (kBTU)]]/Table1[[#This Row],[Building Area]],0)</f>
        <v>1.3887196788188823</v>
      </c>
    </row>
    <row r="1407" spans="1:45" x14ac:dyDescent="0.25">
      <c r="A1407" s="4">
        <v>43647</v>
      </c>
      <c r="B1407" t="s">
        <v>65</v>
      </c>
      <c r="C1407">
        <f>VLOOKUP(Table1[[#This Row],[Building]],Building_Areas,2,FALSE)</f>
        <v>82554</v>
      </c>
      <c r="D1407">
        <v>0</v>
      </c>
      <c r="E1407">
        <v>33589</v>
      </c>
      <c r="F1407">
        <v>114605.66800000001</v>
      </c>
      <c r="G1407">
        <v>1.388250938779465</v>
      </c>
      <c r="AF1407" s="9">
        <f>SUMIF(Table1[[#Headers],[Steam Consumption]:[CHW Consumption_2]], "Elec*",D1407:AE1407)</f>
        <v>33589</v>
      </c>
      <c r="AG1407" s="9">
        <f>SUMIF(Table1[[#Headers],[Steam Consumption]:[CHW Consumption_2]], "Gas*",D1407:AE1407)</f>
        <v>0</v>
      </c>
      <c r="AH1407" s="9">
        <f>SUMIF(Table1[[#Headers],[Steam Consumption]:[CHW Consumption_2]], "Steam*",D1407:AE1407)</f>
        <v>0</v>
      </c>
      <c r="AI1407" s="9">
        <f>SUMIF(Table1[[#Headers],[Steam Consumption]:[CHW Consumption_2]], "HW *",D1407:AE1407)</f>
        <v>0</v>
      </c>
      <c r="AJ1407" s="9">
        <f>SUMIF(Table1[[#Headers],[Steam Consumption]:[CHW Consumption_2]], "CHW*",D1407:AE1407)</f>
        <v>0</v>
      </c>
      <c r="AK1407" s="9">
        <f>SUMIF(Table1[[#Headers],[Steam Consumption]:[CHW Consumption_2]], "DW*",D1407:AE1407)</f>
        <v>0</v>
      </c>
      <c r="AL1407" s="9">
        <f>Table1[[#This Row],[Total Elec Consumption]]*3.412</f>
        <v>114605.66799999999</v>
      </c>
      <c r="AM1407" s="9">
        <f>Table1[[#This Row],[Total Gas Consumption]]*1</f>
        <v>0</v>
      </c>
      <c r="AN1407" s="9">
        <f>Table1[[#This Row],[Total Steam Consumption]]*950/1000</f>
        <v>0</v>
      </c>
      <c r="AO1407" s="9">
        <f>Table1[[#This Row],[Total HW Consumption]]</f>
        <v>0</v>
      </c>
      <c r="AP1407" s="9">
        <f>Table1[[#This Row],[Total CHW Consumption]]</f>
        <v>0</v>
      </c>
      <c r="AQ1407" s="9">
        <f>Table1[[#This Row],[Total DW Consumption]]*0</f>
        <v>0</v>
      </c>
      <c r="AR1407" s="9">
        <f>SUM(Table1[[#This Row],[Total Elec Energy]:[Total DW Energy]])</f>
        <v>114605.66799999999</v>
      </c>
      <c r="AS1407" s="7">
        <f>IFERROR(Table1[[#This Row],[Total Building Energy (kBTU)]]/Table1[[#This Row],[Building Area]],0)</f>
        <v>1.3882509387794655</v>
      </c>
    </row>
    <row r="1408" spans="1:45" x14ac:dyDescent="0.25">
      <c r="A1408" s="4">
        <v>44621</v>
      </c>
      <c r="B1408" t="s">
        <v>61</v>
      </c>
      <c r="C1408">
        <f>VLOOKUP(Table1[[#This Row],[Building]],Building_Areas,2,FALSE)</f>
        <v>41576</v>
      </c>
      <c r="D1408">
        <v>0</v>
      </c>
      <c r="E1408">
        <v>16901.642857142859</v>
      </c>
      <c r="F1408">
        <v>57668.405428571423</v>
      </c>
      <c r="G1408">
        <v>1.3870599727864981</v>
      </c>
      <c r="AF1408" s="9">
        <f>SUMIF(Table1[[#Headers],[Steam Consumption]:[CHW Consumption_2]], "Elec*",D1408:AE1408)</f>
        <v>16901.642857142859</v>
      </c>
      <c r="AG1408" s="9">
        <f>SUMIF(Table1[[#Headers],[Steam Consumption]:[CHW Consumption_2]], "Gas*",D1408:AE1408)</f>
        <v>0</v>
      </c>
      <c r="AH1408" s="9">
        <f>SUMIF(Table1[[#Headers],[Steam Consumption]:[CHW Consumption_2]], "Steam*",D1408:AE1408)</f>
        <v>0</v>
      </c>
      <c r="AI1408" s="9">
        <f>SUMIF(Table1[[#Headers],[Steam Consumption]:[CHW Consumption_2]], "HW *",D1408:AE1408)</f>
        <v>0</v>
      </c>
      <c r="AJ1408" s="9">
        <f>SUMIF(Table1[[#Headers],[Steam Consumption]:[CHW Consumption_2]], "CHW*",D1408:AE1408)</f>
        <v>0</v>
      </c>
      <c r="AK1408" s="9">
        <f>SUMIF(Table1[[#Headers],[Steam Consumption]:[CHW Consumption_2]], "DW*",D1408:AE1408)</f>
        <v>0</v>
      </c>
      <c r="AL1408" s="9">
        <f>Table1[[#This Row],[Total Elec Consumption]]*3.412</f>
        <v>57668.40542857143</v>
      </c>
      <c r="AM1408" s="9">
        <f>Table1[[#This Row],[Total Gas Consumption]]*1</f>
        <v>0</v>
      </c>
      <c r="AN1408" s="9">
        <f>Table1[[#This Row],[Total Steam Consumption]]*950/1000</f>
        <v>0</v>
      </c>
      <c r="AO1408" s="9">
        <f>Table1[[#This Row],[Total HW Consumption]]</f>
        <v>0</v>
      </c>
      <c r="AP1408" s="9">
        <f>Table1[[#This Row],[Total CHW Consumption]]</f>
        <v>0</v>
      </c>
      <c r="AQ1408" s="9">
        <f>Table1[[#This Row],[Total DW Consumption]]*0</f>
        <v>0</v>
      </c>
      <c r="AR1408" s="9">
        <f>SUM(Table1[[#This Row],[Total Elec Energy]:[Total DW Energy]])</f>
        <v>57668.40542857143</v>
      </c>
      <c r="AS1408" s="7">
        <f>IFERROR(Table1[[#This Row],[Total Building Energy (kBTU)]]/Table1[[#This Row],[Building Area]],0)</f>
        <v>1.3870599727864978</v>
      </c>
    </row>
    <row r="1409" spans="1:45" x14ac:dyDescent="0.25">
      <c r="A1409" s="4">
        <v>43831</v>
      </c>
      <c r="B1409" t="s">
        <v>122</v>
      </c>
      <c r="C1409">
        <f>VLOOKUP(Table1[[#This Row],[Building]],Building_Areas,2,FALSE)</f>
        <v>83906</v>
      </c>
      <c r="D1409">
        <v>0</v>
      </c>
      <c r="F1409">
        <v>116353.1174814815</v>
      </c>
      <c r="G1409">
        <v>1.3867079527266399</v>
      </c>
      <c r="H1409">
        <v>23686.296296296299</v>
      </c>
      <c r="I1409">
        <v>10414.85185185185</v>
      </c>
      <c r="N1409">
        <v>0</v>
      </c>
      <c r="AF1409" s="9">
        <f>SUMIF(Table1[[#Headers],[Steam Consumption]:[CHW Consumption_2]], "Elec*",D1409:AE1409)</f>
        <v>34101.148148148146</v>
      </c>
      <c r="AG1409" s="9">
        <f>SUMIF(Table1[[#Headers],[Steam Consumption]:[CHW Consumption_2]], "Gas*",D1409:AE1409)</f>
        <v>0</v>
      </c>
      <c r="AH1409" s="9">
        <f>SUMIF(Table1[[#Headers],[Steam Consumption]:[CHW Consumption_2]], "Steam*",D1409:AE1409)</f>
        <v>0</v>
      </c>
      <c r="AI1409" s="9">
        <f>SUMIF(Table1[[#Headers],[Steam Consumption]:[CHW Consumption_2]], "HW *",D1409:AE1409)</f>
        <v>0</v>
      </c>
      <c r="AJ1409" s="9">
        <f>SUMIF(Table1[[#Headers],[Steam Consumption]:[CHW Consumption_2]], "CHW*",D1409:AE1409)</f>
        <v>0</v>
      </c>
      <c r="AK1409" s="9">
        <f>SUMIF(Table1[[#Headers],[Steam Consumption]:[CHW Consumption_2]], "DW*",D1409:AE1409)</f>
        <v>0</v>
      </c>
      <c r="AL1409" s="9">
        <f>Table1[[#This Row],[Total Elec Consumption]]*3.412</f>
        <v>116353.11748148147</v>
      </c>
      <c r="AM1409" s="9">
        <f>Table1[[#This Row],[Total Gas Consumption]]*1</f>
        <v>0</v>
      </c>
      <c r="AN1409" s="9">
        <f>Table1[[#This Row],[Total Steam Consumption]]*950/1000</f>
        <v>0</v>
      </c>
      <c r="AO1409" s="9">
        <f>Table1[[#This Row],[Total HW Consumption]]</f>
        <v>0</v>
      </c>
      <c r="AP1409" s="9">
        <f>Table1[[#This Row],[Total CHW Consumption]]</f>
        <v>0</v>
      </c>
      <c r="AQ1409" s="9">
        <f>Table1[[#This Row],[Total DW Consumption]]*0</f>
        <v>0</v>
      </c>
      <c r="AR1409" s="9">
        <f>SUM(Table1[[#This Row],[Total Elec Energy]:[Total DW Energy]])</f>
        <v>116353.11748148147</v>
      </c>
      <c r="AS1409" s="7">
        <f>IFERROR(Table1[[#This Row],[Total Building Energy (kBTU)]]/Table1[[#This Row],[Building Area]],0)</f>
        <v>1.3867079527266402</v>
      </c>
    </row>
    <row r="1410" spans="1:45" x14ac:dyDescent="0.25">
      <c r="A1410" s="4">
        <v>43617</v>
      </c>
      <c r="B1410" t="s">
        <v>61</v>
      </c>
      <c r="C1410">
        <f>VLOOKUP(Table1[[#This Row],[Building]],Building_Areas,2,FALSE)</f>
        <v>41576</v>
      </c>
      <c r="D1410">
        <v>0</v>
      </c>
      <c r="E1410">
        <v>16895.555555555551</v>
      </c>
      <c r="F1410">
        <v>57647.635555555549</v>
      </c>
      <c r="G1410">
        <v>1.3865604087828449</v>
      </c>
      <c r="AF1410" s="9">
        <f>SUMIF(Table1[[#Headers],[Steam Consumption]:[CHW Consumption_2]], "Elec*",D1410:AE1410)</f>
        <v>16895.555555555551</v>
      </c>
      <c r="AG1410" s="9">
        <f>SUMIF(Table1[[#Headers],[Steam Consumption]:[CHW Consumption_2]], "Gas*",D1410:AE1410)</f>
        <v>0</v>
      </c>
      <c r="AH1410" s="9">
        <f>SUMIF(Table1[[#Headers],[Steam Consumption]:[CHW Consumption_2]], "Steam*",D1410:AE1410)</f>
        <v>0</v>
      </c>
      <c r="AI1410" s="9">
        <f>SUMIF(Table1[[#Headers],[Steam Consumption]:[CHW Consumption_2]], "HW *",D1410:AE1410)</f>
        <v>0</v>
      </c>
      <c r="AJ1410" s="9">
        <f>SUMIF(Table1[[#Headers],[Steam Consumption]:[CHW Consumption_2]], "CHW*",D1410:AE1410)</f>
        <v>0</v>
      </c>
      <c r="AK1410" s="9">
        <f>SUMIF(Table1[[#Headers],[Steam Consumption]:[CHW Consumption_2]], "DW*",D1410:AE1410)</f>
        <v>0</v>
      </c>
      <c r="AL1410" s="9">
        <f>Table1[[#This Row],[Total Elec Consumption]]*3.412</f>
        <v>57647.635555555542</v>
      </c>
      <c r="AM1410" s="9">
        <f>Table1[[#This Row],[Total Gas Consumption]]*1</f>
        <v>0</v>
      </c>
      <c r="AN1410" s="9">
        <f>Table1[[#This Row],[Total Steam Consumption]]*950/1000</f>
        <v>0</v>
      </c>
      <c r="AO1410" s="9">
        <f>Table1[[#This Row],[Total HW Consumption]]</f>
        <v>0</v>
      </c>
      <c r="AP1410" s="9">
        <f>Table1[[#This Row],[Total CHW Consumption]]</f>
        <v>0</v>
      </c>
      <c r="AQ1410" s="9">
        <f>Table1[[#This Row],[Total DW Consumption]]*0</f>
        <v>0</v>
      </c>
      <c r="AR1410" s="9">
        <f>SUM(Table1[[#This Row],[Total Elec Energy]:[Total DW Energy]])</f>
        <v>57647.635555555542</v>
      </c>
      <c r="AS1410" s="7">
        <f>IFERROR(Table1[[#This Row],[Total Building Energy (kBTU)]]/Table1[[#This Row],[Building Area]],0)</f>
        <v>1.3865604087828445</v>
      </c>
    </row>
    <row r="1411" spans="1:45" x14ac:dyDescent="0.25">
      <c r="A1411" s="4">
        <v>44470</v>
      </c>
      <c r="B1411" t="s">
        <v>110</v>
      </c>
      <c r="C1411">
        <f>VLOOKUP(Table1[[#This Row],[Building]],Building_Areas,2,FALSE)</f>
        <v>24062</v>
      </c>
      <c r="E1411">
        <v>475.68965517241378</v>
      </c>
      <c r="F1411">
        <v>33346.142712643683</v>
      </c>
      <c r="G1411">
        <v>1.38584251985054</v>
      </c>
      <c r="H1411">
        <v>8047.1724137931042</v>
      </c>
      <c r="I1411">
        <v>1250.333333333333</v>
      </c>
      <c r="L1411">
        <v>0</v>
      </c>
      <c r="AF1411" s="9">
        <f>SUMIF(Table1[[#Headers],[Steam Consumption]:[CHW Consumption_2]], "Elec*",D1411:AE1411)</f>
        <v>9773.1954022988502</v>
      </c>
      <c r="AG1411" s="9">
        <f>SUMIF(Table1[[#Headers],[Steam Consumption]:[CHW Consumption_2]], "Gas*",D1411:AE1411)</f>
        <v>0</v>
      </c>
      <c r="AH1411" s="9">
        <f>SUMIF(Table1[[#Headers],[Steam Consumption]:[CHW Consumption_2]], "Steam*",D1411:AE1411)</f>
        <v>0</v>
      </c>
      <c r="AI1411" s="9">
        <f>SUMIF(Table1[[#Headers],[Steam Consumption]:[CHW Consumption_2]], "HW *",D1411:AE1411)</f>
        <v>0</v>
      </c>
      <c r="AJ1411" s="9">
        <f>SUMIF(Table1[[#Headers],[Steam Consumption]:[CHW Consumption_2]], "CHW*",D1411:AE1411)</f>
        <v>0</v>
      </c>
      <c r="AK1411" s="9">
        <f>SUMIF(Table1[[#Headers],[Steam Consumption]:[CHW Consumption_2]], "DW*",D1411:AE1411)</f>
        <v>0</v>
      </c>
      <c r="AL1411" s="9">
        <f>Table1[[#This Row],[Total Elec Consumption]]*3.412</f>
        <v>33346.142712643676</v>
      </c>
      <c r="AM1411" s="9">
        <f>Table1[[#This Row],[Total Gas Consumption]]*1</f>
        <v>0</v>
      </c>
      <c r="AN1411" s="9">
        <f>Table1[[#This Row],[Total Steam Consumption]]*950/1000</f>
        <v>0</v>
      </c>
      <c r="AO1411" s="9">
        <f>Table1[[#This Row],[Total HW Consumption]]</f>
        <v>0</v>
      </c>
      <c r="AP1411" s="9">
        <f>Table1[[#This Row],[Total CHW Consumption]]</f>
        <v>0</v>
      </c>
      <c r="AQ1411" s="9">
        <f>Table1[[#This Row],[Total DW Consumption]]*0</f>
        <v>0</v>
      </c>
      <c r="AR1411" s="9">
        <f>SUM(Table1[[#This Row],[Total Elec Energy]:[Total DW Energy]])</f>
        <v>33346.142712643676</v>
      </c>
      <c r="AS1411" s="7">
        <f>IFERROR(Table1[[#This Row],[Total Building Energy (kBTU)]]/Table1[[#This Row],[Building Area]],0)</f>
        <v>1.3858425198505393</v>
      </c>
    </row>
    <row r="1412" spans="1:45" x14ac:dyDescent="0.25">
      <c r="A1412" s="4">
        <v>44593</v>
      </c>
      <c r="B1412" t="s">
        <v>77</v>
      </c>
      <c r="C1412">
        <f>VLOOKUP(Table1[[#This Row],[Building]],Building_Areas,2,FALSE)</f>
        <v>133990</v>
      </c>
      <c r="D1412">
        <v>0</v>
      </c>
      <c r="H1412">
        <v>54393</v>
      </c>
      <c r="I1412">
        <v>0</v>
      </c>
      <c r="M1412">
        <v>0</v>
      </c>
      <c r="N1412">
        <v>0</v>
      </c>
      <c r="AF1412" s="9">
        <f>SUMIF(Table1[[#Headers],[Steam Consumption]:[CHW Consumption_2]], "Elec*",D1412:AE1412)</f>
        <v>54393</v>
      </c>
      <c r="AG1412" s="9">
        <f>SUMIF(Table1[[#Headers],[Steam Consumption]:[CHW Consumption_2]], "Gas*",D1412:AE1412)</f>
        <v>0</v>
      </c>
      <c r="AH1412" s="9">
        <f>SUMIF(Table1[[#Headers],[Steam Consumption]:[CHW Consumption_2]], "Steam*",D1412:AE1412)</f>
        <v>0</v>
      </c>
      <c r="AI1412" s="9">
        <f>SUMIF(Table1[[#Headers],[Steam Consumption]:[CHW Consumption_2]], "HW *",D1412:AE1412)</f>
        <v>0</v>
      </c>
      <c r="AJ1412" s="9">
        <f>SUMIF(Table1[[#Headers],[Steam Consumption]:[CHW Consumption_2]], "CHW*",D1412:AE1412)</f>
        <v>0</v>
      </c>
      <c r="AK1412" s="9">
        <f>SUMIF(Table1[[#Headers],[Steam Consumption]:[CHW Consumption_2]], "DW*",D1412:AE1412)</f>
        <v>0</v>
      </c>
      <c r="AL1412" s="9">
        <f>Table1[[#This Row],[Total Elec Consumption]]*3.412</f>
        <v>185588.916</v>
      </c>
      <c r="AM1412" s="9">
        <f>Table1[[#This Row],[Total Gas Consumption]]*1</f>
        <v>0</v>
      </c>
      <c r="AN1412" s="9">
        <f>Table1[[#This Row],[Total Steam Consumption]]*950/1000</f>
        <v>0</v>
      </c>
      <c r="AO1412" s="9">
        <f>Table1[[#This Row],[Total HW Consumption]]</f>
        <v>0</v>
      </c>
      <c r="AP1412" s="9">
        <f>Table1[[#This Row],[Total CHW Consumption]]</f>
        <v>0</v>
      </c>
      <c r="AQ1412" s="9">
        <f>Table1[[#This Row],[Total DW Consumption]]*0</f>
        <v>0</v>
      </c>
      <c r="AR1412" s="9">
        <f>SUM(Table1[[#This Row],[Total Elec Energy]:[Total DW Energy]])</f>
        <v>185588.916</v>
      </c>
      <c r="AS1412" s="7">
        <f>IFERROR(Table1[[#This Row],[Total Building Energy (kBTU)]]/Table1[[#This Row],[Building Area]],0)</f>
        <v>1.3850952757668482</v>
      </c>
    </row>
    <row r="1413" spans="1:45" x14ac:dyDescent="0.25">
      <c r="A1413" s="4">
        <v>44348</v>
      </c>
      <c r="B1413" t="s">
        <v>68</v>
      </c>
      <c r="C1413">
        <f>VLOOKUP(Table1[[#This Row],[Building]],Building_Areas,2,FALSE)</f>
        <v>15616</v>
      </c>
      <c r="E1413">
        <v>4836</v>
      </c>
      <c r="F1413">
        <v>527500.43200000003</v>
      </c>
      <c r="G1413">
        <v>33.77948463114754</v>
      </c>
      <c r="J1413">
        <v>5110</v>
      </c>
      <c r="AF1413" s="9">
        <f>SUMIF(Table1[[#Headers],[Steam Consumption]:[CHW Consumption_2]], "Elec*",D1413:AE1413)</f>
        <v>4836</v>
      </c>
      <c r="AG1413" s="9">
        <f>SUMIF(Table1[[#Headers],[Steam Consumption]:[CHW Consumption_2]], "Gas*",D1413:AE1413)</f>
        <v>5110</v>
      </c>
      <c r="AH1413" s="9">
        <f>SUMIF(Table1[[#Headers],[Steam Consumption]:[CHW Consumption_2]], "Steam*",D1413:AE1413)</f>
        <v>0</v>
      </c>
      <c r="AI1413" s="9">
        <f>SUMIF(Table1[[#Headers],[Steam Consumption]:[CHW Consumption_2]], "HW *",D1413:AE1413)</f>
        <v>0</v>
      </c>
      <c r="AJ1413" s="9">
        <f>SUMIF(Table1[[#Headers],[Steam Consumption]:[CHW Consumption_2]], "CHW*",D1413:AE1413)</f>
        <v>0</v>
      </c>
      <c r="AK1413" s="9">
        <f>SUMIF(Table1[[#Headers],[Steam Consumption]:[CHW Consumption_2]], "DW*",D1413:AE1413)</f>
        <v>0</v>
      </c>
      <c r="AL1413" s="9">
        <f>Table1[[#This Row],[Total Elec Consumption]]*3.412</f>
        <v>16500.432000000001</v>
      </c>
      <c r="AM1413" s="9">
        <f>Table1[[#This Row],[Total Gas Consumption]]*1</f>
        <v>5110</v>
      </c>
      <c r="AN1413" s="9">
        <f>Table1[[#This Row],[Total Steam Consumption]]*950/1000</f>
        <v>0</v>
      </c>
      <c r="AO1413" s="9">
        <f>Table1[[#This Row],[Total HW Consumption]]</f>
        <v>0</v>
      </c>
      <c r="AP1413" s="9">
        <f>Table1[[#This Row],[Total CHW Consumption]]</f>
        <v>0</v>
      </c>
      <c r="AQ1413" s="9">
        <f>Table1[[#This Row],[Total DW Consumption]]*0</f>
        <v>0</v>
      </c>
      <c r="AR1413" s="9">
        <f>SUM(Table1[[#This Row],[Total Elec Energy]:[Total DW Energy]])</f>
        <v>21610.432000000001</v>
      </c>
      <c r="AS1413" s="7">
        <f>IFERROR(Table1[[#This Row],[Total Building Energy (kBTU)]]/Table1[[#This Row],[Building Area]],0)</f>
        <v>1.3838647540983606</v>
      </c>
    </row>
    <row r="1414" spans="1:45" x14ac:dyDescent="0.25">
      <c r="A1414" s="4">
        <v>43891</v>
      </c>
      <c r="B1414" t="s">
        <v>194</v>
      </c>
      <c r="C1414">
        <f>VLOOKUP(Table1[[#This Row],[Building]],Building_Areas,2,FALSE)</f>
        <v>93667</v>
      </c>
      <c r="F1414">
        <v>302883.96586479212</v>
      </c>
      <c r="G1414">
        <v>3.2336251386805608</v>
      </c>
      <c r="H1414">
        <v>0</v>
      </c>
      <c r="I1414">
        <v>14082.357386206901</v>
      </c>
      <c r="K1414">
        <v>81391.034482758623</v>
      </c>
      <c r="L1414">
        <v>254753.57142857139</v>
      </c>
      <c r="AF1414" s="9">
        <f>SUMIF(Table1[[#Headers],[Steam Consumption]:[CHW Consumption_2]], "Elec*",D1414:AE1414)</f>
        <v>14082.357386206901</v>
      </c>
      <c r="AG1414" s="9">
        <f>SUMIF(Table1[[#Headers],[Steam Consumption]:[CHW Consumption_2]], "Gas*",D1414:AE1414)</f>
        <v>0</v>
      </c>
      <c r="AH1414" s="9">
        <f>SUMIF(Table1[[#Headers],[Steam Consumption]:[CHW Consumption_2]], "Steam*",D1414:AE1414)</f>
        <v>0</v>
      </c>
      <c r="AI1414" s="9">
        <f>SUMIF(Table1[[#Headers],[Steam Consumption]:[CHW Consumption_2]], "HW *",D1414:AE1414)</f>
        <v>81391.034482758623</v>
      </c>
      <c r="AJ1414" s="9">
        <f>SUMIF(Table1[[#Headers],[Steam Consumption]:[CHW Consumption_2]], "CHW*",D1414:AE1414)</f>
        <v>0</v>
      </c>
      <c r="AK1414" s="9">
        <f>SUMIF(Table1[[#Headers],[Steam Consumption]:[CHW Consumption_2]], "DW*",D1414:AE1414)</f>
        <v>254753.57142857139</v>
      </c>
      <c r="AL1414" s="9">
        <f>Table1[[#This Row],[Total Elec Consumption]]*3.412</f>
        <v>48049.003401737944</v>
      </c>
      <c r="AM1414" s="9">
        <f>Table1[[#This Row],[Total Gas Consumption]]*1</f>
        <v>0</v>
      </c>
      <c r="AN1414" s="9">
        <f>Table1[[#This Row],[Total Steam Consumption]]*950/1000</f>
        <v>0</v>
      </c>
      <c r="AO1414" s="9">
        <f>Table1[[#This Row],[Total HW Consumption]]</f>
        <v>81391.034482758623</v>
      </c>
      <c r="AP1414" s="9">
        <f>Table1[[#This Row],[Total CHW Consumption]]</f>
        <v>0</v>
      </c>
      <c r="AQ1414" s="9">
        <f>Table1[[#This Row],[Total DW Consumption]]*0</f>
        <v>0</v>
      </c>
      <c r="AR1414" s="9">
        <f>SUM(Table1[[#This Row],[Total Elec Energy]:[Total DW Energy]])</f>
        <v>129440.03788449656</v>
      </c>
      <c r="AS1414" s="7">
        <f>IFERROR(Table1[[#This Row],[Total Building Energy (kBTU)]]/Table1[[#This Row],[Building Area]],0)</f>
        <v>1.3819171947910851</v>
      </c>
    </row>
    <row r="1415" spans="1:45" x14ac:dyDescent="0.25">
      <c r="A1415" s="4">
        <v>44075</v>
      </c>
      <c r="B1415" t="s">
        <v>64</v>
      </c>
      <c r="C1415">
        <f>VLOOKUP(Table1[[#This Row],[Building]],Building_Areas,2,FALSE)</f>
        <v>80660</v>
      </c>
      <c r="F1415">
        <v>111200.492</v>
      </c>
      <c r="G1415">
        <v>1.3786324324324331</v>
      </c>
      <c r="H1415">
        <v>32209</v>
      </c>
      <c r="I1415">
        <v>382</v>
      </c>
      <c r="AF1415" s="9">
        <f>SUMIF(Table1[[#Headers],[Steam Consumption]:[CHW Consumption_2]], "Elec*",D1415:AE1415)</f>
        <v>32591</v>
      </c>
      <c r="AG1415" s="9">
        <f>SUMIF(Table1[[#Headers],[Steam Consumption]:[CHW Consumption_2]], "Gas*",D1415:AE1415)</f>
        <v>0</v>
      </c>
      <c r="AH1415" s="9">
        <f>SUMIF(Table1[[#Headers],[Steam Consumption]:[CHW Consumption_2]], "Steam*",D1415:AE1415)</f>
        <v>0</v>
      </c>
      <c r="AI1415" s="9">
        <f>SUMIF(Table1[[#Headers],[Steam Consumption]:[CHW Consumption_2]], "HW *",D1415:AE1415)</f>
        <v>0</v>
      </c>
      <c r="AJ1415" s="9">
        <f>SUMIF(Table1[[#Headers],[Steam Consumption]:[CHW Consumption_2]], "CHW*",D1415:AE1415)</f>
        <v>0</v>
      </c>
      <c r="AK1415" s="9">
        <f>SUMIF(Table1[[#Headers],[Steam Consumption]:[CHW Consumption_2]], "DW*",D1415:AE1415)</f>
        <v>0</v>
      </c>
      <c r="AL1415" s="9">
        <f>Table1[[#This Row],[Total Elec Consumption]]*3.412</f>
        <v>111200.492</v>
      </c>
      <c r="AM1415" s="9">
        <f>Table1[[#This Row],[Total Gas Consumption]]*1</f>
        <v>0</v>
      </c>
      <c r="AN1415" s="9">
        <f>Table1[[#This Row],[Total Steam Consumption]]*950/1000</f>
        <v>0</v>
      </c>
      <c r="AO1415" s="9">
        <f>Table1[[#This Row],[Total HW Consumption]]</f>
        <v>0</v>
      </c>
      <c r="AP1415" s="9">
        <f>Table1[[#This Row],[Total CHW Consumption]]</f>
        <v>0</v>
      </c>
      <c r="AQ1415" s="9">
        <f>Table1[[#This Row],[Total DW Consumption]]*0</f>
        <v>0</v>
      </c>
      <c r="AR1415" s="9">
        <f>SUM(Table1[[#This Row],[Total Elec Energy]:[Total DW Energy]])</f>
        <v>111200.492</v>
      </c>
      <c r="AS1415" s="7">
        <f>IFERROR(Table1[[#This Row],[Total Building Energy (kBTU)]]/Table1[[#This Row],[Building Area]],0)</f>
        <v>1.3786324324324324</v>
      </c>
    </row>
    <row r="1416" spans="1:45" x14ac:dyDescent="0.25">
      <c r="A1416" s="4">
        <v>44409</v>
      </c>
      <c r="B1416" t="s">
        <v>64</v>
      </c>
      <c r="C1416">
        <f>VLOOKUP(Table1[[#This Row],[Building]],Building_Areas,2,FALSE)</f>
        <v>80660</v>
      </c>
      <c r="F1416">
        <v>111036.716</v>
      </c>
      <c r="G1416">
        <v>1.376601983635011</v>
      </c>
      <c r="H1416">
        <v>32333</v>
      </c>
      <c r="I1416">
        <v>210</v>
      </c>
      <c r="AF1416" s="9">
        <f>SUMIF(Table1[[#Headers],[Steam Consumption]:[CHW Consumption_2]], "Elec*",D1416:AE1416)</f>
        <v>32543</v>
      </c>
      <c r="AG1416" s="9">
        <f>SUMIF(Table1[[#Headers],[Steam Consumption]:[CHW Consumption_2]], "Gas*",D1416:AE1416)</f>
        <v>0</v>
      </c>
      <c r="AH1416" s="9">
        <f>SUMIF(Table1[[#Headers],[Steam Consumption]:[CHW Consumption_2]], "Steam*",D1416:AE1416)</f>
        <v>0</v>
      </c>
      <c r="AI1416" s="9">
        <f>SUMIF(Table1[[#Headers],[Steam Consumption]:[CHW Consumption_2]], "HW *",D1416:AE1416)</f>
        <v>0</v>
      </c>
      <c r="AJ1416" s="9">
        <f>SUMIF(Table1[[#Headers],[Steam Consumption]:[CHW Consumption_2]], "CHW*",D1416:AE1416)</f>
        <v>0</v>
      </c>
      <c r="AK1416" s="9">
        <f>SUMIF(Table1[[#Headers],[Steam Consumption]:[CHW Consumption_2]], "DW*",D1416:AE1416)</f>
        <v>0</v>
      </c>
      <c r="AL1416" s="9">
        <f>Table1[[#This Row],[Total Elec Consumption]]*3.412</f>
        <v>111036.716</v>
      </c>
      <c r="AM1416" s="9">
        <f>Table1[[#This Row],[Total Gas Consumption]]*1</f>
        <v>0</v>
      </c>
      <c r="AN1416" s="9">
        <f>Table1[[#This Row],[Total Steam Consumption]]*950/1000</f>
        <v>0</v>
      </c>
      <c r="AO1416" s="9">
        <f>Table1[[#This Row],[Total HW Consumption]]</f>
        <v>0</v>
      </c>
      <c r="AP1416" s="9">
        <f>Table1[[#This Row],[Total CHW Consumption]]</f>
        <v>0</v>
      </c>
      <c r="AQ1416" s="9">
        <f>Table1[[#This Row],[Total DW Consumption]]*0</f>
        <v>0</v>
      </c>
      <c r="AR1416" s="9">
        <f>SUM(Table1[[#This Row],[Total Elec Energy]:[Total DW Energy]])</f>
        <v>111036.716</v>
      </c>
      <c r="AS1416" s="7">
        <f>IFERROR(Table1[[#This Row],[Total Building Energy (kBTU)]]/Table1[[#This Row],[Building Area]],0)</f>
        <v>1.3766019836350112</v>
      </c>
    </row>
    <row r="1417" spans="1:45" x14ac:dyDescent="0.25">
      <c r="A1417" s="4">
        <v>44621</v>
      </c>
      <c r="B1417" t="s">
        <v>110</v>
      </c>
      <c r="C1417">
        <f>VLOOKUP(Table1[[#This Row],[Building]],Building_Areas,2,FALSE)</f>
        <v>24062</v>
      </c>
      <c r="E1417">
        <v>458.58620689655169</v>
      </c>
      <c r="F1417">
        <v>33000.864000000001</v>
      </c>
      <c r="G1417">
        <v>1.3714929764774331</v>
      </c>
      <c r="H1417">
        <v>7136.4137931034484</v>
      </c>
      <c r="I1417">
        <v>2077</v>
      </c>
      <c r="L1417">
        <v>0</v>
      </c>
      <c r="AF1417" s="9">
        <f>SUMIF(Table1[[#Headers],[Steam Consumption]:[CHW Consumption_2]], "Elec*",D1417:AE1417)</f>
        <v>9672</v>
      </c>
      <c r="AG1417" s="9">
        <f>SUMIF(Table1[[#Headers],[Steam Consumption]:[CHW Consumption_2]], "Gas*",D1417:AE1417)</f>
        <v>0</v>
      </c>
      <c r="AH1417" s="9">
        <f>SUMIF(Table1[[#Headers],[Steam Consumption]:[CHW Consumption_2]], "Steam*",D1417:AE1417)</f>
        <v>0</v>
      </c>
      <c r="AI1417" s="9">
        <f>SUMIF(Table1[[#Headers],[Steam Consumption]:[CHW Consumption_2]], "HW *",D1417:AE1417)</f>
        <v>0</v>
      </c>
      <c r="AJ1417" s="9">
        <f>SUMIF(Table1[[#Headers],[Steam Consumption]:[CHW Consumption_2]], "CHW*",D1417:AE1417)</f>
        <v>0</v>
      </c>
      <c r="AK1417" s="9">
        <f>SUMIF(Table1[[#Headers],[Steam Consumption]:[CHW Consumption_2]], "DW*",D1417:AE1417)</f>
        <v>0</v>
      </c>
      <c r="AL1417" s="9">
        <f>Table1[[#This Row],[Total Elec Consumption]]*3.412</f>
        <v>33000.864000000001</v>
      </c>
      <c r="AM1417" s="9">
        <f>Table1[[#This Row],[Total Gas Consumption]]*1</f>
        <v>0</v>
      </c>
      <c r="AN1417" s="9">
        <f>Table1[[#This Row],[Total Steam Consumption]]*950/1000</f>
        <v>0</v>
      </c>
      <c r="AO1417" s="9">
        <f>Table1[[#This Row],[Total HW Consumption]]</f>
        <v>0</v>
      </c>
      <c r="AP1417" s="9">
        <f>Table1[[#This Row],[Total CHW Consumption]]</f>
        <v>0</v>
      </c>
      <c r="AQ1417" s="9">
        <f>Table1[[#This Row],[Total DW Consumption]]*0</f>
        <v>0</v>
      </c>
      <c r="AR1417" s="9">
        <f>SUM(Table1[[#This Row],[Total Elec Energy]:[Total DW Energy]])</f>
        <v>33000.864000000001</v>
      </c>
      <c r="AS1417" s="7">
        <f>IFERROR(Table1[[#This Row],[Total Building Energy (kBTU)]]/Table1[[#This Row],[Building Area]],0)</f>
        <v>1.3714929764774333</v>
      </c>
    </row>
    <row r="1418" spans="1:45" x14ac:dyDescent="0.25">
      <c r="A1418" s="4">
        <v>43374</v>
      </c>
      <c r="B1418" t="s">
        <v>116</v>
      </c>
      <c r="C1418">
        <f>VLOOKUP(Table1[[#This Row],[Building]],Building_Areas,2,FALSE)</f>
        <v>12876</v>
      </c>
      <c r="E1418">
        <v>5173.125</v>
      </c>
      <c r="F1418">
        <v>17650.702499999999</v>
      </c>
      <c r="G1418">
        <v>1.3708218779123951</v>
      </c>
      <c r="AF1418" s="9">
        <f>SUMIF(Table1[[#Headers],[Steam Consumption]:[CHW Consumption_2]], "Elec*",D1418:AE1418)</f>
        <v>5173.125</v>
      </c>
      <c r="AG1418" s="9">
        <f>SUMIF(Table1[[#Headers],[Steam Consumption]:[CHW Consumption_2]], "Gas*",D1418:AE1418)</f>
        <v>0</v>
      </c>
      <c r="AH1418" s="9">
        <f>SUMIF(Table1[[#Headers],[Steam Consumption]:[CHW Consumption_2]], "Steam*",D1418:AE1418)</f>
        <v>0</v>
      </c>
      <c r="AI1418" s="9">
        <f>SUMIF(Table1[[#Headers],[Steam Consumption]:[CHW Consumption_2]], "HW *",D1418:AE1418)</f>
        <v>0</v>
      </c>
      <c r="AJ1418" s="9">
        <f>SUMIF(Table1[[#Headers],[Steam Consumption]:[CHW Consumption_2]], "CHW*",D1418:AE1418)</f>
        <v>0</v>
      </c>
      <c r="AK1418" s="9">
        <f>SUMIF(Table1[[#Headers],[Steam Consumption]:[CHW Consumption_2]], "DW*",D1418:AE1418)</f>
        <v>0</v>
      </c>
      <c r="AL1418" s="9">
        <f>Table1[[#This Row],[Total Elec Consumption]]*3.412</f>
        <v>17650.702499999999</v>
      </c>
      <c r="AM1418" s="9">
        <f>Table1[[#This Row],[Total Gas Consumption]]*1</f>
        <v>0</v>
      </c>
      <c r="AN1418" s="9">
        <f>Table1[[#This Row],[Total Steam Consumption]]*950/1000</f>
        <v>0</v>
      </c>
      <c r="AO1418" s="9">
        <f>Table1[[#This Row],[Total HW Consumption]]</f>
        <v>0</v>
      </c>
      <c r="AP1418" s="9">
        <f>Table1[[#This Row],[Total CHW Consumption]]</f>
        <v>0</v>
      </c>
      <c r="AQ1418" s="9">
        <f>Table1[[#This Row],[Total DW Consumption]]*0</f>
        <v>0</v>
      </c>
      <c r="AR1418" s="9">
        <f>SUM(Table1[[#This Row],[Total Elec Energy]:[Total DW Energy]])</f>
        <v>17650.702499999999</v>
      </c>
      <c r="AS1418" s="7">
        <f>IFERROR(Table1[[#This Row],[Total Building Energy (kBTU)]]/Table1[[#This Row],[Building Area]],0)</f>
        <v>1.3708218779123951</v>
      </c>
    </row>
    <row r="1419" spans="1:45" x14ac:dyDescent="0.25">
      <c r="A1419" s="4">
        <v>43739</v>
      </c>
      <c r="B1419" t="s">
        <v>65</v>
      </c>
      <c r="C1419">
        <f>VLOOKUP(Table1[[#This Row],[Building]],Building_Areas,2,FALSE)</f>
        <v>82554</v>
      </c>
      <c r="D1419">
        <v>0</v>
      </c>
      <c r="E1419">
        <v>33108</v>
      </c>
      <c r="F1419">
        <v>112964.496</v>
      </c>
      <c r="G1419">
        <v>1.368370957191656</v>
      </c>
      <c r="AF1419" s="9">
        <f>SUMIF(Table1[[#Headers],[Steam Consumption]:[CHW Consumption_2]], "Elec*",D1419:AE1419)</f>
        <v>33108</v>
      </c>
      <c r="AG1419" s="9">
        <f>SUMIF(Table1[[#Headers],[Steam Consumption]:[CHW Consumption_2]], "Gas*",D1419:AE1419)</f>
        <v>0</v>
      </c>
      <c r="AH1419" s="9">
        <f>SUMIF(Table1[[#Headers],[Steam Consumption]:[CHW Consumption_2]], "Steam*",D1419:AE1419)</f>
        <v>0</v>
      </c>
      <c r="AI1419" s="9">
        <f>SUMIF(Table1[[#Headers],[Steam Consumption]:[CHW Consumption_2]], "HW *",D1419:AE1419)</f>
        <v>0</v>
      </c>
      <c r="AJ1419" s="9">
        <f>SUMIF(Table1[[#Headers],[Steam Consumption]:[CHW Consumption_2]], "CHW*",D1419:AE1419)</f>
        <v>0</v>
      </c>
      <c r="AK1419" s="9">
        <f>SUMIF(Table1[[#Headers],[Steam Consumption]:[CHW Consumption_2]], "DW*",D1419:AE1419)</f>
        <v>0</v>
      </c>
      <c r="AL1419" s="9">
        <f>Table1[[#This Row],[Total Elec Consumption]]*3.412</f>
        <v>112964.496</v>
      </c>
      <c r="AM1419" s="9">
        <f>Table1[[#This Row],[Total Gas Consumption]]*1</f>
        <v>0</v>
      </c>
      <c r="AN1419" s="9">
        <f>Table1[[#This Row],[Total Steam Consumption]]*950/1000</f>
        <v>0</v>
      </c>
      <c r="AO1419" s="9">
        <f>Table1[[#This Row],[Total HW Consumption]]</f>
        <v>0</v>
      </c>
      <c r="AP1419" s="9">
        <f>Table1[[#This Row],[Total CHW Consumption]]</f>
        <v>0</v>
      </c>
      <c r="AQ1419" s="9">
        <f>Table1[[#This Row],[Total DW Consumption]]*0</f>
        <v>0</v>
      </c>
      <c r="AR1419" s="9">
        <f>SUM(Table1[[#This Row],[Total Elec Energy]:[Total DW Energy]])</f>
        <v>112964.496</v>
      </c>
      <c r="AS1419" s="7">
        <f>IFERROR(Table1[[#This Row],[Total Building Energy (kBTU)]]/Table1[[#This Row],[Building Area]],0)</f>
        <v>1.3683709571916565</v>
      </c>
    </row>
    <row r="1420" spans="1:45" x14ac:dyDescent="0.25">
      <c r="A1420" s="4">
        <v>43739</v>
      </c>
      <c r="B1420" t="s">
        <v>69</v>
      </c>
      <c r="C1420">
        <f>VLOOKUP(Table1[[#This Row],[Building]],Building_Areas,2,FALSE)</f>
        <v>12402</v>
      </c>
      <c r="E1420">
        <v>4964.4285714285716</v>
      </c>
      <c r="F1420">
        <v>16938.630285714291</v>
      </c>
      <c r="G1420">
        <v>1.365798281383187</v>
      </c>
      <c r="AF1420" s="9">
        <f>SUMIF(Table1[[#Headers],[Steam Consumption]:[CHW Consumption_2]], "Elec*",D1420:AE1420)</f>
        <v>4964.4285714285716</v>
      </c>
      <c r="AG1420" s="9">
        <f>SUMIF(Table1[[#Headers],[Steam Consumption]:[CHW Consumption_2]], "Gas*",D1420:AE1420)</f>
        <v>0</v>
      </c>
      <c r="AH1420" s="9">
        <f>SUMIF(Table1[[#Headers],[Steam Consumption]:[CHW Consumption_2]], "Steam*",D1420:AE1420)</f>
        <v>0</v>
      </c>
      <c r="AI1420" s="9">
        <f>SUMIF(Table1[[#Headers],[Steam Consumption]:[CHW Consumption_2]], "HW *",D1420:AE1420)</f>
        <v>0</v>
      </c>
      <c r="AJ1420" s="9">
        <f>SUMIF(Table1[[#Headers],[Steam Consumption]:[CHW Consumption_2]], "CHW*",D1420:AE1420)</f>
        <v>0</v>
      </c>
      <c r="AK1420" s="9">
        <f>SUMIF(Table1[[#Headers],[Steam Consumption]:[CHW Consumption_2]], "DW*",D1420:AE1420)</f>
        <v>0</v>
      </c>
      <c r="AL1420" s="9">
        <f>Table1[[#This Row],[Total Elec Consumption]]*3.412</f>
        <v>16938.630285714287</v>
      </c>
      <c r="AM1420" s="9">
        <f>Table1[[#This Row],[Total Gas Consumption]]*1</f>
        <v>0</v>
      </c>
      <c r="AN1420" s="9">
        <f>Table1[[#This Row],[Total Steam Consumption]]*950/1000</f>
        <v>0</v>
      </c>
      <c r="AO1420" s="9">
        <f>Table1[[#This Row],[Total HW Consumption]]</f>
        <v>0</v>
      </c>
      <c r="AP1420" s="9">
        <f>Table1[[#This Row],[Total CHW Consumption]]</f>
        <v>0</v>
      </c>
      <c r="AQ1420" s="9">
        <f>Table1[[#This Row],[Total DW Consumption]]*0</f>
        <v>0</v>
      </c>
      <c r="AR1420" s="9">
        <f>SUM(Table1[[#This Row],[Total Elec Energy]:[Total DW Energy]])</f>
        <v>16938.630285714287</v>
      </c>
      <c r="AS1420" s="7">
        <f>IFERROR(Table1[[#This Row],[Total Building Energy (kBTU)]]/Table1[[#This Row],[Building Area]],0)</f>
        <v>1.3657982813831873</v>
      </c>
    </row>
    <row r="1421" spans="1:45" x14ac:dyDescent="0.25">
      <c r="A1421" s="4">
        <v>44287</v>
      </c>
      <c r="B1421" t="s">
        <v>77</v>
      </c>
      <c r="C1421">
        <f>VLOOKUP(Table1[[#This Row],[Building]],Building_Areas,2,FALSE)</f>
        <v>133990</v>
      </c>
      <c r="D1421">
        <v>0</v>
      </c>
      <c r="H1421">
        <v>47475</v>
      </c>
      <c r="I1421">
        <v>0</v>
      </c>
      <c r="M1421">
        <v>0</v>
      </c>
      <c r="N1421">
        <v>20972</v>
      </c>
      <c r="AF1421" s="9">
        <f>SUMIF(Table1[[#Headers],[Steam Consumption]:[CHW Consumption_2]], "Elec*",D1421:AE1421)</f>
        <v>47475</v>
      </c>
      <c r="AG1421" s="9">
        <f>SUMIF(Table1[[#Headers],[Steam Consumption]:[CHW Consumption_2]], "Gas*",D1421:AE1421)</f>
        <v>0</v>
      </c>
      <c r="AH1421" s="9">
        <f>SUMIF(Table1[[#Headers],[Steam Consumption]:[CHW Consumption_2]], "Steam*",D1421:AE1421)</f>
        <v>0</v>
      </c>
      <c r="AI1421" s="9">
        <f>SUMIF(Table1[[#Headers],[Steam Consumption]:[CHW Consumption_2]], "HW *",D1421:AE1421)</f>
        <v>0</v>
      </c>
      <c r="AJ1421" s="9">
        <f>SUMIF(Table1[[#Headers],[Steam Consumption]:[CHW Consumption_2]], "CHW*",D1421:AE1421)</f>
        <v>20972</v>
      </c>
      <c r="AK1421" s="9">
        <f>SUMIF(Table1[[#Headers],[Steam Consumption]:[CHW Consumption_2]], "DW*",D1421:AE1421)</f>
        <v>0</v>
      </c>
      <c r="AL1421" s="9">
        <f>Table1[[#This Row],[Total Elec Consumption]]*3.412</f>
        <v>161984.69999999998</v>
      </c>
      <c r="AM1421" s="9">
        <f>Table1[[#This Row],[Total Gas Consumption]]*1</f>
        <v>0</v>
      </c>
      <c r="AN1421" s="9">
        <f>Table1[[#This Row],[Total Steam Consumption]]*950/1000</f>
        <v>0</v>
      </c>
      <c r="AO1421" s="9">
        <f>Table1[[#This Row],[Total HW Consumption]]</f>
        <v>0</v>
      </c>
      <c r="AP1421" s="9">
        <f>Table1[[#This Row],[Total CHW Consumption]]</f>
        <v>20972</v>
      </c>
      <c r="AQ1421" s="9">
        <f>Table1[[#This Row],[Total DW Consumption]]*0</f>
        <v>0</v>
      </c>
      <c r="AR1421" s="9">
        <f>SUM(Table1[[#This Row],[Total Elec Energy]:[Total DW Energy]])</f>
        <v>182956.69999999998</v>
      </c>
      <c r="AS1421" s="7">
        <f>IFERROR(Table1[[#This Row],[Total Building Energy (kBTU)]]/Table1[[#This Row],[Building Area]],0)</f>
        <v>1.3654504067467721</v>
      </c>
    </row>
    <row r="1422" spans="1:45" x14ac:dyDescent="0.25">
      <c r="A1422" s="4">
        <v>44593</v>
      </c>
      <c r="B1422" t="s">
        <v>61</v>
      </c>
      <c r="C1422">
        <f>VLOOKUP(Table1[[#This Row],[Building]],Building_Areas,2,FALSE)</f>
        <v>41576</v>
      </c>
      <c r="D1422">
        <v>0</v>
      </c>
      <c r="E1422">
        <v>16621</v>
      </c>
      <c r="F1422">
        <v>56710.851999999999</v>
      </c>
      <c r="G1422">
        <v>1.3640285741774101</v>
      </c>
      <c r="AF1422" s="9">
        <f>SUMIF(Table1[[#Headers],[Steam Consumption]:[CHW Consumption_2]], "Elec*",D1422:AE1422)</f>
        <v>16621</v>
      </c>
      <c r="AG1422" s="9">
        <f>SUMIF(Table1[[#Headers],[Steam Consumption]:[CHW Consumption_2]], "Gas*",D1422:AE1422)</f>
        <v>0</v>
      </c>
      <c r="AH1422" s="9">
        <f>SUMIF(Table1[[#Headers],[Steam Consumption]:[CHW Consumption_2]], "Steam*",D1422:AE1422)</f>
        <v>0</v>
      </c>
      <c r="AI1422" s="9">
        <f>SUMIF(Table1[[#Headers],[Steam Consumption]:[CHW Consumption_2]], "HW *",D1422:AE1422)</f>
        <v>0</v>
      </c>
      <c r="AJ1422" s="9">
        <f>SUMIF(Table1[[#Headers],[Steam Consumption]:[CHW Consumption_2]], "CHW*",D1422:AE1422)</f>
        <v>0</v>
      </c>
      <c r="AK1422" s="9">
        <f>SUMIF(Table1[[#Headers],[Steam Consumption]:[CHW Consumption_2]], "DW*",D1422:AE1422)</f>
        <v>0</v>
      </c>
      <c r="AL1422" s="9">
        <f>Table1[[#This Row],[Total Elec Consumption]]*3.412</f>
        <v>56710.851999999999</v>
      </c>
      <c r="AM1422" s="9">
        <f>Table1[[#This Row],[Total Gas Consumption]]*1</f>
        <v>0</v>
      </c>
      <c r="AN1422" s="9">
        <f>Table1[[#This Row],[Total Steam Consumption]]*950/1000</f>
        <v>0</v>
      </c>
      <c r="AO1422" s="9">
        <f>Table1[[#This Row],[Total HW Consumption]]</f>
        <v>0</v>
      </c>
      <c r="AP1422" s="9">
        <f>Table1[[#This Row],[Total CHW Consumption]]</f>
        <v>0</v>
      </c>
      <c r="AQ1422" s="9">
        <f>Table1[[#This Row],[Total DW Consumption]]*0</f>
        <v>0</v>
      </c>
      <c r="AR1422" s="9">
        <f>SUM(Table1[[#This Row],[Total Elec Energy]:[Total DW Energy]])</f>
        <v>56710.851999999999</v>
      </c>
      <c r="AS1422" s="7">
        <f>IFERROR(Table1[[#This Row],[Total Building Energy (kBTU)]]/Table1[[#This Row],[Building Area]],0)</f>
        <v>1.3640285741774101</v>
      </c>
    </row>
    <row r="1423" spans="1:45" x14ac:dyDescent="0.25">
      <c r="A1423" s="4">
        <v>44197</v>
      </c>
      <c r="B1423" t="s">
        <v>61</v>
      </c>
      <c r="C1423">
        <f>VLOOKUP(Table1[[#This Row],[Building]],Building_Areas,2,FALSE)</f>
        <v>41576</v>
      </c>
      <c r="D1423">
        <v>0</v>
      </c>
      <c r="E1423">
        <v>16603</v>
      </c>
      <c r="F1423">
        <v>56649.436000000002</v>
      </c>
      <c r="G1423">
        <v>1.3625513757937271</v>
      </c>
      <c r="AF1423" s="9">
        <f>SUMIF(Table1[[#Headers],[Steam Consumption]:[CHW Consumption_2]], "Elec*",D1423:AE1423)</f>
        <v>16603</v>
      </c>
      <c r="AG1423" s="9">
        <f>SUMIF(Table1[[#Headers],[Steam Consumption]:[CHW Consumption_2]], "Gas*",D1423:AE1423)</f>
        <v>0</v>
      </c>
      <c r="AH1423" s="9">
        <f>SUMIF(Table1[[#Headers],[Steam Consumption]:[CHW Consumption_2]], "Steam*",D1423:AE1423)</f>
        <v>0</v>
      </c>
      <c r="AI1423" s="9">
        <f>SUMIF(Table1[[#Headers],[Steam Consumption]:[CHW Consumption_2]], "HW *",D1423:AE1423)</f>
        <v>0</v>
      </c>
      <c r="AJ1423" s="9">
        <f>SUMIF(Table1[[#Headers],[Steam Consumption]:[CHW Consumption_2]], "CHW*",D1423:AE1423)</f>
        <v>0</v>
      </c>
      <c r="AK1423" s="9">
        <f>SUMIF(Table1[[#Headers],[Steam Consumption]:[CHW Consumption_2]], "DW*",D1423:AE1423)</f>
        <v>0</v>
      </c>
      <c r="AL1423" s="9">
        <f>Table1[[#This Row],[Total Elec Consumption]]*3.412</f>
        <v>56649.436000000002</v>
      </c>
      <c r="AM1423" s="9">
        <f>Table1[[#This Row],[Total Gas Consumption]]*1</f>
        <v>0</v>
      </c>
      <c r="AN1423" s="9">
        <f>Table1[[#This Row],[Total Steam Consumption]]*950/1000</f>
        <v>0</v>
      </c>
      <c r="AO1423" s="9">
        <f>Table1[[#This Row],[Total HW Consumption]]</f>
        <v>0</v>
      </c>
      <c r="AP1423" s="9">
        <f>Table1[[#This Row],[Total CHW Consumption]]</f>
        <v>0</v>
      </c>
      <c r="AQ1423" s="9">
        <f>Table1[[#This Row],[Total DW Consumption]]*0</f>
        <v>0</v>
      </c>
      <c r="AR1423" s="9">
        <f>SUM(Table1[[#This Row],[Total Elec Energy]:[Total DW Energy]])</f>
        <v>56649.436000000002</v>
      </c>
      <c r="AS1423" s="7">
        <f>IFERROR(Table1[[#This Row],[Total Building Energy (kBTU)]]/Table1[[#This Row],[Building Area]],0)</f>
        <v>1.3625513757937271</v>
      </c>
    </row>
    <row r="1424" spans="1:45" x14ac:dyDescent="0.25">
      <c r="A1424" s="4">
        <v>43952</v>
      </c>
      <c r="B1424" t="s">
        <v>116</v>
      </c>
      <c r="C1424">
        <f>VLOOKUP(Table1[[#This Row],[Building]],Building_Areas,2,FALSE)</f>
        <v>12876</v>
      </c>
      <c r="E1424">
        <v>5134</v>
      </c>
      <c r="F1424">
        <v>17517.207999999999</v>
      </c>
      <c r="G1424">
        <v>1.3604541783162469</v>
      </c>
      <c r="AF1424" s="9">
        <f>SUMIF(Table1[[#Headers],[Steam Consumption]:[CHW Consumption_2]], "Elec*",D1424:AE1424)</f>
        <v>5134</v>
      </c>
      <c r="AG1424" s="9">
        <f>SUMIF(Table1[[#Headers],[Steam Consumption]:[CHW Consumption_2]], "Gas*",D1424:AE1424)</f>
        <v>0</v>
      </c>
      <c r="AH1424" s="9">
        <f>SUMIF(Table1[[#Headers],[Steam Consumption]:[CHW Consumption_2]], "Steam*",D1424:AE1424)</f>
        <v>0</v>
      </c>
      <c r="AI1424" s="9">
        <f>SUMIF(Table1[[#Headers],[Steam Consumption]:[CHW Consumption_2]], "HW *",D1424:AE1424)</f>
        <v>0</v>
      </c>
      <c r="AJ1424" s="9">
        <f>SUMIF(Table1[[#Headers],[Steam Consumption]:[CHW Consumption_2]], "CHW*",D1424:AE1424)</f>
        <v>0</v>
      </c>
      <c r="AK1424" s="9">
        <f>SUMIF(Table1[[#Headers],[Steam Consumption]:[CHW Consumption_2]], "DW*",D1424:AE1424)</f>
        <v>0</v>
      </c>
      <c r="AL1424" s="9">
        <f>Table1[[#This Row],[Total Elec Consumption]]*3.412</f>
        <v>17517.207999999999</v>
      </c>
      <c r="AM1424" s="9">
        <f>Table1[[#This Row],[Total Gas Consumption]]*1</f>
        <v>0</v>
      </c>
      <c r="AN1424" s="9">
        <f>Table1[[#This Row],[Total Steam Consumption]]*950/1000</f>
        <v>0</v>
      </c>
      <c r="AO1424" s="9">
        <f>Table1[[#This Row],[Total HW Consumption]]</f>
        <v>0</v>
      </c>
      <c r="AP1424" s="9">
        <f>Table1[[#This Row],[Total CHW Consumption]]</f>
        <v>0</v>
      </c>
      <c r="AQ1424" s="9">
        <f>Table1[[#This Row],[Total DW Consumption]]*0</f>
        <v>0</v>
      </c>
      <c r="AR1424" s="9">
        <f>SUM(Table1[[#This Row],[Total Elec Energy]:[Total DW Energy]])</f>
        <v>17517.207999999999</v>
      </c>
      <c r="AS1424" s="7">
        <f>IFERROR(Table1[[#This Row],[Total Building Energy (kBTU)]]/Table1[[#This Row],[Building Area]],0)</f>
        <v>1.3604541783162472</v>
      </c>
    </row>
    <row r="1425" spans="1:45" x14ac:dyDescent="0.25">
      <c r="A1425" s="4">
        <v>44105</v>
      </c>
      <c r="B1425" t="s">
        <v>110</v>
      </c>
      <c r="C1425">
        <f>VLOOKUP(Table1[[#This Row],[Building]],Building_Areas,2,FALSE)</f>
        <v>24062</v>
      </c>
      <c r="E1425">
        <v>494</v>
      </c>
      <c r="F1425">
        <v>32710.844000000001</v>
      </c>
      <c r="G1425">
        <v>1.359439946804089</v>
      </c>
      <c r="H1425">
        <v>6507</v>
      </c>
      <c r="I1425">
        <v>2586</v>
      </c>
      <c r="L1425">
        <v>0</v>
      </c>
      <c r="AF1425" s="9">
        <f>SUMIF(Table1[[#Headers],[Steam Consumption]:[CHW Consumption_2]], "Elec*",D1425:AE1425)</f>
        <v>9587</v>
      </c>
      <c r="AG1425" s="9">
        <f>SUMIF(Table1[[#Headers],[Steam Consumption]:[CHW Consumption_2]], "Gas*",D1425:AE1425)</f>
        <v>0</v>
      </c>
      <c r="AH1425" s="9">
        <f>SUMIF(Table1[[#Headers],[Steam Consumption]:[CHW Consumption_2]], "Steam*",D1425:AE1425)</f>
        <v>0</v>
      </c>
      <c r="AI1425" s="9">
        <f>SUMIF(Table1[[#Headers],[Steam Consumption]:[CHW Consumption_2]], "HW *",D1425:AE1425)</f>
        <v>0</v>
      </c>
      <c r="AJ1425" s="9">
        <f>SUMIF(Table1[[#Headers],[Steam Consumption]:[CHW Consumption_2]], "CHW*",D1425:AE1425)</f>
        <v>0</v>
      </c>
      <c r="AK1425" s="9">
        <f>SUMIF(Table1[[#Headers],[Steam Consumption]:[CHW Consumption_2]], "DW*",D1425:AE1425)</f>
        <v>0</v>
      </c>
      <c r="AL1425" s="9">
        <f>Table1[[#This Row],[Total Elec Consumption]]*3.412</f>
        <v>32710.844000000001</v>
      </c>
      <c r="AM1425" s="9">
        <f>Table1[[#This Row],[Total Gas Consumption]]*1</f>
        <v>0</v>
      </c>
      <c r="AN1425" s="9">
        <f>Table1[[#This Row],[Total Steam Consumption]]*950/1000</f>
        <v>0</v>
      </c>
      <c r="AO1425" s="9">
        <f>Table1[[#This Row],[Total HW Consumption]]</f>
        <v>0</v>
      </c>
      <c r="AP1425" s="9">
        <f>Table1[[#This Row],[Total CHW Consumption]]</f>
        <v>0</v>
      </c>
      <c r="AQ1425" s="9">
        <f>Table1[[#This Row],[Total DW Consumption]]*0</f>
        <v>0</v>
      </c>
      <c r="AR1425" s="9">
        <f>SUM(Table1[[#This Row],[Total Elec Energy]:[Total DW Energy]])</f>
        <v>32710.844000000001</v>
      </c>
      <c r="AS1425" s="7">
        <f>IFERROR(Table1[[#This Row],[Total Building Energy (kBTU)]]/Table1[[#This Row],[Building Area]],0)</f>
        <v>1.3594399468040894</v>
      </c>
    </row>
    <row r="1426" spans="1:45" x14ac:dyDescent="0.25">
      <c r="A1426" s="4">
        <v>44136</v>
      </c>
      <c r="B1426" t="s">
        <v>61</v>
      </c>
      <c r="C1426">
        <f>VLOOKUP(Table1[[#This Row],[Building]],Building_Areas,2,FALSE)</f>
        <v>41576</v>
      </c>
      <c r="D1426">
        <v>0</v>
      </c>
      <c r="E1426">
        <v>16552.10526315789</v>
      </c>
      <c r="F1426">
        <v>56475.78315789473</v>
      </c>
      <c r="G1426">
        <v>1.358374618960331</v>
      </c>
      <c r="AF1426" s="9">
        <f>SUMIF(Table1[[#Headers],[Steam Consumption]:[CHW Consumption_2]], "Elec*",D1426:AE1426)</f>
        <v>16552.10526315789</v>
      </c>
      <c r="AG1426" s="9">
        <f>SUMIF(Table1[[#Headers],[Steam Consumption]:[CHW Consumption_2]], "Gas*",D1426:AE1426)</f>
        <v>0</v>
      </c>
      <c r="AH1426" s="9">
        <f>SUMIF(Table1[[#Headers],[Steam Consumption]:[CHW Consumption_2]], "Steam*",D1426:AE1426)</f>
        <v>0</v>
      </c>
      <c r="AI1426" s="9">
        <f>SUMIF(Table1[[#Headers],[Steam Consumption]:[CHW Consumption_2]], "HW *",D1426:AE1426)</f>
        <v>0</v>
      </c>
      <c r="AJ1426" s="9">
        <f>SUMIF(Table1[[#Headers],[Steam Consumption]:[CHW Consumption_2]], "CHW*",D1426:AE1426)</f>
        <v>0</v>
      </c>
      <c r="AK1426" s="9">
        <f>SUMIF(Table1[[#Headers],[Steam Consumption]:[CHW Consumption_2]], "DW*",D1426:AE1426)</f>
        <v>0</v>
      </c>
      <c r="AL1426" s="9">
        <f>Table1[[#This Row],[Total Elec Consumption]]*3.412</f>
        <v>56475.783157894715</v>
      </c>
      <c r="AM1426" s="9">
        <f>Table1[[#This Row],[Total Gas Consumption]]*1</f>
        <v>0</v>
      </c>
      <c r="AN1426" s="9">
        <f>Table1[[#This Row],[Total Steam Consumption]]*950/1000</f>
        <v>0</v>
      </c>
      <c r="AO1426" s="9">
        <f>Table1[[#This Row],[Total HW Consumption]]</f>
        <v>0</v>
      </c>
      <c r="AP1426" s="9">
        <f>Table1[[#This Row],[Total CHW Consumption]]</f>
        <v>0</v>
      </c>
      <c r="AQ1426" s="9">
        <f>Table1[[#This Row],[Total DW Consumption]]*0</f>
        <v>0</v>
      </c>
      <c r="AR1426" s="9">
        <f>SUM(Table1[[#This Row],[Total Elec Energy]:[Total DW Energy]])</f>
        <v>56475.783157894715</v>
      </c>
      <c r="AS1426" s="7">
        <f>IFERROR(Table1[[#This Row],[Total Building Energy (kBTU)]]/Table1[[#This Row],[Building Area]],0)</f>
        <v>1.3583746189603307</v>
      </c>
    </row>
    <row r="1427" spans="1:45" x14ac:dyDescent="0.25">
      <c r="A1427" s="4">
        <v>43556</v>
      </c>
      <c r="B1427" t="s">
        <v>69</v>
      </c>
      <c r="C1427">
        <f>VLOOKUP(Table1[[#This Row],[Building]],Building_Areas,2,FALSE)</f>
        <v>12402</v>
      </c>
      <c r="E1427">
        <v>4917.391304347826</v>
      </c>
      <c r="F1427">
        <v>16778.139130434782</v>
      </c>
      <c r="G1427">
        <v>1.352857533497402</v>
      </c>
      <c r="AF1427" s="9">
        <f>SUMIF(Table1[[#Headers],[Steam Consumption]:[CHW Consumption_2]], "Elec*",D1427:AE1427)</f>
        <v>4917.391304347826</v>
      </c>
      <c r="AG1427" s="9">
        <f>SUMIF(Table1[[#Headers],[Steam Consumption]:[CHW Consumption_2]], "Gas*",D1427:AE1427)</f>
        <v>0</v>
      </c>
      <c r="AH1427" s="9">
        <f>SUMIF(Table1[[#Headers],[Steam Consumption]:[CHW Consumption_2]], "Steam*",D1427:AE1427)</f>
        <v>0</v>
      </c>
      <c r="AI1427" s="9">
        <f>SUMIF(Table1[[#Headers],[Steam Consumption]:[CHW Consumption_2]], "HW *",D1427:AE1427)</f>
        <v>0</v>
      </c>
      <c r="AJ1427" s="9">
        <f>SUMIF(Table1[[#Headers],[Steam Consumption]:[CHW Consumption_2]], "CHW*",D1427:AE1427)</f>
        <v>0</v>
      </c>
      <c r="AK1427" s="9">
        <f>SUMIF(Table1[[#Headers],[Steam Consumption]:[CHW Consumption_2]], "DW*",D1427:AE1427)</f>
        <v>0</v>
      </c>
      <c r="AL1427" s="9">
        <f>Table1[[#This Row],[Total Elec Consumption]]*3.412</f>
        <v>16778.139130434782</v>
      </c>
      <c r="AM1427" s="9">
        <f>Table1[[#This Row],[Total Gas Consumption]]*1</f>
        <v>0</v>
      </c>
      <c r="AN1427" s="9">
        <f>Table1[[#This Row],[Total Steam Consumption]]*950/1000</f>
        <v>0</v>
      </c>
      <c r="AO1427" s="9">
        <f>Table1[[#This Row],[Total HW Consumption]]</f>
        <v>0</v>
      </c>
      <c r="AP1427" s="9">
        <f>Table1[[#This Row],[Total CHW Consumption]]</f>
        <v>0</v>
      </c>
      <c r="AQ1427" s="9">
        <f>Table1[[#This Row],[Total DW Consumption]]*0</f>
        <v>0</v>
      </c>
      <c r="AR1427" s="9">
        <f>SUM(Table1[[#This Row],[Total Elec Energy]:[Total DW Energy]])</f>
        <v>16778.139130434782</v>
      </c>
      <c r="AS1427" s="7">
        <f>IFERROR(Table1[[#This Row],[Total Building Energy (kBTU)]]/Table1[[#This Row],[Building Area]],0)</f>
        <v>1.3528575334974022</v>
      </c>
    </row>
    <row r="1428" spans="1:45" x14ac:dyDescent="0.25">
      <c r="A1428" s="4">
        <v>43221</v>
      </c>
      <c r="B1428" t="s">
        <v>78</v>
      </c>
      <c r="C1428">
        <f>VLOOKUP(Table1[[#This Row],[Building]],Building_Areas,2,FALSE)</f>
        <v>20363</v>
      </c>
      <c r="E1428">
        <v>6212.8275862068967</v>
      </c>
      <c r="F1428">
        <v>655094.71944827586</v>
      </c>
      <c r="G1428">
        <v>32.17083531150989</v>
      </c>
      <c r="J1428">
        <v>6338.9655172413804</v>
      </c>
      <c r="AF1428" s="9">
        <f>SUMIF(Table1[[#Headers],[Steam Consumption]:[CHW Consumption_2]], "Elec*",D1428:AE1428)</f>
        <v>6212.8275862068967</v>
      </c>
      <c r="AG1428" s="9">
        <f>SUMIF(Table1[[#Headers],[Steam Consumption]:[CHW Consumption_2]], "Gas*",D1428:AE1428)</f>
        <v>6338.9655172413804</v>
      </c>
      <c r="AH1428" s="9">
        <f>SUMIF(Table1[[#Headers],[Steam Consumption]:[CHW Consumption_2]], "Steam*",D1428:AE1428)</f>
        <v>0</v>
      </c>
      <c r="AI1428" s="9">
        <f>SUMIF(Table1[[#Headers],[Steam Consumption]:[CHW Consumption_2]], "HW *",D1428:AE1428)</f>
        <v>0</v>
      </c>
      <c r="AJ1428" s="9">
        <f>SUMIF(Table1[[#Headers],[Steam Consumption]:[CHW Consumption_2]], "CHW*",D1428:AE1428)</f>
        <v>0</v>
      </c>
      <c r="AK1428" s="9">
        <f>SUMIF(Table1[[#Headers],[Steam Consumption]:[CHW Consumption_2]], "DW*",D1428:AE1428)</f>
        <v>0</v>
      </c>
      <c r="AL1428" s="9">
        <f>Table1[[#This Row],[Total Elec Consumption]]*3.412</f>
        <v>21198.167724137933</v>
      </c>
      <c r="AM1428" s="9">
        <f>Table1[[#This Row],[Total Gas Consumption]]*1</f>
        <v>6338.9655172413804</v>
      </c>
      <c r="AN1428" s="9">
        <f>Table1[[#This Row],[Total Steam Consumption]]*950/1000</f>
        <v>0</v>
      </c>
      <c r="AO1428" s="9">
        <f>Table1[[#This Row],[Total HW Consumption]]</f>
        <v>0</v>
      </c>
      <c r="AP1428" s="9">
        <f>Table1[[#This Row],[Total CHW Consumption]]</f>
        <v>0</v>
      </c>
      <c r="AQ1428" s="9">
        <f>Table1[[#This Row],[Total DW Consumption]]*0</f>
        <v>0</v>
      </c>
      <c r="AR1428" s="9">
        <f>SUM(Table1[[#This Row],[Total Elec Energy]:[Total DW Energy]])</f>
        <v>27537.133241379313</v>
      </c>
      <c r="AS1428" s="7">
        <f>IFERROR(Table1[[#This Row],[Total Building Energy (kBTU)]]/Table1[[#This Row],[Building Area]],0)</f>
        <v>1.3523121957167075</v>
      </c>
    </row>
    <row r="1429" spans="1:45" x14ac:dyDescent="0.25">
      <c r="A1429" s="4">
        <v>44621</v>
      </c>
      <c r="B1429" t="s">
        <v>122</v>
      </c>
      <c r="C1429">
        <f>VLOOKUP(Table1[[#This Row],[Building]],Building_Areas,2,FALSE)</f>
        <v>83906</v>
      </c>
      <c r="D1429">
        <v>0</v>
      </c>
      <c r="F1429">
        <v>113168.4848571428</v>
      </c>
      <c r="G1429">
        <v>1.34875318638885</v>
      </c>
      <c r="H1429">
        <v>23820.178571428569</v>
      </c>
      <c r="I1429">
        <v>9347.6071428571431</v>
      </c>
      <c r="N1429">
        <v>0</v>
      </c>
      <c r="AF1429" s="9">
        <f>SUMIF(Table1[[#Headers],[Steam Consumption]:[CHW Consumption_2]], "Elec*",D1429:AE1429)</f>
        <v>33167.78571428571</v>
      </c>
      <c r="AG1429" s="9">
        <f>SUMIF(Table1[[#Headers],[Steam Consumption]:[CHW Consumption_2]], "Gas*",D1429:AE1429)</f>
        <v>0</v>
      </c>
      <c r="AH1429" s="9">
        <f>SUMIF(Table1[[#Headers],[Steam Consumption]:[CHW Consumption_2]], "Steam*",D1429:AE1429)</f>
        <v>0</v>
      </c>
      <c r="AI1429" s="9">
        <f>SUMIF(Table1[[#Headers],[Steam Consumption]:[CHW Consumption_2]], "HW *",D1429:AE1429)</f>
        <v>0</v>
      </c>
      <c r="AJ1429" s="9">
        <f>SUMIF(Table1[[#Headers],[Steam Consumption]:[CHW Consumption_2]], "CHW*",D1429:AE1429)</f>
        <v>0</v>
      </c>
      <c r="AK1429" s="9">
        <f>SUMIF(Table1[[#Headers],[Steam Consumption]:[CHW Consumption_2]], "DW*",D1429:AE1429)</f>
        <v>0</v>
      </c>
      <c r="AL1429" s="9">
        <f>Table1[[#This Row],[Total Elec Consumption]]*3.412</f>
        <v>113168.48485714284</v>
      </c>
      <c r="AM1429" s="9">
        <f>Table1[[#This Row],[Total Gas Consumption]]*1</f>
        <v>0</v>
      </c>
      <c r="AN1429" s="9">
        <f>Table1[[#This Row],[Total Steam Consumption]]*950/1000</f>
        <v>0</v>
      </c>
      <c r="AO1429" s="9">
        <f>Table1[[#This Row],[Total HW Consumption]]</f>
        <v>0</v>
      </c>
      <c r="AP1429" s="9">
        <f>Table1[[#This Row],[Total CHW Consumption]]</f>
        <v>0</v>
      </c>
      <c r="AQ1429" s="9">
        <f>Table1[[#This Row],[Total DW Consumption]]*0</f>
        <v>0</v>
      </c>
      <c r="AR1429" s="9">
        <f>SUM(Table1[[#This Row],[Total Elec Energy]:[Total DW Energy]])</f>
        <v>113168.48485714284</v>
      </c>
      <c r="AS1429" s="7">
        <f>IFERROR(Table1[[#This Row],[Total Building Energy (kBTU)]]/Table1[[#This Row],[Building Area]],0)</f>
        <v>1.34875318638885</v>
      </c>
    </row>
    <row r="1430" spans="1:45" x14ac:dyDescent="0.25">
      <c r="A1430" s="4">
        <v>43466</v>
      </c>
      <c r="B1430" t="s">
        <v>115</v>
      </c>
      <c r="C1430">
        <f>VLOOKUP(Table1[[#This Row],[Building]],Building_Areas,2,FALSE)</f>
        <v>12876</v>
      </c>
      <c r="E1430">
        <v>5083.0962566848611</v>
      </c>
      <c r="F1430">
        <v>17343.524427808741</v>
      </c>
      <c r="G1430">
        <v>1.3469652398111791</v>
      </c>
      <c r="AF1430" s="9">
        <f>SUMIF(Table1[[#Headers],[Steam Consumption]:[CHW Consumption_2]], "Elec*",D1430:AE1430)</f>
        <v>5083.0962566848611</v>
      </c>
      <c r="AG1430" s="9">
        <f>SUMIF(Table1[[#Headers],[Steam Consumption]:[CHW Consumption_2]], "Gas*",D1430:AE1430)</f>
        <v>0</v>
      </c>
      <c r="AH1430" s="9">
        <f>SUMIF(Table1[[#Headers],[Steam Consumption]:[CHW Consumption_2]], "Steam*",D1430:AE1430)</f>
        <v>0</v>
      </c>
      <c r="AI1430" s="9">
        <f>SUMIF(Table1[[#Headers],[Steam Consumption]:[CHW Consumption_2]], "HW *",D1430:AE1430)</f>
        <v>0</v>
      </c>
      <c r="AJ1430" s="9">
        <f>SUMIF(Table1[[#Headers],[Steam Consumption]:[CHW Consumption_2]], "CHW*",D1430:AE1430)</f>
        <v>0</v>
      </c>
      <c r="AK1430" s="9">
        <f>SUMIF(Table1[[#Headers],[Steam Consumption]:[CHW Consumption_2]], "DW*",D1430:AE1430)</f>
        <v>0</v>
      </c>
      <c r="AL1430" s="9">
        <f>Table1[[#This Row],[Total Elec Consumption]]*3.412</f>
        <v>17343.524427808745</v>
      </c>
      <c r="AM1430" s="9">
        <f>Table1[[#This Row],[Total Gas Consumption]]*1</f>
        <v>0</v>
      </c>
      <c r="AN1430" s="9">
        <f>Table1[[#This Row],[Total Steam Consumption]]*950/1000</f>
        <v>0</v>
      </c>
      <c r="AO1430" s="9">
        <f>Table1[[#This Row],[Total HW Consumption]]</f>
        <v>0</v>
      </c>
      <c r="AP1430" s="9">
        <f>Table1[[#This Row],[Total CHW Consumption]]</f>
        <v>0</v>
      </c>
      <c r="AQ1430" s="9">
        <f>Table1[[#This Row],[Total DW Consumption]]*0</f>
        <v>0</v>
      </c>
      <c r="AR1430" s="9">
        <f>SUM(Table1[[#This Row],[Total Elec Energy]:[Total DW Energy]])</f>
        <v>17343.524427808745</v>
      </c>
      <c r="AS1430" s="7">
        <f>IFERROR(Table1[[#This Row],[Total Building Energy (kBTU)]]/Table1[[#This Row],[Building Area]],0)</f>
        <v>1.3469652398111793</v>
      </c>
    </row>
    <row r="1431" spans="1:45" x14ac:dyDescent="0.25">
      <c r="A1431" s="4">
        <v>43678</v>
      </c>
      <c r="B1431" t="s">
        <v>65</v>
      </c>
      <c r="C1431">
        <f>VLOOKUP(Table1[[#This Row],[Building]],Building_Areas,2,FALSE)</f>
        <v>82554</v>
      </c>
      <c r="D1431">
        <v>0</v>
      </c>
      <c r="E1431">
        <v>32572.142857142859</v>
      </c>
      <c r="F1431">
        <v>111136.15142857139</v>
      </c>
      <c r="G1431">
        <v>1.346223701196446</v>
      </c>
      <c r="AF1431" s="9">
        <f>SUMIF(Table1[[#Headers],[Steam Consumption]:[CHW Consumption_2]], "Elec*",D1431:AE1431)</f>
        <v>32572.142857142859</v>
      </c>
      <c r="AG1431" s="9">
        <f>SUMIF(Table1[[#Headers],[Steam Consumption]:[CHW Consumption_2]], "Gas*",D1431:AE1431)</f>
        <v>0</v>
      </c>
      <c r="AH1431" s="9">
        <f>SUMIF(Table1[[#Headers],[Steam Consumption]:[CHW Consumption_2]], "Steam*",D1431:AE1431)</f>
        <v>0</v>
      </c>
      <c r="AI1431" s="9">
        <f>SUMIF(Table1[[#Headers],[Steam Consumption]:[CHW Consumption_2]], "HW *",D1431:AE1431)</f>
        <v>0</v>
      </c>
      <c r="AJ1431" s="9">
        <f>SUMIF(Table1[[#Headers],[Steam Consumption]:[CHW Consumption_2]], "CHW*",D1431:AE1431)</f>
        <v>0</v>
      </c>
      <c r="AK1431" s="9">
        <f>SUMIF(Table1[[#Headers],[Steam Consumption]:[CHW Consumption_2]], "DW*",D1431:AE1431)</f>
        <v>0</v>
      </c>
      <c r="AL1431" s="9">
        <f>Table1[[#This Row],[Total Elec Consumption]]*3.412</f>
        <v>111136.15142857144</v>
      </c>
      <c r="AM1431" s="9">
        <f>Table1[[#This Row],[Total Gas Consumption]]*1</f>
        <v>0</v>
      </c>
      <c r="AN1431" s="9">
        <f>Table1[[#This Row],[Total Steam Consumption]]*950/1000</f>
        <v>0</v>
      </c>
      <c r="AO1431" s="9">
        <f>Table1[[#This Row],[Total HW Consumption]]</f>
        <v>0</v>
      </c>
      <c r="AP1431" s="9">
        <f>Table1[[#This Row],[Total CHW Consumption]]</f>
        <v>0</v>
      </c>
      <c r="AQ1431" s="9">
        <f>Table1[[#This Row],[Total DW Consumption]]*0</f>
        <v>0</v>
      </c>
      <c r="AR1431" s="9">
        <f>SUM(Table1[[#This Row],[Total Elec Energy]:[Total DW Energy]])</f>
        <v>111136.15142857144</v>
      </c>
      <c r="AS1431" s="7">
        <f>IFERROR(Table1[[#This Row],[Total Building Energy (kBTU)]]/Table1[[#This Row],[Building Area]],0)</f>
        <v>1.3462237011964464</v>
      </c>
    </row>
    <row r="1432" spans="1:45" x14ac:dyDescent="0.25">
      <c r="A1432" s="4">
        <v>43525</v>
      </c>
      <c r="B1432" t="s">
        <v>69</v>
      </c>
      <c r="C1432">
        <f>VLOOKUP(Table1[[#This Row],[Building]],Building_Areas,2,FALSE)</f>
        <v>12402</v>
      </c>
      <c r="E1432">
        <v>4889</v>
      </c>
      <c r="F1432">
        <v>16681.268</v>
      </c>
      <c r="G1432">
        <v>1.345046605386228</v>
      </c>
      <c r="AF1432" s="9">
        <f>SUMIF(Table1[[#Headers],[Steam Consumption]:[CHW Consumption_2]], "Elec*",D1432:AE1432)</f>
        <v>4889</v>
      </c>
      <c r="AG1432" s="9">
        <f>SUMIF(Table1[[#Headers],[Steam Consumption]:[CHW Consumption_2]], "Gas*",D1432:AE1432)</f>
        <v>0</v>
      </c>
      <c r="AH1432" s="9">
        <f>SUMIF(Table1[[#Headers],[Steam Consumption]:[CHW Consumption_2]], "Steam*",D1432:AE1432)</f>
        <v>0</v>
      </c>
      <c r="AI1432" s="9">
        <f>SUMIF(Table1[[#Headers],[Steam Consumption]:[CHW Consumption_2]], "HW *",D1432:AE1432)</f>
        <v>0</v>
      </c>
      <c r="AJ1432" s="9">
        <f>SUMIF(Table1[[#Headers],[Steam Consumption]:[CHW Consumption_2]], "CHW*",D1432:AE1432)</f>
        <v>0</v>
      </c>
      <c r="AK1432" s="9">
        <f>SUMIF(Table1[[#Headers],[Steam Consumption]:[CHW Consumption_2]], "DW*",D1432:AE1432)</f>
        <v>0</v>
      </c>
      <c r="AL1432" s="9">
        <f>Table1[[#This Row],[Total Elec Consumption]]*3.412</f>
        <v>16681.268</v>
      </c>
      <c r="AM1432" s="9">
        <f>Table1[[#This Row],[Total Gas Consumption]]*1</f>
        <v>0</v>
      </c>
      <c r="AN1432" s="9">
        <f>Table1[[#This Row],[Total Steam Consumption]]*950/1000</f>
        <v>0</v>
      </c>
      <c r="AO1432" s="9">
        <f>Table1[[#This Row],[Total HW Consumption]]</f>
        <v>0</v>
      </c>
      <c r="AP1432" s="9">
        <f>Table1[[#This Row],[Total CHW Consumption]]</f>
        <v>0</v>
      </c>
      <c r="AQ1432" s="9">
        <f>Table1[[#This Row],[Total DW Consumption]]*0</f>
        <v>0</v>
      </c>
      <c r="AR1432" s="9">
        <f>SUM(Table1[[#This Row],[Total Elec Energy]:[Total DW Energy]])</f>
        <v>16681.268</v>
      </c>
      <c r="AS1432" s="7">
        <f>IFERROR(Table1[[#This Row],[Total Building Energy (kBTU)]]/Table1[[#This Row],[Building Area]],0)</f>
        <v>1.345046605386228</v>
      </c>
    </row>
    <row r="1433" spans="1:45" x14ac:dyDescent="0.25">
      <c r="A1433" s="4">
        <v>43252</v>
      </c>
      <c r="B1433" t="s">
        <v>78</v>
      </c>
      <c r="C1433">
        <f>VLOOKUP(Table1[[#This Row],[Building]],Building_Areas,2,FALSE)</f>
        <v>20363</v>
      </c>
      <c r="E1433">
        <v>7865.3571428571431</v>
      </c>
      <c r="F1433">
        <v>78265.169999999984</v>
      </c>
      <c r="G1433">
        <v>3.8434989932721102</v>
      </c>
      <c r="J1433">
        <v>514.28571428571422</v>
      </c>
      <c r="AF1433" s="9">
        <f>SUMIF(Table1[[#Headers],[Steam Consumption]:[CHW Consumption_2]], "Elec*",D1433:AE1433)</f>
        <v>7865.3571428571431</v>
      </c>
      <c r="AG1433" s="9">
        <f>SUMIF(Table1[[#Headers],[Steam Consumption]:[CHW Consumption_2]], "Gas*",D1433:AE1433)</f>
        <v>514.28571428571422</v>
      </c>
      <c r="AH1433" s="9">
        <f>SUMIF(Table1[[#Headers],[Steam Consumption]:[CHW Consumption_2]], "Steam*",D1433:AE1433)</f>
        <v>0</v>
      </c>
      <c r="AI1433" s="9">
        <f>SUMIF(Table1[[#Headers],[Steam Consumption]:[CHW Consumption_2]], "HW *",D1433:AE1433)</f>
        <v>0</v>
      </c>
      <c r="AJ1433" s="9">
        <f>SUMIF(Table1[[#Headers],[Steam Consumption]:[CHW Consumption_2]], "CHW*",D1433:AE1433)</f>
        <v>0</v>
      </c>
      <c r="AK1433" s="9">
        <f>SUMIF(Table1[[#Headers],[Steam Consumption]:[CHW Consumption_2]], "DW*",D1433:AE1433)</f>
        <v>0</v>
      </c>
      <c r="AL1433" s="9">
        <f>Table1[[#This Row],[Total Elec Consumption]]*3.412</f>
        <v>26836.598571428571</v>
      </c>
      <c r="AM1433" s="9">
        <f>Table1[[#This Row],[Total Gas Consumption]]*1</f>
        <v>514.28571428571422</v>
      </c>
      <c r="AN1433" s="9">
        <f>Table1[[#This Row],[Total Steam Consumption]]*950/1000</f>
        <v>0</v>
      </c>
      <c r="AO1433" s="9">
        <f>Table1[[#This Row],[Total HW Consumption]]</f>
        <v>0</v>
      </c>
      <c r="AP1433" s="9">
        <f>Table1[[#This Row],[Total CHW Consumption]]</f>
        <v>0</v>
      </c>
      <c r="AQ1433" s="9">
        <f>Table1[[#This Row],[Total DW Consumption]]*0</f>
        <v>0</v>
      </c>
      <c r="AR1433" s="9">
        <f>SUM(Table1[[#This Row],[Total Elec Energy]:[Total DW Energy]])</f>
        <v>27350.884285714284</v>
      </c>
      <c r="AS1433" s="7">
        <f>IFERROR(Table1[[#This Row],[Total Building Energy (kBTU)]]/Table1[[#This Row],[Building Area]],0)</f>
        <v>1.3431657558176244</v>
      </c>
    </row>
    <row r="1434" spans="1:45" x14ac:dyDescent="0.25">
      <c r="A1434" s="4">
        <v>43586</v>
      </c>
      <c r="B1434" t="s">
        <v>61</v>
      </c>
      <c r="C1434">
        <f>VLOOKUP(Table1[[#This Row],[Building]],Building_Areas,2,FALSE)</f>
        <v>41576</v>
      </c>
      <c r="D1434">
        <v>0</v>
      </c>
      <c r="E1434">
        <v>16354.36</v>
      </c>
      <c r="F1434">
        <v>55801.076319999993</v>
      </c>
      <c r="G1434">
        <v>1.342146342120454</v>
      </c>
      <c r="AF1434" s="9">
        <f>SUMIF(Table1[[#Headers],[Steam Consumption]:[CHW Consumption_2]], "Elec*",D1434:AE1434)</f>
        <v>16354.36</v>
      </c>
      <c r="AG1434" s="9">
        <f>SUMIF(Table1[[#Headers],[Steam Consumption]:[CHW Consumption_2]], "Gas*",D1434:AE1434)</f>
        <v>0</v>
      </c>
      <c r="AH1434" s="9">
        <f>SUMIF(Table1[[#Headers],[Steam Consumption]:[CHW Consumption_2]], "Steam*",D1434:AE1434)</f>
        <v>0</v>
      </c>
      <c r="AI1434" s="9">
        <f>SUMIF(Table1[[#Headers],[Steam Consumption]:[CHW Consumption_2]], "HW *",D1434:AE1434)</f>
        <v>0</v>
      </c>
      <c r="AJ1434" s="9">
        <f>SUMIF(Table1[[#Headers],[Steam Consumption]:[CHW Consumption_2]], "CHW*",D1434:AE1434)</f>
        <v>0</v>
      </c>
      <c r="AK1434" s="9">
        <f>SUMIF(Table1[[#Headers],[Steam Consumption]:[CHW Consumption_2]], "DW*",D1434:AE1434)</f>
        <v>0</v>
      </c>
      <c r="AL1434" s="9">
        <f>Table1[[#This Row],[Total Elec Consumption]]*3.412</f>
        <v>55801.07632</v>
      </c>
      <c r="AM1434" s="9">
        <f>Table1[[#This Row],[Total Gas Consumption]]*1</f>
        <v>0</v>
      </c>
      <c r="AN1434" s="9">
        <f>Table1[[#This Row],[Total Steam Consumption]]*950/1000</f>
        <v>0</v>
      </c>
      <c r="AO1434" s="9">
        <f>Table1[[#This Row],[Total HW Consumption]]</f>
        <v>0</v>
      </c>
      <c r="AP1434" s="9">
        <f>Table1[[#This Row],[Total CHW Consumption]]</f>
        <v>0</v>
      </c>
      <c r="AQ1434" s="9">
        <f>Table1[[#This Row],[Total DW Consumption]]*0</f>
        <v>0</v>
      </c>
      <c r="AR1434" s="9">
        <f>SUM(Table1[[#This Row],[Total Elec Energy]:[Total DW Energy]])</f>
        <v>55801.07632</v>
      </c>
      <c r="AS1434" s="7">
        <f>IFERROR(Table1[[#This Row],[Total Building Energy (kBTU)]]/Table1[[#This Row],[Building Area]],0)</f>
        <v>1.342146342120454</v>
      </c>
    </row>
    <row r="1435" spans="1:45" x14ac:dyDescent="0.25">
      <c r="A1435" s="4">
        <v>43344</v>
      </c>
      <c r="B1435" t="s">
        <v>114</v>
      </c>
      <c r="C1435">
        <f>VLOOKUP(Table1[[#This Row],[Building]],Building_Areas,2,FALSE)</f>
        <v>102517</v>
      </c>
      <c r="D1435">
        <v>0</v>
      </c>
      <c r="E1435">
        <v>40278.888888888891</v>
      </c>
      <c r="F1435">
        <v>137431.5688888889</v>
      </c>
      <c r="G1435">
        <v>1.340573455025887</v>
      </c>
      <c r="AF1435" s="9">
        <f>SUMIF(Table1[[#Headers],[Steam Consumption]:[CHW Consumption_2]], "Elec*",D1435:AE1435)</f>
        <v>40278.888888888891</v>
      </c>
      <c r="AG1435" s="9">
        <f>SUMIF(Table1[[#Headers],[Steam Consumption]:[CHW Consumption_2]], "Gas*",D1435:AE1435)</f>
        <v>0</v>
      </c>
      <c r="AH1435" s="9">
        <f>SUMIF(Table1[[#Headers],[Steam Consumption]:[CHW Consumption_2]], "Steam*",D1435:AE1435)</f>
        <v>0</v>
      </c>
      <c r="AI1435" s="9">
        <f>SUMIF(Table1[[#Headers],[Steam Consumption]:[CHW Consumption_2]], "HW *",D1435:AE1435)</f>
        <v>0</v>
      </c>
      <c r="AJ1435" s="9">
        <f>SUMIF(Table1[[#Headers],[Steam Consumption]:[CHW Consumption_2]], "CHW*",D1435:AE1435)</f>
        <v>0</v>
      </c>
      <c r="AK1435" s="9">
        <f>SUMIF(Table1[[#Headers],[Steam Consumption]:[CHW Consumption_2]], "DW*",D1435:AE1435)</f>
        <v>0</v>
      </c>
      <c r="AL1435" s="9">
        <f>Table1[[#This Row],[Total Elec Consumption]]*3.412</f>
        <v>137431.5688888889</v>
      </c>
      <c r="AM1435" s="9">
        <f>Table1[[#This Row],[Total Gas Consumption]]*1</f>
        <v>0</v>
      </c>
      <c r="AN1435" s="9">
        <f>Table1[[#This Row],[Total Steam Consumption]]*950/1000</f>
        <v>0</v>
      </c>
      <c r="AO1435" s="9">
        <f>Table1[[#This Row],[Total HW Consumption]]</f>
        <v>0</v>
      </c>
      <c r="AP1435" s="9">
        <f>Table1[[#This Row],[Total CHW Consumption]]</f>
        <v>0</v>
      </c>
      <c r="AQ1435" s="9">
        <f>Table1[[#This Row],[Total DW Consumption]]*0</f>
        <v>0</v>
      </c>
      <c r="AR1435" s="9">
        <f>SUM(Table1[[#This Row],[Total Elec Energy]:[Total DW Energy]])</f>
        <v>137431.5688888889</v>
      </c>
      <c r="AS1435" s="7">
        <f>IFERROR(Table1[[#This Row],[Total Building Energy (kBTU)]]/Table1[[#This Row],[Building Area]],0)</f>
        <v>1.3405734550258874</v>
      </c>
    </row>
    <row r="1436" spans="1:45" x14ac:dyDescent="0.25">
      <c r="A1436" s="4">
        <v>43221</v>
      </c>
      <c r="B1436" t="s">
        <v>61</v>
      </c>
      <c r="C1436">
        <f>VLOOKUP(Table1[[#This Row],[Building]],Building_Areas,2,FALSE)</f>
        <v>41576</v>
      </c>
      <c r="D1436">
        <v>0</v>
      </c>
      <c r="E1436">
        <v>16334.70370370371</v>
      </c>
      <c r="F1436">
        <v>55734.009037037053</v>
      </c>
      <c r="G1436">
        <v>1.34053321716945</v>
      </c>
      <c r="AF1436" s="9">
        <f>SUMIF(Table1[[#Headers],[Steam Consumption]:[CHW Consumption_2]], "Elec*",D1436:AE1436)</f>
        <v>16334.70370370371</v>
      </c>
      <c r="AG1436" s="9">
        <f>SUMIF(Table1[[#Headers],[Steam Consumption]:[CHW Consumption_2]], "Gas*",D1436:AE1436)</f>
        <v>0</v>
      </c>
      <c r="AH1436" s="9">
        <f>SUMIF(Table1[[#Headers],[Steam Consumption]:[CHW Consumption_2]], "Steam*",D1436:AE1436)</f>
        <v>0</v>
      </c>
      <c r="AI1436" s="9">
        <f>SUMIF(Table1[[#Headers],[Steam Consumption]:[CHW Consumption_2]], "HW *",D1436:AE1436)</f>
        <v>0</v>
      </c>
      <c r="AJ1436" s="9">
        <f>SUMIF(Table1[[#Headers],[Steam Consumption]:[CHW Consumption_2]], "CHW*",D1436:AE1436)</f>
        <v>0</v>
      </c>
      <c r="AK1436" s="9">
        <f>SUMIF(Table1[[#Headers],[Steam Consumption]:[CHW Consumption_2]], "DW*",D1436:AE1436)</f>
        <v>0</v>
      </c>
      <c r="AL1436" s="9">
        <f>Table1[[#This Row],[Total Elec Consumption]]*3.412</f>
        <v>55734.00903703706</v>
      </c>
      <c r="AM1436" s="9">
        <f>Table1[[#This Row],[Total Gas Consumption]]*1</f>
        <v>0</v>
      </c>
      <c r="AN1436" s="9">
        <f>Table1[[#This Row],[Total Steam Consumption]]*950/1000</f>
        <v>0</v>
      </c>
      <c r="AO1436" s="9">
        <f>Table1[[#This Row],[Total HW Consumption]]</f>
        <v>0</v>
      </c>
      <c r="AP1436" s="9">
        <f>Table1[[#This Row],[Total CHW Consumption]]</f>
        <v>0</v>
      </c>
      <c r="AQ1436" s="9">
        <f>Table1[[#This Row],[Total DW Consumption]]*0</f>
        <v>0</v>
      </c>
      <c r="AR1436" s="9">
        <f>SUM(Table1[[#This Row],[Total Elec Energy]:[Total DW Energy]])</f>
        <v>55734.00903703706</v>
      </c>
      <c r="AS1436" s="7">
        <f>IFERROR(Table1[[#This Row],[Total Building Energy (kBTU)]]/Table1[[#This Row],[Building Area]],0)</f>
        <v>1.3405332171694502</v>
      </c>
    </row>
    <row r="1437" spans="1:45" x14ac:dyDescent="0.25">
      <c r="A1437" s="4">
        <v>43586</v>
      </c>
      <c r="B1437" t="s">
        <v>78</v>
      </c>
      <c r="C1437">
        <f>VLOOKUP(Table1[[#This Row],[Building]],Building_Areas,2,FALSE)</f>
        <v>20363</v>
      </c>
      <c r="E1437">
        <v>5186.1851851851852</v>
      </c>
      <c r="F1437">
        <v>975595.26385185181</v>
      </c>
      <c r="G1437">
        <v>47.910193186261942</v>
      </c>
      <c r="J1437">
        <v>9579</v>
      </c>
      <c r="AF1437" s="9">
        <f>SUMIF(Table1[[#Headers],[Steam Consumption]:[CHW Consumption_2]], "Elec*",D1437:AE1437)</f>
        <v>5186.1851851851852</v>
      </c>
      <c r="AG1437" s="9">
        <f>SUMIF(Table1[[#Headers],[Steam Consumption]:[CHW Consumption_2]], "Gas*",D1437:AE1437)</f>
        <v>9579</v>
      </c>
      <c r="AH1437" s="9">
        <f>SUMIF(Table1[[#Headers],[Steam Consumption]:[CHW Consumption_2]], "Steam*",D1437:AE1437)</f>
        <v>0</v>
      </c>
      <c r="AI1437" s="9">
        <f>SUMIF(Table1[[#Headers],[Steam Consumption]:[CHW Consumption_2]], "HW *",D1437:AE1437)</f>
        <v>0</v>
      </c>
      <c r="AJ1437" s="9">
        <f>SUMIF(Table1[[#Headers],[Steam Consumption]:[CHW Consumption_2]], "CHW*",D1437:AE1437)</f>
        <v>0</v>
      </c>
      <c r="AK1437" s="9">
        <f>SUMIF(Table1[[#Headers],[Steam Consumption]:[CHW Consumption_2]], "DW*",D1437:AE1437)</f>
        <v>0</v>
      </c>
      <c r="AL1437" s="9">
        <f>Table1[[#This Row],[Total Elec Consumption]]*3.412</f>
        <v>17695.263851851851</v>
      </c>
      <c r="AM1437" s="9">
        <f>Table1[[#This Row],[Total Gas Consumption]]*1</f>
        <v>9579</v>
      </c>
      <c r="AN1437" s="9">
        <f>Table1[[#This Row],[Total Steam Consumption]]*950/1000</f>
        <v>0</v>
      </c>
      <c r="AO1437" s="9">
        <f>Table1[[#This Row],[Total HW Consumption]]</f>
        <v>0</v>
      </c>
      <c r="AP1437" s="9">
        <f>Table1[[#This Row],[Total CHW Consumption]]</f>
        <v>0</v>
      </c>
      <c r="AQ1437" s="9">
        <f>Table1[[#This Row],[Total DW Consumption]]*0</f>
        <v>0</v>
      </c>
      <c r="AR1437" s="9">
        <f>SUM(Table1[[#This Row],[Total Elec Energy]:[Total DW Energy]])</f>
        <v>27274.263851851851</v>
      </c>
      <c r="AS1437" s="7">
        <f>IFERROR(Table1[[#This Row],[Total Building Energy (kBTU)]]/Table1[[#This Row],[Building Area]],0)</f>
        <v>1.3394030276409099</v>
      </c>
    </row>
    <row r="1438" spans="1:45" x14ac:dyDescent="0.25">
      <c r="A1438" s="4">
        <v>44256</v>
      </c>
      <c r="B1438" t="s">
        <v>64</v>
      </c>
      <c r="C1438">
        <f>VLOOKUP(Table1[[#This Row],[Building]],Building_Areas,2,FALSE)</f>
        <v>80660</v>
      </c>
      <c r="F1438">
        <v>107945.79696551721</v>
      </c>
      <c r="G1438">
        <v>1.33828163855092</v>
      </c>
      <c r="H1438">
        <v>31220.206896551721</v>
      </c>
      <c r="I1438">
        <v>416.89655172413802</v>
      </c>
      <c r="AF1438" s="9">
        <f>SUMIF(Table1[[#Headers],[Steam Consumption]:[CHW Consumption_2]], "Elec*",D1438:AE1438)</f>
        <v>31637.103448275859</v>
      </c>
      <c r="AG1438" s="9">
        <f>SUMIF(Table1[[#Headers],[Steam Consumption]:[CHW Consumption_2]], "Gas*",D1438:AE1438)</f>
        <v>0</v>
      </c>
      <c r="AH1438" s="9">
        <f>SUMIF(Table1[[#Headers],[Steam Consumption]:[CHW Consumption_2]], "Steam*",D1438:AE1438)</f>
        <v>0</v>
      </c>
      <c r="AI1438" s="9">
        <f>SUMIF(Table1[[#Headers],[Steam Consumption]:[CHW Consumption_2]], "HW *",D1438:AE1438)</f>
        <v>0</v>
      </c>
      <c r="AJ1438" s="9">
        <f>SUMIF(Table1[[#Headers],[Steam Consumption]:[CHW Consumption_2]], "CHW*",D1438:AE1438)</f>
        <v>0</v>
      </c>
      <c r="AK1438" s="9">
        <f>SUMIF(Table1[[#Headers],[Steam Consumption]:[CHW Consumption_2]], "DW*",D1438:AE1438)</f>
        <v>0</v>
      </c>
      <c r="AL1438" s="9">
        <f>Table1[[#This Row],[Total Elec Consumption]]*3.412</f>
        <v>107945.79696551722</v>
      </c>
      <c r="AM1438" s="9">
        <f>Table1[[#This Row],[Total Gas Consumption]]*1</f>
        <v>0</v>
      </c>
      <c r="AN1438" s="9">
        <f>Table1[[#This Row],[Total Steam Consumption]]*950/1000</f>
        <v>0</v>
      </c>
      <c r="AO1438" s="9">
        <f>Table1[[#This Row],[Total HW Consumption]]</f>
        <v>0</v>
      </c>
      <c r="AP1438" s="9">
        <f>Table1[[#This Row],[Total CHW Consumption]]</f>
        <v>0</v>
      </c>
      <c r="AQ1438" s="9">
        <f>Table1[[#This Row],[Total DW Consumption]]*0</f>
        <v>0</v>
      </c>
      <c r="AR1438" s="9">
        <f>SUM(Table1[[#This Row],[Total Elec Energy]:[Total DW Energy]])</f>
        <v>107945.79696551722</v>
      </c>
      <c r="AS1438" s="7">
        <f>IFERROR(Table1[[#This Row],[Total Building Energy (kBTU)]]/Table1[[#This Row],[Building Area]],0)</f>
        <v>1.3382816385509202</v>
      </c>
    </row>
    <row r="1439" spans="1:45" x14ac:dyDescent="0.25">
      <c r="A1439" s="4">
        <v>43160</v>
      </c>
      <c r="B1439" t="s">
        <v>109</v>
      </c>
      <c r="C1439">
        <f>VLOOKUP(Table1[[#This Row],[Building]],Building_Areas,2,FALSE)</f>
        <v>30886</v>
      </c>
      <c r="E1439">
        <v>12112.142857142861</v>
      </c>
      <c r="F1439">
        <v>41326.631428571432</v>
      </c>
      <c r="G1439">
        <v>1.3380376684767019</v>
      </c>
      <c r="K1439">
        <v>0</v>
      </c>
      <c r="N1439">
        <v>0</v>
      </c>
      <c r="AF1439" s="9">
        <f>SUMIF(Table1[[#Headers],[Steam Consumption]:[CHW Consumption_2]], "Elec*",D1439:AE1439)</f>
        <v>12112.142857142861</v>
      </c>
      <c r="AG1439" s="9">
        <f>SUMIF(Table1[[#Headers],[Steam Consumption]:[CHW Consumption_2]], "Gas*",D1439:AE1439)</f>
        <v>0</v>
      </c>
      <c r="AH1439" s="9">
        <f>SUMIF(Table1[[#Headers],[Steam Consumption]:[CHW Consumption_2]], "Steam*",D1439:AE1439)</f>
        <v>0</v>
      </c>
      <c r="AI1439" s="9">
        <f>SUMIF(Table1[[#Headers],[Steam Consumption]:[CHW Consumption_2]], "HW *",D1439:AE1439)</f>
        <v>0</v>
      </c>
      <c r="AJ1439" s="9">
        <f>SUMIF(Table1[[#Headers],[Steam Consumption]:[CHW Consumption_2]], "CHW*",D1439:AE1439)</f>
        <v>0</v>
      </c>
      <c r="AK1439" s="9">
        <f>SUMIF(Table1[[#Headers],[Steam Consumption]:[CHW Consumption_2]], "DW*",D1439:AE1439)</f>
        <v>0</v>
      </c>
      <c r="AL1439" s="9">
        <f>Table1[[#This Row],[Total Elec Consumption]]*3.412</f>
        <v>41326.63142857144</v>
      </c>
      <c r="AM1439" s="9">
        <f>Table1[[#This Row],[Total Gas Consumption]]*1</f>
        <v>0</v>
      </c>
      <c r="AN1439" s="9">
        <f>Table1[[#This Row],[Total Steam Consumption]]*950/1000</f>
        <v>0</v>
      </c>
      <c r="AO1439" s="9">
        <f>Table1[[#This Row],[Total HW Consumption]]</f>
        <v>0</v>
      </c>
      <c r="AP1439" s="9">
        <f>Table1[[#This Row],[Total CHW Consumption]]</f>
        <v>0</v>
      </c>
      <c r="AQ1439" s="9">
        <f>Table1[[#This Row],[Total DW Consumption]]*0</f>
        <v>0</v>
      </c>
      <c r="AR1439" s="9">
        <f>SUM(Table1[[#This Row],[Total Elec Energy]:[Total DW Energy]])</f>
        <v>41326.63142857144</v>
      </c>
      <c r="AS1439" s="7">
        <f>IFERROR(Table1[[#This Row],[Total Building Energy (kBTU)]]/Table1[[#This Row],[Building Area]],0)</f>
        <v>1.3380376684767028</v>
      </c>
    </row>
    <row r="1440" spans="1:45" x14ac:dyDescent="0.25">
      <c r="A1440" s="4">
        <v>44136</v>
      </c>
      <c r="B1440" t="s">
        <v>64</v>
      </c>
      <c r="C1440">
        <f>VLOOKUP(Table1[[#This Row],[Building]],Building_Areas,2,FALSE)</f>
        <v>80660</v>
      </c>
      <c r="F1440">
        <v>107873.5867669173</v>
      </c>
      <c r="G1440">
        <v>1.3373863968127611</v>
      </c>
      <c r="H1440">
        <v>31337.36842105263</v>
      </c>
      <c r="I1440">
        <v>278.57142857142861</v>
      </c>
      <c r="AF1440" s="9">
        <f>SUMIF(Table1[[#Headers],[Steam Consumption]:[CHW Consumption_2]], "Elec*",D1440:AE1440)</f>
        <v>31615.939849624057</v>
      </c>
      <c r="AG1440" s="9">
        <f>SUMIF(Table1[[#Headers],[Steam Consumption]:[CHW Consumption_2]], "Gas*",D1440:AE1440)</f>
        <v>0</v>
      </c>
      <c r="AH1440" s="9">
        <f>SUMIF(Table1[[#Headers],[Steam Consumption]:[CHW Consumption_2]], "Steam*",D1440:AE1440)</f>
        <v>0</v>
      </c>
      <c r="AI1440" s="9">
        <f>SUMIF(Table1[[#Headers],[Steam Consumption]:[CHW Consumption_2]], "HW *",D1440:AE1440)</f>
        <v>0</v>
      </c>
      <c r="AJ1440" s="9">
        <f>SUMIF(Table1[[#Headers],[Steam Consumption]:[CHW Consumption_2]], "CHW*",D1440:AE1440)</f>
        <v>0</v>
      </c>
      <c r="AK1440" s="9">
        <f>SUMIF(Table1[[#Headers],[Steam Consumption]:[CHW Consumption_2]], "DW*",D1440:AE1440)</f>
        <v>0</v>
      </c>
      <c r="AL1440" s="9">
        <f>Table1[[#This Row],[Total Elec Consumption]]*3.412</f>
        <v>107873.58676691729</v>
      </c>
      <c r="AM1440" s="9">
        <f>Table1[[#This Row],[Total Gas Consumption]]*1</f>
        <v>0</v>
      </c>
      <c r="AN1440" s="9">
        <f>Table1[[#This Row],[Total Steam Consumption]]*950/1000</f>
        <v>0</v>
      </c>
      <c r="AO1440" s="9">
        <f>Table1[[#This Row],[Total HW Consumption]]</f>
        <v>0</v>
      </c>
      <c r="AP1440" s="9">
        <f>Table1[[#This Row],[Total CHW Consumption]]</f>
        <v>0</v>
      </c>
      <c r="AQ1440" s="9">
        <f>Table1[[#This Row],[Total DW Consumption]]*0</f>
        <v>0</v>
      </c>
      <c r="AR1440" s="9">
        <f>SUM(Table1[[#This Row],[Total Elec Energy]:[Total DW Energy]])</f>
        <v>107873.58676691729</v>
      </c>
      <c r="AS1440" s="7">
        <f>IFERROR(Table1[[#This Row],[Total Building Energy (kBTU)]]/Table1[[#This Row],[Building Area]],0)</f>
        <v>1.3373863968127608</v>
      </c>
    </row>
    <row r="1441" spans="1:45" x14ac:dyDescent="0.25">
      <c r="A1441" s="4">
        <v>43160</v>
      </c>
      <c r="B1441" t="s">
        <v>115</v>
      </c>
      <c r="C1441">
        <f>VLOOKUP(Table1[[#This Row],[Building]],Building_Areas,2,FALSE)</f>
        <v>12876</v>
      </c>
      <c r="E1441">
        <v>5045.25</v>
      </c>
      <c r="F1441">
        <v>17214.393</v>
      </c>
      <c r="G1441">
        <v>1.336936393289841</v>
      </c>
      <c r="AF1441" s="9">
        <f>SUMIF(Table1[[#Headers],[Steam Consumption]:[CHW Consumption_2]], "Elec*",D1441:AE1441)</f>
        <v>5045.25</v>
      </c>
      <c r="AG1441" s="9">
        <f>SUMIF(Table1[[#Headers],[Steam Consumption]:[CHW Consumption_2]], "Gas*",D1441:AE1441)</f>
        <v>0</v>
      </c>
      <c r="AH1441" s="9">
        <f>SUMIF(Table1[[#Headers],[Steam Consumption]:[CHW Consumption_2]], "Steam*",D1441:AE1441)</f>
        <v>0</v>
      </c>
      <c r="AI1441" s="9">
        <f>SUMIF(Table1[[#Headers],[Steam Consumption]:[CHW Consumption_2]], "HW *",D1441:AE1441)</f>
        <v>0</v>
      </c>
      <c r="AJ1441" s="9">
        <f>SUMIF(Table1[[#Headers],[Steam Consumption]:[CHW Consumption_2]], "CHW*",D1441:AE1441)</f>
        <v>0</v>
      </c>
      <c r="AK1441" s="9">
        <f>SUMIF(Table1[[#Headers],[Steam Consumption]:[CHW Consumption_2]], "DW*",D1441:AE1441)</f>
        <v>0</v>
      </c>
      <c r="AL1441" s="9">
        <f>Table1[[#This Row],[Total Elec Consumption]]*3.412</f>
        <v>17214.393</v>
      </c>
      <c r="AM1441" s="9">
        <f>Table1[[#This Row],[Total Gas Consumption]]*1</f>
        <v>0</v>
      </c>
      <c r="AN1441" s="9">
        <f>Table1[[#This Row],[Total Steam Consumption]]*950/1000</f>
        <v>0</v>
      </c>
      <c r="AO1441" s="9">
        <f>Table1[[#This Row],[Total HW Consumption]]</f>
        <v>0</v>
      </c>
      <c r="AP1441" s="9">
        <f>Table1[[#This Row],[Total CHW Consumption]]</f>
        <v>0</v>
      </c>
      <c r="AQ1441" s="9">
        <f>Table1[[#This Row],[Total DW Consumption]]*0</f>
        <v>0</v>
      </c>
      <c r="AR1441" s="9">
        <f>SUM(Table1[[#This Row],[Total Elec Energy]:[Total DW Energy]])</f>
        <v>17214.393</v>
      </c>
      <c r="AS1441" s="7">
        <f>IFERROR(Table1[[#This Row],[Total Building Energy (kBTU)]]/Table1[[#This Row],[Building Area]],0)</f>
        <v>1.3369363932898415</v>
      </c>
    </row>
    <row r="1442" spans="1:45" x14ac:dyDescent="0.25">
      <c r="A1442" s="4">
        <v>44470</v>
      </c>
      <c r="B1442" t="s">
        <v>61</v>
      </c>
      <c r="C1442">
        <f>VLOOKUP(Table1[[#This Row],[Building]],Building_Areas,2,FALSE)</f>
        <v>41576</v>
      </c>
      <c r="D1442">
        <v>0</v>
      </c>
      <c r="E1442">
        <v>16270.571428571429</v>
      </c>
      <c r="F1442">
        <v>55515.189714285712</v>
      </c>
      <c r="G1442">
        <v>1.3352701008823771</v>
      </c>
      <c r="AF1442" s="9">
        <f>SUMIF(Table1[[#Headers],[Steam Consumption]:[CHW Consumption_2]], "Elec*",D1442:AE1442)</f>
        <v>16270.571428571429</v>
      </c>
      <c r="AG1442" s="9">
        <f>SUMIF(Table1[[#Headers],[Steam Consumption]:[CHW Consumption_2]], "Gas*",D1442:AE1442)</f>
        <v>0</v>
      </c>
      <c r="AH1442" s="9">
        <f>SUMIF(Table1[[#Headers],[Steam Consumption]:[CHW Consumption_2]], "Steam*",D1442:AE1442)</f>
        <v>0</v>
      </c>
      <c r="AI1442" s="9">
        <f>SUMIF(Table1[[#Headers],[Steam Consumption]:[CHW Consumption_2]], "HW *",D1442:AE1442)</f>
        <v>0</v>
      </c>
      <c r="AJ1442" s="9">
        <f>SUMIF(Table1[[#Headers],[Steam Consumption]:[CHW Consumption_2]], "CHW*",D1442:AE1442)</f>
        <v>0</v>
      </c>
      <c r="AK1442" s="9">
        <f>SUMIF(Table1[[#Headers],[Steam Consumption]:[CHW Consumption_2]], "DW*",D1442:AE1442)</f>
        <v>0</v>
      </c>
      <c r="AL1442" s="9">
        <f>Table1[[#This Row],[Total Elec Consumption]]*3.412</f>
        <v>55515.189714285712</v>
      </c>
      <c r="AM1442" s="9">
        <f>Table1[[#This Row],[Total Gas Consumption]]*1</f>
        <v>0</v>
      </c>
      <c r="AN1442" s="9">
        <f>Table1[[#This Row],[Total Steam Consumption]]*950/1000</f>
        <v>0</v>
      </c>
      <c r="AO1442" s="9">
        <f>Table1[[#This Row],[Total HW Consumption]]</f>
        <v>0</v>
      </c>
      <c r="AP1442" s="9">
        <f>Table1[[#This Row],[Total CHW Consumption]]</f>
        <v>0</v>
      </c>
      <c r="AQ1442" s="9">
        <f>Table1[[#This Row],[Total DW Consumption]]*0</f>
        <v>0</v>
      </c>
      <c r="AR1442" s="9">
        <f>SUM(Table1[[#This Row],[Total Elec Energy]:[Total DW Energy]])</f>
        <v>55515.189714285712</v>
      </c>
      <c r="AS1442" s="7">
        <f>IFERROR(Table1[[#This Row],[Total Building Energy (kBTU)]]/Table1[[#This Row],[Building Area]],0)</f>
        <v>1.3352701008823771</v>
      </c>
    </row>
    <row r="1443" spans="1:45" x14ac:dyDescent="0.25">
      <c r="A1443" s="4">
        <v>43556</v>
      </c>
      <c r="B1443" t="s">
        <v>110</v>
      </c>
      <c r="C1443">
        <f>VLOOKUP(Table1[[#This Row],[Building]],Building_Areas,2,FALSE)</f>
        <v>24062</v>
      </c>
      <c r="E1443">
        <v>0</v>
      </c>
      <c r="F1443">
        <v>32104.533986013979</v>
      </c>
      <c r="G1443">
        <v>1.334242123930429</v>
      </c>
      <c r="H1443">
        <v>7348.8461538461534</v>
      </c>
      <c r="I1443">
        <v>2060.454545454545</v>
      </c>
      <c r="L1443">
        <v>0</v>
      </c>
      <c r="AF1443" s="9">
        <f>SUMIF(Table1[[#Headers],[Steam Consumption]:[CHW Consumption_2]], "Elec*",D1443:AE1443)</f>
        <v>9409.3006993006984</v>
      </c>
      <c r="AG1443" s="9">
        <f>SUMIF(Table1[[#Headers],[Steam Consumption]:[CHW Consumption_2]], "Gas*",D1443:AE1443)</f>
        <v>0</v>
      </c>
      <c r="AH1443" s="9">
        <f>SUMIF(Table1[[#Headers],[Steam Consumption]:[CHW Consumption_2]], "Steam*",D1443:AE1443)</f>
        <v>0</v>
      </c>
      <c r="AI1443" s="9">
        <f>SUMIF(Table1[[#Headers],[Steam Consumption]:[CHW Consumption_2]], "HW *",D1443:AE1443)</f>
        <v>0</v>
      </c>
      <c r="AJ1443" s="9">
        <f>SUMIF(Table1[[#Headers],[Steam Consumption]:[CHW Consumption_2]], "CHW*",D1443:AE1443)</f>
        <v>0</v>
      </c>
      <c r="AK1443" s="9">
        <f>SUMIF(Table1[[#Headers],[Steam Consumption]:[CHW Consumption_2]], "DW*",D1443:AE1443)</f>
        <v>0</v>
      </c>
      <c r="AL1443" s="9">
        <f>Table1[[#This Row],[Total Elec Consumption]]*3.412</f>
        <v>32104.533986013983</v>
      </c>
      <c r="AM1443" s="9">
        <f>Table1[[#This Row],[Total Gas Consumption]]*1</f>
        <v>0</v>
      </c>
      <c r="AN1443" s="9">
        <f>Table1[[#This Row],[Total Steam Consumption]]*950/1000</f>
        <v>0</v>
      </c>
      <c r="AO1443" s="9">
        <f>Table1[[#This Row],[Total HW Consumption]]</f>
        <v>0</v>
      </c>
      <c r="AP1443" s="9">
        <f>Table1[[#This Row],[Total CHW Consumption]]</f>
        <v>0</v>
      </c>
      <c r="AQ1443" s="9">
        <f>Table1[[#This Row],[Total DW Consumption]]*0</f>
        <v>0</v>
      </c>
      <c r="AR1443" s="9">
        <f>SUM(Table1[[#This Row],[Total Elec Energy]:[Total DW Energy]])</f>
        <v>32104.533986013983</v>
      </c>
      <c r="AS1443" s="7">
        <f>IFERROR(Table1[[#This Row],[Total Building Energy (kBTU)]]/Table1[[#This Row],[Building Area]],0)</f>
        <v>1.334242123930429</v>
      </c>
    </row>
    <row r="1444" spans="1:45" x14ac:dyDescent="0.25">
      <c r="A1444" s="4">
        <v>44287</v>
      </c>
      <c r="B1444" t="s">
        <v>69</v>
      </c>
      <c r="C1444">
        <f>VLOOKUP(Table1[[#This Row],[Building]],Building_Areas,2,FALSE)</f>
        <v>12402</v>
      </c>
      <c r="E1444">
        <v>4841</v>
      </c>
      <c r="F1444">
        <v>16517.491999999998</v>
      </c>
      <c r="G1444">
        <v>1.331840993388163</v>
      </c>
      <c r="AF1444" s="9">
        <f>SUMIF(Table1[[#Headers],[Steam Consumption]:[CHW Consumption_2]], "Elec*",D1444:AE1444)</f>
        <v>4841</v>
      </c>
      <c r="AG1444" s="9">
        <f>SUMIF(Table1[[#Headers],[Steam Consumption]:[CHW Consumption_2]], "Gas*",D1444:AE1444)</f>
        <v>0</v>
      </c>
      <c r="AH1444" s="9">
        <f>SUMIF(Table1[[#Headers],[Steam Consumption]:[CHW Consumption_2]], "Steam*",D1444:AE1444)</f>
        <v>0</v>
      </c>
      <c r="AI1444" s="9">
        <f>SUMIF(Table1[[#Headers],[Steam Consumption]:[CHW Consumption_2]], "HW *",D1444:AE1444)</f>
        <v>0</v>
      </c>
      <c r="AJ1444" s="9">
        <f>SUMIF(Table1[[#Headers],[Steam Consumption]:[CHW Consumption_2]], "CHW*",D1444:AE1444)</f>
        <v>0</v>
      </c>
      <c r="AK1444" s="9">
        <f>SUMIF(Table1[[#Headers],[Steam Consumption]:[CHW Consumption_2]], "DW*",D1444:AE1444)</f>
        <v>0</v>
      </c>
      <c r="AL1444" s="9">
        <f>Table1[[#This Row],[Total Elec Consumption]]*3.412</f>
        <v>16517.491999999998</v>
      </c>
      <c r="AM1444" s="9">
        <f>Table1[[#This Row],[Total Gas Consumption]]*1</f>
        <v>0</v>
      </c>
      <c r="AN1444" s="9">
        <f>Table1[[#This Row],[Total Steam Consumption]]*950/1000</f>
        <v>0</v>
      </c>
      <c r="AO1444" s="9">
        <f>Table1[[#This Row],[Total HW Consumption]]</f>
        <v>0</v>
      </c>
      <c r="AP1444" s="9">
        <f>Table1[[#This Row],[Total CHW Consumption]]</f>
        <v>0</v>
      </c>
      <c r="AQ1444" s="9">
        <f>Table1[[#This Row],[Total DW Consumption]]*0</f>
        <v>0</v>
      </c>
      <c r="AR1444" s="9">
        <f>SUM(Table1[[#This Row],[Total Elec Energy]:[Total DW Energy]])</f>
        <v>16517.491999999998</v>
      </c>
      <c r="AS1444" s="7">
        <f>IFERROR(Table1[[#This Row],[Total Building Energy (kBTU)]]/Table1[[#This Row],[Building Area]],0)</f>
        <v>1.331840993388163</v>
      </c>
    </row>
    <row r="1445" spans="1:45" x14ac:dyDescent="0.25">
      <c r="A1445" s="4">
        <v>43617</v>
      </c>
      <c r="B1445" t="s">
        <v>97</v>
      </c>
      <c r="C1445">
        <f>VLOOKUP(Table1[[#This Row],[Building]],Building_Areas,2,FALSE)</f>
        <v>15616</v>
      </c>
      <c r="E1445">
        <v>5770</v>
      </c>
      <c r="F1445">
        <v>127901.5257142857</v>
      </c>
      <c r="G1445">
        <v>8.1904153249414513</v>
      </c>
      <c r="J1445">
        <v>1082.1428571428571</v>
      </c>
      <c r="AF1445" s="9">
        <f>SUMIF(Table1[[#Headers],[Steam Consumption]:[CHW Consumption_2]], "Elec*",D1445:AE1445)</f>
        <v>5770</v>
      </c>
      <c r="AG1445" s="9">
        <f>SUMIF(Table1[[#Headers],[Steam Consumption]:[CHW Consumption_2]], "Gas*",D1445:AE1445)</f>
        <v>1082.1428571428571</v>
      </c>
      <c r="AH1445" s="9">
        <f>SUMIF(Table1[[#Headers],[Steam Consumption]:[CHW Consumption_2]], "Steam*",D1445:AE1445)</f>
        <v>0</v>
      </c>
      <c r="AI1445" s="9">
        <f>SUMIF(Table1[[#Headers],[Steam Consumption]:[CHW Consumption_2]], "HW *",D1445:AE1445)</f>
        <v>0</v>
      </c>
      <c r="AJ1445" s="9">
        <f>SUMIF(Table1[[#Headers],[Steam Consumption]:[CHW Consumption_2]], "CHW*",D1445:AE1445)</f>
        <v>0</v>
      </c>
      <c r="AK1445" s="9">
        <f>SUMIF(Table1[[#Headers],[Steam Consumption]:[CHW Consumption_2]], "DW*",D1445:AE1445)</f>
        <v>0</v>
      </c>
      <c r="AL1445" s="9">
        <f>Table1[[#This Row],[Total Elec Consumption]]*3.412</f>
        <v>19687.239999999998</v>
      </c>
      <c r="AM1445" s="9">
        <f>Table1[[#This Row],[Total Gas Consumption]]*1</f>
        <v>1082.1428571428571</v>
      </c>
      <c r="AN1445" s="9">
        <f>Table1[[#This Row],[Total Steam Consumption]]*950/1000</f>
        <v>0</v>
      </c>
      <c r="AO1445" s="9">
        <f>Table1[[#This Row],[Total HW Consumption]]</f>
        <v>0</v>
      </c>
      <c r="AP1445" s="9">
        <f>Table1[[#This Row],[Total CHW Consumption]]</f>
        <v>0</v>
      </c>
      <c r="AQ1445" s="9">
        <f>Table1[[#This Row],[Total DW Consumption]]*0</f>
        <v>0</v>
      </c>
      <c r="AR1445" s="9">
        <f>SUM(Table1[[#This Row],[Total Elec Energy]:[Total DW Energy]])</f>
        <v>20769.382857142857</v>
      </c>
      <c r="AS1445" s="7">
        <f>IFERROR(Table1[[#This Row],[Total Building Energy (kBTU)]]/Table1[[#This Row],[Building Area]],0)</f>
        <v>1.3300065866510538</v>
      </c>
    </row>
    <row r="1446" spans="1:45" x14ac:dyDescent="0.25">
      <c r="A1446" s="4">
        <v>43252</v>
      </c>
      <c r="B1446" t="s">
        <v>109</v>
      </c>
      <c r="C1446">
        <f>VLOOKUP(Table1[[#This Row],[Building]],Building_Areas,2,FALSE)</f>
        <v>30886</v>
      </c>
      <c r="E1446">
        <v>12032.222222222221</v>
      </c>
      <c r="F1446">
        <v>41053.94222222222</v>
      </c>
      <c r="G1446">
        <v>1.329208774921395</v>
      </c>
      <c r="K1446">
        <v>0</v>
      </c>
      <c r="N1446">
        <v>0</v>
      </c>
      <c r="AF1446" s="9">
        <f>SUMIF(Table1[[#Headers],[Steam Consumption]:[CHW Consumption_2]], "Elec*",D1446:AE1446)</f>
        <v>12032.222222222221</v>
      </c>
      <c r="AG1446" s="9">
        <f>SUMIF(Table1[[#Headers],[Steam Consumption]:[CHW Consumption_2]], "Gas*",D1446:AE1446)</f>
        <v>0</v>
      </c>
      <c r="AH1446" s="9">
        <f>SUMIF(Table1[[#Headers],[Steam Consumption]:[CHW Consumption_2]], "Steam*",D1446:AE1446)</f>
        <v>0</v>
      </c>
      <c r="AI1446" s="9">
        <f>SUMIF(Table1[[#Headers],[Steam Consumption]:[CHW Consumption_2]], "HW *",D1446:AE1446)</f>
        <v>0</v>
      </c>
      <c r="AJ1446" s="9">
        <f>SUMIF(Table1[[#Headers],[Steam Consumption]:[CHW Consumption_2]], "CHW*",D1446:AE1446)</f>
        <v>0</v>
      </c>
      <c r="AK1446" s="9">
        <f>SUMIF(Table1[[#Headers],[Steam Consumption]:[CHW Consumption_2]], "DW*",D1446:AE1446)</f>
        <v>0</v>
      </c>
      <c r="AL1446" s="9">
        <f>Table1[[#This Row],[Total Elec Consumption]]*3.412</f>
        <v>41053.942222222213</v>
      </c>
      <c r="AM1446" s="9">
        <f>Table1[[#This Row],[Total Gas Consumption]]*1</f>
        <v>0</v>
      </c>
      <c r="AN1446" s="9">
        <f>Table1[[#This Row],[Total Steam Consumption]]*950/1000</f>
        <v>0</v>
      </c>
      <c r="AO1446" s="9">
        <f>Table1[[#This Row],[Total HW Consumption]]</f>
        <v>0</v>
      </c>
      <c r="AP1446" s="9">
        <f>Table1[[#This Row],[Total CHW Consumption]]</f>
        <v>0</v>
      </c>
      <c r="AQ1446" s="9">
        <f>Table1[[#This Row],[Total DW Consumption]]*0</f>
        <v>0</v>
      </c>
      <c r="AR1446" s="9">
        <f>SUM(Table1[[#This Row],[Total Elec Energy]:[Total DW Energy]])</f>
        <v>41053.942222222213</v>
      </c>
      <c r="AS1446" s="7">
        <f>IFERROR(Table1[[#This Row],[Total Building Energy (kBTU)]]/Table1[[#This Row],[Building Area]],0)</f>
        <v>1.3292087749213952</v>
      </c>
    </row>
    <row r="1447" spans="1:45" x14ac:dyDescent="0.25">
      <c r="A1447" s="4">
        <v>43770</v>
      </c>
      <c r="B1447" t="s">
        <v>122</v>
      </c>
      <c r="C1447">
        <f>VLOOKUP(Table1[[#This Row],[Building]],Building_Areas,2,FALSE)</f>
        <v>83906</v>
      </c>
      <c r="D1447">
        <v>0</v>
      </c>
      <c r="F1447">
        <v>111519.1728</v>
      </c>
      <c r="G1447">
        <v>1.329096522298763</v>
      </c>
      <c r="H1447">
        <v>22580.400000000001</v>
      </c>
      <c r="I1447">
        <v>10104</v>
      </c>
      <c r="N1447">
        <v>0</v>
      </c>
      <c r="AF1447" s="9">
        <f>SUMIF(Table1[[#Headers],[Steam Consumption]:[CHW Consumption_2]], "Elec*",D1447:AE1447)</f>
        <v>32684.400000000001</v>
      </c>
      <c r="AG1447" s="9">
        <f>SUMIF(Table1[[#Headers],[Steam Consumption]:[CHW Consumption_2]], "Gas*",D1447:AE1447)</f>
        <v>0</v>
      </c>
      <c r="AH1447" s="9">
        <f>SUMIF(Table1[[#Headers],[Steam Consumption]:[CHW Consumption_2]], "Steam*",D1447:AE1447)</f>
        <v>0</v>
      </c>
      <c r="AI1447" s="9">
        <f>SUMIF(Table1[[#Headers],[Steam Consumption]:[CHW Consumption_2]], "HW *",D1447:AE1447)</f>
        <v>0</v>
      </c>
      <c r="AJ1447" s="9">
        <f>SUMIF(Table1[[#Headers],[Steam Consumption]:[CHW Consumption_2]], "CHW*",D1447:AE1447)</f>
        <v>0</v>
      </c>
      <c r="AK1447" s="9">
        <f>SUMIF(Table1[[#Headers],[Steam Consumption]:[CHW Consumption_2]], "DW*",D1447:AE1447)</f>
        <v>0</v>
      </c>
      <c r="AL1447" s="9">
        <f>Table1[[#This Row],[Total Elec Consumption]]*3.412</f>
        <v>111519.1728</v>
      </c>
      <c r="AM1447" s="9">
        <f>Table1[[#This Row],[Total Gas Consumption]]*1</f>
        <v>0</v>
      </c>
      <c r="AN1447" s="9">
        <f>Table1[[#This Row],[Total Steam Consumption]]*950/1000</f>
        <v>0</v>
      </c>
      <c r="AO1447" s="9">
        <f>Table1[[#This Row],[Total HW Consumption]]</f>
        <v>0</v>
      </c>
      <c r="AP1447" s="9">
        <f>Table1[[#This Row],[Total CHW Consumption]]</f>
        <v>0</v>
      </c>
      <c r="AQ1447" s="9">
        <f>Table1[[#This Row],[Total DW Consumption]]*0</f>
        <v>0</v>
      </c>
      <c r="AR1447" s="9">
        <f>SUM(Table1[[#This Row],[Total Elec Energy]:[Total DW Energy]])</f>
        <v>111519.1728</v>
      </c>
      <c r="AS1447" s="7">
        <f>IFERROR(Table1[[#This Row],[Total Building Energy (kBTU)]]/Table1[[#This Row],[Building Area]],0)</f>
        <v>1.329096522298763</v>
      </c>
    </row>
    <row r="1448" spans="1:45" x14ac:dyDescent="0.25">
      <c r="A1448" s="4">
        <v>44652</v>
      </c>
      <c r="B1448" t="s">
        <v>65</v>
      </c>
      <c r="C1448">
        <f>VLOOKUP(Table1[[#This Row],[Building]],Building_Areas,2,FALSE)</f>
        <v>82554</v>
      </c>
      <c r="D1448">
        <v>0</v>
      </c>
      <c r="E1448">
        <v>32060.76923076923</v>
      </c>
      <c r="F1448">
        <v>109391.3446153846</v>
      </c>
      <c r="G1448">
        <v>1.325088361743642</v>
      </c>
      <c r="AF1448" s="9">
        <f>SUMIF(Table1[[#Headers],[Steam Consumption]:[CHW Consumption_2]], "Elec*",D1448:AE1448)</f>
        <v>32060.76923076923</v>
      </c>
      <c r="AG1448" s="9">
        <f>SUMIF(Table1[[#Headers],[Steam Consumption]:[CHW Consumption_2]], "Gas*",D1448:AE1448)</f>
        <v>0</v>
      </c>
      <c r="AH1448" s="9">
        <f>SUMIF(Table1[[#Headers],[Steam Consumption]:[CHW Consumption_2]], "Steam*",D1448:AE1448)</f>
        <v>0</v>
      </c>
      <c r="AI1448" s="9">
        <f>SUMIF(Table1[[#Headers],[Steam Consumption]:[CHW Consumption_2]], "HW *",D1448:AE1448)</f>
        <v>0</v>
      </c>
      <c r="AJ1448" s="9">
        <f>SUMIF(Table1[[#Headers],[Steam Consumption]:[CHW Consumption_2]], "CHW*",D1448:AE1448)</f>
        <v>0</v>
      </c>
      <c r="AK1448" s="9">
        <f>SUMIF(Table1[[#Headers],[Steam Consumption]:[CHW Consumption_2]], "DW*",D1448:AE1448)</f>
        <v>0</v>
      </c>
      <c r="AL1448" s="9">
        <f>Table1[[#This Row],[Total Elec Consumption]]*3.412</f>
        <v>109391.34461538462</v>
      </c>
      <c r="AM1448" s="9">
        <f>Table1[[#This Row],[Total Gas Consumption]]*1</f>
        <v>0</v>
      </c>
      <c r="AN1448" s="9">
        <f>Table1[[#This Row],[Total Steam Consumption]]*950/1000</f>
        <v>0</v>
      </c>
      <c r="AO1448" s="9">
        <f>Table1[[#This Row],[Total HW Consumption]]</f>
        <v>0</v>
      </c>
      <c r="AP1448" s="9">
        <f>Table1[[#This Row],[Total CHW Consumption]]</f>
        <v>0</v>
      </c>
      <c r="AQ1448" s="9">
        <f>Table1[[#This Row],[Total DW Consumption]]*0</f>
        <v>0</v>
      </c>
      <c r="AR1448" s="9">
        <f>SUM(Table1[[#This Row],[Total Elec Energy]:[Total DW Energy]])</f>
        <v>109391.34461538462</v>
      </c>
      <c r="AS1448" s="7">
        <f>IFERROR(Table1[[#This Row],[Total Building Energy (kBTU)]]/Table1[[#This Row],[Building Area]],0)</f>
        <v>1.325088361743642</v>
      </c>
    </row>
    <row r="1449" spans="1:45" x14ac:dyDescent="0.25">
      <c r="A1449" s="4">
        <v>43466</v>
      </c>
      <c r="B1449" t="s">
        <v>122</v>
      </c>
      <c r="C1449">
        <f>VLOOKUP(Table1[[#This Row],[Building]],Building_Areas,2,FALSE)</f>
        <v>83906</v>
      </c>
      <c r="D1449">
        <v>0</v>
      </c>
      <c r="F1449">
        <v>111074.7029333333</v>
      </c>
      <c r="G1449">
        <v>1.32379928650315</v>
      </c>
      <c r="H1449">
        <v>21640.066666666669</v>
      </c>
      <c r="I1449">
        <v>10914.066666666669</v>
      </c>
      <c r="N1449">
        <v>0</v>
      </c>
      <c r="AF1449" s="9">
        <f>SUMIF(Table1[[#Headers],[Steam Consumption]:[CHW Consumption_2]], "Elec*",D1449:AE1449)</f>
        <v>32554.133333333339</v>
      </c>
      <c r="AG1449" s="9">
        <f>SUMIF(Table1[[#Headers],[Steam Consumption]:[CHW Consumption_2]], "Gas*",D1449:AE1449)</f>
        <v>0</v>
      </c>
      <c r="AH1449" s="9">
        <f>SUMIF(Table1[[#Headers],[Steam Consumption]:[CHW Consumption_2]], "Steam*",D1449:AE1449)</f>
        <v>0</v>
      </c>
      <c r="AI1449" s="9">
        <f>SUMIF(Table1[[#Headers],[Steam Consumption]:[CHW Consumption_2]], "HW *",D1449:AE1449)</f>
        <v>0</v>
      </c>
      <c r="AJ1449" s="9">
        <f>SUMIF(Table1[[#Headers],[Steam Consumption]:[CHW Consumption_2]], "CHW*",D1449:AE1449)</f>
        <v>0</v>
      </c>
      <c r="AK1449" s="9">
        <f>SUMIF(Table1[[#Headers],[Steam Consumption]:[CHW Consumption_2]], "DW*",D1449:AE1449)</f>
        <v>0</v>
      </c>
      <c r="AL1449" s="9">
        <f>Table1[[#This Row],[Total Elec Consumption]]*3.412</f>
        <v>111074.70293333335</v>
      </c>
      <c r="AM1449" s="9">
        <f>Table1[[#This Row],[Total Gas Consumption]]*1</f>
        <v>0</v>
      </c>
      <c r="AN1449" s="9">
        <f>Table1[[#This Row],[Total Steam Consumption]]*950/1000</f>
        <v>0</v>
      </c>
      <c r="AO1449" s="9">
        <f>Table1[[#This Row],[Total HW Consumption]]</f>
        <v>0</v>
      </c>
      <c r="AP1449" s="9">
        <f>Table1[[#This Row],[Total CHW Consumption]]</f>
        <v>0</v>
      </c>
      <c r="AQ1449" s="9">
        <f>Table1[[#This Row],[Total DW Consumption]]*0</f>
        <v>0</v>
      </c>
      <c r="AR1449" s="9">
        <f>SUM(Table1[[#This Row],[Total Elec Energy]:[Total DW Energy]])</f>
        <v>111074.70293333335</v>
      </c>
      <c r="AS1449" s="7">
        <f>IFERROR(Table1[[#This Row],[Total Building Energy (kBTU)]]/Table1[[#This Row],[Building Area]],0)</f>
        <v>1.3237992865031505</v>
      </c>
    </row>
    <row r="1450" spans="1:45" x14ac:dyDescent="0.25">
      <c r="A1450" s="4">
        <v>44501</v>
      </c>
      <c r="B1450" t="s">
        <v>69</v>
      </c>
      <c r="C1450">
        <f>VLOOKUP(Table1[[#This Row],[Building]],Building_Areas,2,FALSE)</f>
        <v>12402</v>
      </c>
      <c r="E1450">
        <v>4800</v>
      </c>
      <c r="F1450">
        <v>16377.6</v>
      </c>
      <c r="G1450">
        <v>1.320561199806483</v>
      </c>
      <c r="AF1450" s="9">
        <f>SUMIF(Table1[[#Headers],[Steam Consumption]:[CHW Consumption_2]], "Elec*",D1450:AE1450)</f>
        <v>4800</v>
      </c>
      <c r="AG1450" s="9">
        <f>SUMIF(Table1[[#Headers],[Steam Consumption]:[CHW Consumption_2]], "Gas*",D1450:AE1450)</f>
        <v>0</v>
      </c>
      <c r="AH1450" s="9">
        <f>SUMIF(Table1[[#Headers],[Steam Consumption]:[CHW Consumption_2]], "Steam*",D1450:AE1450)</f>
        <v>0</v>
      </c>
      <c r="AI1450" s="9">
        <f>SUMIF(Table1[[#Headers],[Steam Consumption]:[CHW Consumption_2]], "HW *",D1450:AE1450)</f>
        <v>0</v>
      </c>
      <c r="AJ1450" s="9">
        <f>SUMIF(Table1[[#Headers],[Steam Consumption]:[CHW Consumption_2]], "CHW*",D1450:AE1450)</f>
        <v>0</v>
      </c>
      <c r="AK1450" s="9">
        <f>SUMIF(Table1[[#Headers],[Steam Consumption]:[CHW Consumption_2]], "DW*",D1450:AE1450)</f>
        <v>0</v>
      </c>
      <c r="AL1450" s="9">
        <f>Table1[[#This Row],[Total Elec Consumption]]*3.412</f>
        <v>16377.6</v>
      </c>
      <c r="AM1450" s="9">
        <f>Table1[[#This Row],[Total Gas Consumption]]*1</f>
        <v>0</v>
      </c>
      <c r="AN1450" s="9">
        <f>Table1[[#This Row],[Total Steam Consumption]]*950/1000</f>
        <v>0</v>
      </c>
      <c r="AO1450" s="9">
        <f>Table1[[#This Row],[Total HW Consumption]]</f>
        <v>0</v>
      </c>
      <c r="AP1450" s="9">
        <f>Table1[[#This Row],[Total CHW Consumption]]</f>
        <v>0</v>
      </c>
      <c r="AQ1450" s="9">
        <f>Table1[[#This Row],[Total DW Consumption]]*0</f>
        <v>0</v>
      </c>
      <c r="AR1450" s="9">
        <f>SUM(Table1[[#This Row],[Total Elec Energy]:[Total DW Energy]])</f>
        <v>16377.6</v>
      </c>
      <c r="AS1450" s="7">
        <f>IFERROR(Table1[[#This Row],[Total Building Energy (kBTU)]]/Table1[[#This Row],[Building Area]],0)</f>
        <v>1.3205611998064828</v>
      </c>
    </row>
    <row r="1451" spans="1:45" x14ac:dyDescent="0.25">
      <c r="A1451" s="4">
        <v>43862</v>
      </c>
      <c r="B1451" t="s">
        <v>65</v>
      </c>
      <c r="C1451">
        <f>VLOOKUP(Table1[[#This Row],[Building]],Building_Areas,2,FALSE)</f>
        <v>82554</v>
      </c>
      <c r="D1451">
        <v>0</v>
      </c>
      <c r="E1451">
        <v>31935.823529411769</v>
      </c>
      <c r="F1451">
        <v>108965.0298823529</v>
      </c>
      <c r="G1451">
        <v>1.319924290553492</v>
      </c>
      <c r="AF1451" s="9">
        <f>SUMIF(Table1[[#Headers],[Steam Consumption]:[CHW Consumption_2]], "Elec*",D1451:AE1451)</f>
        <v>31935.823529411769</v>
      </c>
      <c r="AG1451" s="9">
        <f>SUMIF(Table1[[#Headers],[Steam Consumption]:[CHW Consumption_2]], "Gas*",D1451:AE1451)</f>
        <v>0</v>
      </c>
      <c r="AH1451" s="9">
        <f>SUMIF(Table1[[#Headers],[Steam Consumption]:[CHW Consumption_2]], "Steam*",D1451:AE1451)</f>
        <v>0</v>
      </c>
      <c r="AI1451" s="9">
        <f>SUMIF(Table1[[#Headers],[Steam Consumption]:[CHW Consumption_2]], "HW *",D1451:AE1451)</f>
        <v>0</v>
      </c>
      <c r="AJ1451" s="9">
        <f>SUMIF(Table1[[#Headers],[Steam Consumption]:[CHW Consumption_2]], "CHW*",D1451:AE1451)</f>
        <v>0</v>
      </c>
      <c r="AK1451" s="9">
        <f>SUMIF(Table1[[#Headers],[Steam Consumption]:[CHW Consumption_2]], "DW*",D1451:AE1451)</f>
        <v>0</v>
      </c>
      <c r="AL1451" s="9">
        <f>Table1[[#This Row],[Total Elec Consumption]]*3.412</f>
        <v>108965.02988235296</v>
      </c>
      <c r="AM1451" s="9">
        <f>Table1[[#This Row],[Total Gas Consumption]]*1</f>
        <v>0</v>
      </c>
      <c r="AN1451" s="9">
        <f>Table1[[#This Row],[Total Steam Consumption]]*950/1000</f>
        <v>0</v>
      </c>
      <c r="AO1451" s="9">
        <f>Table1[[#This Row],[Total HW Consumption]]</f>
        <v>0</v>
      </c>
      <c r="AP1451" s="9">
        <f>Table1[[#This Row],[Total CHW Consumption]]</f>
        <v>0</v>
      </c>
      <c r="AQ1451" s="9">
        <f>Table1[[#This Row],[Total DW Consumption]]*0</f>
        <v>0</v>
      </c>
      <c r="AR1451" s="9">
        <f>SUM(Table1[[#This Row],[Total Elec Energy]:[Total DW Energy]])</f>
        <v>108965.02988235296</v>
      </c>
      <c r="AS1451" s="7">
        <f>IFERROR(Table1[[#This Row],[Total Building Energy (kBTU)]]/Table1[[#This Row],[Building Area]],0)</f>
        <v>1.3199242905534918</v>
      </c>
    </row>
    <row r="1452" spans="1:45" x14ac:dyDescent="0.25">
      <c r="A1452" s="4">
        <v>44166</v>
      </c>
      <c r="B1452" t="s">
        <v>64</v>
      </c>
      <c r="C1452">
        <f>VLOOKUP(Table1[[#This Row],[Building]],Building_Areas,2,FALSE)</f>
        <v>80660</v>
      </c>
      <c r="F1452">
        <v>106311.09600000001</v>
      </c>
      <c r="G1452">
        <v>1.3180150756260851</v>
      </c>
      <c r="H1452">
        <v>30678</v>
      </c>
      <c r="I1452">
        <v>480</v>
      </c>
      <c r="AF1452" s="9">
        <f>SUMIF(Table1[[#Headers],[Steam Consumption]:[CHW Consumption_2]], "Elec*",D1452:AE1452)</f>
        <v>31158</v>
      </c>
      <c r="AG1452" s="9">
        <f>SUMIF(Table1[[#Headers],[Steam Consumption]:[CHW Consumption_2]], "Gas*",D1452:AE1452)</f>
        <v>0</v>
      </c>
      <c r="AH1452" s="9">
        <f>SUMIF(Table1[[#Headers],[Steam Consumption]:[CHW Consumption_2]], "Steam*",D1452:AE1452)</f>
        <v>0</v>
      </c>
      <c r="AI1452" s="9">
        <f>SUMIF(Table1[[#Headers],[Steam Consumption]:[CHW Consumption_2]], "HW *",D1452:AE1452)</f>
        <v>0</v>
      </c>
      <c r="AJ1452" s="9">
        <f>SUMIF(Table1[[#Headers],[Steam Consumption]:[CHW Consumption_2]], "CHW*",D1452:AE1452)</f>
        <v>0</v>
      </c>
      <c r="AK1452" s="9">
        <f>SUMIF(Table1[[#Headers],[Steam Consumption]:[CHW Consumption_2]], "DW*",D1452:AE1452)</f>
        <v>0</v>
      </c>
      <c r="AL1452" s="9">
        <f>Table1[[#This Row],[Total Elec Consumption]]*3.412</f>
        <v>106311.09599999999</v>
      </c>
      <c r="AM1452" s="9">
        <f>Table1[[#This Row],[Total Gas Consumption]]*1</f>
        <v>0</v>
      </c>
      <c r="AN1452" s="9">
        <f>Table1[[#This Row],[Total Steam Consumption]]*950/1000</f>
        <v>0</v>
      </c>
      <c r="AO1452" s="9">
        <f>Table1[[#This Row],[Total HW Consumption]]</f>
        <v>0</v>
      </c>
      <c r="AP1452" s="9">
        <f>Table1[[#This Row],[Total CHW Consumption]]</f>
        <v>0</v>
      </c>
      <c r="AQ1452" s="9">
        <f>Table1[[#This Row],[Total DW Consumption]]*0</f>
        <v>0</v>
      </c>
      <c r="AR1452" s="9">
        <f>SUM(Table1[[#This Row],[Total Elec Energy]:[Total DW Energy]])</f>
        <v>106311.09599999999</v>
      </c>
      <c r="AS1452" s="7">
        <f>IFERROR(Table1[[#This Row],[Total Building Energy (kBTU)]]/Table1[[#This Row],[Building Area]],0)</f>
        <v>1.3180150756260847</v>
      </c>
    </row>
    <row r="1453" spans="1:45" x14ac:dyDescent="0.25">
      <c r="A1453" s="4">
        <v>43525</v>
      </c>
      <c r="B1453" t="s">
        <v>122</v>
      </c>
      <c r="C1453">
        <f>VLOOKUP(Table1[[#This Row],[Building]],Building_Areas,2,FALSE)</f>
        <v>83906</v>
      </c>
      <c r="D1453">
        <v>0</v>
      </c>
      <c r="F1453">
        <v>110524.916</v>
      </c>
      <c r="G1453">
        <v>1.3172468714990579</v>
      </c>
      <c r="H1453">
        <v>21374</v>
      </c>
      <c r="I1453">
        <v>11019</v>
      </c>
      <c r="N1453">
        <v>0</v>
      </c>
      <c r="AF1453" s="9">
        <f>SUMIF(Table1[[#Headers],[Steam Consumption]:[CHW Consumption_2]], "Elec*",D1453:AE1453)</f>
        <v>32393</v>
      </c>
      <c r="AG1453" s="9">
        <f>SUMIF(Table1[[#Headers],[Steam Consumption]:[CHW Consumption_2]], "Gas*",D1453:AE1453)</f>
        <v>0</v>
      </c>
      <c r="AH1453" s="9">
        <f>SUMIF(Table1[[#Headers],[Steam Consumption]:[CHW Consumption_2]], "Steam*",D1453:AE1453)</f>
        <v>0</v>
      </c>
      <c r="AI1453" s="9">
        <f>SUMIF(Table1[[#Headers],[Steam Consumption]:[CHW Consumption_2]], "HW *",D1453:AE1453)</f>
        <v>0</v>
      </c>
      <c r="AJ1453" s="9">
        <f>SUMIF(Table1[[#Headers],[Steam Consumption]:[CHW Consumption_2]], "CHW*",D1453:AE1453)</f>
        <v>0</v>
      </c>
      <c r="AK1453" s="9">
        <f>SUMIF(Table1[[#Headers],[Steam Consumption]:[CHW Consumption_2]], "DW*",D1453:AE1453)</f>
        <v>0</v>
      </c>
      <c r="AL1453" s="9">
        <f>Table1[[#This Row],[Total Elec Consumption]]*3.412</f>
        <v>110524.916</v>
      </c>
      <c r="AM1453" s="9">
        <f>Table1[[#This Row],[Total Gas Consumption]]*1</f>
        <v>0</v>
      </c>
      <c r="AN1453" s="9">
        <f>Table1[[#This Row],[Total Steam Consumption]]*950/1000</f>
        <v>0</v>
      </c>
      <c r="AO1453" s="9">
        <f>Table1[[#This Row],[Total HW Consumption]]</f>
        <v>0</v>
      </c>
      <c r="AP1453" s="9">
        <f>Table1[[#This Row],[Total CHW Consumption]]</f>
        <v>0</v>
      </c>
      <c r="AQ1453" s="9">
        <f>Table1[[#This Row],[Total DW Consumption]]*0</f>
        <v>0</v>
      </c>
      <c r="AR1453" s="9">
        <f>SUM(Table1[[#This Row],[Total Elec Energy]:[Total DW Energy]])</f>
        <v>110524.916</v>
      </c>
      <c r="AS1453" s="7">
        <f>IFERROR(Table1[[#This Row],[Total Building Energy (kBTU)]]/Table1[[#This Row],[Building Area]],0)</f>
        <v>1.3172468714990584</v>
      </c>
    </row>
    <row r="1454" spans="1:45" x14ac:dyDescent="0.25">
      <c r="A1454" s="4">
        <v>44593</v>
      </c>
      <c r="B1454" t="s">
        <v>64</v>
      </c>
      <c r="C1454">
        <f>VLOOKUP(Table1[[#This Row],[Building]],Building_Areas,2,FALSE)</f>
        <v>80660</v>
      </c>
      <c r="F1454">
        <v>106242.856</v>
      </c>
      <c r="G1454">
        <v>1.317169055293826</v>
      </c>
      <c r="H1454">
        <v>31138</v>
      </c>
      <c r="I1454">
        <v>0</v>
      </c>
      <c r="AF1454" s="9">
        <f>SUMIF(Table1[[#Headers],[Steam Consumption]:[CHW Consumption_2]], "Elec*",D1454:AE1454)</f>
        <v>31138</v>
      </c>
      <c r="AG1454" s="9">
        <f>SUMIF(Table1[[#Headers],[Steam Consumption]:[CHW Consumption_2]], "Gas*",D1454:AE1454)</f>
        <v>0</v>
      </c>
      <c r="AH1454" s="9">
        <f>SUMIF(Table1[[#Headers],[Steam Consumption]:[CHW Consumption_2]], "Steam*",D1454:AE1454)</f>
        <v>0</v>
      </c>
      <c r="AI1454" s="9">
        <f>SUMIF(Table1[[#Headers],[Steam Consumption]:[CHW Consumption_2]], "HW *",D1454:AE1454)</f>
        <v>0</v>
      </c>
      <c r="AJ1454" s="9">
        <f>SUMIF(Table1[[#Headers],[Steam Consumption]:[CHW Consumption_2]], "CHW*",D1454:AE1454)</f>
        <v>0</v>
      </c>
      <c r="AK1454" s="9">
        <f>SUMIF(Table1[[#Headers],[Steam Consumption]:[CHW Consumption_2]], "DW*",D1454:AE1454)</f>
        <v>0</v>
      </c>
      <c r="AL1454" s="9">
        <f>Table1[[#This Row],[Total Elec Consumption]]*3.412</f>
        <v>106242.856</v>
      </c>
      <c r="AM1454" s="9">
        <f>Table1[[#This Row],[Total Gas Consumption]]*1</f>
        <v>0</v>
      </c>
      <c r="AN1454" s="9">
        <f>Table1[[#This Row],[Total Steam Consumption]]*950/1000</f>
        <v>0</v>
      </c>
      <c r="AO1454" s="9">
        <f>Table1[[#This Row],[Total HW Consumption]]</f>
        <v>0</v>
      </c>
      <c r="AP1454" s="9">
        <f>Table1[[#This Row],[Total CHW Consumption]]</f>
        <v>0</v>
      </c>
      <c r="AQ1454" s="9">
        <f>Table1[[#This Row],[Total DW Consumption]]*0</f>
        <v>0</v>
      </c>
      <c r="AR1454" s="9">
        <f>SUM(Table1[[#This Row],[Total Elec Energy]:[Total DW Energy]])</f>
        <v>106242.856</v>
      </c>
      <c r="AS1454" s="7">
        <f>IFERROR(Table1[[#This Row],[Total Building Energy (kBTU)]]/Table1[[#This Row],[Building Area]],0)</f>
        <v>1.317169055293826</v>
      </c>
    </row>
    <row r="1455" spans="1:45" x14ac:dyDescent="0.25">
      <c r="A1455" s="4">
        <v>43556</v>
      </c>
      <c r="B1455" t="s">
        <v>65</v>
      </c>
      <c r="C1455">
        <f>VLOOKUP(Table1[[#This Row],[Building]],Building_Areas,2,FALSE)</f>
        <v>82554</v>
      </c>
      <c r="D1455">
        <v>0</v>
      </c>
      <c r="E1455">
        <v>31810.4347826087</v>
      </c>
      <c r="F1455">
        <v>108537.2034782609</v>
      </c>
      <c r="G1455">
        <v>1.3147419080633389</v>
      </c>
      <c r="AF1455" s="9">
        <f>SUMIF(Table1[[#Headers],[Steam Consumption]:[CHW Consumption_2]], "Elec*",D1455:AE1455)</f>
        <v>31810.4347826087</v>
      </c>
      <c r="AG1455" s="9">
        <f>SUMIF(Table1[[#Headers],[Steam Consumption]:[CHW Consumption_2]], "Gas*",D1455:AE1455)</f>
        <v>0</v>
      </c>
      <c r="AH1455" s="9">
        <f>SUMIF(Table1[[#Headers],[Steam Consumption]:[CHW Consumption_2]], "Steam*",D1455:AE1455)</f>
        <v>0</v>
      </c>
      <c r="AI1455" s="9">
        <f>SUMIF(Table1[[#Headers],[Steam Consumption]:[CHW Consumption_2]], "HW *",D1455:AE1455)</f>
        <v>0</v>
      </c>
      <c r="AJ1455" s="9">
        <f>SUMIF(Table1[[#Headers],[Steam Consumption]:[CHW Consumption_2]], "CHW*",D1455:AE1455)</f>
        <v>0</v>
      </c>
      <c r="AK1455" s="9">
        <f>SUMIF(Table1[[#Headers],[Steam Consumption]:[CHW Consumption_2]], "DW*",D1455:AE1455)</f>
        <v>0</v>
      </c>
      <c r="AL1455" s="9">
        <f>Table1[[#This Row],[Total Elec Consumption]]*3.412</f>
        <v>108537.20347826088</v>
      </c>
      <c r="AM1455" s="9">
        <f>Table1[[#This Row],[Total Gas Consumption]]*1</f>
        <v>0</v>
      </c>
      <c r="AN1455" s="9">
        <f>Table1[[#This Row],[Total Steam Consumption]]*950/1000</f>
        <v>0</v>
      </c>
      <c r="AO1455" s="9">
        <f>Table1[[#This Row],[Total HW Consumption]]</f>
        <v>0</v>
      </c>
      <c r="AP1455" s="9">
        <f>Table1[[#This Row],[Total CHW Consumption]]</f>
        <v>0</v>
      </c>
      <c r="AQ1455" s="9">
        <f>Table1[[#This Row],[Total DW Consumption]]*0</f>
        <v>0</v>
      </c>
      <c r="AR1455" s="9">
        <f>SUM(Table1[[#This Row],[Total Elec Energy]:[Total DW Energy]])</f>
        <v>108537.20347826088</v>
      </c>
      <c r="AS1455" s="7">
        <f>IFERROR(Table1[[#This Row],[Total Building Energy (kBTU)]]/Table1[[#This Row],[Building Area]],0)</f>
        <v>1.3147419080633389</v>
      </c>
    </row>
    <row r="1456" spans="1:45" x14ac:dyDescent="0.25">
      <c r="A1456" s="4">
        <v>44105</v>
      </c>
      <c r="B1456" t="s">
        <v>61</v>
      </c>
      <c r="C1456">
        <f>VLOOKUP(Table1[[#This Row],[Building]],Building_Areas,2,FALSE)</f>
        <v>41576</v>
      </c>
      <c r="D1456">
        <v>0</v>
      </c>
      <c r="E1456">
        <v>16019</v>
      </c>
      <c r="F1456">
        <v>54656.828000000001</v>
      </c>
      <c r="G1456">
        <v>1.3146244949009041</v>
      </c>
      <c r="AF1456" s="9">
        <f>SUMIF(Table1[[#Headers],[Steam Consumption]:[CHW Consumption_2]], "Elec*",D1456:AE1456)</f>
        <v>16019</v>
      </c>
      <c r="AG1456" s="9">
        <f>SUMIF(Table1[[#Headers],[Steam Consumption]:[CHW Consumption_2]], "Gas*",D1456:AE1456)</f>
        <v>0</v>
      </c>
      <c r="AH1456" s="9">
        <f>SUMIF(Table1[[#Headers],[Steam Consumption]:[CHW Consumption_2]], "Steam*",D1456:AE1456)</f>
        <v>0</v>
      </c>
      <c r="AI1456" s="9">
        <f>SUMIF(Table1[[#Headers],[Steam Consumption]:[CHW Consumption_2]], "HW *",D1456:AE1456)</f>
        <v>0</v>
      </c>
      <c r="AJ1456" s="9">
        <f>SUMIF(Table1[[#Headers],[Steam Consumption]:[CHW Consumption_2]], "CHW*",D1456:AE1456)</f>
        <v>0</v>
      </c>
      <c r="AK1456" s="9">
        <f>SUMIF(Table1[[#Headers],[Steam Consumption]:[CHW Consumption_2]], "DW*",D1456:AE1456)</f>
        <v>0</v>
      </c>
      <c r="AL1456" s="9">
        <f>Table1[[#This Row],[Total Elec Consumption]]*3.412</f>
        <v>54656.828000000001</v>
      </c>
      <c r="AM1456" s="9">
        <f>Table1[[#This Row],[Total Gas Consumption]]*1</f>
        <v>0</v>
      </c>
      <c r="AN1456" s="9">
        <f>Table1[[#This Row],[Total Steam Consumption]]*950/1000</f>
        <v>0</v>
      </c>
      <c r="AO1456" s="9">
        <f>Table1[[#This Row],[Total HW Consumption]]</f>
        <v>0</v>
      </c>
      <c r="AP1456" s="9">
        <f>Table1[[#This Row],[Total CHW Consumption]]</f>
        <v>0</v>
      </c>
      <c r="AQ1456" s="9">
        <f>Table1[[#This Row],[Total DW Consumption]]*0</f>
        <v>0</v>
      </c>
      <c r="AR1456" s="9">
        <f>SUM(Table1[[#This Row],[Total Elec Energy]:[Total DW Energy]])</f>
        <v>54656.828000000001</v>
      </c>
      <c r="AS1456" s="7">
        <f>IFERROR(Table1[[#This Row],[Total Building Energy (kBTU)]]/Table1[[#This Row],[Building Area]],0)</f>
        <v>1.3146244949009045</v>
      </c>
    </row>
    <row r="1457" spans="1:45" x14ac:dyDescent="0.25">
      <c r="A1457" s="4">
        <v>43525</v>
      </c>
      <c r="B1457" t="s">
        <v>110</v>
      </c>
      <c r="C1457">
        <f>VLOOKUP(Table1[[#This Row],[Building]],Building_Areas,2,FALSE)</f>
        <v>24062</v>
      </c>
      <c r="E1457">
        <v>0</v>
      </c>
      <c r="F1457">
        <v>31591.707999999999</v>
      </c>
      <c r="G1457">
        <v>1.3129294322998919</v>
      </c>
      <c r="H1457">
        <v>7042</v>
      </c>
      <c r="I1457">
        <v>2217</v>
      </c>
      <c r="L1457">
        <v>0</v>
      </c>
      <c r="AF1457" s="9">
        <f>SUMIF(Table1[[#Headers],[Steam Consumption]:[CHW Consumption_2]], "Elec*",D1457:AE1457)</f>
        <v>9259</v>
      </c>
      <c r="AG1457" s="9">
        <f>SUMIF(Table1[[#Headers],[Steam Consumption]:[CHW Consumption_2]], "Gas*",D1457:AE1457)</f>
        <v>0</v>
      </c>
      <c r="AH1457" s="9">
        <f>SUMIF(Table1[[#Headers],[Steam Consumption]:[CHW Consumption_2]], "Steam*",D1457:AE1457)</f>
        <v>0</v>
      </c>
      <c r="AI1457" s="9">
        <f>SUMIF(Table1[[#Headers],[Steam Consumption]:[CHW Consumption_2]], "HW *",D1457:AE1457)</f>
        <v>0</v>
      </c>
      <c r="AJ1457" s="9">
        <f>SUMIF(Table1[[#Headers],[Steam Consumption]:[CHW Consumption_2]], "CHW*",D1457:AE1457)</f>
        <v>0</v>
      </c>
      <c r="AK1457" s="9">
        <f>SUMIF(Table1[[#Headers],[Steam Consumption]:[CHW Consumption_2]], "DW*",D1457:AE1457)</f>
        <v>0</v>
      </c>
      <c r="AL1457" s="9">
        <f>Table1[[#This Row],[Total Elec Consumption]]*3.412</f>
        <v>31591.707999999999</v>
      </c>
      <c r="AM1457" s="9">
        <f>Table1[[#This Row],[Total Gas Consumption]]*1</f>
        <v>0</v>
      </c>
      <c r="AN1457" s="9">
        <f>Table1[[#This Row],[Total Steam Consumption]]*950/1000</f>
        <v>0</v>
      </c>
      <c r="AO1457" s="9">
        <f>Table1[[#This Row],[Total HW Consumption]]</f>
        <v>0</v>
      </c>
      <c r="AP1457" s="9">
        <f>Table1[[#This Row],[Total CHW Consumption]]</f>
        <v>0</v>
      </c>
      <c r="AQ1457" s="9">
        <f>Table1[[#This Row],[Total DW Consumption]]*0</f>
        <v>0</v>
      </c>
      <c r="AR1457" s="9">
        <f>SUM(Table1[[#This Row],[Total Elec Energy]:[Total DW Energy]])</f>
        <v>31591.707999999999</v>
      </c>
      <c r="AS1457" s="7">
        <f>IFERROR(Table1[[#This Row],[Total Building Energy (kBTU)]]/Table1[[#This Row],[Building Area]],0)</f>
        <v>1.3129294322998919</v>
      </c>
    </row>
    <row r="1458" spans="1:45" x14ac:dyDescent="0.25">
      <c r="A1458" s="4">
        <v>44197</v>
      </c>
      <c r="B1458" t="s">
        <v>64</v>
      </c>
      <c r="C1458">
        <f>VLOOKUP(Table1[[#This Row],[Building]],Building_Areas,2,FALSE)</f>
        <v>80660</v>
      </c>
      <c r="F1458">
        <v>105782.236</v>
      </c>
      <c r="G1458">
        <v>1.311458418051078</v>
      </c>
      <c r="H1458">
        <v>30510</v>
      </c>
      <c r="I1458">
        <v>493</v>
      </c>
      <c r="AF1458" s="9">
        <f>SUMIF(Table1[[#Headers],[Steam Consumption]:[CHW Consumption_2]], "Elec*",D1458:AE1458)</f>
        <v>31003</v>
      </c>
      <c r="AG1458" s="9">
        <f>SUMIF(Table1[[#Headers],[Steam Consumption]:[CHW Consumption_2]], "Gas*",D1458:AE1458)</f>
        <v>0</v>
      </c>
      <c r="AH1458" s="9">
        <f>SUMIF(Table1[[#Headers],[Steam Consumption]:[CHW Consumption_2]], "Steam*",D1458:AE1458)</f>
        <v>0</v>
      </c>
      <c r="AI1458" s="9">
        <f>SUMIF(Table1[[#Headers],[Steam Consumption]:[CHW Consumption_2]], "HW *",D1458:AE1458)</f>
        <v>0</v>
      </c>
      <c r="AJ1458" s="9">
        <f>SUMIF(Table1[[#Headers],[Steam Consumption]:[CHW Consumption_2]], "CHW*",D1458:AE1458)</f>
        <v>0</v>
      </c>
      <c r="AK1458" s="9">
        <f>SUMIF(Table1[[#Headers],[Steam Consumption]:[CHW Consumption_2]], "DW*",D1458:AE1458)</f>
        <v>0</v>
      </c>
      <c r="AL1458" s="9">
        <f>Table1[[#This Row],[Total Elec Consumption]]*3.412</f>
        <v>105782.236</v>
      </c>
      <c r="AM1458" s="9">
        <f>Table1[[#This Row],[Total Gas Consumption]]*1</f>
        <v>0</v>
      </c>
      <c r="AN1458" s="9">
        <f>Table1[[#This Row],[Total Steam Consumption]]*950/1000</f>
        <v>0</v>
      </c>
      <c r="AO1458" s="9">
        <f>Table1[[#This Row],[Total HW Consumption]]</f>
        <v>0</v>
      </c>
      <c r="AP1458" s="9">
        <f>Table1[[#This Row],[Total CHW Consumption]]</f>
        <v>0</v>
      </c>
      <c r="AQ1458" s="9">
        <f>Table1[[#This Row],[Total DW Consumption]]*0</f>
        <v>0</v>
      </c>
      <c r="AR1458" s="9">
        <f>SUM(Table1[[#This Row],[Total Elec Energy]:[Total DW Energy]])</f>
        <v>105782.236</v>
      </c>
      <c r="AS1458" s="7">
        <f>IFERROR(Table1[[#This Row],[Total Building Energy (kBTU)]]/Table1[[#This Row],[Building Area]],0)</f>
        <v>1.3114584180510787</v>
      </c>
    </row>
    <row r="1459" spans="1:45" x14ac:dyDescent="0.25">
      <c r="A1459" s="4">
        <v>43101</v>
      </c>
      <c r="B1459" t="s">
        <v>115</v>
      </c>
      <c r="C1459">
        <f>VLOOKUP(Table1[[#This Row],[Building]],Building_Areas,2,FALSE)</f>
        <v>12876</v>
      </c>
      <c r="E1459">
        <v>4948.9285714285716</v>
      </c>
      <c r="F1459">
        <v>16885.744285714289</v>
      </c>
      <c r="G1459">
        <v>1.31141226201571</v>
      </c>
      <c r="AF1459" s="9">
        <f>SUMIF(Table1[[#Headers],[Steam Consumption]:[CHW Consumption_2]], "Elec*",D1459:AE1459)</f>
        <v>4948.9285714285716</v>
      </c>
      <c r="AG1459" s="9">
        <f>SUMIF(Table1[[#Headers],[Steam Consumption]:[CHW Consumption_2]], "Gas*",D1459:AE1459)</f>
        <v>0</v>
      </c>
      <c r="AH1459" s="9">
        <f>SUMIF(Table1[[#Headers],[Steam Consumption]:[CHW Consumption_2]], "Steam*",D1459:AE1459)</f>
        <v>0</v>
      </c>
      <c r="AI1459" s="9">
        <f>SUMIF(Table1[[#Headers],[Steam Consumption]:[CHW Consumption_2]], "HW *",D1459:AE1459)</f>
        <v>0</v>
      </c>
      <c r="AJ1459" s="9">
        <f>SUMIF(Table1[[#Headers],[Steam Consumption]:[CHW Consumption_2]], "CHW*",D1459:AE1459)</f>
        <v>0</v>
      </c>
      <c r="AK1459" s="9">
        <f>SUMIF(Table1[[#Headers],[Steam Consumption]:[CHW Consumption_2]], "DW*",D1459:AE1459)</f>
        <v>0</v>
      </c>
      <c r="AL1459" s="9">
        <f>Table1[[#This Row],[Total Elec Consumption]]*3.412</f>
        <v>16885.744285714285</v>
      </c>
      <c r="AM1459" s="9">
        <f>Table1[[#This Row],[Total Gas Consumption]]*1</f>
        <v>0</v>
      </c>
      <c r="AN1459" s="9">
        <f>Table1[[#This Row],[Total Steam Consumption]]*950/1000</f>
        <v>0</v>
      </c>
      <c r="AO1459" s="9">
        <f>Table1[[#This Row],[Total HW Consumption]]</f>
        <v>0</v>
      </c>
      <c r="AP1459" s="9">
        <f>Table1[[#This Row],[Total CHW Consumption]]</f>
        <v>0</v>
      </c>
      <c r="AQ1459" s="9">
        <f>Table1[[#This Row],[Total DW Consumption]]*0</f>
        <v>0</v>
      </c>
      <c r="AR1459" s="9">
        <f>SUM(Table1[[#This Row],[Total Elec Energy]:[Total DW Energy]])</f>
        <v>16885.744285714285</v>
      </c>
      <c r="AS1459" s="7">
        <f>IFERROR(Table1[[#This Row],[Total Building Energy (kBTU)]]/Table1[[#This Row],[Building Area]],0)</f>
        <v>1.3114122620157103</v>
      </c>
    </row>
    <row r="1460" spans="1:45" x14ac:dyDescent="0.25">
      <c r="A1460" s="4">
        <v>43132</v>
      </c>
      <c r="B1460" t="s">
        <v>122</v>
      </c>
      <c r="C1460">
        <f>VLOOKUP(Table1[[#This Row],[Building]],Building_Areas,2,FALSE)</f>
        <v>83906</v>
      </c>
      <c r="D1460">
        <v>0</v>
      </c>
      <c r="F1460">
        <v>109852.75199999999</v>
      </c>
      <c r="G1460">
        <v>1.309235954520535</v>
      </c>
      <c r="H1460">
        <v>22518</v>
      </c>
      <c r="I1460">
        <v>9678</v>
      </c>
      <c r="N1460">
        <v>0</v>
      </c>
      <c r="AF1460" s="9">
        <f>SUMIF(Table1[[#Headers],[Steam Consumption]:[CHW Consumption_2]], "Elec*",D1460:AE1460)</f>
        <v>32196</v>
      </c>
      <c r="AG1460" s="9">
        <f>SUMIF(Table1[[#Headers],[Steam Consumption]:[CHW Consumption_2]], "Gas*",D1460:AE1460)</f>
        <v>0</v>
      </c>
      <c r="AH1460" s="9">
        <f>SUMIF(Table1[[#Headers],[Steam Consumption]:[CHW Consumption_2]], "Steam*",D1460:AE1460)</f>
        <v>0</v>
      </c>
      <c r="AI1460" s="9">
        <f>SUMIF(Table1[[#Headers],[Steam Consumption]:[CHW Consumption_2]], "HW *",D1460:AE1460)</f>
        <v>0</v>
      </c>
      <c r="AJ1460" s="9">
        <f>SUMIF(Table1[[#Headers],[Steam Consumption]:[CHW Consumption_2]], "CHW*",D1460:AE1460)</f>
        <v>0</v>
      </c>
      <c r="AK1460" s="9">
        <f>SUMIF(Table1[[#Headers],[Steam Consumption]:[CHW Consumption_2]], "DW*",D1460:AE1460)</f>
        <v>0</v>
      </c>
      <c r="AL1460" s="9">
        <f>Table1[[#This Row],[Total Elec Consumption]]*3.412</f>
        <v>109852.75199999999</v>
      </c>
      <c r="AM1460" s="9">
        <f>Table1[[#This Row],[Total Gas Consumption]]*1</f>
        <v>0</v>
      </c>
      <c r="AN1460" s="9">
        <f>Table1[[#This Row],[Total Steam Consumption]]*950/1000</f>
        <v>0</v>
      </c>
      <c r="AO1460" s="9">
        <f>Table1[[#This Row],[Total HW Consumption]]</f>
        <v>0</v>
      </c>
      <c r="AP1460" s="9">
        <f>Table1[[#This Row],[Total CHW Consumption]]</f>
        <v>0</v>
      </c>
      <c r="AQ1460" s="9">
        <f>Table1[[#This Row],[Total DW Consumption]]*0</f>
        <v>0</v>
      </c>
      <c r="AR1460" s="9">
        <f>SUM(Table1[[#This Row],[Total Elec Energy]:[Total DW Energy]])</f>
        <v>109852.75199999999</v>
      </c>
      <c r="AS1460" s="7">
        <f>IFERROR(Table1[[#This Row],[Total Building Energy (kBTU)]]/Table1[[#This Row],[Building Area]],0)</f>
        <v>1.3092359545205348</v>
      </c>
    </row>
    <row r="1461" spans="1:45" x14ac:dyDescent="0.25">
      <c r="A1461" s="4">
        <v>43191</v>
      </c>
      <c r="B1461" t="s">
        <v>80</v>
      </c>
      <c r="C1461">
        <f>VLOOKUP(Table1[[#This Row],[Building]],Building_Areas,2,FALSE)</f>
        <v>92978</v>
      </c>
      <c r="D1461">
        <v>0</v>
      </c>
      <c r="F1461">
        <v>121624.152</v>
      </c>
      <c r="G1461">
        <v>1.3080960227150511</v>
      </c>
      <c r="H1461">
        <v>23785</v>
      </c>
      <c r="I1461">
        <v>11861</v>
      </c>
      <c r="L1461">
        <v>0</v>
      </c>
      <c r="AF1461" s="9">
        <f>SUMIF(Table1[[#Headers],[Steam Consumption]:[CHW Consumption_2]], "Elec*",D1461:AE1461)</f>
        <v>35646</v>
      </c>
      <c r="AG1461" s="9">
        <f>SUMIF(Table1[[#Headers],[Steam Consumption]:[CHW Consumption_2]], "Gas*",D1461:AE1461)</f>
        <v>0</v>
      </c>
      <c r="AH1461" s="9">
        <f>SUMIF(Table1[[#Headers],[Steam Consumption]:[CHW Consumption_2]], "Steam*",D1461:AE1461)</f>
        <v>0</v>
      </c>
      <c r="AI1461" s="9">
        <f>SUMIF(Table1[[#Headers],[Steam Consumption]:[CHW Consumption_2]], "HW *",D1461:AE1461)</f>
        <v>0</v>
      </c>
      <c r="AJ1461" s="9">
        <f>SUMIF(Table1[[#Headers],[Steam Consumption]:[CHW Consumption_2]], "CHW*",D1461:AE1461)</f>
        <v>0</v>
      </c>
      <c r="AK1461" s="9">
        <f>SUMIF(Table1[[#Headers],[Steam Consumption]:[CHW Consumption_2]], "DW*",D1461:AE1461)</f>
        <v>0</v>
      </c>
      <c r="AL1461" s="9">
        <f>Table1[[#This Row],[Total Elec Consumption]]*3.412</f>
        <v>121624.152</v>
      </c>
      <c r="AM1461" s="9">
        <f>Table1[[#This Row],[Total Gas Consumption]]*1</f>
        <v>0</v>
      </c>
      <c r="AN1461" s="9">
        <f>Table1[[#This Row],[Total Steam Consumption]]*950/1000</f>
        <v>0</v>
      </c>
      <c r="AO1461" s="9">
        <f>Table1[[#This Row],[Total HW Consumption]]</f>
        <v>0</v>
      </c>
      <c r="AP1461" s="9">
        <f>Table1[[#This Row],[Total CHW Consumption]]</f>
        <v>0</v>
      </c>
      <c r="AQ1461" s="9">
        <f>Table1[[#This Row],[Total DW Consumption]]*0</f>
        <v>0</v>
      </c>
      <c r="AR1461" s="9">
        <f>SUM(Table1[[#This Row],[Total Elec Energy]:[Total DW Energy]])</f>
        <v>121624.152</v>
      </c>
      <c r="AS1461" s="7">
        <f>IFERROR(Table1[[#This Row],[Total Building Energy (kBTU)]]/Table1[[#This Row],[Building Area]],0)</f>
        <v>1.3080960227150509</v>
      </c>
    </row>
    <row r="1462" spans="1:45" x14ac:dyDescent="0.25">
      <c r="A1462" s="4">
        <v>43405</v>
      </c>
      <c r="B1462" t="s">
        <v>69</v>
      </c>
      <c r="C1462">
        <f>VLOOKUP(Table1[[#This Row],[Building]],Building_Areas,2,FALSE)</f>
        <v>12402</v>
      </c>
      <c r="E1462">
        <v>4753.636363636364</v>
      </c>
      <c r="F1462">
        <v>16219.407272727271</v>
      </c>
      <c r="G1462">
        <v>1.3078057791265341</v>
      </c>
      <c r="AF1462" s="9">
        <f>SUMIF(Table1[[#Headers],[Steam Consumption]:[CHW Consumption_2]], "Elec*",D1462:AE1462)</f>
        <v>4753.636363636364</v>
      </c>
      <c r="AG1462" s="9">
        <f>SUMIF(Table1[[#Headers],[Steam Consumption]:[CHW Consumption_2]], "Gas*",D1462:AE1462)</f>
        <v>0</v>
      </c>
      <c r="AH1462" s="9">
        <f>SUMIF(Table1[[#Headers],[Steam Consumption]:[CHW Consumption_2]], "Steam*",D1462:AE1462)</f>
        <v>0</v>
      </c>
      <c r="AI1462" s="9">
        <f>SUMIF(Table1[[#Headers],[Steam Consumption]:[CHW Consumption_2]], "HW *",D1462:AE1462)</f>
        <v>0</v>
      </c>
      <c r="AJ1462" s="9">
        <f>SUMIF(Table1[[#Headers],[Steam Consumption]:[CHW Consumption_2]], "CHW*",D1462:AE1462)</f>
        <v>0</v>
      </c>
      <c r="AK1462" s="9">
        <f>SUMIF(Table1[[#Headers],[Steam Consumption]:[CHW Consumption_2]], "DW*",D1462:AE1462)</f>
        <v>0</v>
      </c>
      <c r="AL1462" s="9">
        <f>Table1[[#This Row],[Total Elec Consumption]]*3.412</f>
        <v>16219.407272727274</v>
      </c>
      <c r="AM1462" s="9">
        <f>Table1[[#This Row],[Total Gas Consumption]]*1</f>
        <v>0</v>
      </c>
      <c r="AN1462" s="9">
        <f>Table1[[#This Row],[Total Steam Consumption]]*950/1000</f>
        <v>0</v>
      </c>
      <c r="AO1462" s="9">
        <f>Table1[[#This Row],[Total HW Consumption]]</f>
        <v>0</v>
      </c>
      <c r="AP1462" s="9">
        <f>Table1[[#This Row],[Total CHW Consumption]]</f>
        <v>0</v>
      </c>
      <c r="AQ1462" s="9">
        <f>Table1[[#This Row],[Total DW Consumption]]*0</f>
        <v>0</v>
      </c>
      <c r="AR1462" s="9">
        <f>SUM(Table1[[#This Row],[Total Elec Energy]:[Total DW Energy]])</f>
        <v>16219.407272727274</v>
      </c>
      <c r="AS1462" s="7">
        <f>IFERROR(Table1[[#This Row],[Total Building Energy (kBTU)]]/Table1[[#This Row],[Building Area]],0)</f>
        <v>1.3078057791265341</v>
      </c>
    </row>
    <row r="1463" spans="1:45" x14ac:dyDescent="0.25">
      <c r="A1463" s="4">
        <v>43983</v>
      </c>
      <c r="B1463" t="s">
        <v>114</v>
      </c>
      <c r="C1463">
        <f>VLOOKUP(Table1[[#This Row],[Building]],Building_Areas,2,FALSE)</f>
        <v>102517</v>
      </c>
      <c r="D1463">
        <v>3330</v>
      </c>
      <c r="E1463">
        <v>38269.28571428571</v>
      </c>
      <c r="F1463">
        <v>3167534.8028571429</v>
      </c>
      <c r="G1463">
        <v>30.89765407549131</v>
      </c>
      <c r="AF1463" s="9">
        <f>SUMIF(Table1[[#Headers],[Steam Consumption]:[CHW Consumption_2]], "Elec*",D1463:AE1463)</f>
        <v>38269.28571428571</v>
      </c>
      <c r="AG1463" s="9">
        <f>SUMIF(Table1[[#Headers],[Steam Consumption]:[CHW Consumption_2]], "Gas*",D1463:AE1463)</f>
        <v>0</v>
      </c>
      <c r="AH1463" s="9">
        <f>SUMIF(Table1[[#Headers],[Steam Consumption]:[CHW Consumption_2]], "Steam*",D1463:AE1463)</f>
        <v>3330</v>
      </c>
      <c r="AI1463" s="9">
        <f>SUMIF(Table1[[#Headers],[Steam Consumption]:[CHW Consumption_2]], "HW *",D1463:AE1463)</f>
        <v>0</v>
      </c>
      <c r="AJ1463" s="9">
        <f>SUMIF(Table1[[#Headers],[Steam Consumption]:[CHW Consumption_2]], "CHW*",D1463:AE1463)</f>
        <v>0</v>
      </c>
      <c r="AK1463" s="9">
        <f>SUMIF(Table1[[#Headers],[Steam Consumption]:[CHW Consumption_2]], "DW*",D1463:AE1463)</f>
        <v>0</v>
      </c>
      <c r="AL1463" s="9">
        <f>Table1[[#This Row],[Total Elec Consumption]]*3.412</f>
        <v>130574.80285714284</v>
      </c>
      <c r="AM1463" s="9">
        <f>Table1[[#This Row],[Total Gas Consumption]]*1</f>
        <v>0</v>
      </c>
      <c r="AN1463" s="9">
        <f>Table1[[#This Row],[Total Steam Consumption]]*950/1000</f>
        <v>3163.5</v>
      </c>
      <c r="AO1463" s="9">
        <f>Table1[[#This Row],[Total HW Consumption]]</f>
        <v>0</v>
      </c>
      <c r="AP1463" s="9">
        <f>Table1[[#This Row],[Total CHW Consumption]]</f>
        <v>0</v>
      </c>
      <c r="AQ1463" s="9">
        <f>Table1[[#This Row],[Total DW Consumption]]*0</f>
        <v>0</v>
      </c>
      <c r="AR1463" s="9">
        <f>SUM(Table1[[#This Row],[Total Elec Energy]:[Total DW Energy]])</f>
        <v>133738.30285714284</v>
      </c>
      <c r="AS1463" s="7">
        <f>IFERROR(Table1[[#This Row],[Total Building Energy (kBTU)]]/Table1[[#This Row],[Building Area]],0)</f>
        <v>1.3045475663269783</v>
      </c>
    </row>
    <row r="1464" spans="1:45" x14ac:dyDescent="0.25">
      <c r="A1464" s="4">
        <v>43800</v>
      </c>
      <c r="B1464" t="s">
        <v>65</v>
      </c>
      <c r="C1464">
        <f>VLOOKUP(Table1[[#This Row],[Building]],Building_Areas,2,FALSE)</f>
        <v>82554</v>
      </c>
      <c r="D1464">
        <v>0</v>
      </c>
      <c r="E1464">
        <v>31527</v>
      </c>
      <c r="F1464">
        <v>107570.124</v>
      </c>
      <c r="G1464">
        <v>1.3030274002471109</v>
      </c>
      <c r="AF1464" s="9">
        <f>SUMIF(Table1[[#Headers],[Steam Consumption]:[CHW Consumption_2]], "Elec*",D1464:AE1464)</f>
        <v>31527</v>
      </c>
      <c r="AG1464" s="9">
        <f>SUMIF(Table1[[#Headers],[Steam Consumption]:[CHW Consumption_2]], "Gas*",D1464:AE1464)</f>
        <v>0</v>
      </c>
      <c r="AH1464" s="9">
        <f>SUMIF(Table1[[#Headers],[Steam Consumption]:[CHW Consumption_2]], "Steam*",D1464:AE1464)</f>
        <v>0</v>
      </c>
      <c r="AI1464" s="9">
        <f>SUMIF(Table1[[#Headers],[Steam Consumption]:[CHW Consumption_2]], "HW *",D1464:AE1464)</f>
        <v>0</v>
      </c>
      <c r="AJ1464" s="9">
        <f>SUMIF(Table1[[#Headers],[Steam Consumption]:[CHW Consumption_2]], "CHW*",D1464:AE1464)</f>
        <v>0</v>
      </c>
      <c r="AK1464" s="9">
        <f>SUMIF(Table1[[#Headers],[Steam Consumption]:[CHW Consumption_2]], "DW*",D1464:AE1464)</f>
        <v>0</v>
      </c>
      <c r="AL1464" s="9">
        <f>Table1[[#This Row],[Total Elec Consumption]]*3.412</f>
        <v>107570.124</v>
      </c>
      <c r="AM1464" s="9">
        <f>Table1[[#This Row],[Total Gas Consumption]]*1</f>
        <v>0</v>
      </c>
      <c r="AN1464" s="9">
        <f>Table1[[#This Row],[Total Steam Consumption]]*950/1000</f>
        <v>0</v>
      </c>
      <c r="AO1464" s="9">
        <f>Table1[[#This Row],[Total HW Consumption]]</f>
        <v>0</v>
      </c>
      <c r="AP1464" s="9">
        <f>Table1[[#This Row],[Total CHW Consumption]]</f>
        <v>0</v>
      </c>
      <c r="AQ1464" s="9">
        <f>Table1[[#This Row],[Total DW Consumption]]*0</f>
        <v>0</v>
      </c>
      <c r="AR1464" s="9">
        <f>SUM(Table1[[#This Row],[Total Elec Energy]:[Total DW Energy]])</f>
        <v>107570.124</v>
      </c>
      <c r="AS1464" s="7">
        <f>IFERROR(Table1[[#This Row],[Total Building Energy (kBTU)]]/Table1[[#This Row],[Building Area]],0)</f>
        <v>1.3030274002471109</v>
      </c>
    </row>
    <row r="1465" spans="1:45" x14ac:dyDescent="0.25">
      <c r="A1465" s="4">
        <v>43191</v>
      </c>
      <c r="B1465" t="s">
        <v>122</v>
      </c>
      <c r="C1465">
        <f>VLOOKUP(Table1[[#This Row],[Building]],Building_Areas,2,FALSE)</f>
        <v>83906</v>
      </c>
      <c r="D1465">
        <v>0</v>
      </c>
      <c r="F1465">
        <v>109259.064</v>
      </c>
      <c r="G1465">
        <v>1.3021603222653919</v>
      </c>
      <c r="H1465">
        <v>22606</v>
      </c>
      <c r="I1465">
        <v>9416</v>
      </c>
      <c r="N1465">
        <v>0</v>
      </c>
      <c r="AF1465" s="9">
        <f>SUMIF(Table1[[#Headers],[Steam Consumption]:[CHW Consumption_2]], "Elec*",D1465:AE1465)</f>
        <v>32022</v>
      </c>
      <c r="AG1465" s="9">
        <f>SUMIF(Table1[[#Headers],[Steam Consumption]:[CHW Consumption_2]], "Gas*",D1465:AE1465)</f>
        <v>0</v>
      </c>
      <c r="AH1465" s="9">
        <f>SUMIF(Table1[[#Headers],[Steam Consumption]:[CHW Consumption_2]], "Steam*",D1465:AE1465)</f>
        <v>0</v>
      </c>
      <c r="AI1465" s="9">
        <f>SUMIF(Table1[[#Headers],[Steam Consumption]:[CHW Consumption_2]], "HW *",D1465:AE1465)</f>
        <v>0</v>
      </c>
      <c r="AJ1465" s="9">
        <f>SUMIF(Table1[[#Headers],[Steam Consumption]:[CHW Consumption_2]], "CHW*",D1465:AE1465)</f>
        <v>0</v>
      </c>
      <c r="AK1465" s="9">
        <f>SUMIF(Table1[[#Headers],[Steam Consumption]:[CHW Consumption_2]], "DW*",D1465:AE1465)</f>
        <v>0</v>
      </c>
      <c r="AL1465" s="9">
        <f>Table1[[#This Row],[Total Elec Consumption]]*3.412</f>
        <v>109259.064</v>
      </c>
      <c r="AM1465" s="9">
        <f>Table1[[#This Row],[Total Gas Consumption]]*1</f>
        <v>0</v>
      </c>
      <c r="AN1465" s="9">
        <f>Table1[[#This Row],[Total Steam Consumption]]*950/1000</f>
        <v>0</v>
      </c>
      <c r="AO1465" s="9">
        <f>Table1[[#This Row],[Total HW Consumption]]</f>
        <v>0</v>
      </c>
      <c r="AP1465" s="9">
        <f>Table1[[#This Row],[Total CHW Consumption]]</f>
        <v>0</v>
      </c>
      <c r="AQ1465" s="9">
        <f>Table1[[#This Row],[Total DW Consumption]]*0</f>
        <v>0</v>
      </c>
      <c r="AR1465" s="9">
        <f>SUM(Table1[[#This Row],[Total Elec Energy]:[Total DW Energy]])</f>
        <v>109259.064</v>
      </c>
      <c r="AS1465" s="7">
        <f>IFERROR(Table1[[#This Row],[Total Building Energy (kBTU)]]/Table1[[#This Row],[Building Area]],0)</f>
        <v>1.3021603222653921</v>
      </c>
    </row>
    <row r="1466" spans="1:45" x14ac:dyDescent="0.25">
      <c r="A1466" s="4">
        <v>43160</v>
      </c>
      <c r="B1466" t="s">
        <v>110</v>
      </c>
      <c r="C1466">
        <f>VLOOKUP(Table1[[#This Row],[Building]],Building_Areas,2,FALSE)</f>
        <v>24062</v>
      </c>
      <c r="E1466">
        <v>456.14285714285711</v>
      </c>
      <c r="F1466">
        <v>31259.403571428571</v>
      </c>
      <c r="G1466">
        <v>1.2991190911573669</v>
      </c>
      <c r="H1466">
        <v>6452.4285714285716</v>
      </c>
      <c r="I1466">
        <v>2253.0357142857142</v>
      </c>
      <c r="L1466">
        <v>0</v>
      </c>
      <c r="AF1466" s="9">
        <f>SUMIF(Table1[[#Headers],[Steam Consumption]:[CHW Consumption_2]], "Elec*",D1466:AE1466)</f>
        <v>9161.6071428571431</v>
      </c>
      <c r="AG1466" s="9">
        <f>SUMIF(Table1[[#Headers],[Steam Consumption]:[CHW Consumption_2]], "Gas*",D1466:AE1466)</f>
        <v>0</v>
      </c>
      <c r="AH1466" s="9">
        <f>SUMIF(Table1[[#Headers],[Steam Consumption]:[CHW Consumption_2]], "Steam*",D1466:AE1466)</f>
        <v>0</v>
      </c>
      <c r="AI1466" s="9">
        <f>SUMIF(Table1[[#Headers],[Steam Consumption]:[CHW Consumption_2]], "HW *",D1466:AE1466)</f>
        <v>0</v>
      </c>
      <c r="AJ1466" s="9">
        <f>SUMIF(Table1[[#Headers],[Steam Consumption]:[CHW Consumption_2]], "CHW*",D1466:AE1466)</f>
        <v>0</v>
      </c>
      <c r="AK1466" s="9">
        <f>SUMIF(Table1[[#Headers],[Steam Consumption]:[CHW Consumption_2]], "DW*",D1466:AE1466)</f>
        <v>0</v>
      </c>
      <c r="AL1466" s="9">
        <f>Table1[[#This Row],[Total Elec Consumption]]*3.412</f>
        <v>31259.403571428571</v>
      </c>
      <c r="AM1466" s="9">
        <f>Table1[[#This Row],[Total Gas Consumption]]*1</f>
        <v>0</v>
      </c>
      <c r="AN1466" s="9">
        <f>Table1[[#This Row],[Total Steam Consumption]]*950/1000</f>
        <v>0</v>
      </c>
      <c r="AO1466" s="9">
        <f>Table1[[#This Row],[Total HW Consumption]]</f>
        <v>0</v>
      </c>
      <c r="AP1466" s="9">
        <f>Table1[[#This Row],[Total CHW Consumption]]</f>
        <v>0</v>
      </c>
      <c r="AQ1466" s="9">
        <f>Table1[[#This Row],[Total DW Consumption]]*0</f>
        <v>0</v>
      </c>
      <c r="AR1466" s="9">
        <f>SUM(Table1[[#This Row],[Total Elec Energy]:[Total DW Energy]])</f>
        <v>31259.403571428571</v>
      </c>
      <c r="AS1466" s="7">
        <f>IFERROR(Table1[[#This Row],[Total Building Energy (kBTU)]]/Table1[[#This Row],[Building Area]],0)</f>
        <v>1.2991190911573673</v>
      </c>
    </row>
    <row r="1467" spans="1:45" x14ac:dyDescent="0.25">
      <c r="A1467" s="4">
        <v>43252</v>
      </c>
      <c r="B1467" t="s">
        <v>65</v>
      </c>
      <c r="C1467">
        <f>VLOOKUP(Table1[[#This Row],[Building]],Building_Areas,2,FALSE)</f>
        <v>82554</v>
      </c>
      <c r="D1467">
        <v>0</v>
      </c>
      <c r="E1467">
        <v>31390</v>
      </c>
      <c r="F1467">
        <v>107102.68</v>
      </c>
      <c r="G1467">
        <v>1.297365118589044</v>
      </c>
      <c r="AF1467" s="9">
        <f>SUMIF(Table1[[#Headers],[Steam Consumption]:[CHW Consumption_2]], "Elec*",D1467:AE1467)</f>
        <v>31390</v>
      </c>
      <c r="AG1467" s="9">
        <f>SUMIF(Table1[[#Headers],[Steam Consumption]:[CHW Consumption_2]], "Gas*",D1467:AE1467)</f>
        <v>0</v>
      </c>
      <c r="AH1467" s="9">
        <f>SUMIF(Table1[[#Headers],[Steam Consumption]:[CHW Consumption_2]], "Steam*",D1467:AE1467)</f>
        <v>0</v>
      </c>
      <c r="AI1467" s="9">
        <f>SUMIF(Table1[[#Headers],[Steam Consumption]:[CHW Consumption_2]], "HW *",D1467:AE1467)</f>
        <v>0</v>
      </c>
      <c r="AJ1467" s="9">
        <f>SUMIF(Table1[[#Headers],[Steam Consumption]:[CHW Consumption_2]], "CHW*",D1467:AE1467)</f>
        <v>0</v>
      </c>
      <c r="AK1467" s="9">
        <f>SUMIF(Table1[[#Headers],[Steam Consumption]:[CHW Consumption_2]], "DW*",D1467:AE1467)</f>
        <v>0</v>
      </c>
      <c r="AL1467" s="9">
        <f>Table1[[#This Row],[Total Elec Consumption]]*3.412</f>
        <v>107102.68</v>
      </c>
      <c r="AM1467" s="9">
        <f>Table1[[#This Row],[Total Gas Consumption]]*1</f>
        <v>0</v>
      </c>
      <c r="AN1467" s="9">
        <f>Table1[[#This Row],[Total Steam Consumption]]*950/1000</f>
        <v>0</v>
      </c>
      <c r="AO1467" s="9">
        <f>Table1[[#This Row],[Total HW Consumption]]</f>
        <v>0</v>
      </c>
      <c r="AP1467" s="9">
        <f>Table1[[#This Row],[Total CHW Consumption]]</f>
        <v>0</v>
      </c>
      <c r="AQ1467" s="9">
        <f>Table1[[#This Row],[Total DW Consumption]]*0</f>
        <v>0</v>
      </c>
      <c r="AR1467" s="9">
        <f>SUM(Table1[[#This Row],[Total Elec Energy]:[Total DW Energy]])</f>
        <v>107102.68</v>
      </c>
      <c r="AS1467" s="7">
        <f>IFERROR(Table1[[#This Row],[Total Building Energy (kBTU)]]/Table1[[#This Row],[Building Area]],0)</f>
        <v>1.2973651185890447</v>
      </c>
    </row>
    <row r="1468" spans="1:45" x14ac:dyDescent="0.25">
      <c r="A1468" s="4">
        <v>44501</v>
      </c>
      <c r="B1468" t="s">
        <v>64</v>
      </c>
      <c r="C1468">
        <f>VLOOKUP(Table1[[#This Row],[Building]],Building_Areas,2,FALSE)</f>
        <v>80660</v>
      </c>
      <c r="F1468">
        <v>104639.216</v>
      </c>
      <c r="G1468">
        <v>1.2972875774857431</v>
      </c>
      <c r="H1468">
        <v>30668</v>
      </c>
      <c r="I1468">
        <v>0</v>
      </c>
      <c r="AF1468" s="9">
        <f>SUMIF(Table1[[#Headers],[Steam Consumption]:[CHW Consumption_2]], "Elec*",D1468:AE1468)</f>
        <v>30668</v>
      </c>
      <c r="AG1468" s="9">
        <f>SUMIF(Table1[[#Headers],[Steam Consumption]:[CHW Consumption_2]], "Gas*",D1468:AE1468)</f>
        <v>0</v>
      </c>
      <c r="AH1468" s="9">
        <f>SUMIF(Table1[[#Headers],[Steam Consumption]:[CHW Consumption_2]], "Steam*",D1468:AE1468)</f>
        <v>0</v>
      </c>
      <c r="AI1468" s="9">
        <f>SUMIF(Table1[[#Headers],[Steam Consumption]:[CHW Consumption_2]], "HW *",D1468:AE1468)</f>
        <v>0</v>
      </c>
      <c r="AJ1468" s="9">
        <f>SUMIF(Table1[[#Headers],[Steam Consumption]:[CHW Consumption_2]], "CHW*",D1468:AE1468)</f>
        <v>0</v>
      </c>
      <c r="AK1468" s="9">
        <f>SUMIF(Table1[[#Headers],[Steam Consumption]:[CHW Consumption_2]], "DW*",D1468:AE1468)</f>
        <v>0</v>
      </c>
      <c r="AL1468" s="9">
        <f>Table1[[#This Row],[Total Elec Consumption]]*3.412</f>
        <v>104639.216</v>
      </c>
      <c r="AM1468" s="9">
        <f>Table1[[#This Row],[Total Gas Consumption]]*1</f>
        <v>0</v>
      </c>
      <c r="AN1468" s="9">
        <f>Table1[[#This Row],[Total Steam Consumption]]*950/1000</f>
        <v>0</v>
      </c>
      <c r="AO1468" s="9">
        <f>Table1[[#This Row],[Total HW Consumption]]</f>
        <v>0</v>
      </c>
      <c r="AP1468" s="9">
        <f>Table1[[#This Row],[Total CHW Consumption]]</f>
        <v>0</v>
      </c>
      <c r="AQ1468" s="9">
        <f>Table1[[#This Row],[Total DW Consumption]]*0</f>
        <v>0</v>
      </c>
      <c r="AR1468" s="9">
        <f>SUM(Table1[[#This Row],[Total Elec Energy]:[Total DW Energy]])</f>
        <v>104639.216</v>
      </c>
      <c r="AS1468" s="7">
        <f>IFERROR(Table1[[#This Row],[Total Building Energy (kBTU)]]/Table1[[#This Row],[Building Area]],0)</f>
        <v>1.2972875774857426</v>
      </c>
    </row>
    <row r="1469" spans="1:45" x14ac:dyDescent="0.25">
      <c r="A1469" s="4">
        <v>44287</v>
      </c>
      <c r="B1469" t="s">
        <v>64</v>
      </c>
      <c r="C1469">
        <f>VLOOKUP(Table1[[#This Row],[Building]],Building_Areas,2,FALSE)</f>
        <v>80660</v>
      </c>
      <c r="F1469">
        <v>104632.39200000001</v>
      </c>
      <c r="G1469">
        <v>1.2972029754525169</v>
      </c>
      <c r="H1469">
        <v>30230</v>
      </c>
      <c r="I1469">
        <v>436</v>
      </c>
      <c r="AF1469" s="9">
        <f>SUMIF(Table1[[#Headers],[Steam Consumption]:[CHW Consumption_2]], "Elec*",D1469:AE1469)</f>
        <v>30666</v>
      </c>
      <c r="AG1469" s="9">
        <f>SUMIF(Table1[[#Headers],[Steam Consumption]:[CHW Consumption_2]], "Gas*",D1469:AE1469)</f>
        <v>0</v>
      </c>
      <c r="AH1469" s="9">
        <f>SUMIF(Table1[[#Headers],[Steam Consumption]:[CHW Consumption_2]], "Steam*",D1469:AE1469)</f>
        <v>0</v>
      </c>
      <c r="AI1469" s="9">
        <f>SUMIF(Table1[[#Headers],[Steam Consumption]:[CHW Consumption_2]], "HW *",D1469:AE1469)</f>
        <v>0</v>
      </c>
      <c r="AJ1469" s="9">
        <f>SUMIF(Table1[[#Headers],[Steam Consumption]:[CHW Consumption_2]], "CHW*",D1469:AE1469)</f>
        <v>0</v>
      </c>
      <c r="AK1469" s="9">
        <f>SUMIF(Table1[[#Headers],[Steam Consumption]:[CHW Consumption_2]], "DW*",D1469:AE1469)</f>
        <v>0</v>
      </c>
      <c r="AL1469" s="9">
        <f>Table1[[#This Row],[Total Elec Consumption]]*3.412</f>
        <v>104632.39199999999</v>
      </c>
      <c r="AM1469" s="9">
        <f>Table1[[#This Row],[Total Gas Consumption]]*1</f>
        <v>0</v>
      </c>
      <c r="AN1469" s="9">
        <f>Table1[[#This Row],[Total Steam Consumption]]*950/1000</f>
        <v>0</v>
      </c>
      <c r="AO1469" s="9">
        <f>Table1[[#This Row],[Total HW Consumption]]</f>
        <v>0</v>
      </c>
      <c r="AP1469" s="9">
        <f>Table1[[#This Row],[Total CHW Consumption]]</f>
        <v>0</v>
      </c>
      <c r="AQ1469" s="9">
        <f>Table1[[#This Row],[Total DW Consumption]]*0</f>
        <v>0</v>
      </c>
      <c r="AR1469" s="9">
        <f>SUM(Table1[[#This Row],[Total Elec Energy]:[Total DW Energy]])</f>
        <v>104632.39199999999</v>
      </c>
      <c r="AS1469" s="7">
        <f>IFERROR(Table1[[#This Row],[Total Building Energy (kBTU)]]/Table1[[#This Row],[Building Area]],0)</f>
        <v>1.2972029754525167</v>
      </c>
    </row>
    <row r="1470" spans="1:45" x14ac:dyDescent="0.25">
      <c r="A1470" s="4">
        <v>43405</v>
      </c>
      <c r="B1470" t="s">
        <v>77</v>
      </c>
      <c r="C1470">
        <f>VLOOKUP(Table1[[#This Row],[Building]],Building_Areas,2,FALSE)</f>
        <v>133990</v>
      </c>
      <c r="D1470">
        <v>0</v>
      </c>
      <c r="H1470">
        <v>50861.78571428571</v>
      </c>
      <c r="I1470">
        <v>0</v>
      </c>
      <c r="M1470">
        <v>0</v>
      </c>
      <c r="N1470">
        <v>0</v>
      </c>
      <c r="AF1470" s="9">
        <f>SUMIF(Table1[[#Headers],[Steam Consumption]:[CHW Consumption_2]], "Elec*",D1470:AE1470)</f>
        <v>50861.78571428571</v>
      </c>
      <c r="AG1470" s="9">
        <f>SUMIF(Table1[[#Headers],[Steam Consumption]:[CHW Consumption_2]], "Gas*",D1470:AE1470)</f>
        <v>0</v>
      </c>
      <c r="AH1470" s="9">
        <f>SUMIF(Table1[[#Headers],[Steam Consumption]:[CHW Consumption_2]], "Steam*",D1470:AE1470)</f>
        <v>0</v>
      </c>
      <c r="AI1470" s="9">
        <f>SUMIF(Table1[[#Headers],[Steam Consumption]:[CHW Consumption_2]], "HW *",D1470:AE1470)</f>
        <v>0</v>
      </c>
      <c r="AJ1470" s="9">
        <f>SUMIF(Table1[[#Headers],[Steam Consumption]:[CHW Consumption_2]], "CHW*",D1470:AE1470)</f>
        <v>0</v>
      </c>
      <c r="AK1470" s="9">
        <f>SUMIF(Table1[[#Headers],[Steam Consumption]:[CHW Consumption_2]], "DW*",D1470:AE1470)</f>
        <v>0</v>
      </c>
      <c r="AL1470" s="9">
        <f>Table1[[#This Row],[Total Elec Consumption]]*3.412</f>
        <v>173540.41285714283</v>
      </c>
      <c r="AM1470" s="9">
        <f>Table1[[#This Row],[Total Gas Consumption]]*1</f>
        <v>0</v>
      </c>
      <c r="AN1470" s="9">
        <f>Table1[[#This Row],[Total Steam Consumption]]*950/1000</f>
        <v>0</v>
      </c>
      <c r="AO1470" s="9">
        <f>Table1[[#This Row],[Total HW Consumption]]</f>
        <v>0</v>
      </c>
      <c r="AP1470" s="9">
        <f>Table1[[#This Row],[Total CHW Consumption]]</f>
        <v>0</v>
      </c>
      <c r="AQ1470" s="9">
        <f>Table1[[#This Row],[Total DW Consumption]]*0</f>
        <v>0</v>
      </c>
      <c r="AR1470" s="9">
        <f>SUM(Table1[[#This Row],[Total Elec Energy]:[Total DW Energy]])</f>
        <v>173540.41285714283</v>
      </c>
      <c r="AS1470" s="7">
        <f>IFERROR(Table1[[#This Row],[Total Building Energy (kBTU)]]/Table1[[#This Row],[Building Area]],0)</f>
        <v>1.2951743626923116</v>
      </c>
    </row>
    <row r="1471" spans="1:45" x14ac:dyDescent="0.25">
      <c r="A1471" s="4">
        <v>43435</v>
      </c>
      <c r="B1471" t="s">
        <v>122</v>
      </c>
      <c r="C1471">
        <f>VLOOKUP(Table1[[#This Row],[Building]],Building_Areas,2,FALSE)</f>
        <v>83906</v>
      </c>
      <c r="D1471">
        <v>0</v>
      </c>
      <c r="F1471">
        <v>108610.2153333334</v>
      </c>
      <c r="G1471">
        <v>1.29442727973367</v>
      </c>
      <c r="H1471">
        <v>21268.583333333339</v>
      </c>
      <c r="I1471">
        <v>10563.25</v>
      </c>
      <c r="N1471">
        <v>0</v>
      </c>
      <c r="AF1471" s="9">
        <f>SUMIF(Table1[[#Headers],[Steam Consumption]:[CHW Consumption_2]], "Elec*",D1471:AE1471)</f>
        <v>31831.833333333339</v>
      </c>
      <c r="AG1471" s="9">
        <f>SUMIF(Table1[[#Headers],[Steam Consumption]:[CHW Consumption_2]], "Gas*",D1471:AE1471)</f>
        <v>0</v>
      </c>
      <c r="AH1471" s="9">
        <f>SUMIF(Table1[[#Headers],[Steam Consumption]:[CHW Consumption_2]], "Steam*",D1471:AE1471)</f>
        <v>0</v>
      </c>
      <c r="AI1471" s="9">
        <f>SUMIF(Table1[[#Headers],[Steam Consumption]:[CHW Consumption_2]], "HW *",D1471:AE1471)</f>
        <v>0</v>
      </c>
      <c r="AJ1471" s="9">
        <f>SUMIF(Table1[[#Headers],[Steam Consumption]:[CHW Consumption_2]], "CHW*",D1471:AE1471)</f>
        <v>0</v>
      </c>
      <c r="AK1471" s="9">
        <f>SUMIF(Table1[[#Headers],[Steam Consumption]:[CHW Consumption_2]], "DW*",D1471:AE1471)</f>
        <v>0</v>
      </c>
      <c r="AL1471" s="9">
        <f>Table1[[#This Row],[Total Elec Consumption]]*3.412</f>
        <v>108610.21533333336</v>
      </c>
      <c r="AM1471" s="9">
        <f>Table1[[#This Row],[Total Gas Consumption]]*1</f>
        <v>0</v>
      </c>
      <c r="AN1471" s="9">
        <f>Table1[[#This Row],[Total Steam Consumption]]*950/1000</f>
        <v>0</v>
      </c>
      <c r="AO1471" s="9">
        <f>Table1[[#This Row],[Total HW Consumption]]</f>
        <v>0</v>
      </c>
      <c r="AP1471" s="9">
        <f>Table1[[#This Row],[Total CHW Consumption]]</f>
        <v>0</v>
      </c>
      <c r="AQ1471" s="9">
        <f>Table1[[#This Row],[Total DW Consumption]]*0</f>
        <v>0</v>
      </c>
      <c r="AR1471" s="9">
        <f>SUM(Table1[[#This Row],[Total Elec Energy]:[Total DW Energy]])</f>
        <v>108610.21533333336</v>
      </c>
      <c r="AS1471" s="7">
        <f>IFERROR(Table1[[#This Row],[Total Building Energy (kBTU)]]/Table1[[#This Row],[Building Area]],0)</f>
        <v>1.2944272797336704</v>
      </c>
    </row>
    <row r="1472" spans="1:45" x14ac:dyDescent="0.25">
      <c r="A1472" s="4">
        <v>44531</v>
      </c>
      <c r="B1472" t="s">
        <v>65</v>
      </c>
      <c r="C1472">
        <f>VLOOKUP(Table1[[#This Row],[Building]],Building_Areas,2,FALSE)</f>
        <v>82554</v>
      </c>
      <c r="D1472">
        <v>0</v>
      </c>
      <c r="E1472">
        <v>31315.90476190476</v>
      </c>
      <c r="F1472">
        <v>106849.867047619</v>
      </c>
      <c r="G1472">
        <v>1.294302723642937</v>
      </c>
      <c r="AF1472" s="9">
        <f>SUMIF(Table1[[#Headers],[Steam Consumption]:[CHW Consumption_2]], "Elec*",D1472:AE1472)</f>
        <v>31315.90476190476</v>
      </c>
      <c r="AG1472" s="9">
        <f>SUMIF(Table1[[#Headers],[Steam Consumption]:[CHW Consumption_2]], "Gas*",D1472:AE1472)</f>
        <v>0</v>
      </c>
      <c r="AH1472" s="9">
        <f>SUMIF(Table1[[#Headers],[Steam Consumption]:[CHW Consumption_2]], "Steam*",D1472:AE1472)</f>
        <v>0</v>
      </c>
      <c r="AI1472" s="9">
        <f>SUMIF(Table1[[#Headers],[Steam Consumption]:[CHW Consumption_2]], "HW *",D1472:AE1472)</f>
        <v>0</v>
      </c>
      <c r="AJ1472" s="9">
        <f>SUMIF(Table1[[#Headers],[Steam Consumption]:[CHW Consumption_2]], "CHW*",D1472:AE1472)</f>
        <v>0</v>
      </c>
      <c r="AK1472" s="9">
        <f>SUMIF(Table1[[#Headers],[Steam Consumption]:[CHW Consumption_2]], "DW*",D1472:AE1472)</f>
        <v>0</v>
      </c>
      <c r="AL1472" s="9">
        <f>Table1[[#This Row],[Total Elec Consumption]]*3.412</f>
        <v>106849.86704761903</v>
      </c>
      <c r="AM1472" s="9">
        <f>Table1[[#This Row],[Total Gas Consumption]]*1</f>
        <v>0</v>
      </c>
      <c r="AN1472" s="9">
        <f>Table1[[#This Row],[Total Steam Consumption]]*950/1000</f>
        <v>0</v>
      </c>
      <c r="AO1472" s="9">
        <f>Table1[[#This Row],[Total HW Consumption]]</f>
        <v>0</v>
      </c>
      <c r="AP1472" s="9">
        <f>Table1[[#This Row],[Total CHW Consumption]]</f>
        <v>0</v>
      </c>
      <c r="AQ1472" s="9">
        <f>Table1[[#This Row],[Total DW Consumption]]*0</f>
        <v>0</v>
      </c>
      <c r="AR1472" s="9">
        <f>SUM(Table1[[#This Row],[Total Elec Energy]:[Total DW Energy]])</f>
        <v>106849.86704761903</v>
      </c>
      <c r="AS1472" s="7">
        <f>IFERROR(Table1[[#This Row],[Total Building Energy (kBTU)]]/Table1[[#This Row],[Building Area]],0)</f>
        <v>1.2943027236429372</v>
      </c>
    </row>
    <row r="1473" spans="1:45" x14ac:dyDescent="0.25">
      <c r="A1473" s="4">
        <v>43891</v>
      </c>
      <c r="B1473" t="s">
        <v>110</v>
      </c>
      <c r="C1473">
        <f>VLOOKUP(Table1[[#This Row],[Building]],Building_Areas,2,FALSE)</f>
        <v>24062</v>
      </c>
      <c r="E1473">
        <v>490.65517241379308</v>
      </c>
      <c r="F1473">
        <v>31140.735724137929</v>
      </c>
      <c r="G1473">
        <v>1.294187337882883</v>
      </c>
      <c r="H1473">
        <v>5993.6896551724139</v>
      </c>
      <c r="I1473">
        <v>2642.4827586206902</v>
      </c>
      <c r="L1473">
        <v>0</v>
      </c>
      <c r="AF1473" s="9">
        <f>SUMIF(Table1[[#Headers],[Steam Consumption]:[CHW Consumption_2]], "Elec*",D1473:AE1473)</f>
        <v>9126.8275862068986</v>
      </c>
      <c r="AG1473" s="9">
        <f>SUMIF(Table1[[#Headers],[Steam Consumption]:[CHW Consumption_2]], "Gas*",D1473:AE1473)</f>
        <v>0</v>
      </c>
      <c r="AH1473" s="9">
        <f>SUMIF(Table1[[#Headers],[Steam Consumption]:[CHW Consumption_2]], "Steam*",D1473:AE1473)</f>
        <v>0</v>
      </c>
      <c r="AI1473" s="9">
        <f>SUMIF(Table1[[#Headers],[Steam Consumption]:[CHW Consumption_2]], "HW *",D1473:AE1473)</f>
        <v>0</v>
      </c>
      <c r="AJ1473" s="9">
        <f>SUMIF(Table1[[#Headers],[Steam Consumption]:[CHW Consumption_2]], "CHW*",D1473:AE1473)</f>
        <v>0</v>
      </c>
      <c r="AK1473" s="9">
        <f>SUMIF(Table1[[#Headers],[Steam Consumption]:[CHW Consumption_2]], "DW*",D1473:AE1473)</f>
        <v>0</v>
      </c>
      <c r="AL1473" s="9">
        <f>Table1[[#This Row],[Total Elec Consumption]]*3.412</f>
        <v>31140.735724137936</v>
      </c>
      <c r="AM1473" s="9">
        <f>Table1[[#This Row],[Total Gas Consumption]]*1</f>
        <v>0</v>
      </c>
      <c r="AN1473" s="9">
        <f>Table1[[#This Row],[Total Steam Consumption]]*950/1000</f>
        <v>0</v>
      </c>
      <c r="AO1473" s="9">
        <f>Table1[[#This Row],[Total HW Consumption]]</f>
        <v>0</v>
      </c>
      <c r="AP1473" s="9">
        <f>Table1[[#This Row],[Total CHW Consumption]]</f>
        <v>0</v>
      </c>
      <c r="AQ1473" s="9">
        <f>Table1[[#This Row],[Total DW Consumption]]*0</f>
        <v>0</v>
      </c>
      <c r="AR1473" s="9">
        <f>SUM(Table1[[#This Row],[Total Elec Energy]:[Total DW Energy]])</f>
        <v>31140.735724137936</v>
      </c>
      <c r="AS1473" s="7">
        <f>IFERROR(Table1[[#This Row],[Total Building Energy (kBTU)]]/Table1[[#This Row],[Building Area]],0)</f>
        <v>1.2941873378828832</v>
      </c>
    </row>
    <row r="1474" spans="1:45" x14ac:dyDescent="0.25">
      <c r="A1474" s="4">
        <v>44044</v>
      </c>
      <c r="B1474" t="s">
        <v>64</v>
      </c>
      <c r="C1474">
        <f>VLOOKUP(Table1[[#This Row],[Building]],Building_Areas,2,FALSE)</f>
        <v>80660</v>
      </c>
      <c r="F1474">
        <v>104380.0300591133</v>
      </c>
      <c r="G1474">
        <v>1.2940742630686</v>
      </c>
      <c r="H1474">
        <v>30174.071428571431</v>
      </c>
      <c r="I1474">
        <v>417.9655172413793</v>
      </c>
      <c r="AF1474" s="9">
        <f>SUMIF(Table1[[#Headers],[Steam Consumption]:[CHW Consumption_2]], "Elec*",D1474:AE1474)</f>
        <v>30592.036945812812</v>
      </c>
      <c r="AG1474" s="9">
        <f>SUMIF(Table1[[#Headers],[Steam Consumption]:[CHW Consumption_2]], "Gas*",D1474:AE1474)</f>
        <v>0</v>
      </c>
      <c r="AH1474" s="9">
        <f>SUMIF(Table1[[#Headers],[Steam Consumption]:[CHW Consumption_2]], "Steam*",D1474:AE1474)</f>
        <v>0</v>
      </c>
      <c r="AI1474" s="9">
        <f>SUMIF(Table1[[#Headers],[Steam Consumption]:[CHW Consumption_2]], "HW *",D1474:AE1474)</f>
        <v>0</v>
      </c>
      <c r="AJ1474" s="9">
        <f>SUMIF(Table1[[#Headers],[Steam Consumption]:[CHW Consumption_2]], "CHW*",D1474:AE1474)</f>
        <v>0</v>
      </c>
      <c r="AK1474" s="9">
        <f>SUMIF(Table1[[#Headers],[Steam Consumption]:[CHW Consumption_2]], "DW*",D1474:AE1474)</f>
        <v>0</v>
      </c>
      <c r="AL1474" s="9">
        <f>Table1[[#This Row],[Total Elec Consumption]]*3.412</f>
        <v>104380.03005911331</v>
      </c>
      <c r="AM1474" s="9">
        <f>Table1[[#This Row],[Total Gas Consumption]]*1</f>
        <v>0</v>
      </c>
      <c r="AN1474" s="9">
        <f>Table1[[#This Row],[Total Steam Consumption]]*950/1000</f>
        <v>0</v>
      </c>
      <c r="AO1474" s="9">
        <f>Table1[[#This Row],[Total HW Consumption]]</f>
        <v>0</v>
      </c>
      <c r="AP1474" s="9">
        <f>Table1[[#This Row],[Total CHW Consumption]]</f>
        <v>0</v>
      </c>
      <c r="AQ1474" s="9">
        <f>Table1[[#This Row],[Total DW Consumption]]*0</f>
        <v>0</v>
      </c>
      <c r="AR1474" s="9">
        <f>SUM(Table1[[#This Row],[Total Elec Energy]:[Total DW Energy]])</f>
        <v>104380.03005911331</v>
      </c>
      <c r="AS1474" s="7">
        <f>IFERROR(Table1[[#This Row],[Total Building Energy (kBTU)]]/Table1[[#This Row],[Building Area]],0)</f>
        <v>1.2940742630686004</v>
      </c>
    </row>
    <row r="1475" spans="1:45" x14ac:dyDescent="0.25">
      <c r="A1475" s="4">
        <v>43983</v>
      </c>
      <c r="B1475" t="s">
        <v>64</v>
      </c>
      <c r="C1475">
        <f>VLOOKUP(Table1[[#This Row],[Building]],Building_Areas,2,FALSE)</f>
        <v>80660</v>
      </c>
      <c r="F1475">
        <v>104279.25</v>
      </c>
      <c r="G1475">
        <v>1.292824820233077</v>
      </c>
      <c r="H1475">
        <v>30092.142857142859</v>
      </c>
      <c r="I1475">
        <v>470.35714285714289</v>
      </c>
      <c r="AF1475" s="9">
        <f>SUMIF(Table1[[#Headers],[Steam Consumption]:[CHW Consumption_2]], "Elec*",D1475:AE1475)</f>
        <v>30562.5</v>
      </c>
      <c r="AG1475" s="9">
        <f>SUMIF(Table1[[#Headers],[Steam Consumption]:[CHW Consumption_2]], "Gas*",D1475:AE1475)</f>
        <v>0</v>
      </c>
      <c r="AH1475" s="9">
        <f>SUMIF(Table1[[#Headers],[Steam Consumption]:[CHW Consumption_2]], "Steam*",D1475:AE1475)</f>
        <v>0</v>
      </c>
      <c r="AI1475" s="9">
        <f>SUMIF(Table1[[#Headers],[Steam Consumption]:[CHW Consumption_2]], "HW *",D1475:AE1475)</f>
        <v>0</v>
      </c>
      <c r="AJ1475" s="9">
        <f>SUMIF(Table1[[#Headers],[Steam Consumption]:[CHW Consumption_2]], "CHW*",D1475:AE1475)</f>
        <v>0</v>
      </c>
      <c r="AK1475" s="9">
        <f>SUMIF(Table1[[#Headers],[Steam Consumption]:[CHW Consumption_2]], "DW*",D1475:AE1475)</f>
        <v>0</v>
      </c>
      <c r="AL1475" s="9">
        <f>Table1[[#This Row],[Total Elec Consumption]]*3.412</f>
        <v>104279.25</v>
      </c>
      <c r="AM1475" s="9">
        <f>Table1[[#This Row],[Total Gas Consumption]]*1</f>
        <v>0</v>
      </c>
      <c r="AN1475" s="9">
        <f>Table1[[#This Row],[Total Steam Consumption]]*950/1000</f>
        <v>0</v>
      </c>
      <c r="AO1475" s="9">
        <f>Table1[[#This Row],[Total HW Consumption]]</f>
        <v>0</v>
      </c>
      <c r="AP1475" s="9">
        <f>Table1[[#This Row],[Total CHW Consumption]]</f>
        <v>0</v>
      </c>
      <c r="AQ1475" s="9">
        <f>Table1[[#This Row],[Total DW Consumption]]*0</f>
        <v>0</v>
      </c>
      <c r="AR1475" s="9">
        <f>SUM(Table1[[#This Row],[Total Elec Energy]:[Total DW Energy]])</f>
        <v>104279.25</v>
      </c>
      <c r="AS1475" s="7">
        <f>IFERROR(Table1[[#This Row],[Total Building Energy (kBTU)]]/Table1[[#This Row],[Building Area]],0)</f>
        <v>1.2928248202330772</v>
      </c>
    </row>
    <row r="1476" spans="1:45" x14ac:dyDescent="0.25">
      <c r="A1476" s="4">
        <v>44166</v>
      </c>
      <c r="B1476" t="s">
        <v>69</v>
      </c>
      <c r="C1476">
        <f>VLOOKUP(Table1[[#This Row],[Building]],Building_Areas,2,FALSE)</f>
        <v>12402</v>
      </c>
      <c r="E1476">
        <v>4694</v>
      </c>
      <c r="F1476">
        <v>16015.928</v>
      </c>
      <c r="G1476">
        <v>1.29139880664409</v>
      </c>
      <c r="AF1476" s="9">
        <f>SUMIF(Table1[[#Headers],[Steam Consumption]:[CHW Consumption_2]], "Elec*",D1476:AE1476)</f>
        <v>4694</v>
      </c>
      <c r="AG1476" s="9">
        <f>SUMIF(Table1[[#Headers],[Steam Consumption]:[CHW Consumption_2]], "Gas*",D1476:AE1476)</f>
        <v>0</v>
      </c>
      <c r="AH1476" s="9">
        <f>SUMIF(Table1[[#Headers],[Steam Consumption]:[CHW Consumption_2]], "Steam*",D1476:AE1476)</f>
        <v>0</v>
      </c>
      <c r="AI1476" s="9">
        <f>SUMIF(Table1[[#Headers],[Steam Consumption]:[CHW Consumption_2]], "HW *",D1476:AE1476)</f>
        <v>0</v>
      </c>
      <c r="AJ1476" s="9">
        <f>SUMIF(Table1[[#Headers],[Steam Consumption]:[CHW Consumption_2]], "CHW*",D1476:AE1476)</f>
        <v>0</v>
      </c>
      <c r="AK1476" s="9">
        <f>SUMIF(Table1[[#Headers],[Steam Consumption]:[CHW Consumption_2]], "DW*",D1476:AE1476)</f>
        <v>0</v>
      </c>
      <c r="AL1476" s="9">
        <f>Table1[[#This Row],[Total Elec Consumption]]*3.412</f>
        <v>16015.928</v>
      </c>
      <c r="AM1476" s="9">
        <f>Table1[[#This Row],[Total Gas Consumption]]*1</f>
        <v>0</v>
      </c>
      <c r="AN1476" s="9">
        <f>Table1[[#This Row],[Total Steam Consumption]]*950/1000</f>
        <v>0</v>
      </c>
      <c r="AO1476" s="9">
        <f>Table1[[#This Row],[Total HW Consumption]]</f>
        <v>0</v>
      </c>
      <c r="AP1476" s="9">
        <f>Table1[[#This Row],[Total CHW Consumption]]</f>
        <v>0</v>
      </c>
      <c r="AQ1476" s="9">
        <f>Table1[[#This Row],[Total DW Consumption]]*0</f>
        <v>0</v>
      </c>
      <c r="AR1476" s="9">
        <f>SUM(Table1[[#This Row],[Total Elec Energy]:[Total DW Energy]])</f>
        <v>16015.928</v>
      </c>
      <c r="AS1476" s="7">
        <f>IFERROR(Table1[[#This Row],[Total Building Energy (kBTU)]]/Table1[[#This Row],[Building Area]],0)</f>
        <v>1.2913988066440896</v>
      </c>
    </row>
    <row r="1477" spans="1:45" x14ac:dyDescent="0.25">
      <c r="A1477" s="4">
        <v>44501</v>
      </c>
      <c r="B1477" t="s">
        <v>65</v>
      </c>
      <c r="C1477">
        <f>VLOOKUP(Table1[[#This Row],[Building]],Building_Areas,2,FALSE)</f>
        <v>82554</v>
      </c>
      <c r="D1477">
        <v>0</v>
      </c>
      <c r="E1477">
        <v>31187.142857142859</v>
      </c>
      <c r="F1477">
        <v>106410.5314285714</v>
      </c>
      <c r="G1477">
        <v>1.2889809267700101</v>
      </c>
      <c r="AF1477" s="9">
        <f>SUMIF(Table1[[#Headers],[Steam Consumption]:[CHW Consumption_2]], "Elec*",D1477:AE1477)</f>
        <v>31187.142857142859</v>
      </c>
      <c r="AG1477" s="9">
        <f>SUMIF(Table1[[#Headers],[Steam Consumption]:[CHW Consumption_2]], "Gas*",D1477:AE1477)</f>
        <v>0</v>
      </c>
      <c r="AH1477" s="9">
        <f>SUMIF(Table1[[#Headers],[Steam Consumption]:[CHW Consumption_2]], "Steam*",D1477:AE1477)</f>
        <v>0</v>
      </c>
      <c r="AI1477" s="9">
        <f>SUMIF(Table1[[#Headers],[Steam Consumption]:[CHW Consumption_2]], "HW *",D1477:AE1477)</f>
        <v>0</v>
      </c>
      <c r="AJ1477" s="9">
        <f>SUMIF(Table1[[#Headers],[Steam Consumption]:[CHW Consumption_2]], "CHW*",D1477:AE1477)</f>
        <v>0</v>
      </c>
      <c r="AK1477" s="9">
        <f>SUMIF(Table1[[#Headers],[Steam Consumption]:[CHW Consumption_2]], "DW*",D1477:AE1477)</f>
        <v>0</v>
      </c>
      <c r="AL1477" s="9">
        <f>Table1[[#This Row],[Total Elec Consumption]]*3.412</f>
        <v>106410.53142857143</v>
      </c>
      <c r="AM1477" s="9">
        <f>Table1[[#This Row],[Total Gas Consumption]]*1</f>
        <v>0</v>
      </c>
      <c r="AN1477" s="9">
        <f>Table1[[#This Row],[Total Steam Consumption]]*950/1000</f>
        <v>0</v>
      </c>
      <c r="AO1477" s="9">
        <f>Table1[[#This Row],[Total HW Consumption]]</f>
        <v>0</v>
      </c>
      <c r="AP1477" s="9">
        <f>Table1[[#This Row],[Total CHW Consumption]]</f>
        <v>0</v>
      </c>
      <c r="AQ1477" s="9">
        <f>Table1[[#This Row],[Total DW Consumption]]*0</f>
        <v>0</v>
      </c>
      <c r="AR1477" s="9">
        <f>SUM(Table1[[#This Row],[Total Elec Energy]:[Total DW Energy]])</f>
        <v>106410.53142857143</v>
      </c>
      <c r="AS1477" s="7">
        <f>IFERROR(Table1[[#This Row],[Total Building Energy (kBTU)]]/Table1[[#This Row],[Building Area]],0)</f>
        <v>1.2889809267700103</v>
      </c>
    </row>
    <row r="1478" spans="1:45" x14ac:dyDescent="0.25">
      <c r="A1478" s="4">
        <v>44621</v>
      </c>
      <c r="B1478" t="s">
        <v>69</v>
      </c>
      <c r="C1478">
        <f>VLOOKUP(Table1[[#This Row],[Building]],Building_Areas,2,FALSE)</f>
        <v>12402</v>
      </c>
      <c r="E1478">
        <v>4681</v>
      </c>
      <c r="F1478">
        <v>15971.572</v>
      </c>
      <c r="G1478">
        <v>1.287822286727947</v>
      </c>
      <c r="AF1478" s="9">
        <f>SUMIF(Table1[[#Headers],[Steam Consumption]:[CHW Consumption_2]], "Elec*",D1478:AE1478)</f>
        <v>4681</v>
      </c>
      <c r="AG1478" s="9">
        <f>SUMIF(Table1[[#Headers],[Steam Consumption]:[CHW Consumption_2]], "Gas*",D1478:AE1478)</f>
        <v>0</v>
      </c>
      <c r="AH1478" s="9">
        <f>SUMIF(Table1[[#Headers],[Steam Consumption]:[CHW Consumption_2]], "Steam*",D1478:AE1478)</f>
        <v>0</v>
      </c>
      <c r="AI1478" s="9">
        <f>SUMIF(Table1[[#Headers],[Steam Consumption]:[CHW Consumption_2]], "HW *",D1478:AE1478)</f>
        <v>0</v>
      </c>
      <c r="AJ1478" s="9">
        <f>SUMIF(Table1[[#Headers],[Steam Consumption]:[CHW Consumption_2]], "CHW*",D1478:AE1478)</f>
        <v>0</v>
      </c>
      <c r="AK1478" s="9">
        <f>SUMIF(Table1[[#Headers],[Steam Consumption]:[CHW Consumption_2]], "DW*",D1478:AE1478)</f>
        <v>0</v>
      </c>
      <c r="AL1478" s="9">
        <f>Table1[[#This Row],[Total Elec Consumption]]*3.412</f>
        <v>15971.572</v>
      </c>
      <c r="AM1478" s="9">
        <f>Table1[[#This Row],[Total Gas Consumption]]*1</f>
        <v>0</v>
      </c>
      <c r="AN1478" s="9">
        <f>Table1[[#This Row],[Total Steam Consumption]]*950/1000</f>
        <v>0</v>
      </c>
      <c r="AO1478" s="9">
        <f>Table1[[#This Row],[Total HW Consumption]]</f>
        <v>0</v>
      </c>
      <c r="AP1478" s="9">
        <f>Table1[[#This Row],[Total CHW Consumption]]</f>
        <v>0</v>
      </c>
      <c r="AQ1478" s="9">
        <f>Table1[[#This Row],[Total DW Consumption]]*0</f>
        <v>0</v>
      </c>
      <c r="AR1478" s="9">
        <f>SUM(Table1[[#This Row],[Total Elec Energy]:[Total DW Energy]])</f>
        <v>15971.572</v>
      </c>
      <c r="AS1478" s="7">
        <f>IFERROR(Table1[[#This Row],[Total Building Energy (kBTU)]]/Table1[[#This Row],[Building Area]],0)</f>
        <v>1.2878222867279472</v>
      </c>
    </row>
    <row r="1479" spans="1:45" x14ac:dyDescent="0.25">
      <c r="A1479" s="4">
        <v>43709</v>
      </c>
      <c r="B1479" t="s">
        <v>65</v>
      </c>
      <c r="C1479">
        <f>VLOOKUP(Table1[[#This Row],[Building]],Building_Areas,2,FALSE)</f>
        <v>82554</v>
      </c>
      <c r="D1479">
        <v>0</v>
      </c>
      <c r="E1479">
        <v>31114.444444444442</v>
      </c>
      <c r="F1479">
        <v>106162.4844444444</v>
      </c>
      <c r="G1479">
        <v>1.2859762633481651</v>
      </c>
      <c r="AF1479" s="9">
        <f>SUMIF(Table1[[#Headers],[Steam Consumption]:[CHW Consumption_2]], "Elec*",D1479:AE1479)</f>
        <v>31114.444444444442</v>
      </c>
      <c r="AG1479" s="9">
        <f>SUMIF(Table1[[#Headers],[Steam Consumption]:[CHW Consumption_2]], "Gas*",D1479:AE1479)</f>
        <v>0</v>
      </c>
      <c r="AH1479" s="9">
        <f>SUMIF(Table1[[#Headers],[Steam Consumption]:[CHW Consumption_2]], "Steam*",D1479:AE1479)</f>
        <v>0</v>
      </c>
      <c r="AI1479" s="9">
        <f>SUMIF(Table1[[#Headers],[Steam Consumption]:[CHW Consumption_2]], "HW *",D1479:AE1479)</f>
        <v>0</v>
      </c>
      <c r="AJ1479" s="9">
        <f>SUMIF(Table1[[#Headers],[Steam Consumption]:[CHW Consumption_2]], "CHW*",D1479:AE1479)</f>
        <v>0</v>
      </c>
      <c r="AK1479" s="9">
        <f>SUMIF(Table1[[#Headers],[Steam Consumption]:[CHW Consumption_2]], "DW*",D1479:AE1479)</f>
        <v>0</v>
      </c>
      <c r="AL1479" s="9">
        <f>Table1[[#This Row],[Total Elec Consumption]]*3.412</f>
        <v>106162.48444444443</v>
      </c>
      <c r="AM1479" s="9">
        <f>Table1[[#This Row],[Total Gas Consumption]]*1</f>
        <v>0</v>
      </c>
      <c r="AN1479" s="9">
        <f>Table1[[#This Row],[Total Steam Consumption]]*950/1000</f>
        <v>0</v>
      </c>
      <c r="AO1479" s="9">
        <f>Table1[[#This Row],[Total HW Consumption]]</f>
        <v>0</v>
      </c>
      <c r="AP1479" s="9">
        <f>Table1[[#This Row],[Total CHW Consumption]]</f>
        <v>0</v>
      </c>
      <c r="AQ1479" s="9">
        <f>Table1[[#This Row],[Total DW Consumption]]*0</f>
        <v>0</v>
      </c>
      <c r="AR1479" s="9">
        <f>SUM(Table1[[#This Row],[Total Elec Energy]:[Total DW Energy]])</f>
        <v>106162.48444444443</v>
      </c>
      <c r="AS1479" s="7">
        <f>IFERROR(Table1[[#This Row],[Total Building Energy (kBTU)]]/Table1[[#This Row],[Building Area]],0)</f>
        <v>1.2859762633481653</v>
      </c>
    </row>
    <row r="1480" spans="1:45" x14ac:dyDescent="0.25">
      <c r="A1480" s="4">
        <v>43221</v>
      </c>
      <c r="B1480" t="s">
        <v>110</v>
      </c>
      <c r="C1480">
        <f>VLOOKUP(Table1[[#This Row],[Building]],Building_Areas,2,FALSE)</f>
        <v>24062</v>
      </c>
      <c r="E1480">
        <v>483.17241379310337</v>
      </c>
      <c r="F1480">
        <v>30920.005905491689</v>
      </c>
      <c r="G1480">
        <v>1.285013959998824</v>
      </c>
      <c r="H1480">
        <v>6356.1481481481478</v>
      </c>
      <c r="I1480">
        <v>2222.8148148148148</v>
      </c>
      <c r="L1480">
        <v>0</v>
      </c>
      <c r="AF1480" s="9">
        <f>SUMIF(Table1[[#Headers],[Steam Consumption]:[CHW Consumption_2]], "Elec*",D1480:AE1480)</f>
        <v>9062.1353767560649</v>
      </c>
      <c r="AG1480" s="9">
        <f>SUMIF(Table1[[#Headers],[Steam Consumption]:[CHW Consumption_2]], "Gas*",D1480:AE1480)</f>
        <v>0</v>
      </c>
      <c r="AH1480" s="9">
        <f>SUMIF(Table1[[#Headers],[Steam Consumption]:[CHW Consumption_2]], "Steam*",D1480:AE1480)</f>
        <v>0</v>
      </c>
      <c r="AI1480" s="9">
        <f>SUMIF(Table1[[#Headers],[Steam Consumption]:[CHW Consumption_2]], "HW *",D1480:AE1480)</f>
        <v>0</v>
      </c>
      <c r="AJ1480" s="9">
        <f>SUMIF(Table1[[#Headers],[Steam Consumption]:[CHW Consumption_2]], "CHW*",D1480:AE1480)</f>
        <v>0</v>
      </c>
      <c r="AK1480" s="9">
        <f>SUMIF(Table1[[#Headers],[Steam Consumption]:[CHW Consumption_2]], "DW*",D1480:AE1480)</f>
        <v>0</v>
      </c>
      <c r="AL1480" s="9">
        <f>Table1[[#This Row],[Total Elec Consumption]]*3.412</f>
        <v>30920.005905491693</v>
      </c>
      <c r="AM1480" s="9">
        <f>Table1[[#This Row],[Total Gas Consumption]]*1</f>
        <v>0</v>
      </c>
      <c r="AN1480" s="9">
        <f>Table1[[#This Row],[Total Steam Consumption]]*950/1000</f>
        <v>0</v>
      </c>
      <c r="AO1480" s="9">
        <f>Table1[[#This Row],[Total HW Consumption]]</f>
        <v>0</v>
      </c>
      <c r="AP1480" s="9">
        <f>Table1[[#This Row],[Total CHW Consumption]]</f>
        <v>0</v>
      </c>
      <c r="AQ1480" s="9">
        <f>Table1[[#This Row],[Total DW Consumption]]*0</f>
        <v>0</v>
      </c>
      <c r="AR1480" s="9">
        <f>SUM(Table1[[#This Row],[Total Elec Energy]:[Total DW Energy]])</f>
        <v>30920.005905491693</v>
      </c>
      <c r="AS1480" s="7">
        <f>IFERROR(Table1[[#This Row],[Total Building Energy (kBTU)]]/Table1[[#This Row],[Building Area]],0)</f>
        <v>1.2850139599988235</v>
      </c>
    </row>
    <row r="1481" spans="1:45" x14ac:dyDescent="0.25">
      <c r="A1481" s="4">
        <v>44682</v>
      </c>
      <c r="B1481" t="s">
        <v>65</v>
      </c>
      <c r="C1481">
        <f>VLOOKUP(Table1[[#This Row],[Building]],Building_Areas,2,FALSE)</f>
        <v>82554</v>
      </c>
      <c r="D1481">
        <v>0</v>
      </c>
      <c r="E1481">
        <v>31050.241379310341</v>
      </c>
      <c r="F1481">
        <v>105943.4235862069</v>
      </c>
      <c r="G1481">
        <v>1.2833227170846579</v>
      </c>
      <c r="AF1481" s="9">
        <f>SUMIF(Table1[[#Headers],[Steam Consumption]:[CHW Consumption_2]], "Elec*",D1481:AE1481)</f>
        <v>31050.241379310341</v>
      </c>
      <c r="AG1481" s="9">
        <f>SUMIF(Table1[[#Headers],[Steam Consumption]:[CHW Consumption_2]], "Gas*",D1481:AE1481)</f>
        <v>0</v>
      </c>
      <c r="AH1481" s="9">
        <f>SUMIF(Table1[[#Headers],[Steam Consumption]:[CHW Consumption_2]], "Steam*",D1481:AE1481)</f>
        <v>0</v>
      </c>
      <c r="AI1481" s="9">
        <f>SUMIF(Table1[[#Headers],[Steam Consumption]:[CHW Consumption_2]], "HW *",D1481:AE1481)</f>
        <v>0</v>
      </c>
      <c r="AJ1481" s="9">
        <f>SUMIF(Table1[[#Headers],[Steam Consumption]:[CHW Consumption_2]], "CHW*",D1481:AE1481)</f>
        <v>0</v>
      </c>
      <c r="AK1481" s="9">
        <f>SUMIF(Table1[[#Headers],[Steam Consumption]:[CHW Consumption_2]], "DW*",D1481:AE1481)</f>
        <v>0</v>
      </c>
      <c r="AL1481" s="9">
        <f>Table1[[#This Row],[Total Elec Consumption]]*3.412</f>
        <v>105943.42358620687</v>
      </c>
      <c r="AM1481" s="9">
        <f>Table1[[#This Row],[Total Gas Consumption]]*1</f>
        <v>0</v>
      </c>
      <c r="AN1481" s="9">
        <f>Table1[[#This Row],[Total Steam Consumption]]*950/1000</f>
        <v>0</v>
      </c>
      <c r="AO1481" s="9">
        <f>Table1[[#This Row],[Total HW Consumption]]</f>
        <v>0</v>
      </c>
      <c r="AP1481" s="9">
        <f>Table1[[#This Row],[Total CHW Consumption]]</f>
        <v>0</v>
      </c>
      <c r="AQ1481" s="9">
        <f>Table1[[#This Row],[Total DW Consumption]]*0</f>
        <v>0</v>
      </c>
      <c r="AR1481" s="9">
        <f>SUM(Table1[[#This Row],[Total Elec Energy]:[Total DW Energy]])</f>
        <v>105943.42358620687</v>
      </c>
      <c r="AS1481" s="7">
        <f>IFERROR(Table1[[#This Row],[Total Building Energy (kBTU)]]/Table1[[#This Row],[Building Area]],0)</f>
        <v>1.2833227170846582</v>
      </c>
    </row>
    <row r="1482" spans="1:45" x14ac:dyDescent="0.25">
      <c r="A1482" s="4">
        <v>44743</v>
      </c>
      <c r="B1482" t="s">
        <v>65</v>
      </c>
      <c r="C1482">
        <f>VLOOKUP(Table1[[#This Row],[Building]],Building_Areas,2,FALSE)</f>
        <v>82554</v>
      </c>
      <c r="D1482">
        <v>0</v>
      </c>
      <c r="E1482">
        <v>31031</v>
      </c>
      <c r="F1482">
        <v>105877.772</v>
      </c>
      <c r="G1482">
        <v>1.282527460813528</v>
      </c>
      <c r="AF1482" s="9">
        <f>SUMIF(Table1[[#Headers],[Steam Consumption]:[CHW Consumption_2]], "Elec*",D1482:AE1482)</f>
        <v>31031</v>
      </c>
      <c r="AG1482" s="9">
        <f>SUMIF(Table1[[#Headers],[Steam Consumption]:[CHW Consumption_2]], "Gas*",D1482:AE1482)</f>
        <v>0</v>
      </c>
      <c r="AH1482" s="9">
        <f>SUMIF(Table1[[#Headers],[Steam Consumption]:[CHW Consumption_2]], "Steam*",D1482:AE1482)</f>
        <v>0</v>
      </c>
      <c r="AI1482" s="9">
        <f>SUMIF(Table1[[#Headers],[Steam Consumption]:[CHW Consumption_2]], "HW *",D1482:AE1482)</f>
        <v>0</v>
      </c>
      <c r="AJ1482" s="9">
        <f>SUMIF(Table1[[#Headers],[Steam Consumption]:[CHW Consumption_2]], "CHW*",D1482:AE1482)</f>
        <v>0</v>
      </c>
      <c r="AK1482" s="9">
        <f>SUMIF(Table1[[#Headers],[Steam Consumption]:[CHW Consumption_2]], "DW*",D1482:AE1482)</f>
        <v>0</v>
      </c>
      <c r="AL1482" s="9">
        <f>Table1[[#This Row],[Total Elec Consumption]]*3.412</f>
        <v>105877.772</v>
      </c>
      <c r="AM1482" s="9">
        <f>Table1[[#This Row],[Total Gas Consumption]]*1</f>
        <v>0</v>
      </c>
      <c r="AN1482" s="9">
        <f>Table1[[#This Row],[Total Steam Consumption]]*950/1000</f>
        <v>0</v>
      </c>
      <c r="AO1482" s="9">
        <f>Table1[[#This Row],[Total HW Consumption]]</f>
        <v>0</v>
      </c>
      <c r="AP1482" s="9">
        <f>Table1[[#This Row],[Total CHW Consumption]]</f>
        <v>0</v>
      </c>
      <c r="AQ1482" s="9">
        <f>Table1[[#This Row],[Total DW Consumption]]*0</f>
        <v>0</v>
      </c>
      <c r="AR1482" s="9">
        <f>SUM(Table1[[#This Row],[Total Elec Energy]:[Total DW Energy]])</f>
        <v>105877.772</v>
      </c>
      <c r="AS1482" s="7">
        <f>IFERROR(Table1[[#This Row],[Total Building Energy (kBTU)]]/Table1[[#This Row],[Building Area]],0)</f>
        <v>1.282527460813528</v>
      </c>
    </row>
    <row r="1483" spans="1:45" x14ac:dyDescent="0.25">
      <c r="A1483" s="4">
        <v>43160</v>
      </c>
      <c r="B1483" t="s">
        <v>80</v>
      </c>
      <c r="C1483">
        <f>VLOOKUP(Table1[[#This Row],[Building]],Building_Areas,2,FALSE)</f>
        <v>92978</v>
      </c>
      <c r="D1483">
        <v>0</v>
      </c>
      <c r="F1483">
        <v>118985.94485714289</v>
      </c>
      <c r="G1483">
        <v>1.279721491720007</v>
      </c>
      <c r="H1483">
        <v>22477.21428571429</v>
      </c>
      <c r="I1483">
        <v>12395.571428571429</v>
      </c>
      <c r="L1483">
        <v>0</v>
      </c>
      <c r="AF1483" s="9">
        <f>SUMIF(Table1[[#Headers],[Steam Consumption]:[CHW Consumption_2]], "Elec*",D1483:AE1483)</f>
        <v>34872.785714285717</v>
      </c>
      <c r="AG1483" s="9">
        <f>SUMIF(Table1[[#Headers],[Steam Consumption]:[CHW Consumption_2]], "Gas*",D1483:AE1483)</f>
        <v>0</v>
      </c>
      <c r="AH1483" s="9">
        <f>SUMIF(Table1[[#Headers],[Steam Consumption]:[CHW Consumption_2]], "Steam*",D1483:AE1483)</f>
        <v>0</v>
      </c>
      <c r="AI1483" s="9">
        <f>SUMIF(Table1[[#Headers],[Steam Consumption]:[CHW Consumption_2]], "HW *",D1483:AE1483)</f>
        <v>0</v>
      </c>
      <c r="AJ1483" s="9">
        <f>SUMIF(Table1[[#Headers],[Steam Consumption]:[CHW Consumption_2]], "CHW*",D1483:AE1483)</f>
        <v>0</v>
      </c>
      <c r="AK1483" s="9">
        <f>SUMIF(Table1[[#Headers],[Steam Consumption]:[CHW Consumption_2]], "DW*",D1483:AE1483)</f>
        <v>0</v>
      </c>
      <c r="AL1483" s="9">
        <f>Table1[[#This Row],[Total Elec Consumption]]*3.412</f>
        <v>118985.94485714287</v>
      </c>
      <c r="AM1483" s="9">
        <f>Table1[[#This Row],[Total Gas Consumption]]*1</f>
        <v>0</v>
      </c>
      <c r="AN1483" s="9">
        <f>Table1[[#This Row],[Total Steam Consumption]]*950/1000</f>
        <v>0</v>
      </c>
      <c r="AO1483" s="9">
        <f>Table1[[#This Row],[Total HW Consumption]]</f>
        <v>0</v>
      </c>
      <c r="AP1483" s="9">
        <f>Table1[[#This Row],[Total CHW Consumption]]</f>
        <v>0</v>
      </c>
      <c r="AQ1483" s="9">
        <f>Table1[[#This Row],[Total DW Consumption]]*0</f>
        <v>0</v>
      </c>
      <c r="AR1483" s="9">
        <f>SUM(Table1[[#This Row],[Total Elec Energy]:[Total DW Energy]])</f>
        <v>118985.94485714287</v>
      </c>
      <c r="AS1483" s="7">
        <f>IFERROR(Table1[[#This Row],[Total Building Energy (kBTU)]]/Table1[[#This Row],[Building Area]],0)</f>
        <v>1.2797214917200075</v>
      </c>
    </row>
    <row r="1484" spans="1:45" x14ac:dyDescent="0.25">
      <c r="A1484" s="4">
        <v>44593</v>
      </c>
      <c r="B1484" t="s">
        <v>122</v>
      </c>
      <c r="C1484">
        <f>VLOOKUP(Table1[[#This Row],[Building]],Building_Areas,2,FALSE)</f>
        <v>83906</v>
      </c>
      <c r="D1484">
        <v>0</v>
      </c>
      <c r="F1484">
        <v>107239.16</v>
      </c>
      <c r="G1484">
        <v>1.2780869067766309</v>
      </c>
      <c r="H1484">
        <v>22829</v>
      </c>
      <c r="I1484">
        <v>8601</v>
      </c>
      <c r="N1484">
        <v>0</v>
      </c>
      <c r="AF1484" s="9">
        <f>SUMIF(Table1[[#Headers],[Steam Consumption]:[CHW Consumption_2]], "Elec*",D1484:AE1484)</f>
        <v>31430</v>
      </c>
      <c r="AG1484" s="9">
        <f>SUMIF(Table1[[#Headers],[Steam Consumption]:[CHW Consumption_2]], "Gas*",D1484:AE1484)</f>
        <v>0</v>
      </c>
      <c r="AH1484" s="9">
        <f>SUMIF(Table1[[#Headers],[Steam Consumption]:[CHW Consumption_2]], "Steam*",D1484:AE1484)</f>
        <v>0</v>
      </c>
      <c r="AI1484" s="9">
        <f>SUMIF(Table1[[#Headers],[Steam Consumption]:[CHW Consumption_2]], "HW *",D1484:AE1484)</f>
        <v>0</v>
      </c>
      <c r="AJ1484" s="9">
        <f>SUMIF(Table1[[#Headers],[Steam Consumption]:[CHW Consumption_2]], "CHW*",D1484:AE1484)</f>
        <v>0</v>
      </c>
      <c r="AK1484" s="9">
        <f>SUMIF(Table1[[#Headers],[Steam Consumption]:[CHW Consumption_2]], "DW*",D1484:AE1484)</f>
        <v>0</v>
      </c>
      <c r="AL1484" s="9">
        <f>Table1[[#This Row],[Total Elec Consumption]]*3.412</f>
        <v>107239.16</v>
      </c>
      <c r="AM1484" s="9">
        <f>Table1[[#This Row],[Total Gas Consumption]]*1</f>
        <v>0</v>
      </c>
      <c r="AN1484" s="9">
        <f>Table1[[#This Row],[Total Steam Consumption]]*950/1000</f>
        <v>0</v>
      </c>
      <c r="AO1484" s="9">
        <f>Table1[[#This Row],[Total HW Consumption]]</f>
        <v>0</v>
      </c>
      <c r="AP1484" s="9">
        <f>Table1[[#This Row],[Total CHW Consumption]]</f>
        <v>0</v>
      </c>
      <c r="AQ1484" s="9">
        <f>Table1[[#This Row],[Total DW Consumption]]*0</f>
        <v>0</v>
      </c>
      <c r="AR1484" s="9">
        <f>SUM(Table1[[#This Row],[Total Elec Energy]:[Total DW Energy]])</f>
        <v>107239.16</v>
      </c>
      <c r="AS1484" s="7">
        <f>IFERROR(Table1[[#This Row],[Total Building Energy (kBTU)]]/Table1[[#This Row],[Building Area]],0)</f>
        <v>1.2780869067766309</v>
      </c>
    </row>
    <row r="1485" spans="1:45" x14ac:dyDescent="0.25">
      <c r="A1485" s="4">
        <v>44256</v>
      </c>
      <c r="B1485" t="s">
        <v>61</v>
      </c>
      <c r="C1485">
        <f>VLOOKUP(Table1[[#This Row],[Building]],Building_Areas,2,FALSE)</f>
        <v>41576</v>
      </c>
      <c r="D1485">
        <v>0</v>
      </c>
      <c r="E1485">
        <v>15570.551724137929</v>
      </c>
      <c r="F1485">
        <v>53126.722482758618</v>
      </c>
      <c r="G1485">
        <v>1.27782187999708</v>
      </c>
      <c r="AF1485" s="9">
        <f>SUMIF(Table1[[#Headers],[Steam Consumption]:[CHW Consumption_2]], "Elec*",D1485:AE1485)</f>
        <v>15570.551724137929</v>
      </c>
      <c r="AG1485" s="9">
        <f>SUMIF(Table1[[#Headers],[Steam Consumption]:[CHW Consumption_2]], "Gas*",D1485:AE1485)</f>
        <v>0</v>
      </c>
      <c r="AH1485" s="9">
        <f>SUMIF(Table1[[#Headers],[Steam Consumption]:[CHW Consumption_2]], "Steam*",D1485:AE1485)</f>
        <v>0</v>
      </c>
      <c r="AI1485" s="9">
        <f>SUMIF(Table1[[#Headers],[Steam Consumption]:[CHW Consumption_2]], "HW *",D1485:AE1485)</f>
        <v>0</v>
      </c>
      <c r="AJ1485" s="9">
        <f>SUMIF(Table1[[#Headers],[Steam Consumption]:[CHW Consumption_2]], "CHW*",D1485:AE1485)</f>
        <v>0</v>
      </c>
      <c r="AK1485" s="9">
        <f>SUMIF(Table1[[#Headers],[Steam Consumption]:[CHW Consumption_2]], "DW*",D1485:AE1485)</f>
        <v>0</v>
      </c>
      <c r="AL1485" s="9">
        <f>Table1[[#This Row],[Total Elec Consumption]]*3.412</f>
        <v>53126.722482758611</v>
      </c>
      <c r="AM1485" s="9">
        <f>Table1[[#This Row],[Total Gas Consumption]]*1</f>
        <v>0</v>
      </c>
      <c r="AN1485" s="9">
        <f>Table1[[#This Row],[Total Steam Consumption]]*950/1000</f>
        <v>0</v>
      </c>
      <c r="AO1485" s="9">
        <f>Table1[[#This Row],[Total HW Consumption]]</f>
        <v>0</v>
      </c>
      <c r="AP1485" s="9">
        <f>Table1[[#This Row],[Total CHW Consumption]]</f>
        <v>0</v>
      </c>
      <c r="AQ1485" s="9">
        <f>Table1[[#This Row],[Total DW Consumption]]*0</f>
        <v>0</v>
      </c>
      <c r="AR1485" s="9">
        <f>SUM(Table1[[#This Row],[Total Elec Energy]:[Total DW Energy]])</f>
        <v>53126.722482758611</v>
      </c>
      <c r="AS1485" s="7">
        <f>IFERROR(Table1[[#This Row],[Total Building Energy (kBTU)]]/Table1[[#This Row],[Building Area]],0)</f>
        <v>1.2778218799970802</v>
      </c>
    </row>
    <row r="1486" spans="1:45" x14ac:dyDescent="0.25">
      <c r="A1486" s="4">
        <v>43221</v>
      </c>
      <c r="B1486" t="s">
        <v>69</v>
      </c>
      <c r="C1486">
        <f>VLOOKUP(Table1[[#This Row],[Building]],Building_Areas,2,FALSE)</f>
        <v>12402</v>
      </c>
      <c r="E1486">
        <v>4641.9629629629626</v>
      </c>
      <c r="F1486">
        <v>15838.377629629629</v>
      </c>
      <c r="G1486">
        <v>1.2770825374640891</v>
      </c>
      <c r="AF1486" s="9">
        <f>SUMIF(Table1[[#Headers],[Steam Consumption]:[CHW Consumption_2]], "Elec*",D1486:AE1486)</f>
        <v>4641.9629629629626</v>
      </c>
      <c r="AG1486" s="9">
        <f>SUMIF(Table1[[#Headers],[Steam Consumption]:[CHW Consumption_2]], "Gas*",D1486:AE1486)</f>
        <v>0</v>
      </c>
      <c r="AH1486" s="9">
        <f>SUMIF(Table1[[#Headers],[Steam Consumption]:[CHW Consumption_2]], "Steam*",D1486:AE1486)</f>
        <v>0</v>
      </c>
      <c r="AI1486" s="9">
        <f>SUMIF(Table1[[#Headers],[Steam Consumption]:[CHW Consumption_2]], "HW *",D1486:AE1486)</f>
        <v>0</v>
      </c>
      <c r="AJ1486" s="9">
        <f>SUMIF(Table1[[#Headers],[Steam Consumption]:[CHW Consumption_2]], "CHW*",D1486:AE1486)</f>
        <v>0</v>
      </c>
      <c r="AK1486" s="9">
        <f>SUMIF(Table1[[#Headers],[Steam Consumption]:[CHW Consumption_2]], "DW*",D1486:AE1486)</f>
        <v>0</v>
      </c>
      <c r="AL1486" s="9">
        <f>Table1[[#This Row],[Total Elec Consumption]]*3.412</f>
        <v>15838.377629629627</v>
      </c>
      <c r="AM1486" s="9">
        <f>Table1[[#This Row],[Total Gas Consumption]]*1</f>
        <v>0</v>
      </c>
      <c r="AN1486" s="9">
        <f>Table1[[#This Row],[Total Steam Consumption]]*950/1000</f>
        <v>0</v>
      </c>
      <c r="AO1486" s="9">
        <f>Table1[[#This Row],[Total HW Consumption]]</f>
        <v>0</v>
      </c>
      <c r="AP1486" s="9">
        <f>Table1[[#This Row],[Total CHW Consumption]]</f>
        <v>0</v>
      </c>
      <c r="AQ1486" s="9">
        <f>Table1[[#This Row],[Total DW Consumption]]*0</f>
        <v>0</v>
      </c>
      <c r="AR1486" s="9">
        <f>SUM(Table1[[#This Row],[Total Elec Energy]:[Total DW Energy]])</f>
        <v>15838.377629629627</v>
      </c>
      <c r="AS1486" s="7">
        <f>IFERROR(Table1[[#This Row],[Total Building Energy (kBTU)]]/Table1[[#This Row],[Building Area]],0)</f>
        <v>1.2770825374640886</v>
      </c>
    </row>
    <row r="1487" spans="1:45" x14ac:dyDescent="0.25">
      <c r="A1487" s="4">
        <v>44256</v>
      </c>
      <c r="B1487" t="s">
        <v>77</v>
      </c>
      <c r="C1487">
        <f>VLOOKUP(Table1[[#This Row],[Building]],Building_Areas,2,FALSE)</f>
        <v>133990</v>
      </c>
      <c r="D1487">
        <v>0</v>
      </c>
      <c r="H1487">
        <v>50052.172413793101</v>
      </c>
      <c r="I1487">
        <v>0</v>
      </c>
      <c r="M1487">
        <v>0</v>
      </c>
      <c r="N1487">
        <v>0</v>
      </c>
      <c r="AF1487" s="9">
        <f>SUMIF(Table1[[#Headers],[Steam Consumption]:[CHW Consumption_2]], "Elec*",D1487:AE1487)</f>
        <v>50052.172413793101</v>
      </c>
      <c r="AG1487" s="9">
        <f>SUMIF(Table1[[#Headers],[Steam Consumption]:[CHW Consumption_2]], "Gas*",D1487:AE1487)</f>
        <v>0</v>
      </c>
      <c r="AH1487" s="9">
        <f>SUMIF(Table1[[#Headers],[Steam Consumption]:[CHW Consumption_2]], "Steam*",D1487:AE1487)</f>
        <v>0</v>
      </c>
      <c r="AI1487" s="9">
        <f>SUMIF(Table1[[#Headers],[Steam Consumption]:[CHW Consumption_2]], "HW *",D1487:AE1487)</f>
        <v>0</v>
      </c>
      <c r="AJ1487" s="9">
        <f>SUMIF(Table1[[#Headers],[Steam Consumption]:[CHW Consumption_2]], "CHW*",D1487:AE1487)</f>
        <v>0</v>
      </c>
      <c r="AK1487" s="9">
        <f>SUMIF(Table1[[#Headers],[Steam Consumption]:[CHW Consumption_2]], "DW*",D1487:AE1487)</f>
        <v>0</v>
      </c>
      <c r="AL1487" s="9">
        <f>Table1[[#This Row],[Total Elec Consumption]]*3.412</f>
        <v>170778.01227586207</v>
      </c>
      <c r="AM1487" s="9">
        <f>Table1[[#This Row],[Total Gas Consumption]]*1</f>
        <v>0</v>
      </c>
      <c r="AN1487" s="9">
        <f>Table1[[#This Row],[Total Steam Consumption]]*950/1000</f>
        <v>0</v>
      </c>
      <c r="AO1487" s="9">
        <f>Table1[[#This Row],[Total HW Consumption]]</f>
        <v>0</v>
      </c>
      <c r="AP1487" s="9">
        <f>Table1[[#This Row],[Total CHW Consumption]]</f>
        <v>0</v>
      </c>
      <c r="AQ1487" s="9">
        <f>Table1[[#This Row],[Total DW Consumption]]*0</f>
        <v>0</v>
      </c>
      <c r="AR1487" s="9">
        <f>SUM(Table1[[#This Row],[Total Elec Energy]:[Total DW Energy]])</f>
        <v>170778.01227586207</v>
      </c>
      <c r="AS1487" s="7">
        <f>IFERROR(Table1[[#This Row],[Total Building Energy (kBTU)]]/Table1[[#This Row],[Building Area]],0)</f>
        <v>1.2745578944388543</v>
      </c>
    </row>
    <row r="1488" spans="1:45" x14ac:dyDescent="0.25">
      <c r="A1488" s="4">
        <v>43497</v>
      </c>
      <c r="B1488" t="s">
        <v>122</v>
      </c>
      <c r="C1488">
        <f>VLOOKUP(Table1[[#This Row],[Building]],Building_Areas,2,FALSE)</f>
        <v>83906</v>
      </c>
      <c r="D1488">
        <v>0</v>
      </c>
      <c r="F1488">
        <v>106755.50900000001</v>
      </c>
      <c r="G1488">
        <v>1.2723227063618809</v>
      </c>
      <c r="H1488">
        <v>21127.75</v>
      </c>
      <c r="I1488">
        <v>10160.5</v>
      </c>
      <c r="N1488">
        <v>0</v>
      </c>
      <c r="AF1488" s="9">
        <f>SUMIF(Table1[[#Headers],[Steam Consumption]:[CHW Consumption_2]], "Elec*",D1488:AE1488)</f>
        <v>31288.25</v>
      </c>
      <c r="AG1488" s="9">
        <f>SUMIF(Table1[[#Headers],[Steam Consumption]:[CHW Consumption_2]], "Gas*",D1488:AE1488)</f>
        <v>0</v>
      </c>
      <c r="AH1488" s="9">
        <f>SUMIF(Table1[[#Headers],[Steam Consumption]:[CHW Consumption_2]], "Steam*",D1488:AE1488)</f>
        <v>0</v>
      </c>
      <c r="AI1488" s="9">
        <f>SUMIF(Table1[[#Headers],[Steam Consumption]:[CHW Consumption_2]], "HW *",D1488:AE1488)</f>
        <v>0</v>
      </c>
      <c r="AJ1488" s="9">
        <f>SUMIF(Table1[[#Headers],[Steam Consumption]:[CHW Consumption_2]], "CHW*",D1488:AE1488)</f>
        <v>0</v>
      </c>
      <c r="AK1488" s="9">
        <f>SUMIF(Table1[[#Headers],[Steam Consumption]:[CHW Consumption_2]], "DW*",D1488:AE1488)</f>
        <v>0</v>
      </c>
      <c r="AL1488" s="9">
        <f>Table1[[#This Row],[Total Elec Consumption]]*3.412</f>
        <v>106755.50899999999</v>
      </c>
      <c r="AM1488" s="9">
        <f>Table1[[#This Row],[Total Gas Consumption]]*1</f>
        <v>0</v>
      </c>
      <c r="AN1488" s="9">
        <f>Table1[[#This Row],[Total Steam Consumption]]*950/1000</f>
        <v>0</v>
      </c>
      <c r="AO1488" s="9">
        <f>Table1[[#This Row],[Total HW Consumption]]</f>
        <v>0</v>
      </c>
      <c r="AP1488" s="9">
        <f>Table1[[#This Row],[Total CHW Consumption]]</f>
        <v>0</v>
      </c>
      <c r="AQ1488" s="9">
        <f>Table1[[#This Row],[Total DW Consumption]]*0</f>
        <v>0</v>
      </c>
      <c r="AR1488" s="9">
        <f>SUM(Table1[[#This Row],[Total Elec Energy]:[Total DW Energy]])</f>
        <v>106755.50899999999</v>
      </c>
      <c r="AS1488" s="7">
        <f>IFERROR(Table1[[#This Row],[Total Building Energy (kBTU)]]/Table1[[#This Row],[Building Area]],0)</f>
        <v>1.2723227063618809</v>
      </c>
    </row>
    <row r="1489" spans="1:45" x14ac:dyDescent="0.25">
      <c r="A1489" s="4">
        <v>43191</v>
      </c>
      <c r="B1489" t="s">
        <v>109</v>
      </c>
      <c r="C1489">
        <f>VLOOKUP(Table1[[#This Row],[Building]],Building_Areas,2,FALSE)</f>
        <v>30886</v>
      </c>
      <c r="E1489">
        <v>11510</v>
      </c>
      <c r="F1489">
        <v>39272.120000000003</v>
      </c>
      <c r="G1489">
        <v>1.271518487340543</v>
      </c>
      <c r="K1489">
        <v>0</v>
      </c>
      <c r="N1489">
        <v>0</v>
      </c>
      <c r="AF1489" s="9">
        <f>SUMIF(Table1[[#Headers],[Steam Consumption]:[CHW Consumption_2]], "Elec*",D1489:AE1489)</f>
        <v>11510</v>
      </c>
      <c r="AG1489" s="9">
        <f>SUMIF(Table1[[#Headers],[Steam Consumption]:[CHW Consumption_2]], "Gas*",D1489:AE1489)</f>
        <v>0</v>
      </c>
      <c r="AH1489" s="9">
        <f>SUMIF(Table1[[#Headers],[Steam Consumption]:[CHW Consumption_2]], "Steam*",D1489:AE1489)</f>
        <v>0</v>
      </c>
      <c r="AI1489" s="9">
        <f>SUMIF(Table1[[#Headers],[Steam Consumption]:[CHW Consumption_2]], "HW *",D1489:AE1489)</f>
        <v>0</v>
      </c>
      <c r="AJ1489" s="9">
        <f>SUMIF(Table1[[#Headers],[Steam Consumption]:[CHW Consumption_2]], "CHW*",D1489:AE1489)</f>
        <v>0</v>
      </c>
      <c r="AK1489" s="9">
        <f>SUMIF(Table1[[#Headers],[Steam Consumption]:[CHW Consumption_2]], "DW*",D1489:AE1489)</f>
        <v>0</v>
      </c>
      <c r="AL1489" s="9">
        <f>Table1[[#This Row],[Total Elec Consumption]]*3.412</f>
        <v>39272.120000000003</v>
      </c>
      <c r="AM1489" s="9">
        <f>Table1[[#This Row],[Total Gas Consumption]]*1</f>
        <v>0</v>
      </c>
      <c r="AN1489" s="9">
        <f>Table1[[#This Row],[Total Steam Consumption]]*950/1000</f>
        <v>0</v>
      </c>
      <c r="AO1489" s="9">
        <f>Table1[[#This Row],[Total HW Consumption]]</f>
        <v>0</v>
      </c>
      <c r="AP1489" s="9">
        <f>Table1[[#This Row],[Total CHW Consumption]]</f>
        <v>0</v>
      </c>
      <c r="AQ1489" s="9">
        <f>Table1[[#This Row],[Total DW Consumption]]*0</f>
        <v>0</v>
      </c>
      <c r="AR1489" s="9">
        <f>SUM(Table1[[#This Row],[Total Elec Energy]:[Total DW Energy]])</f>
        <v>39272.120000000003</v>
      </c>
      <c r="AS1489" s="7">
        <f>IFERROR(Table1[[#This Row],[Total Building Energy (kBTU)]]/Table1[[#This Row],[Building Area]],0)</f>
        <v>1.2715184873405427</v>
      </c>
    </row>
    <row r="1490" spans="1:45" x14ac:dyDescent="0.25">
      <c r="A1490" s="4">
        <v>43435</v>
      </c>
      <c r="B1490" t="s">
        <v>115</v>
      </c>
      <c r="C1490">
        <f>VLOOKUP(Table1[[#This Row],[Building]],Building_Areas,2,FALSE)</f>
        <v>12876</v>
      </c>
      <c r="E1490">
        <v>4798.176470587845</v>
      </c>
      <c r="F1490">
        <v>16371.378117645731</v>
      </c>
      <c r="G1490">
        <v>1.2714645944117531</v>
      </c>
      <c r="AF1490" s="9">
        <f>SUMIF(Table1[[#Headers],[Steam Consumption]:[CHW Consumption_2]], "Elec*",D1490:AE1490)</f>
        <v>4798.176470587845</v>
      </c>
      <c r="AG1490" s="9">
        <f>SUMIF(Table1[[#Headers],[Steam Consumption]:[CHW Consumption_2]], "Gas*",D1490:AE1490)</f>
        <v>0</v>
      </c>
      <c r="AH1490" s="9">
        <f>SUMIF(Table1[[#Headers],[Steam Consumption]:[CHW Consumption_2]], "Steam*",D1490:AE1490)</f>
        <v>0</v>
      </c>
      <c r="AI1490" s="9">
        <f>SUMIF(Table1[[#Headers],[Steam Consumption]:[CHW Consumption_2]], "HW *",D1490:AE1490)</f>
        <v>0</v>
      </c>
      <c r="AJ1490" s="9">
        <f>SUMIF(Table1[[#Headers],[Steam Consumption]:[CHW Consumption_2]], "CHW*",D1490:AE1490)</f>
        <v>0</v>
      </c>
      <c r="AK1490" s="9">
        <f>SUMIF(Table1[[#Headers],[Steam Consumption]:[CHW Consumption_2]], "DW*",D1490:AE1490)</f>
        <v>0</v>
      </c>
      <c r="AL1490" s="9">
        <f>Table1[[#This Row],[Total Elec Consumption]]*3.412</f>
        <v>16371.378117645727</v>
      </c>
      <c r="AM1490" s="9">
        <f>Table1[[#This Row],[Total Gas Consumption]]*1</f>
        <v>0</v>
      </c>
      <c r="AN1490" s="9">
        <f>Table1[[#This Row],[Total Steam Consumption]]*950/1000</f>
        <v>0</v>
      </c>
      <c r="AO1490" s="9">
        <f>Table1[[#This Row],[Total HW Consumption]]</f>
        <v>0</v>
      </c>
      <c r="AP1490" s="9">
        <f>Table1[[#This Row],[Total CHW Consumption]]</f>
        <v>0</v>
      </c>
      <c r="AQ1490" s="9">
        <f>Table1[[#This Row],[Total DW Consumption]]*0</f>
        <v>0</v>
      </c>
      <c r="AR1490" s="9">
        <f>SUM(Table1[[#This Row],[Total Elec Energy]:[Total DW Energy]])</f>
        <v>16371.378117645727</v>
      </c>
      <c r="AS1490" s="7">
        <f>IFERROR(Table1[[#This Row],[Total Building Energy (kBTU)]]/Table1[[#This Row],[Building Area]],0)</f>
        <v>1.2714645944117526</v>
      </c>
    </row>
    <row r="1491" spans="1:45" x14ac:dyDescent="0.25">
      <c r="A1491" s="4">
        <v>44470</v>
      </c>
      <c r="B1491" t="s">
        <v>64</v>
      </c>
      <c r="C1491">
        <f>VLOOKUP(Table1[[#This Row],[Building]],Building_Areas,2,FALSE)</f>
        <v>80660</v>
      </c>
      <c r="F1491">
        <v>102394.85114285709</v>
      </c>
      <c r="G1491">
        <v>1.269462573057986</v>
      </c>
      <c r="H1491">
        <v>30010.21428571429</v>
      </c>
      <c r="I1491">
        <v>0</v>
      </c>
      <c r="AF1491" s="9">
        <f>SUMIF(Table1[[#Headers],[Steam Consumption]:[CHW Consumption_2]], "Elec*",D1491:AE1491)</f>
        <v>30010.21428571429</v>
      </c>
      <c r="AG1491" s="9">
        <f>SUMIF(Table1[[#Headers],[Steam Consumption]:[CHW Consumption_2]], "Gas*",D1491:AE1491)</f>
        <v>0</v>
      </c>
      <c r="AH1491" s="9">
        <f>SUMIF(Table1[[#Headers],[Steam Consumption]:[CHW Consumption_2]], "Steam*",D1491:AE1491)</f>
        <v>0</v>
      </c>
      <c r="AI1491" s="9">
        <f>SUMIF(Table1[[#Headers],[Steam Consumption]:[CHW Consumption_2]], "HW *",D1491:AE1491)</f>
        <v>0</v>
      </c>
      <c r="AJ1491" s="9">
        <f>SUMIF(Table1[[#Headers],[Steam Consumption]:[CHW Consumption_2]], "CHW*",D1491:AE1491)</f>
        <v>0</v>
      </c>
      <c r="AK1491" s="9">
        <f>SUMIF(Table1[[#Headers],[Steam Consumption]:[CHW Consumption_2]], "DW*",D1491:AE1491)</f>
        <v>0</v>
      </c>
      <c r="AL1491" s="9">
        <f>Table1[[#This Row],[Total Elec Consumption]]*3.412</f>
        <v>102394.85114285715</v>
      </c>
      <c r="AM1491" s="9">
        <f>Table1[[#This Row],[Total Gas Consumption]]*1</f>
        <v>0</v>
      </c>
      <c r="AN1491" s="9">
        <f>Table1[[#This Row],[Total Steam Consumption]]*950/1000</f>
        <v>0</v>
      </c>
      <c r="AO1491" s="9">
        <f>Table1[[#This Row],[Total HW Consumption]]</f>
        <v>0</v>
      </c>
      <c r="AP1491" s="9">
        <f>Table1[[#This Row],[Total CHW Consumption]]</f>
        <v>0</v>
      </c>
      <c r="AQ1491" s="9">
        <f>Table1[[#This Row],[Total DW Consumption]]*0</f>
        <v>0</v>
      </c>
      <c r="AR1491" s="9">
        <f>SUM(Table1[[#This Row],[Total Elec Energy]:[Total DW Energy]])</f>
        <v>102394.85114285715</v>
      </c>
      <c r="AS1491" s="7">
        <f>IFERROR(Table1[[#This Row],[Total Building Energy (kBTU)]]/Table1[[#This Row],[Building Area]],0)</f>
        <v>1.269462573057986</v>
      </c>
    </row>
    <row r="1492" spans="1:45" x14ac:dyDescent="0.25">
      <c r="A1492" s="4">
        <v>44317</v>
      </c>
      <c r="B1492" t="s">
        <v>64</v>
      </c>
      <c r="C1492">
        <f>VLOOKUP(Table1[[#This Row],[Building]],Building_Areas,2,FALSE)</f>
        <v>80660</v>
      </c>
      <c r="F1492">
        <v>102390.708</v>
      </c>
      <c r="G1492">
        <v>1.269411207537813</v>
      </c>
      <c r="H1492">
        <v>29621</v>
      </c>
      <c r="I1492">
        <v>388</v>
      </c>
      <c r="AF1492" s="9">
        <f>SUMIF(Table1[[#Headers],[Steam Consumption]:[CHW Consumption_2]], "Elec*",D1492:AE1492)</f>
        <v>30009</v>
      </c>
      <c r="AG1492" s="9">
        <f>SUMIF(Table1[[#Headers],[Steam Consumption]:[CHW Consumption_2]], "Gas*",D1492:AE1492)</f>
        <v>0</v>
      </c>
      <c r="AH1492" s="9">
        <f>SUMIF(Table1[[#Headers],[Steam Consumption]:[CHW Consumption_2]], "Steam*",D1492:AE1492)</f>
        <v>0</v>
      </c>
      <c r="AI1492" s="9">
        <f>SUMIF(Table1[[#Headers],[Steam Consumption]:[CHW Consumption_2]], "HW *",D1492:AE1492)</f>
        <v>0</v>
      </c>
      <c r="AJ1492" s="9">
        <f>SUMIF(Table1[[#Headers],[Steam Consumption]:[CHW Consumption_2]], "CHW*",D1492:AE1492)</f>
        <v>0</v>
      </c>
      <c r="AK1492" s="9">
        <f>SUMIF(Table1[[#Headers],[Steam Consumption]:[CHW Consumption_2]], "DW*",D1492:AE1492)</f>
        <v>0</v>
      </c>
      <c r="AL1492" s="9">
        <f>Table1[[#This Row],[Total Elec Consumption]]*3.412</f>
        <v>102390.708</v>
      </c>
      <c r="AM1492" s="9">
        <f>Table1[[#This Row],[Total Gas Consumption]]*1</f>
        <v>0</v>
      </c>
      <c r="AN1492" s="9">
        <f>Table1[[#This Row],[Total Steam Consumption]]*950/1000</f>
        <v>0</v>
      </c>
      <c r="AO1492" s="9">
        <f>Table1[[#This Row],[Total HW Consumption]]</f>
        <v>0</v>
      </c>
      <c r="AP1492" s="9">
        <f>Table1[[#This Row],[Total CHW Consumption]]</f>
        <v>0</v>
      </c>
      <c r="AQ1492" s="9">
        <f>Table1[[#This Row],[Total DW Consumption]]*0</f>
        <v>0</v>
      </c>
      <c r="AR1492" s="9">
        <f>SUM(Table1[[#This Row],[Total Elec Energy]:[Total DW Energy]])</f>
        <v>102390.708</v>
      </c>
      <c r="AS1492" s="7">
        <f>IFERROR(Table1[[#This Row],[Total Building Energy (kBTU)]]/Table1[[#This Row],[Building Area]],0)</f>
        <v>1.269411207537813</v>
      </c>
    </row>
    <row r="1493" spans="1:45" x14ac:dyDescent="0.25">
      <c r="A1493" s="4">
        <v>43617</v>
      </c>
      <c r="B1493" t="s">
        <v>65</v>
      </c>
      <c r="C1493">
        <f>VLOOKUP(Table1[[#This Row],[Building]],Building_Areas,2,FALSE)</f>
        <v>82554</v>
      </c>
      <c r="D1493">
        <v>0</v>
      </c>
      <c r="E1493">
        <v>30696.666666666661</v>
      </c>
      <c r="F1493">
        <v>104737.0266666667</v>
      </c>
      <c r="G1493">
        <v>1.2687092892732841</v>
      </c>
      <c r="AF1493" s="9">
        <f>SUMIF(Table1[[#Headers],[Steam Consumption]:[CHW Consumption_2]], "Elec*",D1493:AE1493)</f>
        <v>30696.666666666661</v>
      </c>
      <c r="AG1493" s="9">
        <f>SUMIF(Table1[[#Headers],[Steam Consumption]:[CHW Consumption_2]], "Gas*",D1493:AE1493)</f>
        <v>0</v>
      </c>
      <c r="AH1493" s="9">
        <f>SUMIF(Table1[[#Headers],[Steam Consumption]:[CHW Consumption_2]], "Steam*",D1493:AE1493)</f>
        <v>0</v>
      </c>
      <c r="AI1493" s="9">
        <f>SUMIF(Table1[[#Headers],[Steam Consumption]:[CHW Consumption_2]], "HW *",D1493:AE1493)</f>
        <v>0</v>
      </c>
      <c r="AJ1493" s="9">
        <f>SUMIF(Table1[[#Headers],[Steam Consumption]:[CHW Consumption_2]], "CHW*",D1493:AE1493)</f>
        <v>0</v>
      </c>
      <c r="AK1493" s="9">
        <f>SUMIF(Table1[[#Headers],[Steam Consumption]:[CHW Consumption_2]], "DW*",D1493:AE1493)</f>
        <v>0</v>
      </c>
      <c r="AL1493" s="9">
        <f>Table1[[#This Row],[Total Elec Consumption]]*3.412</f>
        <v>104737.02666666664</v>
      </c>
      <c r="AM1493" s="9">
        <f>Table1[[#This Row],[Total Gas Consumption]]*1</f>
        <v>0</v>
      </c>
      <c r="AN1493" s="9">
        <f>Table1[[#This Row],[Total Steam Consumption]]*950/1000</f>
        <v>0</v>
      </c>
      <c r="AO1493" s="9">
        <f>Table1[[#This Row],[Total HW Consumption]]</f>
        <v>0</v>
      </c>
      <c r="AP1493" s="9">
        <f>Table1[[#This Row],[Total CHW Consumption]]</f>
        <v>0</v>
      </c>
      <c r="AQ1493" s="9">
        <f>Table1[[#This Row],[Total DW Consumption]]*0</f>
        <v>0</v>
      </c>
      <c r="AR1493" s="9">
        <f>SUM(Table1[[#This Row],[Total Elec Energy]:[Total DW Energy]])</f>
        <v>104737.02666666664</v>
      </c>
      <c r="AS1493" s="7">
        <f>IFERROR(Table1[[#This Row],[Total Building Energy (kBTU)]]/Table1[[#This Row],[Building Area]],0)</f>
        <v>1.2687092892732834</v>
      </c>
    </row>
    <row r="1494" spans="1:45" x14ac:dyDescent="0.25">
      <c r="A1494" s="4">
        <v>44562</v>
      </c>
      <c r="B1494" t="s">
        <v>122</v>
      </c>
      <c r="C1494">
        <f>VLOOKUP(Table1[[#This Row],[Building]],Building_Areas,2,FALSE)</f>
        <v>83906</v>
      </c>
      <c r="D1494">
        <v>0</v>
      </c>
      <c r="F1494">
        <v>106436.85257142851</v>
      </c>
      <c r="G1494">
        <v>1.268524927554985</v>
      </c>
      <c r="H1494">
        <v>22745.142857142859</v>
      </c>
      <c r="I1494">
        <v>8449.7142857142844</v>
      </c>
      <c r="N1494">
        <v>0</v>
      </c>
      <c r="AF1494" s="9">
        <f>SUMIF(Table1[[#Headers],[Steam Consumption]:[CHW Consumption_2]], "Elec*",D1494:AE1494)</f>
        <v>31194.857142857145</v>
      </c>
      <c r="AG1494" s="9">
        <f>SUMIF(Table1[[#Headers],[Steam Consumption]:[CHW Consumption_2]], "Gas*",D1494:AE1494)</f>
        <v>0</v>
      </c>
      <c r="AH1494" s="9">
        <f>SUMIF(Table1[[#Headers],[Steam Consumption]:[CHW Consumption_2]], "Steam*",D1494:AE1494)</f>
        <v>0</v>
      </c>
      <c r="AI1494" s="9">
        <f>SUMIF(Table1[[#Headers],[Steam Consumption]:[CHW Consumption_2]], "HW *",D1494:AE1494)</f>
        <v>0</v>
      </c>
      <c r="AJ1494" s="9">
        <f>SUMIF(Table1[[#Headers],[Steam Consumption]:[CHW Consumption_2]], "CHW*",D1494:AE1494)</f>
        <v>0</v>
      </c>
      <c r="AK1494" s="9">
        <f>SUMIF(Table1[[#Headers],[Steam Consumption]:[CHW Consumption_2]], "DW*",D1494:AE1494)</f>
        <v>0</v>
      </c>
      <c r="AL1494" s="9">
        <f>Table1[[#This Row],[Total Elec Consumption]]*3.412</f>
        <v>106436.85257142858</v>
      </c>
      <c r="AM1494" s="9">
        <f>Table1[[#This Row],[Total Gas Consumption]]*1</f>
        <v>0</v>
      </c>
      <c r="AN1494" s="9">
        <f>Table1[[#This Row],[Total Steam Consumption]]*950/1000</f>
        <v>0</v>
      </c>
      <c r="AO1494" s="9">
        <f>Table1[[#This Row],[Total HW Consumption]]</f>
        <v>0</v>
      </c>
      <c r="AP1494" s="9">
        <f>Table1[[#This Row],[Total CHW Consumption]]</f>
        <v>0</v>
      </c>
      <c r="AQ1494" s="9">
        <f>Table1[[#This Row],[Total DW Consumption]]*0</f>
        <v>0</v>
      </c>
      <c r="AR1494" s="9">
        <f>SUM(Table1[[#This Row],[Total Elec Energy]:[Total DW Energy]])</f>
        <v>106436.85257142858</v>
      </c>
      <c r="AS1494" s="7">
        <f>IFERROR(Table1[[#This Row],[Total Building Energy (kBTU)]]/Table1[[#This Row],[Building Area]],0)</f>
        <v>1.268524927554985</v>
      </c>
    </row>
    <row r="1495" spans="1:45" x14ac:dyDescent="0.25">
      <c r="A1495" s="4">
        <v>43556</v>
      </c>
      <c r="B1495" t="s">
        <v>122</v>
      </c>
      <c r="C1495">
        <f>VLOOKUP(Table1[[#This Row],[Building]],Building_Areas,2,FALSE)</f>
        <v>83906</v>
      </c>
      <c r="D1495">
        <v>0</v>
      </c>
      <c r="F1495">
        <v>106143.5535064935</v>
      </c>
      <c r="G1495">
        <v>1.2650293603138449</v>
      </c>
      <c r="H1495">
        <v>20663.18181818182</v>
      </c>
      <c r="I1495">
        <v>10445.71428571429</v>
      </c>
      <c r="N1495">
        <v>0</v>
      </c>
      <c r="AF1495" s="9">
        <f>SUMIF(Table1[[#Headers],[Steam Consumption]:[CHW Consumption_2]], "Elec*",D1495:AE1495)</f>
        <v>31108.89610389611</v>
      </c>
      <c r="AG1495" s="9">
        <f>SUMIF(Table1[[#Headers],[Steam Consumption]:[CHW Consumption_2]], "Gas*",D1495:AE1495)</f>
        <v>0</v>
      </c>
      <c r="AH1495" s="9">
        <f>SUMIF(Table1[[#Headers],[Steam Consumption]:[CHW Consumption_2]], "Steam*",D1495:AE1495)</f>
        <v>0</v>
      </c>
      <c r="AI1495" s="9">
        <f>SUMIF(Table1[[#Headers],[Steam Consumption]:[CHW Consumption_2]], "HW *",D1495:AE1495)</f>
        <v>0</v>
      </c>
      <c r="AJ1495" s="9">
        <f>SUMIF(Table1[[#Headers],[Steam Consumption]:[CHW Consumption_2]], "CHW*",D1495:AE1495)</f>
        <v>0</v>
      </c>
      <c r="AK1495" s="9">
        <f>SUMIF(Table1[[#Headers],[Steam Consumption]:[CHW Consumption_2]], "DW*",D1495:AE1495)</f>
        <v>0</v>
      </c>
      <c r="AL1495" s="9">
        <f>Table1[[#This Row],[Total Elec Consumption]]*3.412</f>
        <v>106143.55350649352</v>
      </c>
      <c r="AM1495" s="9">
        <f>Table1[[#This Row],[Total Gas Consumption]]*1</f>
        <v>0</v>
      </c>
      <c r="AN1495" s="9">
        <f>Table1[[#This Row],[Total Steam Consumption]]*950/1000</f>
        <v>0</v>
      </c>
      <c r="AO1495" s="9">
        <f>Table1[[#This Row],[Total HW Consumption]]</f>
        <v>0</v>
      </c>
      <c r="AP1495" s="9">
        <f>Table1[[#This Row],[Total CHW Consumption]]</f>
        <v>0</v>
      </c>
      <c r="AQ1495" s="9">
        <f>Table1[[#This Row],[Total DW Consumption]]*0</f>
        <v>0</v>
      </c>
      <c r="AR1495" s="9">
        <f>SUM(Table1[[#This Row],[Total Elec Energy]:[Total DW Energy]])</f>
        <v>106143.55350649352</v>
      </c>
      <c r="AS1495" s="7">
        <f>IFERROR(Table1[[#This Row],[Total Building Energy (kBTU)]]/Table1[[#This Row],[Building Area]],0)</f>
        <v>1.2650293603138456</v>
      </c>
    </row>
    <row r="1496" spans="1:45" x14ac:dyDescent="0.25">
      <c r="A1496" s="4">
        <v>44348</v>
      </c>
      <c r="B1496" t="s">
        <v>64</v>
      </c>
      <c r="C1496">
        <f>VLOOKUP(Table1[[#This Row],[Building]],Building_Areas,2,FALSE)</f>
        <v>80660</v>
      </c>
      <c r="F1496">
        <v>101837.96400000001</v>
      </c>
      <c r="G1496">
        <v>1.262558442846516</v>
      </c>
      <c r="H1496">
        <v>29538</v>
      </c>
      <c r="I1496">
        <v>309</v>
      </c>
      <c r="AF1496" s="9">
        <f>SUMIF(Table1[[#Headers],[Steam Consumption]:[CHW Consumption_2]], "Elec*",D1496:AE1496)</f>
        <v>29847</v>
      </c>
      <c r="AG1496" s="9">
        <f>SUMIF(Table1[[#Headers],[Steam Consumption]:[CHW Consumption_2]], "Gas*",D1496:AE1496)</f>
        <v>0</v>
      </c>
      <c r="AH1496" s="9">
        <f>SUMIF(Table1[[#Headers],[Steam Consumption]:[CHW Consumption_2]], "Steam*",D1496:AE1496)</f>
        <v>0</v>
      </c>
      <c r="AI1496" s="9">
        <f>SUMIF(Table1[[#Headers],[Steam Consumption]:[CHW Consumption_2]], "HW *",D1496:AE1496)</f>
        <v>0</v>
      </c>
      <c r="AJ1496" s="9">
        <f>SUMIF(Table1[[#Headers],[Steam Consumption]:[CHW Consumption_2]], "CHW*",D1496:AE1496)</f>
        <v>0</v>
      </c>
      <c r="AK1496" s="9">
        <f>SUMIF(Table1[[#Headers],[Steam Consumption]:[CHW Consumption_2]], "DW*",D1496:AE1496)</f>
        <v>0</v>
      </c>
      <c r="AL1496" s="9">
        <f>Table1[[#This Row],[Total Elec Consumption]]*3.412</f>
        <v>101837.96399999999</v>
      </c>
      <c r="AM1496" s="9">
        <f>Table1[[#This Row],[Total Gas Consumption]]*1</f>
        <v>0</v>
      </c>
      <c r="AN1496" s="9">
        <f>Table1[[#This Row],[Total Steam Consumption]]*950/1000</f>
        <v>0</v>
      </c>
      <c r="AO1496" s="9">
        <f>Table1[[#This Row],[Total HW Consumption]]</f>
        <v>0</v>
      </c>
      <c r="AP1496" s="9">
        <f>Table1[[#This Row],[Total CHW Consumption]]</f>
        <v>0</v>
      </c>
      <c r="AQ1496" s="9">
        <f>Table1[[#This Row],[Total DW Consumption]]*0</f>
        <v>0</v>
      </c>
      <c r="AR1496" s="9">
        <f>SUM(Table1[[#This Row],[Total Elec Energy]:[Total DW Energy]])</f>
        <v>101837.96399999999</v>
      </c>
      <c r="AS1496" s="7">
        <f>IFERROR(Table1[[#This Row],[Total Building Energy (kBTU)]]/Table1[[#This Row],[Building Area]],0)</f>
        <v>1.2625584428465162</v>
      </c>
    </row>
    <row r="1497" spans="1:45" x14ac:dyDescent="0.25">
      <c r="A1497" s="4">
        <v>44682</v>
      </c>
      <c r="B1497" t="s">
        <v>69</v>
      </c>
      <c r="C1497">
        <f>VLOOKUP(Table1[[#This Row],[Building]],Building_Areas,2,FALSE)</f>
        <v>12402</v>
      </c>
      <c r="E1497">
        <v>4588</v>
      </c>
      <c r="F1497">
        <v>15654.255999999999</v>
      </c>
      <c r="G1497">
        <v>1.2622364134816959</v>
      </c>
      <c r="AF1497" s="9">
        <f>SUMIF(Table1[[#Headers],[Steam Consumption]:[CHW Consumption_2]], "Elec*",D1497:AE1497)</f>
        <v>4588</v>
      </c>
      <c r="AG1497" s="9">
        <f>SUMIF(Table1[[#Headers],[Steam Consumption]:[CHW Consumption_2]], "Gas*",D1497:AE1497)</f>
        <v>0</v>
      </c>
      <c r="AH1497" s="9">
        <f>SUMIF(Table1[[#Headers],[Steam Consumption]:[CHW Consumption_2]], "Steam*",D1497:AE1497)</f>
        <v>0</v>
      </c>
      <c r="AI1497" s="9">
        <f>SUMIF(Table1[[#Headers],[Steam Consumption]:[CHW Consumption_2]], "HW *",D1497:AE1497)</f>
        <v>0</v>
      </c>
      <c r="AJ1497" s="9">
        <f>SUMIF(Table1[[#Headers],[Steam Consumption]:[CHW Consumption_2]], "CHW*",D1497:AE1497)</f>
        <v>0</v>
      </c>
      <c r="AK1497" s="9">
        <f>SUMIF(Table1[[#Headers],[Steam Consumption]:[CHW Consumption_2]], "DW*",D1497:AE1497)</f>
        <v>0</v>
      </c>
      <c r="AL1497" s="9">
        <f>Table1[[#This Row],[Total Elec Consumption]]*3.412</f>
        <v>15654.255999999999</v>
      </c>
      <c r="AM1497" s="9">
        <f>Table1[[#This Row],[Total Gas Consumption]]*1</f>
        <v>0</v>
      </c>
      <c r="AN1497" s="9">
        <f>Table1[[#This Row],[Total Steam Consumption]]*950/1000</f>
        <v>0</v>
      </c>
      <c r="AO1497" s="9">
        <f>Table1[[#This Row],[Total HW Consumption]]</f>
        <v>0</v>
      </c>
      <c r="AP1497" s="9">
        <f>Table1[[#This Row],[Total CHW Consumption]]</f>
        <v>0</v>
      </c>
      <c r="AQ1497" s="9">
        <f>Table1[[#This Row],[Total DW Consumption]]*0</f>
        <v>0</v>
      </c>
      <c r="AR1497" s="9">
        <f>SUM(Table1[[#This Row],[Total Elec Energy]:[Total DW Energy]])</f>
        <v>15654.255999999999</v>
      </c>
      <c r="AS1497" s="7">
        <f>IFERROR(Table1[[#This Row],[Total Building Energy (kBTU)]]/Table1[[#This Row],[Building Area]],0)</f>
        <v>1.2622364134816964</v>
      </c>
    </row>
    <row r="1498" spans="1:45" x14ac:dyDescent="0.25">
      <c r="A1498" s="4">
        <v>44013</v>
      </c>
      <c r="B1498" t="s">
        <v>121</v>
      </c>
      <c r="C1498">
        <f>VLOOKUP(Table1[[#This Row],[Building]],Building_Areas,2,FALSE)</f>
        <v>36500</v>
      </c>
      <c r="E1498">
        <v>13485</v>
      </c>
      <c r="F1498">
        <v>46010.82</v>
      </c>
      <c r="G1498">
        <v>1.260570410958904</v>
      </c>
      <c r="K1498">
        <v>0</v>
      </c>
      <c r="N1498">
        <v>0</v>
      </c>
      <c r="AF1498" s="9">
        <f>SUMIF(Table1[[#Headers],[Steam Consumption]:[CHW Consumption_2]], "Elec*",D1498:AE1498)</f>
        <v>13485</v>
      </c>
      <c r="AG1498" s="9">
        <f>SUMIF(Table1[[#Headers],[Steam Consumption]:[CHW Consumption_2]], "Gas*",D1498:AE1498)</f>
        <v>0</v>
      </c>
      <c r="AH1498" s="9">
        <f>SUMIF(Table1[[#Headers],[Steam Consumption]:[CHW Consumption_2]], "Steam*",D1498:AE1498)</f>
        <v>0</v>
      </c>
      <c r="AI1498" s="9">
        <f>SUMIF(Table1[[#Headers],[Steam Consumption]:[CHW Consumption_2]], "HW *",D1498:AE1498)</f>
        <v>0</v>
      </c>
      <c r="AJ1498" s="9">
        <f>SUMIF(Table1[[#Headers],[Steam Consumption]:[CHW Consumption_2]], "CHW*",D1498:AE1498)</f>
        <v>0</v>
      </c>
      <c r="AK1498" s="9">
        <f>SUMIF(Table1[[#Headers],[Steam Consumption]:[CHW Consumption_2]], "DW*",D1498:AE1498)</f>
        <v>0</v>
      </c>
      <c r="AL1498" s="9">
        <f>Table1[[#This Row],[Total Elec Consumption]]*3.412</f>
        <v>46010.82</v>
      </c>
      <c r="AM1498" s="9">
        <f>Table1[[#This Row],[Total Gas Consumption]]*1</f>
        <v>0</v>
      </c>
      <c r="AN1498" s="9">
        <f>Table1[[#This Row],[Total Steam Consumption]]*950/1000</f>
        <v>0</v>
      </c>
      <c r="AO1498" s="9">
        <f>Table1[[#This Row],[Total HW Consumption]]</f>
        <v>0</v>
      </c>
      <c r="AP1498" s="9">
        <f>Table1[[#This Row],[Total CHW Consumption]]</f>
        <v>0</v>
      </c>
      <c r="AQ1498" s="9">
        <f>Table1[[#This Row],[Total DW Consumption]]*0</f>
        <v>0</v>
      </c>
      <c r="AR1498" s="9">
        <f>SUM(Table1[[#This Row],[Total Elec Energy]:[Total DW Energy]])</f>
        <v>46010.82</v>
      </c>
      <c r="AS1498" s="7">
        <f>IFERROR(Table1[[#This Row],[Total Building Energy (kBTU)]]/Table1[[#This Row],[Building Area]],0)</f>
        <v>1.2605704109589042</v>
      </c>
    </row>
    <row r="1499" spans="1:45" x14ac:dyDescent="0.25">
      <c r="A1499" s="4">
        <v>44501</v>
      </c>
      <c r="B1499" t="s">
        <v>194</v>
      </c>
      <c r="C1499">
        <f>VLOOKUP(Table1[[#This Row],[Building]],Building_Areas,2,FALSE)</f>
        <v>93667</v>
      </c>
      <c r="F1499">
        <v>434866.35399999999</v>
      </c>
      <c r="G1499">
        <v>4.6426847662463837</v>
      </c>
      <c r="H1499">
        <v>0</v>
      </c>
      <c r="I1499">
        <v>8582</v>
      </c>
      <c r="K1499">
        <v>88570</v>
      </c>
      <c r="L1499">
        <v>405496</v>
      </c>
      <c r="AF1499" s="9">
        <f>SUMIF(Table1[[#Headers],[Steam Consumption]:[CHW Consumption_2]], "Elec*",D1499:AE1499)</f>
        <v>8582</v>
      </c>
      <c r="AG1499" s="9">
        <f>SUMIF(Table1[[#Headers],[Steam Consumption]:[CHW Consumption_2]], "Gas*",D1499:AE1499)</f>
        <v>0</v>
      </c>
      <c r="AH1499" s="9">
        <f>SUMIF(Table1[[#Headers],[Steam Consumption]:[CHW Consumption_2]], "Steam*",D1499:AE1499)</f>
        <v>0</v>
      </c>
      <c r="AI1499" s="9">
        <f>SUMIF(Table1[[#Headers],[Steam Consumption]:[CHW Consumption_2]], "HW *",D1499:AE1499)</f>
        <v>88570</v>
      </c>
      <c r="AJ1499" s="9">
        <f>SUMIF(Table1[[#Headers],[Steam Consumption]:[CHW Consumption_2]], "CHW*",D1499:AE1499)</f>
        <v>0</v>
      </c>
      <c r="AK1499" s="9">
        <f>SUMIF(Table1[[#Headers],[Steam Consumption]:[CHW Consumption_2]], "DW*",D1499:AE1499)</f>
        <v>405496</v>
      </c>
      <c r="AL1499" s="9">
        <f>Table1[[#This Row],[Total Elec Consumption]]*3.412</f>
        <v>29281.784</v>
      </c>
      <c r="AM1499" s="9">
        <f>Table1[[#This Row],[Total Gas Consumption]]*1</f>
        <v>0</v>
      </c>
      <c r="AN1499" s="9">
        <f>Table1[[#This Row],[Total Steam Consumption]]*950/1000</f>
        <v>0</v>
      </c>
      <c r="AO1499" s="9">
        <f>Table1[[#This Row],[Total HW Consumption]]</f>
        <v>88570</v>
      </c>
      <c r="AP1499" s="9">
        <f>Table1[[#This Row],[Total CHW Consumption]]</f>
        <v>0</v>
      </c>
      <c r="AQ1499" s="9">
        <f>Table1[[#This Row],[Total DW Consumption]]*0</f>
        <v>0</v>
      </c>
      <c r="AR1499" s="9">
        <f>SUM(Table1[[#This Row],[Total Elec Energy]:[Total DW Energy]])</f>
        <v>117851.784</v>
      </c>
      <c r="AS1499" s="7">
        <f>IFERROR(Table1[[#This Row],[Total Building Energy (kBTU)]]/Table1[[#This Row],[Building Area]],0)</f>
        <v>1.2581996220654019</v>
      </c>
    </row>
    <row r="1500" spans="1:45" x14ac:dyDescent="0.25">
      <c r="A1500" s="4">
        <v>44501</v>
      </c>
      <c r="B1500" t="s">
        <v>122</v>
      </c>
      <c r="C1500">
        <f>VLOOKUP(Table1[[#This Row],[Building]],Building_Areas,2,FALSE)</f>
        <v>83906</v>
      </c>
      <c r="D1500">
        <v>0</v>
      </c>
      <c r="F1500">
        <v>105533.16</v>
      </c>
      <c r="G1500">
        <v>1.257754630181394</v>
      </c>
      <c r="H1500">
        <v>22414</v>
      </c>
      <c r="I1500">
        <v>8516</v>
      </c>
      <c r="N1500">
        <v>0</v>
      </c>
      <c r="AF1500" s="9">
        <f>SUMIF(Table1[[#Headers],[Steam Consumption]:[CHW Consumption_2]], "Elec*",D1500:AE1500)</f>
        <v>30930</v>
      </c>
      <c r="AG1500" s="9">
        <f>SUMIF(Table1[[#Headers],[Steam Consumption]:[CHW Consumption_2]], "Gas*",D1500:AE1500)</f>
        <v>0</v>
      </c>
      <c r="AH1500" s="9">
        <f>SUMIF(Table1[[#Headers],[Steam Consumption]:[CHW Consumption_2]], "Steam*",D1500:AE1500)</f>
        <v>0</v>
      </c>
      <c r="AI1500" s="9">
        <f>SUMIF(Table1[[#Headers],[Steam Consumption]:[CHW Consumption_2]], "HW *",D1500:AE1500)</f>
        <v>0</v>
      </c>
      <c r="AJ1500" s="9">
        <f>SUMIF(Table1[[#Headers],[Steam Consumption]:[CHW Consumption_2]], "CHW*",D1500:AE1500)</f>
        <v>0</v>
      </c>
      <c r="AK1500" s="9">
        <f>SUMIF(Table1[[#Headers],[Steam Consumption]:[CHW Consumption_2]], "DW*",D1500:AE1500)</f>
        <v>0</v>
      </c>
      <c r="AL1500" s="9">
        <f>Table1[[#This Row],[Total Elec Consumption]]*3.412</f>
        <v>105533.16</v>
      </c>
      <c r="AM1500" s="9">
        <f>Table1[[#This Row],[Total Gas Consumption]]*1</f>
        <v>0</v>
      </c>
      <c r="AN1500" s="9">
        <f>Table1[[#This Row],[Total Steam Consumption]]*950/1000</f>
        <v>0</v>
      </c>
      <c r="AO1500" s="9">
        <f>Table1[[#This Row],[Total HW Consumption]]</f>
        <v>0</v>
      </c>
      <c r="AP1500" s="9">
        <f>Table1[[#This Row],[Total CHW Consumption]]</f>
        <v>0</v>
      </c>
      <c r="AQ1500" s="9">
        <f>Table1[[#This Row],[Total DW Consumption]]*0</f>
        <v>0</v>
      </c>
      <c r="AR1500" s="9">
        <f>SUM(Table1[[#This Row],[Total Elec Energy]:[Total DW Energy]])</f>
        <v>105533.16</v>
      </c>
      <c r="AS1500" s="7">
        <f>IFERROR(Table1[[#This Row],[Total Building Energy (kBTU)]]/Table1[[#This Row],[Building Area]],0)</f>
        <v>1.2577546301813936</v>
      </c>
    </row>
    <row r="1501" spans="1:45" x14ac:dyDescent="0.25">
      <c r="A1501" s="4">
        <v>44440</v>
      </c>
      <c r="B1501" t="s">
        <v>64</v>
      </c>
      <c r="C1501">
        <f>VLOOKUP(Table1[[#This Row],[Building]],Building_Areas,2,FALSE)</f>
        <v>80660</v>
      </c>
      <c r="F1501">
        <v>101298.868</v>
      </c>
      <c r="G1501">
        <v>1.255874882221671</v>
      </c>
      <c r="H1501">
        <v>29689</v>
      </c>
      <c r="I1501">
        <v>0</v>
      </c>
      <c r="AF1501" s="9">
        <f>SUMIF(Table1[[#Headers],[Steam Consumption]:[CHW Consumption_2]], "Elec*",D1501:AE1501)</f>
        <v>29689</v>
      </c>
      <c r="AG1501" s="9">
        <f>SUMIF(Table1[[#Headers],[Steam Consumption]:[CHW Consumption_2]], "Gas*",D1501:AE1501)</f>
        <v>0</v>
      </c>
      <c r="AH1501" s="9">
        <f>SUMIF(Table1[[#Headers],[Steam Consumption]:[CHW Consumption_2]], "Steam*",D1501:AE1501)</f>
        <v>0</v>
      </c>
      <c r="AI1501" s="9">
        <f>SUMIF(Table1[[#Headers],[Steam Consumption]:[CHW Consumption_2]], "HW *",D1501:AE1501)</f>
        <v>0</v>
      </c>
      <c r="AJ1501" s="9">
        <f>SUMIF(Table1[[#Headers],[Steam Consumption]:[CHW Consumption_2]], "CHW*",D1501:AE1501)</f>
        <v>0</v>
      </c>
      <c r="AK1501" s="9">
        <f>SUMIF(Table1[[#Headers],[Steam Consumption]:[CHW Consumption_2]], "DW*",D1501:AE1501)</f>
        <v>0</v>
      </c>
      <c r="AL1501" s="9">
        <f>Table1[[#This Row],[Total Elec Consumption]]*3.412</f>
        <v>101298.868</v>
      </c>
      <c r="AM1501" s="9">
        <f>Table1[[#This Row],[Total Gas Consumption]]*1</f>
        <v>0</v>
      </c>
      <c r="AN1501" s="9">
        <f>Table1[[#This Row],[Total Steam Consumption]]*950/1000</f>
        <v>0</v>
      </c>
      <c r="AO1501" s="9">
        <f>Table1[[#This Row],[Total HW Consumption]]</f>
        <v>0</v>
      </c>
      <c r="AP1501" s="9">
        <f>Table1[[#This Row],[Total CHW Consumption]]</f>
        <v>0</v>
      </c>
      <c r="AQ1501" s="9">
        <f>Table1[[#This Row],[Total DW Consumption]]*0</f>
        <v>0</v>
      </c>
      <c r="AR1501" s="9">
        <f>SUM(Table1[[#This Row],[Total Elec Energy]:[Total DW Energy]])</f>
        <v>101298.868</v>
      </c>
      <c r="AS1501" s="7">
        <f>IFERROR(Table1[[#This Row],[Total Building Energy (kBTU)]]/Table1[[#This Row],[Building Area]],0)</f>
        <v>1.2558748822216712</v>
      </c>
    </row>
    <row r="1502" spans="1:45" x14ac:dyDescent="0.25">
      <c r="A1502" s="4">
        <v>44136</v>
      </c>
      <c r="B1502" t="s">
        <v>110</v>
      </c>
      <c r="C1502">
        <f>VLOOKUP(Table1[[#This Row],[Building]],Building_Areas,2,FALSE)</f>
        <v>24062</v>
      </c>
      <c r="E1502">
        <v>321.42857142857139</v>
      </c>
      <c r="F1502">
        <v>30213.245747702589</v>
      </c>
      <c r="G1502">
        <v>1.2556414989486571</v>
      </c>
      <c r="H1502">
        <v>5997.7777777777774</v>
      </c>
      <c r="I1502">
        <v>2535.78947368421</v>
      </c>
      <c r="L1502">
        <v>0</v>
      </c>
      <c r="AF1502" s="9">
        <f>SUMIF(Table1[[#Headers],[Steam Consumption]:[CHW Consumption_2]], "Elec*",D1502:AE1502)</f>
        <v>8854.9958228905598</v>
      </c>
      <c r="AG1502" s="9">
        <f>SUMIF(Table1[[#Headers],[Steam Consumption]:[CHW Consumption_2]], "Gas*",D1502:AE1502)</f>
        <v>0</v>
      </c>
      <c r="AH1502" s="9">
        <f>SUMIF(Table1[[#Headers],[Steam Consumption]:[CHW Consumption_2]], "Steam*",D1502:AE1502)</f>
        <v>0</v>
      </c>
      <c r="AI1502" s="9">
        <f>SUMIF(Table1[[#Headers],[Steam Consumption]:[CHW Consumption_2]], "HW *",D1502:AE1502)</f>
        <v>0</v>
      </c>
      <c r="AJ1502" s="9">
        <f>SUMIF(Table1[[#Headers],[Steam Consumption]:[CHW Consumption_2]], "CHW*",D1502:AE1502)</f>
        <v>0</v>
      </c>
      <c r="AK1502" s="9">
        <f>SUMIF(Table1[[#Headers],[Steam Consumption]:[CHW Consumption_2]], "DW*",D1502:AE1502)</f>
        <v>0</v>
      </c>
      <c r="AL1502" s="9">
        <f>Table1[[#This Row],[Total Elec Consumption]]*3.412</f>
        <v>30213.245747702589</v>
      </c>
      <c r="AM1502" s="9">
        <f>Table1[[#This Row],[Total Gas Consumption]]*1</f>
        <v>0</v>
      </c>
      <c r="AN1502" s="9">
        <f>Table1[[#This Row],[Total Steam Consumption]]*950/1000</f>
        <v>0</v>
      </c>
      <c r="AO1502" s="9">
        <f>Table1[[#This Row],[Total HW Consumption]]</f>
        <v>0</v>
      </c>
      <c r="AP1502" s="9">
        <f>Table1[[#This Row],[Total CHW Consumption]]</f>
        <v>0</v>
      </c>
      <c r="AQ1502" s="9">
        <f>Table1[[#This Row],[Total DW Consumption]]*0</f>
        <v>0</v>
      </c>
      <c r="AR1502" s="9">
        <f>SUM(Table1[[#This Row],[Total Elec Energy]:[Total DW Energy]])</f>
        <v>30213.245747702589</v>
      </c>
      <c r="AS1502" s="7">
        <f>IFERROR(Table1[[#This Row],[Total Building Energy (kBTU)]]/Table1[[#This Row],[Building Area]],0)</f>
        <v>1.2556414989486573</v>
      </c>
    </row>
    <row r="1503" spans="1:45" x14ac:dyDescent="0.25">
      <c r="A1503" s="4">
        <v>43191</v>
      </c>
      <c r="B1503" t="s">
        <v>115</v>
      </c>
      <c r="C1503">
        <f>VLOOKUP(Table1[[#This Row],[Building]],Building_Areas,2,FALSE)</f>
        <v>12876</v>
      </c>
      <c r="E1503">
        <v>4737</v>
      </c>
      <c r="F1503">
        <v>16162.644</v>
      </c>
      <c r="G1503">
        <v>1.255253494874184</v>
      </c>
      <c r="AF1503" s="9">
        <f>SUMIF(Table1[[#Headers],[Steam Consumption]:[CHW Consumption_2]], "Elec*",D1503:AE1503)</f>
        <v>4737</v>
      </c>
      <c r="AG1503" s="9">
        <f>SUMIF(Table1[[#Headers],[Steam Consumption]:[CHW Consumption_2]], "Gas*",D1503:AE1503)</f>
        <v>0</v>
      </c>
      <c r="AH1503" s="9">
        <f>SUMIF(Table1[[#Headers],[Steam Consumption]:[CHW Consumption_2]], "Steam*",D1503:AE1503)</f>
        <v>0</v>
      </c>
      <c r="AI1503" s="9">
        <f>SUMIF(Table1[[#Headers],[Steam Consumption]:[CHW Consumption_2]], "HW *",D1503:AE1503)</f>
        <v>0</v>
      </c>
      <c r="AJ1503" s="9">
        <f>SUMIF(Table1[[#Headers],[Steam Consumption]:[CHW Consumption_2]], "CHW*",D1503:AE1503)</f>
        <v>0</v>
      </c>
      <c r="AK1503" s="9">
        <f>SUMIF(Table1[[#Headers],[Steam Consumption]:[CHW Consumption_2]], "DW*",D1503:AE1503)</f>
        <v>0</v>
      </c>
      <c r="AL1503" s="9">
        <f>Table1[[#This Row],[Total Elec Consumption]]*3.412</f>
        <v>16162.644</v>
      </c>
      <c r="AM1503" s="9">
        <f>Table1[[#This Row],[Total Gas Consumption]]*1</f>
        <v>0</v>
      </c>
      <c r="AN1503" s="9">
        <f>Table1[[#This Row],[Total Steam Consumption]]*950/1000</f>
        <v>0</v>
      </c>
      <c r="AO1503" s="9">
        <f>Table1[[#This Row],[Total HW Consumption]]</f>
        <v>0</v>
      </c>
      <c r="AP1503" s="9">
        <f>Table1[[#This Row],[Total CHW Consumption]]</f>
        <v>0</v>
      </c>
      <c r="AQ1503" s="9">
        <f>Table1[[#This Row],[Total DW Consumption]]*0</f>
        <v>0</v>
      </c>
      <c r="AR1503" s="9">
        <f>SUM(Table1[[#This Row],[Total Elec Energy]:[Total DW Energy]])</f>
        <v>16162.644</v>
      </c>
      <c r="AS1503" s="7">
        <f>IFERROR(Table1[[#This Row],[Total Building Energy (kBTU)]]/Table1[[#This Row],[Building Area]],0)</f>
        <v>1.2552534948741845</v>
      </c>
    </row>
    <row r="1504" spans="1:45" x14ac:dyDescent="0.25">
      <c r="A1504" s="4">
        <v>43678</v>
      </c>
      <c r="B1504" t="s">
        <v>115</v>
      </c>
      <c r="C1504">
        <f>VLOOKUP(Table1[[#This Row],[Building]],Building_Areas,2,FALSE)</f>
        <v>12876</v>
      </c>
      <c r="E1504">
        <v>4730.5999999999995</v>
      </c>
      <c r="F1504">
        <v>16140.807199999999</v>
      </c>
      <c r="G1504">
        <v>1.2535575644610131</v>
      </c>
      <c r="AF1504" s="9">
        <f>SUMIF(Table1[[#Headers],[Steam Consumption]:[CHW Consumption_2]], "Elec*",D1504:AE1504)</f>
        <v>4730.5999999999995</v>
      </c>
      <c r="AG1504" s="9">
        <f>SUMIF(Table1[[#Headers],[Steam Consumption]:[CHW Consumption_2]], "Gas*",D1504:AE1504)</f>
        <v>0</v>
      </c>
      <c r="AH1504" s="9">
        <f>SUMIF(Table1[[#Headers],[Steam Consumption]:[CHW Consumption_2]], "Steam*",D1504:AE1504)</f>
        <v>0</v>
      </c>
      <c r="AI1504" s="9">
        <f>SUMIF(Table1[[#Headers],[Steam Consumption]:[CHW Consumption_2]], "HW *",D1504:AE1504)</f>
        <v>0</v>
      </c>
      <c r="AJ1504" s="9">
        <f>SUMIF(Table1[[#Headers],[Steam Consumption]:[CHW Consumption_2]], "CHW*",D1504:AE1504)</f>
        <v>0</v>
      </c>
      <c r="AK1504" s="9">
        <f>SUMIF(Table1[[#Headers],[Steam Consumption]:[CHW Consumption_2]], "DW*",D1504:AE1504)</f>
        <v>0</v>
      </c>
      <c r="AL1504" s="9">
        <f>Table1[[#This Row],[Total Elec Consumption]]*3.412</f>
        <v>16140.807199999997</v>
      </c>
      <c r="AM1504" s="9">
        <f>Table1[[#This Row],[Total Gas Consumption]]*1</f>
        <v>0</v>
      </c>
      <c r="AN1504" s="9">
        <f>Table1[[#This Row],[Total Steam Consumption]]*950/1000</f>
        <v>0</v>
      </c>
      <c r="AO1504" s="9">
        <f>Table1[[#This Row],[Total HW Consumption]]</f>
        <v>0</v>
      </c>
      <c r="AP1504" s="9">
        <f>Table1[[#This Row],[Total CHW Consumption]]</f>
        <v>0</v>
      </c>
      <c r="AQ1504" s="9">
        <f>Table1[[#This Row],[Total DW Consumption]]*0</f>
        <v>0</v>
      </c>
      <c r="AR1504" s="9">
        <f>SUM(Table1[[#This Row],[Total Elec Energy]:[Total DW Energy]])</f>
        <v>16140.807199999997</v>
      </c>
      <c r="AS1504" s="7">
        <f>IFERROR(Table1[[#This Row],[Total Building Energy (kBTU)]]/Table1[[#This Row],[Building Area]],0)</f>
        <v>1.2535575644610126</v>
      </c>
    </row>
    <row r="1505" spans="1:45" x14ac:dyDescent="0.25">
      <c r="A1505" s="4">
        <v>43831</v>
      </c>
      <c r="B1505" t="s">
        <v>65</v>
      </c>
      <c r="C1505">
        <f>VLOOKUP(Table1[[#This Row],[Building]],Building_Areas,2,FALSE)</f>
        <v>82554</v>
      </c>
      <c r="D1505">
        <v>0</v>
      </c>
      <c r="E1505">
        <v>30309.96296296296</v>
      </c>
      <c r="F1505">
        <v>103417.5936296296</v>
      </c>
      <c r="G1505">
        <v>1.252726622933227</v>
      </c>
      <c r="AF1505" s="9">
        <f>SUMIF(Table1[[#Headers],[Steam Consumption]:[CHW Consumption_2]], "Elec*",D1505:AE1505)</f>
        <v>30309.96296296296</v>
      </c>
      <c r="AG1505" s="9">
        <f>SUMIF(Table1[[#Headers],[Steam Consumption]:[CHW Consumption_2]], "Gas*",D1505:AE1505)</f>
        <v>0</v>
      </c>
      <c r="AH1505" s="9">
        <f>SUMIF(Table1[[#Headers],[Steam Consumption]:[CHW Consumption_2]], "Steam*",D1505:AE1505)</f>
        <v>0</v>
      </c>
      <c r="AI1505" s="9">
        <f>SUMIF(Table1[[#Headers],[Steam Consumption]:[CHW Consumption_2]], "HW *",D1505:AE1505)</f>
        <v>0</v>
      </c>
      <c r="AJ1505" s="9">
        <f>SUMIF(Table1[[#Headers],[Steam Consumption]:[CHW Consumption_2]], "CHW*",D1505:AE1505)</f>
        <v>0</v>
      </c>
      <c r="AK1505" s="9">
        <f>SUMIF(Table1[[#Headers],[Steam Consumption]:[CHW Consumption_2]], "DW*",D1505:AE1505)</f>
        <v>0</v>
      </c>
      <c r="AL1505" s="9">
        <f>Table1[[#This Row],[Total Elec Consumption]]*3.412</f>
        <v>103417.59362962961</v>
      </c>
      <c r="AM1505" s="9">
        <f>Table1[[#This Row],[Total Gas Consumption]]*1</f>
        <v>0</v>
      </c>
      <c r="AN1505" s="9">
        <f>Table1[[#This Row],[Total Steam Consumption]]*950/1000</f>
        <v>0</v>
      </c>
      <c r="AO1505" s="9">
        <f>Table1[[#This Row],[Total HW Consumption]]</f>
        <v>0</v>
      </c>
      <c r="AP1505" s="9">
        <f>Table1[[#This Row],[Total CHW Consumption]]</f>
        <v>0</v>
      </c>
      <c r="AQ1505" s="9">
        <f>Table1[[#This Row],[Total DW Consumption]]*0</f>
        <v>0</v>
      </c>
      <c r="AR1505" s="9">
        <f>SUM(Table1[[#This Row],[Total Elec Energy]:[Total DW Energy]])</f>
        <v>103417.59362962961</v>
      </c>
      <c r="AS1505" s="7">
        <f>IFERROR(Table1[[#This Row],[Total Building Energy (kBTU)]]/Table1[[#This Row],[Building Area]],0)</f>
        <v>1.2527266229332268</v>
      </c>
    </row>
    <row r="1506" spans="1:45" x14ac:dyDescent="0.25">
      <c r="A1506" s="4">
        <v>43862</v>
      </c>
      <c r="B1506" t="s">
        <v>194</v>
      </c>
      <c r="C1506">
        <f>VLOOKUP(Table1[[#This Row],[Building]],Building_Areas,2,FALSE)</f>
        <v>93667</v>
      </c>
      <c r="F1506">
        <v>325902.85516059259</v>
      </c>
      <c r="G1506">
        <v>3.4793775306200971</v>
      </c>
      <c r="H1506">
        <v>0</v>
      </c>
      <c r="I1506">
        <v>14003.973259259261</v>
      </c>
      <c r="K1506">
        <v>69298.399999999994</v>
      </c>
      <c r="L1506">
        <v>278052</v>
      </c>
      <c r="AF1506" s="9">
        <f>SUMIF(Table1[[#Headers],[Steam Consumption]:[CHW Consumption_2]], "Elec*",D1506:AE1506)</f>
        <v>14003.973259259261</v>
      </c>
      <c r="AG1506" s="9">
        <f>SUMIF(Table1[[#Headers],[Steam Consumption]:[CHW Consumption_2]], "Gas*",D1506:AE1506)</f>
        <v>0</v>
      </c>
      <c r="AH1506" s="9">
        <f>SUMIF(Table1[[#Headers],[Steam Consumption]:[CHW Consumption_2]], "Steam*",D1506:AE1506)</f>
        <v>0</v>
      </c>
      <c r="AI1506" s="9">
        <f>SUMIF(Table1[[#Headers],[Steam Consumption]:[CHW Consumption_2]], "HW *",D1506:AE1506)</f>
        <v>69298.399999999994</v>
      </c>
      <c r="AJ1506" s="9">
        <f>SUMIF(Table1[[#Headers],[Steam Consumption]:[CHW Consumption_2]], "CHW*",D1506:AE1506)</f>
        <v>0</v>
      </c>
      <c r="AK1506" s="9">
        <f>SUMIF(Table1[[#Headers],[Steam Consumption]:[CHW Consumption_2]], "DW*",D1506:AE1506)</f>
        <v>278052</v>
      </c>
      <c r="AL1506" s="9">
        <f>Table1[[#This Row],[Total Elec Consumption]]*3.412</f>
        <v>47781.556760592597</v>
      </c>
      <c r="AM1506" s="9">
        <f>Table1[[#This Row],[Total Gas Consumption]]*1</f>
        <v>0</v>
      </c>
      <c r="AN1506" s="9">
        <f>Table1[[#This Row],[Total Steam Consumption]]*950/1000</f>
        <v>0</v>
      </c>
      <c r="AO1506" s="9">
        <f>Table1[[#This Row],[Total HW Consumption]]</f>
        <v>69298.399999999994</v>
      </c>
      <c r="AP1506" s="9">
        <f>Table1[[#This Row],[Total CHW Consumption]]</f>
        <v>0</v>
      </c>
      <c r="AQ1506" s="9">
        <f>Table1[[#This Row],[Total DW Consumption]]*0</f>
        <v>0</v>
      </c>
      <c r="AR1506" s="9">
        <f>SUM(Table1[[#This Row],[Total Elec Energy]:[Total DW Energy]])</f>
        <v>117079.95676059258</v>
      </c>
      <c r="AS1506" s="7">
        <f>IFERROR(Table1[[#This Row],[Total Building Energy (kBTU)]]/Table1[[#This Row],[Building Area]],0)</f>
        <v>1.2499595029262449</v>
      </c>
    </row>
    <row r="1507" spans="1:45" x14ac:dyDescent="0.25">
      <c r="A1507" s="4">
        <v>44743</v>
      </c>
      <c r="B1507" t="s">
        <v>101</v>
      </c>
      <c r="C1507">
        <f>VLOOKUP(Table1[[#This Row],[Building]],Building_Areas,2,FALSE)</f>
        <v>30399</v>
      </c>
      <c r="D1507">
        <v>0</v>
      </c>
      <c r="E1507">
        <v>5073.6666666666661</v>
      </c>
      <c r="F1507">
        <v>37972.148000000001</v>
      </c>
      <c r="G1507">
        <v>1.249124905424521</v>
      </c>
      <c r="H1507">
        <v>0</v>
      </c>
      <c r="I1507">
        <v>6055.3333333333339</v>
      </c>
      <c r="AF1507" s="9">
        <f>SUMIF(Table1[[#Headers],[Steam Consumption]:[CHW Consumption_2]], "Elec*",D1507:AE1507)</f>
        <v>11129</v>
      </c>
      <c r="AG1507" s="9">
        <f>SUMIF(Table1[[#Headers],[Steam Consumption]:[CHW Consumption_2]], "Gas*",D1507:AE1507)</f>
        <v>0</v>
      </c>
      <c r="AH1507" s="9">
        <f>SUMIF(Table1[[#Headers],[Steam Consumption]:[CHW Consumption_2]], "Steam*",D1507:AE1507)</f>
        <v>0</v>
      </c>
      <c r="AI1507" s="9">
        <f>SUMIF(Table1[[#Headers],[Steam Consumption]:[CHW Consumption_2]], "HW *",D1507:AE1507)</f>
        <v>0</v>
      </c>
      <c r="AJ1507" s="9">
        <f>SUMIF(Table1[[#Headers],[Steam Consumption]:[CHW Consumption_2]], "CHW*",D1507:AE1507)</f>
        <v>0</v>
      </c>
      <c r="AK1507" s="9">
        <f>SUMIF(Table1[[#Headers],[Steam Consumption]:[CHW Consumption_2]], "DW*",D1507:AE1507)</f>
        <v>0</v>
      </c>
      <c r="AL1507" s="9">
        <f>Table1[[#This Row],[Total Elec Consumption]]*3.412</f>
        <v>37972.148000000001</v>
      </c>
      <c r="AM1507" s="9">
        <f>Table1[[#This Row],[Total Gas Consumption]]*1</f>
        <v>0</v>
      </c>
      <c r="AN1507" s="9">
        <f>Table1[[#This Row],[Total Steam Consumption]]*950/1000</f>
        <v>0</v>
      </c>
      <c r="AO1507" s="9">
        <f>Table1[[#This Row],[Total HW Consumption]]</f>
        <v>0</v>
      </c>
      <c r="AP1507" s="9">
        <f>Table1[[#This Row],[Total CHW Consumption]]</f>
        <v>0</v>
      </c>
      <c r="AQ1507" s="9">
        <f>Table1[[#This Row],[Total DW Consumption]]*0</f>
        <v>0</v>
      </c>
      <c r="AR1507" s="9">
        <f>SUM(Table1[[#This Row],[Total Elec Energy]:[Total DW Energy]])</f>
        <v>37972.148000000001</v>
      </c>
      <c r="AS1507" s="7">
        <f>IFERROR(Table1[[#This Row],[Total Building Energy (kBTU)]]/Table1[[#This Row],[Building Area]],0)</f>
        <v>1.2491249054245206</v>
      </c>
    </row>
    <row r="1508" spans="1:45" x14ac:dyDescent="0.25">
      <c r="A1508" s="4">
        <v>43252</v>
      </c>
      <c r="B1508" t="s">
        <v>110</v>
      </c>
      <c r="C1508">
        <f>VLOOKUP(Table1[[#This Row],[Building]],Building_Areas,2,FALSE)</f>
        <v>24062</v>
      </c>
      <c r="E1508">
        <v>416.78571428571428</v>
      </c>
      <c r="F1508">
        <v>30047.534285714279</v>
      </c>
      <c r="G1508">
        <v>1.248754645736609</v>
      </c>
      <c r="H1508">
        <v>6197.1428571428578</v>
      </c>
      <c r="I1508">
        <v>2192.5</v>
      </c>
      <c r="L1508">
        <v>0</v>
      </c>
      <c r="AF1508" s="9">
        <f>SUMIF(Table1[[#Headers],[Steam Consumption]:[CHW Consumption_2]], "Elec*",D1508:AE1508)</f>
        <v>8806.4285714285725</v>
      </c>
      <c r="AG1508" s="9">
        <f>SUMIF(Table1[[#Headers],[Steam Consumption]:[CHW Consumption_2]], "Gas*",D1508:AE1508)</f>
        <v>0</v>
      </c>
      <c r="AH1508" s="9">
        <f>SUMIF(Table1[[#Headers],[Steam Consumption]:[CHW Consumption_2]], "Steam*",D1508:AE1508)</f>
        <v>0</v>
      </c>
      <c r="AI1508" s="9">
        <f>SUMIF(Table1[[#Headers],[Steam Consumption]:[CHW Consumption_2]], "HW *",D1508:AE1508)</f>
        <v>0</v>
      </c>
      <c r="AJ1508" s="9">
        <f>SUMIF(Table1[[#Headers],[Steam Consumption]:[CHW Consumption_2]], "CHW*",D1508:AE1508)</f>
        <v>0</v>
      </c>
      <c r="AK1508" s="9">
        <f>SUMIF(Table1[[#Headers],[Steam Consumption]:[CHW Consumption_2]], "DW*",D1508:AE1508)</f>
        <v>0</v>
      </c>
      <c r="AL1508" s="9">
        <f>Table1[[#This Row],[Total Elec Consumption]]*3.412</f>
        <v>30047.53428571429</v>
      </c>
      <c r="AM1508" s="9">
        <f>Table1[[#This Row],[Total Gas Consumption]]*1</f>
        <v>0</v>
      </c>
      <c r="AN1508" s="9">
        <f>Table1[[#This Row],[Total Steam Consumption]]*950/1000</f>
        <v>0</v>
      </c>
      <c r="AO1508" s="9">
        <f>Table1[[#This Row],[Total HW Consumption]]</f>
        <v>0</v>
      </c>
      <c r="AP1508" s="9">
        <f>Table1[[#This Row],[Total CHW Consumption]]</f>
        <v>0</v>
      </c>
      <c r="AQ1508" s="9">
        <f>Table1[[#This Row],[Total DW Consumption]]*0</f>
        <v>0</v>
      </c>
      <c r="AR1508" s="9">
        <f>SUM(Table1[[#This Row],[Total Elec Energy]:[Total DW Energy]])</f>
        <v>30047.53428571429</v>
      </c>
      <c r="AS1508" s="7">
        <f>IFERROR(Table1[[#This Row],[Total Building Energy (kBTU)]]/Table1[[#This Row],[Building Area]],0)</f>
        <v>1.2487546457366092</v>
      </c>
    </row>
    <row r="1509" spans="1:45" x14ac:dyDescent="0.25">
      <c r="A1509" s="4">
        <v>44562</v>
      </c>
      <c r="B1509" t="s">
        <v>69</v>
      </c>
      <c r="C1509">
        <f>VLOOKUP(Table1[[#This Row],[Building]],Building_Areas,2,FALSE)</f>
        <v>12402</v>
      </c>
      <c r="E1509">
        <v>4526</v>
      </c>
      <c r="F1509">
        <v>15442.712</v>
      </c>
      <c r="G1509">
        <v>1.245179164650863</v>
      </c>
      <c r="AF1509" s="9">
        <f>SUMIF(Table1[[#Headers],[Steam Consumption]:[CHW Consumption_2]], "Elec*",D1509:AE1509)</f>
        <v>4526</v>
      </c>
      <c r="AG1509" s="9">
        <f>SUMIF(Table1[[#Headers],[Steam Consumption]:[CHW Consumption_2]], "Gas*",D1509:AE1509)</f>
        <v>0</v>
      </c>
      <c r="AH1509" s="9">
        <f>SUMIF(Table1[[#Headers],[Steam Consumption]:[CHW Consumption_2]], "Steam*",D1509:AE1509)</f>
        <v>0</v>
      </c>
      <c r="AI1509" s="9">
        <f>SUMIF(Table1[[#Headers],[Steam Consumption]:[CHW Consumption_2]], "HW *",D1509:AE1509)</f>
        <v>0</v>
      </c>
      <c r="AJ1509" s="9">
        <f>SUMIF(Table1[[#Headers],[Steam Consumption]:[CHW Consumption_2]], "CHW*",D1509:AE1509)</f>
        <v>0</v>
      </c>
      <c r="AK1509" s="9">
        <f>SUMIF(Table1[[#Headers],[Steam Consumption]:[CHW Consumption_2]], "DW*",D1509:AE1509)</f>
        <v>0</v>
      </c>
      <c r="AL1509" s="9">
        <f>Table1[[#This Row],[Total Elec Consumption]]*3.412</f>
        <v>15442.712</v>
      </c>
      <c r="AM1509" s="9">
        <f>Table1[[#This Row],[Total Gas Consumption]]*1</f>
        <v>0</v>
      </c>
      <c r="AN1509" s="9">
        <f>Table1[[#This Row],[Total Steam Consumption]]*950/1000</f>
        <v>0</v>
      </c>
      <c r="AO1509" s="9">
        <f>Table1[[#This Row],[Total HW Consumption]]</f>
        <v>0</v>
      </c>
      <c r="AP1509" s="9">
        <f>Table1[[#This Row],[Total CHW Consumption]]</f>
        <v>0</v>
      </c>
      <c r="AQ1509" s="9">
        <f>Table1[[#This Row],[Total DW Consumption]]*0</f>
        <v>0</v>
      </c>
      <c r="AR1509" s="9">
        <f>SUM(Table1[[#This Row],[Total Elec Energy]:[Total DW Energy]])</f>
        <v>15442.712</v>
      </c>
      <c r="AS1509" s="7">
        <f>IFERROR(Table1[[#This Row],[Total Building Energy (kBTU)]]/Table1[[#This Row],[Building Area]],0)</f>
        <v>1.2451791646508628</v>
      </c>
    </row>
    <row r="1510" spans="1:45" x14ac:dyDescent="0.25">
      <c r="A1510" s="4">
        <v>44228</v>
      </c>
      <c r="B1510" t="s">
        <v>122</v>
      </c>
      <c r="C1510">
        <f>VLOOKUP(Table1[[#This Row],[Building]],Building_Areas,2,FALSE)</f>
        <v>83906</v>
      </c>
      <c r="D1510">
        <v>0</v>
      </c>
      <c r="F1510">
        <v>104329.13344000001</v>
      </c>
      <c r="G1510">
        <v>1.243404922651538</v>
      </c>
      <c r="H1510">
        <v>23982.560000000001</v>
      </c>
      <c r="I1510">
        <v>6594.56</v>
      </c>
      <c r="N1510">
        <v>0</v>
      </c>
      <c r="AF1510" s="9">
        <f>SUMIF(Table1[[#Headers],[Steam Consumption]:[CHW Consumption_2]], "Elec*",D1510:AE1510)</f>
        <v>30577.120000000003</v>
      </c>
      <c r="AG1510" s="9">
        <f>SUMIF(Table1[[#Headers],[Steam Consumption]:[CHW Consumption_2]], "Gas*",D1510:AE1510)</f>
        <v>0</v>
      </c>
      <c r="AH1510" s="9">
        <f>SUMIF(Table1[[#Headers],[Steam Consumption]:[CHW Consumption_2]], "Steam*",D1510:AE1510)</f>
        <v>0</v>
      </c>
      <c r="AI1510" s="9">
        <f>SUMIF(Table1[[#Headers],[Steam Consumption]:[CHW Consumption_2]], "HW *",D1510:AE1510)</f>
        <v>0</v>
      </c>
      <c r="AJ1510" s="9">
        <f>SUMIF(Table1[[#Headers],[Steam Consumption]:[CHW Consumption_2]], "CHW*",D1510:AE1510)</f>
        <v>0</v>
      </c>
      <c r="AK1510" s="9">
        <f>SUMIF(Table1[[#Headers],[Steam Consumption]:[CHW Consumption_2]], "DW*",D1510:AE1510)</f>
        <v>0</v>
      </c>
      <c r="AL1510" s="9">
        <f>Table1[[#This Row],[Total Elec Consumption]]*3.412</f>
        <v>104329.13344000001</v>
      </c>
      <c r="AM1510" s="9">
        <f>Table1[[#This Row],[Total Gas Consumption]]*1</f>
        <v>0</v>
      </c>
      <c r="AN1510" s="9">
        <f>Table1[[#This Row],[Total Steam Consumption]]*950/1000</f>
        <v>0</v>
      </c>
      <c r="AO1510" s="9">
        <f>Table1[[#This Row],[Total HW Consumption]]</f>
        <v>0</v>
      </c>
      <c r="AP1510" s="9">
        <f>Table1[[#This Row],[Total CHW Consumption]]</f>
        <v>0</v>
      </c>
      <c r="AQ1510" s="9">
        <f>Table1[[#This Row],[Total DW Consumption]]*0</f>
        <v>0</v>
      </c>
      <c r="AR1510" s="9">
        <f>SUM(Table1[[#This Row],[Total Elec Energy]:[Total DW Energy]])</f>
        <v>104329.13344000001</v>
      </c>
      <c r="AS1510" s="7">
        <f>IFERROR(Table1[[#This Row],[Total Building Energy (kBTU)]]/Table1[[#This Row],[Building Area]],0)</f>
        <v>1.2434049226515387</v>
      </c>
    </row>
    <row r="1511" spans="1:45" x14ac:dyDescent="0.25">
      <c r="A1511" s="4">
        <v>43617</v>
      </c>
      <c r="B1511" t="s">
        <v>115</v>
      </c>
      <c r="C1511">
        <f>VLOOKUP(Table1[[#This Row],[Building]],Building_Areas,2,FALSE)</f>
        <v>12876</v>
      </c>
      <c r="E1511">
        <v>4682.1428571428578</v>
      </c>
      <c r="F1511">
        <v>15975.471428571431</v>
      </c>
      <c r="G1511">
        <v>1.2407169484755689</v>
      </c>
      <c r="AF1511" s="9">
        <f>SUMIF(Table1[[#Headers],[Steam Consumption]:[CHW Consumption_2]], "Elec*",D1511:AE1511)</f>
        <v>4682.1428571428578</v>
      </c>
      <c r="AG1511" s="9">
        <f>SUMIF(Table1[[#Headers],[Steam Consumption]:[CHW Consumption_2]], "Gas*",D1511:AE1511)</f>
        <v>0</v>
      </c>
      <c r="AH1511" s="9">
        <f>SUMIF(Table1[[#Headers],[Steam Consumption]:[CHW Consumption_2]], "Steam*",D1511:AE1511)</f>
        <v>0</v>
      </c>
      <c r="AI1511" s="9">
        <f>SUMIF(Table1[[#Headers],[Steam Consumption]:[CHW Consumption_2]], "HW *",D1511:AE1511)</f>
        <v>0</v>
      </c>
      <c r="AJ1511" s="9">
        <f>SUMIF(Table1[[#Headers],[Steam Consumption]:[CHW Consumption_2]], "CHW*",D1511:AE1511)</f>
        <v>0</v>
      </c>
      <c r="AK1511" s="9">
        <f>SUMIF(Table1[[#Headers],[Steam Consumption]:[CHW Consumption_2]], "DW*",D1511:AE1511)</f>
        <v>0</v>
      </c>
      <c r="AL1511" s="9">
        <f>Table1[[#This Row],[Total Elec Consumption]]*3.412</f>
        <v>15975.471428571431</v>
      </c>
      <c r="AM1511" s="9">
        <f>Table1[[#This Row],[Total Gas Consumption]]*1</f>
        <v>0</v>
      </c>
      <c r="AN1511" s="9">
        <f>Table1[[#This Row],[Total Steam Consumption]]*950/1000</f>
        <v>0</v>
      </c>
      <c r="AO1511" s="9">
        <f>Table1[[#This Row],[Total HW Consumption]]</f>
        <v>0</v>
      </c>
      <c r="AP1511" s="9">
        <f>Table1[[#This Row],[Total CHW Consumption]]</f>
        <v>0</v>
      </c>
      <c r="AQ1511" s="9">
        <f>Table1[[#This Row],[Total DW Consumption]]*0</f>
        <v>0</v>
      </c>
      <c r="AR1511" s="9">
        <f>SUM(Table1[[#This Row],[Total Elec Energy]:[Total DW Energy]])</f>
        <v>15975.471428571431</v>
      </c>
      <c r="AS1511" s="7">
        <f>IFERROR(Table1[[#This Row],[Total Building Energy (kBTU)]]/Table1[[#This Row],[Building Area]],0)</f>
        <v>1.2407169484755693</v>
      </c>
    </row>
    <row r="1512" spans="1:45" x14ac:dyDescent="0.25">
      <c r="A1512" s="4">
        <v>44013</v>
      </c>
      <c r="B1512" t="s">
        <v>73</v>
      </c>
      <c r="C1512">
        <f>VLOOKUP(Table1[[#This Row],[Building]],Building_Areas,2,FALSE)</f>
        <v>18360</v>
      </c>
      <c r="E1512">
        <v>6665</v>
      </c>
      <c r="F1512">
        <v>22740.98</v>
      </c>
      <c r="G1512">
        <v>1.238615468409586</v>
      </c>
      <c r="AF1512" s="9">
        <f>SUMIF(Table1[[#Headers],[Steam Consumption]:[CHW Consumption_2]], "Elec*",D1512:AE1512)</f>
        <v>6665</v>
      </c>
      <c r="AG1512" s="9">
        <f>SUMIF(Table1[[#Headers],[Steam Consumption]:[CHW Consumption_2]], "Gas*",D1512:AE1512)</f>
        <v>0</v>
      </c>
      <c r="AH1512" s="9">
        <f>SUMIF(Table1[[#Headers],[Steam Consumption]:[CHW Consumption_2]], "Steam*",D1512:AE1512)</f>
        <v>0</v>
      </c>
      <c r="AI1512" s="9">
        <f>SUMIF(Table1[[#Headers],[Steam Consumption]:[CHW Consumption_2]], "HW *",D1512:AE1512)</f>
        <v>0</v>
      </c>
      <c r="AJ1512" s="9">
        <f>SUMIF(Table1[[#Headers],[Steam Consumption]:[CHW Consumption_2]], "CHW*",D1512:AE1512)</f>
        <v>0</v>
      </c>
      <c r="AK1512" s="9">
        <f>SUMIF(Table1[[#Headers],[Steam Consumption]:[CHW Consumption_2]], "DW*",D1512:AE1512)</f>
        <v>0</v>
      </c>
      <c r="AL1512" s="9">
        <f>Table1[[#This Row],[Total Elec Consumption]]*3.412</f>
        <v>22740.98</v>
      </c>
      <c r="AM1512" s="9">
        <f>Table1[[#This Row],[Total Gas Consumption]]*1</f>
        <v>0</v>
      </c>
      <c r="AN1512" s="9">
        <f>Table1[[#This Row],[Total Steam Consumption]]*950/1000</f>
        <v>0</v>
      </c>
      <c r="AO1512" s="9">
        <f>Table1[[#This Row],[Total HW Consumption]]</f>
        <v>0</v>
      </c>
      <c r="AP1512" s="9">
        <f>Table1[[#This Row],[Total CHW Consumption]]</f>
        <v>0</v>
      </c>
      <c r="AQ1512" s="9">
        <f>Table1[[#This Row],[Total DW Consumption]]*0</f>
        <v>0</v>
      </c>
      <c r="AR1512" s="9">
        <f>SUM(Table1[[#This Row],[Total Elec Energy]:[Total DW Energy]])</f>
        <v>22740.98</v>
      </c>
      <c r="AS1512" s="7">
        <f>IFERROR(Table1[[#This Row],[Total Building Energy (kBTU)]]/Table1[[#This Row],[Building Area]],0)</f>
        <v>1.238615468409586</v>
      </c>
    </row>
    <row r="1513" spans="1:45" x14ac:dyDescent="0.25">
      <c r="A1513" s="4">
        <v>43891</v>
      </c>
      <c r="B1513" t="s">
        <v>122</v>
      </c>
      <c r="C1513">
        <f>VLOOKUP(Table1[[#This Row],[Building]],Building_Areas,2,FALSE)</f>
        <v>83906</v>
      </c>
      <c r="D1513">
        <v>0</v>
      </c>
      <c r="F1513">
        <v>103525.2568275862</v>
      </c>
      <c r="G1513">
        <v>1.2338242417417851</v>
      </c>
      <c r="H1513">
        <v>21352.586206896551</v>
      </c>
      <c r="I1513">
        <v>8988.9310344827591</v>
      </c>
      <c r="N1513">
        <v>0</v>
      </c>
      <c r="AF1513" s="9">
        <f>SUMIF(Table1[[#Headers],[Steam Consumption]:[CHW Consumption_2]], "Elec*",D1513:AE1513)</f>
        <v>30341.517241379312</v>
      </c>
      <c r="AG1513" s="9">
        <f>SUMIF(Table1[[#Headers],[Steam Consumption]:[CHW Consumption_2]], "Gas*",D1513:AE1513)</f>
        <v>0</v>
      </c>
      <c r="AH1513" s="9">
        <f>SUMIF(Table1[[#Headers],[Steam Consumption]:[CHW Consumption_2]], "Steam*",D1513:AE1513)</f>
        <v>0</v>
      </c>
      <c r="AI1513" s="9">
        <f>SUMIF(Table1[[#Headers],[Steam Consumption]:[CHW Consumption_2]], "HW *",D1513:AE1513)</f>
        <v>0</v>
      </c>
      <c r="AJ1513" s="9">
        <f>SUMIF(Table1[[#Headers],[Steam Consumption]:[CHW Consumption_2]], "CHW*",D1513:AE1513)</f>
        <v>0</v>
      </c>
      <c r="AK1513" s="9">
        <f>SUMIF(Table1[[#Headers],[Steam Consumption]:[CHW Consumption_2]], "DW*",D1513:AE1513)</f>
        <v>0</v>
      </c>
      <c r="AL1513" s="9">
        <f>Table1[[#This Row],[Total Elec Consumption]]*3.412</f>
        <v>103525.25682758621</v>
      </c>
      <c r="AM1513" s="9">
        <f>Table1[[#This Row],[Total Gas Consumption]]*1</f>
        <v>0</v>
      </c>
      <c r="AN1513" s="9">
        <f>Table1[[#This Row],[Total Steam Consumption]]*950/1000</f>
        <v>0</v>
      </c>
      <c r="AO1513" s="9">
        <f>Table1[[#This Row],[Total HW Consumption]]</f>
        <v>0</v>
      </c>
      <c r="AP1513" s="9">
        <f>Table1[[#This Row],[Total CHW Consumption]]</f>
        <v>0</v>
      </c>
      <c r="AQ1513" s="9">
        <f>Table1[[#This Row],[Total DW Consumption]]*0</f>
        <v>0</v>
      </c>
      <c r="AR1513" s="9">
        <f>SUM(Table1[[#This Row],[Total Elec Energy]:[Total DW Energy]])</f>
        <v>103525.25682758621</v>
      </c>
      <c r="AS1513" s="7">
        <f>IFERROR(Table1[[#This Row],[Total Building Energy (kBTU)]]/Table1[[#This Row],[Building Area]],0)</f>
        <v>1.2338242417417851</v>
      </c>
    </row>
    <row r="1514" spans="1:45" x14ac:dyDescent="0.25">
      <c r="A1514" s="4">
        <v>44501</v>
      </c>
      <c r="B1514" t="s">
        <v>110</v>
      </c>
      <c r="C1514">
        <f>VLOOKUP(Table1[[#This Row],[Building]],Building_Areas,2,FALSE)</f>
        <v>24062</v>
      </c>
      <c r="E1514">
        <v>470</v>
      </c>
      <c r="F1514">
        <v>29633.22</v>
      </c>
      <c r="G1514">
        <v>1.2315360319175459</v>
      </c>
      <c r="H1514">
        <v>7000</v>
      </c>
      <c r="I1514">
        <v>1215</v>
      </c>
      <c r="L1514">
        <v>0</v>
      </c>
      <c r="AF1514" s="9">
        <f>SUMIF(Table1[[#Headers],[Steam Consumption]:[CHW Consumption_2]], "Elec*",D1514:AE1514)</f>
        <v>8685</v>
      </c>
      <c r="AG1514" s="9">
        <f>SUMIF(Table1[[#Headers],[Steam Consumption]:[CHW Consumption_2]], "Gas*",D1514:AE1514)</f>
        <v>0</v>
      </c>
      <c r="AH1514" s="9">
        <f>SUMIF(Table1[[#Headers],[Steam Consumption]:[CHW Consumption_2]], "Steam*",D1514:AE1514)</f>
        <v>0</v>
      </c>
      <c r="AI1514" s="9">
        <f>SUMIF(Table1[[#Headers],[Steam Consumption]:[CHW Consumption_2]], "HW *",D1514:AE1514)</f>
        <v>0</v>
      </c>
      <c r="AJ1514" s="9">
        <f>SUMIF(Table1[[#Headers],[Steam Consumption]:[CHW Consumption_2]], "CHW*",D1514:AE1514)</f>
        <v>0</v>
      </c>
      <c r="AK1514" s="9">
        <f>SUMIF(Table1[[#Headers],[Steam Consumption]:[CHW Consumption_2]], "DW*",D1514:AE1514)</f>
        <v>0</v>
      </c>
      <c r="AL1514" s="9">
        <f>Table1[[#This Row],[Total Elec Consumption]]*3.412</f>
        <v>29633.219999999998</v>
      </c>
      <c r="AM1514" s="9">
        <f>Table1[[#This Row],[Total Gas Consumption]]*1</f>
        <v>0</v>
      </c>
      <c r="AN1514" s="9">
        <f>Table1[[#This Row],[Total Steam Consumption]]*950/1000</f>
        <v>0</v>
      </c>
      <c r="AO1514" s="9">
        <f>Table1[[#This Row],[Total HW Consumption]]</f>
        <v>0</v>
      </c>
      <c r="AP1514" s="9">
        <f>Table1[[#This Row],[Total CHW Consumption]]</f>
        <v>0</v>
      </c>
      <c r="AQ1514" s="9">
        <f>Table1[[#This Row],[Total DW Consumption]]*0</f>
        <v>0</v>
      </c>
      <c r="AR1514" s="9">
        <f>SUM(Table1[[#This Row],[Total Elec Energy]:[Total DW Energy]])</f>
        <v>29633.219999999998</v>
      </c>
      <c r="AS1514" s="7">
        <f>IFERROR(Table1[[#This Row],[Total Building Energy (kBTU)]]/Table1[[#This Row],[Building Area]],0)</f>
        <v>1.2315360319175461</v>
      </c>
    </row>
    <row r="1515" spans="1:45" x14ac:dyDescent="0.25">
      <c r="A1515" s="4">
        <v>43525</v>
      </c>
      <c r="B1515" t="s">
        <v>66</v>
      </c>
      <c r="C1515">
        <f>VLOOKUP(Table1[[#This Row],[Building]],Building_Areas,2,FALSE)</f>
        <v>39542</v>
      </c>
      <c r="D1515">
        <v>14880</v>
      </c>
      <c r="E1515">
        <v>10121</v>
      </c>
      <c r="F1515">
        <v>13605092.852</v>
      </c>
      <c r="G1515">
        <v>344.0668871579586</v>
      </c>
      <c r="AF1515" s="9">
        <f>SUMIF(Table1[[#Headers],[Steam Consumption]:[CHW Consumption_2]], "Elec*",D1515:AE1515)</f>
        <v>10121</v>
      </c>
      <c r="AG1515" s="9">
        <f>SUMIF(Table1[[#Headers],[Steam Consumption]:[CHW Consumption_2]], "Gas*",D1515:AE1515)</f>
        <v>0</v>
      </c>
      <c r="AH1515" s="9">
        <f>SUMIF(Table1[[#Headers],[Steam Consumption]:[CHW Consumption_2]], "Steam*",D1515:AE1515)</f>
        <v>14880</v>
      </c>
      <c r="AI1515" s="9">
        <f>SUMIF(Table1[[#Headers],[Steam Consumption]:[CHW Consumption_2]], "HW *",D1515:AE1515)</f>
        <v>0</v>
      </c>
      <c r="AJ1515" s="9">
        <f>SUMIF(Table1[[#Headers],[Steam Consumption]:[CHW Consumption_2]], "CHW*",D1515:AE1515)</f>
        <v>0</v>
      </c>
      <c r="AK1515" s="9">
        <f>SUMIF(Table1[[#Headers],[Steam Consumption]:[CHW Consumption_2]], "DW*",D1515:AE1515)</f>
        <v>0</v>
      </c>
      <c r="AL1515" s="9">
        <f>Table1[[#This Row],[Total Elec Consumption]]*3.412</f>
        <v>34532.851999999999</v>
      </c>
      <c r="AM1515" s="9">
        <f>Table1[[#This Row],[Total Gas Consumption]]*1</f>
        <v>0</v>
      </c>
      <c r="AN1515" s="9">
        <f>Table1[[#This Row],[Total Steam Consumption]]*950/1000</f>
        <v>14136</v>
      </c>
      <c r="AO1515" s="9">
        <f>Table1[[#This Row],[Total HW Consumption]]</f>
        <v>0</v>
      </c>
      <c r="AP1515" s="9">
        <f>Table1[[#This Row],[Total CHW Consumption]]</f>
        <v>0</v>
      </c>
      <c r="AQ1515" s="9">
        <f>Table1[[#This Row],[Total DW Consumption]]*0</f>
        <v>0</v>
      </c>
      <c r="AR1515" s="9">
        <f>SUM(Table1[[#This Row],[Total Elec Energy]:[Total DW Energy]])</f>
        <v>48668.851999999999</v>
      </c>
      <c r="AS1515" s="7">
        <f>IFERROR(Table1[[#This Row],[Total Building Energy (kBTU)]]/Table1[[#This Row],[Building Area]],0)</f>
        <v>1.2308141216933892</v>
      </c>
    </row>
    <row r="1516" spans="1:45" x14ac:dyDescent="0.25">
      <c r="A1516" s="4">
        <v>44256</v>
      </c>
      <c r="B1516" t="s">
        <v>124</v>
      </c>
      <c r="C1516">
        <f>VLOOKUP(Table1[[#This Row],[Building]],Building_Areas,2,FALSE)</f>
        <v>33317</v>
      </c>
      <c r="E1516">
        <v>4403.0689655172418</v>
      </c>
      <c r="F1516">
        <v>2601919.823034483</v>
      </c>
      <c r="G1516">
        <v>78.09586166324948</v>
      </c>
      <c r="J1516">
        <v>25868.96551724138</v>
      </c>
      <c r="AF1516" s="9">
        <f>SUMIF(Table1[[#Headers],[Steam Consumption]:[CHW Consumption_2]], "Elec*",D1516:AE1516)</f>
        <v>4403.0689655172418</v>
      </c>
      <c r="AG1516" s="9">
        <f>SUMIF(Table1[[#Headers],[Steam Consumption]:[CHW Consumption_2]], "Gas*",D1516:AE1516)</f>
        <v>25868.96551724138</v>
      </c>
      <c r="AH1516" s="9">
        <f>SUMIF(Table1[[#Headers],[Steam Consumption]:[CHW Consumption_2]], "Steam*",D1516:AE1516)</f>
        <v>0</v>
      </c>
      <c r="AI1516" s="9">
        <f>SUMIF(Table1[[#Headers],[Steam Consumption]:[CHW Consumption_2]], "HW *",D1516:AE1516)</f>
        <v>0</v>
      </c>
      <c r="AJ1516" s="9">
        <f>SUMIF(Table1[[#Headers],[Steam Consumption]:[CHW Consumption_2]], "CHW*",D1516:AE1516)</f>
        <v>0</v>
      </c>
      <c r="AK1516" s="9">
        <f>SUMIF(Table1[[#Headers],[Steam Consumption]:[CHW Consumption_2]], "DW*",D1516:AE1516)</f>
        <v>0</v>
      </c>
      <c r="AL1516" s="9">
        <f>Table1[[#This Row],[Total Elec Consumption]]*3.412</f>
        <v>15023.27131034483</v>
      </c>
      <c r="AM1516" s="9">
        <f>Table1[[#This Row],[Total Gas Consumption]]*1</f>
        <v>25868.96551724138</v>
      </c>
      <c r="AN1516" s="9">
        <f>Table1[[#This Row],[Total Steam Consumption]]*950/1000</f>
        <v>0</v>
      </c>
      <c r="AO1516" s="9">
        <f>Table1[[#This Row],[Total HW Consumption]]</f>
        <v>0</v>
      </c>
      <c r="AP1516" s="9">
        <f>Table1[[#This Row],[Total CHW Consumption]]</f>
        <v>0</v>
      </c>
      <c r="AQ1516" s="9">
        <f>Table1[[#This Row],[Total DW Consumption]]*0</f>
        <v>0</v>
      </c>
      <c r="AR1516" s="9">
        <f>SUM(Table1[[#This Row],[Total Elec Energy]:[Total DW Energy]])</f>
        <v>40892.23682758621</v>
      </c>
      <c r="AS1516" s="7">
        <f>IFERROR(Table1[[#This Row],[Total Building Energy (kBTU)]]/Table1[[#This Row],[Building Area]],0)</f>
        <v>1.2273685154001324</v>
      </c>
    </row>
    <row r="1517" spans="1:45" x14ac:dyDescent="0.25">
      <c r="A1517" s="4">
        <v>44317</v>
      </c>
      <c r="B1517" t="s">
        <v>72</v>
      </c>
      <c r="C1517">
        <f>VLOOKUP(Table1[[#This Row],[Building]],Building_Areas,2,FALSE)</f>
        <v>69559</v>
      </c>
      <c r="E1517">
        <v>22098</v>
      </c>
      <c r="F1517">
        <v>75407.956000000006</v>
      </c>
      <c r="G1517">
        <v>1.0840862577092829</v>
      </c>
      <c r="K1517">
        <v>9580</v>
      </c>
      <c r="L1517">
        <v>0</v>
      </c>
      <c r="AF1517" s="9">
        <f>SUMIF(Table1[[#Headers],[Steam Consumption]:[CHW Consumption_2]], "Elec*",D1517:AE1517)</f>
        <v>22098</v>
      </c>
      <c r="AG1517" s="9">
        <f>SUMIF(Table1[[#Headers],[Steam Consumption]:[CHW Consumption_2]], "Gas*",D1517:AE1517)</f>
        <v>0</v>
      </c>
      <c r="AH1517" s="9">
        <f>SUMIF(Table1[[#Headers],[Steam Consumption]:[CHW Consumption_2]], "Steam*",D1517:AE1517)</f>
        <v>0</v>
      </c>
      <c r="AI1517" s="9">
        <f>SUMIF(Table1[[#Headers],[Steam Consumption]:[CHW Consumption_2]], "HW *",D1517:AE1517)</f>
        <v>9580</v>
      </c>
      <c r="AJ1517" s="9">
        <f>SUMIF(Table1[[#Headers],[Steam Consumption]:[CHW Consumption_2]], "CHW*",D1517:AE1517)</f>
        <v>0</v>
      </c>
      <c r="AK1517" s="9">
        <f>SUMIF(Table1[[#Headers],[Steam Consumption]:[CHW Consumption_2]], "DW*",D1517:AE1517)</f>
        <v>0</v>
      </c>
      <c r="AL1517" s="9">
        <f>Table1[[#This Row],[Total Elec Consumption]]*3.412</f>
        <v>75398.376000000004</v>
      </c>
      <c r="AM1517" s="9">
        <f>Table1[[#This Row],[Total Gas Consumption]]*1</f>
        <v>0</v>
      </c>
      <c r="AN1517" s="9">
        <f>Table1[[#This Row],[Total Steam Consumption]]*950/1000</f>
        <v>0</v>
      </c>
      <c r="AO1517" s="9">
        <f>Table1[[#This Row],[Total HW Consumption]]</f>
        <v>9580</v>
      </c>
      <c r="AP1517" s="9">
        <f>Table1[[#This Row],[Total CHW Consumption]]</f>
        <v>0</v>
      </c>
      <c r="AQ1517" s="9">
        <f>Table1[[#This Row],[Total DW Consumption]]*0</f>
        <v>0</v>
      </c>
      <c r="AR1517" s="9">
        <f>SUM(Table1[[#This Row],[Total Elec Energy]:[Total DW Energy]])</f>
        <v>84978.376000000004</v>
      </c>
      <c r="AS1517" s="7">
        <f>IFERROR(Table1[[#This Row],[Total Building Energy (kBTU)]]/Table1[[#This Row],[Building Area]],0)</f>
        <v>1.2216733420549462</v>
      </c>
    </row>
    <row r="1518" spans="1:45" x14ac:dyDescent="0.25">
      <c r="A1518" s="4">
        <v>43405</v>
      </c>
      <c r="B1518" t="s">
        <v>122</v>
      </c>
      <c r="C1518">
        <f>VLOOKUP(Table1[[#This Row],[Building]],Building_Areas,2,FALSE)</f>
        <v>83906</v>
      </c>
      <c r="D1518">
        <v>0</v>
      </c>
      <c r="F1518">
        <v>102490.2763636364</v>
      </c>
      <c r="G1518">
        <v>1.221489242290615</v>
      </c>
      <c r="H1518">
        <v>19621.36363636364</v>
      </c>
      <c r="I1518">
        <v>10416.81818181818</v>
      </c>
      <c r="N1518">
        <v>0</v>
      </c>
      <c r="AF1518" s="9">
        <f>SUMIF(Table1[[#Headers],[Steam Consumption]:[CHW Consumption_2]], "Elec*",D1518:AE1518)</f>
        <v>30038.18181818182</v>
      </c>
      <c r="AG1518" s="9">
        <f>SUMIF(Table1[[#Headers],[Steam Consumption]:[CHW Consumption_2]], "Gas*",D1518:AE1518)</f>
        <v>0</v>
      </c>
      <c r="AH1518" s="9">
        <f>SUMIF(Table1[[#Headers],[Steam Consumption]:[CHW Consumption_2]], "Steam*",D1518:AE1518)</f>
        <v>0</v>
      </c>
      <c r="AI1518" s="9">
        <f>SUMIF(Table1[[#Headers],[Steam Consumption]:[CHW Consumption_2]], "HW *",D1518:AE1518)</f>
        <v>0</v>
      </c>
      <c r="AJ1518" s="9">
        <f>SUMIF(Table1[[#Headers],[Steam Consumption]:[CHW Consumption_2]], "CHW*",D1518:AE1518)</f>
        <v>0</v>
      </c>
      <c r="AK1518" s="9">
        <f>SUMIF(Table1[[#Headers],[Steam Consumption]:[CHW Consumption_2]], "DW*",D1518:AE1518)</f>
        <v>0</v>
      </c>
      <c r="AL1518" s="9">
        <f>Table1[[#This Row],[Total Elec Consumption]]*3.412</f>
        <v>102490.27636363637</v>
      </c>
      <c r="AM1518" s="9">
        <f>Table1[[#This Row],[Total Gas Consumption]]*1</f>
        <v>0</v>
      </c>
      <c r="AN1518" s="9">
        <f>Table1[[#This Row],[Total Steam Consumption]]*950/1000</f>
        <v>0</v>
      </c>
      <c r="AO1518" s="9">
        <f>Table1[[#This Row],[Total HW Consumption]]</f>
        <v>0</v>
      </c>
      <c r="AP1518" s="9">
        <f>Table1[[#This Row],[Total CHW Consumption]]</f>
        <v>0</v>
      </c>
      <c r="AQ1518" s="9">
        <f>Table1[[#This Row],[Total DW Consumption]]*0</f>
        <v>0</v>
      </c>
      <c r="AR1518" s="9">
        <f>SUM(Table1[[#This Row],[Total Elec Energy]:[Total DW Energy]])</f>
        <v>102490.27636363637</v>
      </c>
      <c r="AS1518" s="7">
        <f>IFERROR(Table1[[#This Row],[Total Building Energy (kBTU)]]/Table1[[#This Row],[Building Area]],0)</f>
        <v>1.2214892422906154</v>
      </c>
    </row>
    <row r="1519" spans="1:45" x14ac:dyDescent="0.25">
      <c r="A1519" s="4">
        <v>44593</v>
      </c>
      <c r="B1519" t="s">
        <v>69</v>
      </c>
      <c r="C1519">
        <f>VLOOKUP(Table1[[#This Row],[Building]],Building_Areas,2,FALSE)</f>
        <v>12402</v>
      </c>
      <c r="E1519">
        <v>4424</v>
      </c>
      <c r="F1519">
        <v>15094.688</v>
      </c>
      <c r="G1519">
        <v>1.2171172391549749</v>
      </c>
      <c r="AF1519" s="9">
        <f>SUMIF(Table1[[#Headers],[Steam Consumption]:[CHW Consumption_2]], "Elec*",D1519:AE1519)</f>
        <v>4424</v>
      </c>
      <c r="AG1519" s="9">
        <f>SUMIF(Table1[[#Headers],[Steam Consumption]:[CHW Consumption_2]], "Gas*",D1519:AE1519)</f>
        <v>0</v>
      </c>
      <c r="AH1519" s="9">
        <f>SUMIF(Table1[[#Headers],[Steam Consumption]:[CHW Consumption_2]], "Steam*",D1519:AE1519)</f>
        <v>0</v>
      </c>
      <c r="AI1519" s="9">
        <f>SUMIF(Table1[[#Headers],[Steam Consumption]:[CHW Consumption_2]], "HW *",D1519:AE1519)</f>
        <v>0</v>
      </c>
      <c r="AJ1519" s="9">
        <f>SUMIF(Table1[[#Headers],[Steam Consumption]:[CHW Consumption_2]], "CHW*",D1519:AE1519)</f>
        <v>0</v>
      </c>
      <c r="AK1519" s="9">
        <f>SUMIF(Table1[[#Headers],[Steam Consumption]:[CHW Consumption_2]], "DW*",D1519:AE1519)</f>
        <v>0</v>
      </c>
      <c r="AL1519" s="9">
        <f>Table1[[#This Row],[Total Elec Consumption]]*3.412</f>
        <v>15094.688</v>
      </c>
      <c r="AM1519" s="9">
        <f>Table1[[#This Row],[Total Gas Consumption]]*1</f>
        <v>0</v>
      </c>
      <c r="AN1519" s="9">
        <f>Table1[[#This Row],[Total Steam Consumption]]*950/1000</f>
        <v>0</v>
      </c>
      <c r="AO1519" s="9">
        <f>Table1[[#This Row],[Total HW Consumption]]</f>
        <v>0</v>
      </c>
      <c r="AP1519" s="9">
        <f>Table1[[#This Row],[Total CHW Consumption]]</f>
        <v>0</v>
      </c>
      <c r="AQ1519" s="9">
        <f>Table1[[#This Row],[Total DW Consumption]]*0</f>
        <v>0</v>
      </c>
      <c r="AR1519" s="9">
        <f>SUM(Table1[[#This Row],[Total Elec Energy]:[Total DW Energy]])</f>
        <v>15094.688</v>
      </c>
      <c r="AS1519" s="7">
        <f>IFERROR(Table1[[#This Row],[Total Building Energy (kBTU)]]/Table1[[#This Row],[Building Area]],0)</f>
        <v>1.2171172391549749</v>
      </c>
    </row>
    <row r="1520" spans="1:45" x14ac:dyDescent="0.25">
      <c r="A1520" s="4">
        <v>43770</v>
      </c>
      <c r="B1520" t="s">
        <v>69</v>
      </c>
      <c r="C1520">
        <f>VLOOKUP(Table1[[#This Row],[Building]],Building_Areas,2,FALSE)</f>
        <v>12402</v>
      </c>
      <c r="E1520">
        <v>4423.2</v>
      </c>
      <c r="F1520">
        <v>15091.9584</v>
      </c>
      <c r="G1520">
        <v>1.2168971456216739</v>
      </c>
      <c r="AF1520" s="9">
        <f>SUMIF(Table1[[#Headers],[Steam Consumption]:[CHW Consumption_2]], "Elec*",D1520:AE1520)</f>
        <v>4423.2</v>
      </c>
      <c r="AG1520" s="9">
        <f>SUMIF(Table1[[#Headers],[Steam Consumption]:[CHW Consumption_2]], "Gas*",D1520:AE1520)</f>
        <v>0</v>
      </c>
      <c r="AH1520" s="9">
        <f>SUMIF(Table1[[#Headers],[Steam Consumption]:[CHW Consumption_2]], "Steam*",D1520:AE1520)</f>
        <v>0</v>
      </c>
      <c r="AI1520" s="9">
        <f>SUMIF(Table1[[#Headers],[Steam Consumption]:[CHW Consumption_2]], "HW *",D1520:AE1520)</f>
        <v>0</v>
      </c>
      <c r="AJ1520" s="9">
        <f>SUMIF(Table1[[#Headers],[Steam Consumption]:[CHW Consumption_2]], "CHW*",D1520:AE1520)</f>
        <v>0</v>
      </c>
      <c r="AK1520" s="9">
        <f>SUMIF(Table1[[#Headers],[Steam Consumption]:[CHW Consumption_2]], "DW*",D1520:AE1520)</f>
        <v>0</v>
      </c>
      <c r="AL1520" s="9">
        <f>Table1[[#This Row],[Total Elec Consumption]]*3.412</f>
        <v>15091.9584</v>
      </c>
      <c r="AM1520" s="9">
        <f>Table1[[#This Row],[Total Gas Consumption]]*1</f>
        <v>0</v>
      </c>
      <c r="AN1520" s="9">
        <f>Table1[[#This Row],[Total Steam Consumption]]*950/1000</f>
        <v>0</v>
      </c>
      <c r="AO1520" s="9">
        <f>Table1[[#This Row],[Total HW Consumption]]</f>
        <v>0</v>
      </c>
      <c r="AP1520" s="9">
        <f>Table1[[#This Row],[Total CHW Consumption]]</f>
        <v>0</v>
      </c>
      <c r="AQ1520" s="9">
        <f>Table1[[#This Row],[Total DW Consumption]]*0</f>
        <v>0</v>
      </c>
      <c r="AR1520" s="9">
        <f>SUM(Table1[[#This Row],[Total Elec Energy]:[Total DW Energy]])</f>
        <v>15091.9584</v>
      </c>
      <c r="AS1520" s="7">
        <f>IFERROR(Table1[[#This Row],[Total Building Energy (kBTU)]]/Table1[[#This Row],[Building Area]],0)</f>
        <v>1.2168971456216739</v>
      </c>
    </row>
    <row r="1521" spans="1:45" x14ac:dyDescent="0.25">
      <c r="A1521" s="4">
        <v>44287</v>
      </c>
      <c r="B1521" t="s">
        <v>65</v>
      </c>
      <c r="C1521">
        <f>VLOOKUP(Table1[[#This Row],[Building]],Building_Areas,2,FALSE)</f>
        <v>82554</v>
      </c>
      <c r="D1521">
        <v>0</v>
      </c>
      <c r="E1521">
        <v>29344</v>
      </c>
      <c r="F1521">
        <v>100121.728</v>
      </c>
      <c r="G1521">
        <v>1.212802868425515</v>
      </c>
      <c r="AF1521" s="9">
        <f>SUMIF(Table1[[#Headers],[Steam Consumption]:[CHW Consumption_2]], "Elec*",D1521:AE1521)</f>
        <v>29344</v>
      </c>
      <c r="AG1521" s="9">
        <f>SUMIF(Table1[[#Headers],[Steam Consumption]:[CHW Consumption_2]], "Gas*",D1521:AE1521)</f>
        <v>0</v>
      </c>
      <c r="AH1521" s="9">
        <f>SUMIF(Table1[[#Headers],[Steam Consumption]:[CHW Consumption_2]], "Steam*",D1521:AE1521)</f>
        <v>0</v>
      </c>
      <c r="AI1521" s="9">
        <f>SUMIF(Table1[[#Headers],[Steam Consumption]:[CHW Consumption_2]], "HW *",D1521:AE1521)</f>
        <v>0</v>
      </c>
      <c r="AJ1521" s="9">
        <f>SUMIF(Table1[[#Headers],[Steam Consumption]:[CHW Consumption_2]], "CHW*",D1521:AE1521)</f>
        <v>0</v>
      </c>
      <c r="AK1521" s="9">
        <f>SUMIF(Table1[[#Headers],[Steam Consumption]:[CHW Consumption_2]], "DW*",D1521:AE1521)</f>
        <v>0</v>
      </c>
      <c r="AL1521" s="9">
        <f>Table1[[#This Row],[Total Elec Consumption]]*3.412</f>
        <v>100121.728</v>
      </c>
      <c r="AM1521" s="9">
        <f>Table1[[#This Row],[Total Gas Consumption]]*1</f>
        <v>0</v>
      </c>
      <c r="AN1521" s="9">
        <f>Table1[[#This Row],[Total Steam Consumption]]*950/1000</f>
        <v>0</v>
      </c>
      <c r="AO1521" s="9">
        <f>Table1[[#This Row],[Total HW Consumption]]</f>
        <v>0</v>
      </c>
      <c r="AP1521" s="9">
        <f>Table1[[#This Row],[Total CHW Consumption]]</f>
        <v>0</v>
      </c>
      <c r="AQ1521" s="9">
        <f>Table1[[#This Row],[Total DW Consumption]]*0</f>
        <v>0</v>
      </c>
      <c r="AR1521" s="9">
        <f>SUM(Table1[[#This Row],[Total Elec Energy]:[Total DW Energy]])</f>
        <v>100121.728</v>
      </c>
      <c r="AS1521" s="7">
        <f>IFERROR(Table1[[#This Row],[Total Building Energy (kBTU)]]/Table1[[#This Row],[Building Area]],0)</f>
        <v>1.2128028684255154</v>
      </c>
    </row>
    <row r="1522" spans="1:45" x14ac:dyDescent="0.25">
      <c r="A1522" s="4">
        <v>43435</v>
      </c>
      <c r="B1522" t="s">
        <v>69</v>
      </c>
      <c r="C1522">
        <f>VLOOKUP(Table1[[#This Row],[Building]],Building_Areas,2,FALSE)</f>
        <v>12402</v>
      </c>
      <c r="E1522">
        <v>4405.676470587845</v>
      </c>
      <c r="F1522">
        <v>15032.16811764573</v>
      </c>
      <c r="G1522">
        <v>1.212076126241391</v>
      </c>
      <c r="AF1522" s="9">
        <f>SUMIF(Table1[[#Headers],[Steam Consumption]:[CHW Consumption_2]], "Elec*",D1522:AE1522)</f>
        <v>4405.676470587845</v>
      </c>
      <c r="AG1522" s="9">
        <f>SUMIF(Table1[[#Headers],[Steam Consumption]:[CHW Consumption_2]], "Gas*",D1522:AE1522)</f>
        <v>0</v>
      </c>
      <c r="AH1522" s="9">
        <f>SUMIF(Table1[[#Headers],[Steam Consumption]:[CHW Consumption_2]], "Steam*",D1522:AE1522)</f>
        <v>0</v>
      </c>
      <c r="AI1522" s="9">
        <f>SUMIF(Table1[[#Headers],[Steam Consumption]:[CHW Consumption_2]], "HW *",D1522:AE1522)</f>
        <v>0</v>
      </c>
      <c r="AJ1522" s="9">
        <f>SUMIF(Table1[[#Headers],[Steam Consumption]:[CHW Consumption_2]], "CHW*",D1522:AE1522)</f>
        <v>0</v>
      </c>
      <c r="AK1522" s="9">
        <f>SUMIF(Table1[[#Headers],[Steam Consumption]:[CHW Consumption_2]], "DW*",D1522:AE1522)</f>
        <v>0</v>
      </c>
      <c r="AL1522" s="9">
        <f>Table1[[#This Row],[Total Elec Consumption]]*3.412</f>
        <v>15032.168117645726</v>
      </c>
      <c r="AM1522" s="9">
        <f>Table1[[#This Row],[Total Gas Consumption]]*1</f>
        <v>0</v>
      </c>
      <c r="AN1522" s="9">
        <f>Table1[[#This Row],[Total Steam Consumption]]*950/1000</f>
        <v>0</v>
      </c>
      <c r="AO1522" s="9">
        <f>Table1[[#This Row],[Total HW Consumption]]</f>
        <v>0</v>
      </c>
      <c r="AP1522" s="9">
        <f>Table1[[#This Row],[Total CHW Consumption]]</f>
        <v>0</v>
      </c>
      <c r="AQ1522" s="9">
        <f>Table1[[#This Row],[Total DW Consumption]]*0</f>
        <v>0</v>
      </c>
      <c r="AR1522" s="9">
        <f>SUM(Table1[[#This Row],[Total Elec Energy]:[Total DW Energy]])</f>
        <v>15032.168117645726</v>
      </c>
      <c r="AS1522" s="7">
        <f>IFERROR(Table1[[#This Row],[Total Building Energy (kBTU)]]/Table1[[#This Row],[Building Area]],0)</f>
        <v>1.2120761262413906</v>
      </c>
    </row>
    <row r="1523" spans="1:45" x14ac:dyDescent="0.25">
      <c r="A1523" s="4">
        <v>43556</v>
      </c>
      <c r="B1523" t="s">
        <v>78</v>
      </c>
      <c r="C1523">
        <f>VLOOKUP(Table1[[#This Row],[Building]],Building_Areas,2,FALSE)</f>
        <v>20363</v>
      </c>
      <c r="E1523">
        <v>5898.4615384615381</v>
      </c>
      <c r="F1523">
        <v>472268.40791208792</v>
      </c>
      <c r="G1523">
        <v>23.19247693915867</v>
      </c>
      <c r="J1523">
        <v>4521.4285714285716</v>
      </c>
      <c r="AF1523" s="9">
        <f>SUMIF(Table1[[#Headers],[Steam Consumption]:[CHW Consumption_2]], "Elec*",D1523:AE1523)</f>
        <v>5898.4615384615381</v>
      </c>
      <c r="AG1523" s="9">
        <f>SUMIF(Table1[[#Headers],[Steam Consumption]:[CHW Consumption_2]], "Gas*",D1523:AE1523)</f>
        <v>4521.4285714285716</v>
      </c>
      <c r="AH1523" s="9">
        <f>SUMIF(Table1[[#Headers],[Steam Consumption]:[CHW Consumption_2]], "Steam*",D1523:AE1523)</f>
        <v>0</v>
      </c>
      <c r="AI1523" s="9">
        <f>SUMIF(Table1[[#Headers],[Steam Consumption]:[CHW Consumption_2]], "HW *",D1523:AE1523)</f>
        <v>0</v>
      </c>
      <c r="AJ1523" s="9">
        <f>SUMIF(Table1[[#Headers],[Steam Consumption]:[CHW Consumption_2]], "CHW*",D1523:AE1523)</f>
        <v>0</v>
      </c>
      <c r="AK1523" s="9">
        <f>SUMIF(Table1[[#Headers],[Steam Consumption]:[CHW Consumption_2]], "DW*",D1523:AE1523)</f>
        <v>0</v>
      </c>
      <c r="AL1523" s="9">
        <f>Table1[[#This Row],[Total Elec Consumption]]*3.412</f>
        <v>20125.550769230769</v>
      </c>
      <c r="AM1523" s="9">
        <f>Table1[[#This Row],[Total Gas Consumption]]*1</f>
        <v>4521.4285714285716</v>
      </c>
      <c r="AN1523" s="9">
        <f>Table1[[#This Row],[Total Steam Consumption]]*950/1000</f>
        <v>0</v>
      </c>
      <c r="AO1523" s="9">
        <f>Table1[[#This Row],[Total HW Consumption]]</f>
        <v>0</v>
      </c>
      <c r="AP1523" s="9">
        <f>Table1[[#This Row],[Total CHW Consumption]]</f>
        <v>0</v>
      </c>
      <c r="AQ1523" s="9">
        <f>Table1[[#This Row],[Total DW Consumption]]*0</f>
        <v>0</v>
      </c>
      <c r="AR1523" s="9">
        <f>SUM(Table1[[#This Row],[Total Elec Energy]:[Total DW Energy]])</f>
        <v>24646.979340659342</v>
      </c>
      <c r="AS1523" s="7">
        <f>IFERROR(Table1[[#This Row],[Total Building Energy (kBTU)]]/Table1[[#This Row],[Building Area]],0)</f>
        <v>1.2103805598713029</v>
      </c>
    </row>
    <row r="1524" spans="1:45" x14ac:dyDescent="0.25">
      <c r="A1524" s="4">
        <v>44713</v>
      </c>
      <c r="B1524" t="s">
        <v>65</v>
      </c>
      <c r="C1524">
        <f>VLOOKUP(Table1[[#This Row],[Building]],Building_Areas,2,FALSE)</f>
        <v>82554</v>
      </c>
      <c r="D1524">
        <v>0</v>
      </c>
      <c r="E1524">
        <v>29248.846153846149</v>
      </c>
      <c r="F1524">
        <v>99797.063076923063</v>
      </c>
      <c r="G1524">
        <v>1.208870110193607</v>
      </c>
      <c r="AF1524" s="9">
        <f>SUMIF(Table1[[#Headers],[Steam Consumption]:[CHW Consumption_2]], "Elec*",D1524:AE1524)</f>
        <v>29248.846153846149</v>
      </c>
      <c r="AG1524" s="9">
        <f>SUMIF(Table1[[#Headers],[Steam Consumption]:[CHW Consumption_2]], "Gas*",D1524:AE1524)</f>
        <v>0</v>
      </c>
      <c r="AH1524" s="9">
        <f>SUMIF(Table1[[#Headers],[Steam Consumption]:[CHW Consumption_2]], "Steam*",D1524:AE1524)</f>
        <v>0</v>
      </c>
      <c r="AI1524" s="9">
        <f>SUMIF(Table1[[#Headers],[Steam Consumption]:[CHW Consumption_2]], "HW *",D1524:AE1524)</f>
        <v>0</v>
      </c>
      <c r="AJ1524" s="9">
        <f>SUMIF(Table1[[#Headers],[Steam Consumption]:[CHW Consumption_2]], "CHW*",D1524:AE1524)</f>
        <v>0</v>
      </c>
      <c r="AK1524" s="9">
        <f>SUMIF(Table1[[#Headers],[Steam Consumption]:[CHW Consumption_2]], "DW*",D1524:AE1524)</f>
        <v>0</v>
      </c>
      <c r="AL1524" s="9">
        <f>Table1[[#This Row],[Total Elec Consumption]]*3.412</f>
        <v>99797.063076923063</v>
      </c>
      <c r="AM1524" s="9">
        <f>Table1[[#This Row],[Total Gas Consumption]]*1</f>
        <v>0</v>
      </c>
      <c r="AN1524" s="9">
        <f>Table1[[#This Row],[Total Steam Consumption]]*950/1000</f>
        <v>0</v>
      </c>
      <c r="AO1524" s="9">
        <f>Table1[[#This Row],[Total HW Consumption]]</f>
        <v>0</v>
      </c>
      <c r="AP1524" s="9">
        <f>Table1[[#This Row],[Total CHW Consumption]]</f>
        <v>0</v>
      </c>
      <c r="AQ1524" s="9">
        <f>Table1[[#This Row],[Total DW Consumption]]*0</f>
        <v>0</v>
      </c>
      <c r="AR1524" s="9">
        <f>SUM(Table1[[#This Row],[Total Elec Energy]:[Total DW Energy]])</f>
        <v>99797.063076923063</v>
      </c>
      <c r="AS1524" s="7">
        <f>IFERROR(Table1[[#This Row],[Total Building Energy (kBTU)]]/Table1[[#This Row],[Building Area]],0)</f>
        <v>1.2088701101936075</v>
      </c>
    </row>
    <row r="1525" spans="1:45" x14ac:dyDescent="0.25">
      <c r="A1525" s="4">
        <v>44317</v>
      </c>
      <c r="B1525" t="s">
        <v>65</v>
      </c>
      <c r="C1525">
        <f>VLOOKUP(Table1[[#This Row],[Building]],Building_Areas,2,FALSE)</f>
        <v>82554</v>
      </c>
      <c r="D1525">
        <v>0</v>
      </c>
      <c r="E1525">
        <v>29238.166666666661</v>
      </c>
      <c r="F1525">
        <v>99760.624666666656</v>
      </c>
      <c r="G1525">
        <v>1.2084287214025571</v>
      </c>
      <c r="AF1525" s="9">
        <f>SUMIF(Table1[[#Headers],[Steam Consumption]:[CHW Consumption_2]], "Elec*",D1525:AE1525)</f>
        <v>29238.166666666661</v>
      </c>
      <c r="AG1525" s="9">
        <f>SUMIF(Table1[[#Headers],[Steam Consumption]:[CHW Consumption_2]], "Gas*",D1525:AE1525)</f>
        <v>0</v>
      </c>
      <c r="AH1525" s="9">
        <f>SUMIF(Table1[[#Headers],[Steam Consumption]:[CHW Consumption_2]], "Steam*",D1525:AE1525)</f>
        <v>0</v>
      </c>
      <c r="AI1525" s="9">
        <f>SUMIF(Table1[[#Headers],[Steam Consumption]:[CHW Consumption_2]], "HW *",D1525:AE1525)</f>
        <v>0</v>
      </c>
      <c r="AJ1525" s="9">
        <f>SUMIF(Table1[[#Headers],[Steam Consumption]:[CHW Consumption_2]], "CHW*",D1525:AE1525)</f>
        <v>0</v>
      </c>
      <c r="AK1525" s="9">
        <f>SUMIF(Table1[[#Headers],[Steam Consumption]:[CHW Consumption_2]], "DW*",D1525:AE1525)</f>
        <v>0</v>
      </c>
      <c r="AL1525" s="9">
        <f>Table1[[#This Row],[Total Elec Consumption]]*3.412</f>
        <v>99760.624666666641</v>
      </c>
      <c r="AM1525" s="9">
        <f>Table1[[#This Row],[Total Gas Consumption]]*1</f>
        <v>0</v>
      </c>
      <c r="AN1525" s="9">
        <f>Table1[[#This Row],[Total Steam Consumption]]*950/1000</f>
        <v>0</v>
      </c>
      <c r="AO1525" s="9">
        <f>Table1[[#This Row],[Total HW Consumption]]</f>
        <v>0</v>
      </c>
      <c r="AP1525" s="9">
        <f>Table1[[#This Row],[Total CHW Consumption]]</f>
        <v>0</v>
      </c>
      <c r="AQ1525" s="9">
        <f>Table1[[#This Row],[Total DW Consumption]]*0</f>
        <v>0</v>
      </c>
      <c r="AR1525" s="9">
        <f>SUM(Table1[[#This Row],[Total Elec Energy]:[Total DW Energy]])</f>
        <v>99760.624666666641</v>
      </c>
      <c r="AS1525" s="7">
        <f>IFERROR(Table1[[#This Row],[Total Building Energy (kBTU)]]/Table1[[#This Row],[Building Area]],0)</f>
        <v>1.2084287214025564</v>
      </c>
    </row>
    <row r="1526" spans="1:45" x14ac:dyDescent="0.25">
      <c r="A1526" s="4">
        <v>44652</v>
      </c>
      <c r="B1526" t="s">
        <v>69</v>
      </c>
      <c r="C1526">
        <f>VLOOKUP(Table1[[#This Row],[Building]],Building_Areas,2,FALSE)</f>
        <v>12402</v>
      </c>
      <c r="E1526">
        <v>4380</v>
      </c>
      <c r="F1526">
        <v>14944.56</v>
      </c>
      <c r="G1526">
        <v>1.205012094823416</v>
      </c>
      <c r="AF1526" s="9">
        <f>SUMIF(Table1[[#Headers],[Steam Consumption]:[CHW Consumption_2]], "Elec*",D1526:AE1526)</f>
        <v>4380</v>
      </c>
      <c r="AG1526" s="9">
        <f>SUMIF(Table1[[#Headers],[Steam Consumption]:[CHW Consumption_2]], "Gas*",D1526:AE1526)</f>
        <v>0</v>
      </c>
      <c r="AH1526" s="9">
        <f>SUMIF(Table1[[#Headers],[Steam Consumption]:[CHW Consumption_2]], "Steam*",D1526:AE1526)</f>
        <v>0</v>
      </c>
      <c r="AI1526" s="9">
        <f>SUMIF(Table1[[#Headers],[Steam Consumption]:[CHW Consumption_2]], "HW *",D1526:AE1526)</f>
        <v>0</v>
      </c>
      <c r="AJ1526" s="9">
        <f>SUMIF(Table1[[#Headers],[Steam Consumption]:[CHW Consumption_2]], "CHW*",D1526:AE1526)</f>
        <v>0</v>
      </c>
      <c r="AK1526" s="9">
        <f>SUMIF(Table1[[#Headers],[Steam Consumption]:[CHW Consumption_2]], "DW*",D1526:AE1526)</f>
        <v>0</v>
      </c>
      <c r="AL1526" s="9">
        <f>Table1[[#This Row],[Total Elec Consumption]]*3.412</f>
        <v>14944.56</v>
      </c>
      <c r="AM1526" s="9">
        <f>Table1[[#This Row],[Total Gas Consumption]]*1</f>
        <v>0</v>
      </c>
      <c r="AN1526" s="9">
        <f>Table1[[#This Row],[Total Steam Consumption]]*950/1000</f>
        <v>0</v>
      </c>
      <c r="AO1526" s="9">
        <f>Table1[[#This Row],[Total HW Consumption]]</f>
        <v>0</v>
      </c>
      <c r="AP1526" s="9">
        <f>Table1[[#This Row],[Total CHW Consumption]]</f>
        <v>0</v>
      </c>
      <c r="AQ1526" s="9">
        <f>Table1[[#This Row],[Total DW Consumption]]*0</f>
        <v>0</v>
      </c>
      <c r="AR1526" s="9">
        <f>SUM(Table1[[#This Row],[Total Elec Energy]:[Total DW Energy]])</f>
        <v>14944.56</v>
      </c>
      <c r="AS1526" s="7">
        <f>IFERROR(Table1[[#This Row],[Total Building Energy (kBTU)]]/Table1[[#This Row],[Building Area]],0)</f>
        <v>1.2050120948234155</v>
      </c>
    </row>
    <row r="1527" spans="1:45" x14ac:dyDescent="0.25">
      <c r="A1527" s="4">
        <v>43556</v>
      </c>
      <c r="B1527" t="s">
        <v>124</v>
      </c>
      <c r="C1527">
        <f>VLOOKUP(Table1[[#This Row],[Building]],Building_Areas,2,FALSE)</f>
        <v>33317</v>
      </c>
      <c r="E1527">
        <v>6091.304347826087</v>
      </c>
      <c r="F1527">
        <v>1955783.5304347831</v>
      </c>
      <c r="G1527">
        <v>58.702270025355901</v>
      </c>
      <c r="J1527">
        <v>19350</v>
      </c>
      <c r="AF1527" s="9">
        <f>SUMIF(Table1[[#Headers],[Steam Consumption]:[CHW Consumption_2]], "Elec*",D1527:AE1527)</f>
        <v>6091.304347826087</v>
      </c>
      <c r="AG1527" s="9">
        <f>SUMIF(Table1[[#Headers],[Steam Consumption]:[CHW Consumption_2]], "Gas*",D1527:AE1527)</f>
        <v>19350</v>
      </c>
      <c r="AH1527" s="9">
        <f>SUMIF(Table1[[#Headers],[Steam Consumption]:[CHW Consumption_2]], "Steam*",D1527:AE1527)</f>
        <v>0</v>
      </c>
      <c r="AI1527" s="9">
        <f>SUMIF(Table1[[#Headers],[Steam Consumption]:[CHW Consumption_2]], "HW *",D1527:AE1527)</f>
        <v>0</v>
      </c>
      <c r="AJ1527" s="9">
        <f>SUMIF(Table1[[#Headers],[Steam Consumption]:[CHW Consumption_2]], "CHW*",D1527:AE1527)</f>
        <v>0</v>
      </c>
      <c r="AK1527" s="9">
        <f>SUMIF(Table1[[#Headers],[Steam Consumption]:[CHW Consumption_2]], "DW*",D1527:AE1527)</f>
        <v>0</v>
      </c>
      <c r="AL1527" s="9">
        <f>Table1[[#This Row],[Total Elec Consumption]]*3.412</f>
        <v>20783.53043478261</v>
      </c>
      <c r="AM1527" s="9">
        <f>Table1[[#This Row],[Total Gas Consumption]]*1</f>
        <v>19350</v>
      </c>
      <c r="AN1527" s="9">
        <f>Table1[[#This Row],[Total Steam Consumption]]*950/1000</f>
        <v>0</v>
      </c>
      <c r="AO1527" s="9">
        <f>Table1[[#This Row],[Total HW Consumption]]</f>
        <v>0</v>
      </c>
      <c r="AP1527" s="9">
        <f>Table1[[#This Row],[Total CHW Consumption]]</f>
        <v>0</v>
      </c>
      <c r="AQ1527" s="9">
        <f>Table1[[#This Row],[Total DW Consumption]]*0</f>
        <v>0</v>
      </c>
      <c r="AR1527" s="9">
        <f>SUM(Table1[[#This Row],[Total Elec Energy]:[Total DW Energy]])</f>
        <v>40133.53043478261</v>
      </c>
      <c r="AS1527" s="7">
        <f>IFERROR(Table1[[#This Row],[Total Building Energy (kBTU)]]/Table1[[#This Row],[Building Area]],0)</f>
        <v>1.2045961651644088</v>
      </c>
    </row>
    <row r="1528" spans="1:45" x14ac:dyDescent="0.25">
      <c r="A1528" s="4">
        <v>43922</v>
      </c>
      <c r="B1528" t="s">
        <v>194</v>
      </c>
      <c r="C1528">
        <f>VLOOKUP(Table1[[#This Row],[Building]],Building_Areas,2,FALSE)</f>
        <v>93667</v>
      </c>
      <c r="F1528">
        <v>185499.03402857139</v>
      </c>
      <c r="G1528">
        <v>1.980409685679817</v>
      </c>
      <c r="H1528">
        <v>0</v>
      </c>
      <c r="I1528">
        <v>13084.8</v>
      </c>
      <c r="K1528">
        <v>67982.142857142855</v>
      </c>
      <c r="L1528">
        <v>140785.71428571429</v>
      </c>
      <c r="AF1528" s="9">
        <f>SUMIF(Table1[[#Headers],[Steam Consumption]:[CHW Consumption_2]], "Elec*",D1528:AE1528)</f>
        <v>13084.8</v>
      </c>
      <c r="AG1528" s="9">
        <f>SUMIF(Table1[[#Headers],[Steam Consumption]:[CHW Consumption_2]], "Gas*",D1528:AE1528)</f>
        <v>0</v>
      </c>
      <c r="AH1528" s="9">
        <f>SUMIF(Table1[[#Headers],[Steam Consumption]:[CHW Consumption_2]], "Steam*",D1528:AE1528)</f>
        <v>0</v>
      </c>
      <c r="AI1528" s="9">
        <f>SUMIF(Table1[[#Headers],[Steam Consumption]:[CHW Consumption_2]], "HW *",D1528:AE1528)</f>
        <v>67982.142857142855</v>
      </c>
      <c r="AJ1528" s="9">
        <f>SUMIF(Table1[[#Headers],[Steam Consumption]:[CHW Consumption_2]], "CHW*",D1528:AE1528)</f>
        <v>0</v>
      </c>
      <c r="AK1528" s="9">
        <f>SUMIF(Table1[[#Headers],[Steam Consumption]:[CHW Consumption_2]], "DW*",D1528:AE1528)</f>
        <v>140785.71428571429</v>
      </c>
      <c r="AL1528" s="9">
        <f>Table1[[#This Row],[Total Elec Consumption]]*3.412</f>
        <v>44645.337599999999</v>
      </c>
      <c r="AM1528" s="9">
        <f>Table1[[#This Row],[Total Gas Consumption]]*1</f>
        <v>0</v>
      </c>
      <c r="AN1528" s="9">
        <f>Table1[[#This Row],[Total Steam Consumption]]*950/1000</f>
        <v>0</v>
      </c>
      <c r="AO1528" s="9">
        <f>Table1[[#This Row],[Total HW Consumption]]</f>
        <v>67982.142857142855</v>
      </c>
      <c r="AP1528" s="9">
        <f>Table1[[#This Row],[Total CHW Consumption]]</f>
        <v>0</v>
      </c>
      <c r="AQ1528" s="9">
        <f>Table1[[#This Row],[Total DW Consumption]]*0</f>
        <v>0</v>
      </c>
      <c r="AR1528" s="9">
        <f>SUM(Table1[[#This Row],[Total Elec Energy]:[Total DW Energy]])</f>
        <v>112627.48045714285</v>
      </c>
      <c r="AS1528" s="7">
        <f>IFERROR(Table1[[#This Row],[Total Building Energy (kBTU)]]/Table1[[#This Row],[Building Area]],0)</f>
        <v>1.2024243378900024</v>
      </c>
    </row>
    <row r="1529" spans="1:45" x14ac:dyDescent="0.25">
      <c r="A1529" s="4">
        <v>44136</v>
      </c>
      <c r="B1529" t="s">
        <v>122</v>
      </c>
      <c r="C1529">
        <f>VLOOKUP(Table1[[#This Row],[Building]],Building_Areas,2,FALSE)</f>
        <v>83906</v>
      </c>
      <c r="D1529">
        <v>0</v>
      </c>
      <c r="F1529">
        <v>100722.24000000001</v>
      </c>
      <c r="G1529">
        <v>1.2004176101828239</v>
      </c>
      <c r="H1529">
        <v>22117.89473684211</v>
      </c>
      <c r="I1529">
        <v>7402.1052631578941</v>
      </c>
      <c r="N1529">
        <v>0</v>
      </c>
      <c r="AF1529" s="9">
        <f>SUMIF(Table1[[#Headers],[Steam Consumption]:[CHW Consumption_2]], "Elec*",D1529:AE1529)</f>
        <v>29520.000000000004</v>
      </c>
      <c r="AG1529" s="9">
        <f>SUMIF(Table1[[#Headers],[Steam Consumption]:[CHW Consumption_2]], "Gas*",D1529:AE1529)</f>
        <v>0</v>
      </c>
      <c r="AH1529" s="9">
        <f>SUMIF(Table1[[#Headers],[Steam Consumption]:[CHW Consumption_2]], "Steam*",D1529:AE1529)</f>
        <v>0</v>
      </c>
      <c r="AI1529" s="9">
        <f>SUMIF(Table1[[#Headers],[Steam Consumption]:[CHW Consumption_2]], "HW *",D1529:AE1529)</f>
        <v>0</v>
      </c>
      <c r="AJ1529" s="9">
        <f>SUMIF(Table1[[#Headers],[Steam Consumption]:[CHW Consumption_2]], "CHW*",D1529:AE1529)</f>
        <v>0</v>
      </c>
      <c r="AK1529" s="9">
        <f>SUMIF(Table1[[#Headers],[Steam Consumption]:[CHW Consumption_2]], "DW*",D1529:AE1529)</f>
        <v>0</v>
      </c>
      <c r="AL1529" s="9">
        <f>Table1[[#This Row],[Total Elec Consumption]]*3.412</f>
        <v>100722.24000000001</v>
      </c>
      <c r="AM1529" s="9">
        <f>Table1[[#This Row],[Total Gas Consumption]]*1</f>
        <v>0</v>
      </c>
      <c r="AN1529" s="9">
        <f>Table1[[#This Row],[Total Steam Consumption]]*950/1000</f>
        <v>0</v>
      </c>
      <c r="AO1529" s="9">
        <f>Table1[[#This Row],[Total HW Consumption]]</f>
        <v>0</v>
      </c>
      <c r="AP1529" s="9">
        <f>Table1[[#This Row],[Total CHW Consumption]]</f>
        <v>0</v>
      </c>
      <c r="AQ1529" s="9">
        <f>Table1[[#This Row],[Total DW Consumption]]*0</f>
        <v>0</v>
      </c>
      <c r="AR1529" s="9">
        <f>SUM(Table1[[#This Row],[Total Elec Energy]:[Total DW Energy]])</f>
        <v>100722.24000000001</v>
      </c>
      <c r="AS1529" s="7">
        <f>IFERROR(Table1[[#This Row],[Total Building Energy (kBTU)]]/Table1[[#This Row],[Building Area]],0)</f>
        <v>1.2004176101828237</v>
      </c>
    </row>
    <row r="1530" spans="1:45" x14ac:dyDescent="0.25">
      <c r="A1530" s="4">
        <v>43617</v>
      </c>
      <c r="B1530" t="s">
        <v>78</v>
      </c>
      <c r="C1530">
        <f>VLOOKUP(Table1[[#This Row],[Building]],Building_Areas,2,FALSE)</f>
        <v>20363</v>
      </c>
      <c r="E1530">
        <v>7017.8571428571422</v>
      </c>
      <c r="F1530">
        <v>68944.928571428565</v>
      </c>
      <c r="G1530">
        <v>3.3857942627033619</v>
      </c>
      <c r="J1530">
        <v>450</v>
      </c>
      <c r="AF1530" s="9">
        <f>SUMIF(Table1[[#Headers],[Steam Consumption]:[CHW Consumption_2]], "Elec*",D1530:AE1530)</f>
        <v>7017.8571428571422</v>
      </c>
      <c r="AG1530" s="9">
        <f>SUMIF(Table1[[#Headers],[Steam Consumption]:[CHW Consumption_2]], "Gas*",D1530:AE1530)</f>
        <v>450</v>
      </c>
      <c r="AH1530" s="9">
        <f>SUMIF(Table1[[#Headers],[Steam Consumption]:[CHW Consumption_2]], "Steam*",D1530:AE1530)</f>
        <v>0</v>
      </c>
      <c r="AI1530" s="9">
        <f>SUMIF(Table1[[#Headers],[Steam Consumption]:[CHW Consumption_2]], "HW *",D1530:AE1530)</f>
        <v>0</v>
      </c>
      <c r="AJ1530" s="9">
        <f>SUMIF(Table1[[#Headers],[Steam Consumption]:[CHW Consumption_2]], "CHW*",D1530:AE1530)</f>
        <v>0</v>
      </c>
      <c r="AK1530" s="9">
        <f>SUMIF(Table1[[#Headers],[Steam Consumption]:[CHW Consumption_2]], "DW*",D1530:AE1530)</f>
        <v>0</v>
      </c>
      <c r="AL1530" s="9">
        <f>Table1[[#This Row],[Total Elec Consumption]]*3.412</f>
        <v>23944.928571428569</v>
      </c>
      <c r="AM1530" s="9">
        <f>Table1[[#This Row],[Total Gas Consumption]]*1</f>
        <v>450</v>
      </c>
      <c r="AN1530" s="9">
        <f>Table1[[#This Row],[Total Steam Consumption]]*950/1000</f>
        <v>0</v>
      </c>
      <c r="AO1530" s="9">
        <f>Table1[[#This Row],[Total HW Consumption]]</f>
        <v>0</v>
      </c>
      <c r="AP1530" s="9">
        <f>Table1[[#This Row],[Total CHW Consumption]]</f>
        <v>0</v>
      </c>
      <c r="AQ1530" s="9">
        <f>Table1[[#This Row],[Total DW Consumption]]*0</f>
        <v>0</v>
      </c>
      <c r="AR1530" s="9">
        <f>SUM(Table1[[#This Row],[Total Elec Energy]:[Total DW Energy]])</f>
        <v>24394.928571428569</v>
      </c>
      <c r="AS1530" s="7">
        <f>IFERROR(Table1[[#This Row],[Total Building Energy (kBTU)]]/Table1[[#This Row],[Building Area]],0)</f>
        <v>1.1980026799306864</v>
      </c>
    </row>
    <row r="1531" spans="1:45" x14ac:dyDescent="0.25">
      <c r="A1531" s="4">
        <v>43952</v>
      </c>
      <c r="B1531" t="s">
        <v>194</v>
      </c>
      <c r="C1531">
        <f>VLOOKUP(Table1[[#This Row],[Building]],Building_Areas,2,FALSE)</f>
        <v>93667</v>
      </c>
      <c r="F1531">
        <v>119481.524</v>
      </c>
      <c r="G1531">
        <v>1.2755989195767989</v>
      </c>
      <c r="H1531">
        <v>0</v>
      </c>
      <c r="I1531">
        <v>15012</v>
      </c>
      <c r="K1531">
        <v>60580</v>
      </c>
      <c r="L1531">
        <v>68200</v>
      </c>
      <c r="AF1531" s="9">
        <f>SUMIF(Table1[[#Headers],[Steam Consumption]:[CHW Consumption_2]], "Elec*",D1531:AE1531)</f>
        <v>15012</v>
      </c>
      <c r="AG1531" s="9">
        <f>SUMIF(Table1[[#Headers],[Steam Consumption]:[CHW Consumption_2]], "Gas*",D1531:AE1531)</f>
        <v>0</v>
      </c>
      <c r="AH1531" s="9">
        <f>SUMIF(Table1[[#Headers],[Steam Consumption]:[CHW Consumption_2]], "Steam*",D1531:AE1531)</f>
        <v>0</v>
      </c>
      <c r="AI1531" s="9">
        <f>SUMIF(Table1[[#Headers],[Steam Consumption]:[CHW Consumption_2]], "HW *",D1531:AE1531)</f>
        <v>60580</v>
      </c>
      <c r="AJ1531" s="9">
        <f>SUMIF(Table1[[#Headers],[Steam Consumption]:[CHW Consumption_2]], "CHW*",D1531:AE1531)</f>
        <v>0</v>
      </c>
      <c r="AK1531" s="9">
        <f>SUMIF(Table1[[#Headers],[Steam Consumption]:[CHW Consumption_2]], "DW*",D1531:AE1531)</f>
        <v>68200</v>
      </c>
      <c r="AL1531" s="9">
        <f>Table1[[#This Row],[Total Elec Consumption]]*3.412</f>
        <v>51220.943999999996</v>
      </c>
      <c r="AM1531" s="9">
        <f>Table1[[#This Row],[Total Gas Consumption]]*1</f>
        <v>0</v>
      </c>
      <c r="AN1531" s="9">
        <f>Table1[[#This Row],[Total Steam Consumption]]*950/1000</f>
        <v>0</v>
      </c>
      <c r="AO1531" s="9">
        <f>Table1[[#This Row],[Total HW Consumption]]</f>
        <v>60580</v>
      </c>
      <c r="AP1531" s="9">
        <f>Table1[[#This Row],[Total CHW Consumption]]</f>
        <v>0</v>
      </c>
      <c r="AQ1531" s="9">
        <f>Table1[[#This Row],[Total DW Consumption]]*0</f>
        <v>0</v>
      </c>
      <c r="AR1531" s="9">
        <f>SUM(Table1[[#This Row],[Total Elec Energy]:[Total DW Energy]])</f>
        <v>111800.94399999999</v>
      </c>
      <c r="AS1531" s="7">
        <f>IFERROR(Table1[[#This Row],[Total Building Energy (kBTU)]]/Table1[[#This Row],[Building Area]],0)</f>
        <v>1.1936001366543179</v>
      </c>
    </row>
    <row r="1532" spans="1:45" x14ac:dyDescent="0.25">
      <c r="A1532" s="4">
        <v>43466</v>
      </c>
      <c r="B1532" t="s">
        <v>69</v>
      </c>
      <c r="C1532">
        <f>VLOOKUP(Table1[[#This Row],[Building]],Building_Areas,2,FALSE)</f>
        <v>12402</v>
      </c>
      <c r="E1532">
        <v>4335.823529412155</v>
      </c>
      <c r="F1532">
        <v>14793.82988235427</v>
      </c>
      <c r="G1532">
        <v>1.1928584004478531</v>
      </c>
      <c r="AF1532" s="9">
        <f>SUMIF(Table1[[#Headers],[Steam Consumption]:[CHW Consumption_2]], "Elec*",D1532:AE1532)</f>
        <v>4335.823529412155</v>
      </c>
      <c r="AG1532" s="9">
        <f>SUMIF(Table1[[#Headers],[Steam Consumption]:[CHW Consumption_2]], "Gas*",D1532:AE1532)</f>
        <v>0</v>
      </c>
      <c r="AH1532" s="9">
        <f>SUMIF(Table1[[#Headers],[Steam Consumption]:[CHW Consumption_2]], "Steam*",D1532:AE1532)</f>
        <v>0</v>
      </c>
      <c r="AI1532" s="9">
        <f>SUMIF(Table1[[#Headers],[Steam Consumption]:[CHW Consumption_2]], "HW *",D1532:AE1532)</f>
        <v>0</v>
      </c>
      <c r="AJ1532" s="9">
        <f>SUMIF(Table1[[#Headers],[Steam Consumption]:[CHW Consumption_2]], "CHW*",D1532:AE1532)</f>
        <v>0</v>
      </c>
      <c r="AK1532" s="9">
        <f>SUMIF(Table1[[#Headers],[Steam Consumption]:[CHW Consumption_2]], "DW*",D1532:AE1532)</f>
        <v>0</v>
      </c>
      <c r="AL1532" s="9">
        <f>Table1[[#This Row],[Total Elec Consumption]]*3.412</f>
        <v>14793.829882354272</v>
      </c>
      <c r="AM1532" s="9">
        <f>Table1[[#This Row],[Total Gas Consumption]]*1</f>
        <v>0</v>
      </c>
      <c r="AN1532" s="9">
        <f>Table1[[#This Row],[Total Steam Consumption]]*950/1000</f>
        <v>0</v>
      </c>
      <c r="AO1532" s="9">
        <f>Table1[[#This Row],[Total HW Consumption]]</f>
        <v>0</v>
      </c>
      <c r="AP1532" s="9">
        <f>Table1[[#This Row],[Total CHW Consumption]]</f>
        <v>0</v>
      </c>
      <c r="AQ1532" s="9">
        <f>Table1[[#This Row],[Total DW Consumption]]*0</f>
        <v>0</v>
      </c>
      <c r="AR1532" s="9">
        <f>SUM(Table1[[#This Row],[Total Elec Energy]:[Total DW Energy]])</f>
        <v>14793.829882354272</v>
      </c>
      <c r="AS1532" s="7">
        <f>IFERROR(Table1[[#This Row],[Total Building Energy (kBTU)]]/Table1[[#This Row],[Building Area]],0)</f>
        <v>1.1928584004478529</v>
      </c>
    </row>
    <row r="1533" spans="1:45" x14ac:dyDescent="0.25">
      <c r="A1533" s="4">
        <v>44531</v>
      </c>
      <c r="B1533" t="s">
        <v>122</v>
      </c>
      <c r="C1533">
        <f>VLOOKUP(Table1[[#This Row],[Building]],Building_Areas,2,FALSE)</f>
        <v>83906</v>
      </c>
      <c r="D1533">
        <v>0</v>
      </c>
      <c r="F1533">
        <v>100055.2752380952</v>
      </c>
      <c r="G1533">
        <v>1.1924686582377331</v>
      </c>
      <c r="H1533">
        <v>22077.90476190476</v>
      </c>
      <c r="I1533">
        <v>7246.6190476190477</v>
      </c>
      <c r="N1533">
        <v>0</v>
      </c>
      <c r="AF1533" s="9">
        <f>SUMIF(Table1[[#Headers],[Steam Consumption]:[CHW Consumption_2]], "Elec*",D1533:AE1533)</f>
        <v>29324.523809523809</v>
      </c>
      <c r="AG1533" s="9">
        <f>SUMIF(Table1[[#Headers],[Steam Consumption]:[CHW Consumption_2]], "Gas*",D1533:AE1533)</f>
        <v>0</v>
      </c>
      <c r="AH1533" s="9">
        <f>SUMIF(Table1[[#Headers],[Steam Consumption]:[CHW Consumption_2]], "Steam*",D1533:AE1533)</f>
        <v>0</v>
      </c>
      <c r="AI1533" s="9">
        <f>SUMIF(Table1[[#Headers],[Steam Consumption]:[CHW Consumption_2]], "HW *",D1533:AE1533)</f>
        <v>0</v>
      </c>
      <c r="AJ1533" s="9">
        <f>SUMIF(Table1[[#Headers],[Steam Consumption]:[CHW Consumption_2]], "CHW*",D1533:AE1533)</f>
        <v>0</v>
      </c>
      <c r="AK1533" s="9">
        <f>SUMIF(Table1[[#Headers],[Steam Consumption]:[CHW Consumption_2]], "DW*",D1533:AE1533)</f>
        <v>0</v>
      </c>
      <c r="AL1533" s="9">
        <f>Table1[[#This Row],[Total Elec Consumption]]*3.412</f>
        <v>100055.27523809523</v>
      </c>
      <c r="AM1533" s="9">
        <f>Table1[[#This Row],[Total Gas Consumption]]*1</f>
        <v>0</v>
      </c>
      <c r="AN1533" s="9">
        <f>Table1[[#This Row],[Total Steam Consumption]]*950/1000</f>
        <v>0</v>
      </c>
      <c r="AO1533" s="9">
        <f>Table1[[#This Row],[Total HW Consumption]]</f>
        <v>0</v>
      </c>
      <c r="AP1533" s="9">
        <f>Table1[[#This Row],[Total CHW Consumption]]</f>
        <v>0</v>
      </c>
      <c r="AQ1533" s="9">
        <f>Table1[[#This Row],[Total DW Consumption]]*0</f>
        <v>0</v>
      </c>
      <c r="AR1533" s="9">
        <f>SUM(Table1[[#This Row],[Total Elec Energy]:[Total DW Energy]])</f>
        <v>100055.27523809523</v>
      </c>
      <c r="AS1533" s="7">
        <f>IFERROR(Table1[[#This Row],[Total Building Energy (kBTU)]]/Table1[[#This Row],[Building Area]],0)</f>
        <v>1.1924686582377331</v>
      </c>
    </row>
    <row r="1534" spans="1:45" x14ac:dyDescent="0.25">
      <c r="A1534" s="4">
        <v>43101</v>
      </c>
      <c r="B1534" t="s">
        <v>80</v>
      </c>
      <c r="C1534">
        <f>VLOOKUP(Table1[[#This Row],[Building]],Building_Areas,2,FALSE)</f>
        <v>92978</v>
      </c>
      <c r="D1534">
        <v>0</v>
      </c>
      <c r="F1534">
        <v>110864.16628571429</v>
      </c>
      <c r="G1534">
        <v>1.1923698755158669</v>
      </c>
      <c r="H1534">
        <v>20705.78571428571</v>
      </c>
      <c r="I1534">
        <v>11786.642857142861</v>
      </c>
      <c r="L1534">
        <v>0</v>
      </c>
      <c r="AF1534" s="9">
        <f>SUMIF(Table1[[#Headers],[Steam Consumption]:[CHW Consumption_2]], "Elec*",D1534:AE1534)</f>
        <v>32492.428571428572</v>
      </c>
      <c r="AG1534" s="9">
        <f>SUMIF(Table1[[#Headers],[Steam Consumption]:[CHW Consumption_2]], "Gas*",D1534:AE1534)</f>
        <v>0</v>
      </c>
      <c r="AH1534" s="9">
        <f>SUMIF(Table1[[#Headers],[Steam Consumption]:[CHW Consumption_2]], "Steam*",D1534:AE1534)</f>
        <v>0</v>
      </c>
      <c r="AI1534" s="9">
        <f>SUMIF(Table1[[#Headers],[Steam Consumption]:[CHW Consumption_2]], "HW *",D1534:AE1534)</f>
        <v>0</v>
      </c>
      <c r="AJ1534" s="9">
        <f>SUMIF(Table1[[#Headers],[Steam Consumption]:[CHW Consumption_2]], "CHW*",D1534:AE1534)</f>
        <v>0</v>
      </c>
      <c r="AK1534" s="9">
        <f>SUMIF(Table1[[#Headers],[Steam Consumption]:[CHW Consumption_2]], "DW*",D1534:AE1534)</f>
        <v>0</v>
      </c>
      <c r="AL1534" s="9">
        <f>Table1[[#This Row],[Total Elec Consumption]]*3.412</f>
        <v>110864.16628571428</v>
      </c>
      <c r="AM1534" s="9">
        <f>Table1[[#This Row],[Total Gas Consumption]]*1</f>
        <v>0</v>
      </c>
      <c r="AN1534" s="9">
        <f>Table1[[#This Row],[Total Steam Consumption]]*950/1000</f>
        <v>0</v>
      </c>
      <c r="AO1534" s="9">
        <f>Table1[[#This Row],[Total HW Consumption]]</f>
        <v>0</v>
      </c>
      <c r="AP1534" s="9">
        <f>Table1[[#This Row],[Total CHW Consumption]]</f>
        <v>0</v>
      </c>
      <c r="AQ1534" s="9">
        <f>Table1[[#This Row],[Total DW Consumption]]*0</f>
        <v>0</v>
      </c>
      <c r="AR1534" s="9">
        <f>SUM(Table1[[#This Row],[Total Elec Energy]:[Total DW Energy]])</f>
        <v>110864.16628571428</v>
      </c>
      <c r="AS1534" s="7">
        <f>IFERROR(Table1[[#This Row],[Total Building Energy (kBTU)]]/Table1[[#This Row],[Building Area]],0)</f>
        <v>1.1923698755158669</v>
      </c>
    </row>
    <row r="1535" spans="1:45" x14ac:dyDescent="0.25">
      <c r="A1535" s="4">
        <v>43344</v>
      </c>
      <c r="B1535" t="s">
        <v>80</v>
      </c>
      <c r="C1535">
        <f>VLOOKUP(Table1[[#This Row],[Building]],Building_Areas,2,FALSE)</f>
        <v>92978</v>
      </c>
      <c r="D1535">
        <v>0</v>
      </c>
      <c r="F1535">
        <v>110611.79076923081</v>
      </c>
      <c r="G1535">
        <v>1.1896555181788251</v>
      </c>
      <c r="H1535">
        <v>20625</v>
      </c>
      <c r="I1535">
        <v>11793.461538461541</v>
      </c>
      <c r="L1535">
        <v>0</v>
      </c>
      <c r="AF1535" s="9">
        <f>SUMIF(Table1[[#Headers],[Steam Consumption]:[CHW Consumption_2]], "Elec*",D1535:AE1535)</f>
        <v>32418.461538461539</v>
      </c>
      <c r="AG1535" s="9">
        <f>SUMIF(Table1[[#Headers],[Steam Consumption]:[CHW Consumption_2]], "Gas*",D1535:AE1535)</f>
        <v>0</v>
      </c>
      <c r="AH1535" s="9">
        <f>SUMIF(Table1[[#Headers],[Steam Consumption]:[CHW Consumption_2]], "Steam*",D1535:AE1535)</f>
        <v>0</v>
      </c>
      <c r="AI1535" s="9">
        <f>SUMIF(Table1[[#Headers],[Steam Consumption]:[CHW Consumption_2]], "HW *",D1535:AE1535)</f>
        <v>0</v>
      </c>
      <c r="AJ1535" s="9">
        <f>SUMIF(Table1[[#Headers],[Steam Consumption]:[CHW Consumption_2]], "CHW*",D1535:AE1535)</f>
        <v>0</v>
      </c>
      <c r="AK1535" s="9">
        <f>SUMIF(Table1[[#Headers],[Steam Consumption]:[CHW Consumption_2]], "DW*",D1535:AE1535)</f>
        <v>0</v>
      </c>
      <c r="AL1535" s="9">
        <f>Table1[[#This Row],[Total Elec Consumption]]*3.412</f>
        <v>110611.79076923076</v>
      </c>
      <c r="AM1535" s="9">
        <f>Table1[[#This Row],[Total Gas Consumption]]*1</f>
        <v>0</v>
      </c>
      <c r="AN1535" s="9">
        <f>Table1[[#This Row],[Total Steam Consumption]]*950/1000</f>
        <v>0</v>
      </c>
      <c r="AO1535" s="9">
        <f>Table1[[#This Row],[Total HW Consumption]]</f>
        <v>0</v>
      </c>
      <c r="AP1535" s="9">
        <f>Table1[[#This Row],[Total CHW Consumption]]</f>
        <v>0</v>
      </c>
      <c r="AQ1535" s="9">
        <f>Table1[[#This Row],[Total DW Consumption]]*0</f>
        <v>0</v>
      </c>
      <c r="AR1535" s="9">
        <f>SUM(Table1[[#This Row],[Total Elec Energy]:[Total DW Energy]])</f>
        <v>110611.79076923076</v>
      </c>
      <c r="AS1535" s="7">
        <f>IFERROR(Table1[[#This Row],[Total Building Energy (kBTU)]]/Table1[[#This Row],[Building Area]],0)</f>
        <v>1.1896555181788246</v>
      </c>
    </row>
    <row r="1536" spans="1:45" x14ac:dyDescent="0.25">
      <c r="A1536" s="4">
        <v>44166</v>
      </c>
      <c r="B1536" t="s">
        <v>122</v>
      </c>
      <c r="C1536">
        <f>VLOOKUP(Table1[[#This Row],[Building]],Building_Areas,2,FALSE)</f>
        <v>83906</v>
      </c>
      <c r="D1536">
        <v>0</v>
      </c>
      <c r="F1536">
        <v>99650.872000000003</v>
      </c>
      <c r="G1536">
        <v>1.187648940481014</v>
      </c>
      <c r="H1536">
        <v>22354</v>
      </c>
      <c r="I1536">
        <v>6852</v>
      </c>
      <c r="N1536">
        <v>0</v>
      </c>
      <c r="AF1536" s="9">
        <f>SUMIF(Table1[[#Headers],[Steam Consumption]:[CHW Consumption_2]], "Elec*",D1536:AE1536)</f>
        <v>29206</v>
      </c>
      <c r="AG1536" s="9">
        <f>SUMIF(Table1[[#Headers],[Steam Consumption]:[CHW Consumption_2]], "Gas*",D1536:AE1536)</f>
        <v>0</v>
      </c>
      <c r="AH1536" s="9">
        <f>SUMIF(Table1[[#Headers],[Steam Consumption]:[CHW Consumption_2]], "Steam*",D1536:AE1536)</f>
        <v>0</v>
      </c>
      <c r="AI1536" s="9">
        <f>SUMIF(Table1[[#Headers],[Steam Consumption]:[CHW Consumption_2]], "HW *",D1536:AE1536)</f>
        <v>0</v>
      </c>
      <c r="AJ1536" s="9">
        <f>SUMIF(Table1[[#Headers],[Steam Consumption]:[CHW Consumption_2]], "CHW*",D1536:AE1536)</f>
        <v>0</v>
      </c>
      <c r="AK1536" s="9">
        <f>SUMIF(Table1[[#Headers],[Steam Consumption]:[CHW Consumption_2]], "DW*",D1536:AE1536)</f>
        <v>0</v>
      </c>
      <c r="AL1536" s="9">
        <f>Table1[[#This Row],[Total Elec Consumption]]*3.412</f>
        <v>99650.872000000003</v>
      </c>
      <c r="AM1536" s="9">
        <f>Table1[[#This Row],[Total Gas Consumption]]*1</f>
        <v>0</v>
      </c>
      <c r="AN1536" s="9">
        <f>Table1[[#This Row],[Total Steam Consumption]]*950/1000</f>
        <v>0</v>
      </c>
      <c r="AO1536" s="9">
        <f>Table1[[#This Row],[Total HW Consumption]]</f>
        <v>0</v>
      </c>
      <c r="AP1536" s="9">
        <f>Table1[[#This Row],[Total CHW Consumption]]</f>
        <v>0</v>
      </c>
      <c r="AQ1536" s="9">
        <f>Table1[[#This Row],[Total DW Consumption]]*0</f>
        <v>0</v>
      </c>
      <c r="AR1536" s="9">
        <f>SUM(Table1[[#This Row],[Total Elec Energy]:[Total DW Energy]])</f>
        <v>99650.872000000003</v>
      </c>
      <c r="AS1536" s="7">
        <f>IFERROR(Table1[[#This Row],[Total Building Energy (kBTU)]]/Table1[[#This Row],[Building Area]],0)</f>
        <v>1.1876489404810144</v>
      </c>
    </row>
    <row r="1537" spans="1:45" x14ac:dyDescent="0.25">
      <c r="A1537" s="4">
        <v>43132</v>
      </c>
      <c r="B1537" t="s">
        <v>80</v>
      </c>
      <c r="C1537">
        <f>VLOOKUP(Table1[[#This Row],[Building]],Building_Areas,2,FALSE)</f>
        <v>92978</v>
      </c>
      <c r="D1537">
        <v>0</v>
      </c>
      <c r="F1537">
        <v>110279.25199999999</v>
      </c>
      <c r="G1537">
        <v>1.186078986426897</v>
      </c>
      <c r="H1537">
        <v>21346</v>
      </c>
      <c r="I1537">
        <v>10975</v>
      </c>
      <c r="L1537">
        <v>0</v>
      </c>
      <c r="AF1537" s="9">
        <f>SUMIF(Table1[[#Headers],[Steam Consumption]:[CHW Consumption_2]], "Elec*",D1537:AE1537)</f>
        <v>32321</v>
      </c>
      <c r="AG1537" s="9">
        <f>SUMIF(Table1[[#Headers],[Steam Consumption]:[CHW Consumption_2]], "Gas*",D1537:AE1537)</f>
        <v>0</v>
      </c>
      <c r="AH1537" s="9">
        <f>SUMIF(Table1[[#Headers],[Steam Consumption]:[CHW Consumption_2]], "Steam*",D1537:AE1537)</f>
        <v>0</v>
      </c>
      <c r="AI1537" s="9">
        <f>SUMIF(Table1[[#Headers],[Steam Consumption]:[CHW Consumption_2]], "HW *",D1537:AE1537)</f>
        <v>0</v>
      </c>
      <c r="AJ1537" s="9">
        <f>SUMIF(Table1[[#Headers],[Steam Consumption]:[CHW Consumption_2]], "CHW*",D1537:AE1537)</f>
        <v>0</v>
      </c>
      <c r="AK1537" s="9">
        <f>SUMIF(Table1[[#Headers],[Steam Consumption]:[CHW Consumption_2]], "DW*",D1537:AE1537)</f>
        <v>0</v>
      </c>
      <c r="AL1537" s="9">
        <f>Table1[[#This Row],[Total Elec Consumption]]*3.412</f>
        <v>110279.25199999999</v>
      </c>
      <c r="AM1537" s="9">
        <f>Table1[[#This Row],[Total Gas Consumption]]*1</f>
        <v>0</v>
      </c>
      <c r="AN1537" s="9">
        <f>Table1[[#This Row],[Total Steam Consumption]]*950/1000</f>
        <v>0</v>
      </c>
      <c r="AO1537" s="9">
        <f>Table1[[#This Row],[Total HW Consumption]]</f>
        <v>0</v>
      </c>
      <c r="AP1537" s="9">
        <f>Table1[[#This Row],[Total CHW Consumption]]</f>
        <v>0</v>
      </c>
      <c r="AQ1537" s="9">
        <f>Table1[[#This Row],[Total DW Consumption]]*0</f>
        <v>0</v>
      </c>
      <c r="AR1537" s="9">
        <f>SUM(Table1[[#This Row],[Total Elec Energy]:[Total DW Energy]])</f>
        <v>110279.25199999999</v>
      </c>
      <c r="AS1537" s="7">
        <f>IFERROR(Table1[[#This Row],[Total Building Energy (kBTU)]]/Table1[[#This Row],[Building Area]],0)</f>
        <v>1.1860789864268966</v>
      </c>
    </row>
    <row r="1538" spans="1:45" x14ac:dyDescent="0.25">
      <c r="A1538" s="4">
        <v>43497</v>
      </c>
      <c r="B1538" t="s">
        <v>69</v>
      </c>
      <c r="C1538">
        <f>VLOOKUP(Table1[[#This Row],[Building]],Building_Areas,2,FALSE)</f>
        <v>12402</v>
      </c>
      <c r="E1538">
        <v>4306.96</v>
      </c>
      <c r="F1538">
        <v>14695.347519999999</v>
      </c>
      <c r="G1538">
        <v>1.1849175552330271</v>
      </c>
      <c r="AF1538" s="9">
        <f>SUMIF(Table1[[#Headers],[Steam Consumption]:[CHW Consumption_2]], "Elec*",D1538:AE1538)</f>
        <v>4306.96</v>
      </c>
      <c r="AG1538" s="9">
        <f>SUMIF(Table1[[#Headers],[Steam Consumption]:[CHW Consumption_2]], "Gas*",D1538:AE1538)</f>
        <v>0</v>
      </c>
      <c r="AH1538" s="9">
        <f>SUMIF(Table1[[#Headers],[Steam Consumption]:[CHW Consumption_2]], "Steam*",D1538:AE1538)</f>
        <v>0</v>
      </c>
      <c r="AI1538" s="9">
        <f>SUMIF(Table1[[#Headers],[Steam Consumption]:[CHW Consumption_2]], "HW *",D1538:AE1538)</f>
        <v>0</v>
      </c>
      <c r="AJ1538" s="9">
        <f>SUMIF(Table1[[#Headers],[Steam Consumption]:[CHW Consumption_2]], "CHW*",D1538:AE1538)</f>
        <v>0</v>
      </c>
      <c r="AK1538" s="9">
        <f>SUMIF(Table1[[#Headers],[Steam Consumption]:[CHW Consumption_2]], "DW*",D1538:AE1538)</f>
        <v>0</v>
      </c>
      <c r="AL1538" s="9">
        <f>Table1[[#This Row],[Total Elec Consumption]]*3.412</f>
        <v>14695.347519999999</v>
      </c>
      <c r="AM1538" s="9">
        <f>Table1[[#This Row],[Total Gas Consumption]]*1</f>
        <v>0</v>
      </c>
      <c r="AN1538" s="9">
        <f>Table1[[#This Row],[Total Steam Consumption]]*950/1000</f>
        <v>0</v>
      </c>
      <c r="AO1538" s="9">
        <f>Table1[[#This Row],[Total HW Consumption]]</f>
        <v>0</v>
      </c>
      <c r="AP1538" s="9">
        <f>Table1[[#This Row],[Total CHW Consumption]]</f>
        <v>0</v>
      </c>
      <c r="AQ1538" s="9">
        <f>Table1[[#This Row],[Total DW Consumption]]*0</f>
        <v>0</v>
      </c>
      <c r="AR1538" s="9">
        <f>SUM(Table1[[#This Row],[Total Elec Energy]:[Total DW Energy]])</f>
        <v>14695.347519999999</v>
      </c>
      <c r="AS1538" s="7">
        <f>IFERROR(Table1[[#This Row],[Total Building Energy (kBTU)]]/Table1[[#This Row],[Building Area]],0)</f>
        <v>1.1849175552330269</v>
      </c>
    </row>
    <row r="1539" spans="1:45" x14ac:dyDescent="0.25">
      <c r="A1539" s="4">
        <v>43586</v>
      </c>
      <c r="B1539" t="s">
        <v>65</v>
      </c>
      <c r="C1539">
        <f>VLOOKUP(Table1[[#This Row],[Building]],Building_Areas,2,FALSE)</f>
        <v>82554</v>
      </c>
      <c r="D1539">
        <v>0</v>
      </c>
      <c r="E1539">
        <v>28668.799999999999</v>
      </c>
      <c r="F1539">
        <v>97817.945599999992</v>
      </c>
      <c r="G1539">
        <v>1.18489649926109</v>
      </c>
      <c r="AF1539" s="9">
        <f>SUMIF(Table1[[#Headers],[Steam Consumption]:[CHW Consumption_2]], "Elec*",D1539:AE1539)</f>
        <v>28668.799999999999</v>
      </c>
      <c r="AG1539" s="9">
        <f>SUMIF(Table1[[#Headers],[Steam Consumption]:[CHW Consumption_2]], "Gas*",D1539:AE1539)</f>
        <v>0</v>
      </c>
      <c r="AH1539" s="9">
        <f>SUMIF(Table1[[#Headers],[Steam Consumption]:[CHW Consumption_2]], "Steam*",D1539:AE1539)</f>
        <v>0</v>
      </c>
      <c r="AI1539" s="9">
        <f>SUMIF(Table1[[#Headers],[Steam Consumption]:[CHW Consumption_2]], "HW *",D1539:AE1539)</f>
        <v>0</v>
      </c>
      <c r="AJ1539" s="9">
        <f>SUMIF(Table1[[#Headers],[Steam Consumption]:[CHW Consumption_2]], "CHW*",D1539:AE1539)</f>
        <v>0</v>
      </c>
      <c r="AK1539" s="9">
        <f>SUMIF(Table1[[#Headers],[Steam Consumption]:[CHW Consumption_2]], "DW*",D1539:AE1539)</f>
        <v>0</v>
      </c>
      <c r="AL1539" s="9">
        <f>Table1[[#This Row],[Total Elec Consumption]]*3.412</f>
        <v>97817.945599999992</v>
      </c>
      <c r="AM1539" s="9">
        <f>Table1[[#This Row],[Total Gas Consumption]]*1</f>
        <v>0</v>
      </c>
      <c r="AN1539" s="9">
        <f>Table1[[#This Row],[Total Steam Consumption]]*950/1000</f>
        <v>0</v>
      </c>
      <c r="AO1539" s="9">
        <f>Table1[[#This Row],[Total HW Consumption]]</f>
        <v>0</v>
      </c>
      <c r="AP1539" s="9">
        <f>Table1[[#This Row],[Total CHW Consumption]]</f>
        <v>0</v>
      </c>
      <c r="AQ1539" s="9">
        <f>Table1[[#This Row],[Total DW Consumption]]*0</f>
        <v>0</v>
      </c>
      <c r="AR1539" s="9">
        <f>SUM(Table1[[#This Row],[Total Elec Energy]:[Total DW Energy]])</f>
        <v>97817.945599999992</v>
      </c>
      <c r="AS1539" s="7">
        <f>IFERROR(Table1[[#This Row],[Total Building Energy (kBTU)]]/Table1[[#This Row],[Building Area]],0)</f>
        <v>1.1848964992610895</v>
      </c>
    </row>
    <row r="1540" spans="1:45" x14ac:dyDescent="0.25">
      <c r="A1540" s="4">
        <v>43586</v>
      </c>
      <c r="B1540" t="s">
        <v>116</v>
      </c>
      <c r="C1540">
        <f>VLOOKUP(Table1[[#This Row],[Building]],Building_Areas,2,FALSE)</f>
        <v>12876</v>
      </c>
      <c r="E1540">
        <v>4466.818181818182</v>
      </c>
      <c r="F1540">
        <v>15240.78363636364</v>
      </c>
      <c r="G1540">
        <v>1.183658250727216</v>
      </c>
      <c r="AF1540" s="9">
        <f>SUMIF(Table1[[#Headers],[Steam Consumption]:[CHW Consumption_2]], "Elec*",D1540:AE1540)</f>
        <v>4466.818181818182</v>
      </c>
      <c r="AG1540" s="9">
        <f>SUMIF(Table1[[#Headers],[Steam Consumption]:[CHW Consumption_2]], "Gas*",D1540:AE1540)</f>
        <v>0</v>
      </c>
      <c r="AH1540" s="9">
        <f>SUMIF(Table1[[#Headers],[Steam Consumption]:[CHW Consumption_2]], "Steam*",D1540:AE1540)</f>
        <v>0</v>
      </c>
      <c r="AI1540" s="9">
        <f>SUMIF(Table1[[#Headers],[Steam Consumption]:[CHW Consumption_2]], "HW *",D1540:AE1540)</f>
        <v>0</v>
      </c>
      <c r="AJ1540" s="9">
        <f>SUMIF(Table1[[#Headers],[Steam Consumption]:[CHW Consumption_2]], "CHW*",D1540:AE1540)</f>
        <v>0</v>
      </c>
      <c r="AK1540" s="9">
        <f>SUMIF(Table1[[#Headers],[Steam Consumption]:[CHW Consumption_2]], "DW*",D1540:AE1540)</f>
        <v>0</v>
      </c>
      <c r="AL1540" s="9">
        <f>Table1[[#This Row],[Total Elec Consumption]]*3.412</f>
        <v>15240.783636363636</v>
      </c>
      <c r="AM1540" s="9">
        <f>Table1[[#This Row],[Total Gas Consumption]]*1</f>
        <v>0</v>
      </c>
      <c r="AN1540" s="9">
        <f>Table1[[#This Row],[Total Steam Consumption]]*950/1000</f>
        <v>0</v>
      </c>
      <c r="AO1540" s="9">
        <f>Table1[[#This Row],[Total HW Consumption]]</f>
        <v>0</v>
      </c>
      <c r="AP1540" s="9">
        <f>Table1[[#This Row],[Total CHW Consumption]]</f>
        <v>0</v>
      </c>
      <c r="AQ1540" s="9">
        <f>Table1[[#This Row],[Total DW Consumption]]*0</f>
        <v>0</v>
      </c>
      <c r="AR1540" s="9">
        <f>SUM(Table1[[#This Row],[Total Elec Energy]:[Total DW Energy]])</f>
        <v>15240.783636363636</v>
      </c>
      <c r="AS1540" s="7">
        <f>IFERROR(Table1[[#This Row],[Total Building Energy (kBTU)]]/Table1[[#This Row],[Building Area]],0)</f>
        <v>1.1836582507272162</v>
      </c>
    </row>
    <row r="1541" spans="1:45" x14ac:dyDescent="0.25">
      <c r="A1541" s="4">
        <v>44378</v>
      </c>
      <c r="B1541" t="s">
        <v>61</v>
      </c>
      <c r="C1541">
        <f>VLOOKUP(Table1[[#This Row],[Building]],Building_Areas,2,FALSE)</f>
        <v>41576</v>
      </c>
      <c r="D1541">
        <v>0</v>
      </c>
      <c r="E1541">
        <v>14408</v>
      </c>
      <c r="F1541">
        <v>49160.095999999998</v>
      </c>
      <c r="G1541">
        <v>1.182415239561285</v>
      </c>
      <c r="AF1541" s="9">
        <f>SUMIF(Table1[[#Headers],[Steam Consumption]:[CHW Consumption_2]], "Elec*",D1541:AE1541)</f>
        <v>14408</v>
      </c>
      <c r="AG1541" s="9">
        <f>SUMIF(Table1[[#Headers],[Steam Consumption]:[CHW Consumption_2]], "Gas*",D1541:AE1541)</f>
        <v>0</v>
      </c>
      <c r="AH1541" s="9">
        <f>SUMIF(Table1[[#Headers],[Steam Consumption]:[CHW Consumption_2]], "Steam*",D1541:AE1541)</f>
        <v>0</v>
      </c>
      <c r="AI1541" s="9">
        <f>SUMIF(Table1[[#Headers],[Steam Consumption]:[CHW Consumption_2]], "HW *",D1541:AE1541)</f>
        <v>0</v>
      </c>
      <c r="AJ1541" s="9">
        <f>SUMIF(Table1[[#Headers],[Steam Consumption]:[CHW Consumption_2]], "CHW*",D1541:AE1541)</f>
        <v>0</v>
      </c>
      <c r="AK1541" s="9">
        <f>SUMIF(Table1[[#Headers],[Steam Consumption]:[CHW Consumption_2]], "DW*",D1541:AE1541)</f>
        <v>0</v>
      </c>
      <c r="AL1541" s="9">
        <f>Table1[[#This Row],[Total Elec Consumption]]*3.412</f>
        <v>49160.095999999998</v>
      </c>
      <c r="AM1541" s="9">
        <f>Table1[[#This Row],[Total Gas Consumption]]*1</f>
        <v>0</v>
      </c>
      <c r="AN1541" s="9">
        <f>Table1[[#This Row],[Total Steam Consumption]]*950/1000</f>
        <v>0</v>
      </c>
      <c r="AO1541" s="9">
        <f>Table1[[#This Row],[Total HW Consumption]]</f>
        <v>0</v>
      </c>
      <c r="AP1541" s="9">
        <f>Table1[[#This Row],[Total CHW Consumption]]</f>
        <v>0</v>
      </c>
      <c r="AQ1541" s="9">
        <f>Table1[[#This Row],[Total DW Consumption]]*0</f>
        <v>0</v>
      </c>
      <c r="AR1541" s="9">
        <f>SUM(Table1[[#This Row],[Total Elec Energy]:[Total DW Energy]])</f>
        <v>49160.095999999998</v>
      </c>
      <c r="AS1541" s="7">
        <f>IFERROR(Table1[[#This Row],[Total Building Energy (kBTU)]]/Table1[[#This Row],[Building Area]],0)</f>
        <v>1.1824152395612852</v>
      </c>
    </row>
    <row r="1542" spans="1:45" x14ac:dyDescent="0.25">
      <c r="A1542" s="4">
        <v>44621</v>
      </c>
      <c r="B1542" t="s">
        <v>64</v>
      </c>
      <c r="C1542">
        <f>VLOOKUP(Table1[[#This Row],[Building]],Building_Areas,2,FALSE)</f>
        <v>80660</v>
      </c>
      <c r="F1542">
        <v>95311.904714285716</v>
      </c>
      <c r="G1542">
        <v>1.1816501948212961</v>
      </c>
      <c r="H1542">
        <v>27934.321428571431</v>
      </c>
      <c r="I1542">
        <v>0</v>
      </c>
      <c r="AF1542" s="9">
        <f>SUMIF(Table1[[#Headers],[Steam Consumption]:[CHW Consumption_2]], "Elec*",D1542:AE1542)</f>
        <v>27934.321428571431</v>
      </c>
      <c r="AG1542" s="9">
        <f>SUMIF(Table1[[#Headers],[Steam Consumption]:[CHW Consumption_2]], "Gas*",D1542:AE1542)</f>
        <v>0</v>
      </c>
      <c r="AH1542" s="9">
        <f>SUMIF(Table1[[#Headers],[Steam Consumption]:[CHW Consumption_2]], "Steam*",D1542:AE1542)</f>
        <v>0</v>
      </c>
      <c r="AI1542" s="9">
        <f>SUMIF(Table1[[#Headers],[Steam Consumption]:[CHW Consumption_2]], "HW *",D1542:AE1542)</f>
        <v>0</v>
      </c>
      <c r="AJ1542" s="9">
        <f>SUMIF(Table1[[#Headers],[Steam Consumption]:[CHW Consumption_2]], "CHW*",D1542:AE1542)</f>
        <v>0</v>
      </c>
      <c r="AK1542" s="9">
        <f>SUMIF(Table1[[#Headers],[Steam Consumption]:[CHW Consumption_2]], "DW*",D1542:AE1542)</f>
        <v>0</v>
      </c>
      <c r="AL1542" s="9">
        <f>Table1[[#This Row],[Total Elec Consumption]]*3.412</f>
        <v>95311.904714285716</v>
      </c>
      <c r="AM1542" s="9">
        <f>Table1[[#This Row],[Total Gas Consumption]]*1</f>
        <v>0</v>
      </c>
      <c r="AN1542" s="9">
        <f>Table1[[#This Row],[Total Steam Consumption]]*950/1000</f>
        <v>0</v>
      </c>
      <c r="AO1542" s="9">
        <f>Table1[[#This Row],[Total HW Consumption]]</f>
        <v>0</v>
      </c>
      <c r="AP1542" s="9">
        <f>Table1[[#This Row],[Total CHW Consumption]]</f>
        <v>0</v>
      </c>
      <c r="AQ1542" s="9">
        <f>Table1[[#This Row],[Total DW Consumption]]*0</f>
        <v>0</v>
      </c>
      <c r="AR1542" s="9">
        <f>SUM(Table1[[#This Row],[Total Elec Energy]:[Total DW Energy]])</f>
        <v>95311.904714285716</v>
      </c>
      <c r="AS1542" s="7">
        <f>IFERROR(Table1[[#This Row],[Total Building Energy (kBTU)]]/Table1[[#This Row],[Building Area]],0)</f>
        <v>1.1816501948212959</v>
      </c>
    </row>
    <row r="1543" spans="1:45" x14ac:dyDescent="0.25">
      <c r="A1543" s="4">
        <v>43525</v>
      </c>
      <c r="B1543" t="s">
        <v>80</v>
      </c>
      <c r="C1543">
        <f>VLOOKUP(Table1[[#This Row],[Building]],Building_Areas,2,FALSE)</f>
        <v>92978</v>
      </c>
      <c r="D1543">
        <v>0</v>
      </c>
      <c r="F1543">
        <v>109811.808</v>
      </c>
      <c r="G1543">
        <v>1.181051517563295</v>
      </c>
      <c r="H1543">
        <v>21455</v>
      </c>
      <c r="I1543">
        <v>10729</v>
      </c>
      <c r="L1543">
        <v>0</v>
      </c>
      <c r="AF1543" s="9">
        <f>SUMIF(Table1[[#Headers],[Steam Consumption]:[CHW Consumption_2]], "Elec*",D1543:AE1543)</f>
        <v>32184</v>
      </c>
      <c r="AG1543" s="9">
        <f>SUMIF(Table1[[#Headers],[Steam Consumption]:[CHW Consumption_2]], "Gas*",D1543:AE1543)</f>
        <v>0</v>
      </c>
      <c r="AH1543" s="9">
        <f>SUMIF(Table1[[#Headers],[Steam Consumption]:[CHW Consumption_2]], "Steam*",D1543:AE1543)</f>
        <v>0</v>
      </c>
      <c r="AI1543" s="9">
        <f>SUMIF(Table1[[#Headers],[Steam Consumption]:[CHW Consumption_2]], "HW *",D1543:AE1543)</f>
        <v>0</v>
      </c>
      <c r="AJ1543" s="9">
        <f>SUMIF(Table1[[#Headers],[Steam Consumption]:[CHW Consumption_2]], "CHW*",D1543:AE1543)</f>
        <v>0</v>
      </c>
      <c r="AK1543" s="9">
        <f>SUMIF(Table1[[#Headers],[Steam Consumption]:[CHW Consumption_2]], "DW*",D1543:AE1543)</f>
        <v>0</v>
      </c>
      <c r="AL1543" s="9">
        <f>Table1[[#This Row],[Total Elec Consumption]]*3.412</f>
        <v>109811.808</v>
      </c>
      <c r="AM1543" s="9">
        <f>Table1[[#This Row],[Total Gas Consumption]]*1</f>
        <v>0</v>
      </c>
      <c r="AN1543" s="9">
        <f>Table1[[#This Row],[Total Steam Consumption]]*950/1000</f>
        <v>0</v>
      </c>
      <c r="AO1543" s="9">
        <f>Table1[[#This Row],[Total HW Consumption]]</f>
        <v>0</v>
      </c>
      <c r="AP1543" s="9">
        <f>Table1[[#This Row],[Total CHW Consumption]]</f>
        <v>0</v>
      </c>
      <c r="AQ1543" s="9">
        <f>Table1[[#This Row],[Total DW Consumption]]*0</f>
        <v>0</v>
      </c>
      <c r="AR1543" s="9">
        <f>SUM(Table1[[#This Row],[Total Elec Energy]:[Total DW Energy]])</f>
        <v>109811.808</v>
      </c>
      <c r="AS1543" s="7">
        <f>IFERROR(Table1[[#This Row],[Total Building Energy (kBTU)]]/Table1[[#This Row],[Building Area]],0)</f>
        <v>1.1810515175632945</v>
      </c>
    </row>
    <row r="1544" spans="1:45" x14ac:dyDescent="0.25">
      <c r="A1544" s="4">
        <v>43313</v>
      </c>
      <c r="B1544" t="s">
        <v>80</v>
      </c>
      <c r="C1544">
        <f>VLOOKUP(Table1[[#This Row],[Building]],Building_Areas,2,FALSE)</f>
        <v>92978</v>
      </c>
      <c r="D1544">
        <v>0</v>
      </c>
      <c r="F1544">
        <v>109774.0995172416</v>
      </c>
      <c r="G1544">
        <v>1.1806459540670009</v>
      </c>
      <c r="H1544">
        <v>17540.642857142961</v>
      </c>
      <c r="I1544">
        <v>14632.305418719179</v>
      </c>
      <c r="L1544">
        <v>0</v>
      </c>
      <c r="AF1544" s="9">
        <f>SUMIF(Table1[[#Headers],[Steam Consumption]:[CHW Consumption_2]], "Elec*",D1544:AE1544)</f>
        <v>32172.948275862138</v>
      </c>
      <c r="AG1544" s="9">
        <f>SUMIF(Table1[[#Headers],[Steam Consumption]:[CHW Consumption_2]], "Gas*",D1544:AE1544)</f>
        <v>0</v>
      </c>
      <c r="AH1544" s="9">
        <f>SUMIF(Table1[[#Headers],[Steam Consumption]:[CHW Consumption_2]], "Steam*",D1544:AE1544)</f>
        <v>0</v>
      </c>
      <c r="AI1544" s="9">
        <f>SUMIF(Table1[[#Headers],[Steam Consumption]:[CHW Consumption_2]], "HW *",D1544:AE1544)</f>
        <v>0</v>
      </c>
      <c r="AJ1544" s="9">
        <f>SUMIF(Table1[[#Headers],[Steam Consumption]:[CHW Consumption_2]], "CHW*",D1544:AE1544)</f>
        <v>0</v>
      </c>
      <c r="AK1544" s="9">
        <f>SUMIF(Table1[[#Headers],[Steam Consumption]:[CHW Consumption_2]], "DW*",D1544:AE1544)</f>
        <v>0</v>
      </c>
      <c r="AL1544" s="9">
        <f>Table1[[#This Row],[Total Elec Consumption]]*3.412</f>
        <v>109774.09951724162</v>
      </c>
      <c r="AM1544" s="9">
        <f>Table1[[#This Row],[Total Gas Consumption]]*1</f>
        <v>0</v>
      </c>
      <c r="AN1544" s="9">
        <f>Table1[[#This Row],[Total Steam Consumption]]*950/1000</f>
        <v>0</v>
      </c>
      <c r="AO1544" s="9">
        <f>Table1[[#This Row],[Total HW Consumption]]</f>
        <v>0</v>
      </c>
      <c r="AP1544" s="9">
        <f>Table1[[#This Row],[Total CHW Consumption]]</f>
        <v>0</v>
      </c>
      <c r="AQ1544" s="9">
        <f>Table1[[#This Row],[Total DW Consumption]]*0</f>
        <v>0</v>
      </c>
      <c r="AR1544" s="9">
        <f>SUM(Table1[[#This Row],[Total Elec Energy]:[Total DW Energy]])</f>
        <v>109774.09951724162</v>
      </c>
      <c r="AS1544" s="7">
        <f>IFERROR(Table1[[#This Row],[Total Building Energy (kBTU)]]/Table1[[#This Row],[Building Area]],0)</f>
        <v>1.1806459540670009</v>
      </c>
    </row>
    <row r="1545" spans="1:45" x14ac:dyDescent="0.25">
      <c r="A1545" s="4">
        <v>43191</v>
      </c>
      <c r="B1545" t="s">
        <v>110</v>
      </c>
      <c r="C1545">
        <f>VLOOKUP(Table1[[#This Row],[Building]],Building_Areas,2,FALSE)</f>
        <v>24062</v>
      </c>
      <c r="E1545">
        <v>491</v>
      </c>
      <c r="F1545">
        <v>28401.488000000001</v>
      </c>
      <c r="G1545">
        <v>1.18034610589311</v>
      </c>
      <c r="H1545">
        <v>5669</v>
      </c>
      <c r="I1545">
        <v>2164</v>
      </c>
      <c r="L1545">
        <v>0</v>
      </c>
      <c r="AF1545" s="9">
        <f>SUMIF(Table1[[#Headers],[Steam Consumption]:[CHW Consumption_2]], "Elec*",D1545:AE1545)</f>
        <v>8324</v>
      </c>
      <c r="AG1545" s="9">
        <f>SUMIF(Table1[[#Headers],[Steam Consumption]:[CHW Consumption_2]], "Gas*",D1545:AE1545)</f>
        <v>0</v>
      </c>
      <c r="AH1545" s="9">
        <f>SUMIF(Table1[[#Headers],[Steam Consumption]:[CHW Consumption_2]], "Steam*",D1545:AE1545)</f>
        <v>0</v>
      </c>
      <c r="AI1545" s="9">
        <f>SUMIF(Table1[[#Headers],[Steam Consumption]:[CHW Consumption_2]], "HW *",D1545:AE1545)</f>
        <v>0</v>
      </c>
      <c r="AJ1545" s="9">
        <f>SUMIF(Table1[[#Headers],[Steam Consumption]:[CHW Consumption_2]], "CHW*",D1545:AE1545)</f>
        <v>0</v>
      </c>
      <c r="AK1545" s="9">
        <f>SUMIF(Table1[[#Headers],[Steam Consumption]:[CHW Consumption_2]], "DW*",D1545:AE1545)</f>
        <v>0</v>
      </c>
      <c r="AL1545" s="9">
        <f>Table1[[#This Row],[Total Elec Consumption]]*3.412</f>
        <v>28401.487999999998</v>
      </c>
      <c r="AM1545" s="9">
        <f>Table1[[#This Row],[Total Gas Consumption]]*1</f>
        <v>0</v>
      </c>
      <c r="AN1545" s="9">
        <f>Table1[[#This Row],[Total Steam Consumption]]*950/1000</f>
        <v>0</v>
      </c>
      <c r="AO1545" s="9">
        <f>Table1[[#This Row],[Total HW Consumption]]</f>
        <v>0</v>
      </c>
      <c r="AP1545" s="9">
        <f>Table1[[#This Row],[Total CHW Consumption]]</f>
        <v>0</v>
      </c>
      <c r="AQ1545" s="9">
        <f>Table1[[#This Row],[Total DW Consumption]]*0</f>
        <v>0</v>
      </c>
      <c r="AR1545" s="9">
        <f>SUM(Table1[[#This Row],[Total Elec Energy]:[Total DW Energy]])</f>
        <v>28401.487999999998</v>
      </c>
      <c r="AS1545" s="7">
        <f>IFERROR(Table1[[#This Row],[Total Building Energy (kBTU)]]/Table1[[#This Row],[Building Area]],0)</f>
        <v>1.1803461058931093</v>
      </c>
    </row>
    <row r="1546" spans="1:45" x14ac:dyDescent="0.25">
      <c r="A1546" s="4">
        <v>43831</v>
      </c>
      <c r="B1546" t="s">
        <v>110</v>
      </c>
      <c r="C1546">
        <f>VLOOKUP(Table1[[#This Row],[Building]],Building_Areas,2,FALSE)</f>
        <v>24062</v>
      </c>
      <c r="E1546">
        <v>438.27586206896552</v>
      </c>
      <c r="F1546">
        <v>28380.937563218391</v>
      </c>
      <c r="G1546">
        <v>1.17949204402038</v>
      </c>
      <c r="H1546">
        <v>5007.0344827586196</v>
      </c>
      <c r="I1546">
        <v>2872.666666666667</v>
      </c>
      <c r="L1546">
        <v>0</v>
      </c>
      <c r="AF1546" s="9">
        <f>SUMIF(Table1[[#Headers],[Steam Consumption]:[CHW Consumption_2]], "Elec*",D1546:AE1546)</f>
        <v>8317.9770114942512</v>
      </c>
      <c r="AG1546" s="9">
        <f>SUMIF(Table1[[#Headers],[Steam Consumption]:[CHW Consumption_2]], "Gas*",D1546:AE1546)</f>
        <v>0</v>
      </c>
      <c r="AH1546" s="9">
        <f>SUMIF(Table1[[#Headers],[Steam Consumption]:[CHW Consumption_2]], "Steam*",D1546:AE1546)</f>
        <v>0</v>
      </c>
      <c r="AI1546" s="9">
        <f>SUMIF(Table1[[#Headers],[Steam Consumption]:[CHW Consumption_2]], "HW *",D1546:AE1546)</f>
        <v>0</v>
      </c>
      <c r="AJ1546" s="9">
        <f>SUMIF(Table1[[#Headers],[Steam Consumption]:[CHW Consumption_2]], "CHW*",D1546:AE1546)</f>
        <v>0</v>
      </c>
      <c r="AK1546" s="9">
        <f>SUMIF(Table1[[#Headers],[Steam Consumption]:[CHW Consumption_2]], "DW*",D1546:AE1546)</f>
        <v>0</v>
      </c>
      <c r="AL1546" s="9">
        <f>Table1[[#This Row],[Total Elec Consumption]]*3.412</f>
        <v>28380.937563218384</v>
      </c>
      <c r="AM1546" s="9">
        <f>Table1[[#This Row],[Total Gas Consumption]]*1</f>
        <v>0</v>
      </c>
      <c r="AN1546" s="9">
        <f>Table1[[#This Row],[Total Steam Consumption]]*950/1000</f>
        <v>0</v>
      </c>
      <c r="AO1546" s="9">
        <f>Table1[[#This Row],[Total HW Consumption]]</f>
        <v>0</v>
      </c>
      <c r="AP1546" s="9">
        <f>Table1[[#This Row],[Total CHW Consumption]]</f>
        <v>0</v>
      </c>
      <c r="AQ1546" s="9">
        <f>Table1[[#This Row],[Total DW Consumption]]*0</f>
        <v>0</v>
      </c>
      <c r="AR1546" s="9">
        <f>SUM(Table1[[#This Row],[Total Elec Energy]:[Total DW Energy]])</f>
        <v>28380.937563218384</v>
      </c>
      <c r="AS1546" s="7">
        <f>IFERROR(Table1[[#This Row],[Total Building Energy (kBTU)]]/Table1[[#This Row],[Building Area]],0)</f>
        <v>1.17949204402038</v>
      </c>
    </row>
    <row r="1547" spans="1:45" x14ac:dyDescent="0.25">
      <c r="A1547" s="4">
        <v>43252</v>
      </c>
      <c r="B1547" t="s">
        <v>61</v>
      </c>
      <c r="C1547">
        <f>VLOOKUP(Table1[[#This Row],[Building]],Building_Areas,2,FALSE)</f>
        <v>41576</v>
      </c>
      <c r="D1547">
        <v>0</v>
      </c>
      <c r="E1547">
        <v>14325</v>
      </c>
      <c r="F1547">
        <v>48876.9</v>
      </c>
      <c r="G1547">
        <v>1.1756037136809701</v>
      </c>
      <c r="AF1547" s="9">
        <f>SUMIF(Table1[[#Headers],[Steam Consumption]:[CHW Consumption_2]], "Elec*",D1547:AE1547)</f>
        <v>14325</v>
      </c>
      <c r="AG1547" s="9">
        <f>SUMIF(Table1[[#Headers],[Steam Consumption]:[CHW Consumption_2]], "Gas*",D1547:AE1547)</f>
        <v>0</v>
      </c>
      <c r="AH1547" s="9">
        <f>SUMIF(Table1[[#Headers],[Steam Consumption]:[CHW Consumption_2]], "Steam*",D1547:AE1547)</f>
        <v>0</v>
      </c>
      <c r="AI1547" s="9">
        <f>SUMIF(Table1[[#Headers],[Steam Consumption]:[CHW Consumption_2]], "HW *",D1547:AE1547)</f>
        <v>0</v>
      </c>
      <c r="AJ1547" s="9">
        <f>SUMIF(Table1[[#Headers],[Steam Consumption]:[CHW Consumption_2]], "CHW*",D1547:AE1547)</f>
        <v>0</v>
      </c>
      <c r="AK1547" s="9">
        <f>SUMIF(Table1[[#Headers],[Steam Consumption]:[CHW Consumption_2]], "DW*",D1547:AE1547)</f>
        <v>0</v>
      </c>
      <c r="AL1547" s="9">
        <f>Table1[[#This Row],[Total Elec Consumption]]*3.412</f>
        <v>48876.9</v>
      </c>
      <c r="AM1547" s="9">
        <f>Table1[[#This Row],[Total Gas Consumption]]*1</f>
        <v>0</v>
      </c>
      <c r="AN1547" s="9">
        <f>Table1[[#This Row],[Total Steam Consumption]]*950/1000</f>
        <v>0</v>
      </c>
      <c r="AO1547" s="9">
        <f>Table1[[#This Row],[Total HW Consumption]]</f>
        <v>0</v>
      </c>
      <c r="AP1547" s="9">
        <f>Table1[[#This Row],[Total CHW Consumption]]</f>
        <v>0</v>
      </c>
      <c r="AQ1547" s="9">
        <f>Table1[[#This Row],[Total DW Consumption]]*0</f>
        <v>0</v>
      </c>
      <c r="AR1547" s="9">
        <f>SUM(Table1[[#This Row],[Total Elec Energy]:[Total DW Energy]])</f>
        <v>48876.9</v>
      </c>
      <c r="AS1547" s="7">
        <f>IFERROR(Table1[[#This Row],[Total Building Energy (kBTU)]]/Table1[[#This Row],[Building Area]],0)</f>
        <v>1.1756037136809698</v>
      </c>
    </row>
    <row r="1548" spans="1:45" x14ac:dyDescent="0.25">
      <c r="A1548" s="4">
        <v>43282</v>
      </c>
      <c r="B1548" t="s">
        <v>80</v>
      </c>
      <c r="C1548">
        <f>VLOOKUP(Table1[[#This Row],[Building]],Building_Areas,2,FALSE)</f>
        <v>92978</v>
      </c>
      <c r="D1548">
        <v>0</v>
      </c>
      <c r="F1548">
        <v>109264.1231724164</v>
      </c>
      <c r="G1548">
        <v>1.1751610399494119</v>
      </c>
      <c r="H1548">
        <v>17091.714285715479</v>
      </c>
      <c r="I1548">
        <v>14931.76847290598</v>
      </c>
      <c r="L1548">
        <v>0</v>
      </c>
      <c r="AF1548" s="9">
        <f>SUMIF(Table1[[#Headers],[Steam Consumption]:[CHW Consumption_2]], "Elec*",D1548:AE1548)</f>
        <v>32023.48275862146</v>
      </c>
      <c r="AG1548" s="9">
        <f>SUMIF(Table1[[#Headers],[Steam Consumption]:[CHW Consumption_2]], "Gas*",D1548:AE1548)</f>
        <v>0</v>
      </c>
      <c r="AH1548" s="9">
        <f>SUMIF(Table1[[#Headers],[Steam Consumption]:[CHW Consumption_2]], "Steam*",D1548:AE1548)</f>
        <v>0</v>
      </c>
      <c r="AI1548" s="9">
        <f>SUMIF(Table1[[#Headers],[Steam Consumption]:[CHW Consumption_2]], "HW *",D1548:AE1548)</f>
        <v>0</v>
      </c>
      <c r="AJ1548" s="9">
        <f>SUMIF(Table1[[#Headers],[Steam Consumption]:[CHW Consumption_2]], "CHW*",D1548:AE1548)</f>
        <v>0</v>
      </c>
      <c r="AK1548" s="9">
        <f>SUMIF(Table1[[#Headers],[Steam Consumption]:[CHW Consumption_2]], "DW*",D1548:AE1548)</f>
        <v>0</v>
      </c>
      <c r="AL1548" s="9">
        <f>Table1[[#This Row],[Total Elec Consumption]]*3.412</f>
        <v>109264.12317241642</v>
      </c>
      <c r="AM1548" s="9">
        <f>Table1[[#This Row],[Total Gas Consumption]]*1</f>
        <v>0</v>
      </c>
      <c r="AN1548" s="9">
        <f>Table1[[#This Row],[Total Steam Consumption]]*950/1000</f>
        <v>0</v>
      </c>
      <c r="AO1548" s="9">
        <f>Table1[[#This Row],[Total HW Consumption]]</f>
        <v>0</v>
      </c>
      <c r="AP1548" s="9">
        <f>Table1[[#This Row],[Total CHW Consumption]]</f>
        <v>0</v>
      </c>
      <c r="AQ1548" s="9">
        <f>Table1[[#This Row],[Total DW Consumption]]*0</f>
        <v>0</v>
      </c>
      <c r="AR1548" s="9">
        <f>SUM(Table1[[#This Row],[Total Elec Energy]:[Total DW Energy]])</f>
        <v>109264.12317241642</v>
      </c>
      <c r="AS1548" s="7">
        <f>IFERROR(Table1[[#This Row],[Total Building Energy (kBTU)]]/Table1[[#This Row],[Building Area]],0)</f>
        <v>1.1751610399494119</v>
      </c>
    </row>
    <row r="1549" spans="1:45" x14ac:dyDescent="0.25">
      <c r="A1549" s="4">
        <v>43586</v>
      </c>
      <c r="B1549" t="s">
        <v>110</v>
      </c>
      <c r="C1549">
        <f>VLOOKUP(Table1[[#This Row],[Building]],Building_Areas,2,FALSE)</f>
        <v>24062</v>
      </c>
      <c r="E1549">
        <v>0</v>
      </c>
      <c r="F1549">
        <v>28247.000222222221</v>
      </c>
      <c r="G1549">
        <v>1.173925701197831</v>
      </c>
      <c r="H1549">
        <v>6144.8888888888887</v>
      </c>
      <c r="I1549">
        <v>2133.833333333333</v>
      </c>
      <c r="L1549">
        <v>0</v>
      </c>
      <c r="AF1549" s="9">
        <f>SUMIF(Table1[[#Headers],[Steam Consumption]:[CHW Consumption_2]], "Elec*",D1549:AE1549)</f>
        <v>8278.7222222222226</v>
      </c>
      <c r="AG1549" s="9">
        <f>SUMIF(Table1[[#Headers],[Steam Consumption]:[CHW Consumption_2]], "Gas*",D1549:AE1549)</f>
        <v>0</v>
      </c>
      <c r="AH1549" s="9">
        <f>SUMIF(Table1[[#Headers],[Steam Consumption]:[CHW Consumption_2]], "Steam*",D1549:AE1549)</f>
        <v>0</v>
      </c>
      <c r="AI1549" s="9">
        <f>SUMIF(Table1[[#Headers],[Steam Consumption]:[CHW Consumption_2]], "HW *",D1549:AE1549)</f>
        <v>0</v>
      </c>
      <c r="AJ1549" s="9">
        <f>SUMIF(Table1[[#Headers],[Steam Consumption]:[CHW Consumption_2]], "CHW*",D1549:AE1549)</f>
        <v>0</v>
      </c>
      <c r="AK1549" s="9">
        <f>SUMIF(Table1[[#Headers],[Steam Consumption]:[CHW Consumption_2]], "DW*",D1549:AE1549)</f>
        <v>0</v>
      </c>
      <c r="AL1549" s="9">
        <f>Table1[[#This Row],[Total Elec Consumption]]*3.412</f>
        <v>28247.000222222225</v>
      </c>
      <c r="AM1549" s="9">
        <f>Table1[[#This Row],[Total Gas Consumption]]*1</f>
        <v>0</v>
      </c>
      <c r="AN1549" s="9">
        <f>Table1[[#This Row],[Total Steam Consumption]]*950/1000</f>
        <v>0</v>
      </c>
      <c r="AO1549" s="9">
        <f>Table1[[#This Row],[Total HW Consumption]]</f>
        <v>0</v>
      </c>
      <c r="AP1549" s="9">
        <f>Table1[[#This Row],[Total CHW Consumption]]</f>
        <v>0</v>
      </c>
      <c r="AQ1549" s="9">
        <f>Table1[[#This Row],[Total DW Consumption]]*0</f>
        <v>0</v>
      </c>
      <c r="AR1549" s="9">
        <f>SUM(Table1[[#This Row],[Total Elec Energy]:[Total DW Energy]])</f>
        <v>28247.000222222225</v>
      </c>
      <c r="AS1549" s="7">
        <f>IFERROR(Table1[[#This Row],[Total Building Energy (kBTU)]]/Table1[[#This Row],[Building Area]],0)</f>
        <v>1.1739257011978317</v>
      </c>
    </row>
    <row r="1550" spans="1:45" x14ac:dyDescent="0.25">
      <c r="A1550" s="4">
        <v>43617</v>
      </c>
      <c r="B1550" t="s">
        <v>66</v>
      </c>
      <c r="C1550">
        <f>VLOOKUP(Table1[[#This Row],[Building]],Building_Areas,2,FALSE)</f>
        <v>39542</v>
      </c>
      <c r="D1550">
        <v>1060.714285714286</v>
      </c>
      <c r="E1550">
        <v>13287.857142857139</v>
      </c>
      <c r="F1550">
        <v>1012709.597142857</v>
      </c>
      <c r="G1550">
        <v>25.610985715008269</v>
      </c>
      <c r="AF1550" s="9">
        <f>SUMIF(Table1[[#Headers],[Steam Consumption]:[CHW Consumption_2]], "Elec*",D1550:AE1550)</f>
        <v>13287.857142857139</v>
      </c>
      <c r="AG1550" s="9">
        <f>SUMIF(Table1[[#Headers],[Steam Consumption]:[CHW Consumption_2]], "Gas*",D1550:AE1550)</f>
        <v>0</v>
      </c>
      <c r="AH1550" s="9">
        <f>SUMIF(Table1[[#Headers],[Steam Consumption]:[CHW Consumption_2]], "Steam*",D1550:AE1550)</f>
        <v>1060.714285714286</v>
      </c>
      <c r="AI1550" s="9">
        <f>SUMIF(Table1[[#Headers],[Steam Consumption]:[CHW Consumption_2]], "HW *",D1550:AE1550)</f>
        <v>0</v>
      </c>
      <c r="AJ1550" s="9">
        <f>SUMIF(Table1[[#Headers],[Steam Consumption]:[CHW Consumption_2]], "CHW*",D1550:AE1550)</f>
        <v>0</v>
      </c>
      <c r="AK1550" s="9">
        <f>SUMIF(Table1[[#Headers],[Steam Consumption]:[CHW Consumption_2]], "DW*",D1550:AE1550)</f>
        <v>0</v>
      </c>
      <c r="AL1550" s="9">
        <f>Table1[[#This Row],[Total Elec Consumption]]*3.412</f>
        <v>45338.168571428556</v>
      </c>
      <c r="AM1550" s="9">
        <f>Table1[[#This Row],[Total Gas Consumption]]*1</f>
        <v>0</v>
      </c>
      <c r="AN1550" s="9">
        <f>Table1[[#This Row],[Total Steam Consumption]]*950/1000</f>
        <v>1007.6785714285717</v>
      </c>
      <c r="AO1550" s="9">
        <f>Table1[[#This Row],[Total HW Consumption]]</f>
        <v>0</v>
      </c>
      <c r="AP1550" s="9">
        <f>Table1[[#This Row],[Total CHW Consumption]]</f>
        <v>0</v>
      </c>
      <c r="AQ1550" s="9">
        <f>Table1[[#This Row],[Total DW Consumption]]*0</f>
        <v>0</v>
      </c>
      <c r="AR1550" s="9">
        <f>SUM(Table1[[#This Row],[Total Elec Energy]:[Total DW Energy]])</f>
        <v>46345.847142857128</v>
      </c>
      <c r="AS1550" s="7">
        <f>IFERROR(Table1[[#This Row],[Total Building Energy (kBTU)]]/Table1[[#This Row],[Building Area]],0)</f>
        <v>1.1720663381431675</v>
      </c>
    </row>
    <row r="1551" spans="1:45" x14ac:dyDescent="0.25">
      <c r="A1551" s="4">
        <v>44228</v>
      </c>
      <c r="B1551" t="s">
        <v>64</v>
      </c>
      <c r="C1551">
        <f>VLOOKUP(Table1[[#This Row],[Building]],Building_Areas,2,FALSE)</f>
        <v>80660</v>
      </c>
      <c r="F1551">
        <v>94503.62328615383</v>
      </c>
      <c r="G1551">
        <v>1.1716293489481009</v>
      </c>
      <c r="H1551">
        <v>27357.119999999999</v>
      </c>
      <c r="I1551">
        <v>340.30769230769232</v>
      </c>
      <c r="AF1551" s="9">
        <f>SUMIF(Table1[[#Headers],[Steam Consumption]:[CHW Consumption_2]], "Elec*",D1551:AE1551)</f>
        <v>27697.42769230769</v>
      </c>
      <c r="AG1551" s="9">
        <f>SUMIF(Table1[[#Headers],[Steam Consumption]:[CHW Consumption_2]], "Gas*",D1551:AE1551)</f>
        <v>0</v>
      </c>
      <c r="AH1551" s="9">
        <f>SUMIF(Table1[[#Headers],[Steam Consumption]:[CHW Consumption_2]], "Steam*",D1551:AE1551)</f>
        <v>0</v>
      </c>
      <c r="AI1551" s="9">
        <f>SUMIF(Table1[[#Headers],[Steam Consumption]:[CHW Consumption_2]], "HW *",D1551:AE1551)</f>
        <v>0</v>
      </c>
      <c r="AJ1551" s="9">
        <f>SUMIF(Table1[[#Headers],[Steam Consumption]:[CHW Consumption_2]], "CHW*",D1551:AE1551)</f>
        <v>0</v>
      </c>
      <c r="AK1551" s="9">
        <f>SUMIF(Table1[[#Headers],[Steam Consumption]:[CHW Consumption_2]], "DW*",D1551:AE1551)</f>
        <v>0</v>
      </c>
      <c r="AL1551" s="9">
        <f>Table1[[#This Row],[Total Elec Consumption]]*3.412</f>
        <v>94503.623286153845</v>
      </c>
      <c r="AM1551" s="9">
        <f>Table1[[#This Row],[Total Gas Consumption]]*1</f>
        <v>0</v>
      </c>
      <c r="AN1551" s="9">
        <f>Table1[[#This Row],[Total Steam Consumption]]*950/1000</f>
        <v>0</v>
      </c>
      <c r="AO1551" s="9">
        <f>Table1[[#This Row],[Total HW Consumption]]</f>
        <v>0</v>
      </c>
      <c r="AP1551" s="9">
        <f>Table1[[#This Row],[Total CHW Consumption]]</f>
        <v>0</v>
      </c>
      <c r="AQ1551" s="9">
        <f>Table1[[#This Row],[Total DW Consumption]]*0</f>
        <v>0</v>
      </c>
      <c r="AR1551" s="9">
        <f>SUM(Table1[[#This Row],[Total Elec Energy]:[Total DW Energy]])</f>
        <v>94503.623286153845</v>
      </c>
      <c r="AS1551" s="7">
        <f>IFERROR(Table1[[#This Row],[Total Building Energy (kBTU)]]/Table1[[#This Row],[Building Area]],0)</f>
        <v>1.1716293489481011</v>
      </c>
    </row>
    <row r="1552" spans="1:45" x14ac:dyDescent="0.25">
      <c r="A1552" s="4">
        <v>43132</v>
      </c>
      <c r="B1552" t="s">
        <v>115</v>
      </c>
      <c r="C1552">
        <f>VLOOKUP(Table1[[#This Row],[Building]],Building_Areas,2,FALSE)</f>
        <v>12876</v>
      </c>
      <c r="E1552">
        <v>4421</v>
      </c>
      <c r="F1552">
        <v>15084.451999999999</v>
      </c>
      <c r="G1552">
        <v>1.1715169307238269</v>
      </c>
      <c r="AF1552" s="9">
        <f>SUMIF(Table1[[#Headers],[Steam Consumption]:[CHW Consumption_2]], "Elec*",D1552:AE1552)</f>
        <v>4421</v>
      </c>
      <c r="AG1552" s="9">
        <f>SUMIF(Table1[[#Headers],[Steam Consumption]:[CHW Consumption_2]], "Gas*",D1552:AE1552)</f>
        <v>0</v>
      </c>
      <c r="AH1552" s="9">
        <f>SUMIF(Table1[[#Headers],[Steam Consumption]:[CHW Consumption_2]], "Steam*",D1552:AE1552)</f>
        <v>0</v>
      </c>
      <c r="AI1552" s="9">
        <f>SUMIF(Table1[[#Headers],[Steam Consumption]:[CHW Consumption_2]], "HW *",D1552:AE1552)</f>
        <v>0</v>
      </c>
      <c r="AJ1552" s="9">
        <f>SUMIF(Table1[[#Headers],[Steam Consumption]:[CHW Consumption_2]], "CHW*",D1552:AE1552)</f>
        <v>0</v>
      </c>
      <c r="AK1552" s="9">
        <f>SUMIF(Table1[[#Headers],[Steam Consumption]:[CHW Consumption_2]], "DW*",D1552:AE1552)</f>
        <v>0</v>
      </c>
      <c r="AL1552" s="9">
        <f>Table1[[#This Row],[Total Elec Consumption]]*3.412</f>
        <v>15084.451999999999</v>
      </c>
      <c r="AM1552" s="9">
        <f>Table1[[#This Row],[Total Gas Consumption]]*1</f>
        <v>0</v>
      </c>
      <c r="AN1552" s="9">
        <f>Table1[[#This Row],[Total Steam Consumption]]*950/1000</f>
        <v>0</v>
      </c>
      <c r="AO1552" s="9">
        <f>Table1[[#This Row],[Total HW Consumption]]</f>
        <v>0</v>
      </c>
      <c r="AP1552" s="9">
        <f>Table1[[#This Row],[Total CHW Consumption]]</f>
        <v>0</v>
      </c>
      <c r="AQ1552" s="9">
        <f>Table1[[#This Row],[Total DW Consumption]]*0</f>
        <v>0</v>
      </c>
      <c r="AR1552" s="9">
        <f>SUM(Table1[[#This Row],[Total Elec Energy]:[Total DW Energy]])</f>
        <v>15084.451999999999</v>
      </c>
      <c r="AS1552" s="7">
        <f>IFERROR(Table1[[#This Row],[Total Building Energy (kBTU)]]/Table1[[#This Row],[Building Area]],0)</f>
        <v>1.1715169307238271</v>
      </c>
    </row>
    <row r="1553" spans="1:45" x14ac:dyDescent="0.25">
      <c r="A1553" s="4">
        <v>44256</v>
      </c>
      <c r="B1553" t="s">
        <v>65</v>
      </c>
      <c r="C1553">
        <f>VLOOKUP(Table1[[#This Row],[Building]],Building_Areas,2,FALSE)</f>
        <v>82554</v>
      </c>
      <c r="D1553">
        <v>0</v>
      </c>
      <c r="E1553">
        <v>28335.068965517239</v>
      </c>
      <c r="F1553">
        <v>96679.25531034483</v>
      </c>
      <c r="G1553">
        <v>1.1711032210473731</v>
      </c>
      <c r="AF1553" s="9">
        <f>SUMIF(Table1[[#Headers],[Steam Consumption]:[CHW Consumption_2]], "Elec*",D1553:AE1553)</f>
        <v>28335.068965517239</v>
      </c>
      <c r="AG1553" s="9">
        <f>SUMIF(Table1[[#Headers],[Steam Consumption]:[CHW Consumption_2]], "Gas*",D1553:AE1553)</f>
        <v>0</v>
      </c>
      <c r="AH1553" s="9">
        <f>SUMIF(Table1[[#Headers],[Steam Consumption]:[CHW Consumption_2]], "Steam*",D1553:AE1553)</f>
        <v>0</v>
      </c>
      <c r="AI1553" s="9">
        <f>SUMIF(Table1[[#Headers],[Steam Consumption]:[CHW Consumption_2]], "HW *",D1553:AE1553)</f>
        <v>0</v>
      </c>
      <c r="AJ1553" s="9">
        <f>SUMIF(Table1[[#Headers],[Steam Consumption]:[CHW Consumption_2]], "CHW*",D1553:AE1553)</f>
        <v>0</v>
      </c>
      <c r="AK1553" s="9">
        <f>SUMIF(Table1[[#Headers],[Steam Consumption]:[CHW Consumption_2]], "DW*",D1553:AE1553)</f>
        <v>0</v>
      </c>
      <c r="AL1553" s="9">
        <f>Table1[[#This Row],[Total Elec Consumption]]*3.412</f>
        <v>96679.255310344815</v>
      </c>
      <c r="AM1553" s="9">
        <f>Table1[[#This Row],[Total Gas Consumption]]*1</f>
        <v>0</v>
      </c>
      <c r="AN1553" s="9">
        <f>Table1[[#This Row],[Total Steam Consumption]]*950/1000</f>
        <v>0</v>
      </c>
      <c r="AO1553" s="9">
        <f>Table1[[#This Row],[Total HW Consumption]]</f>
        <v>0</v>
      </c>
      <c r="AP1553" s="9">
        <f>Table1[[#This Row],[Total CHW Consumption]]</f>
        <v>0</v>
      </c>
      <c r="AQ1553" s="9">
        <f>Table1[[#This Row],[Total DW Consumption]]*0</f>
        <v>0</v>
      </c>
      <c r="AR1553" s="9">
        <f>SUM(Table1[[#This Row],[Total Elec Energy]:[Total DW Energy]])</f>
        <v>96679.255310344815</v>
      </c>
      <c r="AS1553" s="7">
        <f>IFERROR(Table1[[#This Row],[Total Building Energy (kBTU)]]/Table1[[#This Row],[Building Area]],0)</f>
        <v>1.1711032210473729</v>
      </c>
    </row>
    <row r="1554" spans="1:45" x14ac:dyDescent="0.25">
      <c r="A1554" s="4">
        <v>43770</v>
      </c>
      <c r="B1554" t="s">
        <v>110</v>
      </c>
      <c r="C1554">
        <f>VLOOKUP(Table1[[#This Row],[Building]],Building_Areas,2,FALSE)</f>
        <v>24062</v>
      </c>
      <c r="E1554">
        <v>421.07142857142861</v>
      </c>
      <c r="F1554">
        <v>28151.33965714286</v>
      </c>
      <c r="G1554">
        <v>1.1699501145849409</v>
      </c>
      <c r="H1554">
        <v>5073.2142857142862</v>
      </c>
      <c r="I1554">
        <v>2756.4</v>
      </c>
      <c r="L1554">
        <v>0</v>
      </c>
      <c r="AF1554" s="9">
        <f>SUMIF(Table1[[#Headers],[Steam Consumption]:[CHW Consumption_2]], "Elec*",D1554:AE1554)</f>
        <v>8250.6857142857152</v>
      </c>
      <c r="AG1554" s="9">
        <f>SUMIF(Table1[[#Headers],[Steam Consumption]:[CHW Consumption_2]], "Gas*",D1554:AE1554)</f>
        <v>0</v>
      </c>
      <c r="AH1554" s="9">
        <f>SUMIF(Table1[[#Headers],[Steam Consumption]:[CHW Consumption_2]], "Steam*",D1554:AE1554)</f>
        <v>0</v>
      </c>
      <c r="AI1554" s="9">
        <f>SUMIF(Table1[[#Headers],[Steam Consumption]:[CHW Consumption_2]], "HW *",D1554:AE1554)</f>
        <v>0</v>
      </c>
      <c r="AJ1554" s="9">
        <f>SUMIF(Table1[[#Headers],[Steam Consumption]:[CHW Consumption_2]], "CHW*",D1554:AE1554)</f>
        <v>0</v>
      </c>
      <c r="AK1554" s="9">
        <f>SUMIF(Table1[[#Headers],[Steam Consumption]:[CHW Consumption_2]], "DW*",D1554:AE1554)</f>
        <v>0</v>
      </c>
      <c r="AL1554" s="9">
        <f>Table1[[#This Row],[Total Elec Consumption]]*3.412</f>
        <v>28151.33965714286</v>
      </c>
      <c r="AM1554" s="9">
        <f>Table1[[#This Row],[Total Gas Consumption]]*1</f>
        <v>0</v>
      </c>
      <c r="AN1554" s="9">
        <f>Table1[[#This Row],[Total Steam Consumption]]*950/1000</f>
        <v>0</v>
      </c>
      <c r="AO1554" s="9">
        <f>Table1[[#This Row],[Total HW Consumption]]</f>
        <v>0</v>
      </c>
      <c r="AP1554" s="9">
        <f>Table1[[#This Row],[Total CHW Consumption]]</f>
        <v>0</v>
      </c>
      <c r="AQ1554" s="9">
        <f>Table1[[#This Row],[Total DW Consumption]]*0</f>
        <v>0</v>
      </c>
      <c r="AR1554" s="9">
        <f>SUM(Table1[[#This Row],[Total Elec Energy]:[Total DW Energy]])</f>
        <v>28151.33965714286</v>
      </c>
      <c r="AS1554" s="7">
        <f>IFERROR(Table1[[#This Row],[Total Building Energy (kBTU)]]/Table1[[#This Row],[Building Area]],0)</f>
        <v>1.1699501145849414</v>
      </c>
    </row>
    <row r="1555" spans="1:45" x14ac:dyDescent="0.25">
      <c r="A1555" s="4">
        <v>43160</v>
      </c>
      <c r="B1555" t="s">
        <v>69</v>
      </c>
      <c r="C1555">
        <f>VLOOKUP(Table1[[#This Row],[Building]],Building_Areas,2,FALSE)</f>
        <v>12402</v>
      </c>
      <c r="E1555">
        <v>4251.4285714285716</v>
      </c>
      <c r="F1555">
        <v>14505.87428571429</v>
      </c>
      <c r="G1555">
        <v>1.1696399198285989</v>
      </c>
      <c r="AF1555" s="9">
        <f>SUMIF(Table1[[#Headers],[Steam Consumption]:[CHW Consumption_2]], "Elec*",D1555:AE1555)</f>
        <v>4251.4285714285716</v>
      </c>
      <c r="AG1555" s="9">
        <f>SUMIF(Table1[[#Headers],[Steam Consumption]:[CHW Consumption_2]], "Gas*",D1555:AE1555)</f>
        <v>0</v>
      </c>
      <c r="AH1555" s="9">
        <f>SUMIF(Table1[[#Headers],[Steam Consumption]:[CHW Consumption_2]], "Steam*",D1555:AE1555)</f>
        <v>0</v>
      </c>
      <c r="AI1555" s="9">
        <f>SUMIF(Table1[[#Headers],[Steam Consumption]:[CHW Consumption_2]], "HW *",D1555:AE1555)</f>
        <v>0</v>
      </c>
      <c r="AJ1555" s="9">
        <f>SUMIF(Table1[[#Headers],[Steam Consumption]:[CHW Consumption_2]], "CHW*",D1555:AE1555)</f>
        <v>0</v>
      </c>
      <c r="AK1555" s="9">
        <f>SUMIF(Table1[[#Headers],[Steam Consumption]:[CHW Consumption_2]], "DW*",D1555:AE1555)</f>
        <v>0</v>
      </c>
      <c r="AL1555" s="9">
        <f>Table1[[#This Row],[Total Elec Consumption]]*3.412</f>
        <v>14505.874285714286</v>
      </c>
      <c r="AM1555" s="9">
        <f>Table1[[#This Row],[Total Gas Consumption]]*1</f>
        <v>0</v>
      </c>
      <c r="AN1555" s="9">
        <f>Table1[[#This Row],[Total Steam Consumption]]*950/1000</f>
        <v>0</v>
      </c>
      <c r="AO1555" s="9">
        <f>Table1[[#This Row],[Total HW Consumption]]</f>
        <v>0</v>
      </c>
      <c r="AP1555" s="9">
        <f>Table1[[#This Row],[Total CHW Consumption]]</f>
        <v>0</v>
      </c>
      <c r="AQ1555" s="9">
        <f>Table1[[#This Row],[Total DW Consumption]]*0</f>
        <v>0</v>
      </c>
      <c r="AR1555" s="9">
        <f>SUM(Table1[[#This Row],[Total Elec Energy]:[Total DW Energy]])</f>
        <v>14505.874285714286</v>
      </c>
      <c r="AS1555" s="7">
        <f>IFERROR(Table1[[#This Row],[Total Building Energy (kBTU)]]/Table1[[#This Row],[Building Area]],0)</f>
        <v>1.1696399198285992</v>
      </c>
    </row>
    <row r="1556" spans="1:45" x14ac:dyDescent="0.25">
      <c r="A1556" s="4">
        <v>44652</v>
      </c>
      <c r="B1556" t="s">
        <v>194</v>
      </c>
      <c r="C1556">
        <f>VLOOKUP(Table1[[#This Row],[Building]],Building_Areas,2,FALSE)</f>
        <v>93667</v>
      </c>
      <c r="F1556">
        <v>372342.30461538461</v>
      </c>
      <c r="G1556">
        <v>3.975170600268874</v>
      </c>
      <c r="H1556">
        <v>0</v>
      </c>
      <c r="I1556">
        <v>8869.6153846153848</v>
      </c>
      <c r="K1556">
        <v>79176.923076923078</v>
      </c>
      <c r="L1556">
        <v>342000</v>
      </c>
      <c r="AF1556" s="9">
        <f>SUMIF(Table1[[#Headers],[Steam Consumption]:[CHW Consumption_2]], "Elec*",D1556:AE1556)</f>
        <v>8869.6153846153848</v>
      </c>
      <c r="AG1556" s="9">
        <f>SUMIF(Table1[[#Headers],[Steam Consumption]:[CHW Consumption_2]], "Gas*",D1556:AE1556)</f>
        <v>0</v>
      </c>
      <c r="AH1556" s="9">
        <f>SUMIF(Table1[[#Headers],[Steam Consumption]:[CHW Consumption_2]], "Steam*",D1556:AE1556)</f>
        <v>0</v>
      </c>
      <c r="AI1556" s="9">
        <f>SUMIF(Table1[[#Headers],[Steam Consumption]:[CHW Consumption_2]], "HW *",D1556:AE1556)</f>
        <v>79176.923076923078</v>
      </c>
      <c r="AJ1556" s="9">
        <f>SUMIF(Table1[[#Headers],[Steam Consumption]:[CHW Consumption_2]], "CHW*",D1556:AE1556)</f>
        <v>0</v>
      </c>
      <c r="AK1556" s="9">
        <f>SUMIF(Table1[[#Headers],[Steam Consumption]:[CHW Consumption_2]], "DW*",D1556:AE1556)</f>
        <v>342000</v>
      </c>
      <c r="AL1556" s="9">
        <f>Table1[[#This Row],[Total Elec Consumption]]*3.412</f>
        <v>30263.127692307691</v>
      </c>
      <c r="AM1556" s="9">
        <f>Table1[[#This Row],[Total Gas Consumption]]*1</f>
        <v>0</v>
      </c>
      <c r="AN1556" s="9">
        <f>Table1[[#This Row],[Total Steam Consumption]]*950/1000</f>
        <v>0</v>
      </c>
      <c r="AO1556" s="9">
        <f>Table1[[#This Row],[Total HW Consumption]]</f>
        <v>79176.923076923078</v>
      </c>
      <c r="AP1556" s="9">
        <f>Table1[[#This Row],[Total CHW Consumption]]</f>
        <v>0</v>
      </c>
      <c r="AQ1556" s="9">
        <f>Table1[[#This Row],[Total DW Consumption]]*0</f>
        <v>0</v>
      </c>
      <c r="AR1556" s="9">
        <f>SUM(Table1[[#This Row],[Total Elec Energy]:[Total DW Energy]])</f>
        <v>109440.05076923077</v>
      </c>
      <c r="AS1556" s="7">
        <f>IFERROR(Table1[[#This Row],[Total Building Energy (kBTU)]]/Table1[[#This Row],[Building Area]],0)</f>
        <v>1.1683949605435295</v>
      </c>
    </row>
    <row r="1557" spans="1:45" x14ac:dyDescent="0.25">
      <c r="A1557" s="4">
        <v>43709</v>
      </c>
      <c r="B1557" t="s">
        <v>80</v>
      </c>
      <c r="C1557">
        <f>VLOOKUP(Table1[[#This Row],[Building]],Building_Areas,2,FALSE)</f>
        <v>92978</v>
      </c>
      <c r="D1557">
        <v>0</v>
      </c>
      <c r="F1557">
        <v>108147.8080952381</v>
      </c>
      <c r="G1557">
        <v>1.163154811839769</v>
      </c>
      <c r="H1557">
        <v>20019.642857142859</v>
      </c>
      <c r="I1557">
        <v>11676.66666666667</v>
      </c>
      <c r="L1557">
        <v>0</v>
      </c>
      <c r="AF1557" s="9">
        <f>SUMIF(Table1[[#Headers],[Steam Consumption]:[CHW Consumption_2]], "Elec*",D1557:AE1557)</f>
        <v>31696.309523809527</v>
      </c>
      <c r="AG1557" s="9">
        <f>SUMIF(Table1[[#Headers],[Steam Consumption]:[CHW Consumption_2]], "Gas*",D1557:AE1557)</f>
        <v>0</v>
      </c>
      <c r="AH1557" s="9">
        <f>SUMIF(Table1[[#Headers],[Steam Consumption]:[CHW Consumption_2]], "Steam*",D1557:AE1557)</f>
        <v>0</v>
      </c>
      <c r="AI1557" s="9">
        <f>SUMIF(Table1[[#Headers],[Steam Consumption]:[CHW Consumption_2]], "HW *",D1557:AE1557)</f>
        <v>0</v>
      </c>
      <c r="AJ1557" s="9">
        <f>SUMIF(Table1[[#Headers],[Steam Consumption]:[CHW Consumption_2]], "CHW*",D1557:AE1557)</f>
        <v>0</v>
      </c>
      <c r="AK1557" s="9">
        <f>SUMIF(Table1[[#Headers],[Steam Consumption]:[CHW Consumption_2]], "DW*",D1557:AE1557)</f>
        <v>0</v>
      </c>
      <c r="AL1557" s="9">
        <f>Table1[[#This Row],[Total Elec Consumption]]*3.412</f>
        <v>108147.8080952381</v>
      </c>
      <c r="AM1557" s="9">
        <f>Table1[[#This Row],[Total Gas Consumption]]*1</f>
        <v>0</v>
      </c>
      <c r="AN1557" s="9">
        <f>Table1[[#This Row],[Total Steam Consumption]]*950/1000</f>
        <v>0</v>
      </c>
      <c r="AO1557" s="9">
        <f>Table1[[#This Row],[Total HW Consumption]]</f>
        <v>0</v>
      </c>
      <c r="AP1557" s="9">
        <f>Table1[[#This Row],[Total CHW Consumption]]</f>
        <v>0</v>
      </c>
      <c r="AQ1557" s="9">
        <f>Table1[[#This Row],[Total DW Consumption]]*0</f>
        <v>0</v>
      </c>
      <c r="AR1557" s="9">
        <f>SUM(Table1[[#This Row],[Total Elec Energy]:[Total DW Energy]])</f>
        <v>108147.8080952381</v>
      </c>
      <c r="AS1557" s="7">
        <f>IFERROR(Table1[[#This Row],[Total Building Energy (kBTU)]]/Table1[[#This Row],[Building Area]],0)</f>
        <v>1.1631548118397697</v>
      </c>
    </row>
    <row r="1558" spans="1:45" x14ac:dyDescent="0.25">
      <c r="A1558" s="4">
        <v>43221</v>
      </c>
      <c r="B1558" t="s">
        <v>116</v>
      </c>
      <c r="C1558">
        <f>VLOOKUP(Table1[[#This Row],[Building]],Building_Areas,2,FALSE)</f>
        <v>12876</v>
      </c>
      <c r="E1558">
        <v>4374.2631578947367</v>
      </c>
      <c r="F1558">
        <v>14924.985894736839</v>
      </c>
      <c r="G1558">
        <v>1.1591321757329021</v>
      </c>
      <c r="AF1558" s="9">
        <f>SUMIF(Table1[[#Headers],[Steam Consumption]:[CHW Consumption_2]], "Elec*",D1558:AE1558)</f>
        <v>4374.2631578947367</v>
      </c>
      <c r="AG1558" s="9">
        <f>SUMIF(Table1[[#Headers],[Steam Consumption]:[CHW Consumption_2]], "Gas*",D1558:AE1558)</f>
        <v>0</v>
      </c>
      <c r="AH1558" s="9">
        <f>SUMIF(Table1[[#Headers],[Steam Consumption]:[CHW Consumption_2]], "Steam*",D1558:AE1558)</f>
        <v>0</v>
      </c>
      <c r="AI1558" s="9">
        <f>SUMIF(Table1[[#Headers],[Steam Consumption]:[CHW Consumption_2]], "HW *",D1558:AE1558)</f>
        <v>0</v>
      </c>
      <c r="AJ1558" s="9">
        <f>SUMIF(Table1[[#Headers],[Steam Consumption]:[CHW Consumption_2]], "CHW*",D1558:AE1558)</f>
        <v>0</v>
      </c>
      <c r="AK1558" s="9">
        <f>SUMIF(Table1[[#Headers],[Steam Consumption]:[CHW Consumption_2]], "DW*",D1558:AE1558)</f>
        <v>0</v>
      </c>
      <c r="AL1558" s="9">
        <f>Table1[[#This Row],[Total Elec Consumption]]*3.412</f>
        <v>14924.985894736841</v>
      </c>
      <c r="AM1558" s="9">
        <f>Table1[[#This Row],[Total Gas Consumption]]*1</f>
        <v>0</v>
      </c>
      <c r="AN1558" s="9">
        <f>Table1[[#This Row],[Total Steam Consumption]]*950/1000</f>
        <v>0</v>
      </c>
      <c r="AO1558" s="9">
        <f>Table1[[#This Row],[Total HW Consumption]]</f>
        <v>0</v>
      </c>
      <c r="AP1558" s="9">
        <f>Table1[[#This Row],[Total CHW Consumption]]</f>
        <v>0</v>
      </c>
      <c r="AQ1558" s="9">
        <f>Table1[[#This Row],[Total DW Consumption]]*0</f>
        <v>0</v>
      </c>
      <c r="AR1558" s="9">
        <f>SUM(Table1[[#This Row],[Total Elec Energy]:[Total DW Energy]])</f>
        <v>14924.985894736841</v>
      </c>
      <c r="AS1558" s="7">
        <f>IFERROR(Table1[[#This Row],[Total Building Energy (kBTU)]]/Table1[[#This Row],[Building Area]],0)</f>
        <v>1.1591321757329016</v>
      </c>
    </row>
    <row r="1559" spans="1:45" x14ac:dyDescent="0.25">
      <c r="A1559" s="4">
        <v>44287</v>
      </c>
      <c r="B1559" t="s">
        <v>61</v>
      </c>
      <c r="C1559">
        <f>VLOOKUP(Table1[[#This Row],[Building]],Building_Areas,2,FALSE)</f>
        <v>41576</v>
      </c>
      <c r="D1559">
        <v>0</v>
      </c>
      <c r="E1559">
        <v>14106</v>
      </c>
      <c r="F1559">
        <v>48129.671999999999</v>
      </c>
      <c r="G1559">
        <v>1.1576311333461611</v>
      </c>
      <c r="AF1559" s="9">
        <f>SUMIF(Table1[[#Headers],[Steam Consumption]:[CHW Consumption_2]], "Elec*",D1559:AE1559)</f>
        <v>14106</v>
      </c>
      <c r="AG1559" s="9">
        <f>SUMIF(Table1[[#Headers],[Steam Consumption]:[CHW Consumption_2]], "Gas*",D1559:AE1559)</f>
        <v>0</v>
      </c>
      <c r="AH1559" s="9">
        <f>SUMIF(Table1[[#Headers],[Steam Consumption]:[CHW Consumption_2]], "Steam*",D1559:AE1559)</f>
        <v>0</v>
      </c>
      <c r="AI1559" s="9">
        <f>SUMIF(Table1[[#Headers],[Steam Consumption]:[CHW Consumption_2]], "HW *",D1559:AE1559)</f>
        <v>0</v>
      </c>
      <c r="AJ1559" s="9">
        <f>SUMIF(Table1[[#Headers],[Steam Consumption]:[CHW Consumption_2]], "CHW*",D1559:AE1559)</f>
        <v>0</v>
      </c>
      <c r="AK1559" s="9">
        <f>SUMIF(Table1[[#Headers],[Steam Consumption]:[CHW Consumption_2]], "DW*",D1559:AE1559)</f>
        <v>0</v>
      </c>
      <c r="AL1559" s="9">
        <f>Table1[[#This Row],[Total Elec Consumption]]*3.412</f>
        <v>48129.671999999999</v>
      </c>
      <c r="AM1559" s="9">
        <f>Table1[[#This Row],[Total Gas Consumption]]*1</f>
        <v>0</v>
      </c>
      <c r="AN1559" s="9">
        <f>Table1[[#This Row],[Total Steam Consumption]]*950/1000</f>
        <v>0</v>
      </c>
      <c r="AO1559" s="9">
        <f>Table1[[#This Row],[Total HW Consumption]]</f>
        <v>0</v>
      </c>
      <c r="AP1559" s="9">
        <f>Table1[[#This Row],[Total CHW Consumption]]</f>
        <v>0</v>
      </c>
      <c r="AQ1559" s="9">
        <f>Table1[[#This Row],[Total DW Consumption]]*0</f>
        <v>0</v>
      </c>
      <c r="AR1559" s="9">
        <f>SUM(Table1[[#This Row],[Total Elec Energy]:[Total DW Energy]])</f>
        <v>48129.671999999999</v>
      </c>
      <c r="AS1559" s="7">
        <f>IFERROR(Table1[[#This Row],[Total Building Energy (kBTU)]]/Table1[[#This Row],[Building Area]],0)</f>
        <v>1.1576311333461613</v>
      </c>
    </row>
    <row r="1560" spans="1:45" x14ac:dyDescent="0.25">
      <c r="A1560" s="4">
        <v>43617</v>
      </c>
      <c r="B1560" t="s">
        <v>116</v>
      </c>
      <c r="C1560">
        <f>VLOOKUP(Table1[[#This Row],[Building]],Building_Areas,2,FALSE)</f>
        <v>12876</v>
      </c>
      <c r="E1560">
        <v>4364.4444444444453</v>
      </c>
      <c r="F1560">
        <v>14891.48444444445</v>
      </c>
      <c r="G1560">
        <v>1.1565303234268749</v>
      </c>
      <c r="AF1560" s="9">
        <f>SUMIF(Table1[[#Headers],[Steam Consumption]:[CHW Consumption_2]], "Elec*",D1560:AE1560)</f>
        <v>4364.4444444444453</v>
      </c>
      <c r="AG1560" s="9">
        <f>SUMIF(Table1[[#Headers],[Steam Consumption]:[CHW Consumption_2]], "Gas*",D1560:AE1560)</f>
        <v>0</v>
      </c>
      <c r="AH1560" s="9">
        <f>SUMIF(Table1[[#Headers],[Steam Consumption]:[CHW Consumption_2]], "Steam*",D1560:AE1560)</f>
        <v>0</v>
      </c>
      <c r="AI1560" s="9">
        <f>SUMIF(Table1[[#Headers],[Steam Consumption]:[CHW Consumption_2]], "HW *",D1560:AE1560)</f>
        <v>0</v>
      </c>
      <c r="AJ1560" s="9">
        <f>SUMIF(Table1[[#Headers],[Steam Consumption]:[CHW Consumption_2]], "CHW*",D1560:AE1560)</f>
        <v>0</v>
      </c>
      <c r="AK1560" s="9">
        <f>SUMIF(Table1[[#Headers],[Steam Consumption]:[CHW Consumption_2]], "DW*",D1560:AE1560)</f>
        <v>0</v>
      </c>
      <c r="AL1560" s="9">
        <f>Table1[[#This Row],[Total Elec Consumption]]*3.412</f>
        <v>14891.484444444446</v>
      </c>
      <c r="AM1560" s="9">
        <f>Table1[[#This Row],[Total Gas Consumption]]*1</f>
        <v>0</v>
      </c>
      <c r="AN1560" s="9">
        <f>Table1[[#This Row],[Total Steam Consumption]]*950/1000</f>
        <v>0</v>
      </c>
      <c r="AO1560" s="9">
        <f>Table1[[#This Row],[Total HW Consumption]]</f>
        <v>0</v>
      </c>
      <c r="AP1560" s="9">
        <f>Table1[[#This Row],[Total CHW Consumption]]</f>
        <v>0</v>
      </c>
      <c r="AQ1560" s="9">
        <f>Table1[[#This Row],[Total DW Consumption]]*0</f>
        <v>0</v>
      </c>
      <c r="AR1560" s="9">
        <f>SUM(Table1[[#This Row],[Total Elec Energy]:[Total DW Energy]])</f>
        <v>14891.484444444446</v>
      </c>
      <c r="AS1560" s="7">
        <f>IFERROR(Table1[[#This Row],[Total Building Energy (kBTU)]]/Table1[[#This Row],[Building Area]],0)</f>
        <v>1.1565303234268753</v>
      </c>
    </row>
    <row r="1561" spans="1:45" x14ac:dyDescent="0.25">
      <c r="A1561" s="4">
        <v>44105</v>
      </c>
      <c r="B1561" t="s">
        <v>194</v>
      </c>
      <c r="C1561">
        <f>VLOOKUP(Table1[[#This Row],[Building]],Building_Areas,2,FALSE)</f>
        <v>93667</v>
      </c>
      <c r="F1561">
        <v>329699.11200000002</v>
      </c>
      <c r="G1561">
        <v>3.5199068188369438</v>
      </c>
      <c r="H1561">
        <v>0</v>
      </c>
      <c r="I1561">
        <v>16396</v>
      </c>
      <c r="K1561">
        <v>51960</v>
      </c>
      <c r="L1561">
        <v>273704</v>
      </c>
      <c r="AF1561" s="9">
        <f>SUMIF(Table1[[#Headers],[Steam Consumption]:[CHW Consumption_2]], "Elec*",D1561:AE1561)</f>
        <v>16396</v>
      </c>
      <c r="AG1561" s="9">
        <f>SUMIF(Table1[[#Headers],[Steam Consumption]:[CHW Consumption_2]], "Gas*",D1561:AE1561)</f>
        <v>0</v>
      </c>
      <c r="AH1561" s="9">
        <f>SUMIF(Table1[[#Headers],[Steam Consumption]:[CHW Consumption_2]], "Steam*",D1561:AE1561)</f>
        <v>0</v>
      </c>
      <c r="AI1561" s="9">
        <f>SUMIF(Table1[[#Headers],[Steam Consumption]:[CHW Consumption_2]], "HW *",D1561:AE1561)</f>
        <v>51960</v>
      </c>
      <c r="AJ1561" s="9">
        <f>SUMIF(Table1[[#Headers],[Steam Consumption]:[CHW Consumption_2]], "CHW*",D1561:AE1561)</f>
        <v>0</v>
      </c>
      <c r="AK1561" s="9">
        <f>SUMIF(Table1[[#Headers],[Steam Consumption]:[CHW Consumption_2]], "DW*",D1561:AE1561)</f>
        <v>273704</v>
      </c>
      <c r="AL1561" s="9">
        <f>Table1[[#This Row],[Total Elec Consumption]]*3.412</f>
        <v>55943.152000000002</v>
      </c>
      <c r="AM1561" s="9">
        <f>Table1[[#This Row],[Total Gas Consumption]]*1</f>
        <v>0</v>
      </c>
      <c r="AN1561" s="9">
        <f>Table1[[#This Row],[Total Steam Consumption]]*950/1000</f>
        <v>0</v>
      </c>
      <c r="AO1561" s="9">
        <f>Table1[[#This Row],[Total HW Consumption]]</f>
        <v>51960</v>
      </c>
      <c r="AP1561" s="9">
        <f>Table1[[#This Row],[Total CHW Consumption]]</f>
        <v>0</v>
      </c>
      <c r="AQ1561" s="9">
        <f>Table1[[#This Row],[Total DW Consumption]]*0</f>
        <v>0</v>
      </c>
      <c r="AR1561" s="9">
        <f>SUM(Table1[[#This Row],[Total Elec Energy]:[Total DW Energy]])</f>
        <v>107903.152</v>
      </c>
      <c r="AS1561" s="7">
        <f>IFERROR(Table1[[#This Row],[Total Building Energy (kBTU)]]/Table1[[#This Row],[Building Area]],0)</f>
        <v>1.1519868470218968</v>
      </c>
    </row>
    <row r="1562" spans="1:45" x14ac:dyDescent="0.25">
      <c r="A1562" s="4">
        <v>43191</v>
      </c>
      <c r="B1562" t="s">
        <v>69</v>
      </c>
      <c r="C1562">
        <f>VLOOKUP(Table1[[#This Row],[Building]],Building_Areas,2,FALSE)</f>
        <v>12402</v>
      </c>
      <c r="E1562">
        <v>4184</v>
      </c>
      <c r="F1562">
        <v>14275.808000000001</v>
      </c>
      <c r="G1562">
        <v>1.1510891791646509</v>
      </c>
      <c r="AF1562" s="9">
        <f>SUMIF(Table1[[#Headers],[Steam Consumption]:[CHW Consumption_2]], "Elec*",D1562:AE1562)</f>
        <v>4184</v>
      </c>
      <c r="AG1562" s="9">
        <f>SUMIF(Table1[[#Headers],[Steam Consumption]:[CHW Consumption_2]], "Gas*",D1562:AE1562)</f>
        <v>0</v>
      </c>
      <c r="AH1562" s="9">
        <f>SUMIF(Table1[[#Headers],[Steam Consumption]:[CHW Consumption_2]], "Steam*",D1562:AE1562)</f>
        <v>0</v>
      </c>
      <c r="AI1562" s="9">
        <f>SUMIF(Table1[[#Headers],[Steam Consumption]:[CHW Consumption_2]], "HW *",D1562:AE1562)</f>
        <v>0</v>
      </c>
      <c r="AJ1562" s="9">
        <f>SUMIF(Table1[[#Headers],[Steam Consumption]:[CHW Consumption_2]], "CHW*",D1562:AE1562)</f>
        <v>0</v>
      </c>
      <c r="AK1562" s="9">
        <f>SUMIF(Table1[[#Headers],[Steam Consumption]:[CHW Consumption_2]], "DW*",D1562:AE1562)</f>
        <v>0</v>
      </c>
      <c r="AL1562" s="9">
        <f>Table1[[#This Row],[Total Elec Consumption]]*3.412</f>
        <v>14275.807999999999</v>
      </c>
      <c r="AM1562" s="9">
        <f>Table1[[#This Row],[Total Gas Consumption]]*1</f>
        <v>0</v>
      </c>
      <c r="AN1562" s="9">
        <f>Table1[[#This Row],[Total Steam Consumption]]*950/1000</f>
        <v>0</v>
      </c>
      <c r="AO1562" s="9">
        <f>Table1[[#This Row],[Total HW Consumption]]</f>
        <v>0</v>
      </c>
      <c r="AP1562" s="9">
        <f>Table1[[#This Row],[Total CHW Consumption]]</f>
        <v>0</v>
      </c>
      <c r="AQ1562" s="9">
        <f>Table1[[#This Row],[Total DW Consumption]]*0</f>
        <v>0</v>
      </c>
      <c r="AR1562" s="9">
        <f>SUM(Table1[[#This Row],[Total Elec Energy]:[Total DW Energy]])</f>
        <v>14275.807999999999</v>
      </c>
      <c r="AS1562" s="7">
        <f>IFERROR(Table1[[#This Row],[Total Building Energy (kBTU)]]/Table1[[#This Row],[Building Area]],0)</f>
        <v>1.1510891791646507</v>
      </c>
    </row>
    <row r="1563" spans="1:45" x14ac:dyDescent="0.25">
      <c r="A1563" s="4">
        <v>44531</v>
      </c>
      <c r="B1563" t="s">
        <v>69</v>
      </c>
      <c r="C1563">
        <f>VLOOKUP(Table1[[#This Row],[Building]],Building_Areas,2,FALSE)</f>
        <v>12402</v>
      </c>
      <c r="E1563">
        <v>4150</v>
      </c>
      <c r="F1563">
        <v>14159.8</v>
      </c>
      <c r="G1563">
        <v>1.1417352039993549</v>
      </c>
      <c r="AF1563" s="9">
        <f>SUMIF(Table1[[#Headers],[Steam Consumption]:[CHW Consumption_2]], "Elec*",D1563:AE1563)</f>
        <v>4150</v>
      </c>
      <c r="AG1563" s="9">
        <f>SUMIF(Table1[[#Headers],[Steam Consumption]:[CHW Consumption_2]], "Gas*",D1563:AE1563)</f>
        <v>0</v>
      </c>
      <c r="AH1563" s="9">
        <f>SUMIF(Table1[[#Headers],[Steam Consumption]:[CHW Consumption_2]], "Steam*",D1563:AE1563)</f>
        <v>0</v>
      </c>
      <c r="AI1563" s="9">
        <f>SUMIF(Table1[[#Headers],[Steam Consumption]:[CHW Consumption_2]], "HW *",D1563:AE1563)</f>
        <v>0</v>
      </c>
      <c r="AJ1563" s="9">
        <f>SUMIF(Table1[[#Headers],[Steam Consumption]:[CHW Consumption_2]], "CHW*",D1563:AE1563)</f>
        <v>0</v>
      </c>
      <c r="AK1563" s="9">
        <f>SUMIF(Table1[[#Headers],[Steam Consumption]:[CHW Consumption_2]], "DW*",D1563:AE1563)</f>
        <v>0</v>
      </c>
      <c r="AL1563" s="9">
        <f>Table1[[#This Row],[Total Elec Consumption]]*3.412</f>
        <v>14159.8</v>
      </c>
      <c r="AM1563" s="9">
        <f>Table1[[#This Row],[Total Gas Consumption]]*1</f>
        <v>0</v>
      </c>
      <c r="AN1563" s="9">
        <f>Table1[[#This Row],[Total Steam Consumption]]*950/1000</f>
        <v>0</v>
      </c>
      <c r="AO1563" s="9">
        <f>Table1[[#This Row],[Total HW Consumption]]</f>
        <v>0</v>
      </c>
      <c r="AP1563" s="9">
        <f>Table1[[#This Row],[Total CHW Consumption]]</f>
        <v>0</v>
      </c>
      <c r="AQ1563" s="9">
        <f>Table1[[#This Row],[Total DW Consumption]]*0</f>
        <v>0</v>
      </c>
      <c r="AR1563" s="9">
        <f>SUM(Table1[[#This Row],[Total Elec Energy]:[Total DW Energy]])</f>
        <v>14159.8</v>
      </c>
      <c r="AS1563" s="7">
        <f>IFERROR(Table1[[#This Row],[Total Building Energy (kBTU)]]/Table1[[#This Row],[Building Area]],0)</f>
        <v>1.1417352039993549</v>
      </c>
    </row>
    <row r="1564" spans="1:45" x14ac:dyDescent="0.25">
      <c r="A1564" s="4">
        <v>43952</v>
      </c>
      <c r="B1564" t="s">
        <v>64</v>
      </c>
      <c r="C1564">
        <f>VLOOKUP(Table1[[#This Row],[Building]],Building_Areas,2,FALSE)</f>
        <v>80660</v>
      </c>
      <c r="F1564">
        <v>92018.228000000003</v>
      </c>
      <c r="G1564">
        <v>1.1408161170344659</v>
      </c>
      <c r="H1564">
        <v>26460</v>
      </c>
      <c r="I1564">
        <v>508.99999999999989</v>
      </c>
      <c r="AF1564" s="9">
        <f>SUMIF(Table1[[#Headers],[Steam Consumption]:[CHW Consumption_2]], "Elec*",D1564:AE1564)</f>
        <v>26969</v>
      </c>
      <c r="AG1564" s="9">
        <f>SUMIF(Table1[[#Headers],[Steam Consumption]:[CHW Consumption_2]], "Gas*",D1564:AE1564)</f>
        <v>0</v>
      </c>
      <c r="AH1564" s="9">
        <f>SUMIF(Table1[[#Headers],[Steam Consumption]:[CHW Consumption_2]], "Steam*",D1564:AE1564)</f>
        <v>0</v>
      </c>
      <c r="AI1564" s="9">
        <f>SUMIF(Table1[[#Headers],[Steam Consumption]:[CHW Consumption_2]], "HW *",D1564:AE1564)</f>
        <v>0</v>
      </c>
      <c r="AJ1564" s="9">
        <f>SUMIF(Table1[[#Headers],[Steam Consumption]:[CHW Consumption_2]], "CHW*",D1564:AE1564)</f>
        <v>0</v>
      </c>
      <c r="AK1564" s="9">
        <f>SUMIF(Table1[[#Headers],[Steam Consumption]:[CHW Consumption_2]], "DW*",D1564:AE1564)</f>
        <v>0</v>
      </c>
      <c r="AL1564" s="9">
        <f>Table1[[#This Row],[Total Elec Consumption]]*3.412</f>
        <v>92018.228000000003</v>
      </c>
      <c r="AM1564" s="9">
        <f>Table1[[#This Row],[Total Gas Consumption]]*1</f>
        <v>0</v>
      </c>
      <c r="AN1564" s="9">
        <f>Table1[[#This Row],[Total Steam Consumption]]*950/1000</f>
        <v>0</v>
      </c>
      <c r="AO1564" s="9">
        <f>Table1[[#This Row],[Total HW Consumption]]</f>
        <v>0</v>
      </c>
      <c r="AP1564" s="9">
        <f>Table1[[#This Row],[Total CHW Consumption]]</f>
        <v>0</v>
      </c>
      <c r="AQ1564" s="9">
        <f>Table1[[#This Row],[Total DW Consumption]]*0</f>
        <v>0</v>
      </c>
      <c r="AR1564" s="9">
        <f>SUM(Table1[[#This Row],[Total Elec Energy]:[Total DW Energy]])</f>
        <v>92018.228000000003</v>
      </c>
      <c r="AS1564" s="7">
        <f>IFERROR(Table1[[#This Row],[Total Building Energy (kBTU)]]/Table1[[#This Row],[Building Area]],0)</f>
        <v>1.1408161170344657</v>
      </c>
    </row>
    <row r="1565" spans="1:45" x14ac:dyDescent="0.25">
      <c r="A1565" s="4">
        <v>44136</v>
      </c>
      <c r="B1565" t="s">
        <v>194</v>
      </c>
      <c r="C1565">
        <f>VLOOKUP(Table1[[#This Row],[Building]],Building_Areas,2,FALSE)</f>
        <v>93667</v>
      </c>
      <c r="F1565">
        <v>217213.21466165411</v>
      </c>
      <c r="G1565">
        <v>2.3189940391136061</v>
      </c>
      <c r="H1565">
        <v>0</v>
      </c>
      <c r="I1565">
        <v>15852.63157894737</v>
      </c>
      <c r="K1565">
        <v>52607.142857142862</v>
      </c>
      <c r="L1565">
        <v>163071.42857142861</v>
      </c>
      <c r="AF1565" s="9">
        <f>SUMIF(Table1[[#Headers],[Steam Consumption]:[CHW Consumption_2]], "Elec*",D1565:AE1565)</f>
        <v>15852.63157894737</v>
      </c>
      <c r="AG1565" s="9">
        <f>SUMIF(Table1[[#Headers],[Steam Consumption]:[CHW Consumption_2]], "Gas*",D1565:AE1565)</f>
        <v>0</v>
      </c>
      <c r="AH1565" s="9">
        <f>SUMIF(Table1[[#Headers],[Steam Consumption]:[CHW Consumption_2]], "Steam*",D1565:AE1565)</f>
        <v>0</v>
      </c>
      <c r="AI1565" s="9">
        <f>SUMIF(Table1[[#Headers],[Steam Consumption]:[CHW Consumption_2]], "HW *",D1565:AE1565)</f>
        <v>52607.142857142862</v>
      </c>
      <c r="AJ1565" s="9">
        <f>SUMIF(Table1[[#Headers],[Steam Consumption]:[CHW Consumption_2]], "CHW*",D1565:AE1565)</f>
        <v>0</v>
      </c>
      <c r="AK1565" s="9">
        <f>SUMIF(Table1[[#Headers],[Steam Consumption]:[CHW Consumption_2]], "DW*",D1565:AE1565)</f>
        <v>163071.42857142861</v>
      </c>
      <c r="AL1565" s="9">
        <f>Table1[[#This Row],[Total Elec Consumption]]*3.412</f>
        <v>54089.178947368426</v>
      </c>
      <c r="AM1565" s="9">
        <f>Table1[[#This Row],[Total Gas Consumption]]*1</f>
        <v>0</v>
      </c>
      <c r="AN1565" s="9">
        <f>Table1[[#This Row],[Total Steam Consumption]]*950/1000</f>
        <v>0</v>
      </c>
      <c r="AO1565" s="9">
        <f>Table1[[#This Row],[Total HW Consumption]]</f>
        <v>52607.142857142862</v>
      </c>
      <c r="AP1565" s="9">
        <f>Table1[[#This Row],[Total CHW Consumption]]</f>
        <v>0</v>
      </c>
      <c r="AQ1565" s="9">
        <f>Table1[[#This Row],[Total DW Consumption]]*0</f>
        <v>0</v>
      </c>
      <c r="AR1565" s="9">
        <f>SUM(Table1[[#This Row],[Total Elec Energy]:[Total DW Energy]])</f>
        <v>106696.32180451129</v>
      </c>
      <c r="AS1565" s="7">
        <f>IFERROR(Table1[[#This Row],[Total Building Energy (kBTU)]]/Table1[[#This Row],[Building Area]],0)</f>
        <v>1.1391025847364737</v>
      </c>
    </row>
    <row r="1566" spans="1:45" x14ac:dyDescent="0.25">
      <c r="A1566" s="4">
        <v>43739</v>
      </c>
      <c r="B1566" t="s">
        <v>80</v>
      </c>
      <c r="C1566">
        <f>VLOOKUP(Table1[[#This Row],[Building]],Building_Areas,2,FALSE)</f>
        <v>92978</v>
      </c>
      <c r="D1566">
        <v>0</v>
      </c>
      <c r="F1566">
        <v>105760.14624137931</v>
      </c>
      <c r="G1566">
        <v>1.137474953659783</v>
      </c>
      <c r="H1566">
        <v>22231.275862068971</v>
      </c>
      <c r="I1566">
        <v>8765.25</v>
      </c>
      <c r="L1566">
        <v>0</v>
      </c>
      <c r="AF1566" s="9">
        <f>SUMIF(Table1[[#Headers],[Steam Consumption]:[CHW Consumption_2]], "Elec*",D1566:AE1566)</f>
        <v>30996.525862068971</v>
      </c>
      <c r="AG1566" s="9">
        <f>SUMIF(Table1[[#Headers],[Steam Consumption]:[CHW Consumption_2]], "Gas*",D1566:AE1566)</f>
        <v>0</v>
      </c>
      <c r="AH1566" s="9">
        <f>SUMIF(Table1[[#Headers],[Steam Consumption]:[CHW Consumption_2]], "Steam*",D1566:AE1566)</f>
        <v>0</v>
      </c>
      <c r="AI1566" s="9">
        <f>SUMIF(Table1[[#Headers],[Steam Consumption]:[CHW Consumption_2]], "HW *",D1566:AE1566)</f>
        <v>0</v>
      </c>
      <c r="AJ1566" s="9">
        <f>SUMIF(Table1[[#Headers],[Steam Consumption]:[CHW Consumption_2]], "CHW*",D1566:AE1566)</f>
        <v>0</v>
      </c>
      <c r="AK1566" s="9">
        <f>SUMIF(Table1[[#Headers],[Steam Consumption]:[CHW Consumption_2]], "DW*",D1566:AE1566)</f>
        <v>0</v>
      </c>
      <c r="AL1566" s="9">
        <f>Table1[[#This Row],[Total Elec Consumption]]*3.412</f>
        <v>105760.14624137932</v>
      </c>
      <c r="AM1566" s="9">
        <f>Table1[[#This Row],[Total Gas Consumption]]*1</f>
        <v>0</v>
      </c>
      <c r="AN1566" s="9">
        <f>Table1[[#This Row],[Total Steam Consumption]]*950/1000</f>
        <v>0</v>
      </c>
      <c r="AO1566" s="9">
        <f>Table1[[#This Row],[Total HW Consumption]]</f>
        <v>0</v>
      </c>
      <c r="AP1566" s="9">
        <f>Table1[[#This Row],[Total CHW Consumption]]</f>
        <v>0</v>
      </c>
      <c r="AQ1566" s="9">
        <f>Table1[[#This Row],[Total DW Consumption]]*0</f>
        <v>0</v>
      </c>
      <c r="AR1566" s="9">
        <f>SUM(Table1[[#This Row],[Total Elec Energy]:[Total DW Energy]])</f>
        <v>105760.14624137932</v>
      </c>
      <c r="AS1566" s="7">
        <f>IFERROR(Table1[[#This Row],[Total Building Energy (kBTU)]]/Table1[[#This Row],[Building Area]],0)</f>
        <v>1.1374749536597832</v>
      </c>
    </row>
    <row r="1567" spans="1:45" x14ac:dyDescent="0.25">
      <c r="A1567" s="4">
        <v>43983</v>
      </c>
      <c r="B1567" t="s">
        <v>66</v>
      </c>
      <c r="C1567">
        <f>VLOOKUP(Table1[[#This Row],[Building]],Building_Areas,2,FALSE)</f>
        <v>39542</v>
      </c>
      <c r="D1567">
        <v>0</v>
      </c>
      <c r="E1567">
        <v>13146.428571428571</v>
      </c>
      <c r="F1567">
        <v>44855.614285714291</v>
      </c>
      <c r="G1567">
        <v>1.1343789966545521</v>
      </c>
      <c r="AF1567" s="9">
        <f>SUMIF(Table1[[#Headers],[Steam Consumption]:[CHW Consumption_2]], "Elec*",D1567:AE1567)</f>
        <v>13146.428571428571</v>
      </c>
      <c r="AG1567" s="9">
        <f>SUMIF(Table1[[#Headers],[Steam Consumption]:[CHW Consumption_2]], "Gas*",D1567:AE1567)</f>
        <v>0</v>
      </c>
      <c r="AH1567" s="9">
        <f>SUMIF(Table1[[#Headers],[Steam Consumption]:[CHW Consumption_2]], "Steam*",D1567:AE1567)</f>
        <v>0</v>
      </c>
      <c r="AI1567" s="9">
        <f>SUMIF(Table1[[#Headers],[Steam Consumption]:[CHW Consumption_2]], "HW *",D1567:AE1567)</f>
        <v>0</v>
      </c>
      <c r="AJ1567" s="9">
        <f>SUMIF(Table1[[#Headers],[Steam Consumption]:[CHW Consumption_2]], "CHW*",D1567:AE1567)</f>
        <v>0</v>
      </c>
      <c r="AK1567" s="9">
        <f>SUMIF(Table1[[#Headers],[Steam Consumption]:[CHW Consumption_2]], "DW*",D1567:AE1567)</f>
        <v>0</v>
      </c>
      <c r="AL1567" s="9">
        <f>Table1[[#This Row],[Total Elec Consumption]]*3.412</f>
        <v>44855.614285714284</v>
      </c>
      <c r="AM1567" s="9">
        <f>Table1[[#This Row],[Total Gas Consumption]]*1</f>
        <v>0</v>
      </c>
      <c r="AN1567" s="9">
        <f>Table1[[#This Row],[Total Steam Consumption]]*950/1000</f>
        <v>0</v>
      </c>
      <c r="AO1567" s="9">
        <f>Table1[[#This Row],[Total HW Consumption]]</f>
        <v>0</v>
      </c>
      <c r="AP1567" s="9">
        <f>Table1[[#This Row],[Total CHW Consumption]]</f>
        <v>0</v>
      </c>
      <c r="AQ1567" s="9">
        <f>Table1[[#This Row],[Total DW Consumption]]*0</f>
        <v>0</v>
      </c>
      <c r="AR1567" s="9">
        <f>SUM(Table1[[#This Row],[Total Elec Energy]:[Total DW Energy]])</f>
        <v>44855.614285714284</v>
      </c>
      <c r="AS1567" s="7">
        <f>IFERROR(Table1[[#This Row],[Total Building Energy (kBTU)]]/Table1[[#This Row],[Building Area]],0)</f>
        <v>1.1343789966545517</v>
      </c>
    </row>
    <row r="1568" spans="1:45" x14ac:dyDescent="0.25">
      <c r="A1568" s="4">
        <v>43647</v>
      </c>
      <c r="B1568" t="s">
        <v>80</v>
      </c>
      <c r="C1568">
        <f>VLOOKUP(Table1[[#This Row],[Building]],Building_Areas,2,FALSE)</f>
        <v>92978</v>
      </c>
      <c r="D1568">
        <v>0</v>
      </c>
      <c r="F1568">
        <v>105269.9810666667</v>
      </c>
      <c r="G1568">
        <v>1.132203113281278</v>
      </c>
      <c r="H1568">
        <v>15946</v>
      </c>
      <c r="I1568">
        <v>14906.86666666667</v>
      </c>
      <c r="L1568">
        <v>0</v>
      </c>
      <c r="AF1568" s="9">
        <f>SUMIF(Table1[[#Headers],[Steam Consumption]:[CHW Consumption_2]], "Elec*",D1568:AE1568)</f>
        <v>30852.866666666669</v>
      </c>
      <c r="AG1568" s="9">
        <f>SUMIF(Table1[[#Headers],[Steam Consumption]:[CHW Consumption_2]], "Gas*",D1568:AE1568)</f>
        <v>0</v>
      </c>
      <c r="AH1568" s="9">
        <f>SUMIF(Table1[[#Headers],[Steam Consumption]:[CHW Consumption_2]], "Steam*",D1568:AE1568)</f>
        <v>0</v>
      </c>
      <c r="AI1568" s="9">
        <f>SUMIF(Table1[[#Headers],[Steam Consumption]:[CHW Consumption_2]], "HW *",D1568:AE1568)</f>
        <v>0</v>
      </c>
      <c r="AJ1568" s="9">
        <f>SUMIF(Table1[[#Headers],[Steam Consumption]:[CHW Consumption_2]], "CHW*",D1568:AE1568)</f>
        <v>0</v>
      </c>
      <c r="AK1568" s="9">
        <f>SUMIF(Table1[[#Headers],[Steam Consumption]:[CHW Consumption_2]], "DW*",D1568:AE1568)</f>
        <v>0</v>
      </c>
      <c r="AL1568" s="9">
        <f>Table1[[#This Row],[Total Elec Consumption]]*3.412</f>
        <v>105269.98106666667</v>
      </c>
      <c r="AM1568" s="9">
        <f>Table1[[#This Row],[Total Gas Consumption]]*1</f>
        <v>0</v>
      </c>
      <c r="AN1568" s="9">
        <f>Table1[[#This Row],[Total Steam Consumption]]*950/1000</f>
        <v>0</v>
      </c>
      <c r="AO1568" s="9">
        <f>Table1[[#This Row],[Total HW Consumption]]</f>
        <v>0</v>
      </c>
      <c r="AP1568" s="9">
        <f>Table1[[#This Row],[Total CHW Consumption]]</f>
        <v>0</v>
      </c>
      <c r="AQ1568" s="9">
        <f>Table1[[#This Row],[Total DW Consumption]]*0</f>
        <v>0</v>
      </c>
      <c r="AR1568" s="9">
        <f>SUM(Table1[[#This Row],[Total Elec Energy]:[Total DW Energy]])</f>
        <v>105269.98106666667</v>
      </c>
      <c r="AS1568" s="7">
        <f>IFERROR(Table1[[#This Row],[Total Building Energy (kBTU)]]/Table1[[#This Row],[Building Area]],0)</f>
        <v>1.132203113281278</v>
      </c>
    </row>
    <row r="1569" spans="1:45" x14ac:dyDescent="0.25">
      <c r="A1569" s="4">
        <v>43252</v>
      </c>
      <c r="B1569" t="s">
        <v>116</v>
      </c>
      <c r="C1569">
        <f>VLOOKUP(Table1[[#This Row],[Building]],Building_Areas,2,FALSE)</f>
        <v>12876</v>
      </c>
      <c r="E1569">
        <v>4257.391304347826</v>
      </c>
      <c r="F1569">
        <v>14526.21913043478</v>
      </c>
      <c r="G1569">
        <v>1.128162405283845</v>
      </c>
      <c r="AF1569" s="9">
        <f>SUMIF(Table1[[#Headers],[Steam Consumption]:[CHW Consumption_2]], "Elec*",D1569:AE1569)</f>
        <v>4257.391304347826</v>
      </c>
      <c r="AG1569" s="9">
        <f>SUMIF(Table1[[#Headers],[Steam Consumption]:[CHW Consumption_2]], "Gas*",D1569:AE1569)</f>
        <v>0</v>
      </c>
      <c r="AH1569" s="9">
        <f>SUMIF(Table1[[#Headers],[Steam Consumption]:[CHW Consumption_2]], "Steam*",D1569:AE1569)</f>
        <v>0</v>
      </c>
      <c r="AI1569" s="9">
        <f>SUMIF(Table1[[#Headers],[Steam Consumption]:[CHW Consumption_2]], "HW *",D1569:AE1569)</f>
        <v>0</v>
      </c>
      <c r="AJ1569" s="9">
        <f>SUMIF(Table1[[#Headers],[Steam Consumption]:[CHW Consumption_2]], "CHW*",D1569:AE1569)</f>
        <v>0</v>
      </c>
      <c r="AK1569" s="9">
        <f>SUMIF(Table1[[#Headers],[Steam Consumption]:[CHW Consumption_2]], "DW*",D1569:AE1569)</f>
        <v>0</v>
      </c>
      <c r="AL1569" s="9">
        <f>Table1[[#This Row],[Total Elec Consumption]]*3.412</f>
        <v>14526.219130434782</v>
      </c>
      <c r="AM1569" s="9">
        <f>Table1[[#This Row],[Total Gas Consumption]]*1</f>
        <v>0</v>
      </c>
      <c r="AN1569" s="9">
        <f>Table1[[#This Row],[Total Steam Consumption]]*950/1000</f>
        <v>0</v>
      </c>
      <c r="AO1569" s="9">
        <f>Table1[[#This Row],[Total HW Consumption]]</f>
        <v>0</v>
      </c>
      <c r="AP1569" s="9">
        <f>Table1[[#This Row],[Total CHW Consumption]]</f>
        <v>0</v>
      </c>
      <c r="AQ1569" s="9">
        <f>Table1[[#This Row],[Total DW Consumption]]*0</f>
        <v>0</v>
      </c>
      <c r="AR1569" s="9">
        <f>SUM(Table1[[#This Row],[Total Elec Energy]:[Total DW Energy]])</f>
        <v>14526.219130434782</v>
      </c>
      <c r="AS1569" s="7">
        <f>IFERROR(Table1[[#This Row],[Total Building Energy (kBTU)]]/Table1[[#This Row],[Building Area]],0)</f>
        <v>1.1281624052838446</v>
      </c>
    </row>
    <row r="1570" spans="1:45" x14ac:dyDescent="0.25">
      <c r="A1570" s="4">
        <v>43891</v>
      </c>
      <c r="B1570" t="s">
        <v>65</v>
      </c>
      <c r="C1570">
        <f>VLOOKUP(Table1[[#This Row],[Building]],Building_Areas,2,FALSE)</f>
        <v>82554</v>
      </c>
      <c r="D1570">
        <v>0</v>
      </c>
      <c r="E1570">
        <v>27277.862068965522</v>
      </c>
      <c r="F1570">
        <v>93072.065379310341</v>
      </c>
      <c r="G1570">
        <v>1.1274083070391541</v>
      </c>
      <c r="AF1570" s="9">
        <f>SUMIF(Table1[[#Headers],[Steam Consumption]:[CHW Consumption_2]], "Elec*",D1570:AE1570)</f>
        <v>27277.862068965522</v>
      </c>
      <c r="AG1570" s="9">
        <f>SUMIF(Table1[[#Headers],[Steam Consumption]:[CHW Consumption_2]], "Gas*",D1570:AE1570)</f>
        <v>0</v>
      </c>
      <c r="AH1570" s="9">
        <f>SUMIF(Table1[[#Headers],[Steam Consumption]:[CHW Consumption_2]], "Steam*",D1570:AE1570)</f>
        <v>0</v>
      </c>
      <c r="AI1570" s="9">
        <f>SUMIF(Table1[[#Headers],[Steam Consumption]:[CHW Consumption_2]], "HW *",D1570:AE1570)</f>
        <v>0</v>
      </c>
      <c r="AJ1570" s="9">
        <f>SUMIF(Table1[[#Headers],[Steam Consumption]:[CHW Consumption_2]], "CHW*",D1570:AE1570)</f>
        <v>0</v>
      </c>
      <c r="AK1570" s="9">
        <f>SUMIF(Table1[[#Headers],[Steam Consumption]:[CHW Consumption_2]], "DW*",D1570:AE1570)</f>
        <v>0</v>
      </c>
      <c r="AL1570" s="9">
        <f>Table1[[#This Row],[Total Elec Consumption]]*3.412</f>
        <v>93072.065379310356</v>
      </c>
      <c r="AM1570" s="9">
        <f>Table1[[#This Row],[Total Gas Consumption]]*1</f>
        <v>0</v>
      </c>
      <c r="AN1570" s="9">
        <f>Table1[[#This Row],[Total Steam Consumption]]*950/1000</f>
        <v>0</v>
      </c>
      <c r="AO1570" s="9">
        <f>Table1[[#This Row],[Total HW Consumption]]</f>
        <v>0</v>
      </c>
      <c r="AP1570" s="9">
        <f>Table1[[#This Row],[Total CHW Consumption]]</f>
        <v>0</v>
      </c>
      <c r="AQ1570" s="9">
        <f>Table1[[#This Row],[Total DW Consumption]]*0</f>
        <v>0</v>
      </c>
      <c r="AR1570" s="9">
        <f>SUM(Table1[[#This Row],[Total Elec Energy]:[Total DW Energy]])</f>
        <v>93072.065379310356</v>
      </c>
      <c r="AS1570" s="7">
        <f>IFERROR(Table1[[#This Row],[Total Building Energy (kBTU)]]/Table1[[#This Row],[Building Area]],0)</f>
        <v>1.1274083070391545</v>
      </c>
    </row>
    <row r="1571" spans="1:45" x14ac:dyDescent="0.25">
      <c r="A1571" s="4">
        <v>44440</v>
      </c>
      <c r="B1571" t="s">
        <v>80</v>
      </c>
      <c r="C1571">
        <f>VLOOKUP(Table1[[#This Row],[Building]],Building_Areas,2,FALSE)</f>
        <v>92978</v>
      </c>
      <c r="D1571">
        <v>0</v>
      </c>
      <c r="F1571">
        <v>104731.34</v>
      </c>
      <c r="G1571">
        <v>1.1264099034180131</v>
      </c>
      <c r="H1571">
        <v>19273</v>
      </c>
      <c r="I1571">
        <v>11422</v>
      </c>
      <c r="L1571">
        <v>0</v>
      </c>
      <c r="AF1571" s="9">
        <f>SUMIF(Table1[[#Headers],[Steam Consumption]:[CHW Consumption_2]], "Elec*",D1571:AE1571)</f>
        <v>30695</v>
      </c>
      <c r="AG1571" s="9">
        <f>SUMIF(Table1[[#Headers],[Steam Consumption]:[CHW Consumption_2]], "Gas*",D1571:AE1571)</f>
        <v>0</v>
      </c>
      <c r="AH1571" s="9">
        <f>SUMIF(Table1[[#Headers],[Steam Consumption]:[CHW Consumption_2]], "Steam*",D1571:AE1571)</f>
        <v>0</v>
      </c>
      <c r="AI1571" s="9">
        <f>SUMIF(Table1[[#Headers],[Steam Consumption]:[CHW Consumption_2]], "HW *",D1571:AE1571)</f>
        <v>0</v>
      </c>
      <c r="AJ1571" s="9">
        <f>SUMIF(Table1[[#Headers],[Steam Consumption]:[CHW Consumption_2]], "CHW*",D1571:AE1571)</f>
        <v>0</v>
      </c>
      <c r="AK1571" s="9">
        <f>SUMIF(Table1[[#Headers],[Steam Consumption]:[CHW Consumption_2]], "DW*",D1571:AE1571)</f>
        <v>0</v>
      </c>
      <c r="AL1571" s="9">
        <f>Table1[[#This Row],[Total Elec Consumption]]*3.412</f>
        <v>104731.34</v>
      </c>
      <c r="AM1571" s="9">
        <f>Table1[[#This Row],[Total Gas Consumption]]*1</f>
        <v>0</v>
      </c>
      <c r="AN1571" s="9">
        <f>Table1[[#This Row],[Total Steam Consumption]]*950/1000</f>
        <v>0</v>
      </c>
      <c r="AO1571" s="9">
        <f>Table1[[#This Row],[Total HW Consumption]]</f>
        <v>0</v>
      </c>
      <c r="AP1571" s="9">
        <f>Table1[[#This Row],[Total CHW Consumption]]</f>
        <v>0</v>
      </c>
      <c r="AQ1571" s="9">
        <f>Table1[[#This Row],[Total DW Consumption]]*0</f>
        <v>0</v>
      </c>
      <c r="AR1571" s="9">
        <f>SUM(Table1[[#This Row],[Total Elec Energy]:[Total DW Energy]])</f>
        <v>104731.34</v>
      </c>
      <c r="AS1571" s="7">
        <f>IFERROR(Table1[[#This Row],[Total Building Energy (kBTU)]]/Table1[[#This Row],[Building Area]],0)</f>
        <v>1.1264099034180128</v>
      </c>
    </row>
    <row r="1572" spans="1:45" x14ac:dyDescent="0.25">
      <c r="A1572" s="4">
        <v>43101</v>
      </c>
      <c r="B1572" t="s">
        <v>69</v>
      </c>
      <c r="C1572">
        <f>VLOOKUP(Table1[[#This Row],[Building]],Building_Areas,2,FALSE)</f>
        <v>12402</v>
      </c>
      <c r="E1572">
        <v>4075.3928571428569</v>
      </c>
      <c r="F1572">
        <v>13905.240428571429</v>
      </c>
      <c r="G1572">
        <v>1.1212095168981959</v>
      </c>
      <c r="AF1572" s="9">
        <f>SUMIF(Table1[[#Headers],[Steam Consumption]:[CHW Consumption_2]], "Elec*",D1572:AE1572)</f>
        <v>4075.3928571428569</v>
      </c>
      <c r="AG1572" s="9">
        <f>SUMIF(Table1[[#Headers],[Steam Consumption]:[CHW Consumption_2]], "Gas*",D1572:AE1572)</f>
        <v>0</v>
      </c>
      <c r="AH1572" s="9">
        <f>SUMIF(Table1[[#Headers],[Steam Consumption]:[CHW Consumption_2]], "Steam*",D1572:AE1572)</f>
        <v>0</v>
      </c>
      <c r="AI1572" s="9">
        <f>SUMIF(Table1[[#Headers],[Steam Consumption]:[CHW Consumption_2]], "HW *",D1572:AE1572)</f>
        <v>0</v>
      </c>
      <c r="AJ1572" s="9">
        <f>SUMIF(Table1[[#Headers],[Steam Consumption]:[CHW Consumption_2]], "CHW*",D1572:AE1572)</f>
        <v>0</v>
      </c>
      <c r="AK1572" s="9">
        <f>SUMIF(Table1[[#Headers],[Steam Consumption]:[CHW Consumption_2]], "DW*",D1572:AE1572)</f>
        <v>0</v>
      </c>
      <c r="AL1572" s="9">
        <f>Table1[[#This Row],[Total Elec Consumption]]*3.412</f>
        <v>13905.240428571427</v>
      </c>
      <c r="AM1572" s="9">
        <f>Table1[[#This Row],[Total Gas Consumption]]*1</f>
        <v>0</v>
      </c>
      <c r="AN1572" s="9">
        <f>Table1[[#This Row],[Total Steam Consumption]]*950/1000</f>
        <v>0</v>
      </c>
      <c r="AO1572" s="9">
        <f>Table1[[#This Row],[Total HW Consumption]]</f>
        <v>0</v>
      </c>
      <c r="AP1572" s="9">
        <f>Table1[[#This Row],[Total CHW Consumption]]</f>
        <v>0</v>
      </c>
      <c r="AQ1572" s="9">
        <f>Table1[[#This Row],[Total DW Consumption]]*0</f>
        <v>0</v>
      </c>
      <c r="AR1572" s="9">
        <f>SUM(Table1[[#This Row],[Total Elec Energy]:[Total DW Energy]])</f>
        <v>13905.240428571427</v>
      </c>
      <c r="AS1572" s="7">
        <f>IFERROR(Table1[[#This Row],[Total Building Energy (kBTU)]]/Table1[[#This Row],[Building Area]],0)</f>
        <v>1.1212095168981961</v>
      </c>
    </row>
    <row r="1573" spans="1:45" x14ac:dyDescent="0.25">
      <c r="A1573" s="4">
        <v>43374</v>
      </c>
      <c r="B1573" t="s">
        <v>110</v>
      </c>
      <c r="C1573">
        <f>VLOOKUP(Table1[[#This Row],[Building]],Building_Areas,2,FALSE)</f>
        <v>24062</v>
      </c>
      <c r="E1573">
        <v>304.25925925925918</v>
      </c>
      <c r="F1573">
        <v>26944.437629629629</v>
      </c>
      <c r="G1573">
        <v>1.1197921049634121</v>
      </c>
      <c r="H1573">
        <v>5422.7037037037026</v>
      </c>
      <c r="I1573">
        <v>2170</v>
      </c>
      <c r="L1573">
        <v>0</v>
      </c>
      <c r="AF1573" s="9">
        <f>SUMIF(Table1[[#Headers],[Steam Consumption]:[CHW Consumption_2]], "Elec*",D1573:AE1573)</f>
        <v>7896.9629629629617</v>
      </c>
      <c r="AG1573" s="9">
        <f>SUMIF(Table1[[#Headers],[Steam Consumption]:[CHW Consumption_2]], "Gas*",D1573:AE1573)</f>
        <v>0</v>
      </c>
      <c r="AH1573" s="9">
        <f>SUMIF(Table1[[#Headers],[Steam Consumption]:[CHW Consumption_2]], "Steam*",D1573:AE1573)</f>
        <v>0</v>
      </c>
      <c r="AI1573" s="9">
        <f>SUMIF(Table1[[#Headers],[Steam Consumption]:[CHW Consumption_2]], "HW *",D1573:AE1573)</f>
        <v>0</v>
      </c>
      <c r="AJ1573" s="9">
        <f>SUMIF(Table1[[#Headers],[Steam Consumption]:[CHW Consumption_2]], "CHW*",D1573:AE1573)</f>
        <v>0</v>
      </c>
      <c r="AK1573" s="9">
        <f>SUMIF(Table1[[#Headers],[Steam Consumption]:[CHW Consumption_2]], "DW*",D1573:AE1573)</f>
        <v>0</v>
      </c>
      <c r="AL1573" s="9">
        <f>Table1[[#This Row],[Total Elec Consumption]]*3.412</f>
        <v>26944.437629629625</v>
      </c>
      <c r="AM1573" s="9">
        <f>Table1[[#This Row],[Total Gas Consumption]]*1</f>
        <v>0</v>
      </c>
      <c r="AN1573" s="9">
        <f>Table1[[#This Row],[Total Steam Consumption]]*950/1000</f>
        <v>0</v>
      </c>
      <c r="AO1573" s="9">
        <f>Table1[[#This Row],[Total HW Consumption]]</f>
        <v>0</v>
      </c>
      <c r="AP1573" s="9">
        <f>Table1[[#This Row],[Total CHW Consumption]]</f>
        <v>0</v>
      </c>
      <c r="AQ1573" s="9">
        <f>Table1[[#This Row],[Total DW Consumption]]*0</f>
        <v>0</v>
      </c>
      <c r="AR1573" s="9">
        <f>SUM(Table1[[#This Row],[Total Elec Energy]:[Total DW Energy]])</f>
        <v>26944.437629629625</v>
      </c>
      <c r="AS1573" s="7">
        <f>IFERROR(Table1[[#This Row],[Total Building Energy (kBTU)]]/Table1[[#This Row],[Building Area]],0)</f>
        <v>1.1197921049634123</v>
      </c>
    </row>
    <row r="1574" spans="1:45" x14ac:dyDescent="0.25">
      <c r="A1574" s="4">
        <v>44044</v>
      </c>
      <c r="B1574" t="s">
        <v>73</v>
      </c>
      <c r="C1574">
        <f>VLOOKUP(Table1[[#This Row],[Building]],Building_Areas,2,FALSE)</f>
        <v>18360</v>
      </c>
      <c r="E1574">
        <v>6021.1538461538457</v>
      </c>
      <c r="F1574">
        <v>20544.176923076921</v>
      </c>
      <c r="G1574">
        <v>1.118963884699179</v>
      </c>
      <c r="AF1574" s="9">
        <f>SUMIF(Table1[[#Headers],[Steam Consumption]:[CHW Consumption_2]], "Elec*",D1574:AE1574)</f>
        <v>6021.1538461538457</v>
      </c>
      <c r="AG1574" s="9">
        <f>SUMIF(Table1[[#Headers],[Steam Consumption]:[CHW Consumption_2]], "Gas*",D1574:AE1574)</f>
        <v>0</v>
      </c>
      <c r="AH1574" s="9">
        <f>SUMIF(Table1[[#Headers],[Steam Consumption]:[CHW Consumption_2]], "Steam*",D1574:AE1574)</f>
        <v>0</v>
      </c>
      <c r="AI1574" s="9">
        <f>SUMIF(Table1[[#Headers],[Steam Consumption]:[CHW Consumption_2]], "HW *",D1574:AE1574)</f>
        <v>0</v>
      </c>
      <c r="AJ1574" s="9">
        <f>SUMIF(Table1[[#Headers],[Steam Consumption]:[CHW Consumption_2]], "CHW*",D1574:AE1574)</f>
        <v>0</v>
      </c>
      <c r="AK1574" s="9">
        <f>SUMIF(Table1[[#Headers],[Steam Consumption]:[CHW Consumption_2]], "DW*",D1574:AE1574)</f>
        <v>0</v>
      </c>
      <c r="AL1574" s="9">
        <f>Table1[[#This Row],[Total Elec Consumption]]*3.412</f>
        <v>20544.176923076921</v>
      </c>
      <c r="AM1574" s="9">
        <f>Table1[[#This Row],[Total Gas Consumption]]*1</f>
        <v>0</v>
      </c>
      <c r="AN1574" s="9">
        <f>Table1[[#This Row],[Total Steam Consumption]]*950/1000</f>
        <v>0</v>
      </c>
      <c r="AO1574" s="9">
        <f>Table1[[#This Row],[Total HW Consumption]]</f>
        <v>0</v>
      </c>
      <c r="AP1574" s="9">
        <f>Table1[[#This Row],[Total CHW Consumption]]</f>
        <v>0</v>
      </c>
      <c r="AQ1574" s="9">
        <f>Table1[[#This Row],[Total DW Consumption]]*0</f>
        <v>0</v>
      </c>
      <c r="AR1574" s="9">
        <f>SUM(Table1[[#This Row],[Total Elec Energy]:[Total DW Energy]])</f>
        <v>20544.176923076921</v>
      </c>
      <c r="AS1574" s="7">
        <f>IFERROR(Table1[[#This Row],[Total Building Energy (kBTU)]]/Table1[[#This Row],[Building Area]],0)</f>
        <v>1.1189638846991787</v>
      </c>
    </row>
    <row r="1575" spans="1:45" x14ac:dyDescent="0.25">
      <c r="A1575" s="4">
        <v>43405</v>
      </c>
      <c r="B1575" t="s">
        <v>110</v>
      </c>
      <c r="C1575">
        <f>VLOOKUP(Table1[[#This Row],[Building]],Building_Areas,2,FALSE)</f>
        <v>24062</v>
      </c>
      <c r="E1575">
        <v>195</v>
      </c>
      <c r="F1575">
        <v>26918.685974025979</v>
      </c>
      <c r="G1575">
        <v>1.1187218840506179</v>
      </c>
      <c r="H1575">
        <v>5492.1428571428578</v>
      </c>
      <c r="I1575">
        <v>2202.272727272727</v>
      </c>
      <c r="L1575">
        <v>0</v>
      </c>
      <c r="AF1575" s="9">
        <f>SUMIF(Table1[[#Headers],[Steam Consumption]:[CHW Consumption_2]], "Elec*",D1575:AE1575)</f>
        <v>7889.4155844155848</v>
      </c>
      <c r="AG1575" s="9">
        <f>SUMIF(Table1[[#Headers],[Steam Consumption]:[CHW Consumption_2]], "Gas*",D1575:AE1575)</f>
        <v>0</v>
      </c>
      <c r="AH1575" s="9">
        <f>SUMIF(Table1[[#Headers],[Steam Consumption]:[CHW Consumption_2]], "Steam*",D1575:AE1575)</f>
        <v>0</v>
      </c>
      <c r="AI1575" s="9">
        <f>SUMIF(Table1[[#Headers],[Steam Consumption]:[CHW Consumption_2]], "HW *",D1575:AE1575)</f>
        <v>0</v>
      </c>
      <c r="AJ1575" s="9">
        <f>SUMIF(Table1[[#Headers],[Steam Consumption]:[CHW Consumption_2]], "CHW*",D1575:AE1575)</f>
        <v>0</v>
      </c>
      <c r="AK1575" s="9">
        <f>SUMIF(Table1[[#Headers],[Steam Consumption]:[CHW Consumption_2]], "DW*",D1575:AE1575)</f>
        <v>0</v>
      </c>
      <c r="AL1575" s="9">
        <f>Table1[[#This Row],[Total Elec Consumption]]*3.412</f>
        <v>26918.685974025975</v>
      </c>
      <c r="AM1575" s="9">
        <f>Table1[[#This Row],[Total Gas Consumption]]*1</f>
        <v>0</v>
      </c>
      <c r="AN1575" s="9">
        <f>Table1[[#This Row],[Total Steam Consumption]]*950/1000</f>
        <v>0</v>
      </c>
      <c r="AO1575" s="9">
        <f>Table1[[#This Row],[Total HW Consumption]]</f>
        <v>0</v>
      </c>
      <c r="AP1575" s="9">
        <f>Table1[[#This Row],[Total CHW Consumption]]</f>
        <v>0</v>
      </c>
      <c r="AQ1575" s="9">
        <f>Table1[[#This Row],[Total DW Consumption]]*0</f>
        <v>0</v>
      </c>
      <c r="AR1575" s="9">
        <f>SUM(Table1[[#This Row],[Total Elec Energy]:[Total DW Energy]])</f>
        <v>26918.685974025975</v>
      </c>
      <c r="AS1575" s="7">
        <f>IFERROR(Table1[[#This Row],[Total Building Energy (kBTU)]]/Table1[[#This Row],[Building Area]],0)</f>
        <v>1.1187218840506181</v>
      </c>
    </row>
    <row r="1576" spans="1:45" x14ac:dyDescent="0.25">
      <c r="A1576" s="4">
        <v>44044</v>
      </c>
      <c r="B1576" t="s">
        <v>194</v>
      </c>
      <c r="C1576">
        <f>VLOOKUP(Table1[[#This Row],[Building]],Building_Areas,2,FALSE)</f>
        <v>93667</v>
      </c>
      <c r="F1576">
        <v>618569.66962068959</v>
      </c>
      <c r="G1576">
        <v>6.603923149248824</v>
      </c>
      <c r="H1576">
        <v>0</v>
      </c>
      <c r="I1576">
        <v>19811.137931034478</v>
      </c>
      <c r="K1576">
        <v>37107</v>
      </c>
      <c r="L1576">
        <v>550936.96</v>
      </c>
      <c r="AF1576" s="9">
        <f>SUMIF(Table1[[#Headers],[Steam Consumption]:[CHW Consumption_2]], "Elec*",D1576:AE1576)</f>
        <v>19811.137931034478</v>
      </c>
      <c r="AG1576" s="9">
        <f>SUMIF(Table1[[#Headers],[Steam Consumption]:[CHW Consumption_2]], "Gas*",D1576:AE1576)</f>
        <v>0</v>
      </c>
      <c r="AH1576" s="9">
        <f>SUMIF(Table1[[#Headers],[Steam Consumption]:[CHW Consumption_2]], "Steam*",D1576:AE1576)</f>
        <v>0</v>
      </c>
      <c r="AI1576" s="9">
        <f>SUMIF(Table1[[#Headers],[Steam Consumption]:[CHW Consumption_2]], "HW *",D1576:AE1576)</f>
        <v>37107</v>
      </c>
      <c r="AJ1576" s="9">
        <f>SUMIF(Table1[[#Headers],[Steam Consumption]:[CHW Consumption_2]], "CHW*",D1576:AE1576)</f>
        <v>0</v>
      </c>
      <c r="AK1576" s="9">
        <f>SUMIF(Table1[[#Headers],[Steam Consumption]:[CHW Consumption_2]], "DW*",D1576:AE1576)</f>
        <v>550936.96</v>
      </c>
      <c r="AL1576" s="9">
        <f>Table1[[#This Row],[Total Elec Consumption]]*3.412</f>
        <v>67595.602620689635</v>
      </c>
      <c r="AM1576" s="9">
        <f>Table1[[#This Row],[Total Gas Consumption]]*1</f>
        <v>0</v>
      </c>
      <c r="AN1576" s="9">
        <f>Table1[[#This Row],[Total Steam Consumption]]*950/1000</f>
        <v>0</v>
      </c>
      <c r="AO1576" s="9">
        <f>Table1[[#This Row],[Total HW Consumption]]</f>
        <v>37107</v>
      </c>
      <c r="AP1576" s="9">
        <f>Table1[[#This Row],[Total CHW Consumption]]</f>
        <v>0</v>
      </c>
      <c r="AQ1576" s="9">
        <f>Table1[[#This Row],[Total DW Consumption]]*0</f>
        <v>0</v>
      </c>
      <c r="AR1576" s="9">
        <f>SUM(Table1[[#This Row],[Total Elec Energy]:[Total DW Energy]])</f>
        <v>104702.60262068963</v>
      </c>
      <c r="AS1576" s="7">
        <f>IFERROR(Table1[[#This Row],[Total Building Energy (kBTU)]]/Table1[[#This Row],[Building Area]],0)</f>
        <v>1.1178174022941871</v>
      </c>
    </row>
    <row r="1577" spans="1:45" x14ac:dyDescent="0.25">
      <c r="A1577" s="4">
        <v>43952</v>
      </c>
      <c r="B1577" t="s">
        <v>69</v>
      </c>
      <c r="C1577">
        <f>VLOOKUP(Table1[[#This Row],[Building]],Building_Areas,2,FALSE)</f>
        <v>12402</v>
      </c>
      <c r="E1577">
        <v>4059</v>
      </c>
      <c r="F1577">
        <v>13849.308000000001</v>
      </c>
      <c r="G1577">
        <v>1.1166995645863571</v>
      </c>
      <c r="AF1577" s="9">
        <f>SUMIF(Table1[[#Headers],[Steam Consumption]:[CHW Consumption_2]], "Elec*",D1577:AE1577)</f>
        <v>4059</v>
      </c>
      <c r="AG1577" s="9">
        <f>SUMIF(Table1[[#Headers],[Steam Consumption]:[CHW Consumption_2]], "Gas*",D1577:AE1577)</f>
        <v>0</v>
      </c>
      <c r="AH1577" s="9">
        <f>SUMIF(Table1[[#Headers],[Steam Consumption]:[CHW Consumption_2]], "Steam*",D1577:AE1577)</f>
        <v>0</v>
      </c>
      <c r="AI1577" s="9">
        <f>SUMIF(Table1[[#Headers],[Steam Consumption]:[CHW Consumption_2]], "HW *",D1577:AE1577)</f>
        <v>0</v>
      </c>
      <c r="AJ1577" s="9">
        <f>SUMIF(Table1[[#Headers],[Steam Consumption]:[CHW Consumption_2]], "CHW*",D1577:AE1577)</f>
        <v>0</v>
      </c>
      <c r="AK1577" s="9">
        <f>SUMIF(Table1[[#Headers],[Steam Consumption]:[CHW Consumption_2]], "DW*",D1577:AE1577)</f>
        <v>0</v>
      </c>
      <c r="AL1577" s="9">
        <f>Table1[[#This Row],[Total Elec Consumption]]*3.412</f>
        <v>13849.307999999999</v>
      </c>
      <c r="AM1577" s="9">
        <f>Table1[[#This Row],[Total Gas Consumption]]*1</f>
        <v>0</v>
      </c>
      <c r="AN1577" s="9">
        <f>Table1[[#This Row],[Total Steam Consumption]]*950/1000</f>
        <v>0</v>
      </c>
      <c r="AO1577" s="9">
        <f>Table1[[#This Row],[Total HW Consumption]]</f>
        <v>0</v>
      </c>
      <c r="AP1577" s="9">
        <f>Table1[[#This Row],[Total CHW Consumption]]</f>
        <v>0</v>
      </c>
      <c r="AQ1577" s="9">
        <f>Table1[[#This Row],[Total DW Consumption]]*0</f>
        <v>0</v>
      </c>
      <c r="AR1577" s="9">
        <f>SUM(Table1[[#This Row],[Total Elec Energy]:[Total DW Energy]])</f>
        <v>13849.307999999999</v>
      </c>
      <c r="AS1577" s="7">
        <f>IFERROR(Table1[[#This Row],[Total Building Energy (kBTU)]]/Table1[[#This Row],[Building Area]],0)</f>
        <v>1.1166995645863569</v>
      </c>
    </row>
    <row r="1578" spans="1:45" x14ac:dyDescent="0.25">
      <c r="A1578" s="4">
        <v>43586</v>
      </c>
      <c r="B1578" t="s">
        <v>69</v>
      </c>
      <c r="C1578">
        <f>VLOOKUP(Table1[[#This Row],[Building]],Building_Areas,2,FALSE)</f>
        <v>12402</v>
      </c>
      <c r="E1578">
        <v>4052.32</v>
      </c>
      <c r="F1578">
        <v>13826.51584</v>
      </c>
      <c r="G1578">
        <v>1.114861783583293</v>
      </c>
      <c r="AF1578" s="9">
        <f>SUMIF(Table1[[#Headers],[Steam Consumption]:[CHW Consumption_2]], "Elec*",D1578:AE1578)</f>
        <v>4052.32</v>
      </c>
      <c r="AG1578" s="9">
        <f>SUMIF(Table1[[#Headers],[Steam Consumption]:[CHW Consumption_2]], "Gas*",D1578:AE1578)</f>
        <v>0</v>
      </c>
      <c r="AH1578" s="9">
        <f>SUMIF(Table1[[#Headers],[Steam Consumption]:[CHW Consumption_2]], "Steam*",D1578:AE1578)</f>
        <v>0</v>
      </c>
      <c r="AI1578" s="9">
        <f>SUMIF(Table1[[#Headers],[Steam Consumption]:[CHW Consumption_2]], "HW *",D1578:AE1578)</f>
        <v>0</v>
      </c>
      <c r="AJ1578" s="9">
        <f>SUMIF(Table1[[#Headers],[Steam Consumption]:[CHW Consumption_2]], "CHW*",D1578:AE1578)</f>
        <v>0</v>
      </c>
      <c r="AK1578" s="9">
        <f>SUMIF(Table1[[#Headers],[Steam Consumption]:[CHW Consumption_2]], "DW*",D1578:AE1578)</f>
        <v>0</v>
      </c>
      <c r="AL1578" s="9">
        <f>Table1[[#This Row],[Total Elec Consumption]]*3.412</f>
        <v>13826.51584</v>
      </c>
      <c r="AM1578" s="9">
        <f>Table1[[#This Row],[Total Gas Consumption]]*1</f>
        <v>0</v>
      </c>
      <c r="AN1578" s="9">
        <f>Table1[[#This Row],[Total Steam Consumption]]*950/1000</f>
        <v>0</v>
      </c>
      <c r="AO1578" s="9">
        <f>Table1[[#This Row],[Total HW Consumption]]</f>
        <v>0</v>
      </c>
      <c r="AP1578" s="9">
        <f>Table1[[#This Row],[Total CHW Consumption]]</f>
        <v>0</v>
      </c>
      <c r="AQ1578" s="9">
        <f>Table1[[#This Row],[Total DW Consumption]]*0</f>
        <v>0</v>
      </c>
      <c r="AR1578" s="9">
        <f>SUM(Table1[[#This Row],[Total Elec Energy]:[Total DW Energy]])</f>
        <v>13826.51584</v>
      </c>
      <c r="AS1578" s="7">
        <f>IFERROR(Table1[[#This Row],[Total Building Energy (kBTU)]]/Table1[[#This Row],[Building Area]],0)</f>
        <v>1.114861783583293</v>
      </c>
    </row>
    <row r="1579" spans="1:45" x14ac:dyDescent="0.25">
      <c r="A1579" s="4">
        <v>43221</v>
      </c>
      <c r="B1579" t="s">
        <v>80</v>
      </c>
      <c r="C1579">
        <f>VLOOKUP(Table1[[#This Row],[Building]],Building_Areas,2,FALSE)</f>
        <v>92978</v>
      </c>
      <c r="D1579">
        <v>0</v>
      </c>
      <c r="F1579">
        <v>103603.3934376658</v>
      </c>
      <c r="G1579">
        <v>1.114278575982123</v>
      </c>
      <c r="H1579">
        <v>16420.37931034483</v>
      </c>
      <c r="I1579">
        <v>13944.038461538459</v>
      </c>
      <c r="L1579">
        <v>0</v>
      </c>
      <c r="AF1579" s="9">
        <f>SUMIF(Table1[[#Headers],[Steam Consumption]:[CHW Consumption_2]], "Elec*",D1579:AE1579)</f>
        <v>30364.417771883287</v>
      </c>
      <c r="AG1579" s="9">
        <f>SUMIF(Table1[[#Headers],[Steam Consumption]:[CHW Consumption_2]], "Gas*",D1579:AE1579)</f>
        <v>0</v>
      </c>
      <c r="AH1579" s="9">
        <f>SUMIF(Table1[[#Headers],[Steam Consumption]:[CHW Consumption_2]], "Steam*",D1579:AE1579)</f>
        <v>0</v>
      </c>
      <c r="AI1579" s="9">
        <f>SUMIF(Table1[[#Headers],[Steam Consumption]:[CHW Consumption_2]], "HW *",D1579:AE1579)</f>
        <v>0</v>
      </c>
      <c r="AJ1579" s="9">
        <f>SUMIF(Table1[[#Headers],[Steam Consumption]:[CHW Consumption_2]], "CHW*",D1579:AE1579)</f>
        <v>0</v>
      </c>
      <c r="AK1579" s="9">
        <f>SUMIF(Table1[[#Headers],[Steam Consumption]:[CHW Consumption_2]], "DW*",D1579:AE1579)</f>
        <v>0</v>
      </c>
      <c r="AL1579" s="9">
        <f>Table1[[#This Row],[Total Elec Consumption]]*3.412</f>
        <v>103603.39343766577</v>
      </c>
      <c r="AM1579" s="9">
        <f>Table1[[#This Row],[Total Gas Consumption]]*1</f>
        <v>0</v>
      </c>
      <c r="AN1579" s="9">
        <f>Table1[[#This Row],[Total Steam Consumption]]*950/1000</f>
        <v>0</v>
      </c>
      <c r="AO1579" s="9">
        <f>Table1[[#This Row],[Total HW Consumption]]</f>
        <v>0</v>
      </c>
      <c r="AP1579" s="9">
        <f>Table1[[#This Row],[Total CHW Consumption]]</f>
        <v>0</v>
      </c>
      <c r="AQ1579" s="9">
        <f>Table1[[#This Row],[Total DW Consumption]]*0</f>
        <v>0</v>
      </c>
      <c r="AR1579" s="9">
        <f>SUM(Table1[[#This Row],[Total Elec Energy]:[Total DW Energy]])</f>
        <v>103603.39343766577</v>
      </c>
      <c r="AS1579" s="7">
        <f>IFERROR(Table1[[#This Row],[Total Building Energy (kBTU)]]/Table1[[#This Row],[Building Area]],0)</f>
        <v>1.1142785759821223</v>
      </c>
    </row>
    <row r="1580" spans="1:45" x14ac:dyDescent="0.25">
      <c r="A1580" s="4">
        <v>43922</v>
      </c>
      <c r="B1580" t="s">
        <v>64</v>
      </c>
      <c r="C1580">
        <f>VLOOKUP(Table1[[#This Row],[Building]],Building_Areas,2,FALSE)</f>
        <v>80660</v>
      </c>
      <c r="F1580">
        <v>89776.760634920647</v>
      </c>
      <c r="G1580">
        <v>1.1130270348985949</v>
      </c>
      <c r="H1580">
        <v>25887.777777777781</v>
      </c>
      <c r="I1580">
        <v>424.28571428571428</v>
      </c>
      <c r="AF1580" s="9">
        <f>SUMIF(Table1[[#Headers],[Steam Consumption]:[CHW Consumption_2]], "Elec*",D1580:AE1580)</f>
        <v>26312.063492063495</v>
      </c>
      <c r="AG1580" s="9">
        <f>SUMIF(Table1[[#Headers],[Steam Consumption]:[CHW Consumption_2]], "Gas*",D1580:AE1580)</f>
        <v>0</v>
      </c>
      <c r="AH1580" s="9">
        <f>SUMIF(Table1[[#Headers],[Steam Consumption]:[CHW Consumption_2]], "Steam*",D1580:AE1580)</f>
        <v>0</v>
      </c>
      <c r="AI1580" s="9">
        <f>SUMIF(Table1[[#Headers],[Steam Consumption]:[CHW Consumption_2]], "HW *",D1580:AE1580)</f>
        <v>0</v>
      </c>
      <c r="AJ1580" s="9">
        <f>SUMIF(Table1[[#Headers],[Steam Consumption]:[CHW Consumption_2]], "CHW*",D1580:AE1580)</f>
        <v>0</v>
      </c>
      <c r="AK1580" s="9">
        <f>SUMIF(Table1[[#Headers],[Steam Consumption]:[CHW Consumption_2]], "DW*",D1580:AE1580)</f>
        <v>0</v>
      </c>
      <c r="AL1580" s="9">
        <f>Table1[[#This Row],[Total Elec Consumption]]*3.412</f>
        <v>89776.760634920647</v>
      </c>
      <c r="AM1580" s="9">
        <f>Table1[[#This Row],[Total Gas Consumption]]*1</f>
        <v>0</v>
      </c>
      <c r="AN1580" s="9">
        <f>Table1[[#This Row],[Total Steam Consumption]]*950/1000</f>
        <v>0</v>
      </c>
      <c r="AO1580" s="9">
        <f>Table1[[#This Row],[Total HW Consumption]]</f>
        <v>0</v>
      </c>
      <c r="AP1580" s="9">
        <f>Table1[[#This Row],[Total CHW Consumption]]</f>
        <v>0</v>
      </c>
      <c r="AQ1580" s="9">
        <f>Table1[[#This Row],[Total DW Consumption]]*0</f>
        <v>0</v>
      </c>
      <c r="AR1580" s="9">
        <f>SUM(Table1[[#This Row],[Total Elec Energy]:[Total DW Energy]])</f>
        <v>89776.760634920647</v>
      </c>
      <c r="AS1580" s="7">
        <f>IFERROR(Table1[[#This Row],[Total Building Energy (kBTU)]]/Table1[[#This Row],[Building Area]],0)</f>
        <v>1.1130270348985947</v>
      </c>
    </row>
    <row r="1581" spans="1:45" x14ac:dyDescent="0.25">
      <c r="A1581" s="4">
        <v>44348</v>
      </c>
      <c r="B1581" t="s">
        <v>61</v>
      </c>
      <c r="C1581">
        <f>VLOOKUP(Table1[[#This Row],[Building]],Building_Areas,2,FALSE)</f>
        <v>41576</v>
      </c>
      <c r="D1581">
        <v>0</v>
      </c>
      <c r="E1581">
        <v>13526</v>
      </c>
      <c r="F1581">
        <v>46150.712</v>
      </c>
      <c r="G1581">
        <v>1.110032518760824</v>
      </c>
      <c r="AF1581" s="9">
        <f>SUMIF(Table1[[#Headers],[Steam Consumption]:[CHW Consumption_2]], "Elec*",D1581:AE1581)</f>
        <v>13526</v>
      </c>
      <c r="AG1581" s="9">
        <f>SUMIF(Table1[[#Headers],[Steam Consumption]:[CHW Consumption_2]], "Gas*",D1581:AE1581)</f>
        <v>0</v>
      </c>
      <c r="AH1581" s="9">
        <f>SUMIF(Table1[[#Headers],[Steam Consumption]:[CHW Consumption_2]], "Steam*",D1581:AE1581)</f>
        <v>0</v>
      </c>
      <c r="AI1581" s="9">
        <f>SUMIF(Table1[[#Headers],[Steam Consumption]:[CHW Consumption_2]], "HW *",D1581:AE1581)</f>
        <v>0</v>
      </c>
      <c r="AJ1581" s="9">
        <f>SUMIF(Table1[[#Headers],[Steam Consumption]:[CHW Consumption_2]], "CHW*",D1581:AE1581)</f>
        <v>0</v>
      </c>
      <c r="AK1581" s="9">
        <f>SUMIF(Table1[[#Headers],[Steam Consumption]:[CHW Consumption_2]], "DW*",D1581:AE1581)</f>
        <v>0</v>
      </c>
      <c r="AL1581" s="9">
        <f>Table1[[#This Row],[Total Elec Consumption]]*3.412</f>
        <v>46150.712</v>
      </c>
      <c r="AM1581" s="9">
        <f>Table1[[#This Row],[Total Gas Consumption]]*1</f>
        <v>0</v>
      </c>
      <c r="AN1581" s="9">
        <f>Table1[[#This Row],[Total Steam Consumption]]*950/1000</f>
        <v>0</v>
      </c>
      <c r="AO1581" s="9">
        <f>Table1[[#This Row],[Total HW Consumption]]</f>
        <v>0</v>
      </c>
      <c r="AP1581" s="9">
        <f>Table1[[#This Row],[Total CHW Consumption]]</f>
        <v>0</v>
      </c>
      <c r="AQ1581" s="9">
        <f>Table1[[#This Row],[Total DW Consumption]]*0</f>
        <v>0</v>
      </c>
      <c r="AR1581" s="9">
        <f>SUM(Table1[[#This Row],[Total Elec Energy]:[Total DW Energy]])</f>
        <v>46150.712</v>
      </c>
      <c r="AS1581" s="7">
        <f>IFERROR(Table1[[#This Row],[Total Building Energy (kBTU)]]/Table1[[#This Row],[Building Area]],0)</f>
        <v>1.1100325187608235</v>
      </c>
    </row>
    <row r="1582" spans="1:45" x14ac:dyDescent="0.25">
      <c r="A1582" s="4">
        <v>43891</v>
      </c>
      <c r="B1582" t="s">
        <v>69</v>
      </c>
      <c r="C1582">
        <f>VLOOKUP(Table1[[#This Row],[Building]],Building_Areas,2,FALSE)</f>
        <v>12402</v>
      </c>
      <c r="E1582">
        <v>4028.9310344827582</v>
      </c>
      <c r="F1582">
        <v>13746.712689655171</v>
      </c>
      <c r="G1582">
        <v>1.1084270835071099</v>
      </c>
      <c r="AF1582" s="9">
        <f>SUMIF(Table1[[#Headers],[Steam Consumption]:[CHW Consumption_2]], "Elec*",D1582:AE1582)</f>
        <v>4028.9310344827582</v>
      </c>
      <c r="AG1582" s="9">
        <f>SUMIF(Table1[[#Headers],[Steam Consumption]:[CHW Consumption_2]], "Gas*",D1582:AE1582)</f>
        <v>0</v>
      </c>
      <c r="AH1582" s="9">
        <f>SUMIF(Table1[[#Headers],[Steam Consumption]:[CHW Consumption_2]], "Steam*",D1582:AE1582)</f>
        <v>0</v>
      </c>
      <c r="AI1582" s="9">
        <f>SUMIF(Table1[[#Headers],[Steam Consumption]:[CHW Consumption_2]], "HW *",D1582:AE1582)</f>
        <v>0</v>
      </c>
      <c r="AJ1582" s="9">
        <f>SUMIF(Table1[[#Headers],[Steam Consumption]:[CHW Consumption_2]], "CHW*",D1582:AE1582)</f>
        <v>0</v>
      </c>
      <c r="AK1582" s="9">
        <f>SUMIF(Table1[[#Headers],[Steam Consumption]:[CHW Consumption_2]], "DW*",D1582:AE1582)</f>
        <v>0</v>
      </c>
      <c r="AL1582" s="9">
        <f>Table1[[#This Row],[Total Elec Consumption]]*3.412</f>
        <v>13746.712689655171</v>
      </c>
      <c r="AM1582" s="9">
        <f>Table1[[#This Row],[Total Gas Consumption]]*1</f>
        <v>0</v>
      </c>
      <c r="AN1582" s="9">
        <f>Table1[[#This Row],[Total Steam Consumption]]*950/1000</f>
        <v>0</v>
      </c>
      <c r="AO1582" s="9">
        <f>Table1[[#This Row],[Total HW Consumption]]</f>
        <v>0</v>
      </c>
      <c r="AP1582" s="9">
        <f>Table1[[#This Row],[Total CHW Consumption]]</f>
        <v>0</v>
      </c>
      <c r="AQ1582" s="9">
        <f>Table1[[#This Row],[Total DW Consumption]]*0</f>
        <v>0</v>
      </c>
      <c r="AR1582" s="9">
        <f>SUM(Table1[[#This Row],[Total Elec Energy]:[Total DW Energy]])</f>
        <v>13746.712689655171</v>
      </c>
      <c r="AS1582" s="7">
        <f>IFERROR(Table1[[#This Row],[Total Building Energy (kBTU)]]/Table1[[#This Row],[Building Area]],0)</f>
        <v>1.1084270835071095</v>
      </c>
    </row>
    <row r="1583" spans="1:45" x14ac:dyDescent="0.25">
      <c r="A1583" s="4">
        <v>44075</v>
      </c>
      <c r="B1583" t="s">
        <v>194</v>
      </c>
      <c r="C1583">
        <f>VLOOKUP(Table1[[#This Row],[Building]],Building_Areas,2,FALSE)</f>
        <v>93667</v>
      </c>
      <c r="F1583">
        <v>672852.69945054955</v>
      </c>
      <c r="G1583">
        <v>7.1834552131545744</v>
      </c>
      <c r="H1583">
        <v>0</v>
      </c>
      <c r="I1583">
        <v>18025.71428571429</v>
      </c>
      <c r="K1583">
        <v>41270</v>
      </c>
      <c r="L1583">
        <v>611307.69230769237</v>
      </c>
      <c r="AF1583" s="9">
        <f>SUMIF(Table1[[#Headers],[Steam Consumption]:[CHW Consumption_2]], "Elec*",D1583:AE1583)</f>
        <v>18025.71428571429</v>
      </c>
      <c r="AG1583" s="9">
        <f>SUMIF(Table1[[#Headers],[Steam Consumption]:[CHW Consumption_2]], "Gas*",D1583:AE1583)</f>
        <v>0</v>
      </c>
      <c r="AH1583" s="9">
        <f>SUMIF(Table1[[#Headers],[Steam Consumption]:[CHW Consumption_2]], "Steam*",D1583:AE1583)</f>
        <v>0</v>
      </c>
      <c r="AI1583" s="9">
        <f>SUMIF(Table1[[#Headers],[Steam Consumption]:[CHW Consumption_2]], "HW *",D1583:AE1583)</f>
        <v>41270</v>
      </c>
      <c r="AJ1583" s="9">
        <f>SUMIF(Table1[[#Headers],[Steam Consumption]:[CHW Consumption_2]], "CHW*",D1583:AE1583)</f>
        <v>0</v>
      </c>
      <c r="AK1583" s="9">
        <f>SUMIF(Table1[[#Headers],[Steam Consumption]:[CHW Consumption_2]], "DW*",D1583:AE1583)</f>
        <v>611307.69230769237</v>
      </c>
      <c r="AL1583" s="9">
        <f>Table1[[#This Row],[Total Elec Consumption]]*3.412</f>
        <v>61503.737142857157</v>
      </c>
      <c r="AM1583" s="9">
        <f>Table1[[#This Row],[Total Gas Consumption]]*1</f>
        <v>0</v>
      </c>
      <c r="AN1583" s="9">
        <f>Table1[[#This Row],[Total Steam Consumption]]*950/1000</f>
        <v>0</v>
      </c>
      <c r="AO1583" s="9">
        <f>Table1[[#This Row],[Total HW Consumption]]</f>
        <v>41270</v>
      </c>
      <c r="AP1583" s="9">
        <f>Table1[[#This Row],[Total CHW Consumption]]</f>
        <v>0</v>
      </c>
      <c r="AQ1583" s="9">
        <f>Table1[[#This Row],[Total DW Consumption]]*0</f>
        <v>0</v>
      </c>
      <c r="AR1583" s="9">
        <f>SUM(Table1[[#This Row],[Total Elec Energy]:[Total DW Energy]])</f>
        <v>102773.73714285716</v>
      </c>
      <c r="AS1583" s="7">
        <f>IFERROR(Table1[[#This Row],[Total Building Energy (kBTU)]]/Table1[[#This Row],[Building Area]],0)</f>
        <v>1.0972246057080632</v>
      </c>
    </row>
    <row r="1584" spans="1:45" x14ac:dyDescent="0.25">
      <c r="A1584" s="4">
        <v>43922</v>
      </c>
      <c r="B1584" t="s">
        <v>110</v>
      </c>
      <c r="C1584">
        <f>VLOOKUP(Table1[[#This Row],[Building]],Building_Areas,2,FALSE)</f>
        <v>24062</v>
      </c>
      <c r="E1584">
        <v>483.21428571428572</v>
      </c>
      <c r="F1584">
        <v>26389.11206349207</v>
      </c>
      <c r="G1584">
        <v>1.09671316031469</v>
      </c>
      <c r="H1584">
        <v>4713.2142857142862</v>
      </c>
      <c r="I1584">
        <v>2537.7777777777778</v>
      </c>
      <c r="L1584">
        <v>0</v>
      </c>
      <c r="AF1584" s="9">
        <f>SUMIF(Table1[[#Headers],[Steam Consumption]:[CHW Consumption_2]], "Elec*",D1584:AE1584)</f>
        <v>7734.2063492063498</v>
      </c>
      <c r="AG1584" s="9">
        <f>SUMIF(Table1[[#Headers],[Steam Consumption]:[CHW Consumption_2]], "Gas*",D1584:AE1584)</f>
        <v>0</v>
      </c>
      <c r="AH1584" s="9">
        <f>SUMIF(Table1[[#Headers],[Steam Consumption]:[CHW Consumption_2]], "Steam*",D1584:AE1584)</f>
        <v>0</v>
      </c>
      <c r="AI1584" s="9">
        <f>SUMIF(Table1[[#Headers],[Steam Consumption]:[CHW Consumption_2]], "HW *",D1584:AE1584)</f>
        <v>0</v>
      </c>
      <c r="AJ1584" s="9">
        <f>SUMIF(Table1[[#Headers],[Steam Consumption]:[CHW Consumption_2]], "CHW*",D1584:AE1584)</f>
        <v>0</v>
      </c>
      <c r="AK1584" s="9">
        <f>SUMIF(Table1[[#Headers],[Steam Consumption]:[CHW Consumption_2]], "DW*",D1584:AE1584)</f>
        <v>0</v>
      </c>
      <c r="AL1584" s="9">
        <f>Table1[[#This Row],[Total Elec Consumption]]*3.412</f>
        <v>26389.112063492066</v>
      </c>
      <c r="AM1584" s="9">
        <f>Table1[[#This Row],[Total Gas Consumption]]*1</f>
        <v>0</v>
      </c>
      <c r="AN1584" s="9">
        <f>Table1[[#This Row],[Total Steam Consumption]]*950/1000</f>
        <v>0</v>
      </c>
      <c r="AO1584" s="9">
        <f>Table1[[#This Row],[Total HW Consumption]]</f>
        <v>0</v>
      </c>
      <c r="AP1584" s="9">
        <f>Table1[[#This Row],[Total CHW Consumption]]</f>
        <v>0</v>
      </c>
      <c r="AQ1584" s="9">
        <f>Table1[[#This Row],[Total DW Consumption]]*0</f>
        <v>0</v>
      </c>
      <c r="AR1584" s="9">
        <f>SUM(Table1[[#This Row],[Total Elec Energy]:[Total DW Energy]])</f>
        <v>26389.112063492066</v>
      </c>
      <c r="AS1584" s="7">
        <f>IFERROR(Table1[[#This Row],[Total Building Energy (kBTU)]]/Table1[[#This Row],[Building Area]],0)</f>
        <v>1.0967131603146898</v>
      </c>
    </row>
    <row r="1585" spans="1:45" x14ac:dyDescent="0.25">
      <c r="A1585" s="4">
        <v>44743</v>
      </c>
      <c r="B1585" t="s">
        <v>110</v>
      </c>
      <c r="C1585">
        <f>VLOOKUP(Table1[[#This Row],[Building]],Building_Areas,2,FALSE)</f>
        <v>24062</v>
      </c>
      <c r="E1585">
        <v>465</v>
      </c>
      <c r="H1585">
        <v>7243.6666666666661</v>
      </c>
      <c r="L1585">
        <v>0</v>
      </c>
      <c r="AF1585" s="9">
        <f>SUMIF(Table1[[#Headers],[Steam Consumption]:[CHW Consumption_2]], "Elec*",D1585:AE1585)</f>
        <v>7708.6666666666661</v>
      </c>
      <c r="AG1585" s="9">
        <f>SUMIF(Table1[[#Headers],[Steam Consumption]:[CHW Consumption_2]], "Gas*",D1585:AE1585)</f>
        <v>0</v>
      </c>
      <c r="AH1585" s="9">
        <f>SUMIF(Table1[[#Headers],[Steam Consumption]:[CHW Consumption_2]], "Steam*",D1585:AE1585)</f>
        <v>0</v>
      </c>
      <c r="AI1585" s="9">
        <f>SUMIF(Table1[[#Headers],[Steam Consumption]:[CHW Consumption_2]], "HW *",D1585:AE1585)</f>
        <v>0</v>
      </c>
      <c r="AJ1585" s="9">
        <f>SUMIF(Table1[[#Headers],[Steam Consumption]:[CHW Consumption_2]], "CHW*",D1585:AE1585)</f>
        <v>0</v>
      </c>
      <c r="AK1585" s="9">
        <f>SUMIF(Table1[[#Headers],[Steam Consumption]:[CHW Consumption_2]], "DW*",D1585:AE1585)</f>
        <v>0</v>
      </c>
      <c r="AL1585" s="9">
        <f>Table1[[#This Row],[Total Elec Consumption]]*3.412</f>
        <v>26301.970666666664</v>
      </c>
      <c r="AM1585" s="9">
        <f>Table1[[#This Row],[Total Gas Consumption]]*1</f>
        <v>0</v>
      </c>
      <c r="AN1585" s="9">
        <f>Table1[[#This Row],[Total Steam Consumption]]*950/1000</f>
        <v>0</v>
      </c>
      <c r="AO1585" s="9">
        <f>Table1[[#This Row],[Total HW Consumption]]</f>
        <v>0</v>
      </c>
      <c r="AP1585" s="9">
        <f>Table1[[#This Row],[Total CHW Consumption]]</f>
        <v>0</v>
      </c>
      <c r="AQ1585" s="9">
        <f>Table1[[#This Row],[Total DW Consumption]]*0</f>
        <v>0</v>
      </c>
      <c r="AR1585" s="9">
        <f>SUM(Table1[[#This Row],[Total Elec Energy]:[Total DW Energy]])</f>
        <v>26301.970666666664</v>
      </c>
      <c r="AS1585" s="7">
        <f>IFERROR(Table1[[#This Row],[Total Building Energy (kBTU)]]/Table1[[#This Row],[Building Area]],0)</f>
        <v>1.0930916244147064</v>
      </c>
    </row>
    <row r="1586" spans="1:45" x14ac:dyDescent="0.25">
      <c r="A1586" s="4">
        <v>43282</v>
      </c>
      <c r="B1586" t="s">
        <v>124</v>
      </c>
      <c r="C1586">
        <f>VLOOKUP(Table1[[#This Row],[Building]],Building_Areas,2,FALSE)</f>
        <v>33317</v>
      </c>
      <c r="E1586">
        <v>10596.83333333333</v>
      </c>
      <c r="F1586">
        <v>59013.538190516098</v>
      </c>
      <c r="G1586">
        <v>1.771274070009788</v>
      </c>
      <c r="J1586">
        <v>228.57142857182771</v>
      </c>
      <c r="AF1586" s="9">
        <f>SUMIF(Table1[[#Headers],[Steam Consumption]:[CHW Consumption_2]], "Elec*",D1586:AE1586)</f>
        <v>10596.83333333333</v>
      </c>
      <c r="AG1586" s="9">
        <f>SUMIF(Table1[[#Headers],[Steam Consumption]:[CHW Consumption_2]], "Gas*",D1586:AE1586)</f>
        <v>228.57142857182771</v>
      </c>
      <c r="AH1586" s="9">
        <f>SUMIF(Table1[[#Headers],[Steam Consumption]:[CHW Consumption_2]], "Steam*",D1586:AE1586)</f>
        <v>0</v>
      </c>
      <c r="AI1586" s="9">
        <f>SUMIF(Table1[[#Headers],[Steam Consumption]:[CHW Consumption_2]], "HW *",D1586:AE1586)</f>
        <v>0</v>
      </c>
      <c r="AJ1586" s="9">
        <f>SUMIF(Table1[[#Headers],[Steam Consumption]:[CHW Consumption_2]], "CHW*",D1586:AE1586)</f>
        <v>0</v>
      </c>
      <c r="AK1586" s="9">
        <f>SUMIF(Table1[[#Headers],[Steam Consumption]:[CHW Consumption_2]], "DW*",D1586:AE1586)</f>
        <v>0</v>
      </c>
      <c r="AL1586" s="9">
        <f>Table1[[#This Row],[Total Elec Consumption]]*3.412</f>
        <v>36156.395333333319</v>
      </c>
      <c r="AM1586" s="9">
        <f>Table1[[#This Row],[Total Gas Consumption]]*1</f>
        <v>228.57142857182771</v>
      </c>
      <c r="AN1586" s="9">
        <f>Table1[[#This Row],[Total Steam Consumption]]*950/1000</f>
        <v>0</v>
      </c>
      <c r="AO1586" s="9">
        <f>Table1[[#This Row],[Total HW Consumption]]</f>
        <v>0</v>
      </c>
      <c r="AP1586" s="9">
        <f>Table1[[#This Row],[Total CHW Consumption]]</f>
        <v>0</v>
      </c>
      <c r="AQ1586" s="9">
        <f>Table1[[#This Row],[Total DW Consumption]]*0</f>
        <v>0</v>
      </c>
      <c r="AR1586" s="9">
        <f>SUM(Table1[[#This Row],[Total Elec Energy]:[Total DW Energy]])</f>
        <v>36384.966761905147</v>
      </c>
      <c r="AS1586" s="7">
        <f>IFERROR(Table1[[#This Row],[Total Building Energy (kBTU)]]/Table1[[#This Row],[Building Area]],0)</f>
        <v>1.0920841240779526</v>
      </c>
    </row>
    <row r="1587" spans="1:45" x14ac:dyDescent="0.25">
      <c r="A1587" s="4">
        <v>44166</v>
      </c>
      <c r="B1587" t="s">
        <v>110</v>
      </c>
      <c r="C1587">
        <f>VLOOKUP(Table1[[#This Row],[Building]],Building_Areas,2,FALSE)</f>
        <v>24062</v>
      </c>
      <c r="E1587">
        <v>479</v>
      </c>
      <c r="F1587">
        <v>26251.928</v>
      </c>
      <c r="G1587">
        <v>1.091011885961267</v>
      </c>
      <c r="H1587">
        <v>4507</v>
      </c>
      <c r="I1587">
        <v>2708</v>
      </c>
      <c r="L1587">
        <v>0</v>
      </c>
      <c r="AF1587" s="9">
        <f>SUMIF(Table1[[#Headers],[Steam Consumption]:[CHW Consumption_2]], "Elec*",D1587:AE1587)</f>
        <v>7694</v>
      </c>
      <c r="AG1587" s="9">
        <f>SUMIF(Table1[[#Headers],[Steam Consumption]:[CHW Consumption_2]], "Gas*",D1587:AE1587)</f>
        <v>0</v>
      </c>
      <c r="AH1587" s="9">
        <f>SUMIF(Table1[[#Headers],[Steam Consumption]:[CHW Consumption_2]], "Steam*",D1587:AE1587)</f>
        <v>0</v>
      </c>
      <c r="AI1587" s="9">
        <f>SUMIF(Table1[[#Headers],[Steam Consumption]:[CHW Consumption_2]], "HW *",D1587:AE1587)</f>
        <v>0</v>
      </c>
      <c r="AJ1587" s="9">
        <f>SUMIF(Table1[[#Headers],[Steam Consumption]:[CHW Consumption_2]], "CHW*",D1587:AE1587)</f>
        <v>0</v>
      </c>
      <c r="AK1587" s="9">
        <f>SUMIF(Table1[[#Headers],[Steam Consumption]:[CHW Consumption_2]], "DW*",D1587:AE1587)</f>
        <v>0</v>
      </c>
      <c r="AL1587" s="9">
        <f>Table1[[#This Row],[Total Elec Consumption]]*3.412</f>
        <v>26251.928</v>
      </c>
      <c r="AM1587" s="9">
        <f>Table1[[#This Row],[Total Gas Consumption]]*1</f>
        <v>0</v>
      </c>
      <c r="AN1587" s="9">
        <f>Table1[[#This Row],[Total Steam Consumption]]*950/1000</f>
        <v>0</v>
      </c>
      <c r="AO1587" s="9">
        <f>Table1[[#This Row],[Total HW Consumption]]</f>
        <v>0</v>
      </c>
      <c r="AP1587" s="9">
        <f>Table1[[#This Row],[Total CHW Consumption]]</f>
        <v>0</v>
      </c>
      <c r="AQ1587" s="9">
        <f>Table1[[#This Row],[Total DW Consumption]]*0</f>
        <v>0</v>
      </c>
      <c r="AR1587" s="9">
        <f>SUM(Table1[[#This Row],[Total Elec Energy]:[Total DW Energy]])</f>
        <v>26251.928</v>
      </c>
      <c r="AS1587" s="7">
        <f>IFERROR(Table1[[#This Row],[Total Building Energy (kBTU)]]/Table1[[#This Row],[Building Area]],0)</f>
        <v>1.0910118859612667</v>
      </c>
    </row>
    <row r="1588" spans="1:45" x14ac:dyDescent="0.25">
      <c r="A1588" s="4">
        <v>44470</v>
      </c>
      <c r="B1588" t="s">
        <v>80</v>
      </c>
      <c r="C1588">
        <f>VLOOKUP(Table1[[#This Row],[Building]],Building_Areas,2,FALSE)</f>
        <v>92978</v>
      </c>
      <c r="D1588">
        <v>0</v>
      </c>
      <c r="F1588">
        <v>101295.7081182266</v>
      </c>
      <c r="G1588">
        <v>1.0894588840180111</v>
      </c>
      <c r="H1588">
        <v>19900.931034482761</v>
      </c>
      <c r="I1588">
        <v>9787.1428571428569</v>
      </c>
      <c r="L1588">
        <v>0</v>
      </c>
      <c r="AF1588" s="9">
        <f>SUMIF(Table1[[#Headers],[Steam Consumption]:[CHW Consumption_2]], "Elec*",D1588:AE1588)</f>
        <v>29688.073891625616</v>
      </c>
      <c r="AG1588" s="9">
        <f>SUMIF(Table1[[#Headers],[Steam Consumption]:[CHW Consumption_2]], "Gas*",D1588:AE1588)</f>
        <v>0</v>
      </c>
      <c r="AH1588" s="9">
        <f>SUMIF(Table1[[#Headers],[Steam Consumption]:[CHW Consumption_2]], "Steam*",D1588:AE1588)</f>
        <v>0</v>
      </c>
      <c r="AI1588" s="9">
        <f>SUMIF(Table1[[#Headers],[Steam Consumption]:[CHW Consumption_2]], "HW *",D1588:AE1588)</f>
        <v>0</v>
      </c>
      <c r="AJ1588" s="9">
        <f>SUMIF(Table1[[#Headers],[Steam Consumption]:[CHW Consumption_2]], "CHW*",D1588:AE1588)</f>
        <v>0</v>
      </c>
      <c r="AK1588" s="9">
        <f>SUMIF(Table1[[#Headers],[Steam Consumption]:[CHW Consumption_2]], "DW*",D1588:AE1588)</f>
        <v>0</v>
      </c>
      <c r="AL1588" s="9">
        <f>Table1[[#This Row],[Total Elec Consumption]]*3.412</f>
        <v>101295.7081182266</v>
      </c>
      <c r="AM1588" s="9">
        <f>Table1[[#This Row],[Total Gas Consumption]]*1</f>
        <v>0</v>
      </c>
      <c r="AN1588" s="9">
        <f>Table1[[#This Row],[Total Steam Consumption]]*950/1000</f>
        <v>0</v>
      </c>
      <c r="AO1588" s="9">
        <f>Table1[[#This Row],[Total HW Consumption]]</f>
        <v>0</v>
      </c>
      <c r="AP1588" s="9">
        <f>Table1[[#This Row],[Total CHW Consumption]]</f>
        <v>0</v>
      </c>
      <c r="AQ1588" s="9">
        <f>Table1[[#This Row],[Total DW Consumption]]*0</f>
        <v>0</v>
      </c>
      <c r="AR1588" s="9">
        <f>SUM(Table1[[#This Row],[Total Elec Energy]:[Total DW Energy]])</f>
        <v>101295.7081182266</v>
      </c>
      <c r="AS1588" s="7">
        <f>IFERROR(Table1[[#This Row],[Total Building Energy (kBTU)]]/Table1[[#This Row],[Building Area]],0)</f>
        <v>1.0894588840180106</v>
      </c>
    </row>
    <row r="1589" spans="1:45" x14ac:dyDescent="0.25">
      <c r="A1589" s="4">
        <v>44075</v>
      </c>
      <c r="B1589" t="s">
        <v>66</v>
      </c>
      <c r="C1589">
        <f>VLOOKUP(Table1[[#This Row],[Building]],Building_Areas,2,FALSE)</f>
        <v>39542</v>
      </c>
      <c r="D1589">
        <v>0</v>
      </c>
      <c r="E1589">
        <v>12570</v>
      </c>
      <c r="F1589">
        <v>42888.84</v>
      </c>
      <c r="G1589">
        <v>1.0846401294825749</v>
      </c>
      <c r="AF1589" s="9">
        <f>SUMIF(Table1[[#Headers],[Steam Consumption]:[CHW Consumption_2]], "Elec*",D1589:AE1589)</f>
        <v>12570</v>
      </c>
      <c r="AG1589" s="9">
        <f>SUMIF(Table1[[#Headers],[Steam Consumption]:[CHW Consumption_2]], "Gas*",D1589:AE1589)</f>
        <v>0</v>
      </c>
      <c r="AH1589" s="9">
        <f>SUMIF(Table1[[#Headers],[Steam Consumption]:[CHW Consumption_2]], "Steam*",D1589:AE1589)</f>
        <v>0</v>
      </c>
      <c r="AI1589" s="9">
        <f>SUMIF(Table1[[#Headers],[Steam Consumption]:[CHW Consumption_2]], "HW *",D1589:AE1589)</f>
        <v>0</v>
      </c>
      <c r="AJ1589" s="9">
        <f>SUMIF(Table1[[#Headers],[Steam Consumption]:[CHW Consumption_2]], "CHW*",D1589:AE1589)</f>
        <v>0</v>
      </c>
      <c r="AK1589" s="9">
        <f>SUMIF(Table1[[#Headers],[Steam Consumption]:[CHW Consumption_2]], "DW*",D1589:AE1589)</f>
        <v>0</v>
      </c>
      <c r="AL1589" s="9">
        <f>Table1[[#This Row],[Total Elec Consumption]]*3.412</f>
        <v>42888.84</v>
      </c>
      <c r="AM1589" s="9">
        <f>Table1[[#This Row],[Total Gas Consumption]]*1</f>
        <v>0</v>
      </c>
      <c r="AN1589" s="9">
        <f>Table1[[#This Row],[Total Steam Consumption]]*950/1000</f>
        <v>0</v>
      </c>
      <c r="AO1589" s="9">
        <f>Table1[[#This Row],[Total HW Consumption]]</f>
        <v>0</v>
      </c>
      <c r="AP1589" s="9">
        <f>Table1[[#This Row],[Total CHW Consumption]]</f>
        <v>0</v>
      </c>
      <c r="AQ1589" s="9">
        <f>Table1[[#This Row],[Total DW Consumption]]*0</f>
        <v>0</v>
      </c>
      <c r="AR1589" s="9">
        <f>SUM(Table1[[#This Row],[Total Elec Energy]:[Total DW Energy]])</f>
        <v>42888.84</v>
      </c>
      <c r="AS1589" s="7">
        <f>IFERROR(Table1[[#This Row],[Total Building Energy (kBTU)]]/Table1[[#This Row],[Building Area]],0)</f>
        <v>1.0846401294825754</v>
      </c>
    </row>
    <row r="1590" spans="1:45" x14ac:dyDescent="0.25">
      <c r="A1590" s="4">
        <v>43497</v>
      </c>
      <c r="B1590" t="s">
        <v>78</v>
      </c>
      <c r="C1590">
        <f>VLOOKUP(Table1[[#This Row],[Building]],Building_Areas,2,FALSE)</f>
        <v>20363</v>
      </c>
      <c r="E1590">
        <v>6448.96</v>
      </c>
      <c r="F1590">
        <v>22003.85152</v>
      </c>
      <c r="G1590">
        <v>1.080580048126504</v>
      </c>
      <c r="J1590">
        <v>0</v>
      </c>
      <c r="AF1590" s="9">
        <f>SUMIF(Table1[[#Headers],[Steam Consumption]:[CHW Consumption_2]], "Elec*",D1590:AE1590)</f>
        <v>6448.96</v>
      </c>
      <c r="AG1590" s="9">
        <f>SUMIF(Table1[[#Headers],[Steam Consumption]:[CHW Consumption_2]], "Gas*",D1590:AE1590)</f>
        <v>0</v>
      </c>
      <c r="AH1590" s="9">
        <f>SUMIF(Table1[[#Headers],[Steam Consumption]:[CHW Consumption_2]], "Steam*",D1590:AE1590)</f>
        <v>0</v>
      </c>
      <c r="AI1590" s="9">
        <f>SUMIF(Table1[[#Headers],[Steam Consumption]:[CHW Consumption_2]], "HW *",D1590:AE1590)</f>
        <v>0</v>
      </c>
      <c r="AJ1590" s="9">
        <f>SUMIF(Table1[[#Headers],[Steam Consumption]:[CHW Consumption_2]], "CHW*",D1590:AE1590)</f>
        <v>0</v>
      </c>
      <c r="AK1590" s="9">
        <f>SUMIF(Table1[[#Headers],[Steam Consumption]:[CHW Consumption_2]], "DW*",D1590:AE1590)</f>
        <v>0</v>
      </c>
      <c r="AL1590" s="9">
        <f>Table1[[#This Row],[Total Elec Consumption]]*3.412</f>
        <v>22003.85152</v>
      </c>
      <c r="AM1590" s="9">
        <f>Table1[[#This Row],[Total Gas Consumption]]*1</f>
        <v>0</v>
      </c>
      <c r="AN1590" s="9">
        <f>Table1[[#This Row],[Total Steam Consumption]]*950/1000</f>
        <v>0</v>
      </c>
      <c r="AO1590" s="9">
        <f>Table1[[#This Row],[Total HW Consumption]]</f>
        <v>0</v>
      </c>
      <c r="AP1590" s="9">
        <f>Table1[[#This Row],[Total CHW Consumption]]</f>
        <v>0</v>
      </c>
      <c r="AQ1590" s="9">
        <f>Table1[[#This Row],[Total DW Consumption]]*0</f>
        <v>0</v>
      </c>
      <c r="AR1590" s="9">
        <f>SUM(Table1[[#This Row],[Total Elec Energy]:[Total DW Energy]])</f>
        <v>22003.85152</v>
      </c>
      <c r="AS1590" s="7">
        <f>IFERROR(Table1[[#This Row],[Total Building Energy (kBTU)]]/Table1[[#This Row],[Building Area]],0)</f>
        <v>1.080580048126504</v>
      </c>
    </row>
    <row r="1591" spans="1:45" x14ac:dyDescent="0.25">
      <c r="A1591" s="4">
        <v>43862</v>
      </c>
      <c r="B1591" t="s">
        <v>69</v>
      </c>
      <c r="C1591">
        <f>VLOOKUP(Table1[[#This Row],[Building]],Building_Areas,2,FALSE)</f>
        <v>12402</v>
      </c>
      <c r="E1591">
        <v>3906.4705882352951</v>
      </c>
      <c r="F1591">
        <v>13328.877647058829</v>
      </c>
      <c r="G1591">
        <v>1.0747361431268201</v>
      </c>
      <c r="AF1591" s="9">
        <f>SUMIF(Table1[[#Headers],[Steam Consumption]:[CHW Consumption_2]], "Elec*",D1591:AE1591)</f>
        <v>3906.4705882352951</v>
      </c>
      <c r="AG1591" s="9">
        <f>SUMIF(Table1[[#Headers],[Steam Consumption]:[CHW Consumption_2]], "Gas*",D1591:AE1591)</f>
        <v>0</v>
      </c>
      <c r="AH1591" s="9">
        <f>SUMIF(Table1[[#Headers],[Steam Consumption]:[CHW Consumption_2]], "Steam*",D1591:AE1591)</f>
        <v>0</v>
      </c>
      <c r="AI1591" s="9">
        <f>SUMIF(Table1[[#Headers],[Steam Consumption]:[CHW Consumption_2]], "HW *",D1591:AE1591)</f>
        <v>0</v>
      </c>
      <c r="AJ1591" s="9">
        <f>SUMIF(Table1[[#Headers],[Steam Consumption]:[CHW Consumption_2]], "CHW*",D1591:AE1591)</f>
        <v>0</v>
      </c>
      <c r="AK1591" s="9">
        <f>SUMIF(Table1[[#Headers],[Steam Consumption]:[CHW Consumption_2]], "DW*",D1591:AE1591)</f>
        <v>0</v>
      </c>
      <c r="AL1591" s="9">
        <f>Table1[[#This Row],[Total Elec Consumption]]*3.412</f>
        <v>13328.877647058827</v>
      </c>
      <c r="AM1591" s="9">
        <f>Table1[[#This Row],[Total Gas Consumption]]*1</f>
        <v>0</v>
      </c>
      <c r="AN1591" s="9">
        <f>Table1[[#This Row],[Total Steam Consumption]]*950/1000</f>
        <v>0</v>
      </c>
      <c r="AO1591" s="9">
        <f>Table1[[#This Row],[Total HW Consumption]]</f>
        <v>0</v>
      </c>
      <c r="AP1591" s="9">
        <f>Table1[[#This Row],[Total CHW Consumption]]</f>
        <v>0</v>
      </c>
      <c r="AQ1591" s="9">
        <f>Table1[[#This Row],[Total DW Consumption]]*0</f>
        <v>0</v>
      </c>
      <c r="AR1591" s="9">
        <f>SUM(Table1[[#This Row],[Total Elec Energy]:[Total DW Energy]])</f>
        <v>13328.877647058827</v>
      </c>
      <c r="AS1591" s="7">
        <f>IFERROR(Table1[[#This Row],[Total Building Energy (kBTU)]]/Table1[[#This Row],[Building Area]],0)</f>
        <v>1.0747361431268205</v>
      </c>
    </row>
    <row r="1592" spans="1:45" x14ac:dyDescent="0.25">
      <c r="A1592" s="4">
        <v>43952</v>
      </c>
      <c r="B1592" t="s">
        <v>110</v>
      </c>
      <c r="C1592">
        <f>VLOOKUP(Table1[[#This Row],[Building]],Building_Areas,2,FALSE)</f>
        <v>24062</v>
      </c>
      <c r="E1592">
        <v>492</v>
      </c>
      <c r="F1592">
        <v>25811.78</v>
      </c>
      <c r="G1592">
        <v>1.0727196409276041</v>
      </c>
      <c r="H1592">
        <v>4449</v>
      </c>
      <c r="I1592">
        <v>2624</v>
      </c>
      <c r="L1592">
        <v>0</v>
      </c>
      <c r="AF1592" s="9">
        <f>SUMIF(Table1[[#Headers],[Steam Consumption]:[CHW Consumption_2]], "Elec*",D1592:AE1592)</f>
        <v>7565</v>
      </c>
      <c r="AG1592" s="9">
        <f>SUMIF(Table1[[#Headers],[Steam Consumption]:[CHW Consumption_2]], "Gas*",D1592:AE1592)</f>
        <v>0</v>
      </c>
      <c r="AH1592" s="9">
        <f>SUMIF(Table1[[#Headers],[Steam Consumption]:[CHW Consumption_2]], "Steam*",D1592:AE1592)</f>
        <v>0</v>
      </c>
      <c r="AI1592" s="9">
        <f>SUMIF(Table1[[#Headers],[Steam Consumption]:[CHW Consumption_2]], "HW *",D1592:AE1592)</f>
        <v>0</v>
      </c>
      <c r="AJ1592" s="9">
        <f>SUMIF(Table1[[#Headers],[Steam Consumption]:[CHW Consumption_2]], "CHW*",D1592:AE1592)</f>
        <v>0</v>
      </c>
      <c r="AK1592" s="9">
        <f>SUMIF(Table1[[#Headers],[Steam Consumption]:[CHW Consumption_2]], "DW*",D1592:AE1592)</f>
        <v>0</v>
      </c>
      <c r="AL1592" s="9">
        <f>Table1[[#This Row],[Total Elec Consumption]]*3.412</f>
        <v>25811.78</v>
      </c>
      <c r="AM1592" s="9">
        <f>Table1[[#This Row],[Total Gas Consumption]]*1</f>
        <v>0</v>
      </c>
      <c r="AN1592" s="9">
        <f>Table1[[#This Row],[Total Steam Consumption]]*950/1000</f>
        <v>0</v>
      </c>
      <c r="AO1592" s="9">
        <f>Table1[[#This Row],[Total HW Consumption]]</f>
        <v>0</v>
      </c>
      <c r="AP1592" s="9">
        <f>Table1[[#This Row],[Total CHW Consumption]]</f>
        <v>0</v>
      </c>
      <c r="AQ1592" s="9">
        <f>Table1[[#This Row],[Total DW Consumption]]*0</f>
        <v>0</v>
      </c>
      <c r="AR1592" s="9">
        <f>SUM(Table1[[#This Row],[Total Elec Energy]:[Total DW Energy]])</f>
        <v>25811.78</v>
      </c>
      <c r="AS1592" s="7">
        <f>IFERROR(Table1[[#This Row],[Total Building Energy (kBTU)]]/Table1[[#This Row],[Building Area]],0)</f>
        <v>1.0727196409276036</v>
      </c>
    </row>
    <row r="1593" spans="1:45" x14ac:dyDescent="0.25">
      <c r="A1593" s="4">
        <v>44105</v>
      </c>
      <c r="B1593" t="s">
        <v>65</v>
      </c>
      <c r="C1593">
        <f>VLOOKUP(Table1[[#This Row],[Building]],Building_Areas,2,FALSE)</f>
        <v>82554</v>
      </c>
      <c r="D1593">
        <v>0</v>
      </c>
      <c r="E1593">
        <v>25929</v>
      </c>
      <c r="F1593">
        <v>88469.747999999992</v>
      </c>
      <c r="G1593">
        <v>1.0716591322043749</v>
      </c>
      <c r="AF1593" s="9">
        <f>SUMIF(Table1[[#Headers],[Steam Consumption]:[CHW Consumption_2]], "Elec*",D1593:AE1593)</f>
        <v>25929</v>
      </c>
      <c r="AG1593" s="9">
        <f>SUMIF(Table1[[#Headers],[Steam Consumption]:[CHW Consumption_2]], "Gas*",D1593:AE1593)</f>
        <v>0</v>
      </c>
      <c r="AH1593" s="9">
        <f>SUMIF(Table1[[#Headers],[Steam Consumption]:[CHW Consumption_2]], "Steam*",D1593:AE1593)</f>
        <v>0</v>
      </c>
      <c r="AI1593" s="9">
        <f>SUMIF(Table1[[#Headers],[Steam Consumption]:[CHW Consumption_2]], "HW *",D1593:AE1593)</f>
        <v>0</v>
      </c>
      <c r="AJ1593" s="9">
        <f>SUMIF(Table1[[#Headers],[Steam Consumption]:[CHW Consumption_2]], "CHW*",D1593:AE1593)</f>
        <v>0</v>
      </c>
      <c r="AK1593" s="9">
        <f>SUMIF(Table1[[#Headers],[Steam Consumption]:[CHW Consumption_2]], "DW*",D1593:AE1593)</f>
        <v>0</v>
      </c>
      <c r="AL1593" s="9">
        <f>Table1[[#This Row],[Total Elec Consumption]]*3.412</f>
        <v>88469.747999999992</v>
      </c>
      <c r="AM1593" s="9">
        <f>Table1[[#This Row],[Total Gas Consumption]]*1</f>
        <v>0</v>
      </c>
      <c r="AN1593" s="9">
        <f>Table1[[#This Row],[Total Steam Consumption]]*950/1000</f>
        <v>0</v>
      </c>
      <c r="AO1593" s="9">
        <f>Table1[[#This Row],[Total HW Consumption]]</f>
        <v>0</v>
      </c>
      <c r="AP1593" s="9">
        <f>Table1[[#This Row],[Total CHW Consumption]]</f>
        <v>0</v>
      </c>
      <c r="AQ1593" s="9">
        <f>Table1[[#This Row],[Total DW Consumption]]*0</f>
        <v>0</v>
      </c>
      <c r="AR1593" s="9">
        <f>SUM(Table1[[#This Row],[Total Elec Energy]:[Total DW Energy]])</f>
        <v>88469.747999999992</v>
      </c>
      <c r="AS1593" s="7">
        <f>IFERROR(Table1[[#This Row],[Total Building Energy (kBTU)]]/Table1[[#This Row],[Building Area]],0)</f>
        <v>1.0716591322043751</v>
      </c>
    </row>
    <row r="1594" spans="1:45" x14ac:dyDescent="0.25">
      <c r="A1594" s="4">
        <v>44075</v>
      </c>
      <c r="B1594" t="s">
        <v>114</v>
      </c>
      <c r="C1594">
        <f>VLOOKUP(Table1[[#This Row],[Building]],Building_Areas,2,FALSE)</f>
        <v>102517</v>
      </c>
      <c r="D1594">
        <v>0</v>
      </c>
      <c r="E1594">
        <v>32167</v>
      </c>
      <c r="F1594">
        <v>109753.804</v>
      </c>
      <c r="G1594">
        <v>1.070591258035253</v>
      </c>
      <c r="AF1594" s="9">
        <f>SUMIF(Table1[[#Headers],[Steam Consumption]:[CHW Consumption_2]], "Elec*",D1594:AE1594)</f>
        <v>32167</v>
      </c>
      <c r="AG1594" s="9">
        <f>SUMIF(Table1[[#Headers],[Steam Consumption]:[CHW Consumption_2]], "Gas*",D1594:AE1594)</f>
        <v>0</v>
      </c>
      <c r="AH1594" s="9">
        <f>SUMIF(Table1[[#Headers],[Steam Consumption]:[CHW Consumption_2]], "Steam*",D1594:AE1594)</f>
        <v>0</v>
      </c>
      <c r="AI1594" s="9">
        <f>SUMIF(Table1[[#Headers],[Steam Consumption]:[CHW Consumption_2]], "HW *",D1594:AE1594)</f>
        <v>0</v>
      </c>
      <c r="AJ1594" s="9">
        <f>SUMIF(Table1[[#Headers],[Steam Consumption]:[CHW Consumption_2]], "CHW*",D1594:AE1594)</f>
        <v>0</v>
      </c>
      <c r="AK1594" s="9">
        <f>SUMIF(Table1[[#Headers],[Steam Consumption]:[CHW Consumption_2]], "DW*",D1594:AE1594)</f>
        <v>0</v>
      </c>
      <c r="AL1594" s="9">
        <f>Table1[[#This Row],[Total Elec Consumption]]*3.412</f>
        <v>109753.804</v>
      </c>
      <c r="AM1594" s="9">
        <f>Table1[[#This Row],[Total Gas Consumption]]*1</f>
        <v>0</v>
      </c>
      <c r="AN1594" s="9">
        <f>Table1[[#This Row],[Total Steam Consumption]]*950/1000</f>
        <v>0</v>
      </c>
      <c r="AO1594" s="9">
        <f>Table1[[#This Row],[Total HW Consumption]]</f>
        <v>0</v>
      </c>
      <c r="AP1594" s="9">
        <f>Table1[[#This Row],[Total CHW Consumption]]</f>
        <v>0</v>
      </c>
      <c r="AQ1594" s="9">
        <f>Table1[[#This Row],[Total DW Consumption]]*0</f>
        <v>0</v>
      </c>
      <c r="AR1594" s="9">
        <f>SUM(Table1[[#This Row],[Total Elec Energy]:[Total DW Energy]])</f>
        <v>109753.804</v>
      </c>
      <c r="AS1594" s="7">
        <f>IFERROR(Table1[[#This Row],[Total Building Energy (kBTU)]]/Table1[[#This Row],[Building Area]],0)</f>
        <v>1.0705912580352528</v>
      </c>
    </row>
    <row r="1595" spans="1:45" x14ac:dyDescent="0.25">
      <c r="A1595" s="4">
        <v>44075</v>
      </c>
      <c r="B1595" t="s">
        <v>61</v>
      </c>
      <c r="C1595">
        <f>VLOOKUP(Table1[[#This Row],[Building]],Building_Areas,2,FALSE)</f>
        <v>41576</v>
      </c>
      <c r="D1595">
        <v>0</v>
      </c>
      <c r="E1595">
        <v>13025</v>
      </c>
      <c r="F1595">
        <v>44441.3</v>
      </c>
      <c r="G1595">
        <v>1.0689171637483159</v>
      </c>
      <c r="AF1595" s="9">
        <f>SUMIF(Table1[[#Headers],[Steam Consumption]:[CHW Consumption_2]], "Elec*",D1595:AE1595)</f>
        <v>13025</v>
      </c>
      <c r="AG1595" s="9">
        <f>SUMIF(Table1[[#Headers],[Steam Consumption]:[CHW Consumption_2]], "Gas*",D1595:AE1595)</f>
        <v>0</v>
      </c>
      <c r="AH1595" s="9">
        <f>SUMIF(Table1[[#Headers],[Steam Consumption]:[CHW Consumption_2]], "Steam*",D1595:AE1595)</f>
        <v>0</v>
      </c>
      <c r="AI1595" s="9">
        <f>SUMIF(Table1[[#Headers],[Steam Consumption]:[CHW Consumption_2]], "HW *",D1595:AE1595)</f>
        <v>0</v>
      </c>
      <c r="AJ1595" s="9">
        <f>SUMIF(Table1[[#Headers],[Steam Consumption]:[CHW Consumption_2]], "CHW*",D1595:AE1595)</f>
        <v>0</v>
      </c>
      <c r="AK1595" s="9">
        <f>SUMIF(Table1[[#Headers],[Steam Consumption]:[CHW Consumption_2]], "DW*",D1595:AE1595)</f>
        <v>0</v>
      </c>
      <c r="AL1595" s="9">
        <f>Table1[[#This Row],[Total Elec Consumption]]*3.412</f>
        <v>44441.299999999996</v>
      </c>
      <c r="AM1595" s="9">
        <f>Table1[[#This Row],[Total Gas Consumption]]*1</f>
        <v>0</v>
      </c>
      <c r="AN1595" s="9">
        <f>Table1[[#This Row],[Total Steam Consumption]]*950/1000</f>
        <v>0</v>
      </c>
      <c r="AO1595" s="9">
        <f>Table1[[#This Row],[Total HW Consumption]]</f>
        <v>0</v>
      </c>
      <c r="AP1595" s="9">
        <f>Table1[[#This Row],[Total CHW Consumption]]</f>
        <v>0</v>
      </c>
      <c r="AQ1595" s="9">
        <f>Table1[[#This Row],[Total DW Consumption]]*0</f>
        <v>0</v>
      </c>
      <c r="AR1595" s="9">
        <f>SUM(Table1[[#This Row],[Total Elec Energy]:[Total DW Energy]])</f>
        <v>44441.299999999996</v>
      </c>
      <c r="AS1595" s="7">
        <f>IFERROR(Table1[[#This Row],[Total Building Energy (kBTU)]]/Table1[[#This Row],[Building Area]],0)</f>
        <v>1.0689171637483161</v>
      </c>
    </row>
    <row r="1596" spans="1:45" x14ac:dyDescent="0.25">
      <c r="A1596" s="4">
        <v>43252</v>
      </c>
      <c r="B1596" t="s">
        <v>79</v>
      </c>
      <c r="C1596">
        <f>VLOOKUP(Table1[[#This Row],[Building]],Building_Areas,2,FALSE)</f>
        <v>24894</v>
      </c>
      <c r="E1596">
        <v>7796.7857142857147</v>
      </c>
      <c r="F1596">
        <v>26602.63285714286</v>
      </c>
      <c r="G1596">
        <v>1.068636332334814</v>
      </c>
      <c r="J1596">
        <v>0</v>
      </c>
      <c r="AF1596" s="9">
        <f>SUMIF(Table1[[#Headers],[Steam Consumption]:[CHW Consumption_2]], "Elec*",D1596:AE1596)</f>
        <v>7796.7857142857147</v>
      </c>
      <c r="AG1596" s="9">
        <f>SUMIF(Table1[[#Headers],[Steam Consumption]:[CHW Consumption_2]], "Gas*",D1596:AE1596)</f>
        <v>0</v>
      </c>
      <c r="AH1596" s="9">
        <f>SUMIF(Table1[[#Headers],[Steam Consumption]:[CHW Consumption_2]], "Steam*",D1596:AE1596)</f>
        <v>0</v>
      </c>
      <c r="AI1596" s="9">
        <f>SUMIF(Table1[[#Headers],[Steam Consumption]:[CHW Consumption_2]], "HW *",D1596:AE1596)</f>
        <v>0</v>
      </c>
      <c r="AJ1596" s="9">
        <f>SUMIF(Table1[[#Headers],[Steam Consumption]:[CHW Consumption_2]], "CHW*",D1596:AE1596)</f>
        <v>0</v>
      </c>
      <c r="AK1596" s="9">
        <f>SUMIF(Table1[[#Headers],[Steam Consumption]:[CHW Consumption_2]], "DW*",D1596:AE1596)</f>
        <v>0</v>
      </c>
      <c r="AL1596" s="9">
        <f>Table1[[#This Row],[Total Elec Consumption]]*3.412</f>
        <v>26602.632857142857</v>
      </c>
      <c r="AM1596" s="9">
        <f>Table1[[#This Row],[Total Gas Consumption]]*1</f>
        <v>0</v>
      </c>
      <c r="AN1596" s="9">
        <f>Table1[[#This Row],[Total Steam Consumption]]*950/1000</f>
        <v>0</v>
      </c>
      <c r="AO1596" s="9">
        <f>Table1[[#This Row],[Total HW Consumption]]</f>
        <v>0</v>
      </c>
      <c r="AP1596" s="9">
        <f>Table1[[#This Row],[Total CHW Consumption]]</f>
        <v>0</v>
      </c>
      <c r="AQ1596" s="9">
        <f>Table1[[#This Row],[Total DW Consumption]]*0</f>
        <v>0</v>
      </c>
      <c r="AR1596" s="9">
        <f>SUM(Table1[[#This Row],[Total Elec Energy]:[Total DW Energy]])</f>
        <v>26602.632857142857</v>
      </c>
      <c r="AS1596" s="7">
        <f>IFERROR(Table1[[#This Row],[Total Building Energy (kBTU)]]/Table1[[#This Row],[Building Area]],0)</f>
        <v>1.0686363323348138</v>
      </c>
    </row>
    <row r="1597" spans="1:45" x14ac:dyDescent="0.25">
      <c r="A1597" s="4">
        <v>44501</v>
      </c>
      <c r="B1597" t="s">
        <v>80</v>
      </c>
      <c r="C1597">
        <f>VLOOKUP(Table1[[#This Row],[Building]],Building_Areas,2,FALSE)</f>
        <v>92978</v>
      </c>
      <c r="D1597">
        <v>0</v>
      </c>
      <c r="F1597">
        <v>99347.203999999998</v>
      </c>
      <c r="G1597">
        <v>1.0685022693540409</v>
      </c>
      <c r="H1597">
        <v>18655</v>
      </c>
      <c r="I1597">
        <v>10462</v>
      </c>
      <c r="L1597">
        <v>0</v>
      </c>
      <c r="AF1597" s="9">
        <f>SUMIF(Table1[[#Headers],[Steam Consumption]:[CHW Consumption_2]], "Elec*",D1597:AE1597)</f>
        <v>29117</v>
      </c>
      <c r="AG1597" s="9">
        <f>SUMIF(Table1[[#Headers],[Steam Consumption]:[CHW Consumption_2]], "Gas*",D1597:AE1597)</f>
        <v>0</v>
      </c>
      <c r="AH1597" s="9">
        <f>SUMIF(Table1[[#Headers],[Steam Consumption]:[CHW Consumption_2]], "Steam*",D1597:AE1597)</f>
        <v>0</v>
      </c>
      <c r="AI1597" s="9">
        <f>SUMIF(Table1[[#Headers],[Steam Consumption]:[CHW Consumption_2]], "HW *",D1597:AE1597)</f>
        <v>0</v>
      </c>
      <c r="AJ1597" s="9">
        <f>SUMIF(Table1[[#Headers],[Steam Consumption]:[CHW Consumption_2]], "CHW*",D1597:AE1597)</f>
        <v>0</v>
      </c>
      <c r="AK1597" s="9">
        <f>SUMIF(Table1[[#Headers],[Steam Consumption]:[CHW Consumption_2]], "DW*",D1597:AE1597)</f>
        <v>0</v>
      </c>
      <c r="AL1597" s="9">
        <f>Table1[[#This Row],[Total Elec Consumption]]*3.412</f>
        <v>99347.203999999998</v>
      </c>
      <c r="AM1597" s="9">
        <f>Table1[[#This Row],[Total Gas Consumption]]*1</f>
        <v>0</v>
      </c>
      <c r="AN1597" s="9">
        <f>Table1[[#This Row],[Total Steam Consumption]]*950/1000</f>
        <v>0</v>
      </c>
      <c r="AO1597" s="9">
        <f>Table1[[#This Row],[Total HW Consumption]]</f>
        <v>0</v>
      </c>
      <c r="AP1597" s="9">
        <f>Table1[[#This Row],[Total CHW Consumption]]</f>
        <v>0</v>
      </c>
      <c r="AQ1597" s="9">
        <f>Table1[[#This Row],[Total DW Consumption]]*0</f>
        <v>0</v>
      </c>
      <c r="AR1597" s="9">
        <f>SUM(Table1[[#This Row],[Total Elec Energy]:[Total DW Energy]])</f>
        <v>99347.203999999998</v>
      </c>
      <c r="AS1597" s="7">
        <f>IFERROR(Table1[[#This Row],[Total Building Energy (kBTU)]]/Table1[[#This Row],[Building Area]],0)</f>
        <v>1.0685022693540407</v>
      </c>
    </row>
    <row r="1598" spans="1:45" x14ac:dyDescent="0.25">
      <c r="A1598" s="4">
        <v>44593</v>
      </c>
      <c r="B1598" t="s">
        <v>110</v>
      </c>
      <c r="C1598">
        <f>VLOOKUP(Table1[[#This Row],[Building]],Building_Areas,2,FALSE)</f>
        <v>24062</v>
      </c>
      <c r="E1598">
        <v>422</v>
      </c>
      <c r="F1598">
        <v>25607.06</v>
      </c>
      <c r="G1598">
        <v>1.064211619981714</v>
      </c>
      <c r="H1598">
        <v>5899</v>
      </c>
      <c r="I1598">
        <v>1184</v>
      </c>
      <c r="L1598">
        <v>0</v>
      </c>
      <c r="AF1598" s="9">
        <f>SUMIF(Table1[[#Headers],[Steam Consumption]:[CHW Consumption_2]], "Elec*",D1598:AE1598)</f>
        <v>7505</v>
      </c>
      <c r="AG1598" s="9">
        <f>SUMIF(Table1[[#Headers],[Steam Consumption]:[CHW Consumption_2]], "Gas*",D1598:AE1598)</f>
        <v>0</v>
      </c>
      <c r="AH1598" s="9">
        <f>SUMIF(Table1[[#Headers],[Steam Consumption]:[CHW Consumption_2]], "Steam*",D1598:AE1598)</f>
        <v>0</v>
      </c>
      <c r="AI1598" s="9">
        <f>SUMIF(Table1[[#Headers],[Steam Consumption]:[CHW Consumption_2]], "HW *",D1598:AE1598)</f>
        <v>0</v>
      </c>
      <c r="AJ1598" s="9">
        <f>SUMIF(Table1[[#Headers],[Steam Consumption]:[CHW Consumption_2]], "CHW*",D1598:AE1598)</f>
        <v>0</v>
      </c>
      <c r="AK1598" s="9">
        <f>SUMIF(Table1[[#Headers],[Steam Consumption]:[CHW Consumption_2]], "DW*",D1598:AE1598)</f>
        <v>0</v>
      </c>
      <c r="AL1598" s="9">
        <f>Table1[[#This Row],[Total Elec Consumption]]*3.412</f>
        <v>25607.059999999998</v>
      </c>
      <c r="AM1598" s="9">
        <f>Table1[[#This Row],[Total Gas Consumption]]*1</f>
        <v>0</v>
      </c>
      <c r="AN1598" s="9">
        <f>Table1[[#This Row],[Total Steam Consumption]]*950/1000</f>
        <v>0</v>
      </c>
      <c r="AO1598" s="9">
        <f>Table1[[#This Row],[Total HW Consumption]]</f>
        <v>0</v>
      </c>
      <c r="AP1598" s="9">
        <f>Table1[[#This Row],[Total CHW Consumption]]</f>
        <v>0</v>
      </c>
      <c r="AQ1598" s="9">
        <f>Table1[[#This Row],[Total DW Consumption]]*0</f>
        <v>0</v>
      </c>
      <c r="AR1598" s="9">
        <f>SUM(Table1[[#This Row],[Total Elec Energy]:[Total DW Energy]])</f>
        <v>25607.059999999998</v>
      </c>
      <c r="AS1598" s="7">
        <f>IFERROR(Table1[[#This Row],[Total Building Energy (kBTU)]]/Table1[[#This Row],[Building Area]],0)</f>
        <v>1.0642116199817138</v>
      </c>
    </row>
    <row r="1599" spans="1:45" x14ac:dyDescent="0.25">
      <c r="A1599" s="4">
        <v>43221</v>
      </c>
      <c r="B1599" t="s">
        <v>115</v>
      </c>
      <c r="C1599">
        <f>VLOOKUP(Table1[[#This Row],[Building]],Building_Areas,2,FALSE)</f>
        <v>12876</v>
      </c>
      <c r="E1599">
        <v>4006.4827586206902</v>
      </c>
      <c r="F1599">
        <v>13670.11917241379</v>
      </c>
      <c r="G1599">
        <v>1.0616743687801951</v>
      </c>
      <c r="AF1599" s="9">
        <f>SUMIF(Table1[[#Headers],[Steam Consumption]:[CHW Consumption_2]], "Elec*",D1599:AE1599)</f>
        <v>4006.4827586206902</v>
      </c>
      <c r="AG1599" s="9">
        <f>SUMIF(Table1[[#Headers],[Steam Consumption]:[CHW Consumption_2]], "Gas*",D1599:AE1599)</f>
        <v>0</v>
      </c>
      <c r="AH1599" s="9">
        <f>SUMIF(Table1[[#Headers],[Steam Consumption]:[CHW Consumption_2]], "Steam*",D1599:AE1599)</f>
        <v>0</v>
      </c>
      <c r="AI1599" s="9">
        <f>SUMIF(Table1[[#Headers],[Steam Consumption]:[CHW Consumption_2]], "HW *",D1599:AE1599)</f>
        <v>0</v>
      </c>
      <c r="AJ1599" s="9">
        <f>SUMIF(Table1[[#Headers],[Steam Consumption]:[CHW Consumption_2]], "CHW*",D1599:AE1599)</f>
        <v>0</v>
      </c>
      <c r="AK1599" s="9">
        <f>SUMIF(Table1[[#Headers],[Steam Consumption]:[CHW Consumption_2]], "DW*",D1599:AE1599)</f>
        <v>0</v>
      </c>
      <c r="AL1599" s="9">
        <f>Table1[[#This Row],[Total Elec Consumption]]*3.412</f>
        <v>13670.119172413795</v>
      </c>
      <c r="AM1599" s="9">
        <f>Table1[[#This Row],[Total Gas Consumption]]*1</f>
        <v>0</v>
      </c>
      <c r="AN1599" s="9">
        <f>Table1[[#This Row],[Total Steam Consumption]]*950/1000</f>
        <v>0</v>
      </c>
      <c r="AO1599" s="9">
        <f>Table1[[#This Row],[Total HW Consumption]]</f>
        <v>0</v>
      </c>
      <c r="AP1599" s="9">
        <f>Table1[[#This Row],[Total CHW Consumption]]</f>
        <v>0</v>
      </c>
      <c r="AQ1599" s="9">
        <f>Table1[[#This Row],[Total DW Consumption]]*0</f>
        <v>0</v>
      </c>
      <c r="AR1599" s="9">
        <f>SUM(Table1[[#This Row],[Total Elec Energy]:[Total DW Energy]])</f>
        <v>13670.119172413795</v>
      </c>
      <c r="AS1599" s="7">
        <f>IFERROR(Table1[[#This Row],[Total Building Energy (kBTU)]]/Table1[[#This Row],[Building Area]],0)</f>
        <v>1.0616743687801953</v>
      </c>
    </row>
    <row r="1600" spans="1:45" x14ac:dyDescent="0.25">
      <c r="A1600" s="4">
        <v>43739</v>
      </c>
      <c r="B1600" t="s">
        <v>66</v>
      </c>
      <c r="C1600">
        <f>VLOOKUP(Table1[[#This Row],[Building]],Building_Areas,2,FALSE)</f>
        <v>39542</v>
      </c>
      <c r="D1600">
        <v>0</v>
      </c>
      <c r="E1600">
        <v>12274.892857142861</v>
      </c>
      <c r="F1600">
        <v>41881.934428571432</v>
      </c>
      <c r="G1600">
        <v>1.059175925056179</v>
      </c>
      <c r="AF1600" s="9">
        <f>SUMIF(Table1[[#Headers],[Steam Consumption]:[CHW Consumption_2]], "Elec*",D1600:AE1600)</f>
        <v>12274.892857142861</v>
      </c>
      <c r="AG1600" s="9">
        <f>SUMIF(Table1[[#Headers],[Steam Consumption]:[CHW Consumption_2]], "Gas*",D1600:AE1600)</f>
        <v>0</v>
      </c>
      <c r="AH1600" s="9">
        <f>SUMIF(Table1[[#Headers],[Steam Consumption]:[CHW Consumption_2]], "Steam*",D1600:AE1600)</f>
        <v>0</v>
      </c>
      <c r="AI1600" s="9">
        <f>SUMIF(Table1[[#Headers],[Steam Consumption]:[CHW Consumption_2]], "HW *",D1600:AE1600)</f>
        <v>0</v>
      </c>
      <c r="AJ1600" s="9">
        <f>SUMIF(Table1[[#Headers],[Steam Consumption]:[CHW Consumption_2]], "CHW*",D1600:AE1600)</f>
        <v>0</v>
      </c>
      <c r="AK1600" s="9">
        <f>SUMIF(Table1[[#Headers],[Steam Consumption]:[CHW Consumption_2]], "DW*",D1600:AE1600)</f>
        <v>0</v>
      </c>
      <c r="AL1600" s="9">
        <f>Table1[[#This Row],[Total Elec Consumption]]*3.412</f>
        <v>41881.93442857144</v>
      </c>
      <c r="AM1600" s="9">
        <f>Table1[[#This Row],[Total Gas Consumption]]*1</f>
        <v>0</v>
      </c>
      <c r="AN1600" s="9">
        <f>Table1[[#This Row],[Total Steam Consumption]]*950/1000</f>
        <v>0</v>
      </c>
      <c r="AO1600" s="9">
        <f>Table1[[#This Row],[Total HW Consumption]]</f>
        <v>0</v>
      </c>
      <c r="AP1600" s="9">
        <f>Table1[[#This Row],[Total CHW Consumption]]</f>
        <v>0</v>
      </c>
      <c r="AQ1600" s="9">
        <f>Table1[[#This Row],[Total DW Consumption]]*0</f>
        <v>0</v>
      </c>
      <c r="AR1600" s="9">
        <f>SUM(Table1[[#This Row],[Total Elec Energy]:[Total DW Energy]])</f>
        <v>41881.93442857144</v>
      </c>
      <c r="AS1600" s="7">
        <f>IFERROR(Table1[[#This Row],[Total Building Energy (kBTU)]]/Table1[[#This Row],[Building Area]],0)</f>
        <v>1.0591759250561792</v>
      </c>
    </row>
    <row r="1601" spans="1:45" x14ac:dyDescent="0.25">
      <c r="A1601" s="4">
        <v>43983</v>
      </c>
      <c r="B1601" t="s">
        <v>194</v>
      </c>
      <c r="C1601">
        <f>VLOOKUP(Table1[[#This Row],[Building]],Building_Areas,2,FALSE)</f>
        <v>93667</v>
      </c>
      <c r="F1601">
        <v>376730.01</v>
      </c>
      <c r="G1601">
        <v>4.0220142632944356</v>
      </c>
      <c r="H1601">
        <v>0</v>
      </c>
      <c r="I1601">
        <v>18206.78571428571</v>
      </c>
      <c r="K1601">
        <v>37028.571428571428</v>
      </c>
      <c r="L1601">
        <v>314571.42857142858</v>
      </c>
      <c r="AF1601" s="9">
        <f>SUMIF(Table1[[#Headers],[Steam Consumption]:[CHW Consumption_2]], "Elec*",D1601:AE1601)</f>
        <v>18206.78571428571</v>
      </c>
      <c r="AG1601" s="9">
        <f>SUMIF(Table1[[#Headers],[Steam Consumption]:[CHW Consumption_2]], "Gas*",D1601:AE1601)</f>
        <v>0</v>
      </c>
      <c r="AH1601" s="9">
        <f>SUMIF(Table1[[#Headers],[Steam Consumption]:[CHW Consumption_2]], "Steam*",D1601:AE1601)</f>
        <v>0</v>
      </c>
      <c r="AI1601" s="9">
        <f>SUMIF(Table1[[#Headers],[Steam Consumption]:[CHW Consumption_2]], "HW *",D1601:AE1601)</f>
        <v>37028.571428571428</v>
      </c>
      <c r="AJ1601" s="9">
        <f>SUMIF(Table1[[#Headers],[Steam Consumption]:[CHW Consumption_2]], "CHW*",D1601:AE1601)</f>
        <v>0</v>
      </c>
      <c r="AK1601" s="9">
        <f>SUMIF(Table1[[#Headers],[Steam Consumption]:[CHW Consumption_2]], "DW*",D1601:AE1601)</f>
        <v>314571.42857142858</v>
      </c>
      <c r="AL1601" s="9">
        <f>Table1[[#This Row],[Total Elec Consumption]]*3.412</f>
        <v>62121.552857142844</v>
      </c>
      <c r="AM1601" s="9">
        <f>Table1[[#This Row],[Total Gas Consumption]]*1</f>
        <v>0</v>
      </c>
      <c r="AN1601" s="9">
        <f>Table1[[#This Row],[Total Steam Consumption]]*950/1000</f>
        <v>0</v>
      </c>
      <c r="AO1601" s="9">
        <f>Table1[[#This Row],[Total HW Consumption]]</f>
        <v>37028.571428571428</v>
      </c>
      <c r="AP1601" s="9">
        <f>Table1[[#This Row],[Total CHW Consumption]]</f>
        <v>0</v>
      </c>
      <c r="AQ1601" s="9">
        <f>Table1[[#This Row],[Total DW Consumption]]*0</f>
        <v>0</v>
      </c>
      <c r="AR1601" s="9">
        <f>SUM(Table1[[#This Row],[Total Elec Energy]:[Total DW Energy]])</f>
        <v>99150.124285714264</v>
      </c>
      <c r="AS1601" s="7">
        <f>IFERROR(Table1[[#This Row],[Total Building Energy (kBTU)]]/Table1[[#This Row],[Building Area]],0)</f>
        <v>1.0585384851197781</v>
      </c>
    </row>
    <row r="1602" spans="1:45" x14ac:dyDescent="0.25">
      <c r="A1602" s="4">
        <v>43252</v>
      </c>
      <c r="B1602" t="s">
        <v>115</v>
      </c>
      <c r="C1602">
        <f>VLOOKUP(Table1[[#This Row],[Building]],Building_Areas,2,FALSE)</f>
        <v>12876</v>
      </c>
      <c r="E1602">
        <v>3992.1428571428569</v>
      </c>
      <c r="F1602">
        <v>13621.19142857143</v>
      </c>
      <c r="G1602">
        <v>1.0578744508054849</v>
      </c>
      <c r="AF1602" s="9">
        <f>SUMIF(Table1[[#Headers],[Steam Consumption]:[CHW Consumption_2]], "Elec*",D1602:AE1602)</f>
        <v>3992.1428571428569</v>
      </c>
      <c r="AG1602" s="9">
        <f>SUMIF(Table1[[#Headers],[Steam Consumption]:[CHW Consumption_2]], "Gas*",D1602:AE1602)</f>
        <v>0</v>
      </c>
      <c r="AH1602" s="9">
        <f>SUMIF(Table1[[#Headers],[Steam Consumption]:[CHW Consumption_2]], "Steam*",D1602:AE1602)</f>
        <v>0</v>
      </c>
      <c r="AI1602" s="9">
        <f>SUMIF(Table1[[#Headers],[Steam Consumption]:[CHW Consumption_2]], "HW *",D1602:AE1602)</f>
        <v>0</v>
      </c>
      <c r="AJ1602" s="9">
        <f>SUMIF(Table1[[#Headers],[Steam Consumption]:[CHW Consumption_2]], "CHW*",D1602:AE1602)</f>
        <v>0</v>
      </c>
      <c r="AK1602" s="9">
        <f>SUMIF(Table1[[#Headers],[Steam Consumption]:[CHW Consumption_2]], "DW*",D1602:AE1602)</f>
        <v>0</v>
      </c>
      <c r="AL1602" s="9">
        <f>Table1[[#This Row],[Total Elec Consumption]]*3.412</f>
        <v>13621.191428571427</v>
      </c>
      <c r="AM1602" s="9">
        <f>Table1[[#This Row],[Total Gas Consumption]]*1</f>
        <v>0</v>
      </c>
      <c r="AN1602" s="9">
        <f>Table1[[#This Row],[Total Steam Consumption]]*950/1000</f>
        <v>0</v>
      </c>
      <c r="AO1602" s="9">
        <f>Table1[[#This Row],[Total HW Consumption]]</f>
        <v>0</v>
      </c>
      <c r="AP1602" s="9">
        <f>Table1[[#This Row],[Total CHW Consumption]]</f>
        <v>0</v>
      </c>
      <c r="AQ1602" s="9">
        <f>Table1[[#This Row],[Total DW Consumption]]*0</f>
        <v>0</v>
      </c>
      <c r="AR1602" s="9">
        <f>SUM(Table1[[#This Row],[Total Elec Energy]:[Total DW Energy]])</f>
        <v>13621.191428571427</v>
      </c>
      <c r="AS1602" s="7">
        <f>IFERROR(Table1[[#This Row],[Total Building Energy (kBTU)]]/Table1[[#This Row],[Building Area]],0)</f>
        <v>1.0578744508054851</v>
      </c>
    </row>
    <row r="1603" spans="1:45" x14ac:dyDescent="0.25">
      <c r="A1603" s="4">
        <v>44409</v>
      </c>
      <c r="B1603" t="s">
        <v>73</v>
      </c>
      <c r="C1603">
        <f>VLOOKUP(Table1[[#This Row],[Building]],Building_Areas,2,FALSE)</f>
        <v>18360</v>
      </c>
      <c r="E1603">
        <v>5691.5999999999995</v>
      </c>
      <c r="F1603">
        <v>19419.7392</v>
      </c>
      <c r="G1603">
        <v>1.05772</v>
      </c>
      <c r="AF1603" s="9">
        <f>SUMIF(Table1[[#Headers],[Steam Consumption]:[CHW Consumption_2]], "Elec*",D1603:AE1603)</f>
        <v>5691.5999999999995</v>
      </c>
      <c r="AG1603" s="9">
        <f>SUMIF(Table1[[#Headers],[Steam Consumption]:[CHW Consumption_2]], "Gas*",D1603:AE1603)</f>
        <v>0</v>
      </c>
      <c r="AH1603" s="9">
        <f>SUMIF(Table1[[#Headers],[Steam Consumption]:[CHW Consumption_2]], "Steam*",D1603:AE1603)</f>
        <v>0</v>
      </c>
      <c r="AI1603" s="9">
        <f>SUMIF(Table1[[#Headers],[Steam Consumption]:[CHW Consumption_2]], "HW *",D1603:AE1603)</f>
        <v>0</v>
      </c>
      <c r="AJ1603" s="9">
        <f>SUMIF(Table1[[#Headers],[Steam Consumption]:[CHW Consumption_2]], "CHW*",D1603:AE1603)</f>
        <v>0</v>
      </c>
      <c r="AK1603" s="9">
        <f>SUMIF(Table1[[#Headers],[Steam Consumption]:[CHW Consumption_2]], "DW*",D1603:AE1603)</f>
        <v>0</v>
      </c>
      <c r="AL1603" s="9">
        <f>Table1[[#This Row],[Total Elec Consumption]]*3.412</f>
        <v>19419.739199999996</v>
      </c>
      <c r="AM1603" s="9">
        <f>Table1[[#This Row],[Total Gas Consumption]]*1</f>
        <v>0</v>
      </c>
      <c r="AN1603" s="9">
        <f>Table1[[#This Row],[Total Steam Consumption]]*950/1000</f>
        <v>0</v>
      </c>
      <c r="AO1603" s="9">
        <f>Table1[[#This Row],[Total HW Consumption]]</f>
        <v>0</v>
      </c>
      <c r="AP1603" s="9">
        <f>Table1[[#This Row],[Total CHW Consumption]]</f>
        <v>0</v>
      </c>
      <c r="AQ1603" s="9">
        <f>Table1[[#This Row],[Total DW Consumption]]*0</f>
        <v>0</v>
      </c>
      <c r="AR1603" s="9">
        <f>SUM(Table1[[#This Row],[Total Elec Energy]:[Total DW Energy]])</f>
        <v>19419.739199999996</v>
      </c>
      <c r="AS1603" s="7">
        <f>IFERROR(Table1[[#This Row],[Total Building Energy (kBTU)]]/Table1[[#This Row],[Building Area]],0)</f>
        <v>1.0577199999999998</v>
      </c>
    </row>
    <row r="1604" spans="1:45" x14ac:dyDescent="0.25">
      <c r="A1604" s="4">
        <v>43770</v>
      </c>
      <c r="B1604" t="s">
        <v>80</v>
      </c>
      <c r="C1604">
        <f>VLOOKUP(Table1[[#This Row],[Building]],Building_Areas,2,FALSE)</f>
        <v>92978</v>
      </c>
      <c r="D1604">
        <v>0</v>
      </c>
      <c r="F1604">
        <v>97984.40245714286</v>
      </c>
      <c r="G1604">
        <v>1.0538450220174971</v>
      </c>
      <c r="H1604">
        <v>18086.78571428571</v>
      </c>
      <c r="I1604">
        <v>10630.8</v>
      </c>
      <c r="L1604">
        <v>0</v>
      </c>
      <c r="AF1604" s="9">
        <f>SUMIF(Table1[[#Headers],[Steam Consumption]:[CHW Consumption_2]], "Elec*",D1604:AE1604)</f>
        <v>28717.585714285709</v>
      </c>
      <c r="AG1604" s="9">
        <f>SUMIF(Table1[[#Headers],[Steam Consumption]:[CHW Consumption_2]], "Gas*",D1604:AE1604)</f>
        <v>0</v>
      </c>
      <c r="AH1604" s="9">
        <f>SUMIF(Table1[[#Headers],[Steam Consumption]:[CHW Consumption_2]], "Steam*",D1604:AE1604)</f>
        <v>0</v>
      </c>
      <c r="AI1604" s="9">
        <f>SUMIF(Table1[[#Headers],[Steam Consumption]:[CHW Consumption_2]], "HW *",D1604:AE1604)</f>
        <v>0</v>
      </c>
      <c r="AJ1604" s="9">
        <f>SUMIF(Table1[[#Headers],[Steam Consumption]:[CHW Consumption_2]], "CHW*",D1604:AE1604)</f>
        <v>0</v>
      </c>
      <c r="AK1604" s="9">
        <f>SUMIF(Table1[[#Headers],[Steam Consumption]:[CHW Consumption_2]], "DW*",D1604:AE1604)</f>
        <v>0</v>
      </c>
      <c r="AL1604" s="9">
        <f>Table1[[#This Row],[Total Elec Consumption]]*3.412</f>
        <v>97984.402457142845</v>
      </c>
      <c r="AM1604" s="9">
        <f>Table1[[#This Row],[Total Gas Consumption]]*1</f>
        <v>0</v>
      </c>
      <c r="AN1604" s="9">
        <f>Table1[[#This Row],[Total Steam Consumption]]*950/1000</f>
        <v>0</v>
      </c>
      <c r="AO1604" s="9">
        <f>Table1[[#This Row],[Total HW Consumption]]</f>
        <v>0</v>
      </c>
      <c r="AP1604" s="9">
        <f>Table1[[#This Row],[Total CHW Consumption]]</f>
        <v>0</v>
      </c>
      <c r="AQ1604" s="9">
        <f>Table1[[#This Row],[Total DW Consumption]]*0</f>
        <v>0</v>
      </c>
      <c r="AR1604" s="9">
        <f>SUM(Table1[[#This Row],[Total Elec Energy]:[Total DW Energy]])</f>
        <v>97984.402457142845</v>
      </c>
      <c r="AS1604" s="7">
        <f>IFERROR(Table1[[#This Row],[Total Building Energy (kBTU)]]/Table1[[#This Row],[Building Area]],0)</f>
        <v>1.0538450220174971</v>
      </c>
    </row>
    <row r="1605" spans="1:45" x14ac:dyDescent="0.25">
      <c r="A1605" s="4">
        <v>44652</v>
      </c>
      <c r="B1605" t="s">
        <v>80</v>
      </c>
      <c r="C1605">
        <f>VLOOKUP(Table1[[#This Row],[Building]],Building_Areas,2,FALSE)</f>
        <v>92978</v>
      </c>
      <c r="D1605">
        <v>0</v>
      </c>
      <c r="F1605">
        <v>97950.646153846159</v>
      </c>
      <c r="G1605">
        <v>1.0534819651298819</v>
      </c>
      <c r="H1605">
        <v>18661.153846153851</v>
      </c>
      <c r="I1605">
        <v>10046.538461538459</v>
      </c>
      <c r="L1605">
        <v>0</v>
      </c>
      <c r="AF1605" s="9">
        <f>SUMIF(Table1[[#Headers],[Steam Consumption]:[CHW Consumption_2]], "Elec*",D1605:AE1605)</f>
        <v>28707.692307692312</v>
      </c>
      <c r="AG1605" s="9">
        <f>SUMIF(Table1[[#Headers],[Steam Consumption]:[CHW Consumption_2]], "Gas*",D1605:AE1605)</f>
        <v>0</v>
      </c>
      <c r="AH1605" s="9">
        <f>SUMIF(Table1[[#Headers],[Steam Consumption]:[CHW Consumption_2]], "Steam*",D1605:AE1605)</f>
        <v>0</v>
      </c>
      <c r="AI1605" s="9">
        <f>SUMIF(Table1[[#Headers],[Steam Consumption]:[CHW Consumption_2]], "HW *",D1605:AE1605)</f>
        <v>0</v>
      </c>
      <c r="AJ1605" s="9">
        <f>SUMIF(Table1[[#Headers],[Steam Consumption]:[CHW Consumption_2]], "CHW*",D1605:AE1605)</f>
        <v>0</v>
      </c>
      <c r="AK1605" s="9">
        <f>SUMIF(Table1[[#Headers],[Steam Consumption]:[CHW Consumption_2]], "DW*",D1605:AE1605)</f>
        <v>0</v>
      </c>
      <c r="AL1605" s="9">
        <f>Table1[[#This Row],[Total Elec Consumption]]*3.412</f>
        <v>97950.646153846174</v>
      </c>
      <c r="AM1605" s="9">
        <f>Table1[[#This Row],[Total Gas Consumption]]*1</f>
        <v>0</v>
      </c>
      <c r="AN1605" s="9">
        <f>Table1[[#This Row],[Total Steam Consumption]]*950/1000</f>
        <v>0</v>
      </c>
      <c r="AO1605" s="9">
        <f>Table1[[#This Row],[Total HW Consumption]]</f>
        <v>0</v>
      </c>
      <c r="AP1605" s="9">
        <f>Table1[[#This Row],[Total CHW Consumption]]</f>
        <v>0</v>
      </c>
      <c r="AQ1605" s="9">
        <f>Table1[[#This Row],[Total DW Consumption]]*0</f>
        <v>0</v>
      </c>
      <c r="AR1605" s="9">
        <f>SUM(Table1[[#This Row],[Total Elec Energy]:[Total DW Energy]])</f>
        <v>97950.646153846174</v>
      </c>
      <c r="AS1605" s="7">
        <f>IFERROR(Table1[[#This Row],[Total Building Energy (kBTU)]]/Table1[[#This Row],[Building Area]],0)</f>
        <v>1.0534819651298821</v>
      </c>
    </row>
    <row r="1606" spans="1:45" x14ac:dyDescent="0.25">
      <c r="A1606" s="4">
        <v>44409</v>
      </c>
      <c r="B1606" t="s">
        <v>80</v>
      </c>
      <c r="C1606">
        <f>VLOOKUP(Table1[[#This Row],[Building]],Building_Areas,2,FALSE)</f>
        <v>92978</v>
      </c>
      <c r="D1606">
        <v>0</v>
      </c>
      <c r="F1606">
        <v>97948.040285714291</v>
      </c>
      <c r="G1606">
        <v>1.0534539384124659</v>
      </c>
      <c r="H1606">
        <v>14396</v>
      </c>
      <c r="I1606">
        <v>14310.928571428571</v>
      </c>
      <c r="L1606">
        <v>0</v>
      </c>
      <c r="AF1606" s="9">
        <f>SUMIF(Table1[[#Headers],[Steam Consumption]:[CHW Consumption_2]], "Elec*",D1606:AE1606)</f>
        <v>28706.928571428572</v>
      </c>
      <c r="AG1606" s="9">
        <f>SUMIF(Table1[[#Headers],[Steam Consumption]:[CHW Consumption_2]], "Gas*",D1606:AE1606)</f>
        <v>0</v>
      </c>
      <c r="AH1606" s="9">
        <f>SUMIF(Table1[[#Headers],[Steam Consumption]:[CHW Consumption_2]], "Steam*",D1606:AE1606)</f>
        <v>0</v>
      </c>
      <c r="AI1606" s="9">
        <f>SUMIF(Table1[[#Headers],[Steam Consumption]:[CHW Consumption_2]], "HW *",D1606:AE1606)</f>
        <v>0</v>
      </c>
      <c r="AJ1606" s="9">
        <f>SUMIF(Table1[[#Headers],[Steam Consumption]:[CHW Consumption_2]], "CHW*",D1606:AE1606)</f>
        <v>0</v>
      </c>
      <c r="AK1606" s="9">
        <f>SUMIF(Table1[[#Headers],[Steam Consumption]:[CHW Consumption_2]], "DW*",D1606:AE1606)</f>
        <v>0</v>
      </c>
      <c r="AL1606" s="9">
        <f>Table1[[#This Row],[Total Elec Consumption]]*3.412</f>
        <v>97948.040285714291</v>
      </c>
      <c r="AM1606" s="9">
        <f>Table1[[#This Row],[Total Gas Consumption]]*1</f>
        <v>0</v>
      </c>
      <c r="AN1606" s="9">
        <f>Table1[[#This Row],[Total Steam Consumption]]*950/1000</f>
        <v>0</v>
      </c>
      <c r="AO1606" s="9">
        <f>Table1[[#This Row],[Total HW Consumption]]</f>
        <v>0</v>
      </c>
      <c r="AP1606" s="9">
        <f>Table1[[#This Row],[Total CHW Consumption]]</f>
        <v>0</v>
      </c>
      <c r="AQ1606" s="9">
        <f>Table1[[#This Row],[Total DW Consumption]]*0</f>
        <v>0</v>
      </c>
      <c r="AR1606" s="9">
        <f>SUM(Table1[[#This Row],[Total Elec Energy]:[Total DW Energy]])</f>
        <v>97948.040285714291</v>
      </c>
      <c r="AS1606" s="7">
        <f>IFERROR(Table1[[#This Row],[Total Building Energy (kBTU)]]/Table1[[#This Row],[Building Area]],0)</f>
        <v>1.0534539384124664</v>
      </c>
    </row>
    <row r="1607" spans="1:45" x14ac:dyDescent="0.25">
      <c r="A1607" s="4">
        <v>44621</v>
      </c>
      <c r="B1607" t="s">
        <v>80</v>
      </c>
      <c r="C1607">
        <f>VLOOKUP(Table1[[#This Row],[Building]],Building_Areas,2,FALSE)</f>
        <v>92978</v>
      </c>
      <c r="D1607">
        <v>0</v>
      </c>
      <c r="F1607">
        <v>97674.189467980294</v>
      </c>
      <c r="G1607">
        <v>1.0505086092191731</v>
      </c>
      <c r="H1607">
        <v>17659.310344827591</v>
      </c>
      <c r="I1607">
        <v>10967.357142857139</v>
      </c>
      <c r="L1607">
        <v>0</v>
      </c>
      <c r="AF1607" s="9">
        <f>SUMIF(Table1[[#Headers],[Steam Consumption]:[CHW Consumption_2]], "Elec*",D1607:AE1607)</f>
        <v>28626.667487684732</v>
      </c>
      <c r="AG1607" s="9">
        <f>SUMIF(Table1[[#Headers],[Steam Consumption]:[CHW Consumption_2]], "Gas*",D1607:AE1607)</f>
        <v>0</v>
      </c>
      <c r="AH1607" s="9">
        <f>SUMIF(Table1[[#Headers],[Steam Consumption]:[CHW Consumption_2]], "Steam*",D1607:AE1607)</f>
        <v>0</v>
      </c>
      <c r="AI1607" s="9">
        <f>SUMIF(Table1[[#Headers],[Steam Consumption]:[CHW Consumption_2]], "HW *",D1607:AE1607)</f>
        <v>0</v>
      </c>
      <c r="AJ1607" s="9">
        <f>SUMIF(Table1[[#Headers],[Steam Consumption]:[CHW Consumption_2]], "CHW*",D1607:AE1607)</f>
        <v>0</v>
      </c>
      <c r="AK1607" s="9">
        <f>SUMIF(Table1[[#Headers],[Steam Consumption]:[CHW Consumption_2]], "DW*",D1607:AE1607)</f>
        <v>0</v>
      </c>
      <c r="AL1607" s="9">
        <f>Table1[[#This Row],[Total Elec Consumption]]*3.412</f>
        <v>97674.189467980308</v>
      </c>
      <c r="AM1607" s="9">
        <f>Table1[[#This Row],[Total Gas Consumption]]*1</f>
        <v>0</v>
      </c>
      <c r="AN1607" s="9">
        <f>Table1[[#This Row],[Total Steam Consumption]]*950/1000</f>
        <v>0</v>
      </c>
      <c r="AO1607" s="9">
        <f>Table1[[#This Row],[Total HW Consumption]]</f>
        <v>0</v>
      </c>
      <c r="AP1607" s="9">
        <f>Table1[[#This Row],[Total CHW Consumption]]</f>
        <v>0</v>
      </c>
      <c r="AQ1607" s="9">
        <f>Table1[[#This Row],[Total DW Consumption]]*0</f>
        <v>0</v>
      </c>
      <c r="AR1607" s="9">
        <f>SUM(Table1[[#This Row],[Total Elec Energy]:[Total DW Energy]])</f>
        <v>97674.189467980308</v>
      </c>
      <c r="AS1607" s="7">
        <f>IFERROR(Table1[[#This Row],[Total Building Energy (kBTU)]]/Table1[[#This Row],[Building Area]],0)</f>
        <v>1.0505086092191736</v>
      </c>
    </row>
    <row r="1608" spans="1:45" x14ac:dyDescent="0.25">
      <c r="A1608" s="4">
        <v>43831</v>
      </c>
      <c r="B1608" t="s">
        <v>69</v>
      </c>
      <c r="C1608">
        <f>VLOOKUP(Table1[[#This Row],[Building]],Building_Areas,2,FALSE)</f>
        <v>12402</v>
      </c>
      <c r="E1608">
        <v>3811.8518518518522</v>
      </c>
      <c r="F1608">
        <v>13006.038518518521</v>
      </c>
      <c r="G1608">
        <v>1.0487049281179259</v>
      </c>
      <c r="AF1608" s="9">
        <f>SUMIF(Table1[[#Headers],[Steam Consumption]:[CHW Consumption_2]], "Elec*",D1608:AE1608)</f>
        <v>3811.8518518518522</v>
      </c>
      <c r="AG1608" s="9">
        <f>SUMIF(Table1[[#Headers],[Steam Consumption]:[CHW Consumption_2]], "Gas*",D1608:AE1608)</f>
        <v>0</v>
      </c>
      <c r="AH1608" s="9">
        <f>SUMIF(Table1[[#Headers],[Steam Consumption]:[CHW Consumption_2]], "Steam*",D1608:AE1608)</f>
        <v>0</v>
      </c>
      <c r="AI1608" s="9">
        <f>SUMIF(Table1[[#Headers],[Steam Consumption]:[CHW Consumption_2]], "HW *",D1608:AE1608)</f>
        <v>0</v>
      </c>
      <c r="AJ1608" s="9">
        <f>SUMIF(Table1[[#Headers],[Steam Consumption]:[CHW Consumption_2]], "CHW*",D1608:AE1608)</f>
        <v>0</v>
      </c>
      <c r="AK1608" s="9">
        <f>SUMIF(Table1[[#Headers],[Steam Consumption]:[CHW Consumption_2]], "DW*",D1608:AE1608)</f>
        <v>0</v>
      </c>
      <c r="AL1608" s="9">
        <f>Table1[[#This Row],[Total Elec Consumption]]*3.412</f>
        <v>13006.038518518519</v>
      </c>
      <c r="AM1608" s="9">
        <f>Table1[[#This Row],[Total Gas Consumption]]*1</f>
        <v>0</v>
      </c>
      <c r="AN1608" s="9">
        <f>Table1[[#This Row],[Total Steam Consumption]]*950/1000</f>
        <v>0</v>
      </c>
      <c r="AO1608" s="9">
        <f>Table1[[#This Row],[Total HW Consumption]]</f>
        <v>0</v>
      </c>
      <c r="AP1608" s="9">
        <f>Table1[[#This Row],[Total CHW Consumption]]</f>
        <v>0</v>
      </c>
      <c r="AQ1608" s="9">
        <f>Table1[[#This Row],[Total DW Consumption]]*0</f>
        <v>0</v>
      </c>
      <c r="AR1608" s="9">
        <f>SUM(Table1[[#This Row],[Total Elec Energy]:[Total DW Energy]])</f>
        <v>13006.038518518519</v>
      </c>
      <c r="AS1608" s="7">
        <f>IFERROR(Table1[[#This Row],[Total Building Energy (kBTU)]]/Table1[[#This Row],[Building Area]],0)</f>
        <v>1.0487049281179259</v>
      </c>
    </row>
    <row r="1609" spans="1:45" x14ac:dyDescent="0.25">
      <c r="A1609" s="4">
        <v>43983</v>
      </c>
      <c r="B1609" t="s">
        <v>72</v>
      </c>
      <c r="C1609">
        <f>VLOOKUP(Table1[[#This Row],[Building]],Building_Areas,2,FALSE)</f>
        <v>69559</v>
      </c>
      <c r="E1609">
        <v>20552.142857142859</v>
      </c>
      <c r="F1609">
        <v>70126.129285714269</v>
      </c>
      <c r="G1609">
        <v>1.008153212175481</v>
      </c>
      <c r="K1609">
        <v>2217.8571428571431</v>
      </c>
      <c r="L1609">
        <v>0</v>
      </c>
      <c r="AF1609" s="9">
        <f>SUMIF(Table1[[#Headers],[Steam Consumption]:[CHW Consumption_2]], "Elec*",D1609:AE1609)</f>
        <v>20552.142857142859</v>
      </c>
      <c r="AG1609" s="9">
        <f>SUMIF(Table1[[#Headers],[Steam Consumption]:[CHW Consumption_2]], "Gas*",D1609:AE1609)</f>
        <v>0</v>
      </c>
      <c r="AH1609" s="9">
        <f>SUMIF(Table1[[#Headers],[Steam Consumption]:[CHW Consumption_2]], "Steam*",D1609:AE1609)</f>
        <v>0</v>
      </c>
      <c r="AI1609" s="9">
        <f>SUMIF(Table1[[#Headers],[Steam Consumption]:[CHW Consumption_2]], "HW *",D1609:AE1609)</f>
        <v>2217.8571428571431</v>
      </c>
      <c r="AJ1609" s="9">
        <f>SUMIF(Table1[[#Headers],[Steam Consumption]:[CHW Consumption_2]], "CHW*",D1609:AE1609)</f>
        <v>0</v>
      </c>
      <c r="AK1609" s="9">
        <f>SUMIF(Table1[[#Headers],[Steam Consumption]:[CHW Consumption_2]], "DW*",D1609:AE1609)</f>
        <v>0</v>
      </c>
      <c r="AL1609" s="9">
        <f>Table1[[#This Row],[Total Elec Consumption]]*3.412</f>
        <v>70123.911428571431</v>
      </c>
      <c r="AM1609" s="9">
        <f>Table1[[#This Row],[Total Gas Consumption]]*1</f>
        <v>0</v>
      </c>
      <c r="AN1609" s="9">
        <f>Table1[[#This Row],[Total Steam Consumption]]*950/1000</f>
        <v>0</v>
      </c>
      <c r="AO1609" s="9">
        <f>Table1[[#This Row],[Total HW Consumption]]</f>
        <v>2217.8571428571431</v>
      </c>
      <c r="AP1609" s="9">
        <f>Table1[[#This Row],[Total CHW Consumption]]</f>
        <v>0</v>
      </c>
      <c r="AQ1609" s="9">
        <f>Table1[[#This Row],[Total DW Consumption]]*0</f>
        <v>0</v>
      </c>
      <c r="AR1609" s="9">
        <f>SUM(Table1[[#This Row],[Total Elec Energy]:[Total DW Energy]])</f>
        <v>72341.768571428576</v>
      </c>
      <c r="AS1609" s="7">
        <f>IFERROR(Table1[[#This Row],[Total Building Energy (kBTU)]]/Table1[[#This Row],[Building Area]],0)</f>
        <v>1.0400058737392512</v>
      </c>
    </row>
    <row r="1610" spans="1:45" x14ac:dyDescent="0.25">
      <c r="A1610" s="4">
        <v>44317</v>
      </c>
      <c r="B1610" t="s">
        <v>109</v>
      </c>
      <c r="C1610">
        <f>VLOOKUP(Table1[[#This Row],[Building]],Building_Areas,2,FALSE)</f>
        <v>30886</v>
      </c>
      <c r="E1610">
        <v>9410</v>
      </c>
      <c r="F1610">
        <v>32106.92</v>
      </c>
      <c r="G1610">
        <v>1.039529884089879</v>
      </c>
      <c r="K1610">
        <v>0</v>
      </c>
      <c r="N1610">
        <v>0</v>
      </c>
      <c r="AF1610" s="9">
        <f>SUMIF(Table1[[#Headers],[Steam Consumption]:[CHW Consumption_2]], "Elec*",D1610:AE1610)</f>
        <v>9410</v>
      </c>
      <c r="AG1610" s="9">
        <f>SUMIF(Table1[[#Headers],[Steam Consumption]:[CHW Consumption_2]], "Gas*",D1610:AE1610)</f>
        <v>0</v>
      </c>
      <c r="AH1610" s="9">
        <f>SUMIF(Table1[[#Headers],[Steam Consumption]:[CHW Consumption_2]], "Steam*",D1610:AE1610)</f>
        <v>0</v>
      </c>
      <c r="AI1610" s="9">
        <f>SUMIF(Table1[[#Headers],[Steam Consumption]:[CHW Consumption_2]], "HW *",D1610:AE1610)</f>
        <v>0</v>
      </c>
      <c r="AJ1610" s="9">
        <f>SUMIF(Table1[[#Headers],[Steam Consumption]:[CHW Consumption_2]], "CHW*",D1610:AE1610)</f>
        <v>0</v>
      </c>
      <c r="AK1610" s="9">
        <f>SUMIF(Table1[[#Headers],[Steam Consumption]:[CHW Consumption_2]], "DW*",D1610:AE1610)</f>
        <v>0</v>
      </c>
      <c r="AL1610" s="9">
        <f>Table1[[#This Row],[Total Elec Consumption]]*3.412</f>
        <v>32106.92</v>
      </c>
      <c r="AM1610" s="9">
        <f>Table1[[#This Row],[Total Gas Consumption]]*1</f>
        <v>0</v>
      </c>
      <c r="AN1610" s="9">
        <f>Table1[[#This Row],[Total Steam Consumption]]*950/1000</f>
        <v>0</v>
      </c>
      <c r="AO1610" s="9">
        <f>Table1[[#This Row],[Total HW Consumption]]</f>
        <v>0</v>
      </c>
      <c r="AP1610" s="9">
        <f>Table1[[#This Row],[Total CHW Consumption]]</f>
        <v>0</v>
      </c>
      <c r="AQ1610" s="9">
        <f>Table1[[#This Row],[Total DW Consumption]]*0</f>
        <v>0</v>
      </c>
      <c r="AR1610" s="9">
        <f>SUM(Table1[[#This Row],[Total Elec Energy]:[Total DW Energy]])</f>
        <v>32106.92</v>
      </c>
      <c r="AS1610" s="7">
        <f>IFERROR(Table1[[#This Row],[Total Building Energy (kBTU)]]/Table1[[#This Row],[Building Area]],0)</f>
        <v>1.0395298840898788</v>
      </c>
    </row>
    <row r="1611" spans="1:45" x14ac:dyDescent="0.25">
      <c r="A1611" s="4">
        <v>43922</v>
      </c>
      <c r="B1611" t="s">
        <v>61</v>
      </c>
      <c r="C1611">
        <f>VLOOKUP(Table1[[#This Row],[Building]],Building_Areas,2,FALSE)</f>
        <v>41576</v>
      </c>
      <c r="D1611">
        <v>0</v>
      </c>
      <c r="E1611">
        <v>12662.222222222221</v>
      </c>
      <c r="F1611">
        <v>43203.502222222232</v>
      </c>
      <c r="G1611">
        <v>1.0391452333611271</v>
      </c>
      <c r="AF1611" s="9">
        <f>SUMIF(Table1[[#Headers],[Steam Consumption]:[CHW Consumption_2]], "Elec*",D1611:AE1611)</f>
        <v>12662.222222222221</v>
      </c>
      <c r="AG1611" s="9">
        <f>SUMIF(Table1[[#Headers],[Steam Consumption]:[CHW Consumption_2]], "Gas*",D1611:AE1611)</f>
        <v>0</v>
      </c>
      <c r="AH1611" s="9">
        <f>SUMIF(Table1[[#Headers],[Steam Consumption]:[CHW Consumption_2]], "Steam*",D1611:AE1611)</f>
        <v>0</v>
      </c>
      <c r="AI1611" s="9">
        <f>SUMIF(Table1[[#Headers],[Steam Consumption]:[CHW Consumption_2]], "HW *",D1611:AE1611)</f>
        <v>0</v>
      </c>
      <c r="AJ1611" s="9">
        <f>SUMIF(Table1[[#Headers],[Steam Consumption]:[CHW Consumption_2]], "CHW*",D1611:AE1611)</f>
        <v>0</v>
      </c>
      <c r="AK1611" s="9">
        <f>SUMIF(Table1[[#Headers],[Steam Consumption]:[CHW Consumption_2]], "DW*",D1611:AE1611)</f>
        <v>0</v>
      </c>
      <c r="AL1611" s="9">
        <f>Table1[[#This Row],[Total Elec Consumption]]*3.412</f>
        <v>43203.502222222218</v>
      </c>
      <c r="AM1611" s="9">
        <f>Table1[[#This Row],[Total Gas Consumption]]*1</f>
        <v>0</v>
      </c>
      <c r="AN1611" s="9">
        <f>Table1[[#This Row],[Total Steam Consumption]]*950/1000</f>
        <v>0</v>
      </c>
      <c r="AO1611" s="9">
        <f>Table1[[#This Row],[Total HW Consumption]]</f>
        <v>0</v>
      </c>
      <c r="AP1611" s="9">
        <f>Table1[[#This Row],[Total CHW Consumption]]</f>
        <v>0</v>
      </c>
      <c r="AQ1611" s="9">
        <f>Table1[[#This Row],[Total DW Consumption]]*0</f>
        <v>0</v>
      </c>
      <c r="AR1611" s="9">
        <f>SUM(Table1[[#This Row],[Total Elec Energy]:[Total DW Energy]])</f>
        <v>43203.502222222218</v>
      </c>
      <c r="AS1611" s="7">
        <f>IFERROR(Table1[[#This Row],[Total Building Energy (kBTU)]]/Table1[[#This Row],[Building Area]],0)</f>
        <v>1.0391452333611271</v>
      </c>
    </row>
    <row r="1612" spans="1:45" x14ac:dyDescent="0.25">
      <c r="A1612" s="4">
        <v>43800</v>
      </c>
      <c r="B1612" t="s">
        <v>69</v>
      </c>
      <c r="C1612">
        <f>VLOOKUP(Table1[[#This Row],[Building]],Building_Areas,2,FALSE)</f>
        <v>12402</v>
      </c>
      <c r="E1612">
        <v>3775.1111111111109</v>
      </c>
      <c r="F1612">
        <v>12880.679111111111</v>
      </c>
      <c r="G1612">
        <v>1.038596928810765</v>
      </c>
      <c r="AF1612" s="9">
        <f>SUMIF(Table1[[#Headers],[Steam Consumption]:[CHW Consumption_2]], "Elec*",D1612:AE1612)</f>
        <v>3775.1111111111109</v>
      </c>
      <c r="AG1612" s="9">
        <f>SUMIF(Table1[[#Headers],[Steam Consumption]:[CHW Consumption_2]], "Gas*",D1612:AE1612)</f>
        <v>0</v>
      </c>
      <c r="AH1612" s="9">
        <f>SUMIF(Table1[[#Headers],[Steam Consumption]:[CHW Consumption_2]], "Steam*",D1612:AE1612)</f>
        <v>0</v>
      </c>
      <c r="AI1612" s="9">
        <f>SUMIF(Table1[[#Headers],[Steam Consumption]:[CHW Consumption_2]], "HW *",D1612:AE1612)</f>
        <v>0</v>
      </c>
      <c r="AJ1612" s="9">
        <f>SUMIF(Table1[[#Headers],[Steam Consumption]:[CHW Consumption_2]], "CHW*",D1612:AE1612)</f>
        <v>0</v>
      </c>
      <c r="AK1612" s="9">
        <f>SUMIF(Table1[[#Headers],[Steam Consumption]:[CHW Consumption_2]], "DW*",D1612:AE1612)</f>
        <v>0</v>
      </c>
      <c r="AL1612" s="9">
        <f>Table1[[#This Row],[Total Elec Consumption]]*3.412</f>
        <v>12880.679111111111</v>
      </c>
      <c r="AM1612" s="9">
        <f>Table1[[#This Row],[Total Gas Consumption]]*1</f>
        <v>0</v>
      </c>
      <c r="AN1612" s="9">
        <f>Table1[[#This Row],[Total Steam Consumption]]*950/1000</f>
        <v>0</v>
      </c>
      <c r="AO1612" s="9">
        <f>Table1[[#This Row],[Total HW Consumption]]</f>
        <v>0</v>
      </c>
      <c r="AP1612" s="9">
        <f>Table1[[#This Row],[Total CHW Consumption]]</f>
        <v>0</v>
      </c>
      <c r="AQ1612" s="9">
        <f>Table1[[#This Row],[Total DW Consumption]]*0</f>
        <v>0</v>
      </c>
      <c r="AR1612" s="9">
        <f>SUM(Table1[[#This Row],[Total Elec Energy]:[Total DW Energy]])</f>
        <v>12880.679111111111</v>
      </c>
      <c r="AS1612" s="7">
        <f>IFERROR(Table1[[#This Row],[Total Building Energy (kBTU)]]/Table1[[#This Row],[Building Area]],0)</f>
        <v>1.0385969288107653</v>
      </c>
    </row>
    <row r="1613" spans="1:45" x14ac:dyDescent="0.25">
      <c r="A1613" s="4">
        <v>44197</v>
      </c>
      <c r="B1613" t="s">
        <v>110</v>
      </c>
      <c r="C1613">
        <f>VLOOKUP(Table1[[#This Row],[Building]],Building_Areas,2,FALSE)</f>
        <v>24062</v>
      </c>
      <c r="E1613">
        <v>492</v>
      </c>
      <c r="F1613">
        <v>24951.955999999998</v>
      </c>
      <c r="G1613">
        <v>1.0369859529548671</v>
      </c>
      <c r="H1613">
        <v>4072</v>
      </c>
      <c r="I1613">
        <v>2749</v>
      </c>
      <c r="L1613">
        <v>0</v>
      </c>
      <c r="AF1613" s="9">
        <f>SUMIF(Table1[[#Headers],[Steam Consumption]:[CHW Consumption_2]], "Elec*",D1613:AE1613)</f>
        <v>7313</v>
      </c>
      <c r="AG1613" s="9">
        <f>SUMIF(Table1[[#Headers],[Steam Consumption]:[CHW Consumption_2]], "Gas*",D1613:AE1613)</f>
        <v>0</v>
      </c>
      <c r="AH1613" s="9">
        <f>SUMIF(Table1[[#Headers],[Steam Consumption]:[CHW Consumption_2]], "Steam*",D1613:AE1613)</f>
        <v>0</v>
      </c>
      <c r="AI1613" s="9">
        <f>SUMIF(Table1[[#Headers],[Steam Consumption]:[CHW Consumption_2]], "HW *",D1613:AE1613)</f>
        <v>0</v>
      </c>
      <c r="AJ1613" s="9">
        <f>SUMIF(Table1[[#Headers],[Steam Consumption]:[CHW Consumption_2]], "CHW*",D1613:AE1613)</f>
        <v>0</v>
      </c>
      <c r="AK1613" s="9">
        <f>SUMIF(Table1[[#Headers],[Steam Consumption]:[CHW Consumption_2]], "DW*",D1613:AE1613)</f>
        <v>0</v>
      </c>
      <c r="AL1613" s="9">
        <f>Table1[[#This Row],[Total Elec Consumption]]*3.412</f>
        <v>24951.955999999998</v>
      </c>
      <c r="AM1613" s="9">
        <f>Table1[[#This Row],[Total Gas Consumption]]*1</f>
        <v>0</v>
      </c>
      <c r="AN1613" s="9">
        <f>Table1[[#This Row],[Total Steam Consumption]]*950/1000</f>
        <v>0</v>
      </c>
      <c r="AO1613" s="9">
        <f>Table1[[#This Row],[Total HW Consumption]]</f>
        <v>0</v>
      </c>
      <c r="AP1613" s="9">
        <f>Table1[[#This Row],[Total CHW Consumption]]</f>
        <v>0</v>
      </c>
      <c r="AQ1613" s="9">
        <f>Table1[[#This Row],[Total DW Consumption]]*0</f>
        <v>0</v>
      </c>
      <c r="AR1613" s="9">
        <f>SUM(Table1[[#This Row],[Total Elec Energy]:[Total DW Energy]])</f>
        <v>24951.955999999998</v>
      </c>
      <c r="AS1613" s="7">
        <f>IFERROR(Table1[[#This Row],[Total Building Energy (kBTU)]]/Table1[[#This Row],[Building Area]],0)</f>
        <v>1.0369859529548666</v>
      </c>
    </row>
    <row r="1614" spans="1:45" x14ac:dyDescent="0.25">
      <c r="A1614" s="4">
        <v>43132</v>
      </c>
      <c r="B1614" t="s">
        <v>69</v>
      </c>
      <c r="C1614">
        <f>VLOOKUP(Table1[[#This Row],[Building]],Building_Areas,2,FALSE)</f>
        <v>12402</v>
      </c>
      <c r="E1614">
        <v>3764</v>
      </c>
      <c r="F1614">
        <v>12842.768</v>
      </c>
      <c r="G1614">
        <v>1.035540074181583</v>
      </c>
      <c r="AF1614" s="9">
        <f>SUMIF(Table1[[#Headers],[Steam Consumption]:[CHW Consumption_2]], "Elec*",D1614:AE1614)</f>
        <v>3764</v>
      </c>
      <c r="AG1614" s="9">
        <f>SUMIF(Table1[[#Headers],[Steam Consumption]:[CHW Consumption_2]], "Gas*",D1614:AE1614)</f>
        <v>0</v>
      </c>
      <c r="AH1614" s="9">
        <f>SUMIF(Table1[[#Headers],[Steam Consumption]:[CHW Consumption_2]], "Steam*",D1614:AE1614)</f>
        <v>0</v>
      </c>
      <c r="AI1614" s="9">
        <f>SUMIF(Table1[[#Headers],[Steam Consumption]:[CHW Consumption_2]], "HW *",D1614:AE1614)</f>
        <v>0</v>
      </c>
      <c r="AJ1614" s="9">
        <f>SUMIF(Table1[[#Headers],[Steam Consumption]:[CHW Consumption_2]], "CHW*",D1614:AE1614)</f>
        <v>0</v>
      </c>
      <c r="AK1614" s="9">
        <f>SUMIF(Table1[[#Headers],[Steam Consumption]:[CHW Consumption_2]], "DW*",D1614:AE1614)</f>
        <v>0</v>
      </c>
      <c r="AL1614" s="9">
        <f>Table1[[#This Row],[Total Elec Consumption]]*3.412</f>
        <v>12842.768</v>
      </c>
      <c r="AM1614" s="9">
        <f>Table1[[#This Row],[Total Gas Consumption]]*1</f>
        <v>0</v>
      </c>
      <c r="AN1614" s="9">
        <f>Table1[[#This Row],[Total Steam Consumption]]*950/1000</f>
        <v>0</v>
      </c>
      <c r="AO1614" s="9">
        <f>Table1[[#This Row],[Total HW Consumption]]</f>
        <v>0</v>
      </c>
      <c r="AP1614" s="9">
        <f>Table1[[#This Row],[Total CHW Consumption]]</f>
        <v>0</v>
      </c>
      <c r="AQ1614" s="9">
        <f>Table1[[#This Row],[Total DW Consumption]]*0</f>
        <v>0</v>
      </c>
      <c r="AR1614" s="9">
        <f>SUM(Table1[[#This Row],[Total Elec Energy]:[Total DW Energy]])</f>
        <v>12842.768</v>
      </c>
      <c r="AS1614" s="7">
        <f>IFERROR(Table1[[#This Row],[Total Building Energy (kBTU)]]/Table1[[#This Row],[Building Area]],0)</f>
        <v>1.0355400741815837</v>
      </c>
    </row>
    <row r="1615" spans="1:45" x14ac:dyDescent="0.25">
      <c r="A1615" s="4">
        <v>44317</v>
      </c>
      <c r="B1615" t="s">
        <v>110</v>
      </c>
      <c r="C1615">
        <f>VLOOKUP(Table1[[#This Row],[Building]],Building_Areas,2,FALSE)</f>
        <v>24062</v>
      </c>
      <c r="E1615">
        <v>507</v>
      </c>
      <c r="F1615">
        <v>24767.707999999999</v>
      </c>
      <c r="G1615">
        <v>1.029328734103566</v>
      </c>
      <c r="H1615">
        <v>4200</v>
      </c>
      <c r="I1615">
        <v>2552</v>
      </c>
      <c r="L1615">
        <v>0</v>
      </c>
      <c r="AF1615" s="9">
        <f>SUMIF(Table1[[#Headers],[Steam Consumption]:[CHW Consumption_2]], "Elec*",D1615:AE1615)</f>
        <v>7259</v>
      </c>
      <c r="AG1615" s="9">
        <f>SUMIF(Table1[[#Headers],[Steam Consumption]:[CHW Consumption_2]], "Gas*",D1615:AE1615)</f>
        <v>0</v>
      </c>
      <c r="AH1615" s="9">
        <f>SUMIF(Table1[[#Headers],[Steam Consumption]:[CHW Consumption_2]], "Steam*",D1615:AE1615)</f>
        <v>0</v>
      </c>
      <c r="AI1615" s="9">
        <f>SUMIF(Table1[[#Headers],[Steam Consumption]:[CHW Consumption_2]], "HW *",D1615:AE1615)</f>
        <v>0</v>
      </c>
      <c r="AJ1615" s="9">
        <f>SUMIF(Table1[[#Headers],[Steam Consumption]:[CHW Consumption_2]], "CHW*",D1615:AE1615)</f>
        <v>0</v>
      </c>
      <c r="AK1615" s="9">
        <f>SUMIF(Table1[[#Headers],[Steam Consumption]:[CHW Consumption_2]], "DW*",D1615:AE1615)</f>
        <v>0</v>
      </c>
      <c r="AL1615" s="9">
        <f>Table1[[#This Row],[Total Elec Consumption]]*3.412</f>
        <v>24767.707999999999</v>
      </c>
      <c r="AM1615" s="9">
        <f>Table1[[#This Row],[Total Gas Consumption]]*1</f>
        <v>0</v>
      </c>
      <c r="AN1615" s="9">
        <f>Table1[[#This Row],[Total Steam Consumption]]*950/1000</f>
        <v>0</v>
      </c>
      <c r="AO1615" s="9">
        <f>Table1[[#This Row],[Total HW Consumption]]</f>
        <v>0</v>
      </c>
      <c r="AP1615" s="9">
        <f>Table1[[#This Row],[Total CHW Consumption]]</f>
        <v>0</v>
      </c>
      <c r="AQ1615" s="9">
        <f>Table1[[#This Row],[Total DW Consumption]]*0</f>
        <v>0</v>
      </c>
      <c r="AR1615" s="9">
        <f>SUM(Table1[[#This Row],[Total Elec Energy]:[Total DW Energy]])</f>
        <v>24767.707999999999</v>
      </c>
      <c r="AS1615" s="7">
        <f>IFERROR(Table1[[#This Row],[Total Building Energy (kBTU)]]/Table1[[#This Row],[Building Area]],0)</f>
        <v>1.0293287341035657</v>
      </c>
    </row>
    <row r="1616" spans="1:45" x14ac:dyDescent="0.25">
      <c r="A1616" s="4">
        <v>44531</v>
      </c>
      <c r="B1616" t="s">
        <v>194</v>
      </c>
      <c r="C1616">
        <f>VLOOKUP(Table1[[#This Row],[Building]],Building_Areas,2,FALSE)</f>
        <v>93667</v>
      </c>
      <c r="F1616">
        <v>208603.56133333329</v>
      </c>
      <c r="G1616">
        <v>2.2270763591588638</v>
      </c>
      <c r="H1616">
        <v>0</v>
      </c>
      <c r="I1616">
        <v>8118.9999999999991</v>
      </c>
      <c r="K1616">
        <v>68200</v>
      </c>
      <c r="L1616">
        <v>180833.33333333331</v>
      </c>
      <c r="AF1616" s="9">
        <f>SUMIF(Table1[[#Headers],[Steam Consumption]:[CHW Consumption_2]], "Elec*",D1616:AE1616)</f>
        <v>8118.9999999999991</v>
      </c>
      <c r="AG1616" s="9">
        <f>SUMIF(Table1[[#Headers],[Steam Consumption]:[CHW Consumption_2]], "Gas*",D1616:AE1616)</f>
        <v>0</v>
      </c>
      <c r="AH1616" s="9">
        <f>SUMIF(Table1[[#Headers],[Steam Consumption]:[CHW Consumption_2]], "Steam*",D1616:AE1616)</f>
        <v>0</v>
      </c>
      <c r="AI1616" s="9">
        <f>SUMIF(Table1[[#Headers],[Steam Consumption]:[CHW Consumption_2]], "HW *",D1616:AE1616)</f>
        <v>68200</v>
      </c>
      <c r="AJ1616" s="9">
        <f>SUMIF(Table1[[#Headers],[Steam Consumption]:[CHW Consumption_2]], "CHW*",D1616:AE1616)</f>
        <v>0</v>
      </c>
      <c r="AK1616" s="9">
        <f>SUMIF(Table1[[#Headers],[Steam Consumption]:[CHW Consumption_2]], "DW*",D1616:AE1616)</f>
        <v>180833.33333333331</v>
      </c>
      <c r="AL1616" s="9">
        <f>Table1[[#This Row],[Total Elec Consumption]]*3.412</f>
        <v>27702.027999999995</v>
      </c>
      <c r="AM1616" s="9">
        <f>Table1[[#This Row],[Total Gas Consumption]]*1</f>
        <v>0</v>
      </c>
      <c r="AN1616" s="9">
        <f>Table1[[#This Row],[Total Steam Consumption]]*950/1000</f>
        <v>0</v>
      </c>
      <c r="AO1616" s="9">
        <f>Table1[[#This Row],[Total HW Consumption]]</f>
        <v>68200</v>
      </c>
      <c r="AP1616" s="9">
        <f>Table1[[#This Row],[Total CHW Consumption]]</f>
        <v>0</v>
      </c>
      <c r="AQ1616" s="9">
        <f>Table1[[#This Row],[Total DW Consumption]]*0</f>
        <v>0</v>
      </c>
      <c r="AR1616" s="9">
        <f>SUM(Table1[[#This Row],[Total Elec Energy]:[Total DW Energy]])</f>
        <v>95902.027999999991</v>
      </c>
      <c r="AS1616" s="7">
        <f>IFERROR(Table1[[#This Row],[Total Building Energy (kBTU)]]/Table1[[#This Row],[Building Area]],0)</f>
        <v>1.0238614239806976</v>
      </c>
    </row>
    <row r="1617" spans="1:45" x14ac:dyDescent="0.25">
      <c r="A1617" s="4">
        <v>44531</v>
      </c>
      <c r="B1617" t="s">
        <v>77</v>
      </c>
      <c r="C1617">
        <f>VLOOKUP(Table1[[#This Row],[Building]],Building_Areas,2,FALSE)</f>
        <v>133990</v>
      </c>
      <c r="D1617">
        <v>0</v>
      </c>
      <c r="H1617">
        <v>40185.300000000003</v>
      </c>
      <c r="I1617">
        <v>0</v>
      </c>
      <c r="M1617">
        <v>0</v>
      </c>
      <c r="N1617">
        <v>0</v>
      </c>
      <c r="AF1617" s="9">
        <f>SUMIF(Table1[[#Headers],[Steam Consumption]:[CHW Consumption_2]], "Elec*",D1617:AE1617)</f>
        <v>40185.300000000003</v>
      </c>
      <c r="AG1617" s="9">
        <f>SUMIF(Table1[[#Headers],[Steam Consumption]:[CHW Consumption_2]], "Gas*",D1617:AE1617)</f>
        <v>0</v>
      </c>
      <c r="AH1617" s="9">
        <f>SUMIF(Table1[[#Headers],[Steam Consumption]:[CHW Consumption_2]], "Steam*",D1617:AE1617)</f>
        <v>0</v>
      </c>
      <c r="AI1617" s="9">
        <f>SUMIF(Table1[[#Headers],[Steam Consumption]:[CHW Consumption_2]], "HW *",D1617:AE1617)</f>
        <v>0</v>
      </c>
      <c r="AJ1617" s="9">
        <f>SUMIF(Table1[[#Headers],[Steam Consumption]:[CHW Consumption_2]], "CHW*",D1617:AE1617)</f>
        <v>0</v>
      </c>
      <c r="AK1617" s="9">
        <f>SUMIF(Table1[[#Headers],[Steam Consumption]:[CHW Consumption_2]], "DW*",D1617:AE1617)</f>
        <v>0</v>
      </c>
      <c r="AL1617" s="9">
        <f>Table1[[#This Row],[Total Elec Consumption]]*3.412</f>
        <v>137112.24360000002</v>
      </c>
      <c r="AM1617" s="9">
        <f>Table1[[#This Row],[Total Gas Consumption]]*1</f>
        <v>0</v>
      </c>
      <c r="AN1617" s="9">
        <f>Table1[[#This Row],[Total Steam Consumption]]*950/1000</f>
        <v>0</v>
      </c>
      <c r="AO1617" s="9">
        <f>Table1[[#This Row],[Total HW Consumption]]</f>
        <v>0</v>
      </c>
      <c r="AP1617" s="9">
        <f>Table1[[#This Row],[Total CHW Consumption]]</f>
        <v>0</v>
      </c>
      <c r="AQ1617" s="9">
        <f>Table1[[#This Row],[Total DW Consumption]]*0</f>
        <v>0</v>
      </c>
      <c r="AR1617" s="9">
        <f>SUM(Table1[[#This Row],[Total Elec Energy]:[Total DW Energy]])</f>
        <v>137112.24360000002</v>
      </c>
      <c r="AS1617" s="7">
        <f>IFERROR(Table1[[#This Row],[Total Building Energy (kBTU)]]/Table1[[#This Row],[Building Area]],0)</f>
        <v>1.0233020643331594</v>
      </c>
    </row>
    <row r="1618" spans="1:45" x14ac:dyDescent="0.25">
      <c r="A1618" s="4">
        <v>44593</v>
      </c>
      <c r="B1618" t="s">
        <v>80</v>
      </c>
      <c r="C1618">
        <f>VLOOKUP(Table1[[#This Row],[Building]],Building_Areas,2,FALSE)</f>
        <v>92978</v>
      </c>
      <c r="D1618">
        <v>0</v>
      </c>
      <c r="F1618">
        <v>94884.30799999999</v>
      </c>
      <c r="G1618">
        <v>1.0205027856051969</v>
      </c>
      <c r="H1618">
        <v>17237</v>
      </c>
      <c r="I1618">
        <v>10572</v>
      </c>
      <c r="L1618">
        <v>0</v>
      </c>
      <c r="AF1618" s="9">
        <f>SUMIF(Table1[[#Headers],[Steam Consumption]:[CHW Consumption_2]], "Elec*",D1618:AE1618)</f>
        <v>27809</v>
      </c>
      <c r="AG1618" s="9">
        <f>SUMIF(Table1[[#Headers],[Steam Consumption]:[CHW Consumption_2]], "Gas*",D1618:AE1618)</f>
        <v>0</v>
      </c>
      <c r="AH1618" s="9">
        <f>SUMIF(Table1[[#Headers],[Steam Consumption]:[CHW Consumption_2]], "Steam*",D1618:AE1618)</f>
        <v>0</v>
      </c>
      <c r="AI1618" s="9">
        <f>SUMIF(Table1[[#Headers],[Steam Consumption]:[CHW Consumption_2]], "HW *",D1618:AE1618)</f>
        <v>0</v>
      </c>
      <c r="AJ1618" s="9">
        <f>SUMIF(Table1[[#Headers],[Steam Consumption]:[CHW Consumption_2]], "CHW*",D1618:AE1618)</f>
        <v>0</v>
      </c>
      <c r="AK1618" s="9">
        <f>SUMIF(Table1[[#Headers],[Steam Consumption]:[CHW Consumption_2]], "DW*",D1618:AE1618)</f>
        <v>0</v>
      </c>
      <c r="AL1618" s="9">
        <f>Table1[[#This Row],[Total Elec Consumption]]*3.412</f>
        <v>94884.308000000005</v>
      </c>
      <c r="AM1618" s="9">
        <f>Table1[[#This Row],[Total Gas Consumption]]*1</f>
        <v>0</v>
      </c>
      <c r="AN1618" s="9">
        <f>Table1[[#This Row],[Total Steam Consumption]]*950/1000</f>
        <v>0</v>
      </c>
      <c r="AO1618" s="9">
        <f>Table1[[#This Row],[Total HW Consumption]]</f>
        <v>0</v>
      </c>
      <c r="AP1618" s="9">
        <f>Table1[[#This Row],[Total CHW Consumption]]</f>
        <v>0</v>
      </c>
      <c r="AQ1618" s="9">
        <f>Table1[[#This Row],[Total DW Consumption]]*0</f>
        <v>0</v>
      </c>
      <c r="AR1618" s="9">
        <f>SUM(Table1[[#This Row],[Total Elec Energy]:[Total DW Energy]])</f>
        <v>94884.308000000005</v>
      </c>
      <c r="AS1618" s="7">
        <f>IFERROR(Table1[[#This Row],[Total Building Energy (kBTU)]]/Table1[[#This Row],[Building Area]],0)</f>
        <v>1.0205027856051969</v>
      </c>
    </row>
    <row r="1619" spans="1:45" x14ac:dyDescent="0.25">
      <c r="A1619" s="4">
        <v>44228</v>
      </c>
      <c r="B1619" t="s">
        <v>110</v>
      </c>
      <c r="C1619">
        <f>VLOOKUP(Table1[[#This Row],[Building]],Building_Areas,2,FALSE)</f>
        <v>24062</v>
      </c>
      <c r="E1619">
        <v>441.53846153846149</v>
      </c>
      <c r="F1619">
        <v>24537.172283076921</v>
      </c>
      <c r="G1619">
        <v>1.019747829900961</v>
      </c>
      <c r="H1619">
        <v>4152.6153846153848</v>
      </c>
      <c r="I1619">
        <v>2597.2800000000002</v>
      </c>
      <c r="L1619">
        <v>0</v>
      </c>
      <c r="AF1619" s="9">
        <f>SUMIF(Table1[[#Headers],[Steam Consumption]:[CHW Consumption_2]], "Elec*",D1619:AE1619)</f>
        <v>7191.4338461538464</v>
      </c>
      <c r="AG1619" s="9">
        <f>SUMIF(Table1[[#Headers],[Steam Consumption]:[CHW Consumption_2]], "Gas*",D1619:AE1619)</f>
        <v>0</v>
      </c>
      <c r="AH1619" s="9">
        <f>SUMIF(Table1[[#Headers],[Steam Consumption]:[CHW Consumption_2]], "Steam*",D1619:AE1619)</f>
        <v>0</v>
      </c>
      <c r="AI1619" s="9">
        <f>SUMIF(Table1[[#Headers],[Steam Consumption]:[CHW Consumption_2]], "HW *",D1619:AE1619)</f>
        <v>0</v>
      </c>
      <c r="AJ1619" s="9">
        <f>SUMIF(Table1[[#Headers],[Steam Consumption]:[CHW Consumption_2]], "CHW*",D1619:AE1619)</f>
        <v>0</v>
      </c>
      <c r="AK1619" s="9">
        <f>SUMIF(Table1[[#Headers],[Steam Consumption]:[CHW Consumption_2]], "DW*",D1619:AE1619)</f>
        <v>0</v>
      </c>
      <c r="AL1619" s="9">
        <f>Table1[[#This Row],[Total Elec Consumption]]*3.412</f>
        <v>24537.172283076925</v>
      </c>
      <c r="AM1619" s="9">
        <f>Table1[[#This Row],[Total Gas Consumption]]*1</f>
        <v>0</v>
      </c>
      <c r="AN1619" s="9">
        <f>Table1[[#This Row],[Total Steam Consumption]]*950/1000</f>
        <v>0</v>
      </c>
      <c r="AO1619" s="9">
        <f>Table1[[#This Row],[Total HW Consumption]]</f>
        <v>0</v>
      </c>
      <c r="AP1619" s="9">
        <f>Table1[[#This Row],[Total CHW Consumption]]</f>
        <v>0</v>
      </c>
      <c r="AQ1619" s="9">
        <f>Table1[[#This Row],[Total DW Consumption]]*0</f>
        <v>0</v>
      </c>
      <c r="AR1619" s="9">
        <f>SUM(Table1[[#This Row],[Total Elec Energy]:[Total DW Energy]])</f>
        <v>24537.172283076925</v>
      </c>
      <c r="AS1619" s="7">
        <f>IFERROR(Table1[[#This Row],[Total Building Energy (kBTU)]]/Table1[[#This Row],[Building Area]],0)</f>
        <v>1.019747829900961</v>
      </c>
    </row>
    <row r="1620" spans="1:45" x14ac:dyDescent="0.25">
      <c r="A1620" s="4">
        <v>43405</v>
      </c>
      <c r="B1620" t="s">
        <v>80</v>
      </c>
      <c r="C1620">
        <f>VLOOKUP(Table1[[#This Row],[Building]],Building_Areas,2,FALSE)</f>
        <v>92978</v>
      </c>
      <c r="D1620">
        <v>0</v>
      </c>
      <c r="F1620">
        <v>94810.95</v>
      </c>
      <c r="G1620">
        <v>1.019713803265289</v>
      </c>
      <c r="H1620">
        <v>16522.5</v>
      </c>
      <c r="I1620">
        <v>11265</v>
      </c>
      <c r="L1620">
        <v>0</v>
      </c>
      <c r="AF1620" s="9">
        <f>SUMIF(Table1[[#Headers],[Steam Consumption]:[CHW Consumption_2]], "Elec*",D1620:AE1620)</f>
        <v>27787.5</v>
      </c>
      <c r="AG1620" s="9">
        <f>SUMIF(Table1[[#Headers],[Steam Consumption]:[CHW Consumption_2]], "Gas*",D1620:AE1620)</f>
        <v>0</v>
      </c>
      <c r="AH1620" s="9">
        <f>SUMIF(Table1[[#Headers],[Steam Consumption]:[CHW Consumption_2]], "Steam*",D1620:AE1620)</f>
        <v>0</v>
      </c>
      <c r="AI1620" s="9">
        <f>SUMIF(Table1[[#Headers],[Steam Consumption]:[CHW Consumption_2]], "HW *",D1620:AE1620)</f>
        <v>0</v>
      </c>
      <c r="AJ1620" s="9">
        <f>SUMIF(Table1[[#Headers],[Steam Consumption]:[CHW Consumption_2]], "CHW*",D1620:AE1620)</f>
        <v>0</v>
      </c>
      <c r="AK1620" s="9">
        <f>SUMIF(Table1[[#Headers],[Steam Consumption]:[CHW Consumption_2]], "DW*",D1620:AE1620)</f>
        <v>0</v>
      </c>
      <c r="AL1620" s="9">
        <f>Table1[[#This Row],[Total Elec Consumption]]*3.412</f>
        <v>94810.95</v>
      </c>
      <c r="AM1620" s="9">
        <f>Table1[[#This Row],[Total Gas Consumption]]*1</f>
        <v>0</v>
      </c>
      <c r="AN1620" s="9">
        <f>Table1[[#This Row],[Total Steam Consumption]]*950/1000</f>
        <v>0</v>
      </c>
      <c r="AO1620" s="9">
        <f>Table1[[#This Row],[Total HW Consumption]]</f>
        <v>0</v>
      </c>
      <c r="AP1620" s="9">
        <f>Table1[[#This Row],[Total CHW Consumption]]</f>
        <v>0</v>
      </c>
      <c r="AQ1620" s="9">
        <f>Table1[[#This Row],[Total DW Consumption]]*0</f>
        <v>0</v>
      </c>
      <c r="AR1620" s="9">
        <f>SUM(Table1[[#This Row],[Total Elec Energy]:[Total DW Energy]])</f>
        <v>94810.95</v>
      </c>
      <c r="AS1620" s="7">
        <f>IFERROR(Table1[[#This Row],[Total Building Energy (kBTU)]]/Table1[[#This Row],[Building Area]],0)</f>
        <v>1.0197138032652886</v>
      </c>
    </row>
    <row r="1621" spans="1:45" x14ac:dyDescent="0.25">
      <c r="A1621" s="4">
        <v>44378</v>
      </c>
      <c r="B1621" t="s">
        <v>73</v>
      </c>
      <c r="C1621">
        <f>VLOOKUP(Table1[[#This Row],[Building]],Building_Areas,2,FALSE)</f>
        <v>18360</v>
      </c>
      <c r="E1621">
        <v>5473.5666666666666</v>
      </c>
      <c r="F1621">
        <v>18675.809466666669</v>
      </c>
      <c r="G1621">
        <v>1.0172009513435001</v>
      </c>
      <c r="AF1621" s="9">
        <f>SUMIF(Table1[[#Headers],[Steam Consumption]:[CHW Consumption_2]], "Elec*",D1621:AE1621)</f>
        <v>5473.5666666666666</v>
      </c>
      <c r="AG1621" s="9">
        <f>SUMIF(Table1[[#Headers],[Steam Consumption]:[CHW Consumption_2]], "Gas*",D1621:AE1621)</f>
        <v>0</v>
      </c>
      <c r="AH1621" s="9">
        <f>SUMIF(Table1[[#Headers],[Steam Consumption]:[CHW Consumption_2]], "Steam*",D1621:AE1621)</f>
        <v>0</v>
      </c>
      <c r="AI1621" s="9">
        <f>SUMIF(Table1[[#Headers],[Steam Consumption]:[CHW Consumption_2]], "HW *",D1621:AE1621)</f>
        <v>0</v>
      </c>
      <c r="AJ1621" s="9">
        <f>SUMIF(Table1[[#Headers],[Steam Consumption]:[CHW Consumption_2]], "CHW*",D1621:AE1621)</f>
        <v>0</v>
      </c>
      <c r="AK1621" s="9">
        <f>SUMIF(Table1[[#Headers],[Steam Consumption]:[CHW Consumption_2]], "DW*",D1621:AE1621)</f>
        <v>0</v>
      </c>
      <c r="AL1621" s="9">
        <f>Table1[[#This Row],[Total Elec Consumption]]*3.412</f>
        <v>18675.809466666666</v>
      </c>
      <c r="AM1621" s="9">
        <f>Table1[[#This Row],[Total Gas Consumption]]*1</f>
        <v>0</v>
      </c>
      <c r="AN1621" s="9">
        <f>Table1[[#This Row],[Total Steam Consumption]]*950/1000</f>
        <v>0</v>
      </c>
      <c r="AO1621" s="9">
        <f>Table1[[#This Row],[Total HW Consumption]]</f>
        <v>0</v>
      </c>
      <c r="AP1621" s="9">
        <f>Table1[[#This Row],[Total CHW Consumption]]</f>
        <v>0</v>
      </c>
      <c r="AQ1621" s="9">
        <f>Table1[[#This Row],[Total DW Consumption]]*0</f>
        <v>0</v>
      </c>
      <c r="AR1621" s="9">
        <f>SUM(Table1[[#This Row],[Total Elec Energy]:[Total DW Energy]])</f>
        <v>18675.809466666666</v>
      </c>
      <c r="AS1621" s="7">
        <f>IFERROR(Table1[[#This Row],[Total Building Energy (kBTU)]]/Table1[[#This Row],[Building Area]],0)</f>
        <v>1.0172009513435003</v>
      </c>
    </row>
    <row r="1622" spans="1:45" x14ac:dyDescent="0.25">
      <c r="A1622" s="4">
        <v>44287</v>
      </c>
      <c r="B1622" t="s">
        <v>194</v>
      </c>
      <c r="C1622">
        <f>VLOOKUP(Table1[[#This Row],[Building]],Building_Areas,2,FALSE)</f>
        <v>93667</v>
      </c>
      <c r="F1622">
        <v>267600.41399999999</v>
      </c>
      <c r="G1622">
        <v>2.8569337546841469</v>
      </c>
      <c r="H1622">
        <v>0</v>
      </c>
      <c r="I1622">
        <v>9947</v>
      </c>
      <c r="K1622">
        <v>61250</v>
      </c>
      <c r="L1622">
        <v>233600</v>
      </c>
      <c r="AF1622" s="9">
        <f>SUMIF(Table1[[#Headers],[Steam Consumption]:[CHW Consumption_2]], "Elec*",D1622:AE1622)</f>
        <v>9947</v>
      </c>
      <c r="AG1622" s="9">
        <f>SUMIF(Table1[[#Headers],[Steam Consumption]:[CHW Consumption_2]], "Gas*",D1622:AE1622)</f>
        <v>0</v>
      </c>
      <c r="AH1622" s="9">
        <f>SUMIF(Table1[[#Headers],[Steam Consumption]:[CHW Consumption_2]], "Steam*",D1622:AE1622)</f>
        <v>0</v>
      </c>
      <c r="AI1622" s="9">
        <f>SUMIF(Table1[[#Headers],[Steam Consumption]:[CHW Consumption_2]], "HW *",D1622:AE1622)</f>
        <v>61250</v>
      </c>
      <c r="AJ1622" s="9">
        <f>SUMIF(Table1[[#Headers],[Steam Consumption]:[CHW Consumption_2]], "CHW*",D1622:AE1622)</f>
        <v>0</v>
      </c>
      <c r="AK1622" s="9">
        <f>SUMIF(Table1[[#Headers],[Steam Consumption]:[CHW Consumption_2]], "DW*",D1622:AE1622)</f>
        <v>233600</v>
      </c>
      <c r="AL1622" s="9">
        <f>Table1[[#This Row],[Total Elec Consumption]]*3.412</f>
        <v>33939.163999999997</v>
      </c>
      <c r="AM1622" s="9">
        <f>Table1[[#This Row],[Total Gas Consumption]]*1</f>
        <v>0</v>
      </c>
      <c r="AN1622" s="9">
        <f>Table1[[#This Row],[Total Steam Consumption]]*950/1000</f>
        <v>0</v>
      </c>
      <c r="AO1622" s="9">
        <f>Table1[[#This Row],[Total HW Consumption]]</f>
        <v>61250</v>
      </c>
      <c r="AP1622" s="9">
        <f>Table1[[#This Row],[Total CHW Consumption]]</f>
        <v>0</v>
      </c>
      <c r="AQ1622" s="9">
        <f>Table1[[#This Row],[Total DW Consumption]]*0</f>
        <v>0</v>
      </c>
      <c r="AR1622" s="9">
        <f>SUM(Table1[[#This Row],[Total Elec Energy]:[Total DW Energy]])</f>
        <v>95189.16399999999</v>
      </c>
      <c r="AS1622" s="7">
        <f>IFERROR(Table1[[#This Row],[Total Building Energy (kBTU)]]/Table1[[#This Row],[Building Area]],0)</f>
        <v>1.0162508033779238</v>
      </c>
    </row>
    <row r="1623" spans="1:45" x14ac:dyDescent="0.25">
      <c r="A1623" s="4">
        <v>43556</v>
      </c>
      <c r="B1623" t="s">
        <v>80</v>
      </c>
      <c r="C1623">
        <f>VLOOKUP(Table1[[#This Row],[Building]],Building_Areas,2,FALSE)</f>
        <v>92978</v>
      </c>
      <c r="D1623">
        <v>0</v>
      </c>
      <c r="F1623">
        <v>94422.820735785965</v>
      </c>
      <c r="G1623">
        <v>1.015539382819441</v>
      </c>
      <c r="H1623">
        <v>18514.61538461539</v>
      </c>
      <c r="I1623">
        <v>9159.1304347826081</v>
      </c>
      <c r="L1623">
        <v>0</v>
      </c>
      <c r="AF1623" s="9">
        <f>SUMIF(Table1[[#Headers],[Steam Consumption]:[CHW Consumption_2]], "Elec*",D1623:AE1623)</f>
        <v>27673.745819397998</v>
      </c>
      <c r="AG1623" s="9">
        <f>SUMIF(Table1[[#Headers],[Steam Consumption]:[CHW Consumption_2]], "Gas*",D1623:AE1623)</f>
        <v>0</v>
      </c>
      <c r="AH1623" s="9">
        <f>SUMIF(Table1[[#Headers],[Steam Consumption]:[CHW Consumption_2]], "Steam*",D1623:AE1623)</f>
        <v>0</v>
      </c>
      <c r="AI1623" s="9">
        <f>SUMIF(Table1[[#Headers],[Steam Consumption]:[CHW Consumption_2]], "HW *",D1623:AE1623)</f>
        <v>0</v>
      </c>
      <c r="AJ1623" s="9">
        <f>SUMIF(Table1[[#Headers],[Steam Consumption]:[CHW Consumption_2]], "CHW*",D1623:AE1623)</f>
        <v>0</v>
      </c>
      <c r="AK1623" s="9">
        <f>SUMIF(Table1[[#Headers],[Steam Consumption]:[CHW Consumption_2]], "DW*",D1623:AE1623)</f>
        <v>0</v>
      </c>
      <c r="AL1623" s="9">
        <f>Table1[[#This Row],[Total Elec Consumption]]*3.412</f>
        <v>94422.820735785965</v>
      </c>
      <c r="AM1623" s="9">
        <f>Table1[[#This Row],[Total Gas Consumption]]*1</f>
        <v>0</v>
      </c>
      <c r="AN1623" s="9">
        <f>Table1[[#This Row],[Total Steam Consumption]]*950/1000</f>
        <v>0</v>
      </c>
      <c r="AO1623" s="9">
        <f>Table1[[#This Row],[Total HW Consumption]]</f>
        <v>0</v>
      </c>
      <c r="AP1623" s="9">
        <f>Table1[[#This Row],[Total CHW Consumption]]</f>
        <v>0</v>
      </c>
      <c r="AQ1623" s="9">
        <f>Table1[[#This Row],[Total DW Consumption]]*0</f>
        <v>0</v>
      </c>
      <c r="AR1623" s="9">
        <f>SUM(Table1[[#This Row],[Total Elec Energy]:[Total DW Energy]])</f>
        <v>94422.820735785965</v>
      </c>
      <c r="AS1623" s="7">
        <f>IFERROR(Table1[[#This Row],[Total Building Energy (kBTU)]]/Table1[[#This Row],[Building Area]],0)</f>
        <v>1.0155393828194408</v>
      </c>
    </row>
    <row r="1624" spans="1:45" x14ac:dyDescent="0.25">
      <c r="A1624" s="4">
        <v>44440</v>
      </c>
      <c r="B1624" t="s">
        <v>73</v>
      </c>
      <c r="C1624">
        <f>VLOOKUP(Table1[[#This Row],[Building]],Building_Areas,2,FALSE)</f>
        <v>18360</v>
      </c>
      <c r="E1624">
        <v>5456</v>
      </c>
      <c r="F1624">
        <v>18615.871999999999</v>
      </c>
      <c r="G1624">
        <v>1.0139363834422661</v>
      </c>
      <c r="AF1624" s="9">
        <f>SUMIF(Table1[[#Headers],[Steam Consumption]:[CHW Consumption_2]], "Elec*",D1624:AE1624)</f>
        <v>5456</v>
      </c>
      <c r="AG1624" s="9">
        <f>SUMIF(Table1[[#Headers],[Steam Consumption]:[CHW Consumption_2]], "Gas*",D1624:AE1624)</f>
        <v>0</v>
      </c>
      <c r="AH1624" s="9">
        <f>SUMIF(Table1[[#Headers],[Steam Consumption]:[CHW Consumption_2]], "Steam*",D1624:AE1624)</f>
        <v>0</v>
      </c>
      <c r="AI1624" s="9">
        <f>SUMIF(Table1[[#Headers],[Steam Consumption]:[CHW Consumption_2]], "HW *",D1624:AE1624)</f>
        <v>0</v>
      </c>
      <c r="AJ1624" s="9">
        <f>SUMIF(Table1[[#Headers],[Steam Consumption]:[CHW Consumption_2]], "CHW*",D1624:AE1624)</f>
        <v>0</v>
      </c>
      <c r="AK1624" s="9">
        <f>SUMIF(Table1[[#Headers],[Steam Consumption]:[CHW Consumption_2]], "DW*",D1624:AE1624)</f>
        <v>0</v>
      </c>
      <c r="AL1624" s="9">
        <f>Table1[[#This Row],[Total Elec Consumption]]*3.412</f>
        <v>18615.871999999999</v>
      </c>
      <c r="AM1624" s="9">
        <f>Table1[[#This Row],[Total Gas Consumption]]*1</f>
        <v>0</v>
      </c>
      <c r="AN1624" s="9">
        <f>Table1[[#This Row],[Total Steam Consumption]]*950/1000</f>
        <v>0</v>
      </c>
      <c r="AO1624" s="9">
        <f>Table1[[#This Row],[Total HW Consumption]]</f>
        <v>0</v>
      </c>
      <c r="AP1624" s="9">
        <f>Table1[[#This Row],[Total CHW Consumption]]</f>
        <v>0</v>
      </c>
      <c r="AQ1624" s="9">
        <f>Table1[[#This Row],[Total DW Consumption]]*0</f>
        <v>0</v>
      </c>
      <c r="AR1624" s="9">
        <f>SUM(Table1[[#This Row],[Total Elec Energy]:[Total DW Energy]])</f>
        <v>18615.871999999999</v>
      </c>
      <c r="AS1624" s="7">
        <f>IFERROR(Table1[[#This Row],[Total Building Energy (kBTU)]]/Table1[[#This Row],[Building Area]],0)</f>
        <v>1.0139363834422657</v>
      </c>
    </row>
    <row r="1625" spans="1:45" x14ac:dyDescent="0.25">
      <c r="A1625" s="4">
        <v>44105</v>
      </c>
      <c r="B1625" t="s">
        <v>109</v>
      </c>
      <c r="C1625">
        <f>VLOOKUP(Table1[[#This Row],[Building]],Building_Areas,2,FALSE)</f>
        <v>30886</v>
      </c>
      <c r="E1625">
        <v>9073</v>
      </c>
      <c r="F1625">
        <v>30957.245999999999</v>
      </c>
      <c r="G1625">
        <v>1.0023067409182149</v>
      </c>
      <c r="K1625">
        <v>0</v>
      </c>
      <c r="N1625">
        <v>170</v>
      </c>
      <c r="AF1625" s="9">
        <f>SUMIF(Table1[[#Headers],[Steam Consumption]:[CHW Consumption_2]], "Elec*",D1625:AE1625)</f>
        <v>9073</v>
      </c>
      <c r="AG1625" s="9">
        <f>SUMIF(Table1[[#Headers],[Steam Consumption]:[CHW Consumption_2]], "Gas*",D1625:AE1625)</f>
        <v>0</v>
      </c>
      <c r="AH1625" s="9">
        <f>SUMIF(Table1[[#Headers],[Steam Consumption]:[CHW Consumption_2]], "Steam*",D1625:AE1625)</f>
        <v>0</v>
      </c>
      <c r="AI1625" s="9">
        <f>SUMIF(Table1[[#Headers],[Steam Consumption]:[CHW Consumption_2]], "HW *",D1625:AE1625)</f>
        <v>0</v>
      </c>
      <c r="AJ1625" s="9">
        <f>SUMIF(Table1[[#Headers],[Steam Consumption]:[CHW Consumption_2]], "CHW*",D1625:AE1625)</f>
        <v>170</v>
      </c>
      <c r="AK1625" s="9">
        <f>SUMIF(Table1[[#Headers],[Steam Consumption]:[CHW Consumption_2]], "DW*",D1625:AE1625)</f>
        <v>0</v>
      </c>
      <c r="AL1625" s="9">
        <f>Table1[[#This Row],[Total Elec Consumption]]*3.412</f>
        <v>30957.076000000001</v>
      </c>
      <c r="AM1625" s="9">
        <f>Table1[[#This Row],[Total Gas Consumption]]*1</f>
        <v>0</v>
      </c>
      <c r="AN1625" s="9">
        <f>Table1[[#This Row],[Total Steam Consumption]]*950/1000</f>
        <v>0</v>
      </c>
      <c r="AO1625" s="9">
        <f>Table1[[#This Row],[Total HW Consumption]]</f>
        <v>0</v>
      </c>
      <c r="AP1625" s="9">
        <f>Table1[[#This Row],[Total CHW Consumption]]</f>
        <v>170</v>
      </c>
      <c r="AQ1625" s="9">
        <f>Table1[[#This Row],[Total DW Consumption]]*0</f>
        <v>0</v>
      </c>
      <c r="AR1625" s="9">
        <f>SUM(Table1[[#This Row],[Total Elec Energy]:[Total DW Energy]])</f>
        <v>31127.076000000001</v>
      </c>
      <c r="AS1625" s="7">
        <f>IFERROR(Table1[[#This Row],[Total Building Energy (kBTU)]]/Table1[[#This Row],[Building Area]],0)</f>
        <v>1.0078053487016772</v>
      </c>
    </row>
    <row r="1626" spans="1:45" x14ac:dyDescent="0.25">
      <c r="A1626" s="4">
        <v>43160</v>
      </c>
      <c r="B1626" t="s">
        <v>66</v>
      </c>
      <c r="C1626">
        <f>VLOOKUP(Table1[[#This Row],[Building]],Building_Areas,2,FALSE)</f>
        <v>39542</v>
      </c>
      <c r="E1626">
        <v>11656</v>
      </c>
      <c r="AF1626" s="9">
        <f>SUMIF(Table1[[#Headers],[Steam Consumption]:[CHW Consumption_2]], "Elec*",D1626:AE1626)</f>
        <v>11656</v>
      </c>
      <c r="AG1626" s="9">
        <f>SUMIF(Table1[[#Headers],[Steam Consumption]:[CHW Consumption_2]], "Gas*",D1626:AE1626)</f>
        <v>0</v>
      </c>
      <c r="AH1626" s="9">
        <f>SUMIF(Table1[[#Headers],[Steam Consumption]:[CHW Consumption_2]], "Steam*",D1626:AE1626)</f>
        <v>0</v>
      </c>
      <c r="AI1626" s="9">
        <f>SUMIF(Table1[[#Headers],[Steam Consumption]:[CHW Consumption_2]], "HW *",D1626:AE1626)</f>
        <v>0</v>
      </c>
      <c r="AJ1626" s="9">
        <f>SUMIF(Table1[[#Headers],[Steam Consumption]:[CHW Consumption_2]], "CHW*",D1626:AE1626)</f>
        <v>0</v>
      </c>
      <c r="AK1626" s="9">
        <f>SUMIF(Table1[[#Headers],[Steam Consumption]:[CHW Consumption_2]], "DW*",D1626:AE1626)</f>
        <v>0</v>
      </c>
      <c r="AL1626" s="9">
        <f>Table1[[#This Row],[Total Elec Consumption]]*3.412</f>
        <v>39770.271999999997</v>
      </c>
      <c r="AM1626" s="9">
        <f>Table1[[#This Row],[Total Gas Consumption]]*1</f>
        <v>0</v>
      </c>
      <c r="AN1626" s="9">
        <f>Table1[[#This Row],[Total Steam Consumption]]*950/1000</f>
        <v>0</v>
      </c>
      <c r="AO1626" s="9">
        <f>Table1[[#This Row],[Total HW Consumption]]</f>
        <v>0</v>
      </c>
      <c r="AP1626" s="9">
        <f>Table1[[#This Row],[Total CHW Consumption]]</f>
        <v>0</v>
      </c>
      <c r="AQ1626" s="9">
        <f>Table1[[#This Row],[Total DW Consumption]]*0</f>
        <v>0</v>
      </c>
      <c r="AR1626" s="9">
        <f>SUM(Table1[[#This Row],[Total Elec Energy]:[Total DW Energy]])</f>
        <v>39770.271999999997</v>
      </c>
      <c r="AS1626" s="7">
        <f>IFERROR(Table1[[#This Row],[Total Building Energy (kBTU)]]/Table1[[#This Row],[Building Area]],0)</f>
        <v>1.0057728997015831</v>
      </c>
    </row>
    <row r="1627" spans="1:45" x14ac:dyDescent="0.25">
      <c r="A1627" s="4">
        <v>43831</v>
      </c>
      <c r="B1627" t="s">
        <v>66</v>
      </c>
      <c r="C1627">
        <f>VLOOKUP(Table1[[#This Row],[Building]],Building_Areas,2,FALSE)</f>
        <v>39542</v>
      </c>
      <c r="D1627">
        <v>9610</v>
      </c>
      <c r="E1627">
        <v>8975.0344827586214</v>
      </c>
      <c r="F1627">
        <v>8794942.8176551722</v>
      </c>
      <c r="G1627">
        <v>222.42028267804289</v>
      </c>
      <c r="AF1627" s="9">
        <f>SUMIF(Table1[[#Headers],[Steam Consumption]:[CHW Consumption_2]], "Elec*",D1627:AE1627)</f>
        <v>8975.0344827586214</v>
      </c>
      <c r="AG1627" s="9">
        <f>SUMIF(Table1[[#Headers],[Steam Consumption]:[CHW Consumption_2]], "Gas*",D1627:AE1627)</f>
        <v>0</v>
      </c>
      <c r="AH1627" s="9">
        <f>SUMIF(Table1[[#Headers],[Steam Consumption]:[CHW Consumption_2]], "Steam*",D1627:AE1627)</f>
        <v>9610</v>
      </c>
      <c r="AI1627" s="9">
        <f>SUMIF(Table1[[#Headers],[Steam Consumption]:[CHW Consumption_2]], "HW *",D1627:AE1627)</f>
        <v>0</v>
      </c>
      <c r="AJ1627" s="9">
        <f>SUMIF(Table1[[#Headers],[Steam Consumption]:[CHW Consumption_2]], "CHW*",D1627:AE1627)</f>
        <v>0</v>
      </c>
      <c r="AK1627" s="9">
        <f>SUMIF(Table1[[#Headers],[Steam Consumption]:[CHW Consumption_2]], "DW*",D1627:AE1627)</f>
        <v>0</v>
      </c>
      <c r="AL1627" s="9">
        <f>Table1[[#This Row],[Total Elec Consumption]]*3.412</f>
        <v>30622.817655172414</v>
      </c>
      <c r="AM1627" s="9">
        <f>Table1[[#This Row],[Total Gas Consumption]]*1</f>
        <v>0</v>
      </c>
      <c r="AN1627" s="9">
        <f>Table1[[#This Row],[Total Steam Consumption]]*950/1000</f>
        <v>9129.5</v>
      </c>
      <c r="AO1627" s="9">
        <f>Table1[[#This Row],[Total HW Consumption]]</f>
        <v>0</v>
      </c>
      <c r="AP1627" s="9">
        <f>Table1[[#This Row],[Total CHW Consumption]]</f>
        <v>0</v>
      </c>
      <c r="AQ1627" s="9">
        <f>Table1[[#This Row],[Total DW Consumption]]*0</f>
        <v>0</v>
      </c>
      <c r="AR1627" s="9">
        <f>SUM(Table1[[#This Row],[Total Elec Energy]:[Total DW Energy]])</f>
        <v>39752.317655172417</v>
      </c>
      <c r="AS1627" s="7">
        <f>IFERROR(Table1[[#This Row],[Total Building Energy (kBTU)]]/Table1[[#This Row],[Building Area]],0)</f>
        <v>1.0053188421216028</v>
      </c>
    </row>
    <row r="1628" spans="1:45" x14ac:dyDescent="0.25">
      <c r="A1628" s="4">
        <v>43313</v>
      </c>
      <c r="B1628" t="s">
        <v>124</v>
      </c>
      <c r="C1628">
        <f>VLOOKUP(Table1[[#This Row],[Building]],Building_Areas,2,FALSE)</f>
        <v>33317</v>
      </c>
      <c r="E1628">
        <v>9763.3965517241377</v>
      </c>
      <c r="F1628">
        <v>43884.137605914657</v>
      </c>
      <c r="G1628">
        <v>1.317169541252653</v>
      </c>
      <c r="J1628">
        <v>105.714285714319</v>
      </c>
      <c r="AF1628" s="9">
        <f>SUMIF(Table1[[#Headers],[Steam Consumption]:[CHW Consumption_2]], "Elec*",D1628:AE1628)</f>
        <v>9763.3965517241377</v>
      </c>
      <c r="AG1628" s="9">
        <f>SUMIF(Table1[[#Headers],[Steam Consumption]:[CHW Consumption_2]], "Gas*",D1628:AE1628)</f>
        <v>105.714285714319</v>
      </c>
      <c r="AH1628" s="9">
        <f>SUMIF(Table1[[#Headers],[Steam Consumption]:[CHW Consumption_2]], "Steam*",D1628:AE1628)</f>
        <v>0</v>
      </c>
      <c r="AI1628" s="9">
        <f>SUMIF(Table1[[#Headers],[Steam Consumption]:[CHW Consumption_2]], "HW *",D1628:AE1628)</f>
        <v>0</v>
      </c>
      <c r="AJ1628" s="9">
        <f>SUMIF(Table1[[#Headers],[Steam Consumption]:[CHW Consumption_2]], "CHW*",D1628:AE1628)</f>
        <v>0</v>
      </c>
      <c r="AK1628" s="9">
        <f>SUMIF(Table1[[#Headers],[Steam Consumption]:[CHW Consumption_2]], "DW*",D1628:AE1628)</f>
        <v>0</v>
      </c>
      <c r="AL1628" s="9">
        <f>Table1[[#This Row],[Total Elec Consumption]]*3.412</f>
        <v>33312.709034482759</v>
      </c>
      <c r="AM1628" s="9">
        <f>Table1[[#This Row],[Total Gas Consumption]]*1</f>
        <v>105.714285714319</v>
      </c>
      <c r="AN1628" s="9">
        <f>Table1[[#This Row],[Total Steam Consumption]]*950/1000</f>
        <v>0</v>
      </c>
      <c r="AO1628" s="9">
        <f>Table1[[#This Row],[Total HW Consumption]]</f>
        <v>0</v>
      </c>
      <c r="AP1628" s="9">
        <f>Table1[[#This Row],[Total CHW Consumption]]</f>
        <v>0</v>
      </c>
      <c r="AQ1628" s="9">
        <f>Table1[[#This Row],[Total DW Consumption]]*0</f>
        <v>0</v>
      </c>
      <c r="AR1628" s="9">
        <f>SUM(Table1[[#This Row],[Total Elec Energy]:[Total DW Energy]])</f>
        <v>33418.423320197078</v>
      </c>
      <c r="AS1628" s="7">
        <f>IFERROR(Table1[[#This Row],[Total Building Energy (kBTU)]]/Table1[[#This Row],[Building Area]],0)</f>
        <v>1.0030441912596295</v>
      </c>
    </row>
    <row r="1629" spans="1:45" x14ac:dyDescent="0.25">
      <c r="A1629" s="4">
        <v>43678</v>
      </c>
      <c r="B1629" t="s">
        <v>80</v>
      </c>
      <c r="C1629">
        <f>VLOOKUP(Table1[[#This Row],[Building]],Building_Areas,2,FALSE)</f>
        <v>92978</v>
      </c>
      <c r="D1629">
        <v>0</v>
      </c>
      <c r="F1629">
        <v>93072.510003809526</v>
      </c>
      <c r="G1629">
        <v>1.0010164770570411</v>
      </c>
      <c r="H1629">
        <v>14038.04</v>
      </c>
      <c r="I1629">
        <v>13239.95238095238</v>
      </c>
      <c r="L1629">
        <v>0</v>
      </c>
      <c r="AF1629" s="9">
        <f>SUMIF(Table1[[#Headers],[Steam Consumption]:[CHW Consumption_2]], "Elec*",D1629:AE1629)</f>
        <v>27277.992380952383</v>
      </c>
      <c r="AG1629" s="9">
        <f>SUMIF(Table1[[#Headers],[Steam Consumption]:[CHW Consumption_2]], "Gas*",D1629:AE1629)</f>
        <v>0</v>
      </c>
      <c r="AH1629" s="9">
        <f>SUMIF(Table1[[#Headers],[Steam Consumption]:[CHW Consumption_2]], "Steam*",D1629:AE1629)</f>
        <v>0</v>
      </c>
      <c r="AI1629" s="9">
        <f>SUMIF(Table1[[#Headers],[Steam Consumption]:[CHW Consumption_2]], "HW *",D1629:AE1629)</f>
        <v>0</v>
      </c>
      <c r="AJ1629" s="9">
        <f>SUMIF(Table1[[#Headers],[Steam Consumption]:[CHW Consumption_2]], "CHW*",D1629:AE1629)</f>
        <v>0</v>
      </c>
      <c r="AK1629" s="9">
        <f>SUMIF(Table1[[#Headers],[Steam Consumption]:[CHW Consumption_2]], "DW*",D1629:AE1629)</f>
        <v>0</v>
      </c>
      <c r="AL1629" s="9">
        <f>Table1[[#This Row],[Total Elec Consumption]]*3.412</f>
        <v>93072.510003809526</v>
      </c>
      <c r="AM1629" s="9">
        <f>Table1[[#This Row],[Total Gas Consumption]]*1</f>
        <v>0</v>
      </c>
      <c r="AN1629" s="9">
        <f>Table1[[#This Row],[Total Steam Consumption]]*950/1000</f>
        <v>0</v>
      </c>
      <c r="AO1629" s="9">
        <f>Table1[[#This Row],[Total HW Consumption]]</f>
        <v>0</v>
      </c>
      <c r="AP1629" s="9">
        <f>Table1[[#This Row],[Total CHW Consumption]]</f>
        <v>0</v>
      </c>
      <c r="AQ1629" s="9">
        <f>Table1[[#This Row],[Total DW Consumption]]*0</f>
        <v>0</v>
      </c>
      <c r="AR1629" s="9">
        <f>SUM(Table1[[#This Row],[Total Elec Energy]:[Total DW Energy]])</f>
        <v>93072.510003809526</v>
      </c>
      <c r="AS1629" s="7">
        <f>IFERROR(Table1[[#This Row],[Total Building Energy (kBTU)]]/Table1[[#This Row],[Building Area]],0)</f>
        <v>1.0010164770570407</v>
      </c>
    </row>
    <row r="1630" spans="1:45" x14ac:dyDescent="0.25">
      <c r="A1630" s="4">
        <v>44317</v>
      </c>
      <c r="B1630" t="s">
        <v>61</v>
      </c>
      <c r="C1630">
        <f>VLOOKUP(Table1[[#This Row],[Building]],Building_Areas,2,FALSE)</f>
        <v>41576</v>
      </c>
      <c r="D1630">
        <v>0</v>
      </c>
      <c r="E1630">
        <v>12165</v>
      </c>
      <c r="F1630">
        <v>41506.980000000003</v>
      </c>
      <c r="G1630">
        <v>0.99833990763902236</v>
      </c>
      <c r="AF1630" s="9">
        <f>SUMIF(Table1[[#Headers],[Steam Consumption]:[CHW Consumption_2]], "Elec*",D1630:AE1630)</f>
        <v>12165</v>
      </c>
      <c r="AG1630" s="9">
        <f>SUMIF(Table1[[#Headers],[Steam Consumption]:[CHW Consumption_2]], "Gas*",D1630:AE1630)</f>
        <v>0</v>
      </c>
      <c r="AH1630" s="9">
        <f>SUMIF(Table1[[#Headers],[Steam Consumption]:[CHW Consumption_2]], "Steam*",D1630:AE1630)</f>
        <v>0</v>
      </c>
      <c r="AI1630" s="9">
        <f>SUMIF(Table1[[#Headers],[Steam Consumption]:[CHW Consumption_2]], "HW *",D1630:AE1630)</f>
        <v>0</v>
      </c>
      <c r="AJ1630" s="9">
        <f>SUMIF(Table1[[#Headers],[Steam Consumption]:[CHW Consumption_2]], "CHW*",D1630:AE1630)</f>
        <v>0</v>
      </c>
      <c r="AK1630" s="9">
        <f>SUMIF(Table1[[#Headers],[Steam Consumption]:[CHW Consumption_2]], "DW*",D1630:AE1630)</f>
        <v>0</v>
      </c>
      <c r="AL1630" s="9">
        <f>Table1[[#This Row],[Total Elec Consumption]]*3.412</f>
        <v>41506.979999999996</v>
      </c>
      <c r="AM1630" s="9">
        <f>Table1[[#This Row],[Total Gas Consumption]]*1</f>
        <v>0</v>
      </c>
      <c r="AN1630" s="9">
        <f>Table1[[#This Row],[Total Steam Consumption]]*950/1000</f>
        <v>0</v>
      </c>
      <c r="AO1630" s="9">
        <f>Table1[[#This Row],[Total HW Consumption]]</f>
        <v>0</v>
      </c>
      <c r="AP1630" s="9">
        <f>Table1[[#This Row],[Total CHW Consumption]]</f>
        <v>0</v>
      </c>
      <c r="AQ1630" s="9">
        <f>Table1[[#This Row],[Total DW Consumption]]*0</f>
        <v>0</v>
      </c>
      <c r="AR1630" s="9">
        <f>SUM(Table1[[#This Row],[Total Elec Energy]:[Total DW Energy]])</f>
        <v>41506.979999999996</v>
      </c>
      <c r="AS1630" s="7">
        <f>IFERROR(Table1[[#This Row],[Total Building Energy (kBTU)]]/Table1[[#This Row],[Building Area]],0)</f>
        <v>0.99833990763902236</v>
      </c>
    </row>
    <row r="1631" spans="1:45" x14ac:dyDescent="0.25">
      <c r="A1631" s="4">
        <v>43497</v>
      </c>
      <c r="B1631" t="s">
        <v>77</v>
      </c>
      <c r="C1631">
        <f>VLOOKUP(Table1[[#This Row],[Building]],Building_Areas,2,FALSE)</f>
        <v>133990</v>
      </c>
      <c r="D1631">
        <v>0</v>
      </c>
      <c r="H1631">
        <v>39066.720000000001</v>
      </c>
      <c r="I1631">
        <v>0</v>
      </c>
      <c r="M1631">
        <v>0</v>
      </c>
      <c r="N1631">
        <v>0</v>
      </c>
      <c r="AF1631" s="9">
        <f>SUMIF(Table1[[#Headers],[Steam Consumption]:[CHW Consumption_2]], "Elec*",D1631:AE1631)</f>
        <v>39066.720000000001</v>
      </c>
      <c r="AG1631" s="9">
        <f>SUMIF(Table1[[#Headers],[Steam Consumption]:[CHW Consumption_2]], "Gas*",D1631:AE1631)</f>
        <v>0</v>
      </c>
      <c r="AH1631" s="9">
        <f>SUMIF(Table1[[#Headers],[Steam Consumption]:[CHW Consumption_2]], "Steam*",D1631:AE1631)</f>
        <v>0</v>
      </c>
      <c r="AI1631" s="9">
        <f>SUMIF(Table1[[#Headers],[Steam Consumption]:[CHW Consumption_2]], "HW *",D1631:AE1631)</f>
        <v>0</v>
      </c>
      <c r="AJ1631" s="9">
        <f>SUMIF(Table1[[#Headers],[Steam Consumption]:[CHW Consumption_2]], "CHW*",D1631:AE1631)</f>
        <v>0</v>
      </c>
      <c r="AK1631" s="9">
        <f>SUMIF(Table1[[#Headers],[Steam Consumption]:[CHW Consumption_2]], "DW*",D1631:AE1631)</f>
        <v>0</v>
      </c>
      <c r="AL1631" s="9">
        <f>Table1[[#This Row],[Total Elec Consumption]]*3.412</f>
        <v>133295.64864</v>
      </c>
      <c r="AM1631" s="9">
        <f>Table1[[#This Row],[Total Gas Consumption]]*1</f>
        <v>0</v>
      </c>
      <c r="AN1631" s="9">
        <f>Table1[[#This Row],[Total Steam Consumption]]*950/1000</f>
        <v>0</v>
      </c>
      <c r="AO1631" s="9">
        <f>Table1[[#This Row],[Total HW Consumption]]</f>
        <v>0</v>
      </c>
      <c r="AP1631" s="9">
        <f>Table1[[#This Row],[Total CHW Consumption]]</f>
        <v>0</v>
      </c>
      <c r="AQ1631" s="9">
        <f>Table1[[#This Row],[Total DW Consumption]]*0</f>
        <v>0</v>
      </c>
      <c r="AR1631" s="9">
        <f>SUM(Table1[[#This Row],[Total Elec Energy]:[Total DW Energy]])</f>
        <v>133295.64864</v>
      </c>
      <c r="AS1631" s="7">
        <f>IFERROR(Table1[[#This Row],[Total Building Energy (kBTU)]]/Table1[[#This Row],[Building Area]],0)</f>
        <v>0.99481788670796323</v>
      </c>
    </row>
    <row r="1632" spans="1:45" x14ac:dyDescent="0.25">
      <c r="A1632" s="4">
        <v>43862</v>
      </c>
      <c r="B1632" t="s">
        <v>77</v>
      </c>
      <c r="C1632">
        <f>VLOOKUP(Table1[[#This Row],[Building]],Building_Areas,2,FALSE)</f>
        <v>133990</v>
      </c>
      <c r="D1632">
        <v>0</v>
      </c>
      <c r="H1632">
        <v>39006.160000000003</v>
      </c>
      <c r="I1632">
        <v>0</v>
      </c>
      <c r="M1632">
        <v>0</v>
      </c>
      <c r="N1632">
        <v>0</v>
      </c>
      <c r="AF1632" s="9">
        <f>SUMIF(Table1[[#Headers],[Steam Consumption]:[CHW Consumption_2]], "Elec*",D1632:AE1632)</f>
        <v>39006.160000000003</v>
      </c>
      <c r="AG1632" s="9">
        <f>SUMIF(Table1[[#Headers],[Steam Consumption]:[CHW Consumption_2]], "Gas*",D1632:AE1632)</f>
        <v>0</v>
      </c>
      <c r="AH1632" s="9">
        <f>SUMIF(Table1[[#Headers],[Steam Consumption]:[CHW Consumption_2]], "Steam*",D1632:AE1632)</f>
        <v>0</v>
      </c>
      <c r="AI1632" s="9">
        <f>SUMIF(Table1[[#Headers],[Steam Consumption]:[CHW Consumption_2]], "HW *",D1632:AE1632)</f>
        <v>0</v>
      </c>
      <c r="AJ1632" s="9">
        <f>SUMIF(Table1[[#Headers],[Steam Consumption]:[CHW Consumption_2]], "CHW*",D1632:AE1632)</f>
        <v>0</v>
      </c>
      <c r="AK1632" s="9">
        <f>SUMIF(Table1[[#Headers],[Steam Consumption]:[CHW Consumption_2]], "DW*",D1632:AE1632)</f>
        <v>0</v>
      </c>
      <c r="AL1632" s="9">
        <f>Table1[[#This Row],[Total Elec Consumption]]*3.412</f>
        <v>133089.01792000001</v>
      </c>
      <c r="AM1632" s="9">
        <f>Table1[[#This Row],[Total Gas Consumption]]*1</f>
        <v>0</v>
      </c>
      <c r="AN1632" s="9">
        <f>Table1[[#This Row],[Total Steam Consumption]]*950/1000</f>
        <v>0</v>
      </c>
      <c r="AO1632" s="9">
        <f>Table1[[#This Row],[Total HW Consumption]]</f>
        <v>0</v>
      </c>
      <c r="AP1632" s="9">
        <f>Table1[[#This Row],[Total CHW Consumption]]</f>
        <v>0</v>
      </c>
      <c r="AQ1632" s="9">
        <f>Table1[[#This Row],[Total DW Consumption]]*0</f>
        <v>0</v>
      </c>
      <c r="AR1632" s="9">
        <f>SUM(Table1[[#This Row],[Total Elec Energy]:[Total DW Energy]])</f>
        <v>133089.01792000001</v>
      </c>
      <c r="AS1632" s="7">
        <f>IFERROR(Table1[[#This Row],[Total Building Energy (kBTU)]]/Table1[[#This Row],[Building Area]],0)</f>
        <v>0.99327575132472579</v>
      </c>
    </row>
    <row r="1633" spans="1:45" x14ac:dyDescent="0.25">
      <c r="A1633" s="4">
        <v>44105</v>
      </c>
      <c r="B1633" t="s">
        <v>124</v>
      </c>
      <c r="C1633">
        <f>VLOOKUP(Table1[[#This Row],[Building]],Building_Areas,2,FALSE)</f>
        <v>33317</v>
      </c>
      <c r="E1633">
        <v>5322</v>
      </c>
      <c r="F1633">
        <v>1496158.6640000001</v>
      </c>
      <c r="G1633">
        <v>44.906764234474899</v>
      </c>
      <c r="J1633">
        <v>14780</v>
      </c>
      <c r="AF1633" s="9">
        <f>SUMIF(Table1[[#Headers],[Steam Consumption]:[CHW Consumption_2]], "Elec*",D1633:AE1633)</f>
        <v>5322</v>
      </c>
      <c r="AG1633" s="9">
        <f>SUMIF(Table1[[#Headers],[Steam Consumption]:[CHW Consumption_2]], "Gas*",D1633:AE1633)</f>
        <v>14780</v>
      </c>
      <c r="AH1633" s="9">
        <f>SUMIF(Table1[[#Headers],[Steam Consumption]:[CHW Consumption_2]], "Steam*",D1633:AE1633)</f>
        <v>0</v>
      </c>
      <c r="AI1633" s="9">
        <f>SUMIF(Table1[[#Headers],[Steam Consumption]:[CHW Consumption_2]], "HW *",D1633:AE1633)</f>
        <v>0</v>
      </c>
      <c r="AJ1633" s="9">
        <f>SUMIF(Table1[[#Headers],[Steam Consumption]:[CHW Consumption_2]], "CHW*",D1633:AE1633)</f>
        <v>0</v>
      </c>
      <c r="AK1633" s="9">
        <f>SUMIF(Table1[[#Headers],[Steam Consumption]:[CHW Consumption_2]], "DW*",D1633:AE1633)</f>
        <v>0</v>
      </c>
      <c r="AL1633" s="9">
        <f>Table1[[#This Row],[Total Elec Consumption]]*3.412</f>
        <v>18158.664000000001</v>
      </c>
      <c r="AM1633" s="9">
        <f>Table1[[#This Row],[Total Gas Consumption]]*1</f>
        <v>14780</v>
      </c>
      <c r="AN1633" s="9">
        <f>Table1[[#This Row],[Total Steam Consumption]]*950/1000</f>
        <v>0</v>
      </c>
      <c r="AO1633" s="9">
        <f>Table1[[#This Row],[Total HW Consumption]]</f>
        <v>0</v>
      </c>
      <c r="AP1633" s="9">
        <f>Table1[[#This Row],[Total CHW Consumption]]</f>
        <v>0</v>
      </c>
      <c r="AQ1633" s="9">
        <f>Table1[[#This Row],[Total DW Consumption]]*0</f>
        <v>0</v>
      </c>
      <c r="AR1633" s="9">
        <f>SUM(Table1[[#This Row],[Total Elec Energy]:[Total DW Energy]])</f>
        <v>32938.664000000004</v>
      </c>
      <c r="AS1633" s="7">
        <f>IFERROR(Table1[[#This Row],[Total Building Energy (kBTU)]]/Table1[[#This Row],[Building Area]],0)</f>
        <v>0.98864435573430998</v>
      </c>
    </row>
    <row r="1634" spans="1:45" x14ac:dyDescent="0.25">
      <c r="A1634" s="4">
        <v>43831</v>
      </c>
      <c r="B1634" t="s">
        <v>80</v>
      </c>
      <c r="C1634">
        <f>VLOOKUP(Table1[[#This Row],[Building]],Building_Areas,2,FALSE)</f>
        <v>92978</v>
      </c>
      <c r="D1634">
        <v>0</v>
      </c>
      <c r="F1634">
        <v>91888.850886334607</v>
      </c>
      <c r="G1634">
        <v>0.9882859481418681</v>
      </c>
      <c r="H1634">
        <v>16536.896551724141</v>
      </c>
      <c r="I1634">
        <v>10394.18518518519</v>
      </c>
      <c r="L1634">
        <v>0</v>
      </c>
      <c r="AF1634" s="9">
        <f>SUMIF(Table1[[#Headers],[Steam Consumption]:[CHW Consumption_2]], "Elec*",D1634:AE1634)</f>
        <v>26931.081736909331</v>
      </c>
      <c r="AG1634" s="9">
        <f>SUMIF(Table1[[#Headers],[Steam Consumption]:[CHW Consumption_2]], "Gas*",D1634:AE1634)</f>
        <v>0</v>
      </c>
      <c r="AH1634" s="9">
        <f>SUMIF(Table1[[#Headers],[Steam Consumption]:[CHW Consumption_2]], "Steam*",D1634:AE1634)</f>
        <v>0</v>
      </c>
      <c r="AI1634" s="9">
        <f>SUMIF(Table1[[#Headers],[Steam Consumption]:[CHW Consumption_2]], "HW *",D1634:AE1634)</f>
        <v>0</v>
      </c>
      <c r="AJ1634" s="9">
        <f>SUMIF(Table1[[#Headers],[Steam Consumption]:[CHW Consumption_2]], "CHW*",D1634:AE1634)</f>
        <v>0</v>
      </c>
      <c r="AK1634" s="9">
        <f>SUMIF(Table1[[#Headers],[Steam Consumption]:[CHW Consumption_2]], "DW*",D1634:AE1634)</f>
        <v>0</v>
      </c>
      <c r="AL1634" s="9">
        <f>Table1[[#This Row],[Total Elec Consumption]]*3.412</f>
        <v>91888.850886334636</v>
      </c>
      <c r="AM1634" s="9">
        <f>Table1[[#This Row],[Total Gas Consumption]]*1</f>
        <v>0</v>
      </c>
      <c r="AN1634" s="9">
        <f>Table1[[#This Row],[Total Steam Consumption]]*950/1000</f>
        <v>0</v>
      </c>
      <c r="AO1634" s="9">
        <f>Table1[[#This Row],[Total HW Consumption]]</f>
        <v>0</v>
      </c>
      <c r="AP1634" s="9">
        <f>Table1[[#This Row],[Total CHW Consumption]]</f>
        <v>0</v>
      </c>
      <c r="AQ1634" s="9">
        <f>Table1[[#This Row],[Total DW Consumption]]*0</f>
        <v>0</v>
      </c>
      <c r="AR1634" s="9">
        <f>SUM(Table1[[#This Row],[Total Elec Energy]:[Total DW Energy]])</f>
        <v>91888.850886334636</v>
      </c>
      <c r="AS1634" s="7">
        <f>IFERROR(Table1[[#This Row],[Total Building Energy (kBTU)]]/Table1[[#This Row],[Building Area]],0)</f>
        <v>0.98828594814186832</v>
      </c>
    </row>
    <row r="1635" spans="1:45" x14ac:dyDescent="0.25">
      <c r="A1635" s="4">
        <v>44136</v>
      </c>
      <c r="B1635" t="s">
        <v>65</v>
      </c>
      <c r="C1635">
        <f>VLOOKUP(Table1[[#This Row],[Building]],Building_Areas,2,FALSE)</f>
        <v>82554</v>
      </c>
      <c r="D1635">
        <v>0</v>
      </c>
      <c r="E1635">
        <v>23898.94736842105</v>
      </c>
      <c r="F1635">
        <v>81543.208421052637</v>
      </c>
      <c r="G1635">
        <v>0.98775599511898438</v>
      </c>
      <c r="AF1635" s="9">
        <f>SUMIF(Table1[[#Headers],[Steam Consumption]:[CHW Consumption_2]], "Elec*",D1635:AE1635)</f>
        <v>23898.94736842105</v>
      </c>
      <c r="AG1635" s="9">
        <f>SUMIF(Table1[[#Headers],[Steam Consumption]:[CHW Consumption_2]], "Gas*",D1635:AE1635)</f>
        <v>0</v>
      </c>
      <c r="AH1635" s="9">
        <f>SUMIF(Table1[[#Headers],[Steam Consumption]:[CHW Consumption_2]], "Steam*",D1635:AE1635)</f>
        <v>0</v>
      </c>
      <c r="AI1635" s="9">
        <f>SUMIF(Table1[[#Headers],[Steam Consumption]:[CHW Consumption_2]], "HW *",D1635:AE1635)</f>
        <v>0</v>
      </c>
      <c r="AJ1635" s="9">
        <f>SUMIF(Table1[[#Headers],[Steam Consumption]:[CHW Consumption_2]], "CHW*",D1635:AE1635)</f>
        <v>0</v>
      </c>
      <c r="AK1635" s="9">
        <f>SUMIF(Table1[[#Headers],[Steam Consumption]:[CHW Consumption_2]], "DW*",D1635:AE1635)</f>
        <v>0</v>
      </c>
      <c r="AL1635" s="9">
        <f>Table1[[#This Row],[Total Elec Consumption]]*3.412</f>
        <v>81543.208421052623</v>
      </c>
      <c r="AM1635" s="9">
        <f>Table1[[#This Row],[Total Gas Consumption]]*1</f>
        <v>0</v>
      </c>
      <c r="AN1635" s="9">
        <f>Table1[[#This Row],[Total Steam Consumption]]*950/1000</f>
        <v>0</v>
      </c>
      <c r="AO1635" s="9">
        <f>Table1[[#This Row],[Total HW Consumption]]</f>
        <v>0</v>
      </c>
      <c r="AP1635" s="9">
        <f>Table1[[#This Row],[Total CHW Consumption]]</f>
        <v>0</v>
      </c>
      <c r="AQ1635" s="9">
        <f>Table1[[#This Row],[Total DW Consumption]]*0</f>
        <v>0</v>
      </c>
      <c r="AR1635" s="9">
        <f>SUM(Table1[[#This Row],[Total Elec Energy]:[Total DW Energy]])</f>
        <v>81543.208421052623</v>
      </c>
      <c r="AS1635" s="7">
        <f>IFERROR(Table1[[#This Row],[Total Building Energy (kBTU)]]/Table1[[#This Row],[Building Area]],0)</f>
        <v>0.98775599511898426</v>
      </c>
    </row>
    <row r="1636" spans="1:45" x14ac:dyDescent="0.25">
      <c r="A1636" s="4">
        <v>44682</v>
      </c>
      <c r="B1636" t="s">
        <v>64</v>
      </c>
      <c r="C1636">
        <f>VLOOKUP(Table1[[#This Row],[Building]],Building_Areas,2,FALSE)</f>
        <v>80660</v>
      </c>
      <c r="F1636">
        <v>79438.419310344834</v>
      </c>
      <c r="G1636">
        <v>0.98485518609403466</v>
      </c>
      <c r="H1636">
        <v>23282.068965517239</v>
      </c>
      <c r="I1636">
        <v>0</v>
      </c>
      <c r="AF1636" s="9">
        <f>SUMIF(Table1[[#Headers],[Steam Consumption]:[CHW Consumption_2]], "Elec*",D1636:AE1636)</f>
        <v>23282.068965517239</v>
      </c>
      <c r="AG1636" s="9">
        <f>SUMIF(Table1[[#Headers],[Steam Consumption]:[CHW Consumption_2]], "Gas*",D1636:AE1636)</f>
        <v>0</v>
      </c>
      <c r="AH1636" s="9">
        <f>SUMIF(Table1[[#Headers],[Steam Consumption]:[CHW Consumption_2]], "Steam*",D1636:AE1636)</f>
        <v>0</v>
      </c>
      <c r="AI1636" s="9">
        <f>SUMIF(Table1[[#Headers],[Steam Consumption]:[CHW Consumption_2]], "HW *",D1636:AE1636)</f>
        <v>0</v>
      </c>
      <c r="AJ1636" s="9">
        <f>SUMIF(Table1[[#Headers],[Steam Consumption]:[CHW Consumption_2]], "CHW*",D1636:AE1636)</f>
        <v>0</v>
      </c>
      <c r="AK1636" s="9">
        <f>SUMIF(Table1[[#Headers],[Steam Consumption]:[CHW Consumption_2]], "DW*",D1636:AE1636)</f>
        <v>0</v>
      </c>
      <c r="AL1636" s="9">
        <f>Table1[[#This Row],[Total Elec Consumption]]*3.412</f>
        <v>79438.41931034482</v>
      </c>
      <c r="AM1636" s="9">
        <f>Table1[[#This Row],[Total Gas Consumption]]*1</f>
        <v>0</v>
      </c>
      <c r="AN1636" s="9">
        <f>Table1[[#This Row],[Total Steam Consumption]]*950/1000</f>
        <v>0</v>
      </c>
      <c r="AO1636" s="9">
        <f>Table1[[#This Row],[Total HW Consumption]]</f>
        <v>0</v>
      </c>
      <c r="AP1636" s="9">
        <f>Table1[[#This Row],[Total CHW Consumption]]</f>
        <v>0</v>
      </c>
      <c r="AQ1636" s="9">
        <f>Table1[[#This Row],[Total DW Consumption]]*0</f>
        <v>0</v>
      </c>
      <c r="AR1636" s="9">
        <f>SUM(Table1[[#This Row],[Total Elec Energy]:[Total DW Energy]])</f>
        <v>79438.41931034482</v>
      </c>
      <c r="AS1636" s="7">
        <f>IFERROR(Table1[[#This Row],[Total Building Energy (kBTU)]]/Table1[[#This Row],[Building Area]],0)</f>
        <v>0.98485518609403444</v>
      </c>
    </row>
    <row r="1637" spans="1:45" x14ac:dyDescent="0.25">
      <c r="A1637" s="4">
        <v>44228</v>
      </c>
      <c r="B1637" t="s">
        <v>65</v>
      </c>
      <c r="C1637">
        <f>VLOOKUP(Table1[[#This Row],[Building]],Building_Areas,2,FALSE)</f>
        <v>82554</v>
      </c>
      <c r="D1637">
        <v>0</v>
      </c>
      <c r="E1637">
        <v>23819.040000000001</v>
      </c>
      <c r="F1637">
        <v>81270.564479999986</v>
      </c>
      <c r="G1637">
        <v>0.98445338178646691</v>
      </c>
      <c r="AF1637" s="9">
        <f>SUMIF(Table1[[#Headers],[Steam Consumption]:[CHW Consumption_2]], "Elec*",D1637:AE1637)</f>
        <v>23819.040000000001</v>
      </c>
      <c r="AG1637" s="9">
        <f>SUMIF(Table1[[#Headers],[Steam Consumption]:[CHW Consumption_2]], "Gas*",D1637:AE1637)</f>
        <v>0</v>
      </c>
      <c r="AH1637" s="9">
        <f>SUMIF(Table1[[#Headers],[Steam Consumption]:[CHW Consumption_2]], "Steam*",D1637:AE1637)</f>
        <v>0</v>
      </c>
      <c r="AI1637" s="9">
        <f>SUMIF(Table1[[#Headers],[Steam Consumption]:[CHW Consumption_2]], "HW *",D1637:AE1637)</f>
        <v>0</v>
      </c>
      <c r="AJ1637" s="9">
        <f>SUMIF(Table1[[#Headers],[Steam Consumption]:[CHW Consumption_2]], "CHW*",D1637:AE1637)</f>
        <v>0</v>
      </c>
      <c r="AK1637" s="9">
        <f>SUMIF(Table1[[#Headers],[Steam Consumption]:[CHW Consumption_2]], "DW*",D1637:AE1637)</f>
        <v>0</v>
      </c>
      <c r="AL1637" s="9">
        <f>Table1[[#This Row],[Total Elec Consumption]]*3.412</f>
        <v>81270.564480000001</v>
      </c>
      <c r="AM1637" s="9">
        <f>Table1[[#This Row],[Total Gas Consumption]]*1</f>
        <v>0</v>
      </c>
      <c r="AN1637" s="9">
        <f>Table1[[#This Row],[Total Steam Consumption]]*950/1000</f>
        <v>0</v>
      </c>
      <c r="AO1637" s="9">
        <f>Table1[[#This Row],[Total HW Consumption]]</f>
        <v>0</v>
      </c>
      <c r="AP1637" s="9">
        <f>Table1[[#This Row],[Total CHW Consumption]]</f>
        <v>0</v>
      </c>
      <c r="AQ1637" s="9">
        <f>Table1[[#This Row],[Total DW Consumption]]*0</f>
        <v>0</v>
      </c>
      <c r="AR1637" s="9">
        <f>SUM(Table1[[#This Row],[Total Elec Energy]:[Total DW Energy]])</f>
        <v>81270.564480000001</v>
      </c>
      <c r="AS1637" s="7">
        <f>IFERROR(Table1[[#This Row],[Total Building Energy (kBTU)]]/Table1[[#This Row],[Building Area]],0)</f>
        <v>0.98445338178646702</v>
      </c>
    </row>
    <row r="1638" spans="1:45" x14ac:dyDescent="0.25">
      <c r="A1638" s="4">
        <v>43556</v>
      </c>
      <c r="B1638" t="s">
        <v>66</v>
      </c>
      <c r="C1638">
        <f>VLOOKUP(Table1[[#This Row],[Building]],Building_Areas,2,FALSE)</f>
        <v>39542</v>
      </c>
      <c r="D1638">
        <v>7938.461538461539</v>
      </c>
      <c r="E1638">
        <v>9155.7692307692305</v>
      </c>
      <c r="F1638">
        <v>7271116.4076923085</v>
      </c>
      <c r="G1638">
        <v>183.88337483415879</v>
      </c>
      <c r="AF1638" s="9">
        <f>SUMIF(Table1[[#Headers],[Steam Consumption]:[CHW Consumption_2]], "Elec*",D1638:AE1638)</f>
        <v>9155.7692307692305</v>
      </c>
      <c r="AG1638" s="9">
        <f>SUMIF(Table1[[#Headers],[Steam Consumption]:[CHW Consumption_2]], "Gas*",D1638:AE1638)</f>
        <v>0</v>
      </c>
      <c r="AH1638" s="9">
        <f>SUMIF(Table1[[#Headers],[Steam Consumption]:[CHW Consumption_2]], "Steam*",D1638:AE1638)</f>
        <v>7938.461538461539</v>
      </c>
      <c r="AI1638" s="9">
        <f>SUMIF(Table1[[#Headers],[Steam Consumption]:[CHW Consumption_2]], "HW *",D1638:AE1638)</f>
        <v>0</v>
      </c>
      <c r="AJ1638" s="9">
        <f>SUMIF(Table1[[#Headers],[Steam Consumption]:[CHW Consumption_2]], "CHW*",D1638:AE1638)</f>
        <v>0</v>
      </c>
      <c r="AK1638" s="9">
        <f>SUMIF(Table1[[#Headers],[Steam Consumption]:[CHW Consumption_2]], "DW*",D1638:AE1638)</f>
        <v>0</v>
      </c>
      <c r="AL1638" s="9">
        <f>Table1[[#This Row],[Total Elec Consumption]]*3.412</f>
        <v>31239.484615384612</v>
      </c>
      <c r="AM1638" s="9">
        <f>Table1[[#This Row],[Total Gas Consumption]]*1</f>
        <v>0</v>
      </c>
      <c r="AN1638" s="9">
        <f>Table1[[#This Row],[Total Steam Consumption]]*950/1000</f>
        <v>7541.5384615384619</v>
      </c>
      <c r="AO1638" s="9">
        <f>Table1[[#This Row],[Total HW Consumption]]</f>
        <v>0</v>
      </c>
      <c r="AP1638" s="9">
        <f>Table1[[#This Row],[Total CHW Consumption]]</f>
        <v>0</v>
      </c>
      <c r="AQ1638" s="9">
        <f>Table1[[#This Row],[Total DW Consumption]]*0</f>
        <v>0</v>
      </c>
      <c r="AR1638" s="9">
        <f>SUM(Table1[[#This Row],[Total Elec Energy]:[Total DW Energy]])</f>
        <v>38781.023076923077</v>
      </c>
      <c r="AS1638" s="7">
        <f>IFERROR(Table1[[#This Row],[Total Building Energy (kBTU)]]/Table1[[#This Row],[Building Area]],0)</f>
        <v>0.98075522424063211</v>
      </c>
    </row>
    <row r="1639" spans="1:45" x14ac:dyDescent="0.25">
      <c r="A1639" s="4">
        <v>43922</v>
      </c>
      <c r="B1639" t="s">
        <v>69</v>
      </c>
      <c r="C1639">
        <f>VLOOKUP(Table1[[#This Row],[Building]],Building_Areas,2,FALSE)</f>
        <v>12402</v>
      </c>
      <c r="E1639">
        <v>3550</v>
      </c>
      <c r="F1639">
        <v>12112.6</v>
      </c>
      <c r="G1639">
        <v>0.97666505402354464</v>
      </c>
      <c r="AF1639" s="9">
        <f>SUMIF(Table1[[#Headers],[Steam Consumption]:[CHW Consumption_2]], "Elec*",D1639:AE1639)</f>
        <v>3550</v>
      </c>
      <c r="AG1639" s="9">
        <f>SUMIF(Table1[[#Headers],[Steam Consumption]:[CHW Consumption_2]], "Gas*",D1639:AE1639)</f>
        <v>0</v>
      </c>
      <c r="AH1639" s="9">
        <f>SUMIF(Table1[[#Headers],[Steam Consumption]:[CHW Consumption_2]], "Steam*",D1639:AE1639)</f>
        <v>0</v>
      </c>
      <c r="AI1639" s="9">
        <f>SUMIF(Table1[[#Headers],[Steam Consumption]:[CHW Consumption_2]], "HW *",D1639:AE1639)</f>
        <v>0</v>
      </c>
      <c r="AJ1639" s="9">
        <f>SUMIF(Table1[[#Headers],[Steam Consumption]:[CHW Consumption_2]], "CHW*",D1639:AE1639)</f>
        <v>0</v>
      </c>
      <c r="AK1639" s="9">
        <f>SUMIF(Table1[[#Headers],[Steam Consumption]:[CHW Consumption_2]], "DW*",D1639:AE1639)</f>
        <v>0</v>
      </c>
      <c r="AL1639" s="9">
        <f>Table1[[#This Row],[Total Elec Consumption]]*3.412</f>
        <v>12112.6</v>
      </c>
      <c r="AM1639" s="9">
        <f>Table1[[#This Row],[Total Gas Consumption]]*1</f>
        <v>0</v>
      </c>
      <c r="AN1639" s="9">
        <f>Table1[[#This Row],[Total Steam Consumption]]*950/1000</f>
        <v>0</v>
      </c>
      <c r="AO1639" s="9">
        <f>Table1[[#This Row],[Total HW Consumption]]</f>
        <v>0</v>
      </c>
      <c r="AP1639" s="9">
        <f>Table1[[#This Row],[Total CHW Consumption]]</f>
        <v>0</v>
      </c>
      <c r="AQ1639" s="9">
        <f>Table1[[#This Row],[Total DW Consumption]]*0</f>
        <v>0</v>
      </c>
      <c r="AR1639" s="9">
        <f>SUM(Table1[[#This Row],[Total Elec Energy]:[Total DW Energy]])</f>
        <v>12112.6</v>
      </c>
      <c r="AS1639" s="7">
        <f>IFERROR(Table1[[#This Row],[Total Building Energy (kBTU)]]/Table1[[#This Row],[Building Area]],0)</f>
        <v>0.97666505402354464</v>
      </c>
    </row>
    <row r="1640" spans="1:45" x14ac:dyDescent="0.25">
      <c r="A1640" s="4">
        <v>43374</v>
      </c>
      <c r="B1640" t="s">
        <v>78</v>
      </c>
      <c r="C1640">
        <f>VLOOKUP(Table1[[#This Row],[Building]],Building_Areas,2,FALSE)</f>
        <v>20363</v>
      </c>
      <c r="E1640">
        <v>3955.37037037037</v>
      </c>
      <c r="F1640">
        <v>638887.02805152978</v>
      </c>
      <c r="G1640">
        <v>31.374897021633831</v>
      </c>
      <c r="J1640">
        <v>6253.9130434782601</v>
      </c>
      <c r="AF1640" s="9">
        <f>SUMIF(Table1[[#Headers],[Steam Consumption]:[CHW Consumption_2]], "Elec*",D1640:AE1640)</f>
        <v>3955.37037037037</v>
      </c>
      <c r="AG1640" s="9">
        <f>SUMIF(Table1[[#Headers],[Steam Consumption]:[CHW Consumption_2]], "Gas*",D1640:AE1640)</f>
        <v>6253.9130434782601</v>
      </c>
      <c r="AH1640" s="9">
        <f>SUMIF(Table1[[#Headers],[Steam Consumption]:[CHW Consumption_2]], "Steam*",D1640:AE1640)</f>
        <v>0</v>
      </c>
      <c r="AI1640" s="9">
        <f>SUMIF(Table1[[#Headers],[Steam Consumption]:[CHW Consumption_2]], "HW *",D1640:AE1640)</f>
        <v>0</v>
      </c>
      <c r="AJ1640" s="9">
        <f>SUMIF(Table1[[#Headers],[Steam Consumption]:[CHW Consumption_2]], "CHW*",D1640:AE1640)</f>
        <v>0</v>
      </c>
      <c r="AK1640" s="9">
        <f>SUMIF(Table1[[#Headers],[Steam Consumption]:[CHW Consumption_2]], "DW*",D1640:AE1640)</f>
        <v>0</v>
      </c>
      <c r="AL1640" s="9">
        <f>Table1[[#This Row],[Total Elec Consumption]]*3.412</f>
        <v>13495.723703703701</v>
      </c>
      <c r="AM1640" s="9">
        <f>Table1[[#This Row],[Total Gas Consumption]]*1</f>
        <v>6253.9130434782601</v>
      </c>
      <c r="AN1640" s="9">
        <f>Table1[[#This Row],[Total Steam Consumption]]*950/1000</f>
        <v>0</v>
      </c>
      <c r="AO1640" s="9">
        <f>Table1[[#This Row],[Total HW Consumption]]</f>
        <v>0</v>
      </c>
      <c r="AP1640" s="9">
        <f>Table1[[#This Row],[Total CHW Consumption]]</f>
        <v>0</v>
      </c>
      <c r="AQ1640" s="9">
        <f>Table1[[#This Row],[Total DW Consumption]]*0</f>
        <v>0</v>
      </c>
      <c r="AR1640" s="9">
        <f>SUM(Table1[[#This Row],[Total Elec Energy]:[Total DW Energy]])</f>
        <v>19749.636747181961</v>
      </c>
      <c r="AS1640" s="7">
        <f>IFERROR(Table1[[#This Row],[Total Building Energy (kBTU)]]/Table1[[#This Row],[Building Area]],0)</f>
        <v>0.96987854182497479</v>
      </c>
    </row>
    <row r="1641" spans="1:45" x14ac:dyDescent="0.25">
      <c r="A1641" s="4">
        <v>44348</v>
      </c>
      <c r="B1641" t="s">
        <v>110</v>
      </c>
      <c r="C1641">
        <f>VLOOKUP(Table1[[#This Row],[Building]],Building_Areas,2,FALSE)</f>
        <v>24062</v>
      </c>
      <c r="E1641">
        <v>461</v>
      </c>
      <c r="F1641">
        <v>23314.196</v>
      </c>
      <c r="G1641">
        <v>0.96892178538774831</v>
      </c>
      <c r="H1641">
        <v>3822</v>
      </c>
      <c r="I1641">
        <v>2550</v>
      </c>
      <c r="L1641">
        <v>0</v>
      </c>
      <c r="AF1641" s="9">
        <f>SUMIF(Table1[[#Headers],[Steam Consumption]:[CHW Consumption_2]], "Elec*",D1641:AE1641)</f>
        <v>6833</v>
      </c>
      <c r="AG1641" s="9">
        <f>SUMIF(Table1[[#Headers],[Steam Consumption]:[CHW Consumption_2]], "Gas*",D1641:AE1641)</f>
        <v>0</v>
      </c>
      <c r="AH1641" s="9">
        <f>SUMIF(Table1[[#Headers],[Steam Consumption]:[CHW Consumption_2]], "Steam*",D1641:AE1641)</f>
        <v>0</v>
      </c>
      <c r="AI1641" s="9">
        <f>SUMIF(Table1[[#Headers],[Steam Consumption]:[CHW Consumption_2]], "HW *",D1641:AE1641)</f>
        <v>0</v>
      </c>
      <c r="AJ1641" s="9">
        <f>SUMIF(Table1[[#Headers],[Steam Consumption]:[CHW Consumption_2]], "CHW*",D1641:AE1641)</f>
        <v>0</v>
      </c>
      <c r="AK1641" s="9">
        <f>SUMIF(Table1[[#Headers],[Steam Consumption]:[CHW Consumption_2]], "DW*",D1641:AE1641)</f>
        <v>0</v>
      </c>
      <c r="AL1641" s="9">
        <f>Table1[[#This Row],[Total Elec Consumption]]*3.412</f>
        <v>23314.196</v>
      </c>
      <c r="AM1641" s="9">
        <f>Table1[[#This Row],[Total Gas Consumption]]*1</f>
        <v>0</v>
      </c>
      <c r="AN1641" s="9">
        <f>Table1[[#This Row],[Total Steam Consumption]]*950/1000</f>
        <v>0</v>
      </c>
      <c r="AO1641" s="9">
        <f>Table1[[#This Row],[Total HW Consumption]]</f>
        <v>0</v>
      </c>
      <c r="AP1641" s="9">
        <f>Table1[[#This Row],[Total CHW Consumption]]</f>
        <v>0</v>
      </c>
      <c r="AQ1641" s="9">
        <f>Table1[[#This Row],[Total DW Consumption]]*0</f>
        <v>0</v>
      </c>
      <c r="AR1641" s="9">
        <f>SUM(Table1[[#This Row],[Total Elec Energy]:[Total DW Energy]])</f>
        <v>23314.196</v>
      </c>
      <c r="AS1641" s="7">
        <f>IFERROR(Table1[[#This Row],[Total Building Energy (kBTU)]]/Table1[[#This Row],[Building Area]],0)</f>
        <v>0.96892178538774831</v>
      </c>
    </row>
    <row r="1642" spans="1:45" x14ac:dyDescent="0.25">
      <c r="A1642" s="4">
        <v>44075</v>
      </c>
      <c r="B1642" t="s">
        <v>65</v>
      </c>
      <c r="C1642">
        <f>VLOOKUP(Table1[[#This Row],[Building]],Building_Areas,2,FALSE)</f>
        <v>82554</v>
      </c>
      <c r="D1642">
        <v>0</v>
      </c>
      <c r="E1642">
        <v>23440</v>
      </c>
      <c r="F1642">
        <v>79977.279999999999</v>
      </c>
      <c r="G1642">
        <v>0.96878746032899676</v>
      </c>
      <c r="AF1642" s="9">
        <f>SUMIF(Table1[[#Headers],[Steam Consumption]:[CHW Consumption_2]], "Elec*",D1642:AE1642)</f>
        <v>23440</v>
      </c>
      <c r="AG1642" s="9">
        <f>SUMIF(Table1[[#Headers],[Steam Consumption]:[CHW Consumption_2]], "Gas*",D1642:AE1642)</f>
        <v>0</v>
      </c>
      <c r="AH1642" s="9">
        <f>SUMIF(Table1[[#Headers],[Steam Consumption]:[CHW Consumption_2]], "Steam*",D1642:AE1642)</f>
        <v>0</v>
      </c>
      <c r="AI1642" s="9">
        <f>SUMIF(Table1[[#Headers],[Steam Consumption]:[CHW Consumption_2]], "HW *",D1642:AE1642)</f>
        <v>0</v>
      </c>
      <c r="AJ1642" s="9">
        <f>SUMIF(Table1[[#Headers],[Steam Consumption]:[CHW Consumption_2]], "CHW*",D1642:AE1642)</f>
        <v>0</v>
      </c>
      <c r="AK1642" s="9">
        <f>SUMIF(Table1[[#Headers],[Steam Consumption]:[CHW Consumption_2]], "DW*",D1642:AE1642)</f>
        <v>0</v>
      </c>
      <c r="AL1642" s="9">
        <f>Table1[[#This Row],[Total Elec Consumption]]*3.412</f>
        <v>79977.279999999999</v>
      </c>
      <c r="AM1642" s="9">
        <f>Table1[[#This Row],[Total Gas Consumption]]*1</f>
        <v>0</v>
      </c>
      <c r="AN1642" s="9">
        <f>Table1[[#This Row],[Total Steam Consumption]]*950/1000</f>
        <v>0</v>
      </c>
      <c r="AO1642" s="9">
        <f>Table1[[#This Row],[Total HW Consumption]]</f>
        <v>0</v>
      </c>
      <c r="AP1642" s="9">
        <f>Table1[[#This Row],[Total CHW Consumption]]</f>
        <v>0</v>
      </c>
      <c r="AQ1642" s="9">
        <f>Table1[[#This Row],[Total DW Consumption]]*0</f>
        <v>0</v>
      </c>
      <c r="AR1642" s="9">
        <f>SUM(Table1[[#This Row],[Total Elec Energy]:[Total DW Energy]])</f>
        <v>79977.279999999999</v>
      </c>
      <c r="AS1642" s="7">
        <f>IFERROR(Table1[[#This Row],[Total Building Energy (kBTU)]]/Table1[[#This Row],[Building Area]],0)</f>
        <v>0.96878746032899676</v>
      </c>
    </row>
    <row r="1643" spans="1:45" x14ac:dyDescent="0.25">
      <c r="A1643" s="4">
        <v>44378</v>
      </c>
      <c r="B1643" t="s">
        <v>80</v>
      </c>
      <c r="C1643">
        <f>VLOOKUP(Table1[[#This Row],[Building]],Building_Areas,2,FALSE)</f>
        <v>92978</v>
      </c>
      <c r="D1643">
        <v>0</v>
      </c>
      <c r="F1643">
        <v>90052.915999999997</v>
      </c>
      <c r="G1643">
        <v>0.96854004173030173</v>
      </c>
      <c r="H1643">
        <v>12874</v>
      </c>
      <c r="I1643">
        <v>13519</v>
      </c>
      <c r="L1643">
        <v>0</v>
      </c>
      <c r="AF1643" s="9">
        <f>SUMIF(Table1[[#Headers],[Steam Consumption]:[CHW Consumption_2]], "Elec*",D1643:AE1643)</f>
        <v>26393</v>
      </c>
      <c r="AG1643" s="9">
        <f>SUMIF(Table1[[#Headers],[Steam Consumption]:[CHW Consumption_2]], "Gas*",D1643:AE1643)</f>
        <v>0</v>
      </c>
      <c r="AH1643" s="9">
        <f>SUMIF(Table1[[#Headers],[Steam Consumption]:[CHW Consumption_2]], "Steam*",D1643:AE1643)</f>
        <v>0</v>
      </c>
      <c r="AI1643" s="9">
        <f>SUMIF(Table1[[#Headers],[Steam Consumption]:[CHW Consumption_2]], "HW *",D1643:AE1643)</f>
        <v>0</v>
      </c>
      <c r="AJ1643" s="9">
        <f>SUMIF(Table1[[#Headers],[Steam Consumption]:[CHW Consumption_2]], "CHW*",D1643:AE1643)</f>
        <v>0</v>
      </c>
      <c r="AK1643" s="9">
        <f>SUMIF(Table1[[#Headers],[Steam Consumption]:[CHW Consumption_2]], "DW*",D1643:AE1643)</f>
        <v>0</v>
      </c>
      <c r="AL1643" s="9">
        <f>Table1[[#This Row],[Total Elec Consumption]]*3.412</f>
        <v>90052.915999999997</v>
      </c>
      <c r="AM1643" s="9">
        <f>Table1[[#This Row],[Total Gas Consumption]]*1</f>
        <v>0</v>
      </c>
      <c r="AN1643" s="9">
        <f>Table1[[#This Row],[Total Steam Consumption]]*950/1000</f>
        <v>0</v>
      </c>
      <c r="AO1643" s="9">
        <f>Table1[[#This Row],[Total HW Consumption]]</f>
        <v>0</v>
      </c>
      <c r="AP1643" s="9">
        <f>Table1[[#This Row],[Total CHW Consumption]]</f>
        <v>0</v>
      </c>
      <c r="AQ1643" s="9">
        <f>Table1[[#This Row],[Total DW Consumption]]*0</f>
        <v>0</v>
      </c>
      <c r="AR1643" s="9">
        <f>SUM(Table1[[#This Row],[Total Elec Energy]:[Total DW Energy]])</f>
        <v>90052.915999999997</v>
      </c>
      <c r="AS1643" s="7">
        <f>IFERROR(Table1[[#This Row],[Total Building Energy (kBTU)]]/Table1[[#This Row],[Building Area]],0)</f>
        <v>0.96854004173030173</v>
      </c>
    </row>
    <row r="1644" spans="1:45" x14ac:dyDescent="0.25">
      <c r="A1644" s="4">
        <v>44652</v>
      </c>
      <c r="B1644" t="s">
        <v>64</v>
      </c>
      <c r="C1644">
        <f>VLOOKUP(Table1[[#This Row],[Building]],Building_Areas,2,FALSE)</f>
        <v>80660</v>
      </c>
      <c r="F1644">
        <v>77868.401538461534</v>
      </c>
      <c r="G1644">
        <v>0.96539054721623518</v>
      </c>
      <c r="H1644">
        <v>22821.923076923082</v>
      </c>
      <c r="I1644">
        <v>0</v>
      </c>
      <c r="AF1644" s="9">
        <f>SUMIF(Table1[[#Headers],[Steam Consumption]:[CHW Consumption_2]], "Elec*",D1644:AE1644)</f>
        <v>22821.923076923082</v>
      </c>
      <c r="AG1644" s="9">
        <f>SUMIF(Table1[[#Headers],[Steam Consumption]:[CHW Consumption_2]], "Gas*",D1644:AE1644)</f>
        <v>0</v>
      </c>
      <c r="AH1644" s="9">
        <f>SUMIF(Table1[[#Headers],[Steam Consumption]:[CHW Consumption_2]], "Steam*",D1644:AE1644)</f>
        <v>0</v>
      </c>
      <c r="AI1644" s="9">
        <f>SUMIF(Table1[[#Headers],[Steam Consumption]:[CHW Consumption_2]], "HW *",D1644:AE1644)</f>
        <v>0</v>
      </c>
      <c r="AJ1644" s="9">
        <f>SUMIF(Table1[[#Headers],[Steam Consumption]:[CHW Consumption_2]], "CHW*",D1644:AE1644)</f>
        <v>0</v>
      </c>
      <c r="AK1644" s="9">
        <f>SUMIF(Table1[[#Headers],[Steam Consumption]:[CHW Consumption_2]], "DW*",D1644:AE1644)</f>
        <v>0</v>
      </c>
      <c r="AL1644" s="9">
        <f>Table1[[#This Row],[Total Elec Consumption]]*3.412</f>
        <v>77868.401538461549</v>
      </c>
      <c r="AM1644" s="9">
        <f>Table1[[#This Row],[Total Gas Consumption]]*1</f>
        <v>0</v>
      </c>
      <c r="AN1644" s="9">
        <f>Table1[[#This Row],[Total Steam Consumption]]*950/1000</f>
        <v>0</v>
      </c>
      <c r="AO1644" s="9">
        <f>Table1[[#This Row],[Total HW Consumption]]</f>
        <v>0</v>
      </c>
      <c r="AP1644" s="9">
        <f>Table1[[#This Row],[Total CHW Consumption]]</f>
        <v>0</v>
      </c>
      <c r="AQ1644" s="9">
        <f>Table1[[#This Row],[Total DW Consumption]]*0</f>
        <v>0</v>
      </c>
      <c r="AR1644" s="9">
        <f>SUM(Table1[[#This Row],[Total Elec Energy]:[Total DW Energy]])</f>
        <v>77868.401538461549</v>
      </c>
      <c r="AS1644" s="7">
        <f>IFERROR(Table1[[#This Row],[Total Building Energy (kBTU)]]/Table1[[#This Row],[Building Area]],0)</f>
        <v>0.96539054721623541</v>
      </c>
    </row>
    <row r="1645" spans="1:45" x14ac:dyDescent="0.25">
      <c r="A1645" s="4">
        <v>43678</v>
      </c>
      <c r="B1645" t="s">
        <v>73</v>
      </c>
      <c r="C1645">
        <f>VLOOKUP(Table1[[#This Row],[Building]],Building_Areas,2,FALSE)</f>
        <v>18360</v>
      </c>
      <c r="E1645">
        <v>5191.7619047619046</v>
      </c>
      <c r="F1645">
        <v>17714.291619047621</v>
      </c>
      <c r="G1645">
        <v>0.96483069820520795</v>
      </c>
      <c r="AF1645" s="9">
        <f>SUMIF(Table1[[#Headers],[Steam Consumption]:[CHW Consumption_2]], "Elec*",D1645:AE1645)</f>
        <v>5191.7619047619046</v>
      </c>
      <c r="AG1645" s="9">
        <f>SUMIF(Table1[[#Headers],[Steam Consumption]:[CHW Consumption_2]], "Gas*",D1645:AE1645)</f>
        <v>0</v>
      </c>
      <c r="AH1645" s="9">
        <f>SUMIF(Table1[[#Headers],[Steam Consumption]:[CHW Consumption_2]], "Steam*",D1645:AE1645)</f>
        <v>0</v>
      </c>
      <c r="AI1645" s="9">
        <f>SUMIF(Table1[[#Headers],[Steam Consumption]:[CHW Consumption_2]], "HW *",D1645:AE1645)</f>
        <v>0</v>
      </c>
      <c r="AJ1645" s="9">
        <f>SUMIF(Table1[[#Headers],[Steam Consumption]:[CHW Consumption_2]], "CHW*",D1645:AE1645)</f>
        <v>0</v>
      </c>
      <c r="AK1645" s="9">
        <f>SUMIF(Table1[[#Headers],[Steam Consumption]:[CHW Consumption_2]], "DW*",D1645:AE1645)</f>
        <v>0</v>
      </c>
      <c r="AL1645" s="9">
        <f>Table1[[#This Row],[Total Elec Consumption]]*3.412</f>
        <v>17714.291619047617</v>
      </c>
      <c r="AM1645" s="9">
        <f>Table1[[#This Row],[Total Gas Consumption]]*1</f>
        <v>0</v>
      </c>
      <c r="AN1645" s="9">
        <f>Table1[[#This Row],[Total Steam Consumption]]*950/1000</f>
        <v>0</v>
      </c>
      <c r="AO1645" s="9">
        <f>Table1[[#This Row],[Total HW Consumption]]</f>
        <v>0</v>
      </c>
      <c r="AP1645" s="9">
        <f>Table1[[#This Row],[Total CHW Consumption]]</f>
        <v>0</v>
      </c>
      <c r="AQ1645" s="9">
        <f>Table1[[#This Row],[Total DW Consumption]]*0</f>
        <v>0</v>
      </c>
      <c r="AR1645" s="9">
        <f>SUM(Table1[[#This Row],[Total Elec Energy]:[Total DW Energy]])</f>
        <v>17714.291619047617</v>
      </c>
      <c r="AS1645" s="7">
        <f>IFERROR(Table1[[#This Row],[Total Building Energy (kBTU)]]/Table1[[#This Row],[Building Area]],0)</f>
        <v>0.96483069820520795</v>
      </c>
    </row>
    <row r="1646" spans="1:45" x14ac:dyDescent="0.25">
      <c r="A1646" s="4">
        <v>44044</v>
      </c>
      <c r="B1646" t="s">
        <v>65</v>
      </c>
      <c r="C1646">
        <f>VLOOKUP(Table1[[#This Row],[Building]],Building_Areas,2,FALSE)</f>
        <v>82554</v>
      </c>
      <c r="D1646">
        <v>0</v>
      </c>
      <c r="E1646">
        <v>23282.107142857141</v>
      </c>
      <c r="F1646">
        <v>79438.549571428579</v>
      </c>
      <c r="G1646">
        <v>0.96226166595717444</v>
      </c>
      <c r="AF1646" s="9">
        <f>SUMIF(Table1[[#Headers],[Steam Consumption]:[CHW Consumption_2]], "Elec*",D1646:AE1646)</f>
        <v>23282.107142857141</v>
      </c>
      <c r="AG1646" s="9">
        <f>SUMIF(Table1[[#Headers],[Steam Consumption]:[CHW Consumption_2]], "Gas*",D1646:AE1646)</f>
        <v>0</v>
      </c>
      <c r="AH1646" s="9">
        <f>SUMIF(Table1[[#Headers],[Steam Consumption]:[CHW Consumption_2]], "Steam*",D1646:AE1646)</f>
        <v>0</v>
      </c>
      <c r="AI1646" s="9">
        <f>SUMIF(Table1[[#Headers],[Steam Consumption]:[CHW Consumption_2]], "HW *",D1646:AE1646)</f>
        <v>0</v>
      </c>
      <c r="AJ1646" s="9">
        <f>SUMIF(Table1[[#Headers],[Steam Consumption]:[CHW Consumption_2]], "CHW*",D1646:AE1646)</f>
        <v>0</v>
      </c>
      <c r="AK1646" s="9">
        <f>SUMIF(Table1[[#Headers],[Steam Consumption]:[CHW Consumption_2]], "DW*",D1646:AE1646)</f>
        <v>0</v>
      </c>
      <c r="AL1646" s="9">
        <f>Table1[[#This Row],[Total Elec Consumption]]*3.412</f>
        <v>79438.549571428564</v>
      </c>
      <c r="AM1646" s="9">
        <f>Table1[[#This Row],[Total Gas Consumption]]*1</f>
        <v>0</v>
      </c>
      <c r="AN1646" s="9">
        <f>Table1[[#This Row],[Total Steam Consumption]]*950/1000</f>
        <v>0</v>
      </c>
      <c r="AO1646" s="9">
        <f>Table1[[#This Row],[Total HW Consumption]]</f>
        <v>0</v>
      </c>
      <c r="AP1646" s="9">
        <f>Table1[[#This Row],[Total CHW Consumption]]</f>
        <v>0</v>
      </c>
      <c r="AQ1646" s="9">
        <f>Table1[[#This Row],[Total DW Consumption]]*0</f>
        <v>0</v>
      </c>
      <c r="AR1646" s="9">
        <f>SUM(Table1[[#This Row],[Total Elec Energy]:[Total DW Energy]])</f>
        <v>79438.549571428564</v>
      </c>
      <c r="AS1646" s="7">
        <f>IFERROR(Table1[[#This Row],[Total Building Energy (kBTU)]]/Table1[[#This Row],[Building Area]],0)</f>
        <v>0.96226166595717422</v>
      </c>
    </row>
    <row r="1647" spans="1:45" x14ac:dyDescent="0.25">
      <c r="A1647" s="4">
        <v>44166</v>
      </c>
      <c r="B1647" t="s">
        <v>65</v>
      </c>
      <c r="C1647">
        <f>VLOOKUP(Table1[[#This Row],[Building]],Building_Areas,2,FALSE)</f>
        <v>82554</v>
      </c>
      <c r="D1647">
        <v>0</v>
      </c>
      <c r="E1647">
        <v>23192</v>
      </c>
      <c r="F1647">
        <v>79131.103999999992</v>
      </c>
      <c r="G1647">
        <v>0.95853749061220528</v>
      </c>
      <c r="AF1647" s="9">
        <f>SUMIF(Table1[[#Headers],[Steam Consumption]:[CHW Consumption_2]], "Elec*",D1647:AE1647)</f>
        <v>23192</v>
      </c>
      <c r="AG1647" s="9">
        <f>SUMIF(Table1[[#Headers],[Steam Consumption]:[CHW Consumption_2]], "Gas*",D1647:AE1647)</f>
        <v>0</v>
      </c>
      <c r="AH1647" s="9">
        <f>SUMIF(Table1[[#Headers],[Steam Consumption]:[CHW Consumption_2]], "Steam*",D1647:AE1647)</f>
        <v>0</v>
      </c>
      <c r="AI1647" s="9">
        <f>SUMIF(Table1[[#Headers],[Steam Consumption]:[CHW Consumption_2]], "HW *",D1647:AE1647)</f>
        <v>0</v>
      </c>
      <c r="AJ1647" s="9">
        <f>SUMIF(Table1[[#Headers],[Steam Consumption]:[CHW Consumption_2]], "CHW*",D1647:AE1647)</f>
        <v>0</v>
      </c>
      <c r="AK1647" s="9">
        <f>SUMIF(Table1[[#Headers],[Steam Consumption]:[CHW Consumption_2]], "DW*",D1647:AE1647)</f>
        <v>0</v>
      </c>
      <c r="AL1647" s="9">
        <f>Table1[[#This Row],[Total Elec Consumption]]*3.412</f>
        <v>79131.103999999992</v>
      </c>
      <c r="AM1647" s="9">
        <f>Table1[[#This Row],[Total Gas Consumption]]*1</f>
        <v>0</v>
      </c>
      <c r="AN1647" s="9">
        <f>Table1[[#This Row],[Total Steam Consumption]]*950/1000</f>
        <v>0</v>
      </c>
      <c r="AO1647" s="9">
        <f>Table1[[#This Row],[Total HW Consumption]]</f>
        <v>0</v>
      </c>
      <c r="AP1647" s="9">
        <f>Table1[[#This Row],[Total CHW Consumption]]</f>
        <v>0</v>
      </c>
      <c r="AQ1647" s="9">
        <f>Table1[[#This Row],[Total DW Consumption]]*0</f>
        <v>0</v>
      </c>
      <c r="AR1647" s="9">
        <f>SUM(Table1[[#This Row],[Total Elec Energy]:[Total DW Energy]])</f>
        <v>79131.103999999992</v>
      </c>
      <c r="AS1647" s="7">
        <f>IFERROR(Table1[[#This Row],[Total Building Energy (kBTU)]]/Table1[[#This Row],[Building Area]],0)</f>
        <v>0.95853749061220528</v>
      </c>
    </row>
    <row r="1648" spans="1:45" x14ac:dyDescent="0.25">
      <c r="A1648" s="4">
        <v>44136</v>
      </c>
      <c r="B1648" t="s">
        <v>77</v>
      </c>
      <c r="C1648">
        <f>VLOOKUP(Table1[[#This Row],[Building]],Building_Areas,2,FALSE)</f>
        <v>133990</v>
      </c>
      <c r="D1648">
        <v>0</v>
      </c>
      <c r="H1648">
        <v>37542.857142857138</v>
      </c>
      <c r="I1648">
        <v>0</v>
      </c>
      <c r="M1648">
        <v>0</v>
      </c>
      <c r="N1648">
        <v>0</v>
      </c>
      <c r="AF1648" s="9">
        <f>SUMIF(Table1[[#Headers],[Steam Consumption]:[CHW Consumption_2]], "Elec*",D1648:AE1648)</f>
        <v>37542.857142857138</v>
      </c>
      <c r="AG1648" s="9">
        <f>SUMIF(Table1[[#Headers],[Steam Consumption]:[CHW Consumption_2]], "Gas*",D1648:AE1648)</f>
        <v>0</v>
      </c>
      <c r="AH1648" s="9">
        <f>SUMIF(Table1[[#Headers],[Steam Consumption]:[CHW Consumption_2]], "Steam*",D1648:AE1648)</f>
        <v>0</v>
      </c>
      <c r="AI1648" s="9">
        <f>SUMIF(Table1[[#Headers],[Steam Consumption]:[CHW Consumption_2]], "HW *",D1648:AE1648)</f>
        <v>0</v>
      </c>
      <c r="AJ1648" s="9">
        <f>SUMIF(Table1[[#Headers],[Steam Consumption]:[CHW Consumption_2]], "CHW*",D1648:AE1648)</f>
        <v>0</v>
      </c>
      <c r="AK1648" s="9">
        <f>SUMIF(Table1[[#Headers],[Steam Consumption]:[CHW Consumption_2]], "DW*",D1648:AE1648)</f>
        <v>0</v>
      </c>
      <c r="AL1648" s="9">
        <f>Table1[[#This Row],[Total Elec Consumption]]*3.412</f>
        <v>128096.22857142855</v>
      </c>
      <c r="AM1648" s="9">
        <f>Table1[[#This Row],[Total Gas Consumption]]*1</f>
        <v>0</v>
      </c>
      <c r="AN1648" s="9">
        <f>Table1[[#This Row],[Total Steam Consumption]]*950/1000</f>
        <v>0</v>
      </c>
      <c r="AO1648" s="9">
        <f>Table1[[#This Row],[Total HW Consumption]]</f>
        <v>0</v>
      </c>
      <c r="AP1648" s="9">
        <f>Table1[[#This Row],[Total CHW Consumption]]</f>
        <v>0</v>
      </c>
      <c r="AQ1648" s="9">
        <f>Table1[[#This Row],[Total DW Consumption]]*0</f>
        <v>0</v>
      </c>
      <c r="AR1648" s="9">
        <f>SUM(Table1[[#This Row],[Total Elec Energy]:[Total DW Energy]])</f>
        <v>128096.22857142855</v>
      </c>
      <c r="AS1648" s="7">
        <f>IFERROR(Table1[[#This Row],[Total Building Energy (kBTU)]]/Table1[[#This Row],[Building Area]],0)</f>
        <v>0.95601334854413433</v>
      </c>
    </row>
    <row r="1649" spans="1:45" x14ac:dyDescent="0.25">
      <c r="A1649" s="4">
        <v>43405</v>
      </c>
      <c r="B1649" t="s">
        <v>115</v>
      </c>
      <c r="C1649">
        <f>VLOOKUP(Table1[[#This Row],[Building]],Building_Areas,2,FALSE)</f>
        <v>12876</v>
      </c>
      <c r="E1649">
        <v>3598.9285714285711</v>
      </c>
      <c r="F1649">
        <v>12279.544285714281</v>
      </c>
      <c r="G1649">
        <v>0.95367694048728524</v>
      </c>
      <c r="AF1649" s="9">
        <f>SUMIF(Table1[[#Headers],[Steam Consumption]:[CHW Consumption_2]], "Elec*",D1649:AE1649)</f>
        <v>3598.9285714285711</v>
      </c>
      <c r="AG1649" s="9">
        <f>SUMIF(Table1[[#Headers],[Steam Consumption]:[CHW Consumption_2]], "Gas*",D1649:AE1649)</f>
        <v>0</v>
      </c>
      <c r="AH1649" s="9">
        <f>SUMIF(Table1[[#Headers],[Steam Consumption]:[CHW Consumption_2]], "Steam*",D1649:AE1649)</f>
        <v>0</v>
      </c>
      <c r="AI1649" s="9">
        <f>SUMIF(Table1[[#Headers],[Steam Consumption]:[CHW Consumption_2]], "HW *",D1649:AE1649)</f>
        <v>0</v>
      </c>
      <c r="AJ1649" s="9">
        <f>SUMIF(Table1[[#Headers],[Steam Consumption]:[CHW Consumption_2]], "CHW*",D1649:AE1649)</f>
        <v>0</v>
      </c>
      <c r="AK1649" s="9">
        <f>SUMIF(Table1[[#Headers],[Steam Consumption]:[CHW Consumption_2]], "DW*",D1649:AE1649)</f>
        <v>0</v>
      </c>
      <c r="AL1649" s="9">
        <f>Table1[[#This Row],[Total Elec Consumption]]*3.412</f>
        <v>12279.544285714284</v>
      </c>
      <c r="AM1649" s="9">
        <f>Table1[[#This Row],[Total Gas Consumption]]*1</f>
        <v>0</v>
      </c>
      <c r="AN1649" s="9">
        <f>Table1[[#This Row],[Total Steam Consumption]]*950/1000</f>
        <v>0</v>
      </c>
      <c r="AO1649" s="9">
        <f>Table1[[#This Row],[Total HW Consumption]]</f>
        <v>0</v>
      </c>
      <c r="AP1649" s="9">
        <f>Table1[[#This Row],[Total CHW Consumption]]</f>
        <v>0</v>
      </c>
      <c r="AQ1649" s="9">
        <f>Table1[[#This Row],[Total DW Consumption]]*0</f>
        <v>0</v>
      </c>
      <c r="AR1649" s="9">
        <f>SUM(Table1[[#This Row],[Total Elec Energy]:[Total DW Energy]])</f>
        <v>12279.544285714284</v>
      </c>
      <c r="AS1649" s="7">
        <f>IFERROR(Table1[[#This Row],[Total Building Energy (kBTU)]]/Table1[[#This Row],[Building Area]],0)</f>
        <v>0.95367694048728524</v>
      </c>
    </row>
    <row r="1650" spans="1:45" x14ac:dyDescent="0.25">
      <c r="A1650" s="4">
        <v>44256</v>
      </c>
      <c r="B1650" t="s">
        <v>109</v>
      </c>
      <c r="C1650">
        <f>VLOOKUP(Table1[[#This Row],[Building]],Building_Areas,2,FALSE)</f>
        <v>30886</v>
      </c>
      <c r="E1650">
        <v>8622.2758620689656</v>
      </c>
      <c r="F1650">
        <v>29419.20524137931</v>
      </c>
      <c r="G1650">
        <v>0.95250939718251992</v>
      </c>
      <c r="K1650">
        <v>0</v>
      </c>
      <c r="N1650">
        <v>0</v>
      </c>
      <c r="AF1650" s="9">
        <f>SUMIF(Table1[[#Headers],[Steam Consumption]:[CHW Consumption_2]], "Elec*",D1650:AE1650)</f>
        <v>8622.2758620689656</v>
      </c>
      <c r="AG1650" s="9">
        <f>SUMIF(Table1[[#Headers],[Steam Consumption]:[CHW Consumption_2]], "Gas*",D1650:AE1650)</f>
        <v>0</v>
      </c>
      <c r="AH1650" s="9">
        <f>SUMIF(Table1[[#Headers],[Steam Consumption]:[CHW Consumption_2]], "Steam*",D1650:AE1650)</f>
        <v>0</v>
      </c>
      <c r="AI1650" s="9">
        <f>SUMIF(Table1[[#Headers],[Steam Consumption]:[CHW Consumption_2]], "HW *",D1650:AE1650)</f>
        <v>0</v>
      </c>
      <c r="AJ1650" s="9">
        <f>SUMIF(Table1[[#Headers],[Steam Consumption]:[CHW Consumption_2]], "CHW*",D1650:AE1650)</f>
        <v>0</v>
      </c>
      <c r="AK1650" s="9">
        <f>SUMIF(Table1[[#Headers],[Steam Consumption]:[CHW Consumption_2]], "DW*",D1650:AE1650)</f>
        <v>0</v>
      </c>
      <c r="AL1650" s="9">
        <f>Table1[[#This Row],[Total Elec Consumption]]*3.412</f>
        <v>29419.20524137931</v>
      </c>
      <c r="AM1650" s="9">
        <f>Table1[[#This Row],[Total Gas Consumption]]*1</f>
        <v>0</v>
      </c>
      <c r="AN1650" s="9">
        <f>Table1[[#This Row],[Total Steam Consumption]]*950/1000</f>
        <v>0</v>
      </c>
      <c r="AO1650" s="9">
        <f>Table1[[#This Row],[Total HW Consumption]]</f>
        <v>0</v>
      </c>
      <c r="AP1650" s="9">
        <f>Table1[[#This Row],[Total CHW Consumption]]</f>
        <v>0</v>
      </c>
      <c r="AQ1650" s="9">
        <f>Table1[[#This Row],[Total DW Consumption]]*0</f>
        <v>0</v>
      </c>
      <c r="AR1650" s="9">
        <f>SUM(Table1[[#This Row],[Total Elec Energy]:[Total DW Energy]])</f>
        <v>29419.20524137931</v>
      </c>
      <c r="AS1650" s="7">
        <f>IFERROR(Table1[[#This Row],[Total Building Energy (kBTU)]]/Table1[[#This Row],[Building Area]],0)</f>
        <v>0.95250939718251992</v>
      </c>
    </row>
    <row r="1651" spans="1:45" x14ac:dyDescent="0.25">
      <c r="A1651" s="4">
        <v>44348</v>
      </c>
      <c r="B1651" t="s">
        <v>73</v>
      </c>
      <c r="C1651">
        <f>VLOOKUP(Table1[[#This Row],[Building]],Building_Areas,2,FALSE)</f>
        <v>18360</v>
      </c>
      <c r="E1651">
        <v>5115</v>
      </c>
      <c r="F1651">
        <v>17452.38</v>
      </c>
      <c r="G1651">
        <v>0.95056535947712428</v>
      </c>
      <c r="AF1651" s="9">
        <f>SUMIF(Table1[[#Headers],[Steam Consumption]:[CHW Consumption_2]], "Elec*",D1651:AE1651)</f>
        <v>5115</v>
      </c>
      <c r="AG1651" s="9">
        <f>SUMIF(Table1[[#Headers],[Steam Consumption]:[CHW Consumption_2]], "Gas*",D1651:AE1651)</f>
        <v>0</v>
      </c>
      <c r="AH1651" s="9">
        <f>SUMIF(Table1[[#Headers],[Steam Consumption]:[CHW Consumption_2]], "Steam*",D1651:AE1651)</f>
        <v>0</v>
      </c>
      <c r="AI1651" s="9">
        <f>SUMIF(Table1[[#Headers],[Steam Consumption]:[CHW Consumption_2]], "HW *",D1651:AE1651)</f>
        <v>0</v>
      </c>
      <c r="AJ1651" s="9">
        <f>SUMIF(Table1[[#Headers],[Steam Consumption]:[CHW Consumption_2]], "CHW*",D1651:AE1651)</f>
        <v>0</v>
      </c>
      <c r="AK1651" s="9">
        <f>SUMIF(Table1[[#Headers],[Steam Consumption]:[CHW Consumption_2]], "DW*",D1651:AE1651)</f>
        <v>0</v>
      </c>
      <c r="AL1651" s="9">
        <f>Table1[[#This Row],[Total Elec Consumption]]*3.412</f>
        <v>17452.38</v>
      </c>
      <c r="AM1651" s="9">
        <f>Table1[[#This Row],[Total Gas Consumption]]*1</f>
        <v>0</v>
      </c>
      <c r="AN1651" s="9">
        <f>Table1[[#This Row],[Total Steam Consumption]]*950/1000</f>
        <v>0</v>
      </c>
      <c r="AO1651" s="9">
        <f>Table1[[#This Row],[Total HW Consumption]]</f>
        <v>0</v>
      </c>
      <c r="AP1651" s="9">
        <f>Table1[[#This Row],[Total CHW Consumption]]</f>
        <v>0</v>
      </c>
      <c r="AQ1651" s="9">
        <f>Table1[[#This Row],[Total DW Consumption]]*0</f>
        <v>0</v>
      </c>
      <c r="AR1651" s="9">
        <f>SUM(Table1[[#This Row],[Total Elec Energy]:[Total DW Energy]])</f>
        <v>17452.38</v>
      </c>
      <c r="AS1651" s="7">
        <f>IFERROR(Table1[[#This Row],[Total Building Energy (kBTU)]]/Table1[[#This Row],[Building Area]],0)</f>
        <v>0.95056535947712428</v>
      </c>
    </row>
    <row r="1652" spans="1:45" x14ac:dyDescent="0.25">
      <c r="A1652" s="4">
        <v>43983</v>
      </c>
      <c r="B1652" t="s">
        <v>110</v>
      </c>
      <c r="C1652">
        <f>VLOOKUP(Table1[[#This Row],[Building]],Building_Areas,2,FALSE)</f>
        <v>24062</v>
      </c>
      <c r="E1652">
        <v>487.5</v>
      </c>
      <c r="F1652">
        <v>22829.935714285712</v>
      </c>
      <c r="G1652">
        <v>0.94879626441217324</v>
      </c>
      <c r="H1652">
        <v>3615</v>
      </c>
      <c r="I1652">
        <v>2588.5714285714289</v>
      </c>
      <c r="L1652">
        <v>0</v>
      </c>
      <c r="AF1652" s="9">
        <f>SUMIF(Table1[[#Headers],[Steam Consumption]:[CHW Consumption_2]], "Elec*",D1652:AE1652)</f>
        <v>6691.0714285714294</v>
      </c>
      <c r="AG1652" s="9">
        <f>SUMIF(Table1[[#Headers],[Steam Consumption]:[CHW Consumption_2]], "Gas*",D1652:AE1652)</f>
        <v>0</v>
      </c>
      <c r="AH1652" s="9">
        <f>SUMIF(Table1[[#Headers],[Steam Consumption]:[CHW Consumption_2]], "Steam*",D1652:AE1652)</f>
        <v>0</v>
      </c>
      <c r="AI1652" s="9">
        <f>SUMIF(Table1[[#Headers],[Steam Consumption]:[CHW Consumption_2]], "HW *",D1652:AE1652)</f>
        <v>0</v>
      </c>
      <c r="AJ1652" s="9">
        <f>SUMIF(Table1[[#Headers],[Steam Consumption]:[CHW Consumption_2]], "CHW*",D1652:AE1652)</f>
        <v>0</v>
      </c>
      <c r="AK1652" s="9">
        <f>SUMIF(Table1[[#Headers],[Steam Consumption]:[CHW Consumption_2]], "DW*",D1652:AE1652)</f>
        <v>0</v>
      </c>
      <c r="AL1652" s="9">
        <f>Table1[[#This Row],[Total Elec Consumption]]*3.412</f>
        <v>22829.935714285715</v>
      </c>
      <c r="AM1652" s="9">
        <f>Table1[[#This Row],[Total Gas Consumption]]*1</f>
        <v>0</v>
      </c>
      <c r="AN1652" s="9">
        <f>Table1[[#This Row],[Total Steam Consumption]]*950/1000</f>
        <v>0</v>
      </c>
      <c r="AO1652" s="9">
        <f>Table1[[#This Row],[Total HW Consumption]]</f>
        <v>0</v>
      </c>
      <c r="AP1652" s="9">
        <f>Table1[[#This Row],[Total CHW Consumption]]</f>
        <v>0</v>
      </c>
      <c r="AQ1652" s="9">
        <f>Table1[[#This Row],[Total DW Consumption]]*0</f>
        <v>0</v>
      </c>
      <c r="AR1652" s="9">
        <f>SUM(Table1[[#This Row],[Total Elec Energy]:[Total DW Energy]])</f>
        <v>22829.935714285715</v>
      </c>
      <c r="AS1652" s="7">
        <f>IFERROR(Table1[[#This Row],[Total Building Energy (kBTU)]]/Table1[[#This Row],[Building Area]],0)</f>
        <v>0.94879626441217335</v>
      </c>
    </row>
    <row r="1653" spans="1:45" x14ac:dyDescent="0.25">
      <c r="A1653" s="4">
        <v>44562</v>
      </c>
      <c r="B1653" t="s">
        <v>77</v>
      </c>
      <c r="C1653">
        <f>VLOOKUP(Table1[[#This Row],[Building]],Building_Areas,2,FALSE)</f>
        <v>133990</v>
      </c>
      <c r="D1653">
        <v>0</v>
      </c>
      <c r="H1653">
        <v>37254.25</v>
      </c>
      <c r="I1653">
        <v>0</v>
      </c>
      <c r="M1653">
        <v>0</v>
      </c>
      <c r="N1653">
        <v>0</v>
      </c>
      <c r="AF1653" s="9">
        <f>SUMIF(Table1[[#Headers],[Steam Consumption]:[CHW Consumption_2]], "Elec*",D1653:AE1653)</f>
        <v>37254.25</v>
      </c>
      <c r="AG1653" s="9">
        <f>SUMIF(Table1[[#Headers],[Steam Consumption]:[CHW Consumption_2]], "Gas*",D1653:AE1653)</f>
        <v>0</v>
      </c>
      <c r="AH1653" s="9">
        <f>SUMIF(Table1[[#Headers],[Steam Consumption]:[CHW Consumption_2]], "Steam*",D1653:AE1653)</f>
        <v>0</v>
      </c>
      <c r="AI1653" s="9">
        <f>SUMIF(Table1[[#Headers],[Steam Consumption]:[CHW Consumption_2]], "HW *",D1653:AE1653)</f>
        <v>0</v>
      </c>
      <c r="AJ1653" s="9">
        <f>SUMIF(Table1[[#Headers],[Steam Consumption]:[CHW Consumption_2]], "CHW*",D1653:AE1653)</f>
        <v>0</v>
      </c>
      <c r="AK1653" s="9">
        <f>SUMIF(Table1[[#Headers],[Steam Consumption]:[CHW Consumption_2]], "DW*",D1653:AE1653)</f>
        <v>0</v>
      </c>
      <c r="AL1653" s="9">
        <f>Table1[[#This Row],[Total Elec Consumption]]*3.412</f>
        <v>127111.501</v>
      </c>
      <c r="AM1653" s="9">
        <f>Table1[[#This Row],[Total Gas Consumption]]*1</f>
        <v>0</v>
      </c>
      <c r="AN1653" s="9">
        <f>Table1[[#This Row],[Total Steam Consumption]]*950/1000</f>
        <v>0</v>
      </c>
      <c r="AO1653" s="9">
        <f>Table1[[#This Row],[Total HW Consumption]]</f>
        <v>0</v>
      </c>
      <c r="AP1653" s="9">
        <f>Table1[[#This Row],[Total CHW Consumption]]</f>
        <v>0</v>
      </c>
      <c r="AQ1653" s="9">
        <f>Table1[[#This Row],[Total DW Consumption]]*0</f>
        <v>0</v>
      </c>
      <c r="AR1653" s="9">
        <f>SUM(Table1[[#This Row],[Total Elec Energy]:[Total DW Energy]])</f>
        <v>127111.501</v>
      </c>
      <c r="AS1653" s="7">
        <f>IFERROR(Table1[[#This Row],[Total Building Energy (kBTU)]]/Table1[[#This Row],[Building Area]],0)</f>
        <v>0.94866408687215464</v>
      </c>
    </row>
    <row r="1654" spans="1:45" x14ac:dyDescent="0.25">
      <c r="A1654" s="4">
        <v>43252</v>
      </c>
      <c r="B1654" t="s">
        <v>80</v>
      </c>
      <c r="C1654">
        <f>VLOOKUP(Table1[[#This Row],[Building]],Building_Areas,2,FALSE)</f>
        <v>92978</v>
      </c>
      <c r="D1654">
        <v>0</v>
      </c>
      <c r="F1654">
        <v>88067.375714285707</v>
      </c>
      <c r="G1654">
        <v>0.94718509447703447</v>
      </c>
      <c r="H1654">
        <v>14298.214285714281</v>
      </c>
      <c r="I1654">
        <v>11512.857142857139</v>
      </c>
      <c r="L1654">
        <v>0</v>
      </c>
      <c r="AF1654" s="9">
        <f>SUMIF(Table1[[#Headers],[Steam Consumption]:[CHW Consumption_2]], "Elec*",D1654:AE1654)</f>
        <v>25811.07142857142</v>
      </c>
      <c r="AG1654" s="9">
        <f>SUMIF(Table1[[#Headers],[Steam Consumption]:[CHW Consumption_2]], "Gas*",D1654:AE1654)</f>
        <v>0</v>
      </c>
      <c r="AH1654" s="9">
        <f>SUMIF(Table1[[#Headers],[Steam Consumption]:[CHW Consumption_2]], "Steam*",D1654:AE1654)</f>
        <v>0</v>
      </c>
      <c r="AI1654" s="9">
        <f>SUMIF(Table1[[#Headers],[Steam Consumption]:[CHW Consumption_2]], "HW *",D1654:AE1654)</f>
        <v>0</v>
      </c>
      <c r="AJ1654" s="9">
        <f>SUMIF(Table1[[#Headers],[Steam Consumption]:[CHW Consumption_2]], "CHW*",D1654:AE1654)</f>
        <v>0</v>
      </c>
      <c r="AK1654" s="9">
        <f>SUMIF(Table1[[#Headers],[Steam Consumption]:[CHW Consumption_2]], "DW*",D1654:AE1654)</f>
        <v>0</v>
      </c>
      <c r="AL1654" s="9">
        <f>Table1[[#This Row],[Total Elec Consumption]]*3.412</f>
        <v>88067.375714285678</v>
      </c>
      <c r="AM1654" s="9">
        <f>Table1[[#This Row],[Total Gas Consumption]]*1</f>
        <v>0</v>
      </c>
      <c r="AN1654" s="9">
        <f>Table1[[#This Row],[Total Steam Consumption]]*950/1000</f>
        <v>0</v>
      </c>
      <c r="AO1654" s="9">
        <f>Table1[[#This Row],[Total HW Consumption]]</f>
        <v>0</v>
      </c>
      <c r="AP1654" s="9">
        <f>Table1[[#This Row],[Total CHW Consumption]]</f>
        <v>0</v>
      </c>
      <c r="AQ1654" s="9">
        <f>Table1[[#This Row],[Total DW Consumption]]*0</f>
        <v>0</v>
      </c>
      <c r="AR1654" s="9">
        <f>SUM(Table1[[#This Row],[Total Elec Energy]:[Total DW Energy]])</f>
        <v>88067.375714285678</v>
      </c>
      <c r="AS1654" s="7">
        <f>IFERROR(Table1[[#This Row],[Total Building Energy (kBTU)]]/Table1[[#This Row],[Building Area]],0)</f>
        <v>0.94718509447703414</v>
      </c>
    </row>
    <row r="1655" spans="1:45" x14ac:dyDescent="0.25">
      <c r="A1655" s="4">
        <v>43891</v>
      </c>
      <c r="B1655" t="s">
        <v>66</v>
      </c>
      <c r="C1655">
        <f>VLOOKUP(Table1[[#This Row],[Building]],Building_Areas,2,FALSE)</f>
        <v>39542</v>
      </c>
      <c r="D1655">
        <v>5373.3333333333339</v>
      </c>
      <c r="E1655">
        <v>9438.9655172413786</v>
      </c>
      <c r="F1655">
        <v>4932685.7503448287</v>
      </c>
      <c r="G1655">
        <v>124.7454794988829</v>
      </c>
      <c r="AF1655" s="9">
        <f>SUMIF(Table1[[#Headers],[Steam Consumption]:[CHW Consumption_2]], "Elec*",D1655:AE1655)</f>
        <v>9438.9655172413786</v>
      </c>
      <c r="AG1655" s="9">
        <f>SUMIF(Table1[[#Headers],[Steam Consumption]:[CHW Consumption_2]], "Gas*",D1655:AE1655)</f>
        <v>0</v>
      </c>
      <c r="AH1655" s="9">
        <f>SUMIF(Table1[[#Headers],[Steam Consumption]:[CHW Consumption_2]], "Steam*",D1655:AE1655)</f>
        <v>5373.3333333333339</v>
      </c>
      <c r="AI1655" s="9">
        <f>SUMIF(Table1[[#Headers],[Steam Consumption]:[CHW Consumption_2]], "HW *",D1655:AE1655)</f>
        <v>0</v>
      </c>
      <c r="AJ1655" s="9">
        <f>SUMIF(Table1[[#Headers],[Steam Consumption]:[CHW Consumption_2]], "CHW*",D1655:AE1655)</f>
        <v>0</v>
      </c>
      <c r="AK1655" s="9">
        <f>SUMIF(Table1[[#Headers],[Steam Consumption]:[CHW Consumption_2]], "DW*",D1655:AE1655)</f>
        <v>0</v>
      </c>
      <c r="AL1655" s="9">
        <f>Table1[[#This Row],[Total Elec Consumption]]*3.412</f>
        <v>32205.750344827582</v>
      </c>
      <c r="AM1655" s="9">
        <f>Table1[[#This Row],[Total Gas Consumption]]*1</f>
        <v>0</v>
      </c>
      <c r="AN1655" s="9">
        <f>Table1[[#This Row],[Total Steam Consumption]]*950/1000</f>
        <v>5104.666666666667</v>
      </c>
      <c r="AO1655" s="9">
        <f>Table1[[#This Row],[Total HW Consumption]]</f>
        <v>0</v>
      </c>
      <c r="AP1655" s="9">
        <f>Table1[[#This Row],[Total CHW Consumption]]</f>
        <v>0</v>
      </c>
      <c r="AQ1655" s="9">
        <f>Table1[[#This Row],[Total DW Consumption]]*0</f>
        <v>0</v>
      </c>
      <c r="AR1655" s="9">
        <f>SUM(Table1[[#This Row],[Total Elec Energy]:[Total DW Energy]])</f>
        <v>37310.417011494246</v>
      </c>
      <c r="AS1655" s="7">
        <f>IFERROR(Table1[[#This Row],[Total Building Energy (kBTU)]]/Table1[[#This Row],[Building Area]],0)</f>
        <v>0.94356423578711868</v>
      </c>
    </row>
    <row r="1656" spans="1:45" x14ac:dyDescent="0.25">
      <c r="A1656" s="4">
        <v>43586</v>
      </c>
      <c r="B1656" t="s">
        <v>124</v>
      </c>
      <c r="C1656">
        <f>VLOOKUP(Table1[[#This Row],[Building]],Building_Areas,2,FALSE)</f>
        <v>33317</v>
      </c>
      <c r="E1656">
        <v>6223</v>
      </c>
      <c r="F1656">
        <v>1041132.876</v>
      </c>
      <c r="G1656">
        <v>31.249298436233751</v>
      </c>
      <c r="J1656">
        <v>10199</v>
      </c>
      <c r="AF1656" s="9">
        <f>SUMIF(Table1[[#Headers],[Steam Consumption]:[CHW Consumption_2]], "Elec*",D1656:AE1656)</f>
        <v>6223</v>
      </c>
      <c r="AG1656" s="9">
        <f>SUMIF(Table1[[#Headers],[Steam Consumption]:[CHW Consumption_2]], "Gas*",D1656:AE1656)</f>
        <v>10199</v>
      </c>
      <c r="AH1656" s="9">
        <f>SUMIF(Table1[[#Headers],[Steam Consumption]:[CHW Consumption_2]], "Steam*",D1656:AE1656)</f>
        <v>0</v>
      </c>
      <c r="AI1656" s="9">
        <f>SUMIF(Table1[[#Headers],[Steam Consumption]:[CHW Consumption_2]], "HW *",D1656:AE1656)</f>
        <v>0</v>
      </c>
      <c r="AJ1656" s="9">
        <f>SUMIF(Table1[[#Headers],[Steam Consumption]:[CHW Consumption_2]], "CHW*",D1656:AE1656)</f>
        <v>0</v>
      </c>
      <c r="AK1656" s="9">
        <f>SUMIF(Table1[[#Headers],[Steam Consumption]:[CHW Consumption_2]], "DW*",D1656:AE1656)</f>
        <v>0</v>
      </c>
      <c r="AL1656" s="9">
        <f>Table1[[#This Row],[Total Elec Consumption]]*3.412</f>
        <v>21232.876</v>
      </c>
      <c r="AM1656" s="9">
        <f>Table1[[#This Row],[Total Gas Consumption]]*1</f>
        <v>10199</v>
      </c>
      <c r="AN1656" s="9">
        <f>Table1[[#This Row],[Total Steam Consumption]]*950/1000</f>
        <v>0</v>
      </c>
      <c r="AO1656" s="9">
        <f>Table1[[#This Row],[Total HW Consumption]]</f>
        <v>0</v>
      </c>
      <c r="AP1656" s="9">
        <f>Table1[[#This Row],[Total CHW Consumption]]</f>
        <v>0</v>
      </c>
      <c r="AQ1656" s="9">
        <f>Table1[[#This Row],[Total DW Consumption]]*0</f>
        <v>0</v>
      </c>
      <c r="AR1656" s="9">
        <f>SUM(Table1[[#This Row],[Total Elec Energy]:[Total DW Energy]])</f>
        <v>31431.876</v>
      </c>
      <c r="AS1656" s="7">
        <f>IFERROR(Table1[[#This Row],[Total Building Energy (kBTU)]]/Table1[[#This Row],[Building Area]],0)</f>
        <v>0.94341855509199513</v>
      </c>
    </row>
    <row r="1657" spans="1:45" x14ac:dyDescent="0.25">
      <c r="A1657" s="4">
        <v>43617</v>
      </c>
      <c r="B1657" t="s">
        <v>80</v>
      </c>
      <c r="C1657">
        <f>VLOOKUP(Table1[[#This Row],[Building]],Building_Areas,2,FALSE)</f>
        <v>92978</v>
      </c>
      <c r="D1657">
        <v>0</v>
      </c>
      <c r="F1657">
        <v>87620.56619047618</v>
      </c>
      <c r="G1657">
        <v>0.9423795542007376</v>
      </c>
      <c r="H1657">
        <v>14936.785714285719</v>
      </c>
      <c r="I1657">
        <v>10743.33333333333</v>
      </c>
      <c r="L1657">
        <v>0</v>
      </c>
      <c r="AF1657" s="9">
        <f>SUMIF(Table1[[#Headers],[Steam Consumption]:[CHW Consumption_2]], "Elec*",D1657:AE1657)</f>
        <v>25680.11904761905</v>
      </c>
      <c r="AG1657" s="9">
        <f>SUMIF(Table1[[#Headers],[Steam Consumption]:[CHW Consumption_2]], "Gas*",D1657:AE1657)</f>
        <v>0</v>
      </c>
      <c r="AH1657" s="9">
        <f>SUMIF(Table1[[#Headers],[Steam Consumption]:[CHW Consumption_2]], "Steam*",D1657:AE1657)</f>
        <v>0</v>
      </c>
      <c r="AI1657" s="9">
        <f>SUMIF(Table1[[#Headers],[Steam Consumption]:[CHW Consumption_2]], "HW *",D1657:AE1657)</f>
        <v>0</v>
      </c>
      <c r="AJ1657" s="9">
        <f>SUMIF(Table1[[#Headers],[Steam Consumption]:[CHW Consumption_2]], "CHW*",D1657:AE1657)</f>
        <v>0</v>
      </c>
      <c r="AK1657" s="9">
        <f>SUMIF(Table1[[#Headers],[Steam Consumption]:[CHW Consumption_2]], "DW*",D1657:AE1657)</f>
        <v>0</v>
      </c>
      <c r="AL1657" s="9">
        <f>Table1[[#This Row],[Total Elec Consumption]]*3.412</f>
        <v>87620.566190476195</v>
      </c>
      <c r="AM1657" s="9">
        <f>Table1[[#This Row],[Total Gas Consumption]]*1</f>
        <v>0</v>
      </c>
      <c r="AN1657" s="9">
        <f>Table1[[#This Row],[Total Steam Consumption]]*950/1000</f>
        <v>0</v>
      </c>
      <c r="AO1657" s="9">
        <f>Table1[[#This Row],[Total HW Consumption]]</f>
        <v>0</v>
      </c>
      <c r="AP1657" s="9">
        <f>Table1[[#This Row],[Total CHW Consumption]]</f>
        <v>0</v>
      </c>
      <c r="AQ1657" s="9">
        <f>Table1[[#This Row],[Total DW Consumption]]*0</f>
        <v>0</v>
      </c>
      <c r="AR1657" s="9">
        <f>SUM(Table1[[#This Row],[Total Elec Energy]:[Total DW Energy]])</f>
        <v>87620.566190476195</v>
      </c>
      <c r="AS1657" s="7">
        <f>IFERROR(Table1[[#This Row],[Total Building Energy (kBTU)]]/Table1[[#This Row],[Building Area]],0)</f>
        <v>0.94237955420073771</v>
      </c>
    </row>
    <row r="1658" spans="1:45" x14ac:dyDescent="0.25">
      <c r="A1658" s="4">
        <v>44287</v>
      </c>
      <c r="B1658" t="s">
        <v>124</v>
      </c>
      <c r="C1658">
        <f>VLOOKUP(Table1[[#This Row],[Building]],Building_Areas,2,FALSE)</f>
        <v>33317</v>
      </c>
      <c r="E1658">
        <v>4523</v>
      </c>
      <c r="F1658">
        <v>1610432.476</v>
      </c>
      <c r="G1658">
        <v>48.336659243029082</v>
      </c>
      <c r="J1658">
        <v>15950</v>
      </c>
      <c r="AF1658" s="9">
        <f>SUMIF(Table1[[#Headers],[Steam Consumption]:[CHW Consumption_2]], "Elec*",D1658:AE1658)</f>
        <v>4523</v>
      </c>
      <c r="AG1658" s="9">
        <f>SUMIF(Table1[[#Headers],[Steam Consumption]:[CHW Consumption_2]], "Gas*",D1658:AE1658)</f>
        <v>15950</v>
      </c>
      <c r="AH1658" s="9">
        <f>SUMIF(Table1[[#Headers],[Steam Consumption]:[CHW Consumption_2]], "Steam*",D1658:AE1658)</f>
        <v>0</v>
      </c>
      <c r="AI1658" s="9">
        <f>SUMIF(Table1[[#Headers],[Steam Consumption]:[CHW Consumption_2]], "HW *",D1658:AE1658)</f>
        <v>0</v>
      </c>
      <c r="AJ1658" s="9">
        <f>SUMIF(Table1[[#Headers],[Steam Consumption]:[CHW Consumption_2]], "CHW*",D1658:AE1658)</f>
        <v>0</v>
      </c>
      <c r="AK1658" s="9">
        <f>SUMIF(Table1[[#Headers],[Steam Consumption]:[CHW Consumption_2]], "DW*",D1658:AE1658)</f>
        <v>0</v>
      </c>
      <c r="AL1658" s="9">
        <f>Table1[[#This Row],[Total Elec Consumption]]*3.412</f>
        <v>15432.475999999999</v>
      </c>
      <c r="AM1658" s="9">
        <f>Table1[[#This Row],[Total Gas Consumption]]*1</f>
        <v>15950</v>
      </c>
      <c r="AN1658" s="9">
        <f>Table1[[#This Row],[Total Steam Consumption]]*950/1000</f>
        <v>0</v>
      </c>
      <c r="AO1658" s="9">
        <f>Table1[[#This Row],[Total HW Consumption]]</f>
        <v>0</v>
      </c>
      <c r="AP1658" s="9">
        <f>Table1[[#This Row],[Total CHW Consumption]]</f>
        <v>0</v>
      </c>
      <c r="AQ1658" s="9">
        <f>Table1[[#This Row],[Total DW Consumption]]*0</f>
        <v>0</v>
      </c>
      <c r="AR1658" s="9">
        <f>SUM(Table1[[#This Row],[Total Elec Energy]:[Total DW Energy]])</f>
        <v>31382.475999999999</v>
      </c>
      <c r="AS1658" s="7">
        <f>IFERROR(Table1[[#This Row],[Total Building Energy (kBTU)]]/Table1[[#This Row],[Building Area]],0)</f>
        <v>0.94193582855599245</v>
      </c>
    </row>
    <row r="1659" spans="1:45" x14ac:dyDescent="0.25">
      <c r="A1659" s="4">
        <v>44378</v>
      </c>
      <c r="B1659" t="s">
        <v>194</v>
      </c>
      <c r="C1659">
        <f>VLOOKUP(Table1[[#This Row],[Building]],Building_Areas,2,FALSE)</f>
        <v>93667</v>
      </c>
      <c r="F1659">
        <v>287037.65000000002</v>
      </c>
      <c r="G1659">
        <v>3.0644479912882869</v>
      </c>
      <c r="H1659">
        <v>0</v>
      </c>
      <c r="I1659">
        <v>13450</v>
      </c>
      <c r="K1659">
        <v>42250</v>
      </c>
      <c r="L1659">
        <v>241104</v>
      </c>
      <c r="AF1659" s="9">
        <f>SUMIF(Table1[[#Headers],[Steam Consumption]:[CHW Consumption_2]], "Elec*",D1659:AE1659)</f>
        <v>13450</v>
      </c>
      <c r="AG1659" s="9">
        <f>SUMIF(Table1[[#Headers],[Steam Consumption]:[CHW Consumption_2]], "Gas*",D1659:AE1659)</f>
        <v>0</v>
      </c>
      <c r="AH1659" s="9">
        <f>SUMIF(Table1[[#Headers],[Steam Consumption]:[CHW Consumption_2]], "Steam*",D1659:AE1659)</f>
        <v>0</v>
      </c>
      <c r="AI1659" s="9">
        <f>SUMIF(Table1[[#Headers],[Steam Consumption]:[CHW Consumption_2]], "HW *",D1659:AE1659)</f>
        <v>42250</v>
      </c>
      <c r="AJ1659" s="9">
        <f>SUMIF(Table1[[#Headers],[Steam Consumption]:[CHW Consumption_2]], "CHW*",D1659:AE1659)</f>
        <v>0</v>
      </c>
      <c r="AK1659" s="9">
        <f>SUMIF(Table1[[#Headers],[Steam Consumption]:[CHW Consumption_2]], "DW*",D1659:AE1659)</f>
        <v>241104</v>
      </c>
      <c r="AL1659" s="9">
        <f>Table1[[#This Row],[Total Elec Consumption]]*3.412</f>
        <v>45891.4</v>
      </c>
      <c r="AM1659" s="9">
        <f>Table1[[#This Row],[Total Gas Consumption]]*1</f>
        <v>0</v>
      </c>
      <c r="AN1659" s="9">
        <f>Table1[[#This Row],[Total Steam Consumption]]*950/1000</f>
        <v>0</v>
      </c>
      <c r="AO1659" s="9">
        <f>Table1[[#This Row],[Total HW Consumption]]</f>
        <v>42250</v>
      </c>
      <c r="AP1659" s="9">
        <f>Table1[[#This Row],[Total CHW Consumption]]</f>
        <v>0</v>
      </c>
      <c r="AQ1659" s="9">
        <f>Table1[[#This Row],[Total DW Consumption]]*0</f>
        <v>0</v>
      </c>
      <c r="AR1659" s="9">
        <f>SUM(Table1[[#This Row],[Total Elec Energy]:[Total DW Energy]])</f>
        <v>88141.4</v>
      </c>
      <c r="AS1659" s="7">
        <f>IFERROR(Table1[[#This Row],[Total Building Energy (kBTU)]]/Table1[[#This Row],[Building Area]],0)</f>
        <v>0.94100803911729847</v>
      </c>
    </row>
    <row r="1660" spans="1:45" x14ac:dyDescent="0.25">
      <c r="A1660" s="4">
        <v>44743</v>
      </c>
      <c r="B1660" t="s">
        <v>73</v>
      </c>
      <c r="C1660">
        <f>VLOOKUP(Table1[[#This Row],[Building]],Building_Areas,2,FALSE)</f>
        <v>18360</v>
      </c>
      <c r="E1660">
        <v>5063.3333333333339</v>
      </c>
      <c r="F1660">
        <v>17276.093333333331</v>
      </c>
      <c r="G1660">
        <v>0.94096368917937545</v>
      </c>
      <c r="AF1660" s="9">
        <f>SUMIF(Table1[[#Headers],[Steam Consumption]:[CHW Consumption_2]], "Elec*",D1660:AE1660)</f>
        <v>5063.3333333333339</v>
      </c>
      <c r="AG1660" s="9">
        <f>SUMIF(Table1[[#Headers],[Steam Consumption]:[CHW Consumption_2]], "Gas*",D1660:AE1660)</f>
        <v>0</v>
      </c>
      <c r="AH1660" s="9">
        <f>SUMIF(Table1[[#Headers],[Steam Consumption]:[CHW Consumption_2]], "Steam*",D1660:AE1660)</f>
        <v>0</v>
      </c>
      <c r="AI1660" s="9">
        <f>SUMIF(Table1[[#Headers],[Steam Consumption]:[CHW Consumption_2]], "HW *",D1660:AE1660)</f>
        <v>0</v>
      </c>
      <c r="AJ1660" s="9">
        <f>SUMIF(Table1[[#Headers],[Steam Consumption]:[CHW Consumption_2]], "CHW*",D1660:AE1660)</f>
        <v>0</v>
      </c>
      <c r="AK1660" s="9">
        <f>SUMIF(Table1[[#Headers],[Steam Consumption]:[CHW Consumption_2]], "DW*",D1660:AE1660)</f>
        <v>0</v>
      </c>
      <c r="AL1660" s="9">
        <f>Table1[[#This Row],[Total Elec Consumption]]*3.412</f>
        <v>17276.093333333334</v>
      </c>
      <c r="AM1660" s="9">
        <f>Table1[[#This Row],[Total Gas Consumption]]*1</f>
        <v>0</v>
      </c>
      <c r="AN1660" s="9">
        <f>Table1[[#This Row],[Total Steam Consumption]]*950/1000</f>
        <v>0</v>
      </c>
      <c r="AO1660" s="9">
        <f>Table1[[#This Row],[Total HW Consumption]]</f>
        <v>0</v>
      </c>
      <c r="AP1660" s="9">
        <f>Table1[[#This Row],[Total CHW Consumption]]</f>
        <v>0</v>
      </c>
      <c r="AQ1660" s="9">
        <f>Table1[[#This Row],[Total DW Consumption]]*0</f>
        <v>0</v>
      </c>
      <c r="AR1660" s="9">
        <f>SUM(Table1[[#This Row],[Total Elec Energy]:[Total DW Energy]])</f>
        <v>17276.093333333334</v>
      </c>
      <c r="AS1660" s="7">
        <f>IFERROR(Table1[[#This Row],[Total Building Energy (kBTU)]]/Table1[[#This Row],[Building Area]],0)</f>
        <v>0.94096368917937545</v>
      </c>
    </row>
    <row r="1661" spans="1:45" x14ac:dyDescent="0.25">
      <c r="A1661" s="4">
        <v>43891</v>
      </c>
      <c r="B1661" t="s">
        <v>80</v>
      </c>
      <c r="C1661">
        <f>VLOOKUP(Table1[[#This Row],[Building]],Building_Areas,2,FALSE)</f>
        <v>92978</v>
      </c>
      <c r="D1661">
        <v>0</v>
      </c>
      <c r="F1661">
        <v>87484.385931034485</v>
      </c>
      <c r="G1661">
        <v>0.94091490385934828</v>
      </c>
      <c r="H1661">
        <v>15111.96551724138</v>
      </c>
      <c r="I1661">
        <v>10528.24137931035</v>
      </c>
      <c r="L1661">
        <v>0</v>
      </c>
      <c r="AF1661" s="9">
        <f>SUMIF(Table1[[#Headers],[Steam Consumption]:[CHW Consumption_2]], "Elec*",D1661:AE1661)</f>
        <v>25640.206896551732</v>
      </c>
      <c r="AG1661" s="9">
        <f>SUMIF(Table1[[#Headers],[Steam Consumption]:[CHW Consumption_2]], "Gas*",D1661:AE1661)</f>
        <v>0</v>
      </c>
      <c r="AH1661" s="9">
        <f>SUMIF(Table1[[#Headers],[Steam Consumption]:[CHW Consumption_2]], "Steam*",D1661:AE1661)</f>
        <v>0</v>
      </c>
      <c r="AI1661" s="9">
        <f>SUMIF(Table1[[#Headers],[Steam Consumption]:[CHW Consumption_2]], "HW *",D1661:AE1661)</f>
        <v>0</v>
      </c>
      <c r="AJ1661" s="9">
        <f>SUMIF(Table1[[#Headers],[Steam Consumption]:[CHW Consumption_2]], "CHW*",D1661:AE1661)</f>
        <v>0</v>
      </c>
      <c r="AK1661" s="9">
        <f>SUMIF(Table1[[#Headers],[Steam Consumption]:[CHW Consumption_2]], "DW*",D1661:AE1661)</f>
        <v>0</v>
      </c>
      <c r="AL1661" s="9">
        <f>Table1[[#This Row],[Total Elec Consumption]]*3.412</f>
        <v>87484.385931034514</v>
      </c>
      <c r="AM1661" s="9">
        <f>Table1[[#This Row],[Total Gas Consumption]]*1</f>
        <v>0</v>
      </c>
      <c r="AN1661" s="9">
        <f>Table1[[#This Row],[Total Steam Consumption]]*950/1000</f>
        <v>0</v>
      </c>
      <c r="AO1661" s="9">
        <f>Table1[[#This Row],[Total HW Consumption]]</f>
        <v>0</v>
      </c>
      <c r="AP1661" s="9">
        <f>Table1[[#This Row],[Total CHW Consumption]]</f>
        <v>0</v>
      </c>
      <c r="AQ1661" s="9">
        <f>Table1[[#This Row],[Total DW Consumption]]*0</f>
        <v>0</v>
      </c>
      <c r="AR1661" s="9">
        <f>SUM(Table1[[#This Row],[Total Elec Energy]:[Total DW Energy]])</f>
        <v>87484.385931034514</v>
      </c>
      <c r="AS1661" s="7">
        <f>IFERROR(Table1[[#This Row],[Total Building Energy (kBTU)]]/Table1[[#This Row],[Building Area]],0)</f>
        <v>0.94091490385934862</v>
      </c>
    </row>
    <row r="1662" spans="1:45" x14ac:dyDescent="0.25">
      <c r="A1662" s="4">
        <v>43983</v>
      </c>
      <c r="B1662" t="s">
        <v>61</v>
      </c>
      <c r="C1662">
        <f>VLOOKUP(Table1[[#This Row],[Building]],Building_Areas,2,FALSE)</f>
        <v>41576</v>
      </c>
      <c r="D1662">
        <v>0</v>
      </c>
      <c r="E1662">
        <v>11422.5</v>
      </c>
      <c r="F1662">
        <v>38973.57</v>
      </c>
      <c r="G1662">
        <v>0.93740547431210308</v>
      </c>
      <c r="AF1662" s="9">
        <f>SUMIF(Table1[[#Headers],[Steam Consumption]:[CHW Consumption_2]], "Elec*",D1662:AE1662)</f>
        <v>11422.5</v>
      </c>
      <c r="AG1662" s="9">
        <f>SUMIF(Table1[[#Headers],[Steam Consumption]:[CHW Consumption_2]], "Gas*",D1662:AE1662)</f>
        <v>0</v>
      </c>
      <c r="AH1662" s="9">
        <f>SUMIF(Table1[[#Headers],[Steam Consumption]:[CHW Consumption_2]], "Steam*",D1662:AE1662)</f>
        <v>0</v>
      </c>
      <c r="AI1662" s="9">
        <f>SUMIF(Table1[[#Headers],[Steam Consumption]:[CHW Consumption_2]], "HW *",D1662:AE1662)</f>
        <v>0</v>
      </c>
      <c r="AJ1662" s="9">
        <f>SUMIF(Table1[[#Headers],[Steam Consumption]:[CHW Consumption_2]], "CHW*",D1662:AE1662)</f>
        <v>0</v>
      </c>
      <c r="AK1662" s="9">
        <f>SUMIF(Table1[[#Headers],[Steam Consumption]:[CHW Consumption_2]], "DW*",D1662:AE1662)</f>
        <v>0</v>
      </c>
      <c r="AL1662" s="9">
        <f>Table1[[#This Row],[Total Elec Consumption]]*3.412</f>
        <v>38973.57</v>
      </c>
      <c r="AM1662" s="9">
        <f>Table1[[#This Row],[Total Gas Consumption]]*1</f>
        <v>0</v>
      </c>
      <c r="AN1662" s="9">
        <f>Table1[[#This Row],[Total Steam Consumption]]*950/1000</f>
        <v>0</v>
      </c>
      <c r="AO1662" s="9">
        <f>Table1[[#This Row],[Total HW Consumption]]</f>
        <v>0</v>
      </c>
      <c r="AP1662" s="9">
        <f>Table1[[#This Row],[Total CHW Consumption]]</f>
        <v>0</v>
      </c>
      <c r="AQ1662" s="9">
        <f>Table1[[#This Row],[Total DW Consumption]]*0</f>
        <v>0</v>
      </c>
      <c r="AR1662" s="9">
        <f>SUM(Table1[[#This Row],[Total Elec Energy]:[Total DW Energy]])</f>
        <v>38973.57</v>
      </c>
      <c r="AS1662" s="7">
        <f>IFERROR(Table1[[#This Row],[Total Building Energy (kBTU)]]/Table1[[#This Row],[Building Area]],0)</f>
        <v>0.93740547431210308</v>
      </c>
    </row>
    <row r="1663" spans="1:45" x14ac:dyDescent="0.25">
      <c r="A1663" s="4">
        <v>43556</v>
      </c>
      <c r="B1663" t="s">
        <v>115</v>
      </c>
      <c r="C1663">
        <f>VLOOKUP(Table1[[#This Row],[Building]],Building_Areas,2,FALSE)</f>
        <v>12876</v>
      </c>
      <c r="E1663">
        <v>3505.3846153846148</v>
      </c>
      <c r="F1663">
        <v>11960.372307692311</v>
      </c>
      <c r="G1663">
        <v>0.92888880923363681</v>
      </c>
      <c r="AF1663" s="9">
        <f>SUMIF(Table1[[#Headers],[Steam Consumption]:[CHW Consumption_2]], "Elec*",D1663:AE1663)</f>
        <v>3505.3846153846148</v>
      </c>
      <c r="AG1663" s="9">
        <f>SUMIF(Table1[[#Headers],[Steam Consumption]:[CHW Consumption_2]], "Gas*",D1663:AE1663)</f>
        <v>0</v>
      </c>
      <c r="AH1663" s="9">
        <f>SUMIF(Table1[[#Headers],[Steam Consumption]:[CHW Consumption_2]], "Steam*",D1663:AE1663)</f>
        <v>0</v>
      </c>
      <c r="AI1663" s="9">
        <f>SUMIF(Table1[[#Headers],[Steam Consumption]:[CHW Consumption_2]], "HW *",D1663:AE1663)</f>
        <v>0</v>
      </c>
      <c r="AJ1663" s="9">
        <f>SUMIF(Table1[[#Headers],[Steam Consumption]:[CHW Consumption_2]], "CHW*",D1663:AE1663)</f>
        <v>0</v>
      </c>
      <c r="AK1663" s="9">
        <f>SUMIF(Table1[[#Headers],[Steam Consumption]:[CHW Consumption_2]], "DW*",D1663:AE1663)</f>
        <v>0</v>
      </c>
      <c r="AL1663" s="9">
        <f>Table1[[#This Row],[Total Elec Consumption]]*3.412</f>
        <v>11960.372307692305</v>
      </c>
      <c r="AM1663" s="9">
        <f>Table1[[#This Row],[Total Gas Consumption]]*1</f>
        <v>0</v>
      </c>
      <c r="AN1663" s="9">
        <f>Table1[[#This Row],[Total Steam Consumption]]*950/1000</f>
        <v>0</v>
      </c>
      <c r="AO1663" s="9">
        <f>Table1[[#This Row],[Total HW Consumption]]</f>
        <v>0</v>
      </c>
      <c r="AP1663" s="9">
        <f>Table1[[#This Row],[Total CHW Consumption]]</f>
        <v>0</v>
      </c>
      <c r="AQ1663" s="9">
        <f>Table1[[#This Row],[Total DW Consumption]]*0</f>
        <v>0</v>
      </c>
      <c r="AR1663" s="9">
        <f>SUM(Table1[[#This Row],[Total Elec Energy]:[Total DW Energy]])</f>
        <v>11960.372307692305</v>
      </c>
      <c r="AS1663" s="7">
        <f>IFERROR(Table1[[#This Row],[Total Building Energy (kBTU)]]/Table1[[#This Row],[Building Area]],0)</f>
        <v>0.92888880923363659</v>
      </c>
    </row>
    <row r="1664" spans="1:45" x14ac:dyDescent="0.25">
      <c r="A1664" s="4">
        <v>44409</v>
      </c>
      <c r="B1664" t="s">
        <v>124</v>
      </c>
      <c r="C1664">
        <f>VLOOKUP(Table1[[#This Row],[Building]],Building_Areas,2,FALSE)</f>
        <v>33317</v>
      </c>
      <c r="E1664">
        <v>9065.7777777777774</v>
      </c>
      <c r="F1664">
        <v>30932.43377777778</v>
      </c>
      <c r="G1664">
        <v>0.92842794302541576</v>
      </c>
      <c r="J1664">
        <v>0</v>
      </c>
      <c r="AF1664" s="9">
        <f>SUMIF(Table1[[#Headers],[Steam Consumption]:[CHW Consumption_2]], "Elec*",D1664:AE1664)</f>
        <v>9065.7777777777774</v>
      </c>
      <c r="AG1664" s="9">
        <f>SUMIF(Table1[[#Headers],[Steam Consumption]:[CHW Consumption_2]], "Gas*",D1664:AE1664)</f>
        <v>0</v>
      </c>
      <c r="AH1664" s="9">
        <f>SUMIF(Table1[[#Headers],[Steam Consumption]:[CHW Consumption_2]], "Steam*",D1664:AE1664)</f>
        <v>0</v>
      </c>
      <c r="AI1664" s="9">
        <f>SUMIF(Table1[[#Headers],[Steam Consumption]:[CHW Consumption_2]], "HW *",D1664:AE1664)</f>
        <v>0</v>
      </c>
      <c r="AJ1664" s="9">
        <f>SUMIF(Table1[[#Headers],[Steam Consumption]:[CHW Consumption_2]], "CHW*",D1664:AE1664)</f>
        <v>0</v>
      </c>
      <c r="AK1664" s="9">
        <f>SUMIF(Table1[[#Headers],[Steam Consumption]:[CHW Consumption_2]], "DW*",D1664:AE1664)</f>
        <v>0</v>
      </c>
      <c r="AL1664" s="9">
        <f>Table1[[#This Row],[Total Elec Consumption]]*3.412</f>
        <v>30932.433777777776</v>
      </c>
      <c r="AM1664" s="9">
        <f>Table1[[#This Row],[Total Gas Consumption]]*1</f>
        <v>0</v>
      </c>
      <c r="AN1664" s="9">
        <f>Table1[[#This Row],[Total Steam Consumption]]*950/1000</f>
        <v>0</v>
      </c>
      <c r="AO1664" s="9">
        <f>Table1[[#This Row],[Total HW Consumption]]</f>
        <v>0</v>
      </c>
      <c r="AP1664" s="9">
        <f>Table1[[#This Row],[Total CHW Consumption]]</f>
        <v>0</v>
      </c>
      <c r="AQ1664" s="9">
        <f>Table1[[#This Row],[Total DW Consumption]]*0</f>
        <v>0</v>
      </c>
      <c r="AR1664" s="9">
        <f>SUM(Table1[[#This Row],[Total Elec Energy]:[Total DW Energy]])</f>
        <v>30932.433777777776</v>
      </c>
      <c r="AS1664" s="7">
        <f>IFERROR(Table1[[#This Row],[Total Building Energy (kBTU)]]/Table1[[#This Row],[Building Area]],0)</f>
        <v>0.92842794302541576</v>
      </c>
    </row>
    <row r="1665" spans="1:45" x14ac:dyDescent="0.25">
      <c r="A1665" s="4">
        <v>43313</v>
      </c>
      <c r="B1665" t="s">
        <v>73</v>
      </c>
      <c r="C1665">
        <f>VLOOKUP(Table1[[#This Row],[Building]],Building_Areas,2,FALSE)</f>
        <v>18360</v>
      </c>
      <c r="E1665">
        <v>4991.0714285714203</v>
      </c>
      <c r="F1665">
        <v>17029.535714285681</v>
      </c>
      <c r="G1665">
        <v>0.92753462496109396</v>
      </c>
      <c r="AF1665" s="9">
        <f>SUMIF(Table1[[#Headers],[Steam Consumption]:[CHW Consumption_2]], "Elec*",D1665:AE1665)</f>
        <v>4991.0714285714203</v>
      </c>
      <c r="AG1665" s="9">
        <f>SUMIF(Table1[[#Headers],[Steam Consumption]:[CHW Consumption_2]], "Gas*",D1665:AE1665)</f>
        <v>0</v>
      </c>
      <c r="AH1665" s="9">
        <f>SUMIF(Table1[[#Headers],[Steam Consumption]:[CHW Consumption_2]], "Steam*",D1665:AE1665)</f>
        <v>0</v>
      </c>
      <c r="AI1665" s="9">
        <f>SUMIF(Table1[[#Headers],[Steam Consumption]:[CHW Consumption_2]], "HW *",D1665:AE1665)</f>
        <v>0</v>
      </c>
      <c r="AJ1665" s="9">
        <f>SUMIF(Table1[[#Headers],[Steam Consumption]:[CHW Consumption_2]], "CHW*",D1665:AE1665)</f>
        <v>0</v>
      </c>
      <c r="AK1665" s="9">
        <f>SUMIF(Table1[[#Headers],[Steam Consumption]:[CHW Consumption_2]], "DW*",D1665:AE1665)</f>
        <v>0</v>
      </c>
      <c r="AL1665" s="9">
        <f>Table1[[#This Row],[Total Elec Consumption]]*3.412</f>
        <v>17029.535714285685</v>
      </c>
      <c r="AM1665" s="9">
        <f>Table1[[#This Row],[Total Gas Consumption]]*1</f>
        <v>0</v>
      </c>
      <c r="AN1665" s="9">
        <f>Table1[[#This Row],[Total Steam Consumption]]*950/1000</f>
        <v>0</v>
      </c>
      <c r="AO1665" s="9">
        <f>Table1[[#This Row],[Total HW Consumption]]</f>
        <v>0</v>
      </c>
      <c r="AP1665" s="9">
        <f>Table1[[#This Row],[Total CHW Consumption]]</f>
        <v>0</v>
      </c>
      <c r="AQ1665" s="9">
        <f>Table1[[#This Row],[Total DW Consumption]]*0</f>
        <v>0</v>
      </c>
      <c r="AR1665" s="9">
        <f>SUM(Table1[[#This Row],[Total Elec Energy]:[Total DW Energy]])</f>
        <v>17029.535714285685</v>
      </c>
      <c r="AS1665" s="7">
        <f>IFERROR(Table1[[#This Row],[Total Building Energy (kBTU)]]/Table1[[#This Row],[Building Area]],0)</f>
        <v>0.92753462496109396</v>
      </c>
    </row>
    <row r="1666" spans="1:45" x14ac:dyDescent="0.25">
      <c r="A1666" s="4">
        <v>43983</v>
      </c>
      <c r="B1666" t="s">
        <v>73</v>
      </c>
      <c r="C1666">
        <f>VLOOKUP(Table1[[#This Row],[Building]],Building_Areas,2,FALSE)</f>
        <v>18360</v>
      </c>
      <c r="E1666">
        <v>4981.0714285714284</v>
      </c>
      <c r="F1666">
        <v>16995.415714285711</v>
      </c>
      <c r="G1666">
        <v>0.92567623716153136</v>
      </c>
      <c r="AF1666" s="9">
        <f>SUMIF(Table1[[#Headers],[Steam Consumption]:[CHW Consumption_2]], "Elec*",D1666:AE1666)</f>
        <v>4981.0714285714284</v>
      </c>
      <c r="AG1666" s="9">
        <f>SUMIF(Table1[[#Headers],[Steam Consumption]:[CHW Consumption_2]], "Gas*",D1666:AE1666)</f>
        <v>0</v>
      </c>
      <c r="AH1666" s="9">
        <f>SUMIF(Table1[[#Headers],[Steam Consumption]:[CHW Consumption_2]], "Steam*",D1666:AE1666)</f>
        <v>0</v>
      </c>
      <c r="AI1666" s="9">
        <f>SUMIF(Table1[[#Headers],[Steam Consumption]:[CHW Consumption_2]], "HW *",D1666:AE1666)</f>
        <v>0</v>
      </c>
      <c r="AJ1666" s="9">
        <f>SUMIF(Table1[[#Headers],[Steam Consumption]:[CHW Consumption_2]], "CHW*",D1666:AE1666)</f>
        <v>0</v>
      </c>
      <c r="AK1666" s="9">
        <f>SUMIF(Table1[[#Headers],[Steam Consumption]:[CHW Consumption_2]], "DW*",D1666:AE1666)</f>
        <v>0</v>
      </c>
      <c r="AL1666" s="9">
        <f>Table1[[#This Row],[Total Elec Consumption]]*3.412</f>
        <v>16995.415714285715</v>
      </c>
      <c r="AM1666" s="9">
        <f>Table1[[#This Row],[Total Gas Consumption]]*1</f>
        <v>0</v>
      </c>
      <c r="AN1666" s="9">
        <f>Table1[[#This Row],[Total Steam Consumption]]*950/1000</f>
        <v>0</v>
      </c>
      <c r="AO1666" s="9">
        <f>Table1[[#This Row],[Total HW Consumption]]</f>
        <v>0</v>
      </c>
      <c r="AP1666" s="9">
        <f>Table1[[#This Row],[Total CHW Consumption]]</f>
        <v>0</v>
      </c>
      <c r="AQ1666" s="9">
        <f>Table1[[#This Row],[Total DW Consumption]]*0</f>
        <v>0</v>
      </c>
      <c r="AR1666" s="9">
        <f>SUM(Table1[[#This Row],[Total Elec Energy]:[Total DW Energy]])</f>
        <v>16995.415714285715</v>
      </c>
      <c r="AS1666" s="7">
        <f>IFERROR(Table1[[#This Row],[Total Building Energy (kBTU)]]/Table1[[#This Row],[Building Area]],0)</f>
        <v>0.92567623716153136</v>
      </c>
    </row>
    <row r="1667" spans="1:45" x14ac:dyDescent="0.25">
      <c r="A1667" s="4">
        <v>43862</v>
      </c>
      <c r="B1667" t="s">
        <v>80</v>
      </c>
      <c r="C1667">
        <f>VLOOKUP(Table1[[#This Row],[Building]],Building_Areas,2,FALSE)</f>
        <v>92978</v>
      </c>
      <c r="D1667">
        <v>0</v>
      </c>
      <c r="F1667">
        <v>85955.312734117644</v>
      </c>
      <c r="G1667">
        <v>0.92446936623843967</v>
      </c>
      <c r="H1667">
        <v>14044.12</v>
      </c>
      <c r="I1667">
        <v>11147.941176470589</v>
      </c>
      <c r="L1667">
        <v>0</v>
      </c>
      <c r="AF1667" s="9">
        <f>SUMIF(Table1[[#Headers],[Steam Consumption]:[CHW Consumption_2]], "Elec*",D1667:AE1667)</f>
        <v>25192.06117647059</v>
      </c>
      <c r="AG1667" s="9">
        <f>SUMIF(Table1[[#Headers],[Steam Consumption]:[CHW Consumption_2]], "Gas*",D1667:AE1667)</f>
        <v>0</v>
      </c>
      <c r="AH1667" s="9">
        <f>SUMIF(Table1[[#Headers],[Steam Consumption]:[CHW Consumption_2]], "Steam*",D1667:AE1667)</f>
        <v>0</v>
      </c>
      <c r="AI1667" s="9">
        <f>SUMIF(Table1[[#Headers],[Steam Consumption]:[CHW Consumption_2]], "HW *",D1667:AE1667)</f>
        <v>0</v>
      </c>
      <c r="AJ1667" s="9">
        <f>SUMIF(Table1[[#Headers],[Steam Consumption]:[CHW Consumption_2]], "CHW*",D1667:AE1667)</f>
        <v>0</v>
      </c>
      <c r="AK1667" s="9">
        <f>SUMIF(Table1[[#Headers],[Steam Consumption]:[CHW Consumption_2]], "DW*",D1667:AE1667)</f>
        <v>0</v>
      </c>
      <c r="AL1667" s="9">
        <f>Table1[[#This Row],[Total Elec Consumption]]*3.412</f>
        <v>85955.312734117644</v>
      </c>
      <c r="AM1667" s="9">
        <f>Table1[[#This Row],[Total Gas Consumption]]*1</f>
        <v>0</v>
      </c>
      <c r="AN1667" s="9">
        <f>Table1[[#This Row],[Total Steam Consumption]]*950/1000</f>
        <v>0</v>
      </c>
      <c r="AO1667" s="9">
        <f>Table1[[#This Row],[Total HW Consumption]]</f>
        <v>0</v>
      </c>
      <c r="AP1667" s="9">
        <f>Table1[[#This Row],[Total CHW Consumption]]</f>
        <v>0</v>
      </c>
      <c r="AQ1667" s="9">
        <f>Table1[[#This Row],[Total DW Consumption]]*0</f>
        <v>0</v>
      </c>
      <c r="AR1667" s="9">
        <f>SUM(Table1[[#This Row],[Total Elec Energy]:[Total DW Energy]])</f>
        <v>85955.312734117644</v>
      </c>
      <c r="AS1667" s="7">
        <f>IFERROR(Table1[[#This Row],[Total Building Energy (kBTU)]]/Table1[[#This Row],[Building Area]],0)</f>
        <v>0.92446936623843967</v>
      </c>
    </row>
    <row r="1668" spans="1:45" x14ac:dyDescent="0.25">
      <c r="A1668" s="4">
        <v>43862</v>
      </c>
      <c r="B1668" t="s">
        <v>110</v>
      </c>
      <c r="C1668">
        <f>VLOOKUP(Table1[[#This Row],[Building]],Building_Areas,2,FALSE)</f>
        <v>24062</v>
      </c>
      <c r="E1668">
        <v>335.24</v>
      </c>
      <c r="F1668">
        <v>22201.835830588239</v>
      </c>
      <c r="G1668">
        <v>0.92269286969446573</v>
      </c>
      <c r="H1668">
        <v>3502.04</v>
      </c>
      <c r="I1668">
        <v>2669.705882352941</v>
      </c>
      <c r="L1668">
        <v>0</v>
      </c>
      <c r="AF1668" s="9">
        <f>SUMIF(Table1[[#Headers],[Steam Consumption]:[CHW Consumption_2]], "Elec*",D1668:AE1668)</f>
        <v>6506.9858823529412</v>
      </c>
      <c r="AG1668" s="9">
        <f>SUMIF(Table1[[#Headers],[Steam Consumption]:[CHW Consumption_2]], "Gas*",D1668:AE1668)</f>
        <v>0</v>
      </c>
      <c r="AH1668" s="9">
        <f>SUMIF(Table1[[#Headers],[Steam Consumption]:[CHW Consumption_2]], "Steam*",D1668:AE1668)</f>
        <v>0</v>
      </c>
      <c r="AI1668" s="9">
        <f>SUMIF(Table1[[#Headers],[Steam Consumption]:[CHW Consumption_2]], "HW *",D1668:AE1668)</f>
        <v>0</v>
      </c>
      <c r="AJ1668" s="9">
        <f>SUMIF(Table1[[#Headers],[Steam Consumption]:[CHW Consumption_2]], "CHW*",D1668:AE1668)</f>
        <v>0</v>
      </c>
      <c r="AK1668" s="9">
        <f>SUMIF(Table1[[#Headers],[Steam Consumption]:[CHW Consumption_2]], "DW*",D1668:AE1668)</f>
        <v>0</v>
      </c>
      <c r="AL1668" s="9">
        <f>Table1[[#This Row],[Total Elec Consumption]]*3.412</f>
        <v>22201.835830588236</v>
      </c>
      <c r="AM1668" s="9">
        <f>Table1[[#This Row],[Total Gas Consumption]]*1</f>
        <v>0</v>
      </c>
      <c r="AN1668" s="9">
        <f>Table1[[#This Row],[Total Steam Consumption]]*950/1000</f>
        <v>0</v>
      </c>
      <c r="AO1668" s="9">
        <f>Table1[[#This Row],[Total HW Consumption]]</f>
        <v>0</v>
      </c>
      <c r="AP1668" s="9">
        <f>Table1[[#This Row],[Total CHW Consumption]]</f>
        <v>0</v>
      </c>
      <c r="AQ1668" s="9">
        <f>Table1[[#This Row],[Total DW Consumption]]*0</f>
        <v>0</v>
      </c>
      <c r="AR1668" s="9">
        <f>SUM(Table1[[#This Row],[Total Elec Energy]:[Total DW Energy]])</f>
        <v>22201.835830588236</v>
      </c>
      <c r="AS1668" s="7">
        <f>IFERROR(Table1[[#This Row],[Total Building Energy (kBTU)]]/Table1[[#This Row],[Building Area]],0)</f>
        <v>0.92269286969446573</v>
      </c>
    </row>
    <row r="1669" spans="1:45" x14ac:dyDescent="0.25">
      <c r="A1669" s="4">
        <v>44743</v>
      </c>
      <c r="B1669" t="s">
        <v>64</v>
      </c>
      <c r="C1669">
        <f>VLOOKUP(Table1[[#This Row],[Building]],Building_Areas,2,FALSE)</f>
        <v>80660</v>
      </c>
      <c r="F1669">
        <v>74357.716</v>
      </c>
      <c r="G1669">
        <v>0.9218660550458716</v>
      </c>
      <c r="H1669">
        <v>21793</v>
      </c>
      <c r="I1669">
        <v>0</v>
      </c>
      <c r="AF1669" s="9">
        <f>SUMIF(Table1[[#Headers],[Steam Consumption]:[CHW Consumption_2]], "Elec*",D1669:AE1669)</f>
        <v>21793</v>
      </c>
      <c r="AG1669" s="9">
        <f>SUMIF(Table1[[#Headers],[Steam Consumption]:[CHW Consumption_2]], "Gas*",D1669:AE1669)</f>
        <v>0</v>
      </c>
      <c r="AH1669" s="9">
        <f>SUMIF(Table1[[#Headers],[Steam Consumption]:[CHW Consumption_2]], "Steam*",D1669:AE1669)</f>
        <v>0</v>
      </c>
      <c r="AI1669" s="9">
        <f>SUMIF(Table1[[#Headers],[Steam Consumption]:[CHW Consumption_2]], "HW *",D1669:AE1669)</f>
        <v>0</v>
      </c>
      <c r="AJ1669" s="9">
        <f>SUMIF(Table1[[#Headers],[Steam Consumption]:[CHW Consumption_2]], "CHW*",D1669:AE1669)</f>
        <v>0</v>
      </c>
      <c r="AK1669" s="9">
        <f>SUMIF(Table1[[#Headers],[Steam Consumption]:[CHW Consumption_2]], "DW*",D1669:AE1669)</f>
        <v>0</v>
      </c>
      <c r="AL1669" s="9">
        <f>Table1[[#This Row],[Total Elec Consumption]]*3.412</f>
        <v>74357.716</v>
      </c>
      <c r="AM1669" s="9">
        <f>Table1[[#This Row],[Total Gas Consumption]]*1</f>
        <v>0</v>
      </c>
      <c r="AN1669" s="9">
        <f>Table1[[#This Row],[Total Steam Consumption]]*950/1000</f>
        <v>0</v>
      </c>
      <c r="AO1669" s="9">
        <f>Table1[[#This Row],[Total HW Consumption]]</f>
        <v>0</v>
      </c>
      <c r="AP1669" s="9">
        <f>Table1[[#This Row],[Total CHW Consumption]]</f>
        <v>0</v>
      </c>
      <c r="AQ1669" s="9">
        <f>Table1[[#This Row],[Total DW Consumption]]*0</f>
        <v>0</v>
      </c>
      <c r="AR1669" s="9">
        <f>SUM(Table1[[#This Row],[Total Elec Energy]:[Total DW Energy]])</f>
        <v>74357.716</v>
      </c>
      <c r="AS1669" s="7">
        <f>IFERROR(Table1[[#This Row],[Total Building Energy (kBTU)]]/Table1[[#This Row],[Building Area]],0)</f>
        <v>0.9218660550458716</v>
      </c>
    </row>
    <row r="1670" spans="1:45" x14ac:dyDescent="0.25">
      <c r="A1670" s="4">
        <v>44044</v>
      </c>
      <c r="B1670" t="s">
        <v>61</v>
      </c>
      <c r="C1670">
        <f>VLOOKUP(Table1[[#This Row],[Building]],Building_Areas,2,FALSE)</f>
        <v>41576</v>
      </c>
      <c r="D1670">
        <v>0</v>
      </c>
      <c r="E1670">
        <v>11177.714285714281</v>
      </c>
      <c r="F1670">
        <v>38138.361142857138</v>
      </c>
      <c r="G1670">
        <v>0.91731674867368529</v>
      </c>
      <c r="AF1670" s="9">
        <f>SUMIF(Table1[[#Headers],[Steam Consumption]:[CHW Consumption_2]], "Elec*",D1670:AE1670)</f>
        <v>11177.714285714281</v>
      </c>
      <c r="AG1670" s="9">
        <f>SUMIF(Table1[[#Headers],[Steam Consumption]:[CHW Consumption_2]], "Gas*",D1670:AE1670)</f>
        <v>0</v>
      </c>
      <c r="AH1670" s="9">
        <f>SUMIF(Table1[[#Headers],[Steam Consumption]:[CHW Consumption_2]], "Steam*",D1670:AE1670)</f>
        <v>0</v>
      </c>
      <c r="AI1670" s="9">
        <f>SUMIF(Table1[[#Headers],[Steam Consumption]:[CHW Consumption_2]], "HW *",D1670:AE1670)</f>
        <v>0</v>
      </c>
      <c r="AJ1670" s="9">
        <f>SUMIF(Table1[[#Headers],[Steam Consumption]:[CHW Consumption_2]], "CHW*",D1670:AE1670)</f>
        <v>0</v>
      </c>
      <c r="AK1670" s="9">
        <f>SUMIF(Table1[[#Headers],[Steam Consumption]:[CHW Consumption_2]], "DW*",D1670:AE1670)</f>
        <v>0</v>
      </c>
      <c r="AL1670" s="9">
        <f>Table1[[#This Row],[Total Elec Consumption]]*3.412</f>
        <v>38138.361142857124</v>
      </c>
      <c r="AM1670" s="9">
        <f>Table1[[#This Row],[Total Gas Consumption]]*1</f>
        <v>0</v>
      </c>
      <c r="AN1670" s="9">
        <f>Table1[[#This Row],[Total Steam Consumption]]*950/1000</f>
        <v>0</v>
      </c>
      <c r="AO1670" s="9">
        <f>Table1[[#This Row],[Total HW Consumption]]</f>
        <v>0</v>
      </c>
      <c r="AP1670" s="9">
        <f>Table1[[#This Row],[Total CHW Consumption]]</f>
        <v>0</v>
      </c>
      <c r="AQ1670" s="9">
        <f>Table1[[#This Row],[Total DW Consumption]]*0</f>
        <v>0</v>
      </c>
      <c r="AR1670" s="9">
        <f>SUM(Table1[[#This Row],[Total Elec Energy]:[Total DW Energy]])</f>
        <v>38138.361142857124</v>
      </c>
      <c r="AS1670" s="7">
        <f>IFERROR(Table1[[#This Row],[Total Building Energy (kBTU)]]/Table1[[#This Row],[Building Area]],0)</f>
        <v>0.91731674867368496</v>
      </c>
    </row>
    <row r="1671" spans="1:45" x14ac:dyDescent="0.25">
      <c r="A1671" s="4">
        <v>44348</v>
      </c>
      <c r="B1671" t="s">
        <v>80</v>
      </c>
      <c r="C1671">
        <f>VLOOKUP(Table1[[#This Row],[Building]],Building_Areas,2,FALSE)</f>
        <v>92978</v>
      </c>
      <c r="D1671">
        <v>0</v>
      </c>
      <c r="F1671">
        <v>85129.4</v>
      </c>
      <c r="G1671">
        <v>0.91558648282389377</v>
      </c>
      <c r="H1671">
        <v>12453</v>
      </c>
      <c r="I1671">
        <v>12497</v>
      </c>
      <c r="L1671">
        <v>0</v>
      </c>
      <c r="AF1671" s="9">
        <f>SUMIF(Table1[[#Headers],[Steam Consumption]:[CHW Consumption_2]], "Elec*",D1671:AE1671)</f>
        <v>24950</v>
      </c>
      <c r="AG1671" s="9">
        <f>SUMIF(Table1[[#Headers],[Steam Consumption]:[CHW Consumption_2]], "Gas*",D1671:AE1671)</f>
        <v>0</v>
      </c>
      <c r="AH1671" s="9">
        <f>SUMIF(Table1[[#Headers],[Steam Consumption]:[CHW Consumption_2]], "Steam*",D1671:AE1671)</f>
        <v>0</v>
      </c>
      <c r="AI1671" s="9">
        <f>SUMIF(Table1[[#Headers],[Steam Consumption]:[CHW Consumption_2]], "HW *",D1671:AE1671)</f>
        <v>0</v>
      </c>
      <c r="AJ1671" s="9">
        <f>SUMIF(Table1[[#Headers],[Steam Consumption]:[CHW Consumption_2]], "CHW*",D1671:AE1671)</f>
        <v>0</v>
      </c>
      <c r="AK1671" s="9">
        <f>SUMIF(Table1[[#Headers],[Steam Consumption]:[CHW Consumption_2]], "DW*",D1671:AE1671)</f>
        <v>0</v>
      </c>
      <c r="AL1671" s="9">
        <f>Table1[[#This Row],[Total Elec Consumption]]*3.412</f>
        <v>85129.4</v>
      </c>
      <c r="AM1671" s="9">
        <f>Table1[[#This Row],[Total Gas Consumption]]*1</f>
        <v>0</v>
      </c>
      <c r="AN1671" s="9">
        <f>Table1[[#This Row],[Total Steam Consumption]]*950/1000</f>
        <v>0</v>
      </c>
      <c r="AO1671" s="9">
        <f>Table1[[#This Row],[Total HW Consumption]]</f>
        <v>0</v>
      </c>
      <c r="AP1671" s="9">
        <f>Table1[[#This Row],[Total CHW Consumption]]</f>
        <v>0</v>
      </c>
      <c r="AQ1671" s="9">
        <f>Table1[[#This Row],[Total DW Consumption]]*0</f>
        <v>0</v>
      </c>
      <c r="AR1671" s="9">
        <f>SUM(Table1[[#This Row],[Total Elec Energy]:[Total DW Energy]])</f>
        <v>85129.4</v>
      </c>
      <c r="AS1671" s="7">
        <f>IFERROR(Table1[[#This Row],[Total Building Energy (kBTU)]]/Table1[[#This Row],[Building Area]],0)</f>
        <v>0.91558648282389377</v>
      </c>
    </row>
    <row r="1672" spans="1:45" x14ac:dyDescent="0.25">
      <c r="A1672" s="4">
        <v>44713</v>
      </c>
      <c r="B1672" t="s">
        <v>64</v>
      </c>
      <c r="C1672">
        <f>VLOOKUP(Table1[[#This Row],[Building]],Building_Areas,2,FALSE)</f>
        <v>80660</v>
      </c>
      <c r="F1672">
        <v>73777.938461538462</v>
      </c>
      <c r="G1672">
        <v>0.91467813614602611</v>
      </c>
      <c r="H1672">
        <v>21623.076923076918</v>
      </c>
      <c r="I1672">
        <v>0</v>
      </c>
      <c r="AF1672" s="9">
        <f>SUMIF(Table1[[#Headers],[Steam Consumption]:[CHW Consumption_2]], "Elec*",D1672:AE1672)</f>
        <v>21623.076923076918</v>
      </c>
      <c r="AG1672" s="9">
        <f>SUMIF(Table1[[#Headers],[Steam Consumption]:[CHW Consumption_2]], "Gas*",D1672:AE1672)</f>
        <v>0</v>
      </c>
      <c r="AH1672" s="9">
        <f>SUMIF(Table1[[#Headers],[Steam Consumption]:[CHW Consumption_2]], "Steam*",D1672:AE1672)</f>
        <v>0</v>
      </c>
      <c r="AI1672" s="9">
        <f>SUMIF(Table1[[#Headers],[Steam Consumption]:[CHW Consumption_2]], "HW *",D1672:AE1672)</f>
        <v>0</v>
      </c>
      <c r="AJ1672" s="9">
        <f>SUMIF(Table1[[#Headers],[Steam Consumption]:[CHW Consumption_2]], "CHW*",D1672:AE1672)</f>
        <v>0</v>
      </c>
      <c r="AK1672" s="9">
        <f>SUMIF(Table1[[#Headers],[Steam Consumption]:[CHW Consumption_2]], "DW*",D1672:AE1672)</f>
        <v>0</v>
      </c>
      <c r="AL1672" s="9">
        <f>Table1[[#This Row],[Total Elec Consumption]]*3.412</f>
        <v>73777.938461538448</v>
      </c>
      <c r="AM1672" s="9">
        <f>Table1[[#This Row],[Total Gas Consumption]]*1</f>
        <v>0</v>
      </c>
      <c r="AN1672" s="9">
        <f>Table1[[#This Row],[Total Steam Consumption]]*950/1000</f>
        <v>0</v>
      </c>
      <c r="AO1672" s="9">
        <f>Table1[[#This Row],[Total HW Consumption]]</f>
        <v>0</v>
      </c>
      <c r="AP1672" s="9">
        <f>Table1[[#This Row],[Total CHW Consumption]]</f>
        <v>0</v>
      </c>
      <c r="AQ1672" s="9">
        <f>Table1[[#This Row],[Total DW Consumption]]*0</f>
        <v>0</v>
      </c>
      <c r="AR1672" s="9">
        <f>SUM(Table1[[#This Row],[Total Elec Energy]:[Total DW Energy]])</f>
        <v>73777.938461538448</v>
      </c>
      <c r="AS1672" s="7">
        <f>IFERROR(Table1[[#This Row],[Total Building Energy (kBTU)]]/Table1[[#This Row],[Building Area]],0)</f>
        <v>0.91467813614602589</v>
      </c>
    </row>
    <row r="1673" spans="1:45" x14ac:dyDescent="0.25">
      <c r="A1673" s="4">
        <v>44105</v>
      </c>
      <c r="B1673" t="s">
        <v>66</v>
      </c>
      <c r="C1673">
        <f>VLOOKUP(Table1[[#This Row],[Building]],Building_Areas,2,FALSE)</f>
        <v>39542</v>
      </c>
      <c r="D1673">
        <v>540</v>
      </c>
      <c r="E1673">
        <v>10444</v>
      </c>
      <c r="F1673">
        <v>528114.92799999996</v>
      </c>
      <c r="G1673">
        <v>13.355797076526221</v>
      </c>
      <c r="AF1673" s="9">
        <f>SUMIF(Table1[[#Headers],[Steam Consumption]:[CHW Consumption_2]], "Elec*",D1673:AE1673)</f>
        <v>10444</v>
      </c>
      <c r="AG1673" s="9">
        <f>SUMIF(Table1[[#Headers],[Steam Consumption]:[CHW Consumption_2]], "Gas*",D1673:AE1673)</f>
        <v>0</v>
      </c>
      <c r="AH1673" s="9">
        <f>SUMIF(Table1[[#Headers],[Steam Consumption]:[CHW Consumption_2]], "Steam*",D1673:AE1673)</f>
        <v>540</v>
      </c>
      <c r="AI1673" s="9">
        <f>SUMIF(Table1[[#Headers],[Steam Consumption]:[CHW Consumption_2]], "HW *",D1673:AE1673)</f>
        <v>0</v>
      </c>
      <c r="AJ1673" s="9">
        <f>SUMIF(Table1[[#Headers],[Steam Consumption]:[CHW Consumption_2]], "CHW*",D1673:AE1673)</f>
        <v>0</v>
      </c>
      <c r="AK1673" s="9">
        <f>SUMIF(Table1[[#Headers],[Steam Consumption]:[CHW Consumption_2]], "DW*",D1673:AE1673)</f>
        <v>0</v>
      </c>
      <c r="AL1673" s="9">
        <f>Table1[[#This Row],[Total Elec Consumption]]*3.412</f>
        <v>35634.928</v>
      </c>
      <c r="AM1673" s="9">
        <f>Table1[[#This Row],[Total Gas Consumption]]*1</f>
        <v>0</v>
      </c>
      <c r="AN1673" s="9">
        <f>Table1[[#This Row],[Total Steam Consumption]]*950/1000</f>
        <v>513</v>
      </c>
      <c r="AO1673" s="9">
        <f>Table1[[#This Row],[Total HW Consumption]]</f>
        <v>0</v>
      </c>
      <c r="AP1673" s="9">
        <f>Table1[[#This Row],[Total CHW Consumption]]</f>
        <v>0</v>
      </c>
      <c r="AQ1673" s="9">
        <f>Table1[[#This Row],[Total DW Consumption]]*0</f>
        <v>0</v>
      </c>
      <c r="AR1673" s="9">
        <f>SUM(Table1[[#This Row],[Total Elec Energy]:[Total DW Energy]])</f>
        <v>36147.928</v>
      </c>
      <c r="AS1673" s="7">
        <f>IFERROR(Table1[[#This Row],[Total Building Energy (kBTU)]]/Table1[[#This Row],[Building Area]],0)</f>
        <v>0.91416539375853523</v>
      </c>
    </row>
    <row r="1674" spans="1:45" x14ac:dyDescent="0.25">
      <c r="A1674" s="4">
        <v>44197</v>
      </c>
      <c r="B1674" t="s">
        <v>65</v>
      </c>
      <c r="C1674">
        <f>VLOOKUP(Table1[[#This Row],[Building]],Building_Areas,2,FALSE)</f>
        <v>82554</v>
      </c>
      <c r="D1674">
        <v>0</v>
      </c>
      <c r="E1674">
        <v>21908</v>
      </c>
      <c r="F1674">
        <v>74750.096000000005</v>
      </c>
      <c r="G1674">
        <v>0.90546909901397876</v>
      </c>
      <c r="AF1674" s="9">
        <f>SUMIF(Table1[[#Headers],[Steam Consumption]:[CHW Consumption_2]], "Elec*",D1674:AE1674)</f>
        <v>21908</v>
      </c>
      <c r="AG1674" s="9">
        <f>SUMIF(Table1[[#Headers],[Steam Consumption]:[CHW Consumption_2]], "Gas*",D1674:AE1674)</f>
        <v>0</v>
      </c>
      <c r="AH1674" s="9">
        <f>SUMIF(Table1[[#Headers],[Steam Consumption]:[CHW Consumption_2]], "Steam*",D1674:AE1674)</f>
        <v>0</v>
      </c>
      <c r="AI1674" s="9">
        <f>SUMIF(Table1[[#Headers],[Steam Consumption]:[CHW Consumption_2]], "HW *",D1674:AE1674)</f>
        <v>0</v>
      </c>
      <c r="AJ1674" s="9">
        <f>SUMIF(Table1[[#Headers],[Steam Consumption]:[CHW Consumption_2]], "CHW*",D1674:AE1674)</f>
        <v>0</v>
      </c>
      <c r="AK1674" s="9">
        <f>SUMIF(Table1[[#Headers],[Steam Consumption]:[CHW Consumption_2]], "DW*",D1674:AE1674)</f>
        <v>0</v>
      </c>
      <c r="AL1674" s="9">
        <f>Table1[[#This Row],[Total Elec Consumption]]*3.412</f>
        <v>74750.096000000005</v>
      </c>
      <c r="AM1674" s="9">
        <f>Table1[[#This Row],[Total Gas Consumption]]*1</f>
        <v>0</v>
      </c>
      <c r="AN1674" s="9">
        <f>Table1[[#This Row],[Total Steam Consumption]]*950/1000</f>
        <v>0</v>
      </c>
      <c r="AO1674" s="9">
        <f>Table1[[#This Row],[Total HW Consumption]]</f>
        <v>0</v>
      </c>
      <c r="AP1674" s="9">
        <f>Table1[[#This Row],[Total CHW Consumption]]</f>
        <v>0</v>
      </c>
      <c r="AQ1674" s="9">
        <f>Table1[[#This Row],[Total DW Consumption]]*0</f>
        <v>0</v>
      </c>
      <c r="AR1674" s="9">
        <f>SUM(Table1[[#This Row],[Total Elec Energy]:[Total DW Energy]])</f>
        <v>74750.096000000005</v>
      </c>
      <c r="AS1674" s="7">
        <f>IFERROR(Table1[[#This Row],[Total Building Energy (kBTU)]]/Table1[[#This Row],[Building Area]],0)</f>
        <v>0.90546909901397876</v>
      </c>
    </row>
    <row r="1675" spans="1:45" x14ac:dyDescent="0.25">
      <c r="A1675" s="4">
        <v>43647</v>
      </c>
      <c r="B1675" t="s">
        <v>73</v>
      </c>
      <c r="C1675">
        <f>VLOOKUP(Table1[[#This Row],[Building]],Building_Areas,2,FALSE)</f>
        <v>18360</v>
      </c>
      <c r="E1675">
        <v>4869</v>
      </c>
      <c r="F1675">
        <v>16613.027999999998</v>
      </c>
      <c r="G1675">
        <v>0.90484901960784303</v>
      </c>
      <c r="AF1675" s="9">
        <f>SUMIF(Table1[[#Headers],[Steam Consumption]:[CHW Consumption_2]], "Elec*",D1675:AE1675)</f>
        <v>4869</v>
      </c>
      <c r="AG1675" s="9">
        <f>SUMIF(Table1[[#Headers],[Steam Consumption]:[CHW Consumption_2]], "Gas*",D1675:AE1675)</f>
        <v>0</v>
      </c>
      <c r="AH1675" s="9">
        <f>SUMIF(Table1[[#Headers],[Steam Consumption]:[CHW Consumption_2]], "Steam*",D1675:AE1675)</f>
        <v>0</v>
      </c>
      <c r="AI1675" s="9">
        <f>SUMIF(Table1[[#Headers],[Steam Consumption]:[CHW Consumption_2]], "HW *",D1675:AE1675)</f>
        <v>0</v>
      </c>
      <c r="AJ1675" s="9">
        <f>SUMIF(Table1[[#Headers],[Steam Consumption]:[CHW Consumption_2]], "CHW*",D1675:AE1675)</f>
        <v>0</v>
      </c>
      <c r="AK1675" s="9">
        <f>SUMIF(Table1[[#Headers],[Steam Consumption]:[CHW Consumption_2]], "DW*",D1675:AE1675)</f>
        <v>0</v>
      </c>
      <c r="AL1675" s="9">
        <f>Table1[[#This Row],[Total Elec Consumption]]*3.412</f>
        <v>16613.027999999998</v>
      </c>
      <c r="AM1675" s="9">
        <f>Table1[[#This Row],[Total Gas Consumption]]*1</f>
        <v>0</v>
      </c>
      <c r="AN1675" s="9">
        <f>Table1[[#This Row],[Total Steam Consumption]]*950/1000</f>
        <v>0</v>
      </c>
      <c r="AO1675" s="9">
        <f>Table1[[#This Row],[Total HW Consumption]]</f>
        <v>0</v>
      </c>
      <c r="AP1675" s="9">
        <f>Table1[[#This Row],[Total CHW Consumption]]</f>
        <v>0</v>
      </c>
      <c r="AQ1675" s="9">
        <f>Table1[[#This Row],[Total DW Consumption]]*0</f>
        <v>0</v>
      </c>
      <c r="AR1675" s="9">
        <f>SUM(Table1[[#This Row],[Total Elec Energy]:[Total DW Energy]])</f>
        <v>16613.027999999998</v>
      </c>
      <c r="AS1675" s="7">
        <f>IFERROR(Table1[[#This Row],[Total Building Energy (kBTU)]]/Table1[[#This Row],[Building Area]],0)</f>
        <v>0.90484901960784303</v>
      </c>
    </row>
    <row r="1676" spans="1:45" x14ac:dyDescent="0.25">
      <c r="A1676" s="4">
        <v>44378</v>
      </c>
      <c r="B1676" t="s">
        <v>124</v>
      </c>
      <c r="C1676">
        <f>VLOOKUP(Table1[[#This Row],[Building]],Building_Areas,2,FALSE)</f>
        <v>33317</v>
      </c>
      <c r="E1676">
        <v>8824.217391304348</v>
      </c>
      <c r="F1676">
        <v>30108.229739130431</v>
      </c>
      <c r="G1676">
        <v>0.90368970012697525</v>
      </c>
      <c r="J1676">
        <v>0</v>
      </c>
      <c r="AF1676" s="9">
        <f>SUMIF(Table1[[#Headers],[Steam Consumption]:[CHW Consumption_2]], "Elec*",D1676:AE1676)</f>
        <v>8824.217391304348</v>
      </c>
      <c r="AG1676" s="9">
        <f>SUMIF(Table1[[#Headers],[Steam Consumption]:[CHW Consumption_2]], "Gas*",D1676:AE1676)</f>
        <v>0</v>
      </c>
      <c r="AH1676" s="9">
        <f>SUMIF(Table1[[#Headers],[Steam Consumption]:[CHW Consumption_2]], "Steam*",D1676:AE1676)</f>
        <v>0</v>
      </c>
      <c r="AI1676" s="9">
        <f>SUMIF(Table1[[#Headers],[Steam Consumption]:[CHW Consumption_2]], "HW *",D1676:AE1676)</f>
        <v>0</v>
      </c>
      <c r="AJ1676" s="9">
        <f>SUMIF(Table1[[#Headers],[Steam Consumption]:[CHW Consumption_2]], "CHW*",D1676:AE1676)</f>
        <v>0</v>
      </c>
      <c r="AK1676" s="9">
        <f>SUMIF(Table1[[#Headers],[Steam Consumption]:[CHW Consumption_2]], "DW*",D1676:AE1676)</f>
        <v>0</v>
      </c>
      <c r="AL1676" s="9">
        <f>Table1[[#This Row],[Total Elec Consumption]]*3.412</f>
        <v>30108.229739130435</v>
      </c>
      <c r="AM1676" s="9">
        <f>Table1[[#This Row],[Total Gas Consumption]]*1</f>
        <v>0</v>
      </c>
      <c r="AN1676" s="9">
        <f>Table1[[#This Row],[Total Steam Consumption]]*950/1000</f>
        <v>0</v>
      </c>
      <c r="AO1676" s="9">
        <f>Table1[[#This Row],[Total HW Consumption]]</f>
        <v>0</v>
      </c>
      <c r="AP1676" s="9">
        <f>Table1[[#This Row],[Total CHW Consumption]]</f>
        <v>0</v>
      </c>
      <c r="AQ1676" s="9">
        <f>Table1[[#This Row],[Total DW Consumption]]*0</f>
        <v>0</v>
      </c>
      <c r="AR1676" s="9">
        <f>SUM(Table1[[#This Row],[Total Elec Energy]:[Total DW Energy]])</f>
        <v>30108.229739130435</v>
      </c>
      <c r="AS1676" s="7">
        <f>IFERROR(Table1[[#This Row],[Total Building Energy (kBTU)]]/Table1[[#This Row],[Building Area]],0)</f>
        <v>0.90368970012697525</v>
      </c>
    </row>
    <row r="1677" spans="1:45" x14ac:dyDescent="0.25">
      <c r="A1677" s="4">
        <v>43678</v>
      </c>
      <c r="B1677" t="s">
        <v>124</v>
      </c>
      <c r="C1677">
        <f>VLOOKUP(Table1[[#This Row],[Building]],Building_Areas,2,FALSE)</f>
        <v>33317</v>
      </c>
      <c r="E1677">
        <v>8788</v>
      </c>
      <c r="F1677">
        <v>29984.655999999999</v>
      </c>
      <c r="G1677">
        <v>0.89998067052855901</v>
      </c>
      <c r="J1677">
        <v>0</v>
      </c>
      <c r="AF1677" s="9">
        <f>SUMIF(Table1[[#Headers],[Steam Consumption]:[CHW Consumption_2]], "Elec*",D1677:AE1677)</f>
        <v>8788</v>
      </c>
      <c r="AG1677" s="9">
        <f>SUMIF(Table1[[#Headers],[Steam Consumption]:[CHW Consumption_2]], "Gas*",D1677:AE1677)</f>
        <v>0</v>
      </c>
      <c r="AH1677" s="9">
        <f>SUMIF(Table1[[#Headers],[Steam Consumption]:[CHW Consumption_2]], "Steam*",D1677:AE1677)</f>
        <v>0</v>
      </c>
      <c r="AI1677" s="9">
        <f>SUMIF(Table1[[#Headers],[Steam Consumption]:[CHW Consumption_2]], "HW *",D1677:AE1677)</f>
        <v>0</v>
      </c>
      <c r="AJ1677" s="9">
        <f>SUMIF(Table1[[#Headers],[Steam Consumption]:[CHW Consumption_2]], "CHW*",D1677:AE1677)</f>
        <v>0</v>
      </c>
      <c r="AK1677" s="9">
        <f>SUMIF(Table1[[#Headers],[Steam Consumption]:[CHW Consumption_2]], "DW*",D1677:AE1677)</f>
        <v>0</v>
      </c>
      <c r="AL1677" s="9">
        <f>Table1[[#This Row],[Total Elec Consumption]]*3.412</f>
        <v>29984.655999999999</v>
      </c>
      <c r="AM1677" s="9">
        <f>Table1[[#This Row],[Total Gas Consumption]]*1</f>
        <v>0</v>
      </c>
      <c r="AN1677" s="9">
        <f>Table1[[#This Row],[Total Steam Consumption]]*950/1000</f>
        <v>0</v>
      </c>
      <c r="AO1677" s="9">
        <f>Table1[[#This Row],[Total HW Consumption]]</f>
        <v>0</v>
      </c>
      <c r="AP1677" s="9">
        <f>Table1[[#This Row],[Total CHW Consumption]]</f>
        <v>0</v>
      </c>
      <c r="AQ1677" s="9">
        <f>Table1[[#This Row],[Total DW Consumption]]*0</f>
        <v>0</v>
      </c>
      <c r="AR1677" s="9">
        <f>SUM(Table1[[#This Row],[Total Elec Energy]:[Total DW Energy]])</f>
        <v>29984.655999999999</v>
      </c>
      <c r="AS1677" s="7">
        <f>IFERROR(Table1[[#This Row],[Total Building Energy (kBTU)]]/Table1[[#This Row],[Building Area]],0)</f>
        <v>0.89998067052855901</v>
      </c>
    </row>
    <row r="1678" spans="1:45" x14ac:dyDescent="0.25">
      <c r="A1678" s="4">
        <v>43374</v>
      </c>
      <c r="B1678" t="s">
        <v>80</v>
      </c>
      <c r="C1678">
        <f>VLOOKUP(Table1[[#This Row],[Building]],Building_Areas,2,FALSE)</f>
        <v>92978</v>
      </c>
      <c r="D1678">
        <v>0</v>
      </c>
      <c r="F1678">
        <v>83547.637870370367</v>
      </c>
      <c r="G1678">
        <v>0.89857426348566727</v>
      </c>
      <c r="H1678">
        <v>14454.03703703704</v>
      </c>
      <c r="I1678">
        <v>10032.375</v>
      </c>
      <c r="L1678">
        <v>0</v>
      </c>
      <c r="AF1678" s="9">
        <f>SUMIF(Table1[[#Headers],[Steam Consumption]:[CHW Consumption_2]], "Elec*",D1678:AE1678)</f>
        <v>24486.41203703704</v>
      </c>
      <c r="AG1678" s="9">
        <f>SUMIF(Table1[[#Headers],[Steam Consumption]:[CHW Consumption_2]], "Gas*",D1678:AE1678)</f>
        <v>0</v>
      </c>
      <c r="AH1678" s="9">
        <f>SUMIF(Table1[[#Headers],[Steam Consumption]:[CHW Consumption_2]], "Steam*",D1678:AE1678)</f>
        <v>0</v>
      </c>
      <c r="AI1678" s="9">
        <f>SUMIF(Table1[[#Headers],[Steam Consumption]:[CHW Consumption_2]], "HW *",D1678:AE1678)</f>
        <v>0</v>
      </c>
      <c r="AJ1678" s="9">
        <f>SUMIF(Table1[[#Headers],[Steam Consumption]:[CHW Consumption_2]], "CHW*",D1678:AE1678)</f>
        <v>0</v>
      </c>
      <c r="AK1678" s="9">
        <f>SUMIF(Table1[[#Headers],[Steam Consumption]:[CHW Consumption_2]], "DW*",D1678:AE1678)</f>
        <v>0</v>
      </c>
      <c r="AL1678" s="9">
        <f>Table1[[#This Row],[Total Elec Consumption]]*3.412</f>
        <v>83547.637870370381</v>
      </c>
      <c r="AM1678" s="9">
        <f>Table1[[#This Row],[Total Gas Consumption]]*1</f>
        <v>0</v>
      </c>
      <c r="AN1678" s="9">
        <f>Table1[[#This Row],[Total Steam Consumption]]*950/1000</f>
        <v>0</v>
      </c>
      <c r="AO1678" s="9">
        <f>Table1[[#This Row],[Total HW Consumption]]</f>
        <v>0</v>
      </c>
      <c r="AP1678" s="9">
        <f>Table1[[#This Row],[Total CHW Consumption]]</f>
        <v>0</v>
      </c>
      <c r="AQ1678" s="9">
        <f>Table1[[#This Row],[Total DW Consumption]]*0</f>
        <v>0</v>
      </c>
      <c r="AR1678" s="9">
        <f>SUM(Table1[[#This Row],[Total Elec Energy]:[Total DW Energy]])</f>
        <v>83547.637870370381</v>
      </c>
      <c r="AS1678" s="7">
        <f>IFERROR(Table1[[#This Row],[Total Building Energy (kBTU)]]/Table1[[#This Row],[Building Area]],0)</f>
        <v>0.89857426348566738</v>
      </c>
    </row>
    <row r="1679" spans="1:45" x14ac:dyDescent="0.25">
      <c r="A1679" s="4">
        <v>43497</v>
      </c>
      <c r="B1679" t="s">
        <v>80</v>
      </c>
      <c r="C1679">
        <f>VLOOKUP(Table1[[#This Row],[Building]],Building_Areas,2,FALSE)</f>
        <v>92978</v>
      </c>
      <c r="D1679">
        <v>0</v>
      </c>
      <c r="F1679">
        <v>83279.208879999991</v>
      </c>
      <c r="G1679">
        <v>0.89568724730581417</v>
      </c>
      <c r="H1679">
        <v>14170.24</v>
      </c>
      <c r="I1679">
        <v>10237.5</v>
      </c>
      <c r="L1679">
        <v>0</v>
      </c>
      <c r="AF1679" s="9">
        <f>SUMIF(Table1[[#Headers],[Steam Consumption]:[CHW Consumption_2]], "Elec*",D1679:AE1679)</f>
        <v>24407.739999999998</v>
      </c>
      <c r="AG1679" s="9">
        <f>SUMIF(Table1[[#Headers],[Steam Consumption]:[CHW Consumption_2]], "Gas*",D1679:AE1679)</f>
        <v>0</v>
      </c>
      <c r="AH1679" s="9">
        <f>SUMIF(Table1[[#Headers],[Steam Consumption]:[CHW Consumption_2]], "Steam*",D1679:AE1679)</f>
        <v>0</v>
      </c>
      <c r="AI1679" s="9">
        <f>SUMIF(Table1[[#Headers],[Steam Consumption]:[CHW Consumption_2]], "HW *",D1679:AE1679)</f>
        <v>0</v>
      </c>
      <c r="AJ1679" s="9">
        <f>SUMIF(Table1[[#Headers],[Steam Consumption]:[CHW Consumption_2]], "CHW*",D1679:AE1679)</f>
        <v>0</v>
      </c>
      <c r="AK1679" s="9">
        <f>SUMIF(Table1[[#Headers],[Steam Consumption]:[CHW Consumption_2]], "DW*",D1679:AE1679)</f>
        <v>0</v>
      </c>
      <c r="AL1679" s="9">
        <f>Table1[[#This Row],[Total Elec Consumption]]*3.412</f>
        <v>83279.208879999991</v>
      </c>
      <c r="AM1679" s="9">
        <f>Table1[[#This Row],[Total Gas Consumption]]*1</f>
        <v>0</v>
      </c>
      <c r="AN1679" s="9">
        <f>Table1[[#This Row],[Total Steam Consumption]]*950/1000</f>
        <v>0</v>
      </c>
      <c r="AO1679" s="9">
        <f>Table1[[#This Row],[Total HW Consumption]]</f>
        <v>0</v>
      </c>
      <c r="AP1679" s="9">
        <f>Table1[[#This Row],[Total CHW Consumption]]</f>
        <v>0</v>
      </c>
      <c r="AQ1679" s="9">
        <f>Table1[[#This Row],[Total DW Consumption]]*0</f>
        <v>0</v>
      </c>
      <c r="AR1679" s="9">
        <f>SUM(Table1[[#This Row],[Total Elec Energy]:[Total DW Energy]])</f>
        <v>83279.208879999991</v>
      </c>
      <c r="AS1679" s="7">
        <f>IFERROR(Table1[[#This Row],[Total Building Energy (kBTU)]]/Table1[[#This Row],[Building Area]],0)</f>
        <v>0.89568724730581417</v>
      </c>
    </row>
    <row r="1680" spans="1:45" x14ac:dyDescent="0.25">
      <c r="A1680" s="4">
        <v>44652</v>
      </c>
      <c r="B1680" t="s">
        <v>66</v>
      </c>
      <c r="C1680">
        <f>VLOOKUP(Table1[[#This Row],[Building]],Building_Areas,2,FALSE)</f>
        <v>39542</v>
      </c>
      <c r="D1680">
        <v>0</v>
      </c>
      <c r="E1680">
        <v>10373.07692307692</v>
      </c>
      <c r="F1680">
        <v>35392.938461538462</v>
      </c>
      <c r="G1680">
        <v>0.8950720363547231</v>
      </c>
      <c r="AF1680" s="9">
        <f>SUMIF(Table1[[#Headers],[Steam Consumption]:[CHW Consumption_2]], "Elec*",D1680:AE1680)</f>
        <v>10373.07692307692</v>
      </c>
      <c r="AG1680" s="9">
        <f>SUMIF(Table1[[#Headers],[Steam Consumption]:[CHW Consumption_2]], "Gas*",D1680:AE1680)</f>
        <v>0</v>
      </c>
      <c r="AH1680" s="9">
        <f>SUMIF(Table1[[#Headers],[Steam Consumption]:[CHW Consumption_2]], "Steam*",D1680:AE1680)</f>
        <v>0</v>
      </c>
      <c r="AI1680" s="9">
        <f>SUMIF(Table1[[#Headers],[Steam Consumption]:[CHW Consumption_2]], "HW *",D1680:AE1680)</f>
        <v>0</v>
      </c>
      <c r="AJ1680" s="9">
        <f>SUMIF(Table1[[#Headers],[Steam Consumption]:[CHW Consumption_2]], "CHW*",D1680:AE1680)</f>
        <v>0</v>
      </c>
      <c r="AK1680" s="9">
        <f>SUMIF(Table1[[#Headers],[Steam Consumption]:[CHW Consumption_2]], "DW*",D1680:AE1680)</f>
        <v>0</v>
      </c>
      <c r="AL1680" s="9">
        <f>Table1[[#This Row],[Total Elec Consumption]]*3.412</f>
        <v>35392.938461538448</v>
      </c>
      <c r="AM1680" s="9">
        <f>Table1[[#This Row],[Total Gas Consumption]]*1</f>
        <v>0</v>
      </c>
      <c r="AN1680" s="9">
        <f>Table1[[#This Row],[Total Steam Consumption]]*950/1000</f>
        <v>0</v>
      </c>
      <c r="AO1680" s="9">
        <f>Table1[[#This Row],[Total HW Consumption]]</f>
        <v>0</v>
      </c>
      <c r="AP1680" s="9">
        <f>Table1[[#This Row],[Total CHW Consumption]]</f>
        <v>0</v>
      </c>
      <c r="AQ1680" s="9">
        <f>Table1[[#This Row],[Total DW Consumption]]*0</f>
        <v>0</v>
      </c>
      <c r="AR1680" s="9">
        <f>SUM(Table1[[#This Row],[Total Elec Energy]:[Total DW Energy]])</f>
        <v>35392.938461538448</v>
      </c>
      <c r="AS1680" s="7">
        <f>IFERROR(Table1[[#This Row],[Total Building Energy (kBTU)]]/Table1[[#This Row],[Building Area]],0)</f>
        <v>0.89507203635472277</v>
      </c>
    </row>
    <row r="1681" spans="1:45" x14ac:dyDescent="0.25">
      <c r="A1681" s="4">
        <v>43952</v>
      </c>
      <c r="B1681" t="s">
        <v>65</v>
      </c>
      <c r="C1681">
        <f>VLOOKUP(Table1[[#This Row],[Building]],Building_Areas,2,FALSE)</f>
        <v>82554</v>
      </c>
      <c r="D1681">
        <v>0</v>
      </c>
      <c r="E1681">
        <v>21635</v>
      </c>
      <c r="F1681">
        <v>73818.62</v>
      </c>
      <c r="G1681">
        <v>0.8941858662208978</v>
      </c>
      <c r="AF1681" s="9">
        <f>SUMIF(Table1[[#Headers],[Steam Consumption]:[CHW Consumption_2]], "Elec*",D1681:AE1681)</f>
        <v>21635</v>
      </c>
      <c r="AG1681" s="9">
        <f>SUMIF(Table1[[#Headers],[Steam Consumption]:[CHW Consumption_2]], "Gas*",D1681:AE1681)</f>
        <v>0</v>
      </c>
      <c r="AH1681" s="9">
        <f>SUMIF(Table1[[#Headers],[Steam Consumption]:[CHW Consumption_2]], "Steam*",D1681:AE1681)</f>
        <v>0</v>
      </c>
      <c r="AI1681" s="9">
        <f>SUMIF(Table1[[#Headers],[Steam Consumption]:[CHW Consumption_2]], "HW *",D1681:AE1681)</f>
        <v>0</v>
      </c>
      <c r="AJ1681" s="9">
        <f>SUMIF(Table1[[#Headers],[Steam Consumption]:[CHW Consumption_2]], "CHW*",D1681:AE1681)</f>
        <v>0</v>
      </c>
      <c r="AK1681" s="9">
        <f>SUMIF(Table1[[#Headers],[Steam Consumption]:[CHW Consumption_2]], "DW*",D1681:AE1681)</f>
        <v>0</v>
      </c>
      <c r="AL1681" s="9">
        <f>Table1[[#This Row],[Total Elec Consumption]]*3.412</f>
        <v>73818.62</v>
      </c>
      <c r="AM1681" s="9">
        <f>Table1[[#This Row],[Total Gas Consumption]]*1</f>
        <v>0</v>
      </c>
      <c r="AN1681" s="9">
        <f>Table1[[#This Row],[Total Steam Consumption]]*950/1000</f>
        <v>0</v>
      </c>
      <c r="AO1681" s="9">
        <f>Table1[[#This Row],[Total HW Consumption]]</f>
        <v>0</v>
      </c>
      <c r="AP1681" s="9">
        <f>Table1[[#This Row],[Total CHW Consumption]]</f>
        <v>0</v>
      </c>
      <c r="AQ1681" s="9">
        <f>Table1[[#This Row],[Total DW Consumption]]*0</f>
        <v>0</v>
      </c>
      <c r="AR1681" s="9">
        <f>SUM(Table1[[#This Row],[Total Elec Energy]:[Total DW Energy]])</f>
        <v>73818.62</v>
      </c>
      <c r="AS1681" s="7">
        <f>IFERROR(Table1[[#This Row],[Total Building Energy (kBTU)]]/Table1[[#This Row],[Building Area]],0)</f>
        <v>0.8941858662208978</v>
      </c>
    </row>
    <row r="1682" spans="1:45" x14ac:dyDescent="0.25">
      <c r="A1682" s="4">
        <v>44317</v>
      </c>
      <c r="B1682" t="s">
        <v>66</v>
      </c>
      <c r="C1682">
        <f>VLOOKUP(Table1[[#This Row],[Building]],Building_Areas,2,FALSE)</f>
        <v>39542</v>
      </c>
      <c r="D1682">
        <v>0</v>
      </c>
      <c r="E1682">
        <v>10362</v>
      </c>
      <c r="F1682">
        <v>35355.144</v>
      </c>
      <c r="G1682">
        <v>0.89411623084315417</v>
      </c>
      <c r="AF1682" s="9">
        <f>SUMIF(Table1[[#Headers],[Steam Consumption]:[CHW Consumption_2]], "Elec*",D1682:AE1682)</f>
        <v>10362</v>
      </c>
      <c r="AG1682" s="9">
        <f>SUMIF(Table1[[#Headers],[Steam Consumption]:[CHW Consumption_2]], "Gas*",D1682:AE1682)</f>
        <v>0</v>
      </c>
      <c r="AH1682" s="9">
        <f>SUMIF(Table1[[#Headers],[Steam Consumption]:[CHW Consumption_2]], "Steam*",D1682:AE1682)</f>
        <v>0</v>
      </c>
      <c r="AI1682" s="9">
        <f>SUMIF(Table1[[#Headers],[Steam Consumption]:[CHW Consumption_2]], "HW *",D1682:AE1682)</f>
        <v>0</v>
      </c>
      <c r="AJ1682" s="9">
        <f>SUMIF(Table1[[#Headers],[Steam Consumption]:[CHW Consumption_2]], "CHW*",D1682:AE1682)</f>
        <v>0</v>
      </c>
      <c r="AK1682" s="9">
        <f>SUMIF(Table1[[#Headers],[Steam Consumption]:[CHW Consumption_2]], "DW*",D1682:AE1682)</f>
        <v>0</v>
      </c>
      <c r="AL1682" s="9">
        <f>Table1[[#This Row],[Total Elec Consumption]]*3.412</f>
        <v>35355.144</v>
      </c>
      <c r="AM1682" s="9">
        <f>Table1[[#This Row],[Total Gas Consumption]]*1</f>
        <v>0</v>
      </c>
      <c r="AN1682" s="9">
        <f>Table1[[#This Row],[Total Steam Consumption]]*950/1000</f>
        <v>0</v>
      </c>
      <c r="AO1682" s="9">
        <f>Table1[[#This Row],[Total HW Consumption]]</f>
        <v>0</v>
      </c>
      <c r="AP1682" s="9">
        <f>Table1[[#This Row],[Total CHW Consumption]]</f>
        <v>0</v>
      </c>
      <c r="AQ1682" s="9">
        <f>Table1[[#This Row],[Total DW Consumption]]*0</f>
        <v>0</v>
      </c>
      <c r="AR1682" s="9">
        <f>SUM(Table1[[#This Row],[Total Elec Energy]:[Total DW Energy]])</f>
        <v>35355.144</v>
      </c>
      <c r="AS1682" s="7">
        <f>IFERROR(Table1[[#This Row],[Total Building Energy (kBTU)]]/Table1[[#This Row],[Building Area]],0)</f>
        <v>0.89411623084315417</v>
      </c>
    </row>
    <row r="1683" spans="1:45" x14ac:dyDescent="0.25">
      <c r="A1683" s="4">
        <v>43282</v>
      </c>
      <c r="B1683" t="s">
        <v>79</v>
      </c>
      <c r="C1683">
        <f>VLOOKUP(Table1[[#This Row],[Building]],Building_Areas,2,FALSE)</f>
        <v>24894</v>
      </c>
      <c r="E1683">
        <v>6522.7142857140861</v>
      </c>
      <c r="F1683">
        <v>22255.501142856461</v>
      </c>
      <c r="G1683">
        <v>0.89401065087396403</v>
      </c>
      <c r="J1683">
        <v>0</v>
      </c>
      <c r="AF1683" s="9">
        <f>SUMIF(Table1[[#Headers],[Steam Consumption]:[CHW Consumption_2]], "Elec*",D1683:AE1683)</f>
        <v>6522.7142857140861</v>
      </c>
      <c r="AG1683" s="9">
        <f>SUMIF(Table1[[#Headers],[Steam Consumption]:[CHW Consumption_2]], "Gas*",D1683:AE1683)</f>
        <v>0</v>
      </c>
      <c r="AH1683" s="9">
        <f>SUMIF(Table1[[#Headers],[Steam Consumption]:[CHW Consumption_2]], "Steam*",D1683:AE1683)</f>
        <v>0</v>
      </c>
      <c r="AI1683" s="9">
        <f>SUMIF(Table1[[#Headers],[Steam Consumption]:[CHW Consumption_2]], "HW *",D1683:AE1683)</f>
        <v>0</v>
      </c>
      <c r="AJ1683" s="9">
        <f>SUMIF(Table1[[#Headers],[Steam Consumption]:[CHW Consumption_2]], "CHW*",D1683:AE1683)</f>
        <v>0</v>
      </c>
      <c r="AK1683" s="9">
        <f>SUMIF(Table1[[#Headers],[Steam Consumption]:[CHW Consumption_2]], "DW*",D1683:AE1683)</f>
        <v>0</v>
      </c>
      <c r="AL1683" s="9">
        <f>Table1[[#This Row],[Total Elec Consumption]]*3.412</f>
        <v>22255.501142856461</v>
      </c>
      <c r="AM1683" s="9">
        <f>Table1[[#This Row],[Total Gas Consumption]]*1</f>
        <v>0</v>
      </c>
      <c r="AN1683" s="9">
        <f>Table1[[#This Row],[Total Steam Consumption]]*950/1000</f>
        <v>0</v>
      </c>
      <c r="AO1683" s="9">
        <f>Table1[[#This Row],[Total HW Consumption]]</f>
        <v>0</v>
      </c>
      <c r="AP1683" s="9">
        <f>Table1[[#This Row],[Total CHW Consumption]]</f>
        <v>0</v>
      </c>
      <c r="AQ1683" s="9">
        <f>Table1[[#This Row],[Total DW Consumption]]*0</f>
        <v>0</v>
      </c>
      <c r="AR1683" s="9">
        <f>SUM(Table1[[#This Row],[Total Elec Energy]:[Total DW Energy]])</f>
        <v>22255.501142856461</v>
      </c>
      <c r="AS1683" s="7">
        <f>IFERROR(Table1[[#This Row],[Total Building Energy (kBTU)]]/Table1[[#This Row],[Building Area]],0)</f>
        <v>0.89401065087396403</v>
      </c>
    </row>
    <row r="1684" spans="1:45" x14ac:dyDescent="0.25">
      <c r="A1684" s="4">
        <v>43709</v>
      </c>
      <c r="B1684" t="s">
        <v>73</v>
      </c>
      <c r="C1684">
        <f>VLOOKUP(Table1[[#This Row],[Building]],Building_Areas,2,FALSE)</f>
        <v>18360</v>
      </c>
      <c r="E1684">
        <v>4810</v>
      </c>
      <c r="F1684">
        <v>16411.72</v>
      </c>
      <c r="G1684">
        <v>0.89388453159041403</v>
      </c>
      <c r="AF1684" s="9">
        <f>SUMIF(Table1[[#Headers],[Steam Consumption]:[CHW Consumption_2]], "Elec*",D1684:AE1684)</f>
        <v>4810</v>
      </c>
      <c r="AG1684" s="9">
        <f>SUMIF(Table1[[#Headers],[Steam Consumption]:[CHW Consumption_2]], "Gas*",D1684:AE1684)</f>
        <v>0</v>
      </c>
      <c r="AH1684" s="9">
        <f>SUMIF(Table1[[#Headers],[Steam Consumption]:[CHW Consumption_2]], "Steam*",D1684:AE1684)</f>
        <v>0</v>
      </c>
      <c r="AI1684" s="9">
        <f>SUMIF(Table1[[#Headers],[Steam Consumption]:[CHW Consumption_2]], "HW *",D1684:AE1684)</f>
        <v>0</v>
      </c>
      <c r="AJ1684" s="9">
        <f>SUMIF(Table1[[#Headers],[Steam Consumption]:[CHW Consumption_2]], "CHW*",D1684:AE1684)</f>
        <v>0</v>
      </c>
      <c r="AK1684" s="9">
        <f>SUMIF(Table1[[#Headers],[Steam Consumption]:[CHW Consumption_2]], "DW*",D1684:AE1684)</f>
        <v>0</v>
      </c>
      <c r="AL1684" s="9">
        <f>Table1[[#This Row],[Total Elec Consumption]]*3.412</f>
        <v>16411.72</v>
      </c>
      <c r="AM1684" s="9">
        <f>Table1[[#This Row],[Total Gas Consumption]]*1</f>
        <v>0</v>
      </c>
      <c r="AN1684" s="9">
        <f>Table1[[#This Row],[Total Steam Consumption]]*950/1000</f>
        <v>0</v>
      </c>
      <c r="AO1684" s="9">
        <f>Table1[[#This Row],[Total HW Consumption]]</f>
        <v>0</v>
      </c>
      <c r="AP1684" s="9">
        <f>Table1[[#This Row],[Total CHW Consumption]]</f>
        <v>0</v>
      </c>
      <c r="AQ1684" s="9">
        <f>Table1[[#This Row],[Total DW Consumption]]*0</f>
        <v>0</v>
      </c>
      <c r="AR1684" s="9">
        <f>SUM(Table1[[#This Row],[Total Elec Energy]:[Total DW Energy]])</f>
        <v>16411.72</v>
      </c>
      <c r="AS1684" s="7">
        <f>IFERROR(Table1[[#This Row],[Total Building Energy (kBTU)]]/Table1[[#This Row],[Building Area]],0)</f>
        <v>0.89388453159041403</v>
      </c>
    </row>
    <row r="1685" spans="1:45" x14ac:dyDescent="0.25">
      <c r="A1685" s="4">
        <v>44682</v>
      </c>
      <c r="B1685" t="s">
        <v>110</v>
      </c>
      <c r="C1685">
        <f>VLOOKUP(Table1[[#This Row],[Building]],Building_Areas,2,FALSE)</f>
        <v>24062</v>
      </c>
      <c r="E1685">
        <v>486.37931034482762</v>
      </c>
      <c r="H1685">
        <v>5776.6896551724139</v>
      </c>
      <c r="L1685">
        <v>0</v>
      </c>
      <c r="AF1685" s="9">
        <f>SUMIF(Table1[[#Headers],[Steam Consumption]:[CHW Consumption_2]], "Elec*",D1685:AE1685)</f>
        <v>6263.0689655172418</v>
      </c>
      <c r="AG1685" s="9">
        <f>SUMIF(Table1[[#Headers],[Steam Consumption]:[CHW Consumption_2]], "Gas*",D1685:AE1685)</f>
        <v>0</v>
      </c>
      <c r="AH1685" s="9">
        <f>SUMIF(Table1[[#Headers],[Steam Consumption]:[CHW Consumption_2]], "Steam*",D1685:AE1685)</f>
        <v>0</v>
      </c>
      <c r="AI1685" s="9">
        <f>SUMIF(Table1[[#Headers],[Steam Consumption]:[CHW Consumption_2]], "HW *",D1685:AE1685)</f>
        <v>0</v>
      </c>
      <c r="AJ1685" s="9">
        <f>SUMIF(Table1[[#Headers],[Steam Consumption]:[CHW Consumption_2]], "CHW*",D1685:AE1685)</f>
        <v>0</v>
      </c>
      <c r="AK1685" s="9">
        <f>SUMIF(Table1[[#Headers],[Steam Consumption]:[CHW Consumption_2]], "DW*",D1685:AE1685)</f>
        <v>0</v>
      </c>
      <c r="AL1685" s="9">
        <f>Table1[[#This Row],[Total Elec Consumption]]*3.412</f>
        <v>21369.591310344829</v>
      </c>
      <c r="AM1685" s="9">
        <f>Table1[[#This Row],[Total Gas Consumption]]*1</f>
        <v>0</v>
      </c>
      <c r="AN1685" s="9">
        <f>Table1[[#This Row],[Total Steam Consumption]]*950/1000</f>
        <v>0</v>
      </c>
      <c r="AO1685" s="9">
        <f>Table1[[#This Row],[Total HW Consumption]]</f>
        <v>0</v>
      </c>
      <c r="AP1685" s="9">
        <f>Table1[[#This Row],[Total CHW Consumption]]</f>
        <v>0</v>
      </c>
      <c r="AQ1685" s="9">
        <f>Table1[[#This Row],[Total DW Consumption]]*0</f>
        <v>0</v>
      </c>
      <c r="AR1685" s="9">
        <f>SUM(Table1[[#This Row],[Total Elec Energy]:[Total DW Energy]])</f>
        <v>21369.591310344829</v>
      </c>
      <c r="AS1685" s="7">
        <f>IFERROR(Table1[[#This Row],[Total Building Energy (kBTU)]]/Table1[[#This Row],[Building Area]],0)</f>
        <v>0.88810536573621601</v>
      </c>
    </row>
    <row r="1686" spans="1:45" x14ac:dyDescent="0.25">
      <c r="A1686" s="4">
        <v>44682</v>
      </c>
      <c r="B1686" t="s">
        <v>80</v>
      </c>
      <c r="C1686">
        <f>VLOOKUP(Table1[[#This Row],[Building]],Building_Areas,2,FALSE)</f>
        <v>92978</v>
      </c>
      <c r="D1686">
        <v>0</v>
      </c>
      <c r="F1686">
        <v>82498.512689655181</v>
      </c>
      <c r="G1686">
        <v>0.88729067832880015</v>
      </c>
      <c r="H1686">
        <v>13774.689655172409</v>
      </c>
      <c r="I1686">
        <v>10404.24137931035</v>
      </c>
      <c r="L1686">
        <v>0</v>
      </c>
      <c r="AF1686" s="9">
        <f>SUMIF(Table1[[#Headers],[Steam Consumption]:[CHW Consumption_2]], "Elec*",D1686:AE1686)</f>
        <v>24178.931034482761</v>
      </c>
      <c r="AG1686" s="9">
        <f>SUMIF(Table1[[#Headers],[Steam Consumption]:[CHW Consumption_2]], "Gas*",D1686:AE1686)</f>
        <v>0</v>
      </c>
      <c r="AH1686" s="9">
        <f>SUMIF(Table1[[#Headers],[Steam Consumption]:[CHW Consumption_2]], "Steam*",D1686:AE1686)</f>
        <v>0</v>
      </c>
      <c r="AI1686" s="9">
        <f>SUMIF(Table1[[#Headers],[Steam Consumption]:[CHW Consumption_2]], "HW *",D1686:AE1686)</f>
        <v>0</v>
      </c>
      <c r="AJ1686" s="9">
        <f>SUMIF(Table1[[#Headers],[Steam Consumption]:[CHW Consumption_2]], "CHW*",D1686:AE1686)</f>
        <v>0</v>
      </c>
      <c r="AK1686" s="9">
        <f>SUMIF(Table1[[#Headers],[Steam Consumption]:[CHW Consumption_2]], "DW*",D1686:AE1686)</f>
        <v>0</v>
      </c>
      <c r="AL1686" s="9">
        <f>Table1[[#This Row],[Total Elec Consumption]]*3.412</f>
        <v>82498.512689655181</v>
      </c>
      <c r="AM1686" s="9">
        <f>Table1[[#This Row],[Total Gas Consumption]]*1</f>
        <v>0</v>
      </c>
      <c r="AN1686" s="9">
        <f>Table1[[#This Row],[Total Steam Consumption]]*950/1000</f>
        <v>0</v>
      </c>
      <c r="AO1686" s="9">
        <f>Table1[[#This Row],[Total HW Consumption]]</f>
        <v>0</v>
      </c>
      <c r="AP1686" s="9">
        <f>Table1[[#This Row],[Total CHW Consumption]]</f>
        <v>0</v>
      </c>
      <c r="AQ1686" s="9">
        <f>Table1[[#This Row],[Total DW Consumption]]*0</f>
        <v>0</v>
      </c>
      <c r="AR1686" s="9">
        <f>SUM(Table1[[#This Row],[Total Elec Energy]:[Total DW Energy]])</f>
        <v>82498.512689655181</v>
      </c>
      <c r="AS1686" s="7">
        <f>IFERROR(Table1[[#This Row],[Total Building Energy (kBTU)]]/Table1[[#This Row],[Building Area]],0)</f>
        <v>0.88729067832880015</v>
      </c>
    </row>
    <row r="1687" spans="1:45" x14ac:dyDescent="0.25">
      <c r="A1687" s="4">
        <v>44256</v>
      </c>
      <c r="B1687" t="s">
        <v>80</v>
      </c>
      <c r="C1687">
        <f>VLOOKUP(Table1[[#This Row],[Building]],Building_Areas,2,FALSE)</f>
        <v>92978</v>
      </c>
      <c r="D1687">
        <v>0</v>
      </c>
      <c r="F1687">
        <v>82472.98151724138</v>
      </c>
      <c r="G1687">
        <v>0.88701608463552006</v>
      </c>
      <c r="H1687">
        <v>13746.896551724139</v>
      </c>
      <c r="I1687">
        <v>10424.551724137929</v>
      </c>
      <c r="L1687">
        <v>0</v>
      </c>
      <c r="AF1687" s="9">
        <f>SUMIF(Table1[[#Headers],[Steam Consumption]:[CHW Consumption_2]], "Elec*",D1687:AE1687)</f>
        <v>24171.448275862069</v>
      </c>
      <c r="AG1687" s="9">
        <f>SUMIF(Table1[[#Headers],[Steam Consumption]:[CHW Consumption_2]], "Gas*",D1687:AE1687)</f>
        <v>0</v>
      </c>
      <c r="AH1687" s="9">
        <f>SUMIF(Table1[[#Headers],[Steam Consumption]:[CHW Consumption_2]], "Steam*",D1687:AE1687)</f>
        <v>0</v>
      </c>
      <c r="AI1687" s="9">
        <f>SUMIF(Table1[[#Headers],[Steam Consumption]:[CHW Consumption_2]], "HW *",D1687:AE1687)</f>
        <v>0</v>
      </c>
      <c r="AJ1687" s="9">
        <f>SUMIF(Table1[[#Headers],[Steam Consumption]:[CHW Consumption_2]], "CHW*",D1687:AE1687)</f>
        <v>0</v>
      </c>
      <c r="AK1687" s="9">
        <f>SUMIF(Table1[[#Headers],[Steam Consumption]:[CHW Consumption_2]], "DW*",D1687:AE1687)</f>
        <v>0</v>
      </c>
      <c r="AL1687" s="9">
        <f>Table1[[#This Row],[Total Elec Consumption]]*3.412</f>
        <v>82472.98151724138</v>
      </c>
      <c r="AM1687" s="9">
        <f>Table1[[#This Row],[Total Gas Consumption]]*1</f>
        <v>0</v>
      </c>
      <c r="AN1687" s="9">
        <f>Table1[[#This Row],[Total Steam Consumption]]*950/1000</f>
        <v>0</v>
      </c>
      <c r="AO1687" s="9">
        <f>Table1[[#This Row],[Total HW Consumption]]</f>
        <v>0</v>
      </c>
      <c r="AP1687" s="9">
        <f>Table1[[#This Row],[Total CHW Consumption]]</f>
        <v>0</v>
      </c>
      <c r="AQ1687" s="9">
        <f>Table1[[#This Row],[Total DW Consumption]]*0</f>
        <v>0</v>
      </c>
      <c r="AR1687" s="9">
        <f>SUM(Table1[[#This Row],[Total Elec Energy]:[Total DW Energy]])</f>
        <v>82472.98151724138</v>
      </c>
      <c r="AS1687" s="7">
        <f>IFERROR(Table1[[#This Row],[Total Building Energy (kBTU)]]/Table1[[#This Row],[Building Area]],0)</f>
        <v>0.88701608463552006</v>
      </c>
    </row>
    <row r="1688" spans="1:45" x14ac:dyDescent="0.25">
      <c r="A1688" s="4">
        <v>44501</v>
      </c>
      <c r="B1688" t="s">
        <v>66</v>
      </c>
      <c r="C1688">
        <f>VLOOKUP(Table1[[#This Row],[Building]],Building_Areas,2,FALSE)</f>
        <v>39542</v>
      </c>
      <c r="D1688">
        <v>0</v>
      </c>
      <c r="E1688">
        <v>10261</v>
      </c>
      <c r="F1688">
        <v>35010.531999999999</v>
      </c>
      <c r="G1688">
        <v>0.88540114308836171</v>
      </c>
      <c r="AF1688" s="9">
        <f>SUMIF(Table1[[#Headers],[Steam Consumption]:[CHW Consumption_2]], "Elec*",D1688:AE1688)</f>
        <v>10261</v>
      </c>
      <c r="AG1688" s="9">
        <f>SUMIF(Table1[[#Headers],[Steam Consumption]:[CHW Consumption_2]], "Gas*",D1688:AE1688)</f>
        <v>0</v>
      </c>
      <c r="AH1688" s="9">
        <f>SUMIF(Table1[[#Headers],[Steam Consumption]:[CHW Consumption_2]], "Steam*",D1688:AE1688)</f>
        <v>0</v>
      </c>
      <c r="AI1688" s="9">
        <f>SUMIF(Table1[[#Headers],[Steam Consumption]:[CHW Consumption_2]], "HW *",D1688:AE1688)</f>
        <v>0</v>
      </c>
      <c r="AJ1688" s="9">
        <f>SUMIF(Table1[[#Headers],[Steam Consumption]:[CHW Consumption_2]], "CHW*",D1688:AE1688)</f>
        <v>0</v>
      </c>
      <c r="AK1688" s="9">
        <f>SUMIF(Table1[[#Headers],[Steam Consumption]:[CHW Consumption_2]], "DW*",D1688:AE1688)</f>
        <v>0</v>
      </c>
      <c r="AL1688" s="9">
        <f>Table1[[#This Row],[Total Elec Consumption]]*3.412</f>
        <v>35010.531999999999</v>
      </c>
      <c r="AM1688" s="9">
        <f>Table1[[#This Row],[Total Gas Consumption]]*1</f>
        <v>0</v>
      </c>
      <c r="AN1688" s="9">
        <f>Table1[[#This Row],[Total Steam Consumption]]*950/1000</f>
        <v>0</v>
      </c>
      <c r="AO1688" s="9">
        <f>Table1[[#This Row],[Total HW Consumption]]</f>
        <v>0</v>
      </c>
      <c r="AP1688" s="9">
        <f>Table1[[#This Row],[Total CHW Consumption]]</f>
        <v>0</v>
      </c>
      <c r="AQ1688" s="9">
        <f>Table1[[#This Row],[Total DW Consumption]]*0</f>
        <v>0</v>
      </c>
      <c r="AR1688" s="9">
        <f>SUM(Table1[[#This Row],[Total Elec Energy]:[Total DW Energy]])</f>
        <v>35010.531999999999</v>
      </c>
      <c r="AS1688" s="7">
        <f>IFERROR(Table1[[#This Row],[Total Building Energy (kBTU)]]/Table1[[#This Row],[Building Area]],0)</f>
        <v>0.88540114308836171</v>
      </c>
    </row>
    <row r="1689" spans="1:45" x14ac:dyDescent="0.25">
      <c r="A1689" s="4">
        <v>44531</v>
      </c>
      <c r="B1689" t="s">
        <v>110</v>
      </c>
      <c r="C1689">
        <f>VLOOKUP(Table1[[#This Row],[Building]],Building_Areas,2,FALSE)</f>
        <v>24062</v>
      </c>
      <c r="E1689">
        <v>351.33333333333343</v>
      </c>
      <c r="F1689">
        <v>21231.966133333339</v>
      </c>
      <c r="G1689">
        <v>0.88238575901144278</v>
      </c>
      <c r="H1689">
        <v>4538.4000000000005</v>
      </c>
      <c r="I1689">
        <v>1333</v>
      </c>
      <c r="L1689">
        <v>0</v>
      </c>
      <c r="AF1689" s="9">
        <f>SUMIF(Table1[[#Headers],[Steam Consumption]:[CHW Consumption_2]], "Elec*",D1689:AE1689)</f>
        <v>6222.7333333333336</v>
      </c>
      <c r="AG1689" s="9">
        <f>SUMIF(Table1[[#Headers],[Steam Consumption]:[CHW Consumption_2]], "Gas*",D1689:AE1689)</f>
        <v>0</v>
      </c>
      <c r="AH1689" s="9">
        <f>SUMIF(Table1[[#Headers],[Steam Consumption]:[CHW Consumption_2]], "Steam*",D1689:AE1689)</f>
        <v>0</v>
      </c>
      <c r="AI1689" s="9">
        <f>SUMIF(Table1[[#Headers],[Steam Consumption]:[CHW Consumption_2]], "HW *",D1689:AE1689)</f>
        <v>0</v>
      </c>
      <c r="AJ1689" s="9">
        <f>SUMIF(Table1[[#Headers],[Steam Consumption]:[CHW Consumption_2]], "CHW*",D1689:AE1689)</f>
        <v>0</v>
      </c>
      <c r="AK1689" s="9">
        <f>SUMIF(Table1[[#Headers],[Steam Consumption]:[CHW Consumption_2]], "DW*",D1689:AE1689)</f>
        <v>0</v>
      </c>
      <c r="AL1689" s="9">
        <f>Table1[[#This Row],[Total Elec Consumption]]*3.412</f>
        <v>21231.966133333335</v>
      </c>
      <c r="AM1689" s="9">
        <f>Table1[[#This Row],[Total Gas Consumption]]*1</f>
        <v>0</v>
      </c>
      <c r="AN1689" s="9">
        <f>Table1[[#This Row],[Total Steam Consumption]]*950/1000</f>
        <v>0</v>
      </c>
      <c r="AO1689" s="9">
        <f>Table1[[#This Row],[Total HW Consumption]]</f>
        <v>0</v>
      </c>
      <c r="AP1689" s="9">
        <f>Table1[[#This Row],[Total CHW Consumption]]</f>
        <v>0</v>
      </c>
      <c r="AQ1689" s="9">
        <f>Table1[[#This Row],[Total DW Consumption]]*0</f>
        <v>0</v>
      </c>
      <c r="AR1689" s="9">
        <f>SUM(Table1[[#This Row],[Total Elec Energy]:[Total DW Energy]])</f>
        <v>21231.966133333335</v>
      </c>
      <c r="AS1689" s="7">
        <f>IFERROR(Table1[[#This Row],[Total Building Energy (kBTU)]]/Table1[[#This Row],[Building Area]],0)</f>
        <v>0.88238575901144278</v>
      </c>
    </row>
    <row r="1690" spans="1:45" x14ac:dyDescent="0.25">
      <c r="A1690" s="4">
        <v>44409</v>
      </c>
      <c r="B1690" t="s">
        <v>194</v>
      </c>
      <c r="C1690">
        <f>VLOOKUP(Table1[[#This Row],[Building]],Building_Areas,2,FALSE)</f>
        <v>93667</v>
      </c>
      <c r="F1690">
        <v>618531.44400000002</v>
      </c>
      <c r="G1690">
        <v>6.6035150479891529</v>
      </c>
      <c r="H1690">
        <v>0</v>
      </c>
      <c r="I1690">
        <v>13627</v>
      </c>
      <c r="K1690">
        <v>36120</v>
      </c>
      <c r="L1690">
        <v>572000</v>
      </c>
      <c r="AF1690" s="9">
        <f>SUMIF(Table1[[#Headers],[Steam Consumption]:[CHW Consumption_2]], "Elec*",D1690:AE1690)</f>
        <v>13627</v>
      </c>
      <c r="AG1690" s="9">
        <f>SUMIF(Table1[[#Headers],[Steam Consumption]:[CHW Consumption_2]], "Gas*",D1690:AE1690)</f>
        <v>0</v>
      </c>
      <c r="AH1690" s="9">
        <f>SUMIF(Table1[[#Headers],[Steam Consumption]:[CHW Consumption_2]], "Steam*",D1690:AE1690)</f>
        <v>0</v>
      </c>
      <c r="AI1690" s="9">
        <f>SUMIF(Table1[[#Headers],[Steam Consumption]:[CHW Consumption_2]], "HW *",D1690:AE1690)</f>
        <v>36120</v>
      </c>
      <c r="AJ1690" s="9">
        <f>SUMIF(Table1[[#Headers],[Steam Consumption]:[CHW Consumption_2]], "CHW*",D1690:AE1690)</f>
        <v>0</v>
      </c>
      <c r="AK1690" s="9">
        <f>SUMIF(Table1[[#Headers],[Steam Consumption]:[CHW Consumption_2]], "DW*",D1690:AE1690)</f>
        <v>572000</v>
      </c>
      <c r="AL1690" s="9">
        <f>Table1[[#This Row],[Total Elec Consumption]]*3.412</f>
        <v>46495.324000000001</v>
      </c>
      <c r="AM1690" s="9">
        <f>Table1[[#This Row],[Total Gas Consumption]]*1</f>
        <v>0</v>
      </c>
      <c r="AN1690" s="9">
        <f>Table1[[#This Row],[Total Steam Consumption]]*950/1000</f>
        <v>0</v>
      </c>
      <c r="AO1690" s="9">
        <f>Table1[[#This Row],[Total HW Consumption]]</f>
        <v>36120</v>
      </c>
      <c r="AP1690" s="9">
        <f>Table1[[#This Row],[Total CHW Consumption]]</f>
        <v>0</v>
      </c>
      <c r="AQ1690" s="9">
        <f>Table1[[#This Row],[Total DW Consumption]]*0</f>
        <v>0</v>
      </c>
      <c r="AR1690" s="9">
        <f>SUM(Table1[[#This Row],[Total Elec Energy]:[Total DW Energy]])</f>
        <v>82615.323999999993</v>
      </c>
      <c r="AS1690" s="7">
        <f>IFERROR(Table1[[#This Row],[Total Building Energy (kBTU)]]/Table1[[#This Row],[Building Area]],0)</f>
        <v>0.88201099640214797</v>
      </c>
    </row>
    <row r="1691" spans="1:45" x14ac:dyDescent="0.25">
      <c r="A1691" s="4">
        <v>43800</v>
      </c>
      <c r="B1691" t="s">
        <v>194</v>
      </c>
      <c r="C1691">
        <f>VLOOKUP(Table1[[#This Row],[Building]],Building_Areas,2,FALSE)</f>
        <v>93667</v>
      </c>
      <c r="F1691">
        <v>130684.5988888889</v>
      </c>
      <c r="G1691">
        <v>1.3952042756668721</v>
      </c>
      <c r="H1691">
        <v>0</v>
      </c>
      <c r="I1691">
        <v>14501.111111111109</v>
      </c>
      <c r="K1691">
        <v>32733.703703703701</v>
      </c>
      <c r="L1691">
        <v>81174.074074074073</v>
      </c>
      <c r="AF1691" s="9">
        <f>SUMIF(Table1[[#Headers],[Steam Consumption]:[CHW Consumption_2]], "Elec*",D1691:AE1691)</f>
        <v>14501.111111111109</v>
      </c>
      <c r="AG1691" s="9">
        <f>SUMIF(Table1[[#Headers],[Steam Consumption]:[CHW Consumption_2]], "Gas*",D1691:AE1691)</f>
        <v>0</v>
      </c>
      <c r="AH1691" s="9">
        <f>SUMIF(Table1[[#Headers],[Steam Consumption]:[CHW Consumption_2]], "Steam*",D1691:AE1691)</f>
        <v>0</v>
      </c>
      <c r="AI1691" s="9">
        <f>SUMIF(Table1[[#Headers],[Steam Consumption]:[CHW Consumption_2]], "HW *",D1691:AE1691)</f>
        <v>32733.703703703701</v>
      </c>
      <c r="AJ1691" s="9">
        <f>SUMIF(Table1[[#Headers],[Steam Consumption]:[CHW Consumption_2]], "CHW*",D1691:AE1691)</f>
        <v>0</v>
      </c>
      <c r="AK1691" s="9">
        <f>SUMIF(Table1[[#Headers],[Steam Consumption]:[CHW Consumption_2]], "DW*",D1691:AE1691)</f>
        <v>81174.074074074073</v>
      </c>
      <c r="AL1691" s="9">
        <f>Table1[[#This Row],[Total Elec Consumption]]*3.412</f>
        <v>49477.791111111103</v>
      </c>
      <c r="AM1691" s="9">
        <f>Table1[[#This Row],[Total Gas Consumption]]*1</f>
        <v>0</v>
      </c>
      <c r="AN1691" s="9">
        <f>Table1[[#This Row],[Total Steam Consumption]]*950/1000</f>
        <v>0</v>
      </c>
      <c r="AO1691" s="9">
        <f>Table1[[#This Row],[Total HW Consumption]]</f>
        <v>32733.703703703701</v>
      </c>
      <c r="AP1691" s="9">
        <f>Table1[[#This Row],[Total CHW Consumption]]</f>
        <v>0</v>
      </c>
      <c r="AQ1691" s="9">
        <f>Table1[[#This Row],[Total DW Consumption]]*0</f>
        <v>0</v>
      </c>
      <c r="AR1691" s="9">
        <f>SUM(Table1[[#This Row],[Total Elec Energy]:[Total DW Energy]])</f>
        <v>82211.494814814796</v>
      </c>
      <c r="AS1691" s="7">
        <f>IFERROR(Table1[[#This Row],[Total Building Energy (kBTU)]]/Table1[[#This Row],[Building Area]],0)</f>
        <v>0.87769966813087641</v>
      </c>
    </row>
    <row r="1692" spans="1:45" x14ac:dyDescent="0.25">
      <c r="A1692" s="4">
        <v>43922</v>
      </c>
      <c r="B1692" t="s">
        <v>65</v>
      </c>
      <c r="C1692">
        <f>VLOOKUP(Table1[[#This Row],[Building]],Building_Areas,2,FALSE)</f>
        <v>82554</v>
      </c>
      <c r="D1692">
        <v>0</v>
      </c>
      <c r="E1692">
        <v>21220</v>
      </c>
      <c r="F1692">
        <v>72402.64</v>
      </c>
      <c r="G1692">
        <v>0.87703369915449281</v>
      </c>
      <c r="AF1692" s="9">
        <f>SUMIF(Table1[[#Headers],[Steam Consumption]:[CHW Consumption_2]], "Elec*",D1692:AE1692)</f>
        <v>21220</v>
      </c>
      <c r="AG1692" s="9">
        <f>SUMIF(Table1[[#Headers],[Steam Consumption]:[CHW Consumption_2]], "Gas*",D1692:AE1692)</f>
        <v>0</v>
      </c>
      <c r="AH1692" s="9">
        <f>SUMIF(Table1[[#Headers],[Steam Consumption]:[CHW Consumption_2]], "Steam*",D1692:AE1692)</f>
        <v>0</v>
      </c>
      <c r="AI1692" s="9">
        <f>SUMIF(Table1[[#Headers],[Steam Consumption]:[CHW Consumption_2]], "HW *",D1692:AE1692)</f>
        <v>0</v>
      </c>
      <c r="AJ1692" s="9">
        <f>SUMIF(Table1[[#Headers],[Steam Consumption]:[CHW Consumption_2]], "CHW*",D1692:AE1692)</f>
        <v>0</v>
      </c>
      <c r="AK1692" s="9">
        <f>SUMIF(Table1[[#Headers],[Steam Consumption]:[CHW Consumption_2]], "DW*",D1692:AE1692)</f>
        <v>0</v>
      </c>
      <c r="AL1692" s="9">
        <f>Table1[[#This Row],[Total Elec Consumption]]*3.412</f>
        <v>72402.64</v>
      </c>
      <c r="AM1692" s="9">
        <f>Table1[[#This Row],[Total Gas Consumption]]*1</f>
        <v>0</v>
      </c>
      <c r="AN1692" s="9">
        <f>Table1[[#This Row],[Total Steam Consumption]]*950/1000</f>
        <v>0</v>
      </c>
      <c r="AO1692" s="9">
        <f>Table1[[#This Row],[Total HW Consumption]]</f>
        <v>0</v>
      </c>
      <c r="AP1692" s="9">
        <f>Table1[[#This Row],[Total CHW Consumption]]</f>
        <v>0</v>
      </c>
      <c r="AQ1692" s="9">
        <f>Table1[[#This Row],[Total DW Consumption]]*0</f>
        <v>0</v>
      </c>
      <c r="AR1692" s="9">
        <f>SUM(Table1[[#This Row],[Total Elec Energy]:[Total DW Energy]])</f>
        <v>72402.64</v>
      </c>
      <c r="AS1692" s="7">
        <f>IFERROR(Table1[[#This Row],[Total Building Energy (kBTU)]]/Table1[[#This Row],[Building Area]],0)</f>
        <v>0.87703369915449281</v>
      </c>
    </row>
    <row r="1693" spans="1:45" x14ac:dyDescent="0.25">
      <c r="A1693" s="4">
        <v>44256</v>
      </c>
      <c r="B1693" t="s">
        <v>66</v>
      </c>
      <c r="C1693">
        <f>VLOOKUP(Table1[[#This Row],[Building]],Building_Areas,2,FALSE)</f>
        <v>39542</v>
      </c>
      <c r="D1693">
        <v>1107.1428571428571</v>
      </c>
      <c r="E1693">
        <v>9823.7931034482754</v>
      </c>
      <c r="F1693">
        <v>1043233.0677832511</v>
      </c>
      <c r="G1693">
        <v>26.382911025826999</v>
      </c>
      <c r="AF1693" s="9">
        <f>SUMIF(Table1[[#Headers],[Steam Consumption]:[CHW Consumption_2]], "Elec*",D1693:AE1693)</f>
        <v>9823.7931034482754</v>
      </c>
      <c r="AG1693" s="9">
        <f>SUMIF(Table1[[#Headers],[Steam Consumption]:[CHW Consumption_2]], "Gas*",D1693:AE1693)</f>
        <v>0</v>
      </c>
      <c r="AH1693" s="9">
        <f>SUMIF(Table1[[#Headers],[Steam Consumption]:[CHW Consumption_2]], "Steam*",D1693:AE1693)</f>
        <v>1107.1428571428571</v>
      </c>
      <c r="AI1693" s="9">
        <f>SUMIF(Table1[[#Headers],[Steam Consumption]:[CHW Consumption_2]], "HW *",D1693:AE1693)</f>
        <v>0</v>
      </c>
      <c r="AJ1693" s="9">
        <f>SUMIF(Table1[[#Headers],[Steam Consumption]:[CHW Consumption_2]], "CHW*",D1693:AE1693)</f>
        <v>0</v>
      </c>
      <c r="AK1693" s="9">
        <f>SUMIF(Table1[[#Headers],[Steam Consumption]:[CHW Consumption_2]], "DW*",D1693:AE1693)</f>
        <v>0</v>
      </c>
      <c r="AL1693" s="9">
        <f>Table1[[#This Row],[Total Elec Consumption]]*3.412</f>
        <v>33518.782068965513</v>
      </c>
      <c r="AM1693" s="9">
        <f>Table1[[#This Row],[Total Gas Consumption]]*1</f>
        <v>0</v>
      </c>
      <c r="AN1693" s="9">
        <f>Table1[[#This Row],[Total Steam Consumption]]*950/1000</f>
        <v>1051.7857142857142</v>
      </c>
      <c r="AO1693" s="9">
        <f>Table1[[#This Row],[Total HW Consumption]]</f>
        <v>0</v>
      </c>
      <c r="AP1693" s="9">
        <f>Table1[[#This Row],[Total CHW Consumption]]</f>
        <v>0</v>
      </c>
      <c r="AQ1693" s="9">
        <f>Table1[[#This Row],[Total DW Consumption]]*0</f>
        <v>0</v>
      </c>
      <c r="AR1693" s="9">
        <f>SUM(Table1[[#This Row],[Total Elec Energy]:[Total DW Energy]])</f>
        <v>34570.56778325123</v>
      </c>
      <c r="AS1693" s="7">
        <f>IFERROR(Table1[[#This Row],[Total Building Energy (kBTU)]]/Table1[[#This Row],[Building Area]],0)</f>
        <v>0.87427463920012216</v>
      </c>
    </row>
    <row r="1694" spans="1:45" x14ac:dyDescent="0.25">
      <c r="A1694" s="4">
        <v>44044</v>
      </c>
      <c r="B1694" t="s">
        <v>80</v>
      </c>
      <c r="C1694">
        <f>VLOOKUP(Table1[[#This Row],[Building]],Building_Areas,2,FALSE)</f>
        <v>92978</v>
      </c>
      <c r="D1694">
        <v>0</v>
      </c>
      <c r="F1694">
        <v>81286.957244444449</v>
      </c>
      <c r="G1694">
        <v>0.87426011792514846</v>
      </c>
      <c r="H1694">
        <v>9198.7333333333336</v>
      </c>
      <c r="I1694">
        <v>14625.111111111109</v>
      </c>
      <c r="L1694">
        <v>0</v>
      </c>
      <c r="AF1694" s="9">
        <f>SUMIF(Table1[[#Headers],[Steam Consumption]:[CHW Consumption_2]], "Elec*",D1694:AE1694)</f>
        <v>23823.844444444443</v>
      </c>
      <c r="AG1694" s="9">
        <f>SUMIF(Table1[[#Headers],[Steam Consumption]:[CHW Consumption_2]], "Gas*",D1694:AE1694)</f>
        <v>0</v>
      </c>
      <c r="AH1694" s="9">
        <f>SUMIF(Table1[[#Headers],[Steam Consumption]:[CHW Consumption_2]], "Steam*",D1694:AE1694)</f>
        <v>0</v>
      </c>
      <c r="AI1694" s="9">
        <f>SUMIF(Table1[[#Headers],[Steam Consumption]:[CHW Consumption_2]], "HW *",D1694:AE1694)</f>
        <v>0</v>
      </c>
      <c r="AJ1694" s="9">
        <f>SUMIF(Table1[[#Headers],[Steam Consumption]:[CHW Consumption_2]], "CHW*",D1694:AE1694)</f>
        <v>0</v>
      </c>
      <c r="AK1694" s="9">
        <f>SUMIF(Table1[[#Headers],[Steam Consumption]:[CHW Consumption_2]], "DW*",D1694:AE1694)</f>
        <v>0</v>
      </c>
      <c r="AL1694" s="9">
        <f>Table1[[#This Row],[Total Elec Consumption]]*3.412</f>
        <v>81286.957244444435</v>
      </c>
      <c r="AM1694" s="9">
        <f>Table1[[#This Row],[Total Gas Consumption]]*1</f>
        <v>0</v>
      </c>
      <c r="AN1694" s="9">
        <f>Table1[[#This Row],[Total Steam Consumption]]*950/1000</f>
        <v>0</v>
      </c>
      <c r="AO1694" s="9">
        <f>Table1[[#This Row],[Total HW Consumption]]</f>
        <v>0</v>
      </c>
      <c r="AP1694" s="9">
        <f>Table1[[#This Row],[Total CHW Consumption]]</f>
        <v>0</v>
      </c>
      <c r="AQ1694" s="9">
        <f>Table1[[#This Row],[Total DW Consumption]]*0</f>
        <v>0</v>
      </c>
      <c r="AR1694" s="9">
        <f>SUM(Table1[[#This Row],[Total Elec Energy]:[Total DW Energy]])</f>
        <v>81286.957244444435</v>
      </c>
      <c r="AS1694" s="7">
        <f>IFERROR(Table1[[#This Row],[Total Building Energy (kBTU)]]/Table1[[#This Row],[Building Area]],0)</f>
        <v>0.87426011792514824</v>
      </c>
    </row>
    <row r="1695" spans="1:45" x14ac:dyDescent="0.25">
      <c r="A1695" s="4">
        <v>44713</v>
      </c>
      <c r="B1695" t="s">
        <v>110</v>
      </c>
      <c r="C1695">
        <f>VLOOKUP(Table1[[#This Row],[Building]],Building_Areas,2,FALSE)</f>
        <v>24062</v>
      </c>
      <c r="E1695">
        <v>420</v>
      </c>
      <c r="H1695">
        <v>5713.9285714285716</v>
      </c>
      <c r="L1695">
        <v>0</v>
      </c>
      <c r="AF1695" s="9">
        <f>SUMIF(Table1[[#Headers],[Steam Consumption]:[CHW Consumption_2]], "Elec*",D1695:AE1695)</f>
        <v>6133.9285714285716</v>
      </c>
      <c r="AG1695" s="9">
        <f>SUMIF(Table1[[#Headers],[Steam Consumption]:[CHW Consumption_2]], "Gas*",D1695:AE1695)</f>
        <v>0</v>
      </c>
      <c r="AH1695" s="9">
        <f>SUMIF(Table1[[#Headers],[Steam Consumption]:[CHW Consumption_2]], "Steam*",D1695:AE1695)</f>
        <v>0</v>
      </c>
      <c r="AI1695" s="9">
        <f>SUMIF(Table1[[#Headers],[Steam Consumption]:[CHW Consumption_2]], "HW *",D1695:AE1695)</f>
        <v>0</v>
      </c>
      <c r="AJ1695" s="9">
        <f>SUMIF(Table1[[#Headers],[Steam Consumption]:[CHW Consumption_2]], "CHW*",D1695:AE1695)</f>
        <v>0</v>
      </c>
      <c r="AK1695" s="9">
        <f>SUMIF(Table1[[#Headers],[Steam Consumption]:[CHW Consumption_2]], "DW*",D1695:AE1695)</f>
        <v>0</v>
      </c>
      <c r="AL1695" s="9">
        <f>Table1[[#This Row],[Total Elec Consumption]]*3.412</f>
        <v>20928.964285714286</v>
      </c>
      <c r="AM1695" s="9">
        <f>Table1[[#This Row],[Total Gas Consumption]]*1</f>
        <v>0</v>
      </c>
      <c r="AN1695" s="9">
        <f>Table1[[#This Row],[Total Steam Consumption]]*950/1000</f>
        <v>0</v>
      </c>
      <c r="AO1695" s="9">
        <f>Table1[[#This Row],[Total HW Consumption]]</f>
        <v>0</v>
      </c>
      <c r="AP1695" s="9">
        <f>Table1[[#This Row],[Total CHW Consumption]]</f>
        <v>0</v>
      </c>
      <c r="AQ1695" s="9">
        <f>Table1[[#This Row],[Total DW Consumption]]*0</f>
        <v>0</v>
      </c>
      <c r="AR1695" s="9">
        <f>SUM(Table1[[#This Row],[Total Elec Energy]:[Total DW Energy]])</f>
        <v>20928.964285714286</v>
      </c>
      <c r="AS1695" s="7">
        <f>IFERROR(Table1[[#This Row],[Total Building Energy (kBTU)]]/Table1[[#This Row],[Building Area]],0)</f>
        <v>0.86979321277176824</v>
      </c>
    </row>
    <row r="1696" spans="1:45" x14ac:dyDescent="0.25">
      <c r="A1696" s="4">
        <v>44075</v>
      </c>
      <c r="B1696" t="s">
        <v>80</v>
      </c>
      <c r="C1696">
        <f>VLOOKUP(Table1[[#This Row],[Building]],Building_Areas,2,FALSE)</f>
        <v>92978</v>
      </c>
      <c r="D1696">
        <v>0</v>
      </c>
      <c r="F1696">
        <v>80714.271999999997</v>
      </c>
      <c r="G1696">
        <v>0.86810075501731587</v>
      </c>
      <c r="H1696">
        <v>12934</v>
      </c>
      <c r="I1696">
        <v>10722</v>
      </c>
      <c r="L1696">
        <v>0</v>
      </c>
      <c r="AF1696" s="9">
        <f>SUMIF(Table1[[#Headers],[Steam Consumption]:[CHW Consumption_2]], "Elec*",D1696:AE1696)</f>
        <v>23656</v>
      </c>
      <c r="AG1696" s="9">
        <f>SUMIF(Table1[[#Headers],[Steam Consumption]:[CHW Consumption_2]], "Gas*",D1696:AE1696)</f>
        <v>0</v>
      </c>
      <c r="AH1696" s="9">
        <f>SUMIF(Table1[[#Headers],[Steam Consumption]:[CHW Consumption_2]], "Steam*",D1696:AE1696)</f>
        <v>0</v>
      </c>
      <c r="AI1696" s="9">
        <f>SUMIF(Table1[[#Headers],[Steam Consumption]:[CHW Consumption_2]], "HW *",D1696:AE1696)</f>
        <v>0</v>
      </c>
      <c r="AJ1696" s="9">
        <f>SUMIF(Table1[[#Headers],[Steam Consumption]:[CHW Consumption_2]], "CHW*",D1696:AE1696)</f>
        <v>0</v>
      </c>
      <c r="AK1696" s="9">
        <f>SUMIF(Table1[[#Headers],[Steam Consumption]:[CHW Consumption_2]], "DW*",D1696:AE1696)</f>
        <v>0</v>
      </c>
      <c r="AL1696" s="9">
        <f>Table1[[#This Row],[Total Elec Consumption]]*3.412</f>
        <v>80714.271999999997</v>
      </c>
      <c r="AM1696" s="9">
        <f>Table1[[#This Row],[Total Gas Consumption]]*1</f>
        <v>0</v>
      </c>
      <c r="AN1696" s="9">
        <f>Table1[[#This Row],[Total Steam Consumption]]*950/1000</f>
        <v>0</v>
      </c>
      <c r="AO1696" s="9">
        <f>Table1[[#This Row],[Total HW Consumption]]</f>
        <v>0</v>
      </c>
      <c r="AP1696" s="9">
        <f>Table1[[#This Row],[Total CHW Consumption]]</f>
        <v>0</v>
      </c>
      <c r="AQ1696" s="9">
        <f>Table1[[#This Row],[Total DW Consumption]]*0</f>
        <v>0</v>
      </c>
      <c r="AR1696" s="9">
        <f>SUM(Table1[[#This Row],[Total Elec Energy]:[Total DW Energy]])</f>
        <v>80714.271999999997</v>
      </c>
      <c r="AS1696" s="7">
        <f>IFERROR(Table1[[#This Row],[Total Building Energy (kBTU)]]/Table1[[#This Row],[Building Area]],0)</f>
        <v>0.86810075501731587</v>
      </c>
    </row>
    <row r="1697" spans="1:45" x14ac:dyDescent="0.25">
      <c r="A1697" s="4">
        <v>44743</v>
      </c>
      <c r="B1697" t="s">
        <v>124</v>
      </c>
      <c r="C1697">
        <f>VLOOKUP(Table1[[#This Row],[Building]],Building_Areas,2,FALSE)</f>
        <v>33317</v>
      </c>
      <c r="E1697">
        <v>8442.3333333333321</v>
      </c>
      <c r="F1697">
        <v>39138.57466666666</v>
      </c>
      <c r="G1697">
        <v>1.1747328591009589</v>
      </c>
      <c r="J1697">
        <v>103.3333333333333</v>
      </c>
      <c r="AF1697" s="9">
        <f>SUMIF(Table1[[#Headers],[Steam Consumption]:[CHW Consumption_2]], "Elec*",D1697:AE1697)</f>
        <v>8442.3333333333321</v>
      </c>
      <c r="AG1697" s="9">
        <f>SUMIF(Table1[[#Headers],[Steam Consumption]:[CHW Consumption_2]], "Gas*",D1697:AE1697)</f>
        <v>103.3333333333333</v>
      </c>
      <c r="AH1697" s="9">
        <f>SUMIF(Table1[[#Headers],[Steam Consumption]:[CHW Consumption_2]], "Steam*",D1697:AE1697)</f>
        <v>0</v>
      </c>
      <c r="AI1697" s="9">
        <f>SUMIF(Table1[[#Headers],[Steam Consumption]:[CHW Consumption_2]], "HW *",D1697:AE1697)</f>
        <v>0</v>
      </c>
      <c r="AJ1697" s="9">
        <f>SUMIF(Table1[[#Headers],[Steam Consumption]:[CHW Consumption_2]], "CHW*",D1697:AE1697)</f>
        <v>0</v>
      </c>
      <c r="AK1697" s="9">
        <f>SUMIF(Table1[[#Headers],[Steam Consumption]:[CHW Consumption_2]], "DW*",D1697:AE1697)</f>
        <v>0</v>
      </c>
      <c r="AL1697" s="9">
        <f>Table1[[#This Row],[Total Elec Consumption]]*3.412</f>
        <v>28805.241333333328</v>
      </c>
      <c r="AM1697" s="9">
        <f>Table1[[#This Row],[Total Gas Consumption]]*1</f>
        <v>103.3333333333333</v>
      </c>
      <c r="AN1697" s="9">
        <f>Table1[[#This Row],[Total Steam Consumption]]*950/1000</f>
        <v>0</v>
      </c>
      <c r="AO1697" s="9">
        <f>Table1[[#This Row],[Total HW Consumption]]</f>
        <v>0</v>
      </c>
      <c r="AP1697" s="9">
        <f>Table1[[#This Row],[Total CHW Consumption]]</f>
        <v>0</v>
      </c>
      <c r="AQ1697" s="9">
        <f>Table1[[#This Row],[Total DW Consumption]]*0</f>
        <v>0</v>
      </c>
      <c r="AR1697" s="9">
        <f>SUM(Table1[[#This Row],[Total Elec Energy]:[Total DW Energy]])</f>
        <v>28908.57466666666</v>
      </c>
      <c r="AS1697" s="7">
        <f>IFERROR(Table1[[#This Row],[Total Building Energy (kBTU)]]/Table1[[#This Row],[Building Area]],0)</f>
        <v>0.86768240437814514</v>
      </c>
    </row>
    <row r="1698" spans="1:45" x14ac:dyDescent="0.25">
      <c r="A1698" s="4">
        <v>44713</v>
      </c>
      <c r="B1698" t="s">
        <v>73</v>
      </c>
      <c r="C1698">
        <f>VLOOKUP(Table1[[#This Row],[Building]],Building_Areas,2,FALSE)</f>
        <v>18360</v>
      </c>
      <c r="E1698">
        <v>4656.9230769230771</v>
      </c>
      <c r="F1698">
        <v>15889.42153846154</v>
      </c>
      <c r="G1698">
        <v>0.8654369029663147</v>
      </c>
      <c r="AF1698" s="9">
        <f>SUMIF(Table1[[#Headers],[Steam Consumption]:[CHW Consumption_2]], "Elec*",D1698:AE1698)</f>
        <v>4656.9230769230771</v>
      </c>
      <c r="AG1698" s="9">
        <f>SUMIF(Table1[[#Headers],[Steam Consumption]:[CHW Consumption_2]], "Gas*",D1698:AE1698)</f>
        <v>0</v>
      </c>
      <c r="AH1698" s="9">
        <f>SUMIF(Table1[[#Headers],[Steam Consumption]:[CHW Consumption_2]], "Steam*",D1698:AE1698)</f>
        <v>0</v>
      </c>
      <c r="AI1698" s="9">
        <f>SUMIF(Table1[[#Headers],[Steam Consumption]:[CHW Consumption_2]], "HW *",D1698:AE1698)</f>
        <v>0</v>
      </c>
      <c r="AJ1698" s="9">
        <f>SUMIF(Table1[[#Headers],[Steam Consumption]:[CHW Consumption_2]], "CHW*",D1698:AE1698)</f>
        <v>0</v>
      </c>
      <c r="AK1698" s="9">
        <f>SUMIF(Table1[[#Headers],[Steam Consumption]:[CHW Consumption_2]], "DW*",D1698:AE1698)</f>
        <v>0</v>
      </c>
      <c r="AL1698" s="9">
        <f>Table1[[#This Row],[Total Elec Consumption]]*3.412</f>
        <v>15889.421538461538</v>
      </c>
      <c r="AM1698" s="9">
        <f>Table1[[#This Row],[Total Gas Consumption]]*1</f>
        <v>0</v>
      </c>
      <c r="AN1698" s="9">
        <f>Table1[[#This Row],[Total Steam Consumption]]*950/1000</f>
        <v>0</v>
      </c>
      <c r="AO1698" s="9">
        <f>Table1[[#This Row],[Total HW Consumption]]</f>
        <v>0</v>
      </c>
      <c r="AP1698" s="9">
        <f>Table1[[#This Row],[Total CHW Consumption]]</f>
        <v>0</v>
      </c>
      <c r="AQ1698" s="9">
        <f>Table1[[#This Row],[Total DW Consumption]]*0</f>
        <v>0</v>
      </c>
      <c r="AR1698" s="9">
        <f>SUM(Table1[[#This Row],[Total Elec Energy]:[Total DW Energy]])</f>
        <v>15889.421538461538</v>
      </c>
      <c r="AS1698" s="7">
        <f>IFERROR(Table1[[#This Row],[Total Building Energy (kBTU)]]/Table1[[#This Row],[Building Area]],0)</f>
        <v>0.8654369029663147</v>
      </c>
    </row>
    <row r="1699" spans="1:45" x14ac:dyDescent="0.25">
      <c r="A1699" s="4">
        <v>44348</v>
      </c>
      <c r="B1699" t="s">
        <v>194</v>
      </c>
      <c r="C1699">
        <f>VLOOKUP(Table1[[#This Row],[Building]],Building_Areas,2,FALSE)</f>
        <v>93667</v>
      </c>
      <c r="F1699">
        <v>281886.71799999999</v>
      </c>
      <c r="G1699">
        <v>3.0094560304055862</v>
      </c>
      <c r="H1699">
        <v>0</v>
      </c>
      <c r="I1699">
        <v>12354</v>
      </c>
      <c r="K1699">
        <v>38870</v>
      </c>
      <c r="L1699">
        <v>239696</v>
      </c>
      <c r="AF1699" s="9">
        <f>SUMIF(Table1[[#Headers],[Steam Consumption]:[CHW Consumption_2]], "Elec*",D1699:AE1699)</f>
        <v>12354</v>
      </c>
      <c r="AG1699" s="9">
        <f>SUMIF(Table1[[#Headers],[Steam Consumption]:[CHW Consumption_2]], "Gas*",D1699:AE1699)</f>
        <v>0</v>
      </c>
      <c r="AH1699" s="9">
        <f>SUMIF(Table1[[#Headers],[Steam Consumption]:[CHW Consumption_2]], "Steam*",D1699:AE1699)</f>
        <v>0</v>
      </c>
      <c r="AI1699" s="9">
        <f>SUMIF(Table1[[#Headers],[Steam Consumption]:[CHW Consumption_2]], "HW *",D1699:AE1699)</f>
        <v>38870</v>
      </c>
      <c r="AJ1699" s="9">
        <f>SUMIF(Table1[[#Headers],[Steam Consumption]:[CHW Consumption_2]], "CHW*",D1699:AE1699)</f>
        <v>0</v>
      </c>
      <c r="AK1699" s="9">
        <f>SUMIF(Table1[[#Headers],[Steam Consumption]:[CHW Consumption_2]], "DW*",D1699:AE1699)</f>
        <v>239696</v>
      </c>
      <c r="AL1699" s="9">
        <f>Table1[[#This Row],[Total Elec Consumption]]*3.412</f>
        <v>42151.847999999998</v>
      </c>
      <c r="AM1699" s="9">
        <f>Table1[[#This Row],[Total Gas Consumption]]*1</f>
        <v>0</v>
      </c>
      <c r="AN1699" s="9">
        <f>Table1[[#This Row],[Total Steam Consumption]]*950/1000</f>
        <v>0</v>
      </c>
      <c r="AO1699" s="9">
        <f>Table1[[#This Row],[Total HW Consumption]]</f>
        <v>38870</v>
      </c>
      <c r="AP1699" s="9">
        <f>Table1[[#This Row],[Total CHW Consumption]]</f>
        <v>0</v>
      </c>
      <c r="AQ1699" s="9">
        <f>Table1[[#This Row],[Total DW Consumption]]*0</f>
        <v>0</v>
      </c>
      <c r="AR1699" s="9">
        <f>SUM(Table1[[#This Row],[Total Elec Energy]:[Total DW Energy]])</f>
        <v>81021.847999999998</v>
      </c>
      <c r="AS1699" s="7">
        <f>IFERROR(Table1[[#This Row],[Total Building Energy (kBTU)]]/Table1[[#This Row],[Building Area]],0)</f>
        <v>0.86499885765531082</v>
      </c>
    </row>
    <row r="1700" spans="1:45" x14ac:dyDescent="0.25">
      <c r="A1700" s="4">
        <v>44136</v>
      </c>
      <c r="B1700" t="s">
        <v>124</v>
      </c>
      <c r="C1700">
        <f>VLOOKUP(Table1[[#This Row],[Building]],Building_Areas,2,FALSE)</f>
        <v>33317</v>
      </c>
      <c r="E1700">
        <v>4872.6315789473683</v>
      </c>
      <c r="F1700">
        <v>1235911.1332330829</v>
      </c>
      <c r="G1700">
        <v>37.095510797283147</v>
      </c>
      <c r="J1700">
        <v>12192.857142857139</v>
      </c>
      <c r="AF1700" s="9">
        <f>SUMIF(Table1[[#Headers],[Steam Consumption]:[CHW Consumption_2]], "Elec*",D1700:AE1700)</f>
        <v>4872.6315789473683</v>
      </c>
      <c r="AG1700" s="9">
        <f>SUMIF(Table1[[#Headers],[Steam Consumption]:[CHW Consumption_2]], "Gas*",D1700:AE1700)</f>
        <v>12192.857142857139</v>
      </c>
      <c r="AH1700" s="9">
        <f>SUMIF(Table1[[#Headers],[Steam Consumption]:[CHW Consumption_2]], "Steam*",D1700:AE1700)</f>
        <v>0</v>
      </c>
      <c r="AI1700" s="9">
        <f>SUMIF(Table1[[#Headers],[Steam Consumption]:[CHW Consumption_2]], "HW *",D1700:AE1700)</f>
        <v>0</v>
      </c>
      <c r="AJ1700" s="9">
        <f>SUMIF(Table1[[#Headers],[Steam Consumption]:[CHW Consumption_2]], "CHW*",D1700:AE1700)</f>
        <v>0</v>
      </c>
      <c r="AK1700" s="9">
        <f>SUMIF(Table1[[#Headers],[Steam Consumption]:[CHW Consumption_2]], "DW*",D1700:AE1700)</f>
        <v>0</v>
      </c>
      <c r="AL1700" s="9">
        <f>Table1[[#This Row],[Total Elec Consumption]]*3.412</f>
        <v>16625.41894736842</v>
      </c>
      <c r="AM1700" s="9">
        <f>Table1[[#This Row],[Total Gas Consumption]]*1</f>
        <v>12192.857142857139</v>
      </c>
      <c r="AN1700" s="9">
        <f>Table1[[#This Row],[Total Steam Consumption]]*950/1000</f>
        <v>0</v>
      </c>
      <c r="AO1700" s="9">
        <f>Table1[[#This Row],[Total HW Consumption]]</f>
        <v>0</v>
      </c>
      <c r="AP1700" s="9">
        <f>Table1[[#This Row],[Total CHW Consumption]]</f>
        <v>0</v>
      </c>
      <c r="AQ1700" s="9">
        <f>Table1[[#This Row],[Total DW Consumption]]*0</f>
        <v>0</v>
      </c>
      <c r="AR1700" s="9">
        <f>SUM(Table1[[#This Row],[Total Elec Energy]:[Total DW Energy]])</f>
        <v>28818.276090225561</v>
      </c>
      <c r="AS1700" s="7">
        <f>IFERROR(Table1[[#This Row],[Total Building Energy (kBTU)]]/Table1[[#This Row],[Building Area]],0)</f>
        <v>0.86497211904509896</v>
      </c>
    </row>
    <row r="1701" spans="1:45" x14ac:dyDescent="0.25">
      <c r="A1701" s="4">
        <v>44287</v>
      </c>
      <c r="B1701" t="s">
        <v>109</v>
      </c>
      <c r="C1701">
        <f>VLOOKUP(Table1[[#This Row],[Building]],Building_Areas,2,FALSE)</f>
        <v>30886</v>
      </c>
      <c r="E1701">
        <v>7807</v>
      </c>
      <c r="F1701">
        <v>26637.484</v>
      </c>
      <c r="G1701">
        <v>0.86244525027520558</v>
      </c>
      <c r="K1701">
        <v>0</v>
      </c>
      <c r="N1701">
        <v>0</v>
      </c>
      <c r="AF1701" s="9">
        <f>SUMIF(Table1[[#Headers],[Steam Consumption]:[CHW Consumption_2]], "Elec*",D1701:AE1701)</f>
        <v>7807</v>
      </c>
      <c r="AG1701" s="9">
        <f>SUMIF(Table1[[#Headers],[Steam Consumption]:[CHW Consumption_2]], "Gas*",D1701:AE1701)</f>
        <v>0</v>
      </c>
      <c r="AH1701" s="9">
        <f>SUMIF(Table1[[#Headers],[Steam Consumption]:[CHW Consumption_2]], "Steam*",D1701:AE1701)</f>
        <v>0</v>
      </c>
      <c r="AI1701" s="9">
        <f>SUMIF(Table1[[#Headers],[Steam Consumption]:[CHW Consumption_2]], "HW *",D1701:AE1701)</f>
        <v>0</v>
      </c>
      <c r="AJ1701" s="9">
        <f>SUMIF(Table1[[#Headers],[Steam Consumption]:[CHW Consumption_2]], "CHW*",D1701:AE1701)</f>
        <v>0</v>
      </c>
      <c r="AK1701" s="9">
        <f>SUMIF(Table1[[#Headers],[Steam Consumption]:[CHW Consumption_2]], "DW*",D1701:AE1701)</f>
        <v>0</v>
      </c>
      <c r="AL1701" s="9">
        <f>Table1[[#This Row],[Total Elec Consumption]]*3.412</f>
        <v>26637.484</v>
      </c>
      <c r="AM1701" s="9">
        <f>Table1[[#This Row],[Total Gas Consumption]]*1</f>
        <v>0</v>
      </c>
      <c r="AN1701" s="9">
        <f>Table1[[#This Row],[Total Steam Consumption]]*950/1000</f>
        <v>0</v>
      </c>
      <c r="AO1701" s="9">
        <f>Table1[[#This Row],[Total HW Consumption]]</f>
        <v>0</v>
      </c>
      <c r="AP1701" s="9">
        <f>Table1[[#This Row],[Total CHW Consumption]]</f>
        <v>0</v>
      </c>
      <c r="AQ1701" s="9">
        <f>Table1[[#This Row],[Total DW Consumption]]*0</f>
        <v>0</v>
      </c>
      <c r="AR1701" s="9">
        <f>SUM(Table1[[#This Row],[Total Elec Energy]:[Total DW Energy]])</f>
        <v>26637.484</v>
      </c>
      <c r="AS1701" s="7">
        <f>IFERROR(Table1[[#This Row],[Total Building Energy (kBTU)]]/Table1[[#This Row],[Building Area]],0)</f>
        <v>0.86244525027520558</v>
      </c>
    </row>
    <row r="1702" spans="1:45" x14ac:dyDescent="0.25">
      <c r="A1702" s="4">
        <v>43586</v>
      </c>
      <c r="B1702" t="s">
        <v>115</v>
      </c>
      <c r="C1702">
        <f>VLOOKUP(Table1[[#This Row],[Building]],Building_Areas,2,FALSE)</f>
        <v>12876</v>
      </c>
      <c r="E1702">
        <v>3253.8518518518522</v>
      </c>
      <c r="F1702">
        <v>11102.14251851852</v>
      </c>
      <c r="G1702">
        <v>0.86223536179858018</v>
      </c>
      <c r="AF1702" s="9">
        <f>SUMIF(Table1[[#Headers],[Steam Consumption]:[CHW Consumption_2]], "Elec*",D1702:AE1702)</f>
        <v>3253.8518518518522</v>
      </c>
      <c r="AG1702" s="9">
        <f>SUMIF(Table1[[#Headers],[Steam Consumption]:[CHW Consumption_2]], "Gas*",D1702:AE1702)</f>
        <v>0</v>
      </c>
      <c r="AH1702" s="9">
        <f>SUMIF(Table1[[#Headers],[Steam Consumption]:[CHW Consumption_2]], "Steam*",D1702:AE1702)</f>
        <v>0</v>
      </c>
      <c r="AI1702" s="9">
        <f>SUMIF(Table1[[#Headers],[Steam Consumption]:[CHW Consumption_2]], "HW *",D1702:AE1702)</f>
        <v>0</v>
      </c>
      <c r="AJ1702" s="9">
        <f>SUMIF(Table1[[#Headers],[Steam Consumption]:[CHW Consumption_2]], "CHW*",D1702:AE1702)</f>
        <v>0</v>
      </c>
      <c r="AK1702" s="9">
        <f>SUMIF(Table1[[#Headers],[Steam Consumption]:[CHW Consumption_2]], "DW*",D1702:AE1702)</f>
        <v>0</v>
      </c>
      <c r="AL1702" s="9">
        <f>Table1[[#This Row],[Total Elec Consumption]]*3.412</f>
        <v>11102.14251851852</v>
      </c>
      <c r="AM1702" s="9">
        <f>Table1[[#This Row],[Total Gas Consumption]]*1</f>
        <v>0</v>
      </c>
      <c r="AN1702" s="9">
        <f>Table1[[#This Row],[Total Steam Consumption]]*950/1000</f>
        <v>0</v>
      </c>
      <c r="AO1702" s="9">
        <f>Table1[[#This Row],[Total HW Consumption]]</f>
        <v>0</v>
      </c>
      <c r="AP1702" s="9">
        <f>Table1[[#This Row],[Total CHW Consumption]]</f>
        <v>0</v>
      </c>
      <c r="AQ1702" s="9">
        <f>Table1[[#This Row],[Total DW Consumption]]*0</f>
        <v>0</v>
      </c>
      <c r="AR1702" s="9">
        <f>SUM(Table1[[#This Row],[Total Elec Energy]:[Total DW Energy]])</f>
        <v>11102.14251851852</v>
      </c>
      <c r="AS1702" s="7">
        <f>IFERROR(Table1[[#This Row],[Total Building Energy (kBTU)]]/Table1[[#This Row],[Building Area]],0)</f>
        <v>0.86223536179858029</v>
      </c>
    </row>
    <row r="1703" spans="1:45" x14ac:dyDescent="0.25">
      <c r="A1703" s="4">
        <v>44287</v>
      </c>
      <c r="B1703" t="s">
        <v>66</v>
      </c>
      <c r="C1703">
        <f>VLOOKUP(Table1[[#This Row],[Building]],Building_Areas,2,FALSE)</f>
        <v>39542</v>
      </c>
      <c r="D1703">
        <v>2010</v>
      </c>
      <c r="E1703">
        <v>9424</v>
      </c>
      <c r="F1703">
        <v>1865274.6880000001</v>
      </c>
      <c r="G1703">
        <v>47.171986444792879</v>
      </c>
      <c r="AF1703" s="9">
        <f>SUMIF(Table1[[#Headers],[Steam Consumption]:[CHW Consumption_2]], "Elec*",D1703:AE1703)</f>
        <v>9424</v>
      </c>
      <c r="AG1703" s="9">
        <f>SUMIF(Table1[[#Headers],[Steam Consumption]:[CHW Consumption_2]], "Gas*",D1703:AE1703)</f>
        <v>0</v>
      </c>
      <c r="AH1703" s="9">
        <f>SUMIF(Table1[[#Headers],[Steam Consumption]:[CHW Consumption_2]], "Steam*",D1703:AE1703)</f>
        <v>2010</v>
      </c>
      <c r="AI1703" s="9">
        <f>SUMIF(Table1[[#Headers],[Steam Consumption]:[CHW Consumption_2]], "HW *",D1703:AE1703)</f>
        <v>0</v>
      </c>
      <c r="AJ1703" s="9">
        <f>SUMIF(Table1[[#Headers],[Steam Consumption]:[CHW Consumption_2]], "CHW*",D1703:AE1703)</f>
        <v>0</v>
      </c>
      <c r="AK1703" s="9">
        <f>SUMIF(Table1[[#Headers],[Steam Consumption]:[CHW Consumption_2]], "DW*",D1703:AE1703)</f>
        <v>0</v>
      </c>
      <c r="AL1703" s="9">
        <f>Table1[[#This Row],[Total Elec Consumption]]*3.412</f>
        <v>32154.687999999998</v>
      </c>
      <c r="AM1703" s="9">
        <f>Table1[[#This Row],[Total Gas Consumption]]*1</f>
        <v>0</v>
      </c>
      <c r="AN1703" s="9">
        <f>Table1[[#This Row],[Total Steam Consumption]]*950/1000</f>
        <v>1909.5</v>
      </c>
      <c r="AO1703" s="9">
        <f>Table1[[#This Row],[Total HW Consumption]]</f>
        <v>0</v>
      </c>
      <c r="AP1703" s="9">
        <f>Table1[[#This Row],[Total CHW Consumption]]</f>
        <v>0</v>
      </c>
      <c r="AQ1703" s="9">
        <f>Table1[[#This Row],[Total DW Consumption]]*0</f>
        <v>0</v>
      </c>
      <c r="AR1703" s="9">
        <f>SUM(Table1[[#This Row],[Total Elec Energy]:[Total DW Energy]])</f>
        <v>34064.187999999995</v>
      </c>
      <c r="AS1703" s="7">
        <f>IFERROR(Table1[[#This Row],[Total Building Energy (kBTU)]]/Table1[[#This Row],[Building Area]],0)</f>
        <v>0.86146851449092088</v>
      </c>
    </row>
    <row r="1704" spans="1:45" x14ac:dyDescent="0.25">
      <c r="A1704" s="4">
        <v>44317</v>
      </c>
      <c r="B1704" t="s">
        <v>194</v>
      </c>
      <c r="C1704">
        <f>VLOOKUP(Table1[[#This Row],[Building]],Building_Areas,2,FALSE)</f>
        <v>93667</v>
      </c>
      <c r="F1704">
        <v>251144.35896551731</v>
      </c>
      <c r="G1704">
        <v>2.68124695960709</v>
      </c>
      <c r="H1704">
        <v>0</v>
      </c>
      <c r="I1704">
        <v>9348.1034482758623</v>
      </c>
      <c r="K1704">
        <v>48630</v>
      </c>
      <c r="L1704">
        <v>219200</v>
      </c>
      <c r="AF1704" s="9">
        <f>SUMIF(Table1[[#Headers],[Steam Consumption]:[CHW Consumption_2]], "Elec*",D1704:AE1704)</f>
        <v>9348.1034482758623</v>
      </c>
      <c r="AG1704" s="9">
        <f>SUMIF(Table1[[#Headers],[Steam Consumption]:[CHW Consumption_2]], "Gas*",D1704:AE1704)</f>
        <v>0</v>
      </c>
      <c r="AH1704" s="9">
        <f>SUMIF(Table1[[#Headers],[Steam Consumption]:[CHW Consumption_2]], "Steam*",D1704:AE1704)</f>
        <v>0</v>
      </c>
      <c r="AI1704" s="9">
        <f>SUMIF(Table1[[#Headers],[Steam Consumption]:[CHW Consumption_2]], "HW *",D1704:AE1704)</f>
        <v>48630</v>
      </c>
      <c r="AJ1704" s="9">
        <f>SUMIF(Table1[[#Headers],[Steam Consumption]:[CHW Consumption_2]], "CHW*",D1704:AE1704)</f>
        <v>0</v>
      </c>
      <c r="AK1704" s="9">
        <f>SUMIF(Table1[[#Headers],[Steam Consumption]:[CHW Consumption_2]], "DW*",D1704:AE1704)</f>
        <v>219200</v>
      </c>
      <c r="AL1704" s="9">
        <f>Table1[[#This Row],[Total Elec Consumption]]*3.412</f>
        <v>31895.728965517243</v>
      </c>
      <c r="AM1704" s="9">
        <f>Table1[[#This Row],[Total Gas Consumption]]*1</f>
        <v>0</v>
      </c>
      <c r="AN1704" s="9">
        <f>Table1[[#This Row],[Total Steam Consumption]]*950/1000</f>
        <v>0</v>
      </c>
      <c r="AO1704" s="9">
        <f>Table1[[#This Row],[Total HW Consumption]]</f>
        <v>48630</v>
      </c>
      <c r="AP1704" s="9">
        <f>Table1[[#This Row],[Total CHW Consumption]]</f>
        <v>0</v>
      </c>
      <c r="AQ1704" s="9">
        <f>Table1[[#This Row],[Total DW Consumption]]*0</f>
        <v>0</v>
      </c>
      <c r="AR1704" s="9">
        <f>SUM(Table1[[#This Row],[Total Elec Energy]:[Total DW Energy]])</f>
        <v>80525.72896551725</v>
      </c>
      <c r="AS1704" s="7">
        <f>IFERROR(Table1[[#This Row],[Total Building Energy (kBTU)]]/Table1[[#This Row],[Building Area]],0)</f>
        <v>0.85970223200825535</v>
      </c>
    </row>
    <row r="1705" spans="1:45" x14ac:dyDescent="0.25">
      <c r="A1705" s="4">
        <v>44197</v>
      </c>
      <c r="B1705" t="s">
        <v>109</v>
      </c>
      <c r="C1705">
        <f>VLOOKUP(Table1[[#This Row],[Building]],Building_Areas,2,FALSE)</f>
        <v>30886</v>
      </c>
      <c r="E1705">
        <v>7766</v>
      </c>
      <c r="F1705">
        <v>26497.592000000001</v>
      </c>
      <c r="G1705">
        <v>0.85791594897364498</v>
      </c>
      <c r="K1705">
        <v>0</v>
      </c>
      <c r="N1705">
        <v>0</v>
      </c>
      <c r="AF1705" s="9">
        <f>SUMIF(Table1[[#Headers],[Steam Consumption]:[CHW Consumption_2]], "Elec*",D1705:AE1705)</f>
        <v>7766</v>
      </c>
      <c r="AG1705" s="9">
        <f>SUMIF(Table1[[#Headers],[Steam Consumption]:[CHW Consumption_2]], "Gas*",D1705:AE1705)</f>
        <v>0</v>
      </c>
      <c r="AH1705" s="9">
        <f>SUMIF(Table1[[#Headers],[Steam Consumption]:[CHW Consumption_2]], "Steam*",D1705:AE1705)</f>
        <v>0</v>
      </c>
      <c r="AI1705" s="9">
        <f>SUMIF(Table1[[#Headers],[Steam Consumption]:[CHW Consumption_2]], "HW *",D1705:AE1705)</f>
        <v>0</v>
      </c>
      <c r="AJ1705" s="9">
        <f>SUMIF(Table1[[#Headers],[Steam Consumption]:[CHW Consumption_2]], "CHW*",D1705:AE1705)</f>
        <v>0</v>
      </c>
      <c r="AK1705" s="9">
        <f>SUMIF(Table1[[#Headers],[Steam Consumption]:[CHW Consumption_2]], "DW*",D1705:AE1705)</f>
        <v>0</v>
      </c>
      <c r="AL1705" s="9">
        <f>Table1[[#This Row],[Total Elec Consumption]]*3.412</f>
        <v>26497.592000000001</v>
      </c>
      <c r="AM1705" s="9">
        <f>Table1[[#This Row],[Total Gas Consumption]]*1</f>
        <v>0</v>
      </c>
      <c r="AN1705" s="9">
        <f>Table1[[#This Row],[Total Steam Consumption]]*950/1000</f>
        <v>0</v>
      </c>
      <c r="AO1705" s="9">
        <f>Table1[[#This Row],[Total HW Consumption]]</f>
        <v>0</v>
      </c>
      <c r="AP1705" s="9">
        <f>Table1[[#This Row],[Total CHW Consumption]]</f>
        <v>0</v>
      </c>
      <c r="AQ1705" s="9">
        <f>Table1[[#This Row],[Total DW Consumption]]*0</f>
        <v>0</v>
      </c>
      <c r="AR1705" s="9">
        <f>SUM(Table1[[#This Row],[Total Elec Energy]:[Total DW Energy]])</f>
        <v>26497.592000000001</v>
      </c>
      <c r="AS1705" s="7">
        <f>IFERROR(Table1[[#This Row],[Total Building Energy (kBTU)]]/Table1[[#This Row],[Building Area]],0)</f>
        <v>0.85791594897364498</v>
      </c>
    </row>
    <row r="1706" spans="1:45" x14ac:dyDescent="0.25">
      <c r="A1706" s="4">
        <v>44713</v>
      </c>
      <c r="B1706" t="s">
        <v>80</v>
      </c>
      <c r="C1706">
        <f>VLOOKUP(Table1[[#This Row],[Building]],Building_Areas,2,FALSE)</f>
        <v>92978</v>
      </c>
      <c r="D1706">
        <v>0</v>
      </c>
      <c r="F1706">
        <v>79171.241868131852</v>
      </c>
      <c r="G1706">
        <v>0.85150510731712714</v>
      </c>
      <c r="H1706">
        <v>10831.071428571429</v>
      </c>
      <c r="I1706">
        <v>12372.69230769231</v>
      </c>
      <c r="L1706">
        <v>0</v>
      </c>
      <c r="AF1706" s="9">
        <f>SUMIF(Table1[[#Headers],[Steam Consumption]:[CHW Consumption_2]], "Elec*",D1706:AE1706)</f>
        <v>23203.76373626374</v>
      </c>
      <c r="AG1706" s="9">
        <f>SUMIF(Table1[[#Headers],[Steam Consumption]:[CHW Consumption_2]], "Gas*",D1706:AE1706)</f>
        <v>0</v>
      </c>
      <c r="AH1706" s="9">
        <f>SUMIF(Table1[[#Headers],[Steam Consumption]:[CHW Consumption_2]], "Steam*",D1706:AE1706)</f>
        <v>0</v>
      </c>
      <c r="AI1706" s="9">
        <f>SUMIF(Table1[[#Headers],[Steam Consumption]:[CHW Consumption_2]], "HW *",D1706:AE1706)</f>
        <v>0</v>
      </c>
      <c r="AJ1706" s="9">
        <f>SUMIF(Table1[[#Headers],[Steam Consumption]:[CHW Consumption_2]], "CHW*",D1706:AE1706)</f>
        <v>0</v>
      </c>
      <c r="AK1706" s="9">
        <f>SUMIF(Table1[[#Headers],[Steam Consumption]:[CHW Consumption_2]], "DW*",D1706:AE1706)</f>
        <v>0</v>
      </c>
      <c r="AL1706" s="9">
        <f>Table1[[#This Row],[Total Elec Consumption]]*3.412</f>
        <v>79171.241868131881</v>
      </c>
      <c r="AM1706" s="9">
        <f>Table1[[#This Row],[Total Gas Consumption]]*1</f>
        <v>0</v>
      </c>
      <c r="AN1706" s="9">
        <f>Table1[[#This Row],[Total Steam Consumption]]*950/1000</f>
        <v>0</v>
      </c>
      <c r="AO1706" s="9">
        <f>Table1[[#This Row],[Total HW Consumption]]</f>
        <v>0</v>
      </c>
      <c r="AP1706" s="9">
        <f>Table1[[#This Row],[Total CHW Consumption]]</f>
        <v>0</v>
      </c>
      <c r="AQ1706" s="9">
        <f>Table1[[#This Row],[Total DW Consumption]]*0</f>
        <v>0</v>
      </c>
      <c r="AR1706" s="9">
        <f>SUM(Table1[[#This Row],[Total Elec Energy]:[Total DW Energy]])</f>
        <v>79171.241868131881</v>
      </c>
      <c r="AS1706" s="7">
        <f>IFERROR(Table1[[#This Row],[Total Building Energy (kBTU)]]/Table1[[#This Row],[Building Area]],0)</f>
        <v>0.85150510731712747</v>
      </c>
    </row>
    <row r="1707" spans="1:45" x14ac:dyDescent="0.25">
      <c r="A1707" s="4">
        <v>44470</v>
      </c>
      <c r="B1707" t="s">
        <v>194</v>
      </c>
      <c r="C1707">
        <f>VLOOKUP(Table1[[#This Row],[Building]],Building_Areas,2,FALSE)</f>
        <v>93667</v>
      </c>
      <c r="F1707">
        <v>550627.68965706707</v>
      </c>
      <c r="G1707">
        <v>5.8785665138956844</v>
      </c>
      <c r="H1707">
        <v>0</v>
      </c>
      <c r="I1707">
        <v>10722.678571428571</v>
      </c>
      <c r="K1707">
        <v>42833.448275862072</v>
      </c>
      <c r="L1707">
        <v>513999.07692307688</v>
      </c>
      <c r="AF1707" s="9">
        <f>SUMIF(Table1[[#Headers],[Steam Consumption]:[CHW Consumption_2]], "Elec*",D1707:AE1707)</f>
        <v>10722.678571428571</v>
      </c>
      <c r="AG1707" s="9">
        <f>SUMIF(Table1[[#Headers],[Steam Consumption]:[CHW Consumption_2]], "Gas*",D1707:AE1707)</f>
        <v>0</v>
      </c>
      <c r="AH1707" s="9">
        <f>SUMIF(Table1[[#Headers],[Steam Consumption]:[CHW Consumption_2]], "Steam*",D1707:AE1707)</f>
        <v>0</v>
      </c>
      <c r="AI1707" s="9">
        <f>SUMIF(Table1[[#Headers],[Steam Consumption]:[CHW Consumption_2]], "HW *",D1707:AE1707)</f>
        <v>42833.448275862072</v>
      </c>
      <c r="AJ1707" s="9">
        <f>SUMIF(Table1[[#Headers],[Steam Consumption]:[CHW Consumption_2]], "CHW*",D1707:AE1707)</f>
        <v>0</v>
      </c>
      <c r="AK1707" s="9">
        <f>SUMIF(Table1[[#Headers],[Steam Consumption]:[CHW Consumption_2]], "DW*",D1707:AE1707)</f>
        <v>513999.07692307688</v>
      </c>
      <c r="AL1707" s="9">
        <f>Table1[[#This Row],[Total Elec Consumption]]*3.412</f>
        <v>36585.779285714285</v>
      </c>
      <c r="AM1707" s="9">
        <f>Table1[[#This Row],[Total Gas Consumption]]*1</f>
        <v>0</v>
      </c>
      <c r="AN1707" s="9">
        <f>Table1[[#This Row],[Total Steam Consumption]]*950/1000</f>
        <v>0</v>
      </c>
      <c r="AO1707" s="9">
        <f>Table1[[#This Row],[Total HW Consumption]]</f>
        <v>42833.448275862072</v>
      </c>
      <c r="AP1707" s="9">
        <f>Table1[[#This Row],[Total CHW Consumption]]</f>
        <v>0</v>
      </c>
      <c r="AQ1707" s="9">
        <f>Table1[[#This Row],[Total DW Consumption]]*0</f>
        <v>0</v>
      </c>
      <c r="AR1707" s="9">
        <f>SUM(Table1[[#This Row],[Total Elec Energy]:[Total DW Energy]])</f>
        <v>79419.22756157635</v>
      </c>
      <c r="AS1707" s="7">
        <f>IFERROR(Table1[[#This Row],[Total Building Energy (kBTU)]]/Table1[[#This Row],[Building Area]],0)</f>
        <v>0.84788909179942085</v>
      </c>
    </row>
    <row r="1708" spans="1:45" x14ac:dyDescent="0.25">
      <c r="A1708" s="4">
        <v>44531</v>
      </c>
      <c r="B1708" t="s">
        <v>80</v>
      </c>
      <c r="C1708">
        <f>VLOOKUP(Table1[[#This Row],[Building]],Building_Areas,2,FALSE)</f>
        <v>92978</v>
      </c>
      <c r="D1708">
        <v>0</v>
      </c>
      <c r="F1708">
        <v>78773.445161904761</v>
      </c>
      <c r="G1708">
        <v>0.84722671128551663</v>
      </c>
      <c r="H1708">
        <v>12132.36666666667</v>
      </c>
      <c r="I1708">
        <v>10954.809523809519</v>
      </c>
      <c r="L1708">
        <v>0</v>
      </c>
      <c r="AF1708" s="9">
        <f>SUMIF(Table1[[#Headers],[Steam Consumption]:[CHW Consumption_2]], "Elec*",D1708:AE1708)</f>
        <v>23087.176190476188</v>
      </c>
      <c r="AG1708" s="9">
        <f>SUMIF(Table1[[#Headers],[Steam Consumption]:[CHW Consumption_2]], "Gas*",D1708:AE1708)</f>
        <v>0</v>
      </c>
      <c r="AH1708" s="9">
        <f>SUMIF(Table1[[#Headers],[Steam Consumption]:[CHW Consumption_2]], "Steam*",D1708:AE1708)</f>
        <v>0</v>
      </c>
      <c r="AI1708" s="9">
        <f>SUMIF(Table1[[#Headers],[Steam Consumption]:[CHW Consumption_2]], "HW *",D1708:AE1708)</f>
        <v>0</v>
      </c>
      <c r="AJ1708" s="9">
        <f>SUMIF(Table1[[#Headers],[Steam Consumption]:[CHW Consumption_2]], "CHW*",D1708:AE1708)</f>
        <v>0</v>
      </c>
      <c r="AK1708" s="9">
        <f>SUMIF(Table1[[#Headers],[Steam Consumption]:[CHW Consumption_2]], "DW*",D1708:AE1708)</f>
        <v>0</v>
      </c>
      <c r="AL1708" s="9">
        <f>Table1[[#This Row],[Total Elec Consumption]]*3.412</f>
        <v>78773.445161904747</v>
      </c>
      <c r="AM1708" s="9">
        <f>Table1[[#This Row],[Total Gas Consumption]]*1</f>
        <v>0</v>
      </c>
      <c r="AN1708" s="9">
        <f>Table1[[#This Row],[Total Steam Consumption]]*950/1000</f>
        <v>0</v>
      </c>
      <c r="AO1708" s="9">
        <f>Table1[[#This Row],[Total HW Consumption]]</f>
        <v>0</v>
      </c>
      <c r="AP1708" s="9">
        <f>Table1[[#This Row],[Total CHW Consumption]]</f>
        <v>0</v>
      </c>
      <c r="AQ1708" s="9">
        <f>Table1[[#This Row],[Total DW Consumption]]*0</f>
        <v>0</v>
      </c>
      <c r="AR1708" s="9">
        <f>SUM(Table1[[#This Row],[Total Elec Energy]:[Total DW Energy]])</f>
        <v>78773.445161904747</v>
      </c>
      <c r="AS1708" s="7">
        <f>IFERROR(Table1[[#This Row],[Total Building Energy (kBTU)]]/Table1[[#This Row],[Building Area]],0)</f>
        <v>0.84722671128551641</v>
      </c>
    </row>
    <row r="1709" spans="1:45" x14ac:dyDescent="0.25">
      <c r="A1709" s="4">
        <v>44470</v>
      </c>
      <c r="B1709" t="s">
        <v>73</v>
      </c>
      <c r="C1709">
        <f>VLOOKUP(Table1[[#This Row],[Building]],Building_Areas,2,FALSE)</f>
        <v>18360</v>
      </c>
      <c r="E1709">
        <v>4532.6428571428578</v>
      </c>
      <c r="F1709">
        <v>15465.37742857143</v>
      </c>
      <c r="G1709">
        <v>0.84234081854964216</v>
      </c>
      <c r="AF1709" s="9">
        <f>SUMIF(Table1[[#Headers],[Steam Consumption]:[CHW Consumption_2]], "Elec*",D1709:AE1709)</f>
        <v>4532.6428571428578</v>
      </c>
      <c r="AG1709" s="9">
        <f>SUMIF(Table1[[#Headers],[Steam Consumption]:[CHW Consumption_2]], "Gas*",D1709:AE1709)</f>
        <v>0</v>
      </c>
      <c r="AH1709" s="9">
        <f>SUMIF(Table1[[#Headers],[Steam Consumption]:[CHW Consumption_2]], "Steam*",D1709:AE1709)</f>
        <v>0</v>
      </c>
      <c r="AI1709" s="9">
        <f>SUMIF(Table1[[#Headers],[Steam Consumption]:[CHW Consumption_2]], "HW *",D1709:AE1709)</f>
        <v>0</v>
      </c>
      <c r="AJ1709" s="9">
        <f>SUMIF(Table1[[#Headers],[Steam Consumption]:[CHW Consumption_2]], "CHW*",D1709:AE1709)</f>
        <v>0</v>
      </c>
      <c r="AK1709" s="9">
        <f>SUMIF(Table1[[#Headers],[Steam Consumption]:[CHW Consumption_2]], "DW*",D1709:AE1709)</f>
        <v>0</v>
      </c>
      <c r="AL1709" s="9">
        <f>Table1[[#This Row],[Total Elec Consumption]]*3.412</f>
        <v>15465.37742857143</v>
      </c>
      <c r="AM1709" s="9">
        <f>Table1[[#This Row],[Total Gas Consumption]]*1</f>
        <v>0</v>
      </c>
      <c r="AN1709" s="9">
        <f>Table1[[#This Row],[Total Steam Consumption]]*950/1000</f>
        <v>0</v>
      </c>
      <c r="AO1709" s="9">
        <f>Table1[[#This Row],[Total HW Consumption]]</f>
        <v>0</v>
      </c>
      <c r="AP1709" s="9">
        <f>Table1[[#This Row],[Total CHW Consumption]]</f>
        <v>0</v>
      </c>
      <c r="AQ1709" s="9">
        <f>Table1[[#This Row],[Total DW Consumption]]*0</f>
        <v>0</v>
      </c>
      <c r="AR1709" s="9">
        <f>SUM(Table1[[#This Row],[Total Elec Energy]:[Total DW Energy]])</f>
        <v>15465.37742857143</v>
      </c>
      <c r="AS1709" s="7">
        <f>IFERROR(Table1[[#This Row],[Total Building Energy (kBTU)]]/Table1[[#This Row],[Building Area]],0)</f>
        <v>0.84234081854964216</v>
      </c>
    </row>
    <row r="1710" spans="1:45" x14ac:dyDescent="0.25">
      <c r="A1710" s="4">
        <v>44044</v>
      </c>
      <c r="B1710" t="s">
        <v>124</v>
      </c>
      <c r="C1710">
        <f>VLOOKUP(Table1[[#This Row],[Building]],Building_Areas,2,FALSE)</f>
        <v>33317</v>
      </c>
      <c r="E1710">
        <v>8216.1481481481478</v>
      </c>
      <c r="F1710">
        <v>28033.497481481481</v>
      </c>
      <c r="G1710">
        <v>0.84141721888169652</v>
      </c>
      <c r="J1710">
        <v>0</v>
      </c>
      <c r="AF1710" s="9">
        <f>SUMIF(Table1[[#Headers],[Steam Consumption]:[CHW Consumption_2]], "Elec*",D1710:AE1710)</f>
        <v>8216.1481481481478</v>
      </c>
      <c r="AG1710" s="9">
        <f>SUMIF(Table1[[#Headers],[Steam Consumption]:[CHW Consumption_2]], "Gas*",D1710:AE1710)</f>
        <v>0</v>
      </c>
      <c r="AH1710" s="9">
        <f>SUMIF(Table1[[#Headers],[Steam Consumption]:[CHW Consumption_2]], "Steam*",D1710:AE1710)</f>
        <v>0</v>
      </c>
      <c r="AI1710" s="9">
        <f>SUMIF(Table1[[#Headers],[Steam Consumption]:[CHW Consumption_2]], "HW *",D1710:AE1710)</f>
        <v>0</v>
      </c>
      <c r="AJ1710" s="9">
        <f>SUMIF(Table1[[#Headers],[Steam Consumption]:[CHW Consumption_2]], "CHW*",D1710:AE1710)</f>
        <v>0</v>
      </c>
      <c r="AK1710" s="9">
        <f>SUMIF(Table1[[#Headers],[Steam Consumption]:[CHW Consumption_2]], "DW*",D1710:AE1710)</f>
        <v>0</v>
      </c>
      <c r="AL1710" s="9">
        <f>Table1[[#This Row],[Total Elec Consumption]]*3.412</f>
        <v>28033.497481481481</v>
      </c>
      <c r="AM1710" s="9">
        <f>Table1[[#This Row],[Total Gas Consumption]]*1</f>
        <v>0</v>
      </c>
      <c r="AN1710" s="9">
        <f>Table1[[#This Row],[Total Steam Consumption]]*950/1000</f>
        <v>0</v>
      </c>
      <c r="AO1710" s="9">
        <f>Table1[[#This Row],[Total HW Consumption]]</f>
        <v>0</v>
      </c>
      <c r="AP1710" s="9">
        <f>Table1[[#This Row],[Total CHW Consumption]]</f>
        <v>0</v>
      </c>
      <c r="AQ1710" s="9">
        <f>Table1[[#This Row],[Total DW Consumption]]*0</f>
        <v>0</v>
      </c>
      <c r="AR1710" s="9">
        <f>SUM(Table1[[#This Row],[Total Elec Energy]:[Total DW Energy]])</f>
        <v>28033.497481481481</v>
      </c>
      <c r="AS1710" s="7">
        <f>IFERROR(Table1[[#This Row],[Total Building Energy (kBTU)]]/Table1[[#This Row],[Building Area]],0)</f>
        <v>0.84141721888169652</v>
      </c>
    </row>
    <row r="1711" spans="1:45" x14ac:dyDescent="0.25">
      <c r="A1711" s="4">
        <v>43952</v>
      </c>
      <c r="B1711" t="s">
        <v>61</v>
      </c>
      <c r="C1711">
        <f>VLOOKUP(Table1[[#This Row],[Building]],Building_Areas,2,FALSE)</f>
        <v>41576</v>
      </c>
      <c r="D1711">
        <v>0</v>
      </c>
      <c r="E1711">
        <v>10246</v>
      </c>
      <c r="F1711">
        <v>34959.351999999999</v>
      </c>
      <c r="G1711">
        <v>0.84085414662305169</v>
      </c>
      <c r="AF1711" s="9">
        <f>SUMIF(Table1[[#Headers],[Steam Consumption]:[CHW Consumption_2]], "Elec*",D1711:AE1711)</f>
        <v>10246</v>
      </c>
      <c r="AG1711" s="9">
        <f>SUMIF(Table1[[#Headers],[Steam Consumption]:[CHW Consumption_2]], "Gas*",D1711:AE1711)</f>
        <v>0</v>
      </c>
      <c r="AH1711" s="9">
        <f>SUMIF(Table1[[#Headers],[Steam Consumption]:[CHW Consumption_2]], "Steam*",D1711:AE1711)</f>
        <v>0</v>
      </c>
      <c r="AI1711" s="9">
        <f>SUMIF(Table1[[#Headers],[Steam Consumption]:[CHW Consumption_2]], "HW *",D1711:AE1711)</f>
        <v>0</v>
      </c>
      <c r="AJ1711" s="9">
        <f>SUMIF(Table1[[#Headers],[Steam Consumption]:[CHW Consumption_2]], "CHW*",D1711:AE1711)</f>
        <v>0</v>
      </c>
      <c r="AK1711" s="9">
        <f>SUMIF(Table1[[#Headers],[Steam Consumption]:[CHW Consumption_2]], "DW*",D1711:AE1711)</f>
        <v>0</v>
      </c>
      <c r="AL1711" s="9">
        <f>Table1[[#This Row],[Total Elec Consumption]]*3.412</f>
        <v>34959.351999999999</v>
      </c>
      <c r="AM1711" s="9">
        <f>Table1[[#This Row],[Total Gas Consumption]]*1</f>
        <v>0</v>
      </c>
      <c r="AN1711" s="9">
        <f>Table1[[#This Row],[Total Steam Consumption]]*950/1000</f>
        <v>0</v>
      </c>
      <c r="AO1711" s="9">
        <f>Table1[[#This Row],[Total HW Consumption]]</f>
        <v>0</v>
      </c>
      <c r="AP1711" s="9">
        <f>Table1[[#This Row],[Total CHW Consumption]]</f>
        <v>0</v>
      </c>
      <c r="AQ1711" s="9">
        <f>Table1[[#This Row],[Total DW Consumption]]*0</f>
        <v>0</v>
      </c>
      <c r="AR1711" s="9">
        <f>SUM(Table1[[#This Row],[Total Elec Energy]:[Total DW Energy]])</f>
        <v>34959.351999999999</v>
      </c>
      <c r="AS1711" s="7">
        <f>IFERROR(Table1[[#This Row],[Total Building Energy (kBTU)]]/Table1[[#This Row],[Building Area]],0)</f>
        <v>0.84085414662305169</v>
      </c>
    </row>
    <row r="1712" spans="1:45" x14ac:dyDescent="0.25">
      <c r="A1712" s="4">
        <v>44440</v>
      </c>
      <c r="B1712" t="s">
        <v>124</v>
      </c>
      <c r="C1712">
        <f>VLOOKUP(Table1[[#This Row],[Building]],Building_Areas,2,FALSE)</f>
        <v>33317</v>
      </c>
      <c r="E1712">
        <v>8172.4137931034466</v>
      </c>
      <c r="F1712">
        <v>27884.27586206896</v>
      </c>
      <c r="G1712">
        <v>0.83693837566614537</v>
      </c>
      <c r="J1712">
        <v>0</v>
      </c>
      <c r="AF1712" s="9">
        <f>SUMIF(Table1[[#Headers],[Steam Consumption]:[CHW Consumption_2]], "Elec*",D1712:AE1712)</f>
        <v>8172.4137931034466</v>
      </c>
      <c r="AG1712" s="9">
        <f>SUMIF(Table1[[#Headers],[Steam Consumption]:[CHW Consumption_2]], "Gas*",D1712:AE1712)</f>
        <v>0</v>
      </c>
      <c r="AH1712" s="9">
        <f>SUMIF(Table1[[#Headers],[Steam Consumption]:[CHW Consumption_2]], "Steam*",D1712:AE1712)</f>
        <v>0</v>
      </c>
      <c r="AI1712" s="9">
        <f>SUMIF(Table1[[#Headers],[Steam Consumption]:[CHW Consumption_2]], "HW *",D1712:AE1712)</f>
        <v>0</v>
      </c>
      <c r="AJ1712" s="9">
        <f>SUMIF(Table1[[#Headers],[Steam Consumption]:[CHW Consumption_2]], "CHW*",D1712:AE1712)</f>
        <v>0</v>
      </c>
      <c r="AK1712" s="9">
        <f>SUMIF(Table1[[#Headers],[Steam Consumption]:[CHW Consumption_2]], "DW*",D1712:AE1712)</f>
        <v>0</v>
      </c>
      <c r="AL1712" s="9">
        <f>Table1[[#This Row],[Total Elec Consumption]]*3.412</f>
        <v>27884.27586206896</v>
      </c>
      <c r="AM1712" s="9">
        <f>Table1[[#This Row],[Total Gas Consumption]]*1</f>
        <v>0</v>
      </c>
      <c r="AN1712" s="9">
        <f>Table1[[#This Row],[Total Steam Consumption]]*950/1000</f>
        <v>0</v>
      </c>
      <c r="AO1712" s="9">
        <f>Table1[[#This Row],[Total HW Consumption]]</f>
        <v>0</v>
      </c>
      <c r="AP1712" s="9">
        <f>Table1[[#This Row],[Total CHW Consumption]]</f>
        <v>0</v>
      </c>
      <c r="AQ1712" s="9">
        <f>Table1[[#This Row],[Total DW Consumption]]*0</f>
        <v>0</v>
      </c>
      <c r="AR1712" s="9">
        <f>SUM(Table1[[#This Row],[Total Elec Energy]:[Total DW Energy]])</f>
        <v>27884.27586206896</v>
      </c>
      <c r="AS1712" s="7">
        <f>IFERROR(Table1[[#This Row],[Total Building Energy (kBTU)]]/Table1[[#This Row],[Building Area]],0)</f>
        <v>0.83693837566614526</v>
      </c>
    </row>
    <row r="1713" spans="1:45" x14ac:dyDescent="0.25">
      <c r="A1713" s="4">
        <v>44621</v>
      </c>
      <c r="B1713" t="s">
        <v>66</v>
      </c>
      <c r="C1713">
        <f>VLOOKUP(Table1[[#This Row],[Building]],Building_Areas,2,FALSE)</f>
        <v>39542</v>
      </c>
      <c r="D1713">
        <v>0</v>
      </c>
      <c r="E1713">
        <v>9698.7241379310344</v>
      </c>
      <c r="F1713">
        <v>33092.046758620687</v>
      </c>
      <c r="G1713">
        <v>0.83688348486724717</v>
      </c>
      <c r="AF1713" s="9">
        <f>SUMIF(Table1[[#Headers],[Steam Consumption]:[CHW Consumption_2]], "Elec*",D1713:AE1713)</f>
        <v>9698.7241379310344</v>
      </c>
      <c r="AG1713" s="9">
        <f>SUMIF(Table1[[#Headers],[Steam Consumption]:[CHW Consumption_2]], "Gas*",D1713:AE1713)</f>
        <v>0</v>
      </c>
      <c r="AH1713" s="9">
        <f>SUMIF(Table1[[#Headers],[Steam Consumption]:[CHW Consumption_2]], "Steam*",D1713:AE1713)</f>
        <v>0</v>
      </c>
      <c r="AI1713" s="9">
        <f>SUMIF(Table1[[#Headers],[Steam Consumption]:[CHW Consumption_2]], "HW *",D1713:AE1713)</f>
        <v>0</v>
      </c>
      <c r="AJ1713" s="9">
        <f>SUMIF(Table1[[#Headers],[Steam Consumption]:[CHW Consumption_2]], "CHW*",D1713:AE1713)</f>
        <v>0</v>
      </c>
      <c r="AK1713" s="9">
        <f>SUMIF(Table1[[#Headers],[Steam Consumption]:[CHW Consumption_2]], "DW*",D1713:AE1713)</f>
        <v>0</v>
      </c>
      <c r="AL1713" s="9">
        <f>Table1[[#This Row],[Total Elec Consumption]]*3.412</f>
        <v>33092.046758620687</v>
      </c>
      <c r="AM1713" s="9">
        <f>Table1[[#This Row],[Total Gas Consumption]]*1</f>
        <v>0</v>
      </c>
      <c r="AN1713" s="9">
        <f>Table1[[#This Row],[Total Steam Consumption]]*950/1000</f>
        <v>0</v>
      </c>
      <c r="AO1713" s="9">
        <f>Table1[[#This Row],[Total HW Consumption]]</f>
        <v>0</v>
      </c>
      <c r="AP1713" s="9">
        <f>Table1[[#This Row],[Total CHW Consumption]]</f>
        <v>0</v>
      </c>
      <c r="AQ1713" s="9">
        <f>Table1[[#This Row],[Total DW Consumption]]*0</f>
        <v>0</v>
      </c>
      <c r="AR1713" s="9">
        <f>SUM(Table1[[#This Row],[Total Elec Energy]:[Total DW Energy]])</f>
        <v>33092.046758620687</v>
      </c>
      <c r="AS1713" s="7">
        <f>IFERROR(Table1[[#This Row],[Total Building Energy (kBTU)]]/Table1[[#This Row],[Building Area]],0)</f>
        <v>0.83688348486724717</v>
      </c>
    </row>
    <row r="1714" spans="1:45" x14ac:dyDescent="0.25">
      <c r="A1714" s="4">
        <v>44075</v>
      </c>
      <c r="B1714" t="s">
        <v>73</v>
      </c>
      <c r="C1714">
        <f>VLOOKUP(Table1[[#This Row],[Building]],Building_Areas,2,FALSE)</f>
        <v>18360</v>
      </c>
      <c r="E1714">
        <v>4493</v>
      </c>
      <c r="F1714">
        <v>15330.116</v>
      </c>
      <c r="G1714">
        <v>0.83497363834422655</v>
      </c>
      <c r="AF1714" s="9">
        <f>SUMIF(Table1[[#Headers],[Steam Consumption]:[CHW Consumption_2]], "Elec*",D1714:AE1714)</f>
        <v>4493</v>
      </c>
      <c r="AG1714" s="9">
        <f>SUMIF(Table1[[#Headers],[Steam Consumption]:[CHW Consumption_2]], "Gas*",D1714:AE1714)</f>
        <v>0</v>
      </c>
      <c r="AH1714" s="9">
        <f>SUMIF(Table1[[#Headers],[Steam Consumption]:[CHW Consumption_2]], "Steam*",D1714:AE1714)</f>
        <v>0</v>
      </c>
      <c r="AI1714" s="9">
        <f>SUMIF(Table1[[#Headers],[Steam Consumption]:[CHW Consumption_2]], "HW *",D1714:AE1714)</f>
        <v>0</v>
      </c>
      <c r="AJ1714" s="9">
        <f>SUMIF(Table1[[#Headers],[Steam Consumption]:[CHW Consumption_2]], "CHW*",D1714:AE1714)</f>
        <v>0</v>
      </c>
      <c r="AK1714" s="9">
        <f>SUMIF(Table1[[#Headers],[Steam Consumption]:[CHW Consumption_2]], "DW*",D1714:AE1714)</f>
        <v>0</v>
      </c>
      <c r="AL1714" s="9">
        <f>Table1[[#This Row],[Total Elec Consumption]]*3.412</f>
        <v>15330.116</v>
      </c>
      <c r="AM1714" s="9">
        <f>Table1[[#This Row],[Total Gas Consumption]]*1</f>
        <v>0</v>
      </c>
      <c r="AN1714" s="9">
        <f>Table1[[#This Row],[Total Steam Consumption]]*950/1000</f>
        <v>0</v>
      </c>
      <c r="AO1714" s="9">
        <f>Table1[[#This Row],[Total HW Consumption]]</f>
        <v>0</v>
      </c>
      <c r="AP1714" s="9">
        <f>Table1[[#This Row],[Total CHW Consumption]]</f>
        <v>0</v>
      </c>
      <c r="AQ1714" s="9">
        <f>Table1[[#This Row],[Total DW Consumption]]*0</f>
        <v>0</v>
      </c>
      <c r="AR1714" s="9">
        <f>SUM(Table1[[#This Row],[Total Elec Energy]:[Total DW Energy]])</f>
        <v>15330.116</v>
      </c>
      <c r="AS1714" s="7">
        <f>IFERROR(Table1[[#This Row],[Total Building Energy (kBTU)]]/Table1[[#This Row],[Building Area]],0)</f>
        <v>0.83497363834422655</v>
      </c>
    </row>
    <row r="1715" spans="1:45" x14ac:dyDescent="0.25">
      <c r="A1715" s="4">
        <v>43983</v>
      </c>
      <c r="B1715" t="s">
        <v>65</v>
      </c>
      <c r="C1715">
        <f>VLOOKUP(Table1[[#This Row],[Building]],Building_Areas,2,FALSE)</f>
        <v>82554</v>
      </c>
      <c r="D1715">
        <v>0</v>
      </c>
      <c r="E1715">
        <v>20157.857142857141</v>
      </c>
      <c r="F1715">
        <v>68778.608571428573</v>
      </c>
      <c r="G1715">
        <v>0.83313477931328073</v>
      </c>
      <c r="AF1715" s="9">
        <f>SUMIF(Table1[[#Headers],[Steam Consumption]:[CHW Consumption_2]], "Elec*",D1715:AE1715)</f>
        <v>20157.857142857141</v>
      </c>
      <c r="AG1715" s="9">
        <f>SUMIF(Table1[[#Headers],[Steam Consumption]:[CHW Consumption_2]], "Gas*",D1715:AE1715)</f>
        <v>0</v>
      </c>
      <c r="AH1715" s="9">
        <f>SUMIF(Table1[[#Headers],[Steam Consumption]:[CHW Consumption_2]], "Steam*",D1715:AE1715)</f>
        <v>0</v>
      </c>
      <c r="AI1715" s="9">
        <f>SUMIF(Table1[[#Headers],[Steam Consumption]:[CHW Consumption_2]], "HW *",D1715:AE1715)</f>
        <v>0</v>
      </c>
      <c r="AJ1715" s="9">
        <f>SUMIF(Table1[[#Headers],[Steam Consumption]:[CHW Consumption_2]], "CHW*",D1715:AE1715)</f>
        <v>0</v>
      </c>
      <c r="AK1715" s="9">
        <f>SUMIF(Table1[[#Headers],[Steam Consumption]:[CHW Consumption_2]], "DW*",D1715:AE1715)</f>
        <v>0</v>
      </c>
      <c r="AL1715" s="9">
        <f>Table1[[#This Row],[Total Elec Consumption]]*3.412</f>
        <v>68778.608571428558</v>
      </c>
      <c r="AM1715" s="9">
        <f>Table1[[#This Row],[Total Gas Consumption]]*1</f>
        <v>0</v>
      </c>
      <c r="AN1715" s="9">
        <f>Table1[[#This Row],[Total Steam Consumption]]*950/1000</f>
        <v>0</v>
      </c>
      <c r="AO1715" s="9">
        <f>Table1[[#This Row],[Total HW Consumption]]</f>
        <v>0</v>
      </c>
      <c r="AP1715" s="9">
        <f>Table1[[#This Row],[Total CHW Consumption]]</f>
        <v>0</v>
      </c>
      <c r="AQ1715" s="9">
        <f>Table1[[#This Row],[Total DW Consumption]]*0</f>
        <v>0</v>
      </c>
      <c r="AR1715" s="9">
        <f>SUM(Table1[[#This Row],[Total Elec Energy]:[Total DW Energy]])</f>
        <v>68778.608571428558</v>
      </c>
      <c r="AS1715" s="7">
        <f>IFERROR(Table1[[#This Row],[Total Building Energy (kBTU)]]/Table1[[#This Row],[Building Area]],0)</f>
        <v>0.8331347793132805</v>
      </c>
    </row>
    <row r="1716" spans="1:45" x14ac:dyDescent="0.25">
      <c r="A1716" s="4">
        <v>43709</v>
      </c>
      <c r="B1716" t="s">
        <v>124</v>
      </c>
      <c r="C1716">
        <f>VLOOKUP(Table1[[#This Row],[Building]],Building_Areas,2,FALSE)</f>
        <v>33317</v>
      </c>
      <c r="E1716">
        <v>8130</v>
      </c>
      <c r="F1716">
        <v>27739.56</v>
      </c>
      <c r="G1716">
        <v>0.83259477143800453</v>
      </c>
      <c r="J1716">
        <v>0</v>
      </c>
      <c r="AF1716" s="9">
        <f>SUMIF(Table1[[#Headers],[Steam Consumption]:[CHW Consumption_2]], "Elec*",D1716:AE1716)</f>
        <v>8130</v>
      </c>
      <c r="AG1716" s="9">
        <f>SUMIF(Table1[[#Headers],[Steam Consumption]:[CHW Consumption_2]], "Gas*",D1716:AE1716)</f>
        <v>0</v>
      </c>
      <c r="AH1716" s="9">
        <f>SUMIF(Table1[[#Headers],[Steam Consumption]:[CHW Consumption_2]], "Steam*",D1716:AE1716)</f>
        <v>0</v>
      </c>
      <c r="AI1716" s="9">
        <f>SUMIF(Table1[[#Headers],[Steam Consumption]:[CHW Consumption_2]], "HW *",D1716:AE1716)</f>
        <v>0</v>
      </c>
      <c r="AJ1716" s="9">
        <f>SUMIF(Table1[[#Headers],[Steam Consumption]:[CHW Consumption_2]], "CHW*",D1716:AE1716)</f>
        <v>0</v>
      </c>
      <c r="AK1716" s="9">
        <f>SUMIF(Table1[[#Headers],[Steam Consumption]:[CHW Consumption_2]], "DW*",D1716:AE1716)</f>
        <v>0</v>
      </c>
      <c r="AL1716" s="9">
        <f>Table1[[#This Row],[Total Elec Consumption]]*3.412</f>
        <v>27739.559999999998</v>
      </c>
      <c r="AM1716" s="9">
        <f>Table1[[#This Row],[Total Gas Consumption]]*1</f>
        <v>0</v>
      </c>
      <c r="AN1716" s="9">
        <f>Table1[[#This Row],[Total Steam Consumption]]*950/1000</f>
        <v>0</v>
      </c>
      <c r="AO1716" s="9">
        <f>Table1[[#This Row],[Total HW Consumption]]</f>
        <v>0</v>
      </c>
      <c r="AP1716" s="9">
        <f>Table1[[#This Row],[Total CHW Consumption]]</f>
        <v>0</v>
      </c>
      <c r="AQ1716" s="9">
        <f>Table1[[#This Row],[Total DW Consumption]]*0</f>
        <v>0</v>
      </c>
      <c r="AR1716" s="9">
        <f>SUM(Table1[[#This Row],[Total Elec Energy]:[Total DW Energy]])</f>
        <v>27739.559999999998</v>
      </c>
      <c r="AS1716" s="7">
        <f>IFERROR(Table1[[#This Row],[Total Building Energy (kBTU)]]/Table1[[#This Row],[Building Area]],0)</f>
        <v>0.83259477143800453</v>
      </c>
    </row>
    <row r="1717" spans="1:45" x14ac:dyDescent="0.25">
      <c r="A1717" s="4">
        <v>44105</v>
      </c>
      <c r="B1717" t="s">
        <v>80</v>
      </c>
      <c r="C1717">
        <f>VLOOKUP(Table1[[#This Row],[Building]],Building_Areas,2,FALSE)</f>
        <v>92978</v>
      </c>
      <c r="D1717">
        <v>0</v>
      </c>
      <c r="F1717">
        <v>77411.455999999991</v>
      </c>
      <c r="G1717">
        <v>0.83257820129492988</v>
      </c>
      <c r="H1717">
        <v>13111</v>
      </c>
      <c r="I1717">
        <v>9577</v>
      </c>
      <c r="L1717">
        <v>0</v>
      </c>
      <c r="AF1717" s="9">
        <f>SUMIF(Table1[[#Headers],[Steam Consumption]:[CHW Consumption_2]], "Elec*",D1717:AE1717)</f>
        <v>22688</v>
      </c>
      <c r="AG1717" s="9">
        <f>SUMIF(Table1[[#Headers],[Steam Consumption]:[CHW Consumption_2]], "Gas*",D1717:AE1717)</f>
        <v>0</v>
      </c>
      <c r="AH1717" s="9">
        <f>SUMIF(Table1[[#Headers],[Steam Consumption]:[CHW Consumption_2]], "Steam*",D1717:AE1717)</f>
        <v>0</v>
      </c>
      <c r="AI1717" s="9">
        <f>SUMIF(Table1[[#Headers],[Steam Consumption]:[CHW Consumption_2]], "HW *",D1717:AE1717)</f>
        <v>0</v>
      </c>
      <c r="AJ1717" s="9">
        <f>SUMIF(Table1[[#Headers],[Steam Consumption]:[CHW Consumption_2]], "CHW*",D1717:AE1717)</f>
        <v>0</v>
      </c>
      <c r="AK1717" s="9">
        <f>SUMIF(Table1[[#Headers],[Steam Consumption]:[CHW Consumption_2]], "DW*",D1717:AE1717)</f>
        <v>0</v>
      </c>
      <c r="AL1717" s="9">
        <f>Table1[[#This Row],[Total Elec Consumption]]*3.412</f>
        <v>77411.455999999991</v>
      </c>
      <c r="AM1717" s="9">
        <f>Table1[[#This Row],[Total Gas Consumption]]*1</f>
        <v>0</v>
      </c>
      <c r="AN1717" s="9">
        <f>Table1[[#This Row],[Total Steam Consumption]]*950/1000</f>
        <v>0</v>
      </c>
      <c r="AO1717" s="9">
        <f>Table1[[#This Row],[Total HW Consumption]]</f>
        <v>0</v>
      </c>
      <c r="AP1717" s="9">
        <f>Table1[[#This Row],[Total CHW Consumption]]</f>
        <v>0</v>
      </c>
      <c r="AQ1717" s="9">
        <f>Table1[[#This Row],[Total DW Consumption]]*0</f>
        <v>0</v>
      </c>
      <c r="AR1717" s="9">
        <f>SUM(Table1[[#This Row],[Total Elec Energy]:[Total DW Energy]])</f>
        <v>77411.455999999991</v>
      </c>
      <c r="AS1717" s="7">
        <f>IFERROR(Table1[[#This Row],[Total Building Energy (kBTU)]]/Table1[[#This Row],[Building Area]],0)</f>
        <v>0.83257820129492988</v>
      </c>
    </row>
    <row r="1718" spans="1:45" x14ac:dyDescent="0.25">
      <c r="A1718" s="4">
        <v>44593</v>
      </c>
      <c r="B1718" t="s">
        <v>66</v>
      </c>
      <c r="C1718">
        <f>VLOOKUP(Table1[[#This Row],[Building]],Building_Areas,2,FALSE)</f>
        <v>39542</v>
      </c>
      <c r="D1718">
        <v>0</v>
      </c>
      <c r="E1718">
        <v>9639</v>
      </c>
      <c r="F1718">
        <v>32888.267999999996</v>
      </c>
      <c r="G1718">
        <v>0.83173000859845214</v>
      </c>
      <c r="AF1718" s="9">
        <f>SUMIF(Table1[[#Headers],[Steam Consumption]:[CHW Consumption_2]], "Elec*",D1718:AE1718)</f>
        <v>9639</v>
      </c>
      <c r="AG1718" s="9">
        <f>SUMIF(Table1[[#Headers],[Steam Consumption]:[CHW Consumption_2]], "Gas*",D1718:AE1718)</f>
        <v>0</v>
      </c>
      <c r="AH1718" s="9">
        <f>SUMIF(Table1[[#Headers],[Steam Consumption]:[CHW Consumption_2]], "Steam*",D1718:AE1718)</f>
        <v>0</v>
      </c>
      <c r="AI1718" s="9">
        <f>SUMIF(Table1[[#Headers],[Steam Consumption]:[CHW Consumption_2]], "HW *",D1718:AE1718)</f>
        <v>0</v>
      </c>
      <c r="AJ1718" s="9">
        <f>SUMIF(Table1[[#Headers],[Steam Consumption]:[CHW Consumption_2]], "CHW*",D1718:AE1718)</f>
        <v>0</v>
      </c>
      <c r="AK1718" s="9">
        <f>SUMIF(Table1[[#Headers],[Steam Consumption]:[CHW Consumption_2]], "DW*",D1718:AE1718)</f>
        <v>0</v>
      </c>
      <c r="AL1718" s="9">
        <f>Table1[[#This Row],[Total Elec Consumption]]*3.412</f>
        <v>32888.267999999996</v>
      </c>
      <c r="AM1718" s="9">
        <f>Table1[[#This Row],[Total Gas Consumption]]*1</f>
        <v>0</v>
      </c>
      <c r="AN1718" s="9">
        <f>Table1[[#This Row],[Total Steam Consumption]]*950/1000</f>
        <v>0</v>
      </c>
      <c r="AO1718" s="9">
        <f>Table1[[#This Row],[Total HW Consumption]]</f>
        <v>0</v>
      </c>
      <c r="AP1718" s="9">
        <f>Table1[[#This Row],[Total CHW Consumption]]</f>
        <v>0</v>
      </c>
      <c r="AQ1718" s="9">
        <f>Table1[[#This Row],[Total DW Consumption]]*0</f>
        <v>0</v>
      </c>
      <c r="AR1718" s="9">
        <f>SUM(Table1[[#This Row],[Total Elec Energy]:[Total DW Energy]])</f>
        <v>32888.267999999996</v>
      </c>
      <c r="AS1718" s="7">
        <f>IFERROR(Table1[[#This Row],[Total Building Energy (kBTU)]]/Table1[[#This Row],[Building Area]],0)</f>
        <v>0.83173000859845214</v>
      </c>
    </row>
    <row r="1719" spans="1:45" x14ac:dyDescent="0.25">
      <c r="A1719" s="4">
        <v>44166</v>
      </c>
      <c r="B1719" t="s">
        <v>109</v>
      </c>
      <c r="C1719">
        <f>VLOOKUP(Table1[[#This Row],[Building]],Building_Areas,2,FALSE)</f>
        <v>30886</v>
      </c>
      <c r="E1719">
        <v>7526</v>
      </c>
      <c r="F1719">
        <v>25678.712</v>
      </c>
      <c r="G1719">
        <v>0.83140296574499772</v>
      </c>
      <c r="K1719">
        <v>0</v>
      </c>
      <c r="N1719">
        <v>0</v>
      </c>
      <c r="AF1719" s="9">
        <f>SUMIF(Table1[[#Headers],[Steam Consumption]:[CHW Consumption_2]], "Elec*",D1719:AE1719)</f>
        <v>7526</v>
      </c>
      <c r="AG1719" s="9">
        <f>SUMIF(Table1[[#Headers],[Steam Consumption]:[CHW Consumption_2]], "Gas*",D1719:AE1719)</f>
        <v>0</v>
      </c>
      <c r="AH1719" s="9">
        <f>SUMIF(Table1[[#Headers],[Steam Consumption]:[CHW Consumption_2]], "Steam*",D1719:AE1719)</f>
        <v>0</v>
      </c>
      <c r="AI1719" s="9">
        <f>SUMIF(Table1[[#Headers],[Steam Consumption]:[CHW Consumption_2]], "HW *",D1719:AE1719)</f>
        <v>0</v>
      </c>
      <c r="AJ1719" s="9">
        <f>SUMIF(Table1[[#Headers],[Steam Consumption]:[CHW Consumption_2]], "CHW*",D1719:AE1719)</f>
        <v>0</v>
      </c>
      <c r="AK1719" s="9">
        <f>SUMIF(Table1[[#Headers],[Steam Consumption]:[CHW Consumption_2]], "DW*",D1719:AE1719)</f>
        <v>0</v>
      </c>
      <c r="AL1719" s="9">
        <f>Table1[[#This Row],[Total Elec Consumption]]*3.412</f>
        <v>25678.712</v>
      </c>
      <c r="AM1719" s="9">
        <f>Table1[[#This Row],[Total Gas Consumption]]*1</f>
        <v>0</v>
      </c>
      <c r="AN1719" s="9">
        <f>Table1[[#This Row],[Total Steam Consumption]]*950/1000</f>
        <v>0</v>
      </c>
      <c r="AO1719" s="9">
        <f>Table1[[#This Row],[Total HW Consumption]]</f>
        <v>0</v>
      </c>
      <c r="AP1719" s="9">
        <f>Table1[[#This Row],[Total CHW Consumption]]</f>
        <v>0</v>
      </c>
      <c r="AQ1719" s="9">
        <f>Table1[[#This Row],[Total DW Consumption]]*0</f>
        <v>0</v>
      </c>
      <c r="AR1719" s="9">
        <f>SUM(Table1[[#This Row],[Total Elec Energy]:[Total DW Energy]])</f>
        <v>25678.712</v>
      </c>
      <c r="AS1719" s="7">
        <f>IFERROR(Table1[[#This Row],[Total Building Energy (kBTU)]]/Table1[[#This Row],[Building Area]],0)</f>
        <v>0.83140296574499772</v>
      </c>
    </row>
    <row r="1720" spans="1:45" x14ac:dyDescent="0.25">
      <c r="A1720" s="4">
        <v>43586</v>
      </c>
      <c r="B1720" t="s">
        <v>80</v>
      </c>
      <c r="C1720">
        <f>VLOOKUP(Table1[[#This Row],[Building]],Building_Areas,2,FALSE)</f>
        <v>92978</v>
      </c>
      <c r="D1720">
        <v>0</v>
      </c>
      <c r="F1720">
        <v>77284.858162962963</v>
      </c>
      <c r="G1720">
        <v>0.83121661213365483</v>
      </c>
      <c r="H1720">
        <v>14448.296296296299</v>
      </c>
      <c r="I1720">
        <v>8202.6</v>
      </c>
      <c r="L1720">
        <v>0</v>
      </c>
      <c r="AF1720" s="9">
        <f>SUMIF(Table1[[#Headers],[Steam Consumption]:[CHW Consumption_2]], "Elec*",D1720:AE1720)</f>
        <v>22650.896296296298</v>
      </c>
      <c r="AG1720" s="9">
        <f>SUMIF(Table1[[#Headers],[Steam Consumption]:[CHW Consumption_2]], "Gas*",D1720:AE1720)</f>
        <v>0</v>
      </c>
      <c r="AH1720" s="9">
        <f>SUMIF(Table1[[#Headers],[Steam Consumption]:[CHW Consumption_2]], "Steam*",D1720:AE1720)</f>
        <v>0</v>
      </c>
      <c r="AI1720" s="9">
        <f>SUMIF(Table1[[#Headers],[Steam Consumption]:[CHW Consumption_2]], "HW *",D1720:AE1720)</f>
        <v>0</v>
      </c>
      <c r="AJ1720" s="9">
        <f>SUMIF(Table1[[#Headers],[Steam Consumption]:[CHW Consumption_2]], "CHW*",D1720:AE1720)</f>
        <v>0</v>
      </c>
      <c r="AK1720" s="9">
        <f>SUMIF(Table1[[#Headers],[Steam Consumption]:[CHW Consumption_2]], "DW*",D1720:AE1720)</f>
        <v>0</v>
      </c>
      <c r="AL1720" s="9">
        <f>Table1[[#This Row],[Total Elec Consumption]]*3.412</f>
        <v>77284.858162962963</v>
      </c>
      <c r="AM1720" s="9">
        <f>Table1[[#This Row],[Total Gas Consumption]]*1</f>
        <v>0</v>
      </c>
      <c r="AN1720" s="9">
        <f>Table1[[#This Row],[Total Steam Consumption]]*950/1000</f>
        <v>0</v>
      </c>
      <c r="AO1720" s="9">
        <f>Table1[[#This Row],[Total HW Consumption]]</f>
        <v>0</v>
      </c>
      <c r="AP1720" s="9">
        <f>Table1[[#This Row],[Total CHW Consumption]]</f>
        <v>0</v>
      </c>
      <c r="AQ1720" s="9">
        <f>Table1[[#This Row],[Total DW Consumption]]*0</f>
        <v>0</v>
      </c>
      <c r="AR1720" s="9">
        <f>SUM(Table1[[#This Row],[Total Elec Energy]:[Total DW Energy]])</f>
        <v>77284.858162962963</v>
      </c>
      <c r="AS1720" s="7">
        <f>IFERROR(Table1[[#This Row],[Total Building Energy (kBTU)]]/Table1[[#This Row],[Building Area]],0)</f>
        <v>0.83121661213365483</v>
      </c>
    </row>
    <row r="1721" spans="1:45" x14ac:dyDescent="0.25">
      <c r="A1721" s="4">
        <v>43466</v>
      </c>
      <c r="B1721" t="s">
        <v>78</v>
      </c>
      <c r="C1721">
        <f>VLOOKUP(Table1[[#This Row],[Building]],Building_Areas,2,FALSE)</f>
        <v>20363</v>
      </c>
      <c r="E1721">
        <v>4960</v>
      </c>
      <c r="F1721">
        <v>16923.52</v>
      </c>
      <c r="G1721">
        <v>0.83109168590089866</v>
      </c>
      <c r="J1721">
        <v>0</v>
      </c>
      <c r="AF1721" s="9">
        <f>SUMIF(Table1[[#Headers],[Steam Consumption]:[CHW Consumption_2]], "Elec*",D1721:AE1721)</f>
        <v>4960</v>
      </c>
      <c r="AG1721" s="9">
        <f>SUMIF(Table1[[#Headers],[Steam Consumption]:[CHW Consumption_2]], "Gas*",D1721:AE1721)</f>
        <v>0</v>
      </c>
      <c r="AH1721" s="9">
        <f>SUMIF(Table1[[#Headers],[Steam Consumption]:[CHW Consumption_2]], "Steam*",D1721:AE1721)</f>
        <v>0</v>
      </c>
      <c r="AI1721" s="9">
        <f>SUMIF(Table1[[#Headers],[Steam Consumption]:[CHW Consumption_2]], "HW *",D1721:AE1721)</f>
        <v>0</v>
      </c>
      <c r="AJ1721" s="9">
        <f>SUMIF(Table1[[#Headers],[Steam Consumption]:[CHW Consumption_2]], "CHW*",D1721:AE1721)</f>
        <v>0</v>
      </c>
      <c r="AK1721" s="9">
        <f>SUMIF(Table1[[#Headers],[Steam Consumption]:[CHW Consumption_2]], "DW*",D1721:AE1721)</f>
        <v>0</v>
      </c>
      <c r="AL1721" s="9">
        <f>Table1[[#This Row],[Total Elec Consumption]]*3.412</f>
        <v>16923.52</v>
      </c>
      <c r="AM1721" s="9">
        <f>Table1[[#This Row],[Total Gas Consumption]]*1</f>
        <v>0</v>
      </c>
      <c r="AN1721" s="9">
        <f>Table1[[#This Row],[Total Steam Consumption]]*950/1000</f>
        <v>0</v>
      </c>
      <c r="AO1721" s="9">
        <f>Table1[[#This Row],[Total HW Consumption]]</f>
        <v>0</v>
      </c>
      <c r="AP1721" s="9">
        <f>Table1[[#This Row],[Total CHW Consumption]]</f>
        <v>0</v>
      </c>
      <c r="AQ1721" s="9">
        <f>Table1[[#This Row],[Total DW Consumption]]*0</f>
        <v>0</v>
      </c>
      <c r="AR1721" s="9">
        <f>SUM(Table1[[#This Row],[Total Elec Energy]:[Total DW Energy]])</f>
        <v>16923.52</v>
      </c>
      <c r="AS1721" s="7">
        <f>IFERROR(Table1[[#This Row],[Total Building Energy (kBTU)]]/Table1[[#This Row],[Building Area]],0)</f>
        <v>0.83109168590089866</v>
      </c>
    </row>
    <row r="1722" spans="1:45" x14ac:dyDescent="0.25">
      <c r="A1722" s="4">
        <v>44440</v>
      </c>
      <c r="B1722" t="s">
        <v>194</v>
      </c>
      <c r="C1722">
        <f>VLOOKUP(Table1[[#This Row],[Building]],Building_Areas,2,FALSE)</f>
        <v>93667</v>
      </c>
      <c r="F1722">
        <v>850102.73247058818</v>
      </c>
      <c r="G1722">
        <v>9.0757975858155824</v>
      </c>
      <c r="H1722">
        <v>0</v>
      </c>
      <c r="I1722">
        <v>12053</v>
      </c>
      <c r="K1722">
        <v>36720</v>
      </c>
      <c r="L1722">
        <v>808941.17647058819</v>
      </c>
      <c r="AF1722" s="9">
        <f>SUMIF(Table1[[#Headers],[Steam Consumption]:[CHW Consumption_2]], "Elec*",D1722:AE1722)</f>
        <v>12053</v>
      </c>
      <c r="AG1722" s="9">
        <f>SUMIF(Table1[[#Headers],[Steam Consumption]:[CHW Consumption_2]], "Gas*",D1722:AE1722)</f>
        <v>0</v>
      </c>
      <c r="AH1722" s="9">
        <f>SUMIF(Table1[[#Headers],[Steam Consumption]:[CHW Consumption_2]], "Steam*",D1722:AE1722)</f>
        <v>0</v>
      </c>
      <c r="AI1722" s="9">
        <f>SUMIF(Table1[[#Headers],[Steam Consumption]:[CHW Consumption_2]], "HW *",D1722:AE1722)</f>
        <v>36720</v>
      </c>
      <c r="AJ1722" s="9">
        <f>SUMIF(Table1[[#Headers],[Steam Consumption]:[CHW Consumption_2]], "CHW*",D1722:AE1722)</f>
        <v>0</v>
      </c>
      <c r="AK1722" s="9">
        <f>SUMIF(Table1[[#Headers],[Steam Consumption]:[CHW Consumption_2]], "DW*",D1722:AE1722)</f>
        <v>808941.17647058819</v>
      </c>
      <c r="AL1722" s="9">
        <f>Table1[[#This Row],[Total Elec Consumption]]*3.412</f>
        <v>41124.835999999996</v>
      </c>
      <c r="AM1722" s="9">
        <f>Table1[[#This Row],[Total Gas Consumption]]*1</f>
        <v>0</v>
      </c>
      <c r="AN1722" s="9">
        <f>Table1[[#This Row],[Total Steam Consumption]]*950/1000</f>
        <v>0</v>
      </c>
      <c r="AO1722" s="9">
        <f>Table1[[#This Row],[Total HW Consumption]]</f>
        <v>36720</v>
      </c>
      <c r="AP1722" s="9">
        <f>Table1[[#This Row],[Total CHW Consumption]]</f>
        <v>0</v>
      </c>
      <c r="AQ1722" s="9">
        <f>Table1[[#This Row],[Total DW Consumption]]*0</f>
        <v>0</v>
      </c>
      <c r="AR1722" s="9">
        <f>SUM(Table1[[#This Row],[Total Elec Energy]:[Total DW Energy]])</f>
        <v>77844.835999999996</v>
      </c>
      <c r="AS1722" s="7">
        <f>IFERROR(Table1[[#This Row],[Total Building Energy (kBTU)]]/Table1[[#This Row],[Building Area]],0)</f>
        <v>0.83108070078042418</v>
      </c>
    </row>
    <row r="1723" spans="1:45" x14ac:dyDescent="0.25">
      <c r="A1723" s="4">
        <v>43770</v>
      </c>
      <c r="B1723" t="s">
        <v>66</v>
      </c>
      <c r="C1723">
        <f>VLOOKUP(Table1[[#This Row],[Building]],Building_Areas,2,FALSE)</f>
        <v>39542</v>
      </c>
      <c r="D1723">
        <v>1620</v>
      </c>
      <c r="E1723">
        <v>9162.8571428571431</v>
      </c>
      <c r="F1723">
        <v>1508703.6685714291</v>
      </c>
      <c r="G1723">
        <v>38.154460284543738</v>
      </c>
      <c r="AF1723" s="9">
        <f>SUMIF(Table1[[#Headers],[Steam Consumption]:[CHW Consumption_2]], "Elec*",D1723:AE1723)</f>
        <v>9162.8571428571431</v>
      </c>
      <c r="AG1723" s="9">
        <f>SUMIF(Table1[[#Headers],[Steam Consumption]:[CHW Consumption_2]], "Gas*",D1723:AE1723)</f>
        <v>0</v>
      </c>
      <c r="AH1723" s="9">
        <f>SUMIF(Table1[[#Headers],[Steam Consumption]:[CHW Consumption_2]], "Steam*",D1723:AE1723)</f>
        <v>1620</v>
      </c>
      <c r="AI1723" s="9">
        <f>SUMIF(Table1[[#Headers],[Steam Consumption]:[CHW Consumption_2]], "HW *",D1723:AE1723)</f>
        <v>0</v>
      </c>
      <c r="AJ1723" s="9">
        <f>SUMIF(Table1[[#Headers],[Steam Consumption]:[CHW Consumption_2]], "CHW*",D1723:AE1723)</f>
        <v>0</v>
      </c>
      <c r="AK1723" s="9">
        <f>SUMIF(Table1[[#Headers],[Steam Consumption]:[CHW Consumption_2]], "DW*",D1723:AE1723)</f>
        <v>0</v>
      </c>
      <c r="AL1723" s="9">
        <f>Table1[[#This Row],[Total Elec Consumption]]*3.412</f>
        <v>31263.66857142857</v>
      </c>
      <c r="AM1723" s="9">
        <f>Table1[[#This Row],[Total Gas Consumption]]*1</f>
        <v>0</v>
      </c>
      <c r="AN1723" s="9">
        <f>Table1[[#This Row],[Total Steam Consumption]]*950/1000</f>
        <v>1539</v>
      </c>
      <c r="AO1723" s="9">
        <f>Table1[[#This Row],[Total HW Consumption]]</f>
        <v>0</v>
      </c>
      <c r="AP1723" s="9">
        <f>Table1[[#This Row],[Total CHW Consumption]]</f>
        <v>0</v>
      </c>
      <c r="AQ1723" s="9">
        <f>Table1[[#This Row],[Total DW Consumption]]*0</f>
        <v>0</v>
      </c>
      <c r="AR1723" s="9">
        <f>SUM(Table1[[#This Row],[Total Elec Energy]:[Total DW Energy]])</f>
        <v>32802.66857142857</v>
      </c>
      <c r="AS1723" s="7">
        <f>IFERROR(Table1[[#This Row],[Total Building Energy (kBTU)]]/Table1[[#This Row],[Building Area]],0)</f>
        <v>0.82956523624066991</v>
      </c>
    </row>
    <row r="1724" spans="1:45" x14ac:dyDescent="0.25">
      <c r="A1724" s="4">
        <v>43221</v>
      </c>
      <c r="B1724" t="s">
        <v>79</v>
      </c>
      <c r="C1724">
        <f>VLOOKUP(Table1[[#This Row],[Building]],Building_Areas,2,FALSE)</f>
        <v>24894</v>
      </c>
      <c r="E1724">
        <v>6039.6551724137926</v>
      </c>
      <c r="F1724">
        <v>20607.303448275859</v>
      </c>
      <c r="G1724">
        <v>0.82780201848942958</v>
      </c>
      <c r="J1724">
        <v>0</v>
      </c>
      <c r="AF1724" s="9">
        <f>SUMIF(Table1[[#Headers],[Steam Consumption]:[CHW Consumption_2]], "Elec*",D1724:AE1724)</f>
        <v>6039.6551724137926</v>
      </c>
      <c r="AG1724" s="9">
        <f>SUMIF(Table1[[#Headers],[Steam Consumption]:[CHW Consumption_2]], "Gas*",D1724:AE1724)</f>
        <v>0</v>
      </c>
      <c r="AH1724" s="9">
        <f>SUMIF(Table1[[#Headers],[Steam Consumption]:[CHW Consumption_2]], "Steam*",D1724:AE1724)</f>
        <v>0</v>
      </c>
      <c r="AI1724" s="9">
        <f>SUMIF(Table1[[#Headers],[Steam Consumption]:[CHW Consumption_2]], "HW *",D1724:AE1724)</f>
        <v>0</v>
      </c>
      <c r="AJ1724" s="9">
        <f>SUMIF(Table1[[#Headers],[Steam Consumption]:[CHW Consumption_2]], "CHW*",D1724:AE1724)</f>
        <v>0</v>
      </c>
      <c r="AK1724" s="9">
        <f>SUMIF(Table1[[#Headers],[Steam Consumption]:[CHW Consumption_2]], "DW*",D1724:AE1724)</f>
        <v>0</v>
      </c>
      <c r="AL1724" s="9">
        <f>Table1[[#This Row],[Total Elec Consumption]]*3.412</f>
        <v>20607.303448275859</v>
      </c>
      <c r="AM1724" s="9">
        <f>Table1[[#This Row],[Total Gas Consumption]]*1</f>
        <v>0</v>
      </c>
      <c r="AN1724" s="9">
        <f>Table1[[#This Row],[Total Steam Consumption]]*950/1000</f>
        <v>0</v>
      </c>
      <c r="AO1724" s="9">
        <f>Table1[[#This Row],[Total HW Consumption]]</f>
        <v>0</v>
      </c>
      <c r="AP1724" s="9">
        <f>Table1[[#This Row],[Total CHW Consumption]]</f>
        <v>0</v>
      </c>
      <c r="AQ1724" s="9">
        <f>Table1[[#This Row],[Total DW Consumption]]*0</f>
        <v>0</v>
      </c>
      <c r="AR1724" s="9">
        <f>SUM(Table1[[#This Row],[Total Elec Energy]:[Total DW Energy]])</f>
        <v>20607.303448275859</v>
      </c>
      <c r="AS1724" s="7">
        <f>IFERROR(Table1[[#This Row],[Total Building Energy (kBTU)]]/Table1[[#This Row],[Building Area]],0)</f>
        <v>0.82780201848942958</v>
      </c>
    </row>
    <row r="1725" spans="1:45" x14ac:dyDescent="0.25">
      <c r="A1725" s="4">
        <v>44228</v>
      </c>
      <c r="B1725" t="s">
        <v>109</v>
      </c>
      <c r="C1725">
        <f>VLOOKUP(Table1[[#This Row],[Building]],Building_Areas,2,FALSE)</f>
        <v>30886</v>
      </c>
      <c r="E1725">
        <v>7484.6153846153848</v>
      </c>
      <c r="F1725">
        <v>25537.507692307689</v>
      </c>
      <c r="G1725">
        <v>0.82683117568826303</v>
      </c>
      <c r="K1725">
        <v>0</v>
      </c>
      <c r="N1725">
        <v>0</v>
      </c>
      <c r="AF1725" s="9">
        <f>SUMIF(Table1[[#Headers],[Steam Consumption]:[CHW Consumption_2]], "Elec*",D1725:AE1725)</f>
        <v>7484.6153846153848</v>
      </c>
      <c r="AG1725" s="9">
        <f>SUMIF(Table1[[#Headers],[Steam Consumption]:[CHW Consumption_2]], "Gas*",D1725:AE1725)</f>
        <v>0</v>
      </c>
      <c r="AH1725" s="9">
        <f>SUMIF(Table1[[#Headers],[Steam Consumption]:[CHW Consumption_2]], "Steam*",D1725:AE1725)</f>
        <v>0</v>
      </c>
      <c r="AI1725" s="9">
        <f>SUMIF(Table1[[#Headers],[Steam Consumption]:[CHW Consumption_2]], "HW *",D1725:AE1725)</f>
        <v>0</v>
      </c>
      <c r="AJ1725" s="9">
        <f>SUMIF(Table1[[#Headers],[Steam Consumption]:[CHW Consumption_2]], "CHW*",D1725:AE1725)</f>
        <v>0</v>
      </c>
      <c r="AK1725" s="9">
        <f>SUMIF(Table1[[#Headers],[Steam Consumption]:[CHW Consumption_2]], "DW*",D1725:AE1725)</f>
        <v>0</v>
      </c>
      <c r="AL1725" s="9">
        <f>Table1[[#This Row],[Total Elec Consumption]]*3.412</f>
        <v>25537.507692307692</v>
      </c>
      <c r="AM1725" s="9">
        <f>Table1[[#This Row],[Total Gas Consumption]]*1</f>
        <v>0</v>
      </c>
      <c r="AN1725" s="9">
        <f>Table1[[#This Row],[Total Steam Consumption]]*950/1000</f>
        <v>0</v>
      </c>
      <c r="AO1725" s="9">
        <f>Table1[[#This Row],[Total HW Consumption]]</f>
        <v>0</v>
      </c>
      <c r="AP1725" s="9">
        <f>Table1[[#This Row],[Total CHW Consumption]]</f>
        <v>0</v>
      </c>
      <c r="AQ1725" s="9">
        <f>Table1[[#This Row],[Total DW Consumption]]*0</f>
        <v>0</v>
      </c>
      <c r="AR1725" s="9">
        <f>SUM(Table1[[#This Row],[Total Elec Energy]:[Total DW Energy]])</f>
        <v>25537.507692307692</v>
      </c>
      <c r="AS1725" s="7">
        <f>IFERROR(Table1[[#This Row],[Total Building Energy (kBTU)]]/Table1[[#This Row],[Building Area]],0)</f>
        <v>0.82683117568826303</v>
      </c>
    </row>
    <row r="1726" spans="1:45" x14ac:dyDescent="0.25">
      <c r="A1726" s="4">
        <v>43922</v>
      </c>
      <c r="B1726" t="s">
        <v>124</v>
      </c>
      <c r="C1726">
        <f>VLOOKUP(Table1[[#This Row],[Building]],Building_Areas,2,FALSE)</f>
        <v>33317</v>
      </c>
      <c r="E1726">
        <v>4362.2222222222226</v>
      </c>
      <c r="F1726">
        <v>1278098.1879365081</v>
      </c>
      <c r="G1726">
        <v>38.361742892112368</v>
      </c>
      <c r="J1726">
        <v>12632.142857142861</v>
      </c>
      <c r="AF1726" s="9">
        <f>SUMIF(Table1[[#Headers],[Steam Consumption]:[CHW Consumption_2]], "Elec*",D1726:AE1726)</f>
        <v>4362.2222222222226</v>
      </c>
      <c r="AG1726" s="9">
        <f>SUMIF(Table1[[#Headers],[Steam Consumption]:[CHW Consumption_2]], "Gas*",D1726:AE1726)</f>
        <v>12632.142857142861</v>
      </c>
      <c r="AH1726" s="9">
        <f>SUMIF(Table1[[#Headers],[Steam Consumption]:[CHW Consumption_2]], "Steam*",D1726:AE1726)</f>
        <v>0</v>
      </c>
      <c r="AI1726" s="9">
        <f>SUMIF(Table1[[#Headers],[Steam Consumption]:[CHW Consumption_2]], "HW *",D1726:AE1726)</f>
        <v>0</v>
      </c>
      <c r="AJ1726" s="9">
        <f>SUMIF(Table1[[#Headers],[Steam Consumption]:[CHW Consumption_2]], "CHW*",D1726:AE1726)</f>
        <v>0</v>
      </c>
      <c r="AK1726" s="9">
        <f>SUMIF(Table1[[#Headers],[Steam Consumption]:[CHW Consumption_2]], "DW*",D1726:AE1726)</f>
        <v>0</v>
      </c>
      <c r="AL1726" s="9">
        <f>Table1[[#This Row],[Total Elec Consumption]]*3.412</f>
        <v>14883.902222222223</v>
      </c>
      <c r="AM1726" s="9">
        <f>Table1[[#This Row],[Total Gas Consumption]]*1</f>
        <v>12632.142857142861</v>
      </c>
      <c r="AN1726" s="9">
        <f>Table1[[#This Row],[Total Steam Consumption]]*950/1000</f>
        <v>0</v>
      </c>
      <c r="AO1726" s="9">
        <f>Table1[[#This Row],[Total HW Consumption]]</f>
        <v>0</v>
      </c>
      <c r="AP1726" s="9">
        <f>Table1[[#This Row],[Total CHW Consumption]]</f>
        <v>0</v>
      </c>
      <c r="AQ1726" s="9">
        <f>Table1[[#This Row],[Total DW Consumption]]*0</f>
        <v>0</v>
      </c>
      <c r="AR1726" s="9">
        <f>SUM(Table1[[#This Row],[Total Elec Energy]:[Total DW Energy]])</f>
        <v>27516.045079365082</v>
      </c>
      <c r="AS1726" s="7">
        <f>IFERROR(Table1[[#This Row],[Total Building Energy (kBTU)]]/Table1[[#This Row],[Building Area]],0)</f>
        <v>0.82588603653885651</v>
      </c>
    </row>
    <row r="1727" spans="1:45" x14ac:dyDescent="0.25">
      <c r="A1727" s="4">
        <v>43497</v>
      </c>
      <c r="B1727" t="s">
        <v>110</v>
      </c>
      <c r="C1727">
        <f>VLOOKUP(Table1[[#This Row],[Building]],Building_Areas,2,FALSE)</f>
        <v>24062</v>
      </c>
      <c r="E1727">
        <v>0</v>
      </c>
      <c r="F1727">
        <v>19871.488000000001</v>
      </c>
      <c r="G1727">
        <v>0.82584523314770186</v>
      </c>
      <c r="H1727">
        <v>3668</v>
      </c>
      <c r="I1727">
        <v>2156</v>
      </c>
      <c r="L1727">
        <v>0</v>
      </c>
      <c r="AF1727" s="9">
        <f>SUMIF(Table1[[#Headers],[Steam Consumption]:[CHW Consumption_2]], "Elec*",D1727:AE1727)</f>
        <v>5824</v>
      </c>
      <c r="AG1727" s="9">
        <f>SUMIF(Table1[[#Headers],[Steam Consumption]:[CHW Consumption_2]], "Gas*",D1727:AE1727)</f>
        <v>0</v>
      </c>
      <c r="AH1727" s="9">
        <f>SUMIF(Table1[[#Headers],[Steam Consumption]:[CHW Consumption_2]], "Steam*",D1727:AE1727)</f>
        <v>0</v>
      </c>
      <c r="AI1727" s="9">
        <f>SUMIF(Table1[[#Headers],[Steam Consumption]:[CHW Consumption_2]], "HW *",D1727:AE1727)</f>
        <v>0</v>
      </c>
      <c r="AJ1727" s="9">
        <f>SUMIF(Table1[[#Headers],[Steam Consumption]:[CHW Consumption_2]], "CHW*",D1727:AE1727)</f>
        <v>0</v>
      </c>
      <c r="AK1727" s="9">
        <f>SUMIF(Table1[[#Headers],[Steam Consumption]:[CHW Consumption_2]], "DW*",D1727:AE1727)</f>
        <v>0</v>
      </c>
      <c r="AL1727" s="9">
        <f>Table1[[#This Row],[Total Elec Consumption]]*3.412</f>
        <v>19871.488000000001</v>
      </c>
      <c r="AM1727" s="9">
        <f>Table1[[#This Row],[Total Gas Consumption]]*1</f>
        <v>0</v>
      </c>
      <c r="AN1727" s="9">
        <f>Table1[[#This Row],[Total Steam Consumption]]*950/1000</f>
        <v>0</v>
      </c>
      <c r="AO1727" s="9">
        <f>Table1[[#This Row],[Total HW Consumption]]</f>
        <v>0</v>
      </c>
      <c r="AP1727" s="9">
        <f>Table1[[#This Row],[Total CHW Consumption]]</f>
        <v>0</v>
      </c>
      <c r="AQ1727" s="9">
        <f>Table1[[#This Row],[Total DW Consumption]]*0</f>
        <v>0</v>
      </c>
      <c r="AR1727" s="9">
        <f>SUM(Table1[[#This Row],[Total Elec Energy]:[Total DW Energy]])</f>
        <v>19871.488000000001</v>
      </c>
      <c r="AS1727" s="7">
        <f>IFERROR(Table1[[#This Row],[Total Building Energy (kBTU)]]/Table1[[#This Row],[Building Area]],0)</f>
        <v>0.82584523314770186</v>
      </c>
    </row>
    <row r="1728" spans="1:45" x14ac:dyDescent="0.25">
      <c r="A1728" s="4">
        <v>44682</v>
      </c>
      <c r="B1728" t="s">
        <v>124</v>
      </c>
      <c r="C1728">
        <f>VLOOKUP(Table1[[#This Row],[Building]],Building_Areas,2,FALSE)</f>
        <v>33317</v>
      </c>
      <c r="E1728">
        <v>5907.1034482758623</v>
      </c>
      <c r="F1728">
        <v>751327.45075862063</v>
      </c>
      <c r="G1728">
        <v>22.550873450749489</v>
      </c>
      <c r="J1728">
        <v>7311.7241379310344</v>
      </c>
      <c r="AF1728" s="9">
        <f>SUMIF(Table1[[#Headers],[Steam Consumption]:[CHW Consumption_2]], "Elec*",D1728:AE1728)</f>
        <v>5907.1034482758623</v>
      </c>
      <c r="AG1728" s="9">
        <f>SUMIF(Table1[[#Headers],[Steam Consumption]:[CHW Consumption_2]], "Gas*",D1728:AE1728)</f>
        <v>7311.7241379310344</v>
      </c>
      <c r="AH1728" s="9">
        <f>SUMIF(Table1[[#Headers],[Steam Consumption]:[CHW Consumption_2]], "Steam*",D1728:AE1728)</f>
        <v>0</v>
      </c>
      <c r="AI1728" s="9">
        <f>SUMIF(Table1[[#Headers],[Steam Consumption]:[CHW Consumption_2]], "HW *",D1728:AE1728)</f>
        <v>0</v>
      </c>
      <c r="AJ1728" s="9">
        <f>SUMIF(Table1[[#Headers],[Steam Consumption]:[CHW Consumption_2]], "CHW*",D1728:AE1728)</f>
        <v>0</v>
      </c>
      <c r="AK1728" s="9">
        <f>SUMIF(Table1[[#Headers],[Steam Consumption]:[CHW Consumption_2]], "DW*",D1728:AE1728)</f>
        <v>0</v>
      </c>
      <c r="AL1728" s="9">
        <f>Table1[[#This Row],[Total Elec Consumption]]*3.412</f>
        <v>20155.036965517244</v>
      </c>
      <c r="AM1728" s="9">
        <f>Table1[[#This Row],[Total Gas Consumption]]*1</f>
        <v>7311.7241379310344</v>
      </c>
      <c r="AN1728" s="9">
        <f>Table1[[#This Row],[Total Steam Consumption]]*950/1000</f>
        <v>0</v>
      </c>
      <c r="AO1728" s="9">
        <f>Table1[[#This Row],[Total HW Consumption]]</f>
        <v>0</v>
      </c>
      <c r="AP1728" s="9">
        <f>Table1[[#This Row],[Total CHW Consumption]]</f>
        <v>0</v>
      </c>
      <c r="AQ1728" s="9">
        <f>Table1[[#This Row],[Total DW Consumption]]*0</f>
        <v>0</v>
      </c>
      <c r="AR1728" s="9">
        <f>SUM(Table1[[#This Row],[Total Elec Energy]:[Total DW Energy]])</f>
        <v>27466.761103448276</v>
      </c>
      <c r="AS1728" s="7">
        <f>IFERROR(Table1[[#This Row],[Total Building Energy (kBTU)]]/Table1[[#This Row],[Building Area]],0)</f>
        <v>0.82440679243173987</v>
      </c>
    </row>
    <row r="1729" spans="1:45" x14ac:dyDescent="0.25">
      <c r="A1729" s="4">
        <v>43739</v>
      </c>
      <c r="B1729" t="s">
        <v>78</v>
      </c>
      <c r="C1729">
        <f>VLOOKUP(Table1[[#This Row],[Building]],Building_Areas,2,FALSE)</f>
        <v>20363</v>
      </c>
      <c r="E1729">
        <v>0</v>
      </c>
      <c r="F1729">
        <v>1675476.190476191</v>
      </c>
      <c r="G1729">
        <v>82.280419902577734</v>
      </c>
      <c r="J1729">
        <v>16754.761904761901</v>
      </c>
      <c r="AF1729" s="9">
        <f>SUMIF(Table1[[#Headers],[Steam Consumption]:[CHW Consumption_2]], "Elec*",D1729:AE1729)</f>
        <v>0</v>
      </c>
      <c r="AG1729" s="9">
        <f>SUMIF(Table1[[#Headers],[Steam Consumption]:[CHW Consumption_2]], "Gas*",D1729:AE1729)</f>
        <v>16754.761904761901</v>
      </c>
      <c r="AH1729" s="9">
        <f>SUMIF(Table1[[#Headers],[Steam Consumption]:[CHW Consumption_2]], "Steam*",D1729:AE1729)</f>
        <v>0</v>
      </c>
      <c r="AI1729" s="9">
        <f>SUMIF(Table1[[#Headers],[Steam Consumption]:[CHW Consumption_2]], "HW *",D1729:AE1729)</f>
        <v>0</v>
      </c>
      <c r="AJ1729" s="9">
        <f>SUMIF(Table1[[#Headers],[Steam Consumption]:[CHW Consumption_2]], "CHW*",D1729:AE1729)</f>
        <v>0</v>
      </c>
      <c r="AK1729" s="9">
        <f>SUMIF(Table1[[#Headers],[Steam Consumption]:[CHW Consumption_2]], "DW*",D1729:AE1729)</f>
        <v>0</v>
      </c>
      <c r="AL1729" s="9">
        <f>Table1[[#This Row],[Total Elec Consumption]]*3.412</f>
        <v>0</v>
      </c>
      <c r="AM1729" s="9">
        <f>Table1[[#This Row],[Total Gas Consumption]]*1</f>
        <v>16754.761904761901</v>
      </c>
      <c r="AN1729" s="9">
        <f>Table1[[#This Row],[Total Steam Consumption]]*950/1000</f>
        <v>0</v>
      </c>
      <c r="AO1729" s="9">
        <f>Table1[[#This Row],[Total HW Consumption]]</f>
        <v>0</v>
      </c>
      <c r="AP1729" s="9">
        <f>Table1[[#This Row],[Total CHW Consumption]]</f>
        <v>0</v>
      </c>
      <c r="AQ1729" s="9">
        <f>Table1[[#This Row],[Total DW Consumption]]*0</f>
        <v>0</v>
      </c>
      <c r="AR1729" s="9">
        <f>SUM(Table1[[#This Row],[Total Elec Energy]:[Total DW Energy]])</f>
        <v>16754.761904761901</v>
      </c>
      <c r="AS1729" s="7">
        <f>IFERROR(Table1[[#This Row],[Total Building Energy (kBTU)]]/Table1[[#This Row],[Building Area]],0)</f>
        <v>0.82280419902577717</v>
      </c>
    </row>
    <row r="1730" spans="1:45" x14ac:dyDescent="0.25">
      <c r="A1730" s="4">
        <v>44743</v>
      </c>
      <c r="B1730" t="s">
        <v>80</v>
      </c>
      <c r="C1730">
        <f>VLOOKUP(Table1[[#This Row],[Building]],Building_Areas,2,FALSE)</f>
        <v>92978</v>
      </c>
      <c r="D1730">
        <v>0</v>
      </c>
      <c r="F1730">
        <v>76402.641333333333</v>
      </c>
      <c r="G1730">
        <v>0.8217281650856475</v>
      </c>
      <c r="H1730">
        <v>9920</v>
      </c>
      <c r="I1730">
        <v>12472.33333333333</v>
      </c>
      <c r="L1730">
        <v>0</v>
      </c>
      <c r="AF1730" s="9">
        <f>SUMIF(Table1[[#Headers],[Steam Consumption]:[CHW Consumption_2]], "Elec*",D1730:AE1730)</f>
        <v>22392.333333333328</v>
      </c>
      <c r="AG1730" s="9">
        <f>SUMIF(Table1[[#Headers],[Steam Consumption]:[CHW Consumption_2]], "Gas*",D1730:AE1730)</f>
        <v>0</v>
      </c>
      <c r="AH1730" s="9">
        <f>SUMIF(Table1[[#Headers],[Steam Consumption]:[CHW Consumption_2]], "Steam*",D1730:AE1730)</f>
        <v>0</v>
      </c>
      <c r="AI1730" s="9">
        <f>SUMIF(Table1[[#Headers],[Steam Consumption]:[CHW Consumption_2]], "HW *",D1730:AE1730)</f>
        <v>0</v>
      </c>
      <c r="AJ1730" s="9">
        <f>SUMIF(Table1[[#Headers],[Steam Consumption]:[CHW Consumption_2]], "CHW*",D1730:AE1730)</f>
        <v>0</v>
      </c>
      <c r="AK1730" s="9">
        <f>SUMIF(Table1[[#Headers],[Steam Consumption]:[CHW Consumption_2]], "DW*",D1730:AE1730)</f>
        <v>0</v>
      </c>
      <c r="AL1730" s="9">
        <f>Table1[[#This Row],[Total Elec Consumption]]*3.412</f>
        <v>76402.641333333318</v>
      </c>
      <c r="AM1730" s="9">
        <f>Table1[[#This Row],[Total Gas Consumption]]*1</f>
        <v>0</v>
      </c>
      <c r="AN1730" s="9">
        <f>Table1[[#This Row],[Total Steam Consumption]]*950/1000</f>
        <v>0</v>
      </c>
      <c r="AO1730" s="9">
        <f>Table1[[#This Row],[Total HW Consumption]]</f>
        <v>0</v>
      </c>
      <c r="AP1730" s="9">
        <f>Table1[[#This Row],[Total CHW Consumption]]</f>
        <v>0</v>
      </c>
      <c r="AQ1730" s="9">
        <f>Table1[[#This Row],[Total DW Consumption]]*0</f>
        <v>0</v>
      </c>
      <c r="AR1730" s="9">
        <f>SUM(Table1[[#This Row],[Total Elec Energy]:[Total DW Energy]])</f>
        <v>76402.641333333318</v>
      </c>
      <c r="AS1730" s="7">
        <f>IFERROR(Table1[[#This Row],[Total Building Energy (kBTU)]]/Table1[[#This Row],[Building Area]],0)</f>
        <v>0.82172816508564739</v>
      </c>
    </row>
    <row r="1731" spans="1:45" x14ac:dyDescent="0.25">
      <c r="A1731" s="4">
        <v>44013</v>
      </c>
      <c r="B1731" t="s">
        <v>194</v>
      </c>
      <c r="C1731">
        <f>VLOOKUP(Table1[[#This Row],[Building]],Building_Areas,2,FALSE)</f>
        <v>93667</v>
      </c>
      <c r="F1731">
        <v>76896.243999999992</v>
      </c>
      <c r="G1731">
        <v>0.82095342009459027</v>
      </c>
      <c r="H1731">
        <v>0</v>
      </c>
      <c r="I1731">
        <v>22537</v>
      </c>
      <c r="K1731">
        <v>0</v>
      </c>
      <c r="L1731">
        <v>0</v>
      </c>
      <c r="AF1731" s="9">
        <f>SUMIF(Table1[[#Headers],[Steam Consumption]:[CHW Consumption_2]], "Elec*",D1731:AE1731)</f>
        <v>22537</v>
      </c>
      <c r="AG1731" s="9">
        <f>SUMIF(Table1[[#Headers],[Steam Consumption]:[CHW Consumption_2]], "Gas*",D1731:AE1731)</f>
        <v>0</v>
      </c>
      <c r="AH1731" s="9">
        <f>SUMIF(Table1[[#Headers],[Steam Consumption]:[CHW Consumption_2]], "Steam*",D1731:AE1731)</f>
        <v>0</v>
      </c>
      <c r="AI1731" s="9">
        <f>SUMIF(Table1[[#Headers],[Steam Consumption]:[CHW Consumption_2]], "HW *",D1731:AE1731)</f>
        <v>0</v>
      </c>
      <c r="AJ1731" s="9">
        <f>SUMIF(Table1[[#Headers],[Steam Consumption]:[CHW Consumption_2]], "CHW*",D1731:AE1731)</f>
        <v>0</v>
      </c>
      <c r="AK1731" s="9">
        <f>SUMIF(Table1[[#Headers],[Steam Consumption]:[CHW Consumption_2]], "DW*",D1731:AE1731)</f>
        <v>0</v>
      </c>
      <c r="AL1731" s="9">
        <f>Table1[[#This Row],[Total Elec Consumption]]*3.412</f>
        <v>76896.243999999992</v>
      </c>
      <c r="AM1731" s="9">
        <f>Table1[[#This Row],[Total Gas Consumption]]*1</f>
        <v>0</v>
      </c>
      <c r="AN1731" s="9">
        <f>Table1[[#This Row],[Total Steam Consumption]]*950/1000</f>
        <v>0</v>
      </c>
      <c r="AO1731" s="9">
        <f>Table1[[#This Row],[Total HW Consumption]]</f>
        <v>0</v>
      </c>
      <c r="AP1731" s="9">
        <f>Table1[[#This Row],[Total CHW Consumption]]</f>
        <v>0</v>
      </c>
      <c r="AQ1731" s="9">
        <f>Table1[[#This Row],[Total DW Consumption]]*0</f>
        <v>0</v>
      </c>
      <c r="AR1731" s="9">
        <f>SUM(Table1[[#This Row],[Total Elec Energy]:[Total DW Energy]])</f>
        <v>76896.243999999992</v>
      </c>
      <c r="AS1731" s="7">
        <f>IFERROR(Table1[[#This Row],[Total Building Energy (kBTU)]]/Table1[[#This Row],[Building Area]],0)</f>
        <v>0.82095342009459027</v>
      </c>
    </row>
    <row r="1732" spans="1:45" x14ac:dyDescent="0.25">
      <c r="A1732" s="4">
        <v>44317</v>
      </c>
      <c r="B1732" t="s">
        <v>80</v>
      </c>
      <c r="C1732">
        <f>VLOOKUP(Table1[[#This Row],[Building]],Building_Areas,2,FALSE)</f>
        <v>92978</v>
      </c>
      <c r="D1732">
        <v>0</v>
      </c>
      <c r="F1732">
        <v>75937.472000000009</v>
      </c>
      <c r="G1732">
        <v>0.81672516079072477</v>
      </c>
      <c r="H1732">
        <v>11674</v>
      </c>
      <c r="I1732">
        <v>10582</v>
      </c>
      <c r="L1732">
        <v>0</v>
      </c>
      <c r="AF1732" s="9">
        <f>SUMIF(Table1[[#Headers],[Steam Consumption]:[CHW Consumption_2]], "Elec*",D1732:AE1732)</f>
        <v>22256</v>
      </c>
      <c r="AG1732" s="9">
        <f>SUMIF(Table1[[#Headers],[Steam Consumption]:[CHW Consumption_2]], "Gas*",D1732:AE1732)</f>
        <v>0</v>
      </c>
      <c r="AH1732" s="9">
        <f>SUMIF(Table1[[#Headers],[Steam Consumption]:[CHW Consumption_2]], "Steam*",D1732:AE1732)</f>
        <v>0</v>
      </c>
      <c r="AI1732" s="9">
        <f>SUMIF(Table1[[#Headers],[Steam Consumption]:[CHW Consumption_2]], "HW *",D1732:AE1732)</f>
        <v>0</v>
      </c>
      <c r="AJ1732" s="9">
        <f>SUMIF(Table1[[#Headers],[Steam Consumption]:[CHW Consumption_2]], "CHW*",D1732:AE1732)</f>
        <v>0</v>
      </c>
      <c r="AK1732" s="9">
        <f>SUMIF(Table1[[#Headers],[Steam Consumption]:[CHW Consumption_2]], "DW*",D1732:AE1732)</f>
        <v>0</v>
      </c>
      <c r="AL1732" s="9">
        <f>Table1[[#This Row],[Total Elec Consumption]]*3.412</f>
        <v>75937.471999999994</v>
      </c>
      <c r="AM1732" s="9">
        <f>Table1[[#This Row],[Total Gas Consumption]]*1</f>
        <v>0</v>
      </c>
      <c r="AN1732" s="9">
        <f>Table1[[#This Row],[Total Steam Consumption]]*950/1000</f>
        <v>0</v>
      </c>
      <c r="AO1732" s="9">
        <f>Table1[[#This Row],[Total HW Consumption]]</f>
        <v>0</v>
      </c>
      <c r="AP1732" s="9">
        <f>Table1[[#This Row],[Total CHW Consumption]]</f>
        <v>0</v>
      </c>
      <c r="AQ1732" s="9">
        <f>Table1[[#This Row],[Total DW Consumption]]*0</f>
        <v>0</v>
      </c>
      <c r="AR1732" s="9">
        <f>SUM(Table1[[#This Row],[Total Elec Energy]:[Total DW Energy]])</f>
        <v>75937.471999999994</v>
      </c>
      <c r="AS1732" s="7">
        <f>IFERROR(Table1[[#This Row],[Total Building Energy (kBTU)]]/Table1[[#This Row],[Building Area]],0)</f>
        <v>0.81672516079072466</v>
      </c>
    </row>
    <row r="1733" spans="1:45" x14ac:dyDescent="0.25">
      <c r="A1733" s="4">
        <v>43466</v>
      </c>
      <c r="B1733" t="s">
        <v>80</v>
      </c>
      <c r="C1733">
        <f>VLOOKUP(Table1[[#This Row],[Building]],Building_Areas,2,FALSE)</f>
        <v>92978</v>
      </c>
      <c r="D1733">
        <v>0</v>
      </c>
      <c r="F1733">
        <v>75863.568864367815</v>
      </c>
      <c r="G1733">
        <v>0.8159303153903914</v>
      </c>
      <c r="H1733">
        <v>10233.206896551719</v>
      </c>
      <c r="I1733">
        <v>12001.13333333333</v>
      </c>
      <c r="L1733">
        <v>0</v>
      </c>
      <c r="AF1733" s="9">
        <f>SUMIF(Table1[[#Headers],[Steam Consumption]:[CHW Consumption_2]], "Elec*",D1733:AE1733)</f>
        <v>22234.340229885049</v>
      </c>
      <c r="AG1733" s="9">
        <f>SUMIF(Table1[[#Headers],[Steam Consumption]:[CHW Consumption_2]], "Gas*",D1733:AE1733)</f>
        <v>0</v>
      </c>
      <c r="AH1733" s="9">
        <f>SUMIF(Table1[[#Headers],[Steam Consumption]:[CHW Consumption_2]], "Steam*",D1733:AE1733)</f>
        <v>0</v>
      </c>
      <c r="AI1733" s="9">
        <f>SUMIF(Table1[[#Headers],[Steam Consumption]:[CHW Consumption_2]], "HW *",D1733:AE1733)</f>
        <v>0</v>
      </c>
      <c r="AJ1733" s="9">
        <f>SUMIF(Table1[[#Headers],[Steam Consumption]:[CHW Consumption_2]], "CHW*",D1733:AE1733)</f>
        <v>0</v>
      </c>
      <c r="AK1733" s="9">
        <f>SUMIF(Table1[[#Headers],[Steam Consumption]:[CHW Consumption_2]], "DW*",D1733:AE1733)</f>
        <v>0</v>
      </c>
      <c r="AL1733" s="9">
        <f>Table1[[#This Row],[Total Elec Consumption]]*3.412</f>
        <v>75863.568864367786</v>
      </c>
      <c r="AM1733" s="9">
        <f>Table1[[#This Row],[Total Gas Consumption]]*1</f>
        <v>0</v>
      </c>
      <c r="AN1733" s="9">
        <f>Table1[[#This Row],[Total Steam Consumption]]*950/1000</f>
        <v>0</v>
      </c>
      <c r="AO1733" s="9">
        <f>Table1[[#This Row],[Total HW Consumption]]</f>
        <v>0</v>
      </c>
      <c r="AP1733" s="9">
        <f>Table1[[#This Row],[Total CHW Consumption]]</f>
        <v>0</v>
      </c>
      <c r="AQ1733" s="9">
        <f>Table1[[#This Row],[Total DW Consumption]]*0</f>
        <v>0</v>
      </c>
      <c r="AR1733" s="9">
        <f>SUM(Table1[[#This Row],[Total Elec Energy]:[Total DW Energy]])</f>
        <v>75863.568864367786</v>
      </c>
      <c r="AS1733" s="7">
        <f>IFERROR(Table1[[#This Row],[Total Building Energy (kBTU)]]/Table1[[#This Row],[Building Area]],0)</f>
        <v>0.81593031539039107</v>
      </c>
    </row>
    <row r="1734" spans="1:45" x14ac:dyDescent="0.25">
      <c r="A1734" s="4">
        <v>44562</v>
      </c>
      <c r="B1734" t="s">
        <v>110</v>
      </c>
      <c r="C1734">
        <f>VLOOKUP(Table1[[#This Row],[Building]],Building_Areas,2,FALSE)</f>
        <v>24062</v>
      </c>
      <c r="E1734">
        <v>339.45</v>
      </c>
      <c r="F1734">
        <v>19546.6656</v>
      </c>
      <c r="G1734">
        <v>0.81234583991355669</v>
      </c>
      <c r="H1734">
        <v>4079.6</v>
      </c>
      <c r="I1734">
        <v>1309.75</v>
      </c>
      <c r="L1734">
        <v>0</v>
      </c>
      <c r="AF1734" s="9">
        <f>SUMIF(Table1[[#Headers],[Steam Consumption]:[CHW Consumption_2]], "Elec*",D1734:AE1734)</f>
        <v>5728.8</v>
      </c>
      <c r="AG1734" s="9">
        <f>SUMIF(Table1[[#Headers],[Steam Consumption]:[CHW Consumption_2]], "Gas*",D1734:AE1734)</f>
        <v>0</v>
      </c>
      <c r="AH1734" s="9">
        <f>SUMIF(Table1[[#Headers],[Steam Consumption]:[CHW Consumption_2]], "Steam*",D1734:AE1734)</f>
        <v>0</v>
      </c>
      <c r="AI1734" s="9">
        <f>SUMIF(Table1[[#Headers],[Steam Consumption]:[CHW Consumption_2]], "HW *",D1734:AE1734)</f>
        <v>0</v>
      </c>
      <c r="AJ1734" s="9">
        <f>SUMIF(Table1[[#Headers],[Steam Consumption]:[CHW Consumption_2]], "CHW*",D1734:AE1734)</f>
        <v>0</v>
      </c>
      <c r="AK1734" s="9">
        <f>SUMIF(Table1[[#Headers],[Steam Consumption]:[CHW Consumption_2]], "DW*",D1734:AE1734)</f>
        <v>0</v>
      </c>
      <c r="AL1734" s="9">
        <f>Table1[[#This Row],[Total Elec Consumption]]*3.412</f>
        <v>19546.6656</v>
      </c>
      <c r="AM1734" s="9">
        <f>Table1[[#This Row],[Total Gas Consumption]]*1</f>
        <v>0</v>
      </c>
      <c r="AN1734" s="9">
        <f>Table1[[#This Row],[Total Steam Consumption]]*950/1000</f>
        <v>0</v>
      </c>
      <c r="AO1734" s="9">
        <f>Table1[[#This Row],[Total HW Consumption]]</f>
        <v>0</v>
      </c>
      <c r="AP1734" s="9">
        <f>Table1[[#This Row],[Total CHW Consumption]]</f>
        <v>0</v>
      </c>
      <c r="AQ1734" s="9">
        <f>Table1[[#This Row],[Total DW Consumption]]*0</f>
        <v>0</v>
      </c>
      <c r="AR1734" s="9">
        <f>SUM(Table1[[#This Row],[Total Elec Energy]:[Total DW Energy]])</f>
        <v>19546.6656</v>
      </c>
      <c r="AS1734" s="7">
        <f>IFERROR(Table1[[#This Row],[Total Building Energy (kBTU)]]/Table1[[#This Row],[Building Area]],0)</f>
        <v>0.81234583991355669</v>
      </c>
    </row>
    <row r="1735" spans="1:45" x14ac:dyDescent="0.25">
      <c r="A1735" s="4">
        <v>44228</v>
      </c>
      <c r="B1735" t="s">
        <v>73</v>
      </c>
      <c r="C1735">
        <f>VLOOKUP(Table1[[#This Row],[Building]],Building_Areas,2,FALSE)</f>
        <v>18360</v>
      </c>
      <c r="E1735">
        <v>4363.5200000000004</v>
      </c>
      <c r="F1735">
        <v>14888.330239999999</v>
      </c>
      <c r="G1735">
        <v>0.81091123311546842</v>
      </c>
      <c r="AF1735" s="9">
        <f>SUMIF(Table1[[#Headers],[Steam Consumption]:[CHW Consumption_2]], "Elec*",D1735:AE1735)</f>
        <v>4363.5200000000004</v>
      </c>
      <c r="AG1735" s="9">
        <f>SUMIF(Table1[[#Headers],[Steam Consumption]:[CHW Consumption_2]], "Gas*",D1735:AE1735)</f>
        <v>0</v>
      </c>
      <c r="AH1735" s="9">
        <f>SUMIF(Table1[[#Headers],[Steam Consumption]:[CHW Consumption_2]], "Steam*",D1735:AE1735)</f>
        <v>0</v>
      </c>
      <c r="AI1735" s="9">
        <f>SUMIF(Table1[[#Headers],[Steam Consumption]:[CHW Consumption_2]], "HW *",D1735:AE1735)</f>
        <v>0</v>
      </c>
      <c r="AJ1735" s="9">
        <f>SUMIF(Table1[[#Headers],[Steam Consumption]:[CHW Consumption_2]], "CHW*",D1735:AE1735)</f>
        <v>0</v>
      </c>
      <c r="AK1735" s="9">
        <f>SUMIF(Table1[[#Headers],[Steam Consumption]:[CHW Consumption_2]], "DW*",D1735:AE1735)</f>
        <v>0</v>
      </c>
      <c r="AL1735" s="9">
        <f>Table1[[#This Row],[Total Elec Consumption]]*3.412</f>
        <v>14888.330240000001</v>
      </c>
      <c r="AM1735" s="9">
        <f>Table1[[#This Row],[Total Gas Consumption]]*1</f>
        <v>0</v>
      </c>
      <c r="AN1735" s="9">
        <f>Table1[[#This Row],[Total Steam Consumption]]*950/1000</f>
        <v>0</v>
      </c>
      <c r="AO1735" s="9">
        <f>Table1[[#This Row],[Total HW Consumption]]</f>
        <v>0</v>
      </c>
      <c r="AP1735" s="9">
        <f>Table1[[#This Row],[Total CHW Consumption]]</f>
        <v>0</v>
      </c>
      <c r="AQ1735" s="9">
        <f>Table1[[#This Row],[Total DW Consumption]]*0</f>
        <v>0</v>
      </c>
      <c r="AR1735" s="9">
        <f>SUM(Table1[[#This Row],[Total Elec Energy]:[Total DW Energy]])</f>
        <v>14888.330240000001</v>
      </c>
      <c r="AS1735" s="7">
        <f>IFERROR(Table1[[#This Row],[Total Building Energy (kBTU)]]/Table1[[#This Row],[Building Area]],0)</f>
        <v>0.81091123311546842</v>
      </c>
    </row>
    <row r="1736" spans="1:45" x14ac:dyDescent="0.25">
      <c r="A1736" s="4">
        <v>43344</v>
      </c>
      <c r="B1736" t="s">
        <v>73</v>
      </c>
      <c r="C1736">
        <f>VLOOKUP(Table1[[#This Row],[Building]],Building_Areas,2,FALSE)</f>
        <v>18360</v>
      </c>
      <c r="E1736">
        <v>4361.1111111111113</v>
      </c>
      <c r="F1736">
        <v>14880.111111111109</v>
      </c>
      <c r="G1736">
        <v>0.81046356814330667</v>
      </c>
      <c r="AF1736" s="9">
        <f>SUMIF(Table1[[#Headers],[Steam Consumption]:[CHW Consumption_2]], "Elec*",D1736:AE1736)</f>
        <v>4361.1111111111113</v>
      </c>
      <c r="AG1736" s="9">
        <f>SUMIF(Table1[[#Headers],[Steam Consumption]:[CHW Consumption_2]], "Gas*",D1736:AE1736)</f>
        <v>0</v>
      </c>
      <c r="AH1736" s="9">
        <f>SUMIF(Table1[[#Headers],[Steam Consumption]:[CHW Consumption_2]], "Steam*",D1736:AE1736)</f>
        <v>0</v>
      </c>
      <c r="AI1736" s="9">
        <f>SUMIF(Table1[[#Headers],[Steam Consumption]:[CHW Consumption_2]], "HW *",D1736:AE1736)</f>
        <v>0</v>
      </c>
      <c r="AJ1736" s="9">
        <f>SUMIF(Table1[[#Headers],[Steam Consumption]:[CHW Consumption_2]], "CHW*",D1736:AE1736)</f>
        <v>0</v>
      </c>
      <c r="AK1736" s="9">
        <f>SUMIF(Table1[[#Headers],[Steam Consumption]:[CHW Consumption_2]], "DW*",D1736:AE1736)</f>
        <v>0</v>
      </c>
      <c r="AL1736" s="9">
        <f>Table1[[#This Row],[Total Elec Consumption]]*3.412</f>
        <v>14880.111111111111</v>
      </c>
      <c r="AM1736" s="9">
        <f>Table1[[#This Row],[Total Gas Consumption]]*1</f>
        <v>0</v>
      </c>
      <c r="AN1736" s="9">
        <f>Table1[[#This Row],[Total Steam Consumption]]*950/1000</f>
        <v>0</v>
      </c>
      <c r="AO1736" s="9">
        <f>Table1[[#This Row],[Total HW Consumption]]</f>
        <v>0</v>
      </c>
      <c r="AP1736" s="9">
        <f>Table1[[#This Row],[Total CHW Consumption]]</f>
        <v>0</v>
      </c>
      <c r="AQ1736" s="9">
        <f>Table1[[#This Row],[Total DW Consumption]]*0</f>
        <v>0</v>
      </c>
      <c r="AR1736" s="9">
        <f>SUM(Table1[[#This Row],[Total Elec Energy]:[Total DW Energy]])</f>
        <v>14880.111111111111</v>
      </c>
      <c r="AS1736" s="7">
        <f>IFERROR(Table1[[#This Row],[Total Building Energy (kBTU)]]/Table1[[#This Row],[Building Area]],0)</f>
        <v>0.81046356814330667</v>
      </c>
    </row>
    <row r="1737" spans="1:45" x14ac:dyDescent="0.25">
      <c r="A1737" s="4">
        <v>44378</v>
      </c>
      <c r="B1737" t="s">
        <v>110</v>
      </c>
      <c r="C1737">
        <f>VLOOKUP(Table1[[#This Row],[Building]],Building_Areas,2,FALSE)</f>
        <v>24062</v>
      </c>
      <c r="E1737">
        <v>467</v>
      </c>
      <c r="F1737">
        <v>19477.523857142849</v>
      </c>
      <c r="G1737">
        <v>0.80947235712504584</v>
      </c>
      <c r="H1737">
        <v>2880</v>
      </c>
      <c r="I1737">
        <v>2361.5357142857142</v>
      </c>
      <c r="L1737">
        <v>0</v>
      </c>
      <c r="AF1737" s="9">
        <f>SUMIF(Table1[[#Headers],[Steam Consumption]:[CHW Consumption_2]], "Elec*",D1737:AE1737)</f>
        <v>5708.5357142857138</v>
      </c>
      <c r="AG1737" s="9">
        <f>SUMIF(Table1[[#Headers],[Steam Consumption]:[CHW Consumption_2]], "Gas*",D1737:AE1737)</f>
        <v>0</v>
      </c>
      <c r="AH1737" s="9">
        <f>SUMIF(Table1[[#Headers],[Steam Consumption]:[CHW Consumption_2]], "Steam*",D1737:AE1737)</f>
        <v>0</v>
      </c>
      <c r="AI1737" s="9">
        <f>SUMIF(Table1[[#Headers],[Steam Consumption]:[CHW Consumption_2]], "HW *",D1737:AE1737)</f>
        <v>0</v>
      </c>
      <c r="AJ1737" s="9">
        <f>SUMIF(Table1[[#Headers],[Steam Consumption]:[CHW Consumption_2]], "CHW*",D1737:AE1737)</f>
        <v>0</v>
      </c>
      <c r="AK1737" s="9">
        <f>SUMIF(Table1[[#Headers],[Steam Consumption]:[CHW Consumption_2]], "DW*",D1737:AE1737)</f>
        <v>0</v>
      </c>
      <c r="AL1737" s="9">
        <f>Table1[[#This Row],[Total Elec Consumption]]*3.412</f>
        <v>19477.523857142856</v>
      </c>
      <c r="AM1737" s="9">
        <f>Table1[[#This Row],[Total Gas Consumption]]*1</f>
        <v>0</v>
      </c>
      <c r="AN1737" s="9">
        <f>Table1[[#This Row],[Total Steam Consumption]]*950/1000</f>
        <v>0</v>
      </c>
      <c r="AO1737" s="9">
        <f>Table1[[#This Row],[Total HW Consumption]]</f>
        <v>0</v>
      </c>
      <c r="AP1737" s="9">
        <f>Table1[[#This Row],[Total CHW Consumption]]</f>
        <v>0</v>
      </c>
      <c r="AQ1737" s="9">
        <f>Table1[[#This Row],[Total DW Consumption]]*0</f>
        <v>0</v>
      </c>
      <c r="AR1737" s="9">
        <f>SUM(Table1[[#This Row],[Total Elec Energy]:[Total DW Energy]])</f>
        <v>19477.523857142856</v>
      </c>
      <c r="AS1737" s="7">
        <f>IFERROR(Table1[[#This Row],[Total Building Energy (kBTU)]]/Table1[[#This Row],[Building Area]],0)</f>
        <v>0.80947235712504595</v>
      </c>
    </row>
    <row r="1738" spans="1:45" x14ac:dyDescent="0.25">
      <c r="A1738" s="4">
        <v>44287</v>
      </c>
      <c r="B1738" t="s">
        <v>80</v>
      </c>
      <c r="C1738">
        <f>VLOOKUP(Table1[[#This Row],[Building]],Building_Areas,2,FALSE)</f>
        <v>92978</v>
      </c>
      <c r="D1738">
        <v>0</v>
      </c>
      <c r="F1738">
        <v>75111.768000000011</v>
      </c>
      <c r="G1738">
        <v>0.80784452236012827</v>
      </c>
      <c r="H1738">
        <v>12381</v>
      </c>
      <c r="I1738">
        <v>9633</v>
      </c>
      <c r="L1738">
        <v>0</v>
      </c>
      <c r="AF1738" s="9">
        <f>SUMIF(Table1[[#Headers],[Steam Consumption]:[CHW Consumption_2]], "Elec*",D1738:AE1738)</f>
        <v>22014</v>
      </c>
      <c r="AG1738" s="9">
        <f>SUMIF(Table1[[#Headers],[Steam Consumption]:[CHW Consumption_2]], "Gas*",D1738:AE1738)</f>
        <v>0</v>
      </c>
      <c r="AH1738" s="9">
        <f>SUMIF(Table1[[#Headers],[Steam Consumption]:[CHW Consumption_2]], "Steam*",D1738:AE1738)</f>
        <v>0</v>
      </c>
      <c r="AI1738" s="9">
        <f>SUMIF(Table1[[#Headers],[Steam Consumption]:[CHW Consumption_2]], "HW *",D1738:AE1738)</f>
        <v>0</v>
      </c>
      <c r="AJ1738" s="9">
        <f>SUMIF(Table1[[#Headers],[Steam Consumption]:[CHW Consumption_2]], "CHW*",D1738:AE1738)</f>
        <v>0</v>
      </c>
      <c r="AK1738" s="9">
        <f>SUMIF(Table1[[#Headers],[Steam Consumption]:[CHW Consumption_2]], "DW*",D1738:AE1738)</f>
        <v>0</v>
      </c>
      <c r="AL1738" s="9">
        <f>Table1[[#This Row],[Total Elec Consumption]]*3.412</f>
        <v>75111.767999999996</v>
      </c>
      <c r="AM1738" s="9">
        <f>Table1[[#This Row],[Total Gas Consumption]]*1</f>
        <v>0</v>
      </c>
      <c r="AN1738" s="9">
        <f>Table1[[#This Row],[Total Steam Consumption]]*950/1000</f>
        <v>0</v>
      </c>
      <c r="AO1738" s="9">
        <f>Table1[[#This Row],[Total HW Consumption]]</f>
        <v>0</v>
      </c>
      <c r="AP1738" s="9">
        <f>Table1[[#This Row],[Total CHW Consumption]]</f>
        <v>0</v>
      </c>
      <c r="AQ1738" s="9">
        <f>Table1[[#This Row],[Total DW Consumption]]*0</f>
        <v>0</v>
      </c>
      <c r="AR1738" s="9">
        <f>SUM(Table1[[#This Row],[Total Elec Energy]:[Total DW Energy]])</f>
        <v>75111.767999999996</v>
      </c>
      <c r="AS1738" s="7">
        <f>IFERROR(Table1[[#This Row],[Total Building Energy (kBTU)]]/Table1[[#This Row],[Building Area]],0)</f>
        <v>0.80784452236012816</v>
      </c>
    </row>
    <row r="1739" spans="1:45" x14ac:dyDescent="0.25">
      <c r="A1739" s="4">
        <v>44562</v>
      </c>
      <c r="B1739" t="s">
        <v>80</v>
      </c>
      <c r="C1739">
        <f>VLOOKUP(Table1[[#This Row],[Building]],Building_Areas,2,FALSE)</f>
        <v>92978</v>
      </c>
      <c r="D1739">
        <v>0</v>
      </c>
      <c r="F1739">
        <v>74533.750828571414</v>
      </c>
      <c r="G1739">
        <v>0.80162781333833177</v>
      </c>
      <c r="H1739">
        <v>10228.450000000001</v>
      </c>
      <c r="I1739">
        <v>11616.142857142861</v>
      </c>
      <c r="L1739">
        <v>0</v>
      </c>
      <c r="AF1739" s="9">
        <f>SUMIF(Table1[[#Headers],[Steam Consumption]:[CHW Consumption_2]], "Elec*",D1739:AE1739)</f>
        <v>21844.592857142859</v>
      </c>
      <c r="AG1739" s="9">
        <f>SUMIF(Table1[[#Headers],[Steam Consumption]:[CHW Consumption_2]], "Gas*",D1739:AE1739)</f>
        <v>0</v>
      </c>
      <c r="AH1739" s="9">
        <f>SUMIF(Table1[[#Headers],[Steam Consumption]:[CHW Consumption_2]], "Steam*",D1739:AE1739)</f>
        <v>0</v>
      </c>
      <c r="AI1739" s="9">
        <f>SUMIF(Table1[[#Headers],[Steam Consumption]:[CHW Consumption_2]], "HW *",D1739:AE1739)</f>
        <v>0</v>
      </c>
      <c r="AJ1739" s="9">
        <f>SUMIF(Table1[[#Headers],[Steam Consumption]:[CHW Consumption_2]], "CHW*",D1739:AE1739)</f>
        <v>0</v>
      </c>
      <c r="AK1739" s="9">
        <f>SUMIF(Table1[[#Headers],[Steam Consumption]:[CHW Consumption_2]], "DW*",D1739:AE1739)</f>
        <v>0</v>
      </c>
      <c r="AL1739" s="9">
        <f>Table1[[#This Row],[Total Elec Consumption]]*3.412</f>
        <v>74533.750828571428</v>
      </c>
      <c r="AM1739" s="9">
        <f>Table1[[#This Row],[Total Gas Consumption]]*1</f>
        <v>0</v>
      </c>
      <c r="AN1739" s="9">
        <f>Table1[[#This Row],[Total Steam Consumption]]*950/1000</f>
        <v>0</v>
      </c>
      <c r="AO1739" s="9">
        <f>Table1[[#This Row],[Total HW Consumption]]</f>
        <v>0</v>
      </c>
      <c r="AP1739" s="9">
        <f>Table1[[#This Row],[Total CHW Consumption]]</f>
        <v>0</v>
      </c>
      <c r="AQ1739" s="9">
        <f>Table1[[#This Row],[Total DW Consumption]]*0</f>
        <v>0</v>
      </c>
      <c r="AR1739" s="9">
        <f>SUM(Table1[[#This Row],[Total Elec Energy]:[Total DW Energy]])</f>
        <v>74533.750828571428</v>
      </c>
      <c r="AS1739" s="7">
        <f>IFERROR(Table1[[#This Row],[Total Building Energy (kBTU)]]/Table1[[#This Row],[Building Area]],0)</f>
        <v>0.801627813338332</v>
      </c>
    </row>
    <row r="1740" spans="1:45" x14ac:dyDescent="0.25">
      <c r="A1740" s="4">
        <v>43313</v>
      </c>
      <c r="B1740" t="s">
        <v>79</v>
      </c>
      <c r="C1740">
        <f>VLOOKUP(Table1[[#This Row],[Building]],Building_Areas,2,FALSE)</f>
        <v>24894</v>
      </c>
      <c r="E1740">
        <v>5847.6428571428414</v>
      </c>
      <c r="F1740">
        <v>19952.157428571369</v>
      </c>
      <c r="G1740">
        <v>0.80148459181213838</v>
      </c>
      <c r="J1740">
        <v>0</v>
      </c>
      <c r="AF1740" s="9">
        <f>SUMIF(Table1[[#Headers],[Steam Consumption]:[CHW Consumption_2]], "Elec*",D1740:AE1740)</f>
        <v>5847.6428571428414</v>
      </c>
      <c r="AG1740" s="9">
        <f>SUMIF(Table1[[#Headers],[Steam Consumption]:[CHW Consumption_2]], "Gas*",D1740:AE1740)</f>
        <v>0</v>
      </c>
      <c r="AH1740" s="9">
        <f>SUMIF(Table1[[#Headers],[Steam Consumption]:[CHW Consumption_2]], "Steam*",D1740:AE1740)</f>
        <v>0</v>
      </c>
      <c r="AI1740" s="9">
        <f>SUMIF(Table1[[#Headers],[Steam Consumption]:[CHW Consumption_2]], "HW *",D1740:AE1740)</f>
        <v>0</v>
      </c>
      <c r="AJ1740" s="9">
        <f>SUMIF(Table1[[#Headers],[Steam Consumption]:[CHW Consumption_2]], "CHW*",D1740:AE1740)</f>
        <v>0</v>
      </c>
      <c r="AK1740" s="9">
        <f>SUMIF(Table1[[#Headers],[Steam Consumption]:[CHW Consumption_2]], "DW*",D1740:AE1740)</f>
        <v>0</v>
      </c>
      <c r="AL1740" s="9">
        <f>Table1[[#This Row],[Total Elec Consumption]]*3.412</f>
        <v>19952.157428571376</v>
      </c>
      <c r="AM1740" s="9">
        <f>Table1[[#This Row],[Total Gas Consumption]]*1</f>
        <v>0</v>
      </c>
      <c r="AN1740" s="9">
        <f>Table1[[#This Row],[Total Steam Consumption]]*950/1000</f>
        <v>0</v>
      </c>
      <c r="AO1740" s="9">
        <f>Table1[[#This Row],[Total HW Consumption]]</f>
        <v>0</v>
      </c>
      <c r="AP1740" s="9">
        <f>Table1[[#This Row],[Total CHW Consumption]]</f>
        <v>0</v>
      </c>
      <c r="AQ1740" s="9">
        <f>Table1[[#This Row],[Total DW Consumption]]*0</f>
        <v>0</v>
      </c>
      <c r="AR1740" s="9">
        <f>SUM(Table1[[#This Row],[Total Elec Energy]:[Total DW Energy]])</f>
        <v>19952.157428571376</v>
      </c>
      <c r="AS1740" s="7">
        <f>IFERROR(Table1[[#This Row],[Total Building Energy (kBTU)]]/Table1[[#This Row],[Building Area]],0)</f>
        <v>0.80148459181213849</v>
      </c>
    </row>
    <row r="1741" spans="1:45" x14ac:dyDescent="0.25">
      <c r="A1741" s="4">
        <v>43282</v>
      </c>
      <c r="B1741" t="s">
        <v>73</v>
      </c>
      <c r="C1741">
        <f>VLOOKUP(Table1[[#This Row],[Building]],Building_Areas,2,FALSE)</f>
        <v>18360</v>
      </c>
      <c r="E1741">
        <v>4300.8571428570431</v>
      </c>
      <c r="F1741">
        <v>14674.52457142823</v>
      </c>
      <c r="G1741">
        <v>0.79926604419543734</v>
      </c>
      <c r="AF1741" s="9">
        <f>SUMIF(Table1[[#Headers],[Steam Consumption]:[CHW Consumption_2]], "Elec*",D1741:AE1741)</f>
        <v>4300.8571428570431</v>
      </c>
      <c r="AG1741" s="9">
        <f>SUMIF(Table1[[#Headers],[Steam Consumption]:[CHW Consumption_2]], "Gas*",D1741:AE1741)</f>
        <v>0</v>
      </c>
      <c r="AH1741" s="9">
        <f>SUMIF(Table1[[#Headers],[Steam Consumption]:[CHW Consumption_2]], "Steam*",D1741:AE1741)</f>
        <v>0</v>
      </c>
      <c r="AI1741" s="9">
        <f>SUMIF(Table1[[#Headers],[Steam Consumption]:[CHW Consumption_2]], "HW *",D1741:AE1741)</f>
        <v>0</v>
      </c>
      <c r="AJ1741" s="9">
        <f>SUMIF(Table1[[#Headers],[Steam Consumption]:[CHW Consumption_2]], "CHW*",D1741:AE1741)</f>
        <v>0</v>
      </c>
      <c r="AK1741" s="9">
        <f>SUMIF(Table1[[#Headers],[Steam Consumption]:[CHW Consumption_2]], "DW*",D1741:AE1741)</f>
        <v>0</v>
      </c>
      <c r="AL1741" s="9">
        <f>Table1[[#This Row],[Total Elec Consumption]]*3.412</f>
        <v>14674.52457142823</v>
      </c>
      <c r="AM1741" s="9">
        <f>Table1[[#This Row],[Total Gas Consumption]]*1</f>
        <v>0</v>
      </c>
      <c r="AN1741" s="9">
        <f>Table1[[#This Row],[Total Steam Consumption]]*950/1000</f>
        <v>0</v>
      </c>
      <c r="AO1741" s="9">
        <f>Table1[[#This Row],[Total HW Consumption]]</f>
        <v>0</v>
      </c>
      <c r="AP1741" s="9">
        <f>Table1[[#This Row],[Total CHW Consumption]]</f>
        <v>0</v>
      </c>
      <c r="AQ1741" s="9">
        <f>Table1[[#This Row],[Total DW Consumption]]*0</f>
        <v>0</v>
      </c>
      <c r="AR1741" s="9">
        <f>SUM(Table1[[#This Row],[Total Elec Energy]:[Total DW Energy]])</f>
        <v>14674.52457142823</v>
      </c>
      <c r="AS1741" s="7">
        <f>IFERROR(Table1[[#This Row],[Total Building Energy (kBTU)]]/Table1[[#This Row],[Building Area]],0)</f>
        <v>0.79926604419543734</v>
      </c>
    </row>
    <row r="1742" spans="1:45" x14ac:dyDescent="0.25">
      <c r="A1742" s="4">
        <v>43586</v>
      </c>
      <c r="B1742" t="s">
        <v>66</v>
      </c>
      <c r="C1742">
        <f>VLOOKUP(Table1[[#This Row],[Building]],Building_Areas,2,FALSE)</f>
        <v>39542</v>
      </c>
      <c r="D1742">
        <v>3341.1111111111109</v>
      </c>
      <c r="E1742">
        <v>8286.1851851851861</v>
      </c>
      <c r="F1742">
        <v>3075365.7971851849</v>
      </c>
      <c r="G1742">
        <v>77.774664842071346</v>
      </c>
      <c r="AF1742" s="9">
        <f>SUMIF(Table1[[#Headers],[Steam Consumption]:[CHW Consumption_2]], "Elec*",D1742:AE1742)</f>
        <v>8286.1851851851861</v>
      </c>
      <c r="AG1742" s="9">
        <f>SUMIF(Table1[[#Headers],[Steam Consumption]:[CHW Consumption_2]], "Gas*",D1742:AE1742)</f>
        <v>0</v>
      </c>
      <c r="AH1742" s="9">
        <f>SUMIF(Table1[[#Headers],[Steam Consumption]:[CHW Consumption_2]], "Steam*",D1742:AE1742)</f>
        <v>3341.1111111111109</v>
      </c>
      <c r="AI1742" s="9">
        <f>SUMIF(Table1[[#Headers],[Steam Consumption]:[CHW Consumption_2]], "HW *",D1742:AE1742)</f>
        <v>0</v>
      </c>
      <c r="AJ1742" s="9">
        <f>SUMIF(Table1[[#Headers],[Steam Consumption]:[CHW Consumption_2]], "CHW*",D1742:AE1742)</f>
        <v>0</v>
      </c>
      <c r="AK1742" s="9">
        <f>SUMIF(Table1[[#Headers],[Steam Consumption]:[CHW Consumption_2]], "DW*",D1742:AE1742)</f>
        <v>0</v>
      </c>
      <c r="AL1742" s="9">
        <f>Table1[[#This Row],[Total Elec Consumption]]*3.412</f>
        <v>28272.463851851855</v>
      </c>
      <c r="AM1742" s="9">
        <f>Table1[[#This Row],[Total Gas Consumption]]*1</f>
        <v>0</v>
      </c>
      <c r="AN1742" s="9">
        <f>Table1[[#This Row],[Total Steam Consumption]]*950/1000</f>
        <v>3174.0555555555557</v>
      </c>
      <c r="AO1742" s="9">
        <f>Table1[[#This Row],[Total HW Consumption]]</f>
        <v>0</v>
      </c>
      <c r="AP1742" s="9">
        <f>Table1[[#This Row],[Total CHW Consumption]]</f>
        <v>0</v>
      </c>
      <c r="AQ1742" s="9">
        <f>Table1[[#This Row],[Total DW Consumption]]*0</f>
        <v>0</v>
      </c>
      <c r="AR1742" s="9">
        <f>SUM(Table1[[#This Row],[Total Elec Energy]:[Total DW Energy]])</f>
        <v>31446.51940740741</v>
      </c>
      <c r="AS1742" s="7">
        <f>IFERROR(Table1[[#This Row],[Total Building Energy (kBTU)]]/Table1[[#This Row],[Building Area]],0)</f>
        <v>0.79526881309512443</v>
      </c>
    </row>
    <row r="1743" spans="1:45" x14ac:dyDescent="0.25">
      <c r="A1743" s="4">
        <v>43405</v>
      </c>
      <c r="B1743" t="s">
        <v>66</v>
      </c>
      <c r="C1743">
        <f>VLOOKUP(Table1[[#This Row],[Building]],Building_Areas,2,FALSE)</f>
        <v>39542</v>
      </c>
      <c r="D1743">
        <v>4762.5</v>
      </c>
      <c r="E1743">
        <v>7890</v>
      </c>
      <c r="F1743">
        <v>4370320.68</v>
      </c>
      <c r="G1743">
        <v>110.52351120327749</v>
      </c>
      <c r="AF1743" s="9">
        <f>SUMIF(Table1[[#Headers],[Steam Consumption]:[CHW Consumption_2]], "Elec*",D1743:AE1743)</f>
        <v>7890</v>
      </c>
      <c r="AG1743" s="9">
        <f>SUMIF(Table1[[#Headers],[Steam Consumption]:[CHW Consumption_2]], "Gas*",D1743:AE1743)</f>
        <v>0</v>
      </c>
      <c r="AH1743" s="9">
        <f>SUMIF(Table1[[#Headers],[Steam Consumption]:[CHW Consumption_2]], "Steam*",D1743:AE1743)</f>
        <v>4762.5</v>
      </c>
      <c r="AI1743" s="9">
        <f>SUMIF(Table1[[#Headers],[Steam Consumption]:[CHW Consumption_2]], "HW *",D1743:AE1743)</f>
        <v>0</v>
      </c>
      <c r="AJ1743" s="9">
        <f>SUMIF(Table1[[#Headers],[Steam Consumption]:[CHW Consumption_2]], "CHW*",D1743:AE1743)</f>
        <v>0</v>
      </c>
      <c r="AK1743" s="9">
        <f>SUMIF(Table1[[#Headers],[Steam Consumption]:[CHW Consumption_2]], "DW*",D1743:AE1743)</f>
        <v>0</v>
      </c>
      <c r="AL1743" s="9">
        <f>Table1[[#This Row],[Total Elec Consumption]]*3.412</f>
        <v>26920.68</v>
      </c>
      <c r="AM1743" s="9">
        <f>Table1[[#This Row],[Total Gas Consumption]]*1</f>
        <v>0</v>
      </c>
      <c r="AN1743" s="9">
        <f>Table1[[#This Row],[Total Steam Consumption]]*950/1000</f>
        <v>4524.375</v>
      </c>
      <c r="AO1743" s="9">
        <f>Table1[[#This Row],[Total HW Consumption]]</f>
        <v>0</v>
      </c>
      <c r="AP1743" s="9">
        <f>Table1[[#This Row],[Total CHW Consumption]]</f>
        <v>0</v>
      </c>
      <c r="AQ1743" s="9">
        <f>Table1[[#This Row],[Total DW Consumption]]*0</f>
        <v>0</v>
      </c>
      <c r="AR1743" s="9">
        <f>SUM(Table1[[#This Row],[Total Elec Energy]:[Total DW Energy]])</f>
        <v>31445.055</v>
      </c>
      <c r="AS1743" s="7">
        <f>IFERROR(Table1[[#This Row],[Total Building Energy (kBTU)]]/Table1[[#This Row],[Building Area]],0)</f>
        <v>0.79523177886803909</v>
      </c>
    </row>
    <row r="1744" spans="1:45" x14ac:dyDescent="0.25">
      <c r="A1744" s="4">
        <v>44470</v>
      </c>
      <c r="B1744" t="s">
        <v>124</v>
      </c>
      <c r="C1744">
        <f>VLOOKUP(Table1[[#This Row],[Building]],Building_Areas,2,FALSE)</f>
        <v>33317</v>
      </c>
      <c r="E1744">
        <v>5819.1428571428578</v>
      </c>
      <c r="F1744">
        <v>662303.19129064039</v>
      </c>
      <c r="G1744">
        <v>19.878836368539801</v>
      </c>
      <c r="J1744">
        <v>6424.4827586206893</v>
      </c>
      <c r="AF1744" s="9">
        <f>SUMIF(Table1[[#Headers],[Steam Consumption]:[CHW Consumption_2]], "Elec*",D1744:AE1744)</f>
        <v>5819.1428571428578</v>
      </c>
      <c r="AG1744" s="9">
        <f>SUMIF(Table1[[#Headers],[Steam Consumption]:[CHW Consumption_2]], "Gas*",D1744:AE1744)</f>
        <v>6424.4827586206893</v>
      </c>
      <c r="AH1744" s="9">
        <f>SUMIF(Table1[[#Headers],[Steam Consumption]:[CHW Consumption_2]], "Steam*",D1744:AE1744)</f>
        <v>0</v>
      </c>
      <c r="AI1744" s="9">
        <f>SUMIF(Table1[[#Headers],[Steam Consumption]:[CHW Consumption_2]], "HW *",D1744:AE1744)</f>
        <v>0</v>
      </c>
      <c r="AJ1744" s="9">
        <f>SUMIF(Table1[[#Headers],[Steam Consumption]:[CHW Consumption_2]], "CHW*",D1744:AE1744)</f>
        <v>0</v>
      </c>
      <c r="AK1744" s="9">
        <f>SUMIF(Table1[[#Headers],[Steam Consumption]:[CHW Consumption_2]], "DW*",D1744:AE1744)</f>
        <v>0</v>
      </c>
      <c r="AL1744" s="9">
        <f>Table1[[#This Row],[Total Elec Consumption]]*3.412</f>
        <v>19854.915428571432</v>
      </c>
      <c r="AM1744" s="9">
        <f>Table1[[#This Row],[Total Gas Consumption]]*1</f>
        <v>6424.4827586206893</v>
      </c>
      <c r="AN1744" s="9">
        <f>Table1[[#This Row],[Total Steam Consumption]]*950/1000</f>
        <v>0</v>
      </c>
      <c r="AO1744" s="9">
        <f>Table1[[#This Row],[Total HW Consumption]]</f>
        <v>0</v>
      </c>
      <c r="AP1744" s="9">
        <f>Table1[[#This Row],[Total CHW Consumption]]</f>
        <v>0</v>
      </c>
      <c r="AQ1744" s="9">
        <f>Table1[[#This Row],[Total DW Consumption]]*0</f>
        <v>0</v>
      </c>
      <c r="AR1744" s="9">
        <f>SUM(Table1[[#This Row],[Total Elec Energy]:[Total DW Energy]])</f>
        <v>26279.398187192121</v>
      </c>
      <c r="AS1744" s="7">
        <f>IFERROR(Table1[[#This Row],[Total Building Energy (kBTU)]]/Table1[[#This Row],[Building Area]],0)</f>
        <v>0.78876844215241826</v>
      </c>
    </row>
    <row r="1745" spans="1:45" x14ac:dyDescent="0.25">
      <c r="A1745" s="4">
        <v>44440</v>
      </c>
      <c r="B1745" t="s">
        <v>109</v>
      </c>
      <c r="C1745">
        <f>VLOOKUP(Table1[[#This Row],[Building]],Building_Areas,2,FALSE)</f>
        <v>30886</v>
      </c>
      <c r="E1745">
        <v>6988</v>
      </c>
      <c r="F1745">
        <v>23843.542206896549</v>
      </c>
      <c r="G1745">
        <v>0.77198543699075806</v>
      </c>
      <c r="K1745">
        <v>0</v>
      </c>
      <c r="N1745">
        <v>486.20689655172418</v>
      </c>
      <c r="AF1745" s="9">
        <f>SUMIF(Table1[[#Headers],[Steam Consumption]:[CHW Consumption_2]], "Elec*",D1745:AE1745)</f>
        <v>6988</v>
      </c>
      <c r="AG1745" s="9">
        <f>SUMIF(Table1[[#Headers],[Steam Consumption]:[CHW Consumption_2]], "Gas*",D1745:AE1745)</f>
        <v>0</v>
      </c>
      <c r="AH1745" s="9">
        <f>SUMIF(Table1[[#Headers],[Steam Consumption]:[CHW Consumption_2]], "Steam*",D1745:AE1745)</f>
        <v>0</v>
      </c>
      <c r="AI1745" s="9">
        <f>SUMIF(Table1[[#Headers],[Steam Consumption]:[CHW Consumption_2]], "HW *",D1745:AE1745)</f>
        <v>0</v>
      </c>
      <c r="AJ1745" s="9">
        <f>SUMIF(Table1[[#Headers],[Steam Consumption]:[CHW Consumption_2]], "CHW*",D1745:AE1745)</f>
        <v>486.20689655172418</v>
      </c>
      <c r="AK1745" s="9">
        <f>SUMIF(Table1[[#Headers],[Steam Consumption]:[CHW Consumption_2]], "DW*",D1745:AE1745)</f>
        <v>0</v>
      </c>
      <c r="AL1745" s="9">
        <f>Table1[[#This Row],[Total Elec Consumption]]*3.412</f>
        <v>23843.056</v>
      </c>
      <c r="AM1745" s="9">
        <f>Table1[[#This Row],[Total Gas Consumption]]*1</f>
        <v>0</v>
      </c>
      <c r="AN1745" s="9">
        <f>Table1[[#This Row],[Total Steam Consumption]]*950/1000</f>
        <v>0</v>
      </c>
      <c r="AO1745" s="9">
        <f>Table1[[#This Row],[Total HW Consumption]]</f>
        <v>0</v>
      </c>
      <c r="AP1745" s="9">
        <f>Table1[[#This Row],[Total CHW Consumption]]</f>
        <v>486.20689655172418</v>
      </c>
      <c r="AQ1745" s="9">
        <f>Table1[[#This Row],[Total DW Consumption]]*0</f>
        <v>0</v>
      </c>
      <c r="AR1745" s="9">
        <f>SUM(Table1[[#This Row],[Total Elec Energy]:[Total DW Energy]])</f>
        <v>24329.262896551725</v>
      </c>
      <c r="AS1745" s="7">
        <f>IFERROR(Table1[[#This Row],[Total Building Energy (kBTU)]]/Table1[[#This Row],[Building Area]],0)</f>
        <v>0.78771167831871158</v>
      </c>
    </row>
    <row r="1746" spans="1:45" x14ac:dyDescent="0.25">
      <c r="A1746" s="4">
        <v>44013</v>
      </c>
      <c r="B1746" t="s">
        <v>124</v>
      </c>
      <c r="C1746">
        <f>VLOOKUP(Table1[[#This Row],[Building]],Building_Areas,2,FALSE)</f>
        <v>33317</v>
      </c>
      <c r="E1746">
        <v>7657</v>
      </c>
      <c r="F1746">
        <v>26125.684000000001</v>
      </c>
      <c r="G1746">
        <v>0.78415475583035688</v>
      </c>
      <c r="J1746">
        <v>0</v>
      </c>
      <c r="AF1746" s="9">
        <f>SUMIF(Table1[[#Headers],[Steam Consumption]:[CHW Consumption_2]], "Elec*",D1746:AE1746)</f>
        <v>7657</v>
      </c>
      <c r="AG1746" s="9">
        <f>SUMIF(Table1[[#Headers],[Steam Consumption]:[CHW Consumption_2]], "Gas*",D1746:AE1746)</f>
        <v>0</v>
      </c>
      <c r="AH1746" s="9">
        <f>SUMIF(Table1[[#Headers],[Steam Consumption]:[CHW Consumption_2]], "Steam*",D1746:AE1746)</f>
        <v>0</v>
      </c>
      <c r="AI1746" s="9">
        <f>SUMIF(Table1[[#Headers],[Steam Consumption]:[CHW Consumption_2]], "HW *",D1746:AE1746)</f>
        <v>0</v>
      </c>
      <c r="AJ1746" s="9">
        <f>SUMIF(Table1[[#Headers],[Steam Consumption]:[CHW Consumption_2]], "CHW*",D1746:AE1746)</f>
        <v>0</v>
      </c>
      <c r="AK1746" s="9">
        <f>SUMIF(Table1[[#Headers],[Steam Consumption]:[CHW Consumption_2]], "DW*",D1746:AE1746)</f>
        <v>0</v>
      </c>
      <c r="AL1746" s="9">
        <f>Table1[[#This Row],[Total Elec Consumption]]*3.412</f>
        <v>26125.684000000001</v>
      </c>
      <c r="AM1746" s="9">
        <f>Table1[[#This Row],[Total Gas Consumption]]*1</f>
        <v>0</v>
      </c>
      <c r="AN1746" s="9">
        <f>Table1[[#This Row],[Total Steam Consumption]]*950/1000</f>
        <v>0</v>
      </c>
      <c r="AO1746" s="9">
        <f>Table1[[#This Row],[Total HW Consumption]]</f>
        <v>0</v>
      </c>
      <c r="AP1746" s="9">
        <f>Table1[[#This Row],[Total CHW Consumption]]</f>
        <v>0</v>
      </c>
      <c r="AQ1746" s="9">
        <f>Table1[[#This Row],[Total DW Consumption]]*0</f>
        <v>0</v>
      </c>
      <c r="AR1746" s="9">
        <f>SUM(Table1[[#This Row],[Total Elec Energy]:[Total DW Energy]])</f>
        <v>26125.684000000001</v>
      </c>
      <c r="AS1746" s="7">
        <f>IFERROR(Table1[[#This Row],[Total Building Energy (kBTU)]]/Table1[[#This Row],[Building Area]],0)</f>
        <v>0.78415475583035688</v>
      </c>
    </row>
    <row r="1747" spans="1:45" x14ac:dyDescent="0.25">
      <c r="A1747" s="4">
        <v>43466</v>
      </c>
      <c r="B1747" t="s">
        <v>110</v>
      </c>
      <c r="C1747">
        <f>VLOOKUP(Table1[[#This Row],[Building]],Building_Areas,2,FALSE)</f>
        <v>24062</v>
      </c>
      <c r="E1747">
        <v>0</v>
      </c>
      <c r="F1747">
        <v>18681.51320486821</v>
      </c>
      <c r="G1747">
        <v>0.7763907075416927</v>
      </c>
      <c r="H1747">
        <v>3109.620689655173</v>
      </c>
      <c r="I1747">
        <v>2365.6176470588398</v>
      </c>
      <c r="L1747">
        <v>0</v>
      </c>
      <c r="AF1747" s="9">
        <f>SUMIF(Table1[[#Headers],[Steam Consumption]:[CHW Consumption_2]], "Elec*",D1747:AE1747)</f>
        <v>5475.2383367140128</v>
      </c>
      <c r="AG1747" s="9">
        <f>SUMIF(Table1[[#Headers],[Steam Consumption]:[CHW Consumption_2]], "Gas*",D1747:AE1747)</f>
        <v>0</v>
      </c>
      <c r="AH1747" s="9">
        <f>SUMIF(Table1[[#Headers],[Steam Consumption]:[CHW Consumption_2]], "Steam*",D1747:AE1747)</f>
        <v>0</v>
      </c>
      <c r="AI1747" s="9">
        <f>SUMIF(Table1[[#Headers],[Steam Consumption]:[CHW Consumption_2]], "HW *",D1747:AE1747)</f>
        <v>0</v>
      </c>
      <c r="AJ1747" s="9">
        <f>SUMIF(Table1[[#Headers],[Steam Consumption]:[CHW Consumption_2]], "CHW*",D1747:AE1747)</f>
        <v>0</v>
      </c>
      <c r="AK1747" s="9">
        <f>SUMIF(Table1[[#Headers],[Steam Consumption]:[CHW Consumption_2]], "DW*",D1747:AE1747)</f>
        <v>0</v>
      </c>
      <c r="AL1747" s="9">
        <f>Table1[[#This Row],[Total Elec Consumption]]*3.412</f>
        <v>18681.51320486821</v>
      </c>
      <c r="AM1747" s="9">
        <f>Table1[[#This Row],[Total Gas Consumption]]*1</f>
        <v>0</v>
      </c>
      <c r="AN1747" s="9">
        <f>Table1[[#This Row],[Total Steam Consumption]]*950/1000</f>
        <v>0</v>
      </c>
      <c r="AO1747" s="9">
        <f>Table1[[#This Row],[Total HW Consumption]]</f>
        <v>0</v>
      </c>
      <c r="AP1747" s="9">
        <f>Table1[[#This Row],[Total CHW Consumption]]</f>
        <v>0</v>
      </c>
      <c r="AQ1747" s="9">
        <f>Table1[[#This Row],[Total DW Consumption]]*0</f>
        <v>0</v>
      </c>
      <c r="AR1747" s="9">
        <f>SUM(Table1[[#This Row],[Total Elec Energy]:[Total DW Energy]])</f>
        <v>18681.51320486821</v>
      </c>
      <c r="AS1747" s="7">
        <f>IFERROR(Table1[[#This Row],[Total Building Energy (kBTU)]]/Table1[[#This Row],[Building Area]],0)</f>
        <v>0.7763907075416927</v>
      </c>
    </row>
    <row r="1748" spans="1:45" x14ac:dyDescent="0.25">
      <c r="A1748" s="4">
        <v>44197</v>
      </c>
      <c r="B1748" t="s">
        <v>66</v>
      </c>
      <c r="C1748">
        <f>VLOOKUP(Table1[[#This Row],[Building]],Building_Areas,2,FALSE)</f>
        <v>39542</v>
      </c>
      <c r="D1748">
        <v>740</v>
      </c>
      <c r="E1748">
        <v>8783</v>
      </c>
      <c r="F1748">
        <v>704847.59600000002</v>
      </c>
      <c r="G1748">
        <v>17.825289464367</v>
      </c>
      <c r="AF1748" s="9">
        <f>SUMIF(Table1[[#Headers],[Steam Consumption]:[CHW Consumption_2]], "Elec*",D1748:AE1748)</f>
        <v>8783</v>
      </c>
      <c r="AG1748" s="9">
        <f>SUMIF(Table1[[#Headers],[Steam Consumption]:[CHW Consumption_2]], "Gas*",D1748:AE1748)</f>
        <v>0</v>
      </c>
      <c r="AH1748" s="9">
        <f>SUMIF(Table1[[#Headers],[Steam Consumption]:[CHW Consumption_2]], "Steam*",D1748:AE1748)</f>
        <v>740</v>
      </c>
      <c r="AI1748" s="9">
        <f>SUMIF(Table1[[#Headers],[Steam Consumption]:[CHW Consumption_2]], "HW *",D1748:AE1748)</f>
        <v>0</v>
      </c>
      <c r="AJ1748" s="9">
        <f>SUMIF(Table1[[#Headers],[Steam Consumption]:[CHW Consumption_2]], "CHW*",D1748:AE1748)</f>
        <v>0</v>
      </c>
      <c r="AK1748" s="9">
        <f>SUMIF(Table1[[#Headers],[Steam Consumption]:[CHW Consumption_2]], "DW*",D1748:AE1748)</f>
        <v>0</v>
      </c>
      <c r="AL1748" s="9">
        <f>Table1[[#This Row],[Total Elec Consumption]]*3.412</f>
        <v>29967.595999999998</v>
      </c>
      <c r="AM1748" s="9">
        <f>Table1[[#This Row],[Total Gas Consumption]]*1</f>
        <v>0</v>
      </c>
      <c r="AN1748" s="9">
        <f>Table1[[#This Row],[Total Steam Consumption]]*950/1000</f>
        <v>703</v>
      </c>
      <c r="AO1748" s="9">
        <f>Table1[[#This Row],[Total HW Consumption]]</f>
        <v>0</v>
      </c>
      <c r="AP1748" s="9">
        <f>Table1[[#This Row],[Total CHW Consumption]]</f>
        <v>0</v>
      </c>
      <c r="AQ1748" s="9">
        <f>Table1[[#This Row],[Total DW Consumption]]*0</f>
        <v>0</v>
      </c>
      <c r="AR1748" s="9">
        <f>SUM(Table1[[#This Row],[Total Elec Energy]:[Total DW Energy]])</f>
        <v>30670.595999999998</v>
      </c>
      <c r="AS1748" s="7">
        <f>IFERROR(Table1[[#This Row],[Total Building Energy (kBTU)]]/Table1[[#This Row],[Building Area]],0)</f>
        <v>0.77564604724090835</v>
      </c>
    </row>
    <row r="1749" spans="1:45" x14ac:dyDescent="0.25">
      <c r="A1749" s="4">
        <v>43344</v>
      </c>
      <c r="B1749" t="s">
        <v>124</v>
      </c>
      <c r="C1749">
        <f>VLOOKUP(Table1[[#This Row],[Building]],Building_Areas,2,FALSE)</f>
        <v>33317</v>
      </c>
      <c r="E1749">
        <v>7403.75</v>
      </c>
      <c r="F1749">
        <v>77761.595000000001</v>
      </c>
      <c r="G1749">
        <v>2.3339915058378611</v>
      </c>
      <c r="J1749">
        <v>525</v>
      </c>
      <c r="AF1749" s="9">
        <f>SUMIF(Table1[[#Headers],[Steam Consumption]:[CHW Consumption_2]], "Elec*",D1749:AE1749)</f>
        <v>7403.75</v>
      </c>
      <c r="AG1749" s="9">
        <f>SUMIF(Table1[[#Headers],[Steam Consumption]:[CHW Consumption_2]], "Gas*",D1749:AE1749)</f>
        <v>525</v>
      </c>
      <c r="AH1749" s="9">
        <f>SUMIF(Table1[[#Headers],[Steam Consumption]:[CHW Consumption_2]], "Steam*",D1749:AE1749)</f>
        <v>0</v>
      </c>
      <c r="AI1749" s="9">
        <f>SUMIF(Table1[[#Headers],[Steam Consumption]:[CHW Consumption_2]], "HW *",D1749:AE1749)</f>
        <v>0</v>
      </c>
      <c r="AJ1749" s="9">
        <f>SUMIF(Table1[[#Headers],[Steam Consumption]:[CHW Consumption_2]], "CHW*",D1749:AE1749)</f>
        <v>0</v>
      </c>
      <c r="AK1749" s="9">
        <f>SUMIF(Table1[[#Headers],[Steam Consumption]:[CHW Consumption_2]], "DW*",D1749:AE1749)</f>
        <v>0</v>
      </c>
      <c r="AL1749" s="9">
        <f>Table1[[#This Row],[Total Elec Consumption]]*3.412</f>
        <v>25261.595000000001</v>
      </c>
      <c r="AM1749" s="9">
        <f>Table1[[#This Row],[Total Gas Consumption]]*1</f>
        <v>525</v>
      </c>
      <c r="AN1749" s="9">
        <f>Table1[[#This Row],[Total Steam Consumption]]*950/1000</f>
        <v>0</v>
      </c>
      <c r="AO1749" s="9">
        <f>Table1[[#This Row],[Total HW Consumption]]</f>
        <v>0</v>
      </c>
      <c r="AP1749" s="9">
        <f>Table1[[#This Row],[Total CHW Consumption]]</f>
        <v>0</v>
      </c>
      <c r="AQ1749" s="9">
        <f>Table1[[#This Row],[Total DW Consumption]]*0</f>
        <v>0</v>
      </c>
      <c r="AR1749" s="9">
        <f>SUM(Table1[[#This Row],[Total Elec Energy]:[Total DW Energy]])</f>
        <v>25786.595000000001</v>
      </c>
      <c r="AS1749" s="7">
        <f>IFERROR(Table1[[#This Row],[Total Building Energy (kBTU)]]/Table1[[#This Row],[Building Area]],0)</f>
        <v>0.77397709877840148</v>
      </c>
    </row>
    <row r="1750" spans="1:45" x14ac:dyDescent="0.25">
      <c r="A1750" s="4">
        <v>43647</v>
      </c>
      <c r="B1750" t="s">
        <v>79</v>
      </c>
      <c r="C1750">
        <f>VLOOKUP(Table1[[#This Row],[Building]],Building_Areas,2,FALSE)</f>
        <v>24894</v>
      </c>
      <c r="E1750">
        <v>5628</v>
      </c>
      <c r="F1750">
        <v>19202.736000000001</v>
      </c>
      <c r="G1750">
        <v>0.77138009158833454</v>
      </c>
      <c r="J1750">
        <v>0</v>
      </c>
      <c r="AF1750" s="9">
        <f>SUMIF(Table1[[#Headers],[Steam Consumption]:[CHW Consumption_2]], "Elec*",D1750:AE1750)</f>
        <v>5628</v>
      </c>
      <c r="AG1750" s="9">
        <f>SUMIF(Table1[[#Headers],[Steam Consumption]:[CHW Consumption_2]], "Gas*",D1750:AE1750)</f>
        <v>0</v>
      </c>
      <c r="AH1750" s="9">
        <f>SUMIF(Table1[[#Headers],[Steam Consumption]:[CHW Consumption_2]], "Steam*",D1750:AE1750)</f>
        <v>0</v>
      </c>
      <c r="AI1750" s="9">
        <f>SUMIF(Table1[[#Headers],[Steam Consumption]:[CHW Consumption_2]], "HW *",D1750:AE1750)</f>
        <v>0</v>
      </c>
      <c r="AJ1750" s="9">
        <f>SUMIF(Table1[[#Headers],[Steam Consumption]:[CHW Consumption_2]], "CHW*",D1750:AE1750)</f>
        <v>0</v>
      </c>
      <c r="AK1750" s="9">
        <f>SUMIF(Table1[[#Headers],[Steam Consumption]:[CHW Consumption_2]], "DW*",D1750:AE1750)</f>
        <v>0</v>
      </c>
      <c r="AL1750" s="9">
        <f>Table1[[#This Row],[Total Elec Consumption]]*3.412</f>
        <v>19202.736000000001</v>
      </c>
      <c r="AM1750" s="9">
        <f>Table1[[#This Row],[Total Gas Consumption]]*1</f>
        <v>0</v>
      </c>
      <c r="AN1750" s="9">
        <f>Table1[[#This Row],[Total Steam Consumption]]*950/1000</f>
        <v>0</v>
      </c>
      <c r="AO1750" s="9">
        <f>Table1[[#This Row],[Total HW Consumption]]</f>
        <v>0</v>
      </c>
      <c r="AP1750" s="9">
        <f>Table1[[#This Row],[Total CHW Consumption]]</f>
        <v>0</v>
      </c>
      <c r="AQ1750" s="9">
        <f>Table1[[#This Row],[Total DW Consumption]]*0</f>
        <v>0</v>
      </c>
      <c r="AR1750" s="9">
        <f>SUM(Table1[[#This Row],[Total Elec Energy]:[Total DW Energy]])</f>
        <v>19202.736000000001</v>
      </c>
      <c r="AS1750" s="7">
        <f>IFERROR(Table1[[#This Row],[Total Building Energy (kBTU)]]/Table1[[#This Row],[Building Area]],0)</f>
        <v>0.77138009158833454</v>
      </c>
    </row>
    <row r="1751" spans="1:45" x14ac:dyDescent="0.25">
      <c r="A1751" s="4">
        <v>43922</v>
      </c>
      <c r="B1751" t="s">
        <v>66</v>
      </c>
      <c r="C1751">
        <f>VLOOKUP(Table1[[#This Row],[Building]],Building_Areas,2,FALSE)</f>
        <v>39542</v>
      </c>
      <c r="D1751">
        <v>10136.84210526316</v>
      </c>
      <c r="E1751">
        <v>6072.8571428571422</v>
      </c>
      <c r="F1751">
        <v>9265520.5885714293</v>
      </c>
      <c r="G1751">
        <v>234.32099005036241</v>
      </c>
      <c r="AF1751" s="9">
        <f>SUMIF(Table1[[#Headers],[Steam Consumption]:[CHW Consumption_2]], "Elec*",D1751:AE1751)</f>
        <v>6072.8571428571422</v>
      </c>
      <c r="AG1751" s="9">
        <f>SUMIF(Table1[[#Headers],[Steam Consumption]:[CHW Consumption_2]], "Gas*",D1751:AE1751)</f>
        <v>0</v>
      </c>
      <c r="AH1751" s="9">
        <f>SUMIF(Table1[[#Headers],[Steam Consumption]:[CHW Consumption_2]], "Steam*",D1751:AE1751)</f>
        <v>10136.84210526316</v>
      </c>
      <c r="AI1751" s="9">
        <f>SUMIF(Table1[[#Headers],[Steam Consumption]:[CHW Consumption_2]], "HW *",D1751:AE1751)</f>
        <v>0</v>
      </c>
      <c r="AJ1751" s="9">
        <f>SUMIF(Table1[[#Headers],[Steam Consumption]:[CHW Consumption_2]], "CHW*",D1751:AE1751)</f>
        <v>0</v>
      </c>
      <c r="AK1751" s="9">
        <f>SUMIF(Table1[[#Headers],[Steam Consumption]:[CHW Consumption_2]], "DW*",D1751:AE1751)</f>
        <v>0</v>
      </c>
      <c r="AL1751" s="9">
        <f>Table1[[#This Row],[Total Elec Consumption]]*3.412</f>
        <v>20720.588571428569</v>
      </c>
      <c r="AM1751" s="9">
        <f>Table1[[#This Row],[Total Gas Consumption]]*1</f>
        <v>0</v>
      </c>
      <c r="AN1751" s="9">
        <f>Table1[[#This Row],[Total Steam Consumption]]*950/1000</f>
        <v>9630.0000000000018</v>
      </c>
      <c r="AO1751" s="9">
        <f>Table1[[#This Row],[Total HW Consumption]]</f>
        <v>0</v>
      </c>
      <c r="AP1751" s="9">
        <f>Table1[[#This Row],[Total CHW Consumption]]</f>
        <v>0</v>
      </c>
      <c r="AQ1751" s="9">
        <f>Table1[[#This Row],[Total DW Consumption]]*0</f>
        <v>0</v>
      </c>
      <c r="AR1751" s="9">
        <f>SUM(Table1[[#This Row],[Total Elec Energy]:[Total DW Energy]])</f>
        <v>30350.588571428569</v>
      </c>
      <c r="AS1751" s="7">
        <f>IFERROR(Table1[[#This Row],[Total Building Energy (kBTU)]]/Table1[[#This Row],[Building Area]],0)</f>
        <v>0.76755319840747982</v>
      </c>
    </row>
    <row r="1752" spans="1:45" x14ac:dyDescent="0.25">
      <c r="A1752" s="4">
        <v>44166</v>
      </c>
      <c r="B1752" t="s">
        <v>66</v>
      </c>
      <c r="C1752">
        <f>VLOOKUP(Table1[[#This Row],[Building]],Building_Areas,2,FALSE)</f>
        <v>39542</v>
      </c>
      <c r="D1752">
        <v>10</v>
      </c>
      <c r="E1752">
        <v>8873</v>
      </c>
      <c r="F1752">
        <v>39394.675999999999</v>
      </c>
      <c r="G1752">
        <v>0.99627424004855591</v>
      </c>
      <c r="AF1752" s="9">
        <f>SUMIF(Table1[[#Headers],[Steam Consumption]:[CHW Consumption_2]], "Elec*",D1752:AE1752)</f>
        <v>8873</v>
      </c>
      <c r="AG1752" s="9">
        <f>SUMIF(Table1[[#Headers],[Steam Consumption]:[CHW Consumption_2]], "Gas*",D1752:AE1752)</f>
        <v>0</v>
      </c>
      <c r="AH1752" s="9">
        <f>SUMIF(Table1[[#Headers],[Steam Consumption]:[CHW Consumption_2]], "Steam*",D1752:AE1752)</f>
        <v>10</v>
      </c>
      <c r="AI1752" s="9">
        <f>SUMIF(Table1[[#Headers],[Steam Consumption]:[CHW Consumption_2]], "HW *",D1752:AE1752)</f>
        <v>0</v>
      </c>
      <c r="AJ1752" s="9">
        <f>SUMIF(Table1[[#Headers],[Steam Consumption]:[CHW Consumption_2]], "CHW*",D1752:AE1752)</f>
        <v>0</v>
      </c>
      <c r="AK1752" s="9">
        <f>SUMIF(Table1[[#Headers],[Steam Consumption]:[CHW Consumption_2]], "DW*",D1752:AE1752)</f>
        <v>0</v>
      </c>
      <c r="AL1752" s="9">
        <f>Table1[[#This Row],[Total Elec Consumption]]*3.412</f>
        <v>30274.675999999999</v>
      </c>
      <c r="AM1752" s="9">
        <f>Table1[[#This Row],[Total Gas Consumption]]*1</f>
        <v>0</v>
      </c>
      <c r="AN1752" s="9">
        <f>Table1[[#This Row],[Total Steam Consumption]]*950/1000</f>
        <v>9.5</v>
      </c>
      <c r="AO1752" s="9">
        <f>Table1[[#This Row],[Total HW Consumption]]</f>
        <v>0</v>
      </c>
      <c r="AP1752" s="9">
        <f>Table1[[#This Row],[Total CHW Consumption]]</f>
        <v>0</v>
      </c>
      <c r="AQ1752" s="9">
        <f>Table1[[#This Row],[Total DW Consumption]]*0</f>
        <v>0</v>
      </c>
      <c r="AR1752" s="9">
        <f>SUM(Table1[[#This Row],[Total Elec Energy]:[Total DW Energy]])</f>
        <v>30284.175999999999</v>
      </c>
      <c r="AS1752" s="7">
        <f>IFERROR(Table1[[#This Row],[Total Building Energy (kBTU)]]/Table1[[#This Row],[Building Area]],0)</f>
        <v>0.76587365333063573</v>
      </c>
    </row>
    <row r="1753" spans="1:45" x14ac:dyDescent="0.25">
      <c r="A1753" s="4">
        <v>43617</v>
      </c>
      <c r="B1753" t="s">
        <v>124</v>
      </c>
      <c r="C1753">
        <f>VLOOKUP(Table1[[#This Row],[Building]],Building_Areas,2,FALSE)</f>
        <v>33317</v>
      </c>
      <c r="E1753">
        <v>7473.6</v>
      </c>
      <c r="F1753">
        <v>25499.923200000001</v>
      </c>
      <c r="G1753">
        <v>0.76537272863703221</v>
      </c>
      <c r="J1753">
        <v>0</v>
      </c>
      <c r="AF1753" s="9">
        <f>SUMIF(Table1[[#Headers],[Steam Consumption]:[CHW Consumption_2]], "Elec*",D1753:AE1753)</f>
        <v>7473.6</v>
      </c>
      <c r="AG1753" s="9">
        <f>SUMIF(Table1[[#Headers],[Steam Consumption]:[CHW Consumption_2]], "Gas*",D1753:AE1753)</f>
        <v>0</v>
      </c>
      <c r="AH1753" s="9">
        <f>SUMIF(Table1[[#Headers],[Steam Consumption]:[CHW Consumption_2]], "Steam*",D1753:AE1753)</f>
        <v>0</v>
      </c>
      <c r="AI1753" s="9">
        <f>SUMIF(Table1[[#Headers],[Steam Consumption]:[CHW Consumption_2]], "HW *",D1753:AE1753)</f>
        <v>0</v>
      </c>
      <c r="AJ1753" s="9">
        <f>SUMIF(Table1[[#Headers],[Steam Consumption]:[CHW Consumption_2]], "CHW*",D1753:AE1753)</f>
        <v>0</v>
      </c>
      <c r="AK1753" s="9">
        <f>SUMIF(Table1[[#Headers],[Steam Consumption]:[CHW Consumption_2]], "DW*",D1753:AE1753)</f>
        <v>0</v>
      </c>
      <c r="AL1753" s="9">
        <f>Table1[[#This Row],[Total Elec Consumption]]*3.412</f>
        <v>25499.923200000001</v>
      </c>
      <c r="AM1753" s="9">
        <f>Table1[[#This Row],[Total Gas Consumption]]*1</f>
        <v>0</v>
      </c>
      <c r="AN1753" s="9">
        <f>Table1[[#This Row],[Total Steam Consumption]]*950/1000</f>
        <v>0</v>
      </c>
      <c r="AO1753" s="9">
        <f>Table1[[#This Row],[Total HW Consumption]]</f>
        <v>0</v>
      </c>
      <c r="AP1753" s="9">
        <f>Table1[[#This Row],[Total CHW Consumption]]</f>
        <v>0</v>
      </c>
      <c r="AQ1753" s="9">
        <f>Table1[[#This Row],[Total DW Consumption]]*0</f>
        <v>0</v>
      </c>
      <c r="AR1753" s="9">
        <f>SUM(Table1[[#This Row],[Total Elec Energy]:[Total DW Energy]])</f>
        <v>25499.923200000001</v>
      </c>
      <c r="AS1753" s="7">
        <f>IFERROR(Table1[[#This Row],[Total Building Energy (kBTU)]]/Table1[[#This Row],[Building Area]],0)</f>
        <v>0.76537272863703221</v>
      </c>
    </row>
    <row r="1754" spans="1:45" x14ac:dyDescent="0.25">
      <c r="A1754" s="4">
        <v>44105</v>
      </c>
      <c r="B1754" t="s">
        <v>73</v>
      </c>
      <c r="C1754">
        <f>VLOOKUP(Table1[[#This Row],[Building]],Building_Areas,2,FALSE)</f>
        <v>18360</v>
      </c>
      <c r="E1754">
        <v>4111</v>
      </c>
      <c r="F1754">
        <v>14026.732</v>
      </c>
      <c r="G1754">
        <v>0.76398322440087141</v>
      </c>
      <c r="AF1754" s="9">
        <f>SUMIF(Table1[[#Headers],[Steam Consumption]:[CHW Consumption_2]], "Elec*",D1754:AE1754)</f>
        <v>4111</v>
      </c>
      <c r="AG1754" s="9">
        <f>SUMIF(Table1[[#Headers],[Steam Consumption]:[CHW Consumption_2]], "Gas*",D1754:AE1754)</f>
        <v>0</v>
      </c>
      <c r="AH1754" s="9">
        <f>SUMIF(Table1[[#Headers],[Steam Consumption]:[CHW Consumption_2]], "Steam*",D1754:AE1754)</f>
        <v>0</v>
      </c>
      <c r="AI1754" s="9">
        <f>SUMIF(Table1[[#Headers],[Steam Consumption]:[CHW Consumption_2]], "HW *",D1754:AE1754)</f>
        <v>0</v>
      </c>
      <c r="AJ1754" s="9">
        <f>SUMIF(Table1[[#Headers],[Steam Consumption]:[CHW Consumption_2]], "CHW*",D1754:AE1754)</f>
        <v>0</v>
      </c>
      <c r="AK1754" s="9">
        <f>SUMIF(Table1[[#Headers],[Steam Consumption]:[CHW Consumption_2]], "DW*",D1754:AE1754)</f>
        <v>0</v>
      </c>
      <c r="AL1754" s="9">
        <f>Table1[[#This Row],[Total Elec Consumption]]*3.412</f>
        <v>14026.732</v>
      </c>
      <c r="AM1754" s="9">
        <f>Table1[[#This Row],[Total Gas Consumption]]*1</f>
        <v>0</v>
      </c>
      <c r="AN1754" s="9">
        <f>Table1[[#This Row],[Total Steam Consumption]]*950/1000</f>
        <v>0</v>
      </c>
      <c r="AO1754" s="9">
        <f>Table1[[#This Row],[Total HW Consumption]]</f>
        <v>0</v>
      </c>
      <c r="AP1754" s="9">
        <f>Table1[[#This Row],[Total CHW Consumption]]</f>
        <v>0</v>
      </c>
      <c r="AQ1754" s="9">
        <f>Table1[[#This Row],[Total DW Consumption]]*0</f>
        <v>0</v>
      </c>
      <c r="AR1754" s="9">
        <f>SUM(Table1[[#This Row],[Total Elec Energy]:[Total DW Energy]])</f>
        <v>14026.732</v>
      </c>
      <c r="AS1754" s="7">
        <f>IFERROR(Table1[[#This Row],[Total Building Energy (kBTU)]]/Table1[[#This Row],[Building Area]],0)</f>
        <v>0.76398322440087141</v>
      </c>
    </row>
    <row r="1755" spans="1:45" x14ac:dyDescent="0.25">
      <c r="A1755" s="4">
        <v>44562</v>
      </c>
      <c r="B1755" t="s">
        <v>73</v>
      </c>
      <c r="C1755">
        <f>VLOOKUP(Table1[[#This Row],[Building]],Building_Areas,2,FALSE)</f>
        <v>18360</v>
      </c>
      <c r="E1755">
        <v>4081.666666666667</v>
      </c>
      <c r="F1755">
        <v>13926.646666666669</v>
      </c>
      <c r="G1755">
        <v>0.75853195352214953</v>
      </c>
      <c r="AF1755" s="9">
        <f>SUMIF(Table1[[#Headers],[Steam Consumption]:[CHW Consumption_2]], "Elec*",D1755:AE1755)</f>
        <v>4081.666666666667</v>
      </c>
      <c r="AG1755" s="9">
        <f>SUMIF(Table1[[#Headers],[Steam Consumption]:[CHW Consumption_2]], "Gas*",D1755:AE1755)</f>
        <v>0</v>
      </c>
      <c r="AH1755" s="9">
        <f>SUMIF(Table1[[#Headers],[Steam Consumption]:[CHW Consumption_2]], "Steam*",D1755:AE1755)</f>
        <v>0</v>
      </c>
      <c r="AI1755" s="9">
        <f>SUMIF(Table1[[#Headers],[Steam Consumption]:[CHW Consumption_2]], "HW *",D1755:AE1755)</f>
        <v>0</v>
      </c>
      <c r="AJ1755" s="9">
        <f>SUMIF(Table1[[#Headers],[Steam Consumption]:[CHW Consumption_2]], "CHW*",D1755:AE1755)</f>
        <v>0</v>
      </c>
      <c r="AK1755" s="9">
        <f>SUMIF(Table1[[#Headers],[Steam Consumption]:[CHW Consumption_2]], "DW*",D1755:AE1755)</f>
        <v>0</v>
      </c>
      <c r="AL1755" s="9">
        <f>Table1[[#This Row],[Total Elec Consumption]]*3.412</f>
        <v>13926.646666666667</v>
      </c>
      <c r="AM1755" s="9">
        <f>Table1[[#This Row],[Total Gas Consumption]]*1</f>
        <v>0</v>
      </c>
      <c r="AN1755" s="9">
        <f>Table1[[#This Row],[Total Steam Consumption]]*950/1000</f>
        <v>0</v>
      </c>
      <c r="AO1755" s="9">
        <f>Table1[[#This Row],[Total HW Consumption]]</f>
        <v>0</v>
      </c>
      <c r="AP1755" s="9">
        <f>Table1[[#This Row],[Total CHW Consumption]]</f>
        <v>0</v>
      </c>
      <c r="AQ1755" s="9">
        <f>Table1[[#This Row],[Total DW Consumption]]*0</f>
        <v>0</v>
      </c>
      <c r="AR1755" s="9">
        <f>SUM(Table1[[#This Row],[Total Elec Energy]:[Total DW Energy]])</f>
        <v>13926.646666666667</v>
      </c>
      <c r="AS1755" s="7">
        <f>IFERROR(Table1[[#This Row],[Total Building Energy (kBTU)]]/Table1[[#This Row],[Building Area]],0)</f>
        <v>0.75853195352214964</v>
      </c>
    </row>
    <row r="1756" spans="1:45" x14ac:dyDescent="0.25">
      <c r="A1756" s="4">
        <v>43466</v>
      </c>
      <c r="B1756" t="s">
        <v>77</v>
      </c>
      <c r="C1756">
        <f>VLOOKUP(Table1[[#This Row],[Building]],Building_Areas,2,FALSE)</f>
        <v>133990</v>
      </c>
      <c r="D1756">
        <v>0</v>
      </c>
      <c r="H1756">
        <v>29693.724137931029</v>
      </c>
      <c r="I1756">
        <v>0</v>
      </c>
      <c r="M1756">
        <v>0</v>
      </c>
      <c r="N1756">
        <v>0</v>
      </c>
      <c r="AF1756" s="9">
        <f>SUMIF(Table1[[#Headers],[Steam Consumption]:[CHW Consumption_2]], "Elec*",D1756:AE1756)</f>
        <v>29693.724137931029</v>
      </c>
      <c r="AG1756" s="9">
        <f>SUMIF(Table1[[#Headers],[Steam Consumption]:[CHW Consumption_2]], "Gas*",D1756:AE1756)</f>
        <v>0</v>
      </c>
      <c r="AH1756" s="9">
        <f>SUMIF(Table1[[#Headers],[Steam Consumption]:[CHW Consumption_2]], "Steam*",D1756:AE1756)</f>
        <v>0</v>
      </c>
      <c r="AI1756" s="9">
        <f>SUMIF(Table1[[#Headers],[Steam Consumption]:[CHW Consumption_2]], "HW *",D1756:AE1756)</f>
        <v>0</v>
      </c>
      <c r="AJ1756" s="9">
        <f>SUMIF(Table1[[#Headers],[Steam Consumption]:[CHW Consumption_2]], "CHW*",D1756:AE1756)</f>
        <v>0</v>
      </c>
      <c r="AK1756" s="9">
        <f>SUMIF(Table1[[#Headers],[Steam Consumption]:[CHW Consumption_2]], "DW*",D1756:AE1756)</f>
        <v>0</v>
      </c>
      <c r="AL1756" s="9">
        <f>Table1[[#This Row],[Total Elec Consumption]]*3.412</f>
        <v>101314.98675862067</v>
      </c>
      <c r="AM1756" s="9">
        <f>Table1[[#This Row],[Total Gas Consumption]]*1</f>
        <v>0</v>
      </c>
      <c r="AN1756" s="9">
        <f>Table1[[#This Row],[Total Steam Consumption]]*950/1000</f>
        <v>0</v>
      </c>
      <c r="AO1756" s="9">
        <f>Table1[[#This Row],[Total HW Consumption]]</f>
        <v>0</v>
      </c>
      <c r="AP1756" s="9">
        <f>Table1[[#This Row],[Total CHW Consumption]]</f>
        <v>0</v>
      </c>
      <c r="AQ1756" s="9">
        <f>Table1[[#This Row],[Total DW Consumption]]*0</f>
        <v>0</v>
      </c>
      <c r="AR1756" s="9">
        <f>SUM(Table1[[#This Row],[Total Elec Energy]:[Total DW Energy]])</f>
        <v>101314.98675862067</v>
      </c>
      <c r="AS1756" s="7">
        <f>IFERROR(Table1[[#This Row],[Total Building Energy (kBTU)]]/Table1[[#This Row],[Building Area]],0)</f>
        <v>0.75613841897619727</v>
      </c>
    </row>
    <row r="1757" spans="1:45" x14ac:dyDescent="0.25">
      <c r="A1757" s="4">
        <v>43435</v>
      </c>
      <c r="B1757" t="s">
        <v>80</v>
      </c>
      <c r="C1757">
        <f>VLOOKUP(Table1[[#This Row],[Building]],Building_Areas,2,FALSE)</f>
        <v>92978</v>
      </c>
      <c r="D1757">
        <v>0</v>
      </c>
      <c r="F1757">
        <v>70296.071200000006</v>
      </c>
      <c r="G1757">
        <v>0.75605058400912051</v>
      </c>
      <c r="H1757">
        <v>8708.9333333333343</v>
      </c>
      <c r="I1757">
        <v>11893.66666666667</v>
      </c>
      <c r="L1757">
        <v>0</v>
      </c>
      <c r="AF1757" s="9">
        <f>SUMIF(Table1[[#Headers],[Steam Consumption]:[CHW Consumption_2]], "Elec*",D1757:AE1757)</f>
        <v>20602.600000000006</v>
      </c>
      <c r="AG1757" s="9">
        <f>SUMIF(Table1[[#Headers],[Steam Consumption]:[CHW Consumption_2]], "Gas*",D1757:AE1757)</f>
        <v>0</v>
      </c>
      <c r="AH1757" s="9">
        <f>SUMIF(Table1[[#Headers],[Steam Consumption]:[CHW Consumption_2]], "Steam*",D1757:AE1757)</f>
        <v>0</v>
      </c>
      <c r="AI1757" s="9">
        <f>SUMIF(Table1[[#Headers],[Steam Consumption]:[CHW Consumption_2]], "HW *",D1757:AE1757)</f>
        <v>0</v>
      </c>
      <c r="AJ1757" s="9">
        <f>SUMIF(Table1[[#Headers],[Steam Consumption]:[CHW Consumption_2]], "CHW*",D1757:AE1757)</f>
        <v>0</v>
      </c>
      <c r="AK1757" s="9">
        <f>SUMIF(Table1[[#Headers],[Steam Consumption]:[CHW Consumption_2]], "DW*",D1757:AE1757)</f>
        <v>0</v>
      </c>
      <c r="AL1757" s="9">
        <f>Table1[[#This Row],[Total Elec Consumption]]*3.412</f>
        <v>70296.07120000002</v>
      </c>
      <c r="AM1757" s="9">
        <f>Table1[[#This Row],[Total Gas Consumption]]*1</f>
        <v>0</v>
      </c>
      <c r="AN1757" s="9">
        <f>Table1[[#This Row],[Total Steam Consumption]]*950/1000</f>
        <v>0</v>
      </c>
      <c r="AO1757" s="9">
        <f>Table1[[#This Row],[Total HW Consumption]]</f>
        <v>0</v>
      </c>
      <c r="AP1757" s="9">
        <f>Table1[[#This Row],[Total CHW Consumption]]</f>
        <v>0</v>
      </c>
      <c r="AQ1757" s="9">
        <f>Table1[[#This Row],[Total DW Consumption]]*0</f>
        <v>0</v>
      </c>
      <c r="AR1757" s="9">
        <f>SUM(Table1[[#This Row],[Total Elec Energy]:[Total DW Energy]])</f>
        <v>70296.07120000002</v>
      </c>
      <c r="AS1757" s="7">
        <f>IFERROR(Table1[[#This Row],[Total Building Energy (kBTU)]]/Table1[[#This Row],[Building Area]],0)</f>
        <v>0.75605058400912062</v>
      </c>
    </row>
    <row r="1758" spans="1:45" x14ac:dyDescent="0.25">
      <c r="A1758" s="4">
        <v>44166</v>
      </c>
      <c r="B1758" t="s">
        <v>80</v>
      </c>
      <c r="C1758">
        <f>VLOOKUP(Table1[[#This Row],[Building]],Building_Areas,2,FALSE)</f>
        <v>92978</v>
      </c>
      <c r="D1758">
        <v>0</v>
      </c>
      <c r="F1758">
        <v>70096.127999999997</v>
      </c>
      <c r="G1758">
        <v>0.75390014842220732</v>
      </c>
      <c r="H1758">
        <v>9919</v>
      </c>
      <c r="I1758">
        <v>10625</v>
      </c>
      <c r="L1758">
        <v>0</v>
      </c>
      <c r="AF1758" s="9">
        <f>SUMIF(Table1[[#Headers],[Steam Consumption]:[CHW Consumption_2]], "Elec*",D1758:AE1758)</f>
        <v>20544</v>
      </c>
      <c r="AG1758" s="9">
        <f>SUMIF(Table1[[#Headers],[Steam Consumption]:[CHW Consumption_2]], "Gas*",D1758:AE1758)</f>
        <v>0</v>
      </c>
      <c r="AH1758" s="9">
        <f>SUMIF(Table1[[#Headers],[Steam Consumption]:[CHW Consumption_2]], "Steam*",D1758:AE1758)</f>
        <v>0</v>
      </c>
      <c r="AI1758" s="9">
        <f>SUMIF(Table1[[#Headers],[Steam Consumption]:[CHW Consumption_2]], "HW *",D1758:AE1758)</f>
        <v>0</v>
      </c>
      <c r="AJ1758" s="9">
        <f>SUMIF(Table1[[#Headers],[Steam Consumption]:[CHW Consumption_2]], "CHW*",D1758:AE1758)</f>
        <v>0</v>
      </c>
      <c r="AK1758" s="9">
        <f>SUMIF(Table1[[#Headers],[Steam Consumption]:[CHW Consumption_2]], "DW*",D1758:AE1758)</f>
        <v>0</v>
      </c>
      <c r="AL1758" s="9">
        <f>Table1[[#This Row],[Total Elec Consumption]]*3.412</f>
        <v>70096.127999999997</v>
      </c>
      <c r="AM1758" s="9">
        <f>Table1[[#This Row],[Total Gas Consumption]]*1</f>
        <v>0</v>
      </c>
      <c r="AN1758" s="9">
        <f>Table1[[#This Row],[Total Steam Consumption]]*950/1000</f>
        <v>0</v>
      </c>
      <c r="AO1758" s="9">
        <f>Table1[[#This Row],[Total HW Consumption]]</f>
        <v>0</v>
      </c>
      <c r="AP1758" s="9">
        <f>Table1[[#This Row],[Total CHW Consumption]]</f>
        <v>0</v>
      </c>
      <c r="AQ1758" s="9">
        <f>Table1[[#This Row],[Total DW Consumption]]*0</f>
        <v>0</v>
      </c>
      <c r="AR1758" s="9">
        <f>SUM(Table1[[#This Row],[Total Elec Energy]:[Total DW Energy]])</f>
        <v>70096.127999999997</v>
      </c>
      <c r="AS1758" s="7">
        <f>IFERROR(Table1[[#This Row],[Total Building Energy (kBTU)]]/Table1[[#This Row],[Building Area]],0)</f>
        <v>0.75390014842220732</v>
      </c>
    </row>
    <row r="1759" spans="1:45" x14ac:dyDescent="0.25">
      <c r="A1759" s="4">
        <v>43374</v>
      </c>
      <c r="B1759" t="s">
        <v>115</v>
      </c>
      <c r="C1759">
        <f>VLOOKUP(Table1[[#This Row],[Building]],Building_Areas,2,FALSE)</f>
        <v>12876</v>
      </c>
      <c r="E1759">
        <v>2826.7407407407409</v>
      </c>
      <c r="F1759">
        <v>9644.8394074074076</v>
      </c>
      <c r="G1759">
        <v>0.74905556130843487</v>
      </c>
      <c r="AF1759" s="9">
        <f>SUMIF(Table1[[#Headers],[Steam Consumption]:[CHW Consumption_2]], "Elec*",D1759:AE1759)</f>
        <v>2826.7407407407409</v>
      </c>
      <c r="AG1759" s="9">
        <f>SUMIF(Table1[[#Headers],[Steam Consumption]:[CHW Consumption_2]], "Gas*",D1759:AE1759)</f>
        <v>0</v>
      </c>
      <c r="AH1759" s="9">
        <f>SUMIF(Table1[[#Headers],[Steam Consumption]:[CHW Consumption_2]], "Steam*",D1759:AE1759)</f>
        <v>0</v>
      </c>
      <c r="AI1759" s="9">
        <f>SUMIF(Table1[[#Headers],[Steam Consumption]:[CHW Consumption_2]], "HW *",D1759:AE1759)</f>
        <v>0</v>
      </c>
      <c r="AJ1759" s="9">
        <f>SUMIF(Table1[[#Headers],[Steam Consumption]:[CHW Consumption_2]], "CHW*",D1759:AE1759)</f>
        <v>0</v>
      </c>
      <c r="AK1759" s="9">
        <f>SUMIF(Table1[[#Headers],[Steam Consumption]:[CHW Consumption_2]], "DW*",D1759:AE1759)</f>
        <v>0</v>
      </c>
      <c r="AL1759" s="9">
        <f>Table1[[#This Row],[Total Elec Consumption]]*3.412</f>
        <v>9644.8394074074076</v>
      </c>
      <c r="AM1759" s="9">
        <f>Table1[[#This Row],[Total Gas Consumption]]*1</f>
        <v>0</v>
      </c>
      <c r="AN1759" s="9">
        <f>Table1[[#This Row],[Total Steam Consumption]]*950/1000</f>
        <v>0</v>
      </c>
      <c r="AO1759" s="9">
        <f>Table1[[#This Row],[Total HW Consumption]]</f>
        <v>0</v>
      </c>
      <c r="AP1759" s="9">
        <f>Table1[[#This Row],[Total CHW Consumption]]</f>
        <v>0</v>
      </c>
      <c r="AQ1759" s="9">
        <f>Table1[[#This Row],[Total DW Consumption]]*0</f>
        <v>0</v>
      </c>
      <c r="AR1759" s="9">
        <f>SUM(Table1[[#This Row],[Total Elec Energy]:[Total DW Energy]])</f>
        <v>9644.8394074074076</v>
      </c>
      <c r="AS1759" s="7">
        <f>IFERROR(Table1[[#This Row],[Total Building Energy (kBTU)]]/Table1[[#This Row],[Building Area]],0)</f>
        <v>0.74905556130843487</v>
      </c>
    </row>
    <row r="1760" spans="1:45" x14ac:dyDescent="0.25">
      <c r="A1760" s="4">
        <v>44197</v>
      </c>
      <c r="B1760" t="s">
        <v>73</v>
      </c>
      <c r="C1760">
        <f>VLOOKUP(Table1[[#This Row],[Building]],Building_Areas,2,FALSE)</f>
        <v>18360</v>
      </c>
      <c r="E1760">
        <v>4025</v>
      </c>
      <c r="F1760">
        <v>13733.3</v>
      </c>
      <c r="G1760">
        <v>0.74800108932461873</v>
      </c>
      <c r="AF1760" s="9">
        <f>SUMIF(Table1[[#Headers],[Steam Consumption]:[CHW Consumption_2]], "Elec*",D1760:AE1760)</f>
        <v>4025</v>
      </c>
      <c r="AG1760" s="9">
        <f>SUMIF(Table1[[#Headers],[Steam Consumption]:[CHW Consumption_2]], "Gas*",D1760:AE1760)</f>
        <v>0</v>
      </c>
      <c r="AH1760" s="9">
        <f>SUMIF(Table1[[#Headers],[Steam Consumption]:[CHW Consumption_2]], "Steam*",D1760:AE1760)</f>
        <v>0</v>
      </c>
      <c r="AI1760" s="9">
        <f>SUMIF(Table1[[#Headers],[Steam Consumption]:[CHW Consumption_2]], "HW *",D1760:AE1760)</f>
        <v>0</v>
      </c>
      <c r="AJ1760" s="9">
        <f>SUMIF(Table1[[#Headers],[Steam Consumption]:[CHW Consumption_2]], "CHW*",D1760:AE1760)</f>
        <v>0</v>
      </c>
      <c r="AK1760" s="9">
        <f>SUMIF(Table1[[#Headers],[Steam Consumption]:[CHW Consumption_2]], "DW*",D1760:AE1760)</f>
        <v>0</v>
      </c>
      <c r="AL1760" s="9">
        <f>Table1[[#This Row],[Total Elec Consumption]]*3.412</f>
        <v>13733.3</v>
      </c>
      <c r="AM1760" s="9">
        <f>Table1[[#This Row],[Total Gas Consumption]]*1</f>
        <v>0</v>
      </c>
      <c r="AN1760" s="9">
        <f>Table1[[#This Row],[Total Steam Consumption]]*950/1000</f>
        <v>0</v>
      </c>
      <c r="AO1760" s="9">
        <f>Table1[[#This Row],[Total HW Consumption]]</f>
        <v>0</v>
      </c>
      <c r="AP1760" s="9">
        <f>Table1[[#This Row],[Total CHW Consumption]]</f>
        <v>0</v>
      </c>
      <c r="AQ1760" s="9">
        <f>Table1[[#This Row],[Total DW Consumption]]*0</f>
        <v>0</v>
      </c>
      <c r="AR1760" s="9">
        <f>SUM(Table1[[#This Row],[Total Elec Energy]:[Total DW Energy]])</f>
        <v>13733.3</v>
      </c>
      <c r="AS1760" s="7">
        <f>IFERROR(Table1[[#This Row],[Total Building Energy (kBTU)]]/Table1[[#This Row],[Building Area]],0)</f>
        <v>0.74800108932461873</v>
      </c>
    </row>
    <row r="1761" spans="1:45" x14ac:dyDescent="0.25">
      <c r="A1761" s="4">
        <v>43374</v>
      </c>
      <c r="B1761" t="s">
        <v>124</v>
      </c>
      <c r="C1761">
        <f>VLOOKUP(Table1[[#This Row],[Building]],Building_Areas,2,FALSE)</f>
        <v>33317</v>
      </c>
      <c r="E1761">
        <v>5789.25</v>
      </c>
      <c r="F1761">
        <v>534123.29137037031</v>
      </c>
      <c r="G1761">
        <v>16.031554202670421</v>
      </c>
      <c r="J1761">
        <v>5143.7037037037026</v>
      </c>
      <c r="AF1761" s="9">
        <f>SUMIF(Table1[[#Headers],[Steam Consumption]:[CHW Consumption_2]], "Elec*",D1761:AE1761)</f>
        <v>5789.25</v>
      </c>
      <c r="AG1761" s="9">
        <f>SUMIF(Table1[[#Headers],[Steam Consumption]:[CHW Consumption_2]], "Gas*",D1761:AE1761)</f>
        <v>5143.7037037037026</v>
      </c>
      <c r="AH1761" s="9">
        <f>SUMIF(Table1[[#Headers],[Steam Consumption]:[CHW Consumption_2]], "Steam*",D1761:AE1761)</f>
        <v>0</v>
      </c>
      <c r="AI1761" s="9">
        <f>SUMIF(Table1[[#Headers],[Steam Consumption]:[CHW Consumption_2]], "HW *",D1761:AE1761)</f>
        <v>0</v>
      </c>
      <c r="AJ1761" s="9">
        <f>SUMIF(Table1[[#Headers],[Steam Consumption]:[CHW Consumption_2]], "CHW*",D1761:AE1761)</f>
        <v>0</v>
      </c>
      <c r="AK1761" s="9">
        <f>SUMIF(Table1[[#Headers],[Steam Consumption]:[CHW Consumption_2]], "DW*",D1761:AE1761)</f>
        <v>0</v>
      </c>
      <c r="AL1761" s="9">
        <f>Table1[[#This Row],[Total Elec Consumption]]*3.412</f>
        <v>19752.920999999998</v>
      </c>
      <c r="AM1761" s="9">
        <f>Table1[[#This Row],[Total Gas Consumption]]*1</f>
        <v>5143.7037037037026</v>
      </c>
      <c r="AN1761" s="9">
        <f>Table1[[#This Row],[Total Steam Consumption]]*950/1000</f>
        <v>0</v>
      </c>
      <c r="AO1761" s="9">
        <f>Table1[[#This Row],[Total HW Consumption]]</f>
        <v>0</v>
      </c>
      <c r="AP1761" s="9">
        <f>Table1[[#This Row],[Total CHW Consumption]]</f>
        <v>0</v>
      </c>
      <c r="AQ1761" s="9">
        <f>Table1[[#This Row],[Total DW Consumption]]*0</f>
        <v>0</v>
      </c>
      <c r="AR1761" s="9">
        <f>SUM(Table1[[#This Row],[Total Elec Energy]:[Total DW Energy]])</f>
        <v>24896.624703703703</v>
      </c>
      <c r="AS1761" s="7">
        <f>IFERROR(Table1[[#This Row],[Total Building Energy (kBTU)]]/Table1[[#This Row],[Building Area]],0)</f>
        <v>0.74726490091255826</v>
      </c>
    </row>
    <row r="1762" spans="1:45" x14ac:dyDescent="0.25">
      <c r="A1762" s="4">
        <v>43983</v>
      </c>
      <c r="B1762" t="s">
        <v>80</v>
      </c>
      <c r="C1762">
        <f>VLOOKUP(Table1[[#This Row],[Building]],Building_Areas,2,FALSE)</f>
        <v>92978</v>
      </c>
      <c r="D1762">
        <v>0</v>
      </c>
      <c r="F1762">
        <v>69418.358571428573</v>
      </c>
      <c r="G1762">
        <v>0.74661058069036301</v>
      </c>
      <c r="H1762">
        <v>7778.5714285714284</v>
      </c>
      <c r="I1762">
        <v>12566.785714285719</v>
      </c>
      <c r="L1762">
        <v>0</v>
      </c>
      <c r="AF1762" s="9">
        <f>SUMIF(Table1[[#Headers],[Steam Consumption]:[CHW Consumption_2]], "Elec*",D1762:AE1762)</f>
        <v>20345.357142857149</v>
      </c>
      <c r="AG1762" s="9">
        <f>SUMIF(Table1[[#Headers],[Steam Consumption]:[CHW Consumption_2]], "Gas*",D1762:AE1762)</f>
        <v>0</v>
      </c>
      <c r="AH1762" s="9">
        <f>SUMIF(Table1[[#Headers],[Steam Consumption]:[CHW Consumption_2]], "Steam*",D1762:AE1762)</f>
        <v>0</v>
      </c>
      <c r="AI1762" s="9">
        <f>SUMIF(Table1[[#Headers],[Steam Consumption]:[CHW Consumption_2]], "HW *",D1762:AE1762)</f>
        <v>0</v>
      </c>
      <c r="AJ1762" s="9">
        <f>SUMIF(Table1[[#Headers],[Steam Consumption]:[CHW Consumption_2]], "CHW*",D1762:AE1762)</f>
        <v>0</v>
      </c>
      <c r="AK1762" s="9">
        <f>SUMIF(Table1[[#Headers],[Steam Consumption]:[CHW Consumption_2]], "DW*",D1762:AE1762)</f>
        <v>0</v>
      </c>
      <c r="AL1762" s="9">
        <f>Table1[[#This Row],[Total Elec Consumption]]*3.412</f>
        <v>69418.358571428587</v>
      </c>
      <c r="AM1762" s="9">
        <f>Table1[[#This Row],[Total Gas Consumption]]*1</f>
        <v>0</v>
      </c>
      <c r="AN1762" s="9">
        <f>Table1[[#This Row],[Total Steam Consumption]]*950/1000</f>
        <v>0</v>
      </c>
      <c r="AO1762" s="9">
        <f>Table1[[#This Row],[Total HW Consumption]]</f>
        <v>0</v>
      </c>
      <c r="AP1762" s="9">
        <f>Table1[[#This Row],[Total CHW Consumption]]</f>
        <v>0</v>
      </c>
      <c r="AQ1762" s="9">
        <f>Table1[[#This Row],[Total DW Consumption]]*0</f>
        <v>0</v>
      </c>
      <c r="AR1762" s="9">
        <f>SUM(Table1[[#This Row],[Total Elec Energy]:[Total DW Energy]])</f>
        <v>69418.358571428587</v>
      </c>
      <c r="AS1762" s="7">
        <f>IFERROR(Table1[[#This Row],[Total Building Energy (kBTU)]]/Table1[[#This Row],[Building Area]],0)</f>
        <v>0.74661058069036312</v>
      </c>
    </row>
    <row r="1763" spans="1:45" x14ac:dyDescent="0.25">
      <c r="A1763" s="4">
        <v>44682</v>
      </c>
      <c r="B1763" t="s">
        <v>73</v>
      </c>
      <c r="C1763">
        <f>VLOOKUP(Table1[[#This Row],[Building]],Building_Areas,2,FALSE)</f>
        <v>18360</v>
      </c>
      <c r="E1763">
        <v>4012.8965517241381</v>
      </c>
      <c r="F1763">
        <v>13692.003034482759</v>
      </c>
      <c r="G1763">
        <v>0.74575179926376678</v>
      </c>
      <c r="AF1763" s="9">
        <f>SUMIF(Table1[[#Headers],[Steam Consumption]:[CHW Consumption_2]], "Elec*",D1763:AE1763)</f>
        <v>4012.8965517241381</v>
      </c>
      <c r="AG1763" s="9">
        <f>SUMIF(Table1[[#Headers],[Steam Consumption]:[CHW Consumption_2]], "Gas*",D1763:AE1763)</f>
        <v>0</v>
      </c>
      <c r="AH1763" s="9">
        <f>SUMIF(Table1[[#Headers],[Steam Consumption]:[CHW Consumption_2]], "Steam*",D1763:AE1763)</f>
        <v>0</v>
      </c>
      <c r="AI1763" s="9">
        <f>SUMIF(Table1[[#Headers],[Steam Consumption]:[CHW Consumption_2]], "HW *",D1763:AE1763)</f>
        <v>0</v>
      </c>
      <c r="AJ1763" s="9">
        <f>SUMIF(Table1[[#Headers],[Steam Consumption]:[CHW Consumption_2]], "CHW*",D1763:AE1763)</f>
        <v>0</v>
      </c>
      <c r="AK1763" s="9">
        <f>SUMIF(Table1[[#Headers],[Steam Consumption]:[CHW Consumption_2]], "DW*",D1763:AE1763)</f>
        <v>0</v>
      </c>
      <c r="AL1763" s="9">
        <f>Table1[[#This Row],[Total Elec Consumption]]*3.412</f>
        <v>13692.003034482759</v>
      </c>
      <c r="AM1763" s="9">
        <f>Table1[[#This Row],[Total Gas Consumption]]*1</f>
        <v>0</v>
      </c>
      <c r="AN1763" s="9">
        <f>Table1[[#This Row],[Total Steam Consumption]]*950/1000</f>
        <v>0</v>
      </c>
      <c r="AO1763" s="9">
        <f>Table1[[#This Row],[Total HW Consumption]]</f>
        <v>0</v>
      </c>
      <c r="AP1763" s="9">
        <f>Table1[[#This Row],[Total CHW Consumption]]</f>
        <v>0</v>
      </c>
      <c r="AQ1763" s="9">
        <f>Table1[[#This Row],[Total DW Consumption]]*0</f>
        <v>0</v>
      </c>
      <c r="AR1763" s="9">
        <f>SUM(Table1[[#This Row],[Total Elec Energy]:[Total DW Energy]])</f>
        <v>13692.003034482759</v>
      </c>
      <c r="AS1763" s="7">
        <f>IFERROR(Table1[[#This Row],[Total Building Energy (kBTU)]]/Table1[[#This Row],[Building Area]],0)</f>
        <v>0.74575179926376689</v>
      </c>
    </row>
    <row r="1764" spans="1:45" x14ac:dyDescent="0.25">
      <c r="A1764" s="4">
        <v>43221</v>
      </c>
      <c r="B1764" t="s">
        <v>124</v>
      </c>
      <c r="C1764">
        <f>VLOOKUP(Table1[[#This Row],[Building]],Building_Areas,2,FALSE)</f>
        <v>33317</v>
      </c>
      <c r="E1764">
        <v>6212.6296296296296</v>
      </c>
      <c r="F1764">
        <v>377163.00953767559</v>
      </c>
      <c r="G1764">
        <v>11.32043730040747</v>
      </c>
      <c r="J1764">
        <v>3559.655172413793</v>
      </c>
      <c r="AF1764" s="9">
        <f>SUMIF(Table1[[#Headers],[Steam Consumption]:[CHW Consumption_2]], "Elec*",D1764:AE1764)</f>
        <v>6212.6296296296296</v>
      </c>
      <c r="AG1764" s="9">
        <f>SUMIF(Table1[[#Headers],[Steam Consumption]:[CHW Consumption_2]], "Gas*",D1764:AE1764)</f>
        <v>3559.655172413793</v>
      </c>
      <c r="AH1764" s="9">
        <f>SUMIF(Table1[[#Headers],[Steam Consumption]:[CHW Consumption_2]], "Steam*",D1764:AE1764)</f>
        <v>0</v>
      </c>
      <c r="AI1764" s="9">
        <f>SUMIF(Table1[[#Headers],[Steam Consumption]:[CHW Consumption_2]], "HW *",D1764:AE1764)</f>
        <v>0</v>
      </c>
      <c r="AJ1764" s="9">
        <f>SUMIF(Table1[[#Headers],[Steam Consumption]:[CHW Consumption_2]], "CHW*",D1764:AE1764)</f>
        <v>0</v>
      </c>
      <c r="AK1764" s="9">
        <f>SUMIF(Table1[[#Headers],[Steam Consumption]:[CHW Consumption_2]], "DW*",D1764:AE1764)</f>
        <v>0</v>
      </c>
      <c r="AL1764" s="9">
        <f>Table1[[#This Row],[Total Elec Consumption]]*3.412</f>
        <v>21197.492296296296</v>
      </c>
      <c r="AM1764" s="9">
        <f>Table1[[#This Row],[Total Gas Consumption]]*1</f>
        <v>3559.655172413793</v>
      </c>
      <c r="AN1764" s="9">
        <f>Table1[[#This Row],[Total Steam Consumption]]*950/1000</f>
        <v>0</v>
      </c>
      <c r="AO1764" s="9">
        <f>Table1[[#This Row],[Total HW Consumption]]</f>
        <v>0</v>
      </c>
      <c r="AP1764" s="9">
        <f>Table1[[#This Row],[Total CHW Consumption]]</f>
        <v>0</v>
      </c>
      <c r="AQ1764" s="9">
        <f>Table1[[#This Row],[Total DW Consumption]]*0</f>
        <v>0</v>
      </c>
      <c r="AR1764" s="9">
        <f>SUM(Table1[[#This Row],[Total Elec Energy]:[Total DW Energy]])</f>
        <v>24757.147468710089</v>
      </c>
      <c r="AS1764" s="7">
        <f>IFERROR(Table1[[#This Row],[Total Building Energy (kBTU)]]/Table1[[#This Row],[Building Area]],0)</f>
        <v>0.74307853254224843</v>
      </c>
    </row>
    <row r="1765" spans="1:45" x14ac:dyDescent="0.25">
      <c r="A1765" s="4">
        <v>43617</v>
      </c>
      <c r="B1765" t="s">
        <v>110</v>
      </c>
      <c r="C1765">
        <f>VLOOKUP(Table1[[#This Row],[Building]],Building_Areas,2,FALSE)</f>
        <v>24062</v>
      </c>
      <c r="E1765">
        <v>0</v>
      </c>
      <c r="F1765">
        <v>17823.77349206349</v>
      </c>
      <c r="G1765">
        <v>0.74074364109647972</v>
      </c>
      <c r="H1765">
        <v>3106.0714285714289</v>
      </c>
      <c r="I1765">
        <v>2117.7777777777778</v>
      </c>
      <c r="L1765">
        <v>0</v>
      </c>
      <c r="AF1765" s="9">
        <f>SUMIF(Table1[[#Headers],[Steam Consumption]:[CHW Consumption_2]], "Elec*",D1765:AE1765)</f>
        <v>5223.8492063492067</v>
      </c>
      <c r="AG1765" s="9">
        <f>SUMIF(Table1[[#Headers],[Steam Consumption]:[CHW Consumption_2]], "Gas*",D1765:AE1765)</f>
        <v>0</v>
      </c>
      <c r="AH1765" s="9">
        <f>SUMIF(Table1[[#Headers],[Steam Consumption]:[CHW Consumption_2]], "Steam*",D1765:AE1765)</f>
        <v>0</v>
      </c>
      <c r="AI1765" s="9">
        <f>SUMIF(Table1[[#Headers],[Steam Consumption]:[CHW Consumption_2]], "HW *",D1765:AE1765)</f>
        <v>0</v>
      </c>
      <c r="AJ1765" s="9">
        <f>SUMIF(Table1[[#Headers],[Steam Consumption]:[CHW Consumption_2]], "CHW*",D1765:AE1765)</f>
        <v>0</v>
      </c>
      <c r="AK1765" s="9">
        <f>SUMIF(Table1[[#Headers],[Steam Consumption]:[CHW Consumption_2]], "DW*",D1765:AE1765)</f>
        <v>0</v>
      </c>
      <c r="AL1765" s="9">
        <f>Table1[[#This Row],[Total Elec Consumption]]*3.412</f>
        <v>17823.773492063494</v>
      </c>
      <c r="AM1765" s="9">
        <f>Table1[[#This Row],[Total Gas Consumption]]*1</f>
        <v>0</v>
      </c>
      <c r="AN1765" s="9">
        <f>Table1[[#This Row],[Total Steam Consumption]]*950/1000</f>
        <v>0</v>
      </c>
      <c r="AO1765" s="9">
        <f>Table1[[#This Row],[Total HW Consumption]]</f>
        <v>0</v>
      </c>
      <c r="AP1765" s="9">
        <f>Table1[[#This Row],[Total CHW Consumption]]</f>
        <v>0</v>
      </c>
      <c r="AQ1765" s="9">
        <f>Table1[[#This Row],[Total DW Consumption]]*0</f>
        <v>0</v>
      </c>
      <c r="AR1765" s="9">
        <f>SUM(Table1[[#This Row],[Total Elec Energy]:[Total DW Energy]])</f>
        <v>17823.773492063494</v>
      </c>
      <c r="AS1765" s="7">
        <f>IFERROR(Table1[[#This Row],[Total Building Energy (kBTU)]]/Table1[[#This Row],[Building Area]],0)</f>
        <v>0.74074364109647972</v>
      </c>
    </row>
    <row r="1766" spans="1:45" x14ac:dyDescent="0.25">
      <c r="A1766" s="4">
        <v>43831</v>
      </c>
      <c r="B1766" t="s">
        <v>124</v>
      </c>
      <c r="C1766">
        <f>VLOOKUP(Table1[[#This Row],[Building]],Building_Areas,2,FALSE)</f>
        <v>33317</v>
      </c>
      <c r="E1766">
        <v>7213.0357142857138</v>
      </c>
      <c r="F1766">
        <v>24610.877857142859</v>
      </c>
      <c r="G1766">
        <v>0.73868829297784477</v>
      </c>
      <c r="J1766">
        <v>0</v>
      </c>
      <c r="AF1766" s="9">
        <f>SUMIF(Table1[[#Headers],[Steam Consumption]:[CHW Consumption_2]], "Elec*",D1766:AE1766)</f>
        <v>7213.0357142857138</v>
      </c>
      <c r="AG1766" s="9">
        <f>SUMIF(Table1[[#Headers],[Steam Consumption]:[CHW Consumption_2]], "Gas*",D1766:AE1766)</f>
        <v>0</v>
      </c>
      <c r="AH1766" s="9">
        <f>SUMIF(Table1[[#Headers],[Steam Consumption]:[CHW Consumption_2]], "Steam*",D1766:AE1766)</f>
        <v>0</v>
      </c>
      <c r="AI1766" s="9">
        <f>SUMIF(Table1[[#Headers],[Steam Consumption]:[CHW Consumption_2]], "HW *",D1766:AE1766)</f>
        <v>0</v>
      </c>
      <c r="AJ1766" s="9">
        <f>SUMIF(Table1[[#Headers],[Steam Consumption]:[CHW Consumption_2]], "CHW*",D1766:AE1766)</f>
        <v>0</v>
      </c>
      <c r="AK1766" s="9">
        <f>SUMIF(Table1[[#Headers],[Steam Consumption]:[CHW Consumption_2]], "DW*",D1766:AE1766)</f>
        <v>0</v>
      </c>
      <c r="AL1766" s="9">
        <f>Table1[[#This Row],[Total Elec Consumption]]*3.412</f>
        <v>24610.877857142856</v>
      </c>
      <c r="AM1766" s="9">
        <f>Table1[[#This Row],[Total Gas Consumption]]*1</f>
        <v>0</v>
      </c>
      <c r="AN1766" s="9">
        <f>Table1[[#This Row],[Total Steam Consumption]]*950/1000</f>
        <v>0</v>
      </c>
      <c r="AO1766" s="9">
        <f>Table1[[#This Row],[Total HW Consumption]]</f>
        <v>0</v>
      </c>
      <c r="AP1766" s="9">
        <f>Table1[[#This Row],[Total CHW Consumption]]</f>
        <v>0</v>
      </c>
      <c r="AQ1766" s="9">
        <f>Table1[[#This Row],[Total DW Consumption]]*0</f>
        <v>0</v>
      </c>
      <c r="AR1766" s="9">
        <f>SUM(Table1[[#This Row],[Total Elec Energy]:[Total DW Energy]])</f>
        <v>24610.877857142856</v>
      </c>
      <c r="AS1766" s="7">
        <f>IFERROR(Table1[[#This Row],[Total Building Energy (kBTU)]]/Table1[[#This Row],[Building Area]],0)</f>
        <v>0.73868829297784477</v>
      </c>
    </row>
    <row r="1767" spans="1:45" x14ac:dyDescent="0.25">
      <c r="A1767" s="4">
        <v>43922</v>
      </c>
      <c r="B1767" t="s">
        <v>122</v>
      </c>
      <c r="C1767">
        <f>VLOOKUP(Table1[[#This Row],[Building]],Building_Areas,2,FALSE)</f>
        <v>83906</v>
      </c>
      <c r="D1767">
        <v>0</v>
      </c>
      <c r="F1767">
        <v>61883.823111111109</v>
      </c>
      <c r="G1767">
        <v>0.73753751949933388</v>
      </c>
      <c r="H1767">
        <v>10836</v>
      </c>
      <c r="I1767">
        <v>7301.1111111111113</v>
      </c>
      <c r="N1767">
        <v>0</v>
      </c>
      <c r="AF1767" s="9">
        <f>SUMIF(Table1[[#Headers],[Steam Consumption]:[CHW Consumption_2]], "Elec*",D1767:AE1767)</f>
        <v>18137.111111111109</v>
      </c>
      <c r="AG1767" s="9">
        <f>SUMIF(Table1[[#Headers],[Steam Consumption]:[CHW Consumption_2]], "Gas*",D1767:AE1767)</f>
        <v>0</v>
      </c>
      <c r="AH1767" s="9">
        <f>SUMIF(Table1[[#Headers],[Steam Consumption]:[CHW Consumption_2]], "Steam*",D1767:AE1767)</f>
        <v>0</v>
      </c>
      <c r="AI1767" s="9">
        <f>SUMIF(Table1[[#Headers],[Steam Consumption]:[CHW Consumption_2]], "HW *",D1767:AE1767)</f>
        <v>0</v>
      </c>
      <c r="AJ1767" s="9">
        <f>SUMIF(Table1[[#Headers],[Steam Consumption]:[CHW Consumption_2]], "CHW*",D1767:AE1767)</f>
        <v>0</v>
      </c>
      <c r="AK1767" s="9">
        <f>SUMIF(Table1[[#Headers],[Steam Consumption]:[CHW Consumption_2]], "DW*",D1767:AE1767)</f>
        <v>0</v>
      </c>
      <c r="AL1767" s="9">
        <f>Table1[[#This Row],[Total Elec Consumption]]*3.412</f>
        <v>61883.823111111102</v>
      </c>
      <c r="AM1767" s="9">
        <f>Table1[[#This Row],[Total Gas Consumption]]*1</f>
        <v>0</v>
      </c>
      <c r="AN1767" s="9">
        <f>Table1[[#This Row],[Total Steam Consumption]]*950/1000</f>
        <v>0</v>
      </c>
      <c r="AO1767" s="9">
        <f>Table1[[#This Row],[Total HW Consumption]]</f>
        <v>0</v>
      </c>
      <c r="AP1767" s="9">
        <f>Table1[[#This Row],[Total CHW Consumption]]</f>
        <v>0</v>
      </c>
      <c r="AQ1767" s="9">
        <f>Table1[[#This Row],[Total DW Consumption]]*0</f>
        <v>0</v>
      </c>
      <c r="AR1767" s="9">
        <f>SUM(Table1[[#This Row],[Total Elec Energy]:[Total DW Energy]])</f>
        <v>61883.823111111102</v>
      </c>
      <c r="AS1767" s="7">
        <f>IFERROR(Table1[[#This Row],[Total Building Energy (kBTU)]]/Table1[[#This Row],[Building Area]],0)</f>
        <v>0.73753751949933377</v>
      </c>
    </row>
    <row r="1768" spans="1:45" x14ac:dyDescent="0.25">
      <c r="A1768" s="4">
        <v>44228</v>
      </c>
      <c r="B1768" t="s">
        <v>80</v>
      </c>
      <c r="C1768">
        <f>VLOOKUP(Table1[[#This Row],[Building]],Building_Areas,2,FALSE)</f>
        <v>92978</v>
      </c>
      <c r="D1768">
        <v>0</v>
      </c>
      <c r="F1768">
        <v>68128.92627692307</v>
      </c>
      <c r="G1768">
        <v>0.73274243667236416</v>
      </c>
      <c r="H1768">
        <v>11729.846153846151</v>
      </c>
      <c r="I1768">
        <v>8237.6</v>
      </c>
      <c r="L1768">
        <v>0</v>
      </c>
      <c r="AF1768" s="9">
        <f>SUMIF(Table1[[#Headers],[Steam Consumption]:[CHW Consumption_2]], "Elec*",D1768:AE1768)</f>
        <v>19967.446153846151</v>
      </c>
      <c r="AG1768" s="9">
        <f>SUMIF(Table1[[#Headers],[Steam Consumption]:[CHW Consumption_2]], "Gas*",D1768:AE1768)</f>
        <v>0</v>
      </c>
      <c r="AH1768" s="9">
        <f>SUMIF(Table1[[#Headers],[Steam Consumption]:[CHW Consumption_2]], "Steam*",D1768:AE1768)</f>
        <v>0</v>
      </c>
      <c r="AI1768" s="9">
        <f>SUMIF(Table1[[#Headers],[Steam Consumption]:[CHW Consumption_2]], "HW *",D1768:AE1768)</f>
        <v>0</v>
      </c>
      <c r="AJ1768" s="9">
        <f>SUMIF(Table1[[#Headers],[Steam Consumption]:[CHW Consumption_2]], "CHW*",D1768:AE1768)</f>
        <v>0</v>
      </c>
      <c r="AK1768" s="9">
        <f>SUMIF(Table1[[#Headers],[Steam Consumption]:[CHW Consumption_2]], "DW*",D1768:AE1768)</f>
        <v>0</v>
      </c>
      <c r="AL1768" s="9">
        <f>Table1[[#This Row],[Total Elec Consumption]]*3.412</f>
        <v>68128.92627692307</v>
      </c>
      <c r="AM1768" s="9">
        <f>Table1[[#This Row],[Total Gas Consumption]]*1</f>
        <v>0</v>
      </c>
      <c r="AN1768" s="9">
        <f>Table1[[#This Row],[Total Steam Consumption]]*950/1000</f>
        <v>0</v>
      </c>
      <c r="AO1768" s="9">
        <f>Table1[[#This Row],[Total HW Consumption]]</f>
        <v>0</v>
      </c>
      <c r="AP1768" s="9">
        <f>Table1[[#This Row],[Total CHW Consumption]]</f>
        <v>0</v>
      </c>
      <c r="AQ1768" s="9">
        <f>Table1[[#This Row],[Total DW Consumption]]*0</f>
        <v>0</v>
      </c>
      <c r="AR1768" s="9">
        <f>SUM(Table1[[#This Row],[Total Elec Energy]:[Total DW Energy]])</f>
        <v>68128.92627692307</v>
      </c>
      <c r="AS1768" s="7">
        <f>IFERROR(Table1[[#This Row],[Total Building Energy (kBTU)]]/Table1[[#This Row],[Building Area]],0)</f>
        <v>0.73274243667236416</v>
      </c>
    </row>
    <row r="1769" spans="1:45" x14ac:dyDescent="0.25">
      <c r="A1769" s="4">
        <v>44228</v>
      </c>
      <c r="B1769" t="s">
        <v>66</v>
      </c>
      <c r="C1769">
        <f>VLOOKUP(Table1[[#This Row],[Building]],Building_Areas,2,FALSE)</f>
        <v>39542</v>
      </c>
      <c r="D1769">
        <v>2450</v>
      </c>
      <c r="E1769">
        <v>7751.6923076923094</v>
      </c>
      <c r="F1769">
        <v>2260848.7741538459</v>
      </c>
      <c r="G1769">
        <v>57.175883216677107</v>
      </c>
      <c r="AF1769" s="9">
        <f>SUMIF(Table1[[#Headers],[Steam Consumption]:[CHW Consumption_2]], "Elec*",D1769:AE1769)</f>
        <v>7751.6923076923094</v>
      </c>
      <c r="AG1769" s="9">
        <f>SUMIF(Table1[[#Headers],[Steam Consumption]:[CHW Consumption_2]], "Gas*",D1769:AE1769)</f>
        <v>0</v>
      </c>
      <c r="AH1769" s="9">
        <f>SUMIF(Table1[[#Headers],[Steam Consumption]:[CHW Consumption_2]], "Steam*",D1769:AE1769)</f>
        <v>2450</v>
      </c>
      <c r="AI1769" s="9">
        <f>SUMIF(Table1[[#Headers],[Steam Consumption]:[CHW Consumption_2]], "HW *",D1769:AE1769)</f>
        <v>0</v>
      </c>
      <c r="AJ1769" s="9">
        <f>SUMIF(Table1[[#Headers],[Steam Consumption]:[CHW Consumption_2]], "CHW*",D1769:AE1769)</f>
        <v>0</v>
      </c>
      <c r="AK1769" s="9">
        <f>SUMIF(Table1[[#Headers],[Steam Consumption]:[CHW Consumption_2]], "DW*",D1769:AE1769)</f>
        <v>0</v>
      </c>
      <c r="AL1769" s="9">
        <f>Table1[[#This Row],[Total Elec Consumption]]*3.412</f>
        <v>26448.77415384616</v>
      </c>
      <c r="AM1769" s="9">
        <f>Table1[[#This Row],[Total Gas Consumption]]*1</f>
        <v>0</v>
      </c>
      <c r="AN1769" s="9">
        <f>Table1[[#This Row],[Total Steam Consumption]]*950/1000</f>
        <v>2327.5</v>
      </c>
      <c r="AO1769" s="9">
        <f>Table1[[#This Row],[Total HW Consumption]]</f>
        <v>0</v>
      </c>
      <c r="AP1769" s="9">
        <f>Table1[[#This Row],[Total CHW Consumption]]</f>
        <v>0</v>
      </c>
      <c r="AQ1769" s="9">
        <f>Table1[[#This Row],[Total DW Consumption]]*0</f>
        <v>0</v>
      </c>
      <c r="AR1769" s="9">
        <f>SUM(Table1[[#This Row],[Total Elec Energy]:[Total DW Energy]])</f>
        <v>28776.27415384616</v>
      </c>
      <c r="AS1769" s="7">
        <f>IFERROR(Table1[[#This Row],[Total Building Energy (kBTU)]]/Table1[[#This Row],[Building Area]],0)</f>
        <v>0.72773947078666124</v>
      </c>
    </row>
    <row r="1770" spans="1:45" x14ac:dyDescent="0.25">
      <c r="A1770" s="4">
        <v>44256</v>
      </c>
      <c r="B1770" t="s">
        <v>73</v>
      </c>
      <c r="C1770">
        <f>VLOOKUP(Table1[[#This Row],[Building]],Building_Areas,2,FALSE)</f>
        <v>18360</v>
      </c>
      <c r="E1770">
        <v>3895.310344827587</v>
      </c>
      <c r="F1770">
        <v>13290.798896551731</v>
      </c>
      <c r="G1770">
        <v>0.72389972203440767</v>
      </c>
      <c r="AF1770" s="9">
        <f>SUMIF(Table1[[#Headers],[Steam Consumption]:[CHW Consumption_2]], "Elec*",D1770:AE1770)</f>
        <v>3895.310344827587</v>
      </c>
      <c r="AG1770" s="9">
        <f>SUMIF(Table1[[#Headers],[Steam Consumption]:[CHW Consumption_2]], "Gas*",D1770:AE1770)</f>
        <v>0</v>
      </c>
      <c r="AH1770" s="9">
        <f>SUMIF(Table1[[#Headers],[Steam Consumption]:[CHW Consumption_2]], "Steam*",D1770:AE1770)</f>
        <v>0</v>
      </c>
      <c r="AI1770" s="9">
        <f>SUMIF(Table1[[#Headers],[Steam Consumption]:[CHW Consumption_2]], "HW *",D1770:AE1770)</f>
        <v>0</v>
      </c>
      <c r="AJ1770" s="9">
        <f>SUMIF(Table1[[#Headers],[Steam Consumption]:[CHW Consumption_2]], "CHW*",D1770:AE1770)</f>
        <v>0</v>
      </c>
      <c r="AK1770" s="9">
        <f>SUMIF(Table1[[#Headers],[Steam Consumption]:[CHW Consumption_2]], "DW*",D1770:AE1770)</f>
        <v>0</v>
      </c>
      <c r="AL1770" s="9">
        <f>Table1[[#This Row],[Total Elec Consumption]]*3.412</f>
        <v>13290.798896551727</v>
      </c>
      <c r="AM1770" s="9">
        <f>Table1[[#This Row],[Total Gas Consumption]]*1</f>
        <v>0</v>
      </c>
      <c r="AN1770" s="9">
        <f>Table1[[#This Row],[Total Steam Consumption]]*950/1000</f>
        <v>0</v>
      </c>
      <c r="AO1770" s="9">
        <f>Table1[[#This Row],[Total HW Consumption]]</f>
        <v>0</v>
      </c>
      <c r="AP1770" s="9">
        <f>Table1[[#This Row],[Total CHW Consumption]]</f>
        <v>0</v>
      </c>
      <c r="AQ1770" s="9">
        <f>Table1[[#This Row],[Total DW Consumption]]*0</f>
        <v>0</v>
      </c>
      <c r="AR1770" s="9">
        <f>SUM(Table1[[#This Row],[Total Elec Energy]:[Total DW Energy]])</f>
        <v>13290.798896551727</v>
      </c>
      <c r="AS1770" s="7">
        <f>IFERROR(Table1[[#This Row],[Total Building Energy (kBTU)]]/Table1[[#This Row],[Building Area]],0)</f>
        <v>0.72389972203440778</v>
      </c>
    </row>
    <row r="1771" spans="1:45" x14ac:dyDescent="0.25">
      <c r="A1771" s="4">
        <v>44470</v>
      </c>
      <c r="B1771" t="s">
        <v>109</v>
      </c>
      <c r="C1771">
        <f>VLOOKUP(Table1[[#This Row],[Building]],Building_Areas,2,FALSE)</f>
        <v>30886</v>
      </c>
      <c r="E1771">
        <v>6533.5172413793107</v>
      </c>
      <c r="F1771">
        <v>22292.36082758621</v>
      </c>
      <c r="G1771">
        <v>0.72176263768653126</v>
      </c>
      <c r="K1771">
        <v>0</v>
      </c>
      <c r="N1771">
        <v>0</v>
      </c>
      <c r="AF1771" s="9">
        <f>SUMIF(Table1[[#Headers],[Steam Consumption]:[CHW Consumption_2]], "Elec*",D1771:AE1771)</f>
        <v>6533.5172413793107</v>
      </c>
      <c r="AG1771" s="9">
        <f>SUMIF(Table1[[#Headers],[Steam Consumption]:[CHW Consumption_2]], "Gas*",D1771:AE1771)</f>
        <v>0</v>
      </c>
      <c r="AH1771" s="9">
        <f>SUMIF(Table1[[#Headers],[Steam Consumption]:[CHW Consumption_2]], "Steam*",D1771:AE1771)</f>
        <v>0</v>
      </c>
      <c r="AI1771" s="9">
        <f>SUMIF(Table1[[#Headers],[Steam Consumption]:[CHW Consumption_2]], "HW *",D1771:AE1771)</f>
        <v>0</v>
      </c>
      <c r="AJ1771" s="9">
        <f>SUMIF(Table1[[#Headers],[Steam Consumption]:[CHW Consumption_2]], "CHW*",D1771:AE1771)</f>
        <v>0</v>
      </c>
      <c r="AK1771" s="9">
        <f>SUMIF(Table1[[#Headers],[Steam Consumption]:[CHW Consumption_2]], "DW*",D1771:AE1771)</f>
        <v>0</v>
      </c>
      <c r="AL1771" s="9">
        <f>Table1[[#This Row],[Total Elec Consumption]]*3.412</f>
        <v>22292.360827586206</v>
      </c>
      <c r="AM1771" s="9">
        <f>Table1[[#This Row],[Total Gas Consumption]]*1</f>
        <v>0</v>
      </c>
      <c r="AN1771" s="9">
        <f>Table1[[#This Row],[Total Steam Consumption]]*950/1000</f>
        <v>0</v>
      </c>
      <c r="AO1771" s="9">
        <f>Table1[[#This Row],[Total HW Consumption]]</f>
        <v>0</v>
      </c>
      <c r="AP1771" s="9">
        <f>Table1[[#This Row],[Total CHW Consumption]]</f>
        <v>0</v>
      </c>
      <c r="AQ1771" s="9">
        <f>Table1[[#This Row],[Total DW Consumption]]*0</f>
        <v>0</v>
      </c>
      <c r="AR1771" s="9">
        <f>SUM(Table1[[#This Row],[Total Elec Energy]:[Total DW Energy]])</f>
        <v>22292.360827586206</v>
      </c>
      <c r="AS1771" s="7">
        <f>IFERROR(Table1[[#This Row],[Total Building Energy (kBTU)]]/Table1[[#This Row],[Building Area]],0)</f>
        <v>0.72176263768653126</v>
      </c>
    </row>
    <row r="1772" spans="1:45" x14ac:dyDescent="0.25">
      <c r="A1772" s="4">
        <v>43952</v>
      </c>
      <c r="B1772" t="s">
        <v>73</v>
      </c>
      <c r="C1772">
        <f>VLOOKUP(Table1[[#This Row],[Building]],Building_Areas,2,FALSE)</f>
        <v>18360</v>
      </c>
      <c r="E1772">
        <v>3877</v>
      </c>
      <c r="F1772">
        <v>13228.324000000001</v>
      </c>
      <c r="G1772">
        <v>0.72049694989106761</v>
      </c>
      <c r="AF1772" s="9">
        <f>SUMIF(Table1[[#Headers],[Steam Consumption]:[CHW Consumption_2]], "Elec*",D1772:AE1772)</f>
        <v>3877</v>
      </c>
      <c r="AG1772" s="9">
        <f>SUMIF(Table1[[#Headers],[Steam Consumption]:[CHW Consumption_2]], "Gas*",D1772:AE1772)</f>
        <v>0</v>
      </c>
      <c r="AH1772" s="9">
        <f>SUMIF(Table1[[#Headers],[Steam Consumption]:[CHW Consumption_2]], "Steam*",D1772:AE1772)</f>
        <v>0</v>
      </c>
      <c r="AI1772" s="9">
        <f>SUMIF(Table1[[#Headers],[Steam Consumption]:[CHW Consumption_2]], "HW *",D1772:AE1772)</f>
        <v>0</v>
      </c>
      <c r="AJ1772" s="9">
        <f>SUMIF(Table1[[#Headers],[Steam Consumption]:[CHW Consumption_2]], "CHW*",D1772:AE1772)</f>
        <v>0</v>
      </c>
      <c r="AK1772" s="9">
        <f>SUMIF(Table1[[#Headers],[Steam Consumption]:[CHW Consumption_2]], "DW*",D1772:AE1772)</f>
        <v>0</v>
      </c>
      <c r="AL1772" s="9">
        <f>Table1[[#This Row],[Total Elec Consumption]]*3.412</f>
        <v>13228.324000000001</v>
      </c>
      <c r="AM1772" s="9">
        <f>Table1[[#This Row],[Total Gas Consumption]]*1</f>
        <v>0</v>
      </c>
      <c r="AN1772" s="9">
        <f>Table1[[#This Row],[Total Steam Consumption]]*950/1000</f>
        <v>0</v>
      </c>
      <c r="AO1772" s="9">
        <f>Table1[[#This Row],[Total HW Consumption]]</f>
        <v>0</v>
      </c>
      <c r="AP1772" s="9">
        <f>Table1[[#This Row],[Total CHW Consumption]]</f>
        <v>0</v>
      </c>
      <c r="AQ1772" s="9">
        <f>Table1[[#This Row],[Total DW Consumption]]*0</f>
        <v>0</v>
      </c>
      <c r="AR1772" s="9">
        <f>SUM(Table1[[#This Row],[Total Elec Energy]:[Total DW Energy]])</f>
        <v>13228.324000000001</v>
      </c>
      <c r="AS1772" s="7">
        <f>IFERROR(Table1[[#This Row],[Total Building Energy (kBTU)]]/Table1[[#This Row],[Building Area]],0)</f>
        <v>0.72049694989106761</v>
      </c>
    </row>
    <row r="1773" spans="1:45" x14ac:dyDescent="0.25">
      <c r="A1773" s="4">
        <v>44652</v>
      </c>
      <c r="B1773" t="s">
        <v>73</v>
      </c>
      <c r="C1773">
        <f>VLOOKUP(Table1[[#This Row],[Building]],Building_Areas,2,FALSE)</f>
        <v>18360</v>
      </c>
      <c r="E1773">
        <v>3866.538461538461</v>
      </c>
      <c r="F1773">
        <v>13192.629230769229</v>
      </c>
      <c r="G1773">
        <v>0.71855279034690789</v>
      </c>
      <c r="AF1773" s="9">
        <f>SUMIF(Table1[[#Headers],[Steam Consumption]:[CHW Consumption_2]], "Elec*",D1773:AE1773)</f>
        <v>3866.538461538461</v>
      </c>
      <c r="AG1773" s="9">
        <f>SUMIF(Table1[[#Headers],[Steam Consumption]:[CHW Consumption_2]], "Gas*",D1773:AE1773)</f>
        <v>0</v>
      </c>
      <c r="AH1773" s="9">
        <f>SUMIF(Table1[[#Headers],[Steam Consumption]:[CHW Consumption_2]], "Steam*",D1773:AE1773)</f>
        <v>0</v>
      </c>
      <c r="AI1773" s="9">
        <f>SUMIF(Table1[[#Headers],[Steam Consumption]:[CHW Consumption_2]], "HW *",D1773:AE1773)</f>
        <v>0</v>
      </c>
      <c r="AJ1773" s="9">
        <f>SUMIF(Table1[[#Headers],[Steam Consumption]:[CHW Consumption_2]], "CHW*",D1773:AE1773)</f>
        <v>0</v>
      </c>
      <c r="AK1773" s="9">
        <f>SUMIF(Table1[[#Headers],[Steam Consumption]:[CHW Consumption_2]], "DW*",D1773:AE1773)</f>
        <v>0</v>
      </c>
      <c r="AL1773" s="9">
        <f>Table1[[#This Row],[Total Elec Consumption]]*3.412</f>
        <v>13192.629230769229</v>
      </c>
      <c r="AM1773" s="9">
        <f>Table1[[#This Row],[Total Gas Consumption]]*1</f>
        <v>0</v>
      </c>
      <c r="AN1773" s="9">
        <f>Table1[[#This Row],[Total Steam Consumption]]*950/1000</f>
        <v>0</v>
      </c>
      <c r="AO1773" s="9">
        <f>Table1[[#This Row],[Total HW Consumption]]</f>
        <v>0</v>
      </c>
      <c r="AP1773" s="9">
        <f>Table1[[#This Row],[Total CHW Consumption]]</f>
        <v>0</v>
      </c>
      <c r="AQ1773" s="9">
        <f>Table1[[#This Row],[Total DW Consumption]]*0</f>
        <v>0</v>
      </c>
      <c r="AR1773" s="9">
        <f>SUM(Table1[[#This Row],[Total Elec Energy]:[Total DW Energy]])</f>
        <v>13192.629230769229</v>
      </c>
      <c r="AS1773" s="7">
        <f>IFERROR(Table1[[#This Row],[Total Building Energy (kBTU)]]/Table1[[#This Row],[Building Area]],0)</f>
        <v>0.71855279034690789</v>
      </c>
    </row>
    <row r="1774" spans="1:45" x14ac:dyDescent="0.25">
      <c r="A1774" s="4">
        <v>43252</v>
      </c>
      <c r="B1774" t="s">
        <v>73</v>
      </c>
      <c r="C1774">
        <f>VLOOKUP(Table1[[#This Row],[Building]],Building_Areas,2,FALSE)</f>
        <v>18360</v>
      </c>
      <c r="E1774">
        <v>3822.5</v>
      </c>
      <c r="F1774">
        <v>13042.37</v>
      </c>
      <c r="G1774">
        <v>0.71036873638344222</v>
      </c>
      <c r="AF1774" s="9">
        <f>SUMIF(Table1[[#Headers],[Steam Consumption]:[CHW Consumption_2]], "Elec*",D1774:AE1774)</f>
        <v>3822.5</v>
      </c>
      <c r="AG1774" s="9">
        <f>SUMIF(Table1[[#Headers],[Steam Consumption]:[CHW Consumption_2]], "Gas*",D1774:AE1774)</f>
        <v>0</v>
      </c>
      <c r="AH1774" s="9">
        <f>SUMIF(Table1[[#Headers],[Steam Consumption]:[CHW Consumption_2]], "Steam*",D1774:AE1774)</f>
        <v>0</v>
      </c>
      <c r="AI1774" s="9">
        <f>SUMIF(Table1[[#Headers],[Steam Consumption]:[CHW Consumption_2]], "HW *",D1774:AE1774)</f>
        <v>0</v>
      </c>
      <c r="AJ1774" s="9">
        <f>SUMIF(Table1[[#Headers],[Steam Consumption]:[CHW Consumption_2]], "CHW*",D1774:AE1774)</f>
        <v>0</v>
      </c>
      <c r="AK1774" s="9">
        <f>SUMIF(Table1[[#Headers],[Steam Consumption]:[CHW Consumption_2]], "DW*",D1774:AE1774)</f>
        <v>0</v>
      </c>
      <c r="AL1774" s="9">
        <f>Table1[[#This Row],[Total Elec Consumption]]*3.412</f>
        <v>13042.369999999999</v>
      </c>
      <c r="AM1774" s="9">
        <f>Table1[[#This Row],[Total Gas Consumption]]*1</f>
        <v>0</v>
      </c>
      <c r="AN1774" s="9">
        <f>Table1[[#This Row],[Total Steam Consumption]]*950/1000</f>
        <v>0</v>
      </c>
      <c r="AO1774" s="9">
        <f>Table1[[#This Row],[Total HW Consumption]]</f>
        <v>0</v>
      </c>
      <c r="AP1774" s="9">
        <f>Table1[[#This Row],[Total CHW Consumption]]</f>
        <v>0</v>
      </c>
      <c r="AQ1774" s="9">
        <f>Table1[[#This Row],[Total DW Consumption]]*0</f>
        <v>0</v>
      </c>
      <c r="AR1774" s="9">
        <f>SUM(Table1[[#This Row],[Total Elec Energy]:[Total DW Energy]])</f>
        <v>13042.369999999999</v>
      </c>
      <c r="AS1774" s="7">
        <f>IFERROR(Table1[[#This Row],[Total Building Energy (kBTU)]]/Table1[[#This Row],[Building Area]],0)</f>
        <v>0.71036873638344222</v>
      </c>
    </row>
    <row r="1775" spans="1:45" x14ac:dyDescent="0.25">
      <c r="A1775" s="4">
        <v>43344</v>
      </c>
      <c r="B1775" t="s">
        <v>79</v>
      </c>
      <c r="C1775">
        <f>VLOOKUP(Table1[[#This Row],[Building]],Building_Areas,2,FALSE)</f>
        <v>24894</v>
      </c>
      <c r="E1775">
        <v>5132.1428571428578</v>
      </c>
      <c r="F1775">
        <v>17510.87142857143</v>
      </c>
      <c r="G1775">
        <v>0.70341734669283484</v>
      </c>
      <c r="J1775">
        <v>0</v>
      </c>
      <c r="AF1775" s="9">
        <f>SUMIF(Table1[[#Headers],[Steam Consumption]:[CHW Consumption_2]], "Elec*",D1775:AE1775)</f>
        <v>5132.1428571428578</v>
      </c>
      <c r="AG1775" s="9">
        <f>SUMIF(Table1[[#Headers],[Steam Consumption]:[CHW Consumption_2]], "Gas*",D1775:AE1775)</f>
        <v>0</v>
      </c>
      <c r="AH1775" s="9">
        <f>SUMIF(Table1[[#Headers],[Steam Consumption]:[CHW Consumption_2]], "Steam*",D1775:AE1775)</f>
        <v>0</v>
      </c>
      <c r="AI1775" s="9">
        <f>SUMIF(Table1[[#Headers],[Steam Consumption]:[CHW Consumption_2]], "HW *",D1775:AE1775)</f>
        <v>0</v>
      </c>
      <c r="AJ1775" s="9">
        <f>SUMIF(Table1[[#Headers],[Steam Consumption]:[CHW Consumption_2]], "CHW*",D1775:AE1775)</f>
        <v>0</v>
      </c>
      <c r="AK1775" s="9">
        <f>SUMIF(Table1[[#Headers],[Steam Consumption]:[CHW Consumption_2]], "DW*",D1775:AE1775)</f>
        <v>0</v>
      </c>
      <c r="AL1775" s="9">
        <f>Table1[[#This Row],[Total Elec Consumption]]*3.412</f>
        <v>17510.87142857143</v>
      </c>
      <c r="AM1775" s="9">
        <f>Table1[[#This Row],[Total Gas Consumption]]*1</f>
        <v>0</v>
      </c>
      <c r="AN1775" s="9">
        <f>Table1[[#This Row],[Total Steam Consumption]]*950/1000</f>
        <v>0</v>
      </c>
      <c r="AO1775" s="9">
        <f>Table1[[#This Row],[Total HW Consumption]]</f>
        <v>0</v>
      </c>
      <c r="AP1775" s="9">
        <f>Table1[[#This Row],[Total CHW Consumption]]</f>
        <v>0</v>
      </c>
      <c r="AQ1775" s="9">
        <f>Table1[[#This Row],[Total DW Consumption]]*0</f>
        <v>0</v>
      </c>
      <c r="AR1775" s="9">
        <f>SUM(Table1[[#This Row],[Total Elec Energy]:[Total DW Energy]])</f>
        <v>17510.87142857143</v>
      </c>
      <c r="AS1775" s="7">
        <f>IFERROR(Table1[[#This Row],[Total Building Energy (kBTU)]]/Table1[[#This Row],[Building Area]],0)</f>
        <v>0.70341734669283484</v>
      </c>
    </row>
    <row r="1776" spans="1:45" x14ac:dyDescent="0.25">
      <c r="A1776" s="4">
        <v>44348</v>
      </c>
      <c r="B1776" t="s">
        <v>124</v>
      </c>
      <c r="C1776">
        <f>VLOOKUP(Table1[[#This Row],[Building]],Building_Areas,2,FALSE)</f>
        <v>33317</v>
      </c>
      <c r="E1776">
        <v>6864</v>
      </c>
      <c r="F1776">
        <v>23419.968000000001</v>
      </c>
      <c r="G1776">
        <v>0.70294348230633008</v>
      </c>
      <c r="J1776">
        <v>0</v>
      </c>
      <c r="AF1776" s="9">
        <f>SUMIF(Table1[[#Headers],[Steam Consumption]:[CHW Consumption_2]], "Elec*",D1776:AE1776)</f>
        <v>6864</v>
      </c>
      <c r="AG1776" s="9">
        <f>SUMIF(Table1[[#Headers],[Steam Consumption]:[CHW Consumption_2]], "Gas*",D1776:AE1776)</f>
        <v>0</v>
      </c>
      <c r="AH1776" s="9">
        <f>SUMIF(Table1[[#Headers],[Steam Consumption]:[CHW Consumption_2]], "Steam*",D1776:AE1776)</f>
        <v>0</v>
      </c>
      <c r="AI1776" s="9">
        <f>SUMIF(Table1[[#Headers],[Steam Consumption]:[CHW Consumption_2]], "HW *",D1776:AE1776)</f>
        <v>0</v>
      </c>
      <c r="AJ1776" s="9">
        <f>SUMIF(Table1[[#Headers],[Steam Consumption]:[CHW Consumption_2]], "CHW*",D1776:AE1776)</f>
        <v>0</v>
      </c>
      <c r="AK1776" s="9">
        <f>SUMIF(Table1[[#Headers],[Steam Consumption]:[CHW Consumption_2]], "DW*",D1776:AE1776)</f>
        <v>0</v>
      </c>
      <c r="AL1776" s="9">
        <f>Table1[[#This Row],[Total Elec Consumption]]*3.412</f>
        <v>23419.968000000001</v>
      </c>
      <c r="AM1776" s="9">
        <f>Table1[[#This Row],[Total Gas Consumption]]*1</f>
        <v>0</v>
      </c>
      <c r="AN1776" s="9">
        <f>Table1[[#This Row],[Total Steam Consumption]]*950/1000</f>
        <v>0</v>
      </c>
      <c r="AO1776" s="9">
        <f>Table1[[#This Row],[Total HW Consumption]]</f>
        <v>0</v>
      </c>
      <c r="AP1776" s="9">
        <f>Table1[[#This Row],[Total CHW Consumption]]</f>
        <v>0</v>
      </c>
      <c r="AQ1776" s="9">
        <f>Table1[[#This Row],[Total DW Consumption]]*0</f>
        <v>0</v>
      </c>
      <c r="AR1776" s="9">
        <f>SUM(Table1[[#This Row],[Total Elec Energy]:[Total DW Energy]])</f>
        <v>23419.968000000001</v>
      </c>
      <c r="AS1776" s="7">
        <f>IFERROR(Table1[[#This Row],[Total Building Energy (kBTU)]]/Table1[[#This Row],[Building Area]],0)</f>
        <v>0.70294348230633008</v>
      </c>
    </row>
    <row r="1777" spans="1:45" x14ac:dyDescent="0.25">
      <c r="A1777" s="4">
        <v>43435</v>
      </c>
      <c r="B1777" t="s">
        <v>110</v>
      </c>
      <c r="C1777">
        <f>VLOOKUP(Table1[[#This Row],[Building]],Building_Areas,2,FALSE)</f>
        <v>24062</v>
      </c>
      <c r="E1777">
        <v>0</v>
      </c>
      <c r="F1777">
        <v>16885.92778823524</v>
      </c>
      <c r="G1777">
        <v>0.70176742532770509</v>
      </c>
      <c r="H1777">
        <v>2684.6</v>
      </c>
      <c r="I1777">
        <v>2264.3823529411602</v>
      </c>
      <c r="L1777">
        <v>0</v>
      </c>
      <c r="AF1777" s="9">
        <f>SUMIF(Table1[[#Headers],[Steam Consumption]:[CHW Consumption_2]], "Elec*",D1777:AE1777)</f>
        <v>4948.9823529411606</v>
      </c>
      <c r="AG1777" s="9">
        <f>SUMIF(Table1[[#Headers],[Steam Consumption]:[CHW Consumption_2]], "Gas*",D1777:AE1777)</f>
        <v>0</v>
      </c>
      <c r="AH1777" s="9">
        <f>SUMIF(Table1[[#Headers],[Steam Consumption]:[CHW Consumption_2]], "Steam*",D1777:AE1777)</f>
        <v>0</v>
      </c>
      <c r="AI1777" s="9">
        <f>SUMIF(Table1[[#Headers],[Steam Consumption]:[CHW Consumption_2]], "HW *",D1777:AE1777)</f>
        <v>0</v>
      </c>
      <c r="AJ1777" s="9">
        <f>SUMIF(Table1[[#Headers],[Steam Consumption]:[CHW Consumption_2]], "CHW*",D1777:AE1777)</f>
        <v>0</v>
      </c>
      <c r="AK1777" s="9">
        <f>SUMIF(Table1[[#Headers],[Steam Consumption]:[CHW Consumption_2]], "DW*",D1777:AE1777)</f>
        <v>0</v>
      </c>
      <c r="AL1777" s="9">
        <f>Table1[[#This Row],[Total Elec Consumption]]*3.412</f>
        <v>16885.92778823524</v>
      </c>
      <c r="AM1777" s="9">
        <f>Table1[[#This Row],[Total Gas Consumption]]*1</f>
        <v>0</v>
      </c>
      <c r="AN1777" s="9">
        <f>Table1[[#This Row],[Total Steam Consumption]]*950/1000</f>
        <v>0</v>
      </c>
      <c r="AO1777" s="9">
        <f>Table1[[#This Row],[Total HW Consumption]]</f>
        <v>0</v>
      </c>
      <c r="AP1777" s="9">
        <f>Table1[[#This Row],[Total CHW Consumption]]</f>
        <v>0</v>
      </c>
      <c r="AQ1777" s="9">
        <f>Table1[[#This Row],[Total DW Consumption]]*0</f>
        <v>0</v>
      </c>
      <c r="AR1777" s="9">
        <f>SUM(Table1[[#This Row],[Total Elec Energy]:[Total DW Energy]])</f>
        <v>16885.92778823524</v>
      </c>
      <c r="AS1777" s="7">
        <f>IFERROR(Table1[[#This Row],[Total Building Energy (kBTU)]]/Table1[[#This Row],[Building Area]],0)</f>
        <v>0.70176742532770509</v>
      </c>
    </row>
    <row r="1778" spans="1:45" x14ac:dyDescent="0.25">
      <c r="A1778" s="4">
        <v>43252</v>
      </c>
      <c r="B1778" t="s">
        <v>124</v>
      </c>
      <c r="C1778">
        <f>VLOOKUP(Table1[[#This Row],[Building]],Building_Areas,2,FALSE)</f>
        <v>33317</v>
      </c>
      <c r="E1778">
        <v>6797.1428571428578</v>
      </c>
      <c r="F1778">
        <v>37120.422857142861</v>
      </c>
      <c r="G1778">
        <v>1.1141586234397709</v>
      </c>
      <c r="J1778">
        <v>139.28571428571431</v>
      </c>
      <c r="AF1778" s="9">
        <f>SUMIF(Table1[[#Headers],[Steam Consumption]:[CHW Consumption_2]], "Elec*",D1778:AE1778)</f>
        <v>6797.1428571428578</v>
      </c>
      <c r="AG1778" s="9">
        <f>SUMIF(Table1[[#Headers],[Steam Consumption]:[CHW Consumption_2]], "Gas*",D1778:AE1778)</f>
        <v>139.28571428571431</v>
      </c>
      <c r="AH1778" s="9">
        <f>SUMIF(Table1[[#Headers],[Steam Consumption]:[CHW Consumption_2]], "Steam*",D1778:AE1778)</f>
        <v>0</v>
      </c>
      <c r="AI1778" s="9">
        <f>SUMIF(Table1[[#Headers],[Steam Consumption]:[CHW Consumption_2]], "HW *",D1778:AE1778)</f>
        <v>0</v>
      </c>
      <c r="AJ1778" s="9">
        <f>SUMIF(Table1[[#Headers],[Steam Consumption]:[CHW Consumption_2]], "CHW*",D1778:AE1778)</f>
        <v>0</v>
      </c>
      <c r="AK1778" s="9">
        <f>SUMIF(Table1[[#Headers],[Steam Consumption]:[CHW Consumption_2]], "DW*",D1778:AE1778)</f>
        <v>0</v>
      </c>
      <c r="AL1778" s="9">
        <f>Table1[[#This Row],[Total Elec Consumption]]*3.412</f>
        <v>23191.85142857143</v>
      </c>
      <c r="AM1778" s="9">
        <f>Table1[[#This Row],[Total Gas Consumption]]*1</f>
        <v>139.28571428571431</v>
      </c>
      <c r="AN1778" s="9">
        <f>Table1[[#This Row],[Total Steam Consumption]]*950/1000</f>
        <v>0</v>
      </c>
      <c r="AO1778" s="9">
        <f>Table1[[#This Row],[Total HW Consumption]]</f>
        <v>0</v>
      </c>
      <c r="AP1778" s="9">
        <f>Table1[[#This Row],[Total CHW Consumption]]</f>
        <v>0</v>
      </c>
      <c r="AQ1778" s="9">
        <f>Table1[[#This Row],[Total DW Consumption]]*0</f>
        <v>0</v>
      </c>
      <c r="AR1778" s="9">
        <f>SUM(Table1[[#This Row],[Total Elec Energy]:[Total DW Energy]])</f>
        <v>23331.137142857144</v>
      </c>
      <c r="AS1778" s="7">
        <f>IFERROR(Table1[[#This Row],[Total Building Energy (kBTU)]]/Table1[[#This Row],[Building Area]],0)</f>
        <v>0.70027725013828213</v>
      </c>
    </row>
    <row r="1779" spans="1:45" x14ac:dyDescent="0.25">
      <c r="A1779" s="4">
        <v>44621</v>
      </c>
      <c r="B1779" t="s">
        <v>73</v>
      </c>
      <c r="C1779">
        <f>VLOOKUP(Table1[[#This Row],[Building]],Building_Areas,2,FALSE)</f>
        <v>18360</v>
      </c>
      <c r="E1779">
        <v>3767.6071428571431</v>
      </c>
      <c r="F1779">
        <v>12855.07557142857</v>
      </c>
      <c r="G1779">
        <v>0.70016751478369121</v>
      </c>
      <c r="AF1779" s="9">
        <f>SUMIF(Table1[[#Headers],[Steam Consumption]:[CHW Consumption_2]], "Elec*",D1779:AE1779)</f>
        <v>3767.6071428571431</v>
      </c>
      <c r="AG1779" s="9">
        <f>SUMIF(Table1[[#Headers],[Steam Consumption]:[CHW Consumption_2]], "Gas*",D1779:AE1779)</f>
        <v>0</v>
      </c>
      <c r="AH1779" s="9">
        <f>SUMIF(Table1[[#Headers],[Steam Consumption]:[CHW Consumption_2]], "Steam*",D1779:AE1779)</f>
        <v>0</v>
      </c>
      <c r="AI1779" s="9">
        <f>SUMIF(Table1[[#Headers],[Steam Consumption]:[CHW Consumption_2]], "HW *",D1779:AE1779)</f>
        <v>0</v>
      </c>
      <c r="AJ1779" s="9">
        <f>SUMIF(Table1[[#Headers],[Steam Consumption]:[CHW Consumption_2]], "CHW*",D1779:AE1779)</f>
        <v>0</v>
      </c>
      <c r="AK1779" s="9">
        <f>SUMIF(Table1[[#Headers],[Steam Consumption]:[CHW Consumption_2]], "DW*",D1779:AE1779)</f>
        <v>0</v>
      </c>
      <c r="AL1779" s="9">
        <f>Table1[[#This Row],[Total Elec Consumption]]*3.412</f>
        <v>12855.075571428571</v>
      </c>
      <c r="AM1779" s="9">
        <f>Table1[[#This Row],[Total Gas Consumption]]*1</f>
        <v>0</v>
      </c>
      <c r="AN1779" s="9">
        <f>Table1[[#This Row],[Total Steam Consumption]]*950/1000</f>
        <v>0</v>
      </c>
      <c r="AO1779" s="9">
        <f>Table1[[#This Row],[Total HW Consumption]]</f>
        <v>0</v>
      </c>
      <c r="AP1779" s="9">
        <f>Table1[[#This Row],[Total CHW Consumption]]</f>
        <v>0</v>
      </c>
      <c r="AQ1779" s="9">
        <f>Table1[[#This Row],[Total DW Consumption]]*0</f>
        <v>0</v>
      </c>
      <c r="AR1779" s="9">
        <f>SUM(Table1[[#This Row],[Total Elec Energy]:[Total DW Energy]])</f>
        <v>12855.075571428571</v>
      </c>
      <c r="AS1779" s="7">
        <f>IFERROR(Table1[[#This Row],[Total Building Energy (kBTU)]]/Table1[[#This Row],[Building Area]],0)</f>
        <v>0.70016751478369121</v>
      </c>
    </row>
    <row r="1780" spans="1:45" x14ac:dyDescent="0.25">
      <c r="A1780" s="4">
        <v>44013</v>
      </c>
      <c r="B1780" t="s">
        <v>101</v>
      </c>
      <c r="C1780">
        <f>VLOOKUP(Table1[[#This Row],[Building]],Building_Areas,2,FALSE)</f>
        <v>30399</v>
      </c>
      <c r="D1780">
        <v>0</v>
      </c>
      <c r="E1780">
        <v>6200</v>
      </c>
      <c r="F1780">
        <v>21154.400000000001</v>
      </c>
      <c r="G1780">
        <v>0.69589131221421752</v>
      </c>
      <c r="H1780">
        <v>0</v>
      </c>
      <c r="I1780">
        <v>0</v>
      </c>
      <c r="AF1780" s="9">
        <f>SUMIF(Table1[[#Headers],[Steam Consumption]:[CHW Consumption_2]], "Elec*",D1780:AE1780)</f>
        <v>6200</v>
      </c>
      <c r="AG1780" s="9">
        <f>SUMIF(Table1[[#Headers],[Steam Consumption]:[CHW Consumption_2]], "Gas*",D1780:AE1780)</f>
        <v>0</v>
      </c>
      <c r="AH1780" s="9">
        <f>SUMIF(Table1[[#Headers],[Steam Consumption]:[CHW Consumption_2]], "Steam*",D1780:AE1780)</f>
        <v>0</v>
      </c>
      <c r="AI1780" s="9">
        <f>SUMIF(Table1[[#Headers],[Steam Consumption]:[CHW Consumption_2]], "HW *",D1780:AE1780)</f>
        <v>0</v>
      </c>
      <c r="AJ1780" s="9">
        <f>SUMIF(Table1[[#Headers],[Steam Consumption]:[CHW Consumption_2]], "CHW*",D1780:AE1780)</f>
        <v>0</v>
      </c>
      <c r="AK1780" s="9">
        <f>SUMIF(Table1[[#Headers],[Steam Consumption]:[CHW Consumption_2]], "DW*",D1780:AE1780)</f>
        <v>0</v>
      </c>
      <c r="AL1780" s="9">
        <f>Table1[[#This Row],[Total Elec Consumption]]*3.412</f>
        <v>21154.399999999998</v>
      </c>
      <c r="AM1780" s="9">
        <f>Table1[[#This Row],[Total Gas Consumption]]*1</f>
        <v>0</v>
      </c>
      <c r="AN1780" s="9">
        <f>Table1[[#This Row],[Total Steam Consumption]]*950/1000</f>
        <v>0</v>
      </c>
      <c r="AO1780" s="9">
        <f>Table1[[#This Row],[Total HW Consumption]]</f>
        <v>0</v>
      </c>
      <c r="AP1780" s="9">
        <f>Table1[[#This Row],[Total CHW Consumption]]</f>
        <v>0</v>
      </c>
      <c r="AQ1780" s="9">
        <f>Table1[[#This Row],[Total DW Consumption]]*0</f>
        <v>0</v>
      </c>
      <c r="AR1780" s="9">
        <f>SUM(Table1[[#This Row],[Total Elec Energy]:[Total DW Energy]])</f>
        <v>21154.399999999998</v>
      </c>
      <c r="AS1780" s="7">
        <f>IFERROR(Table1[[#This Row],[Total Building Energy (kBTU)]]/Table1[[#This Row],[Building Area]],0)</f>
        <v>0.69589131221421752</v>
      </c>
    </row>
    <row r="1781" spans="1:45" x14ac:dyDescent="0.25">
      <c r="A1781" s="4">
        <v>44197</v>
      </c>
      <c r="B1781" t="s">
        <v>80</v>
      </c>
      <c r="C1781">
        <f>VLOOKUP(Table1[[#This Row],[Building]],Building_Areas,2,FALSE)</f>
        <v>92978</v>
      </c>
      <c r="D1781">
        <v>0</v>
      </c>
      <c r="F1781">
        <v>64664.224000000002</v>
      </c>
      <c r="G1781">
        <v>0.6954787584159694</v>
      </c>
      <c r="H1781">
        <v>9982</v>
      </c>
      <c r="I1781">
        <v>8970</v>
      </c>
      <c r="L1781">
        <v>0</v>
      </c>
      <c r="AF1781" s="9">
        <f>SUMIF(Table1[[#Headers],[Steam Consumption]:[CHW Consumption_2]], "Elec*",D1781:AE1781)</f>
        <v>18952</v>
      </c>
      <c r="AG1781" s="9">
        <f>SUMIF(Table1[[#Headers],[Steam Consumption]:[CHW Consumption_2]], "Gas*",D1781:AE1781)</f>
        <v>0</v>
      </c>
      <c r="AH1781" s="9">
        <f>SUMIF(Table1[[#Headers],[Steam Consumption]:[CHW Consumption_2]], "Steam*",D1781:AE1781)</f>
        <v>0</v>
      </c>
      <c r="AI1781" s="9">
        <f>SUMIF(Table1[[#Headers],[Steam Consumption]:[CHW Consumption_2]], "HW *",D1781:AE1781)</f>
        <v>0</v>
      </c>
      <c r="AJ1781" s="9">
        <f>SUMIF(Table1[[#Headers],[Steam Consumption]:[CHW Consumption_2]], "CHW*",D1781:AE1781)</f>
        <v>0</v>
      </c>
      <c r="AK1781" s="9">
        <f>SUMIF(Table1[[#Headers],[Steam Consumption]:[CHW Consumption_2]], "DW*",D1781:AE1781)</f>
        <v>0</v>
      </c>
      <c r="AL1781" s="9">
        <f>Table1[[#This Row],[Total Elec Consumption]]*3.412</f>
        <v>64664.224000000002</v>
      </c>
      <c r="AM1781" s="9">
        <f>Table1[[#This Row],[Total Gas Consumption]]*1</f>
        <v>0</v>
      </c>
      <c r="AN1781" s="9">
        <f>Table1[[#This Row],[Total Steam Consumption]]*950/1000</f>
        <v>0</v>
      </c>
      <c r="AO1781" s="9">
        <f>Table1[[#This Row],[Total HW Consumption]]</f>
        <v>0</v>
      </c>
      <c r="AP1781" s="9">
        <f>Table1[[#This Row],[Total CHW Consumption]]</f>
        <v>0</v>
      </c>
      <c r="AQ1781" s="9">
        <f>Table1[[#This Row],[Total DW Consumption]]*0</f>
        <v>0</v>
      </c>
      <c r="AR1781" s="9">
        <f>SUM(Table1[[#This Row],[Total Elec Energy]:[Total DW Energy]])</f>
        <v>64664.224000000002</v>
      </c>
      <c r="AS1781" s="7">
        <f>IFERROR(Table1[[#This Row],[Total Building Energy (kBTU)]]/Table1[[#This Row],[Building Area]],0)</f>
        <v>0.6954787584159694</v>
      </c>
    </row>
    <row r="1782" spans="1:45" x14ac:dyDescent="0.25">
      <c r="A1782" s="4">
        <v>43800</v>
      </c>
      <c r="B1782" t="s">
        <v>110</v>
      </c>
      <c r="C1782">
        <f>VLOOKUP(Table1[[#This Row],[Building]],Building_Areas,2,FALSE)</f>
        <v>24062</v>
      </c>
      <c r="E1782">
        <v>169.9259259259259</v>
      </c>
      <c r="F1782">
        <v>16680.636148148151</v>
      </c>
      <c r="G1782">
        <v>0.69323564741701216</v>
      </c>
      <c r="H1782">
        <v>1815.2222222222219</v>
      </c>
      <c r="I1782">
        <v>2903.666666666667</v>
      </c>
      <c r="L1782">
        <v>0</v>
      </c>
      <c r="AF1782" s="9">
        <f>SUMIF(Table1[[#Headers],[Steam Consumption]:[CHW Consumption_2]], "Elec*",D1782:AE1782)</f>
        <v>4888.8148148148148</v>
      </c>
      <c r="AG1782" s="9">
        <f>SUMIF(Table1[[#Headers],[Steam Consumption]:[CHW Consumption_2]], "Gas*",D1782:AE1782)</f>
        <v>0</v>
      </c>
      <c r="AH1782" s="9">
        <f>SUMIF(Table1[[#Headers],[Steam Consumption]:[CHW Consumption_2]], "Steam*",D1782:AE1782)</f>
        <v>0</v>
      </c>
      <c r="AI1782" s="9">
        <f>SUMIF(Table1[[#Headers],[Steam Consumption]:[CHW Consumption_2]], "HW *",D1782:AE1782)</f>
        <v>0</v>
      </c>
      <c r="AJ1782" s="9">
        <f>SUMIF(Table1[[#Headers],[Steam Consumption]:[CHW Consumption_2]], "CHW*",D1782:AE1782)</f>
        <v>0</v>
      </c>
      <c r="AK1782" s="9">
        <f>SUMIF(Table1[[#Headers],[Steam Consumption]:[CHW Consumption_2]], "DW*",D1782:AE1782)</f>
        <v>0</v>
      </c>
      <c r="AL1782" s="9">
        <f>Table1[[#This Row],[Total Elec Consumption]]*3.412</f>
        <v>16680.636148148147</v>
      </c>
      <c r="AM1782" s="9">
        <f>Table1[[#This Row],[Total Gas Consumption]]*1</f>
        <v>0</v>
      </c>
      <c r="AN1782" s="9">
        <f>Table1[[#This Row],[Total Steam Consumption]]*950/1000</f>
        <v>0</v>
      </c>
      <c r="AO1782" s="9">
        <f>Table1[[#This Row],[Total HW Consumption]]</f>
        <v>0</v>
      </c>
      <c r="AP1782" s="9">
        <f>Table1[[#This Row],[Total CHW Consumption]]</f>
        <v>0</v>
      </c>
      <c r="AQ1782" s="9">
        <f>Table1[[#This Row],[Total DW Consumption]]*0</f>
        <v>0</v>
      </c>
      <c r="AR1782" s="9">
        <f>SUM(Table1[[#This Row],[Total Elec Energy]:[Total DW Energy]])</f>
        <v>16680.636148148147</v>
      </c>
      <c r="AS1782" s="7">
        <f>IFERROR(Table1[[#This Row],[Total Building Energy (kBTU)]]/Table1[[#This Row],[Building Area]],0)</f>
        <v>0.69323564741701216</v>
      </c>
    </row>
    <row r="1783" spans="1:45" x14ac:dyDescent="0.25">
      <c r="A1783" s="4">
        <v>44593</v>
      </c>
      <c r="B1783" t="s">
        <v>73</v>
      </c>
      <c r="C1783">
        <f>VLOOKUP(Table1[[#This Row],[Building]],Building_Areas,2,FALSE)</f>
        <v>18360</v>
      </c>
      <c r="E1783">
        <v>3719</v>
      </c>
      <c r="F1783">
        <v>12689.227999999999</v>
      </c>
      <c r="G1783">
        <v>0.69113442265795211</v>
      </c>
      <c r="AF1783" s="9">
        <f>SUMIF(Table1[[#Headers],[Steam Consumption]:[CHW Consumption_2]], "Elec*",D1783:AE1783)</f>
        <v>3719</v>
      </c>
      <c r="AG1783" s="9">
        <f>SUMIF(Table1[[#Headers],[Steam Consumption]:[CHW Consumption_2]], "Gas*",D1783:AE1783)</f>
        <v>0</v>
      </c>
      <c r="AH1783" s="9">
        <f>SUMIF(Table1[[#Headers],[Steam Consumption]:[CHW Consumption_2]], "Steam*",D1783:AE1783)</f>
        <v>0</v>
      </c>
      <c r="AI1783" s="9">
        <f>SUMIF(Table1[[#Headers],[Steam Consumption]:[CHW Consumption_2]], "HW *",D1783:AE1783)</f>
        <v>0</v>
      </c>
      <c r="AJ1783" s="9">
        <f>SUMIF(Table1[[#Headers],[Steam Consumption]:[CHW Consumption_2]], "CHW*",D1783:AE1783)</f>
        <v>0</v>
      </c>
      <c r="AK1783" s="9">
        <f>SUMIF(Table1[[#Headers],[Steam Consumption]:[CHW Consumption_2]], "DW*",D1783:AE1783)</f>
        <v>0</v>
      </c>
      <c r="AL1783" s="9">
        <f>Table1[[#This Row],[Total Elec Consumption]]*3.412</f>
        <v>12689.227999999999</v>
      </c>
      <c r="AM1783" s="9">
        <f>Table1[[#This Row],[Total Gas Consumption]]*1</f>
        <v>0</v>
      </c>
      <c r="AN1783" s="9">
        <f>Table1[[#This Row],[Total Steam Consumption]]*950/1000</f>
        <v>0</v>
      </c>
      <c r="AO1783" s="9">
        <f>Table1[[#This Row],[Total HW Consumption]]</f>
        <v>0</v>
      </c>
      <c r="AP1783" s="9">
        <f>Table1[[#This Row],[Total CHW Consumption]]</f>
        <v>0</v>
      </c>
      <c r="AQ1783" s="9">
        <f>Table1[[#This Row],[Total DW Consumption]]*0</f>
        <v>0</v>
      </c>
      <c r="AR1783" s="9">
        <f>SUM(Table1[[#This Row],[Total Elec Energy]:[Total DW Energy]])</f>
        <v>12689.227999999999</v>
      </c>
      <c r="AS1783" s="7">
        <f>IFERROR(Table1[[#This Row],[Total Building Energy (kBTU)]]/Table1[[#This Row],[Building Area]],0)</f>
        <v>0.691134422657952</v>
      </c>
    </row>
    <row r="1784" spans="1:45" x14ac:dyDescent="0.25">
      <c r="A1784" s="4">
        <v>44287</v>
      </c>
      <c r="B1784" t="s">
        <v>73</v>
      </c>
      <c r="C1784">
        <f>VLOOKUP(Table1[[#This Row],[Building]],Building_Areas,2,FALSE)</f>
        <v>18360</v>
      </c>
      <c r="E1784">
        <v>3688</v>
      </c>
      <c r="F1784">
        <v>12583.456</v>
      </c>
      <c r="G1784">
        <v>0.68537342047930283</v>
      </c>
      <c r="AF1784" s="9">
        <f>SUMIF(Table1[[#Headers],[Steam Consumption]:[CHW Consumption_2]], "Elec*",D1784:AE1784)</f>
        <v>3688</v>
      </c>
      <c r="AG1784" s="9">
        <f>SUMIF(Table1[[#Headers],[Steam Consumption]:[CHW Consumption_2]], "Gas*",D1784:AE1784)</f>
        <v>0</v>
      </c>
      <c r="AH1784" s="9">
        <f>SUMIF(Table1[[#Headers],[Steam Consumption]:[CHW Consumption_2]], "Steam*",D1784:AE1784)</f>
        <v>0</v>
      </c>
      <c r="AI1784" s="9">
        <f>SUMIF(Table1[[#Headers],[Steam Consumption]:[CHW Consumption_2]], "HW *",D1784:AE1784)</f>
        <v>0</v>
      </c>
      <c r="AJ1784" s="9">
        <f>SUMIF(Table1[[#Headers],[Steam Consumption]:[CHW Consumption_2]], "CHW*",D1784:AE1784)</f>
        <v>0</v>
      </c>
      <c r="AK1784" s="9">
        <f>SUMIF(Table1[[#Headers],[Steam Consumption]:[CHW Consumption_2]], "DW*",D1784:AE1784)</f>
        <v>0</v>
      </c>
      <c r="AL1784" s="9">
        <f>Table1[[#This Row],[Total Elec Consumption]]*3.412</f>
        <v>12583.456</v>
      </c>
      <c r="AM1784" s="9">
        <f>Table1[[#This Row],[Total Gas Consumption]]*1</f>
        <v>0</v>
      </c>
      <c r="AN1784" s="9">
        <f>Table1[[#This Row],[Total Steam Consumption]]*950/1000</f>
        <v>0</v>
      </c>
      <c r="AO1784" s="9">
        <f>Table1[[#This Row],[Total HW Consumption]]</f>
        <v>0</v>
      </c>
      <c r="AP1784" s="9">
        <f>Table1[[#This Row],[Total CHW Consumption]]</f>
        <v>0</v>
      </c>
      <c r="AQ1784" s="9">
        <f>Table1[[#This Row],[Total DW Consumption]]*0</f>
        <v>0</v>
      </c>
      <c r="AR1784" s="9">
        <f>SUM(Table1[[#This Row],[Total Elec Energy]:[Total DW Energy]])</f>
        <v>12583.456</v>
      </c>
      <c r="AS1784" s="7">
        <f>IFERROR(Table1[[#This Row],[Total Building Energy (kBTU)]]/Table1[[#This Row],[Building Area]],0)</f>
        <v>0.68537342047930283</v>
      </c>
    </row>
    <row r="1785" spans="1:45" x14ac:dyDescent="0.25">
      <c r="A1785" s="4">
        <v>44075</v>
      </c>
      <c r="B1785" t="s">
        <v>124</v>
      </c>
      <c r="C1785">
        <f>VLOOKUP(Table1[[#This Row],[Building]],Building_Areas,2,FALSE)</f>
        <v>33317</v>
      </c>
      <c r="E1785">
        <v>6611</v>
      </c>
      <c r="F1785">
        <v>34556.732000000004</v>
      </c>
      <c r="G1785">
        <v>1.037210192994567</v>
      </c>
      <c r="J1785">
        <v>120</v>
      </c>
      <c r="AF1785" s="9">
        <f>SUMIF(Table1[[#Headers],[Steam Consumption]:[CHW Consumption_2]], "Elec*",D1785:AE1785)</f>
        <v>6611</v>
      </c>
      <c r="AG1785" s="9">
        <f>SUMIF(Table1[[#Headers],[Steam Consumption]:[CHW Consumption_2]], "Gas*",D1785:AE1785)</f>
        <v>120</v>
      </c>
      <c r="AH1785" s="9">
        <f>SUMIF(Table1[[#Headers],[Steam Consumption]:[CHW Consumption_2]], "Steam*",D1785:AE1785)</f>
        <v>0</v>
      </c>
      <c r="AI1785" s="9">
        <f>SUMIF(Table1[[#Headers],[Steam Consumption]:[CHW Consumption_2]], "HW *",D1785:AE1785)</f>
        <v>0</v>
      </c>
      <c r="AJ1785" s="9">
        <f>SUMIF(Table1[[#Headers],[Steam Consumption]:[CHW Consumption_2]], "CHW*",D1785:AE1785)</f>
        <v>0</v>
      </c>
      <c r="AK1785" s="9">
        <f>SUMIF(Table1[[#Headers],[Steam Consumption]:[CHW Consumption_2]], "DW*",D1785:AE1785)</f>
        <v>0</v>
      </c>
      <c r="AL1785" s="9">
        <f>Table1[[#This Row],[Total Elec Consumption]]*3.412</f>
        <v>22556.732</v>
      </c>
      <c r="AM1785" s="9">
        <f>Table1[[#This Row],[Total Gas Consumption]]*1</f>
        <v>120</v>
      </c>
      <c r="AN1785" s="9">
        <f>Table1[[#This Row],[Total Steam Consumption]]*950/1000</f>
        <v>0</v>
      </c>
      <c r="AO1785" s="9">
        <f>Table1[[#This Row],[Total HW Consumption]]</f>
        <v>0</v>
      </c>
      <c r="AP1785" s="9">
        <f>Table1[[#This Row],[Total CHW Consumption]]</f>
        <v>0</v>
      </c>
      <c r="AQ1785" s="9">
        <f>Table1[[#This Row],[Total DW Consumption]]*0</f>
        <v>0</v>
      </c>
      <c r="AR1785" s="9">
        <f>SUM(Table1[[#This Row],[Total Elec Energy]:[Total DW Energy]])</f>
        <v>22676.732</v>
      </c>
      <c r="AS1785" s="7">
        <f>IFERROR(Table1[[#This Row],[Total Building Energy (kBTU)]]/Table1[[#This Row],[Building Area]],0)</f>
        <v>0.68063547138097669</v>
      </c>
    </row>
    <row r="1786" spans="1:45" x14ac:dyDescent="0.25">
      <c r="A1786" s="4">
        <v>44317</v>
      </c>
      <c r="B1786" t="s">
        <v>124</v>
      </c>
      <c r="C1786">
        <f>VLOOKUP(Table1[[#This Row],[Building]],Building_Areas,2,FALSE)</f>
        <v>33317</v>
      </c>
      <c r="E1786">
        <v>4566</v>
      </c>
      <c r="F1786">
        <v>710579.19200000004</v>
      </c>
      <c r="G1786">
        <v>21.327826394933521</v>
      </c>
      <c r="J1786">
        <v>6950</v>
      </c>
      <c r="AF1786" s="9">
        <f>SUMIF(Table1[[#Headers],[Steam Consumption]:[CHW Consumption_2]], "Elec*",D1786:AE1786)</f>
        <v>4566</v>
      </c>
      <c r="AG1786" s="9">
        <f>SUMIF(Table1[[#Headers],[Steam Consumption]:[CHW Consumption_2]], "Gas*",D1786:AE1786)</f>
        <v>6950</v>
      </c>
      <c r="AH1786" s="9">
        <f>SUMIF(Table1[[#Headers],[Steam Consumption]:[CHW Consumption_2]], "Steam*",D1786:AE1786)</f>
        <v>0</v>
      </c>
      <c r="AI1786" s="9">
        <f>SUMIF(Table1[[#Headers],[Steam Consumption]:[CHW Consumption_2]], "HW *",D1786:AE1786)</f>
        <v>0</v>
      </c>
      <c r="AJ1786" s="9">
        <f>SUMIF(Table1[[#Headers],[Steam Consumption]:[CHW Consumption_2]], "CHW*",D1786:AE1786)</f>
        <v>0</v>
      </c>
      <c r="AK1786" s="9">
        <f>SUMIF(Table1[[#Headers],[Steam Consumption]:[CHW Consumption_2]], "DW*",D1786:AE1786)</f>
        <v>0</v>
      </c>
      <c r="AL1786" s="9">
        <f>Table1[[#This Row],[Total Elec Consumption]]*3.412</f>
        <v>15579.191999999999</v>
      </c>
      <c r="AM1786" s="9">
        <f>Table1[[#This Row],[Total Gas Consumption]]*1</f>
        <v>6950</v>
      </c>
      <c r="AN1786" s="9">
        <f>Table1[[#This Row],[Total Steam Consumption]]*950/1000</f>
        <v>0</v>
      </c>
      <c r="AO1786" s="9">
        <f>Table1[[#This Row],[Total HW Consumption]]</f>
        <v>0</v>
      </c>
      <c r="AP1786" s="9">
        <f>Table1[[#This Row],[Total CHW Consumption]]</f>
        <v>0</v>
      </c>
      <c r="AQ1786" s="9">
        <f>Table1[[#This Row],[Total DW Consumption]]*0</f>
        <v>0</v>
      </c>
      <c r="AR1786" s="9">
        <f>SUM(Table1[[#This Row],[Total Elec Energy]:[Total DW Energy]])</f>
        <v>22529.191999999999</v>
      </c>
      <c r="AS1786" s="7">
        <f>IFERROR(Table1[[#This Row],[Total Building Energy (kBTU)]]/Table1[[#This Row],[Building Area]],0)</f>
        <v>0.67620710147972507</v>
      </c>
    </row>
    <row r="1787" spans="1:45" x14ac:dyDescent="0.25">
      <c r="A1787" s="4">
        <v>44501</v>
      </c>
      <c r="B1787" t="s">
        <v>73</v>
      </c>
      <c r="C1787">
        <f>VLOOKUP(Table1[[#This Row],[Building]],Building_Areas,2,FALSE)</f>
        <v>18360</v>
      </c>
      <c r="E1787">
        <v>3630</v>
      </c>
      <c r="F1787">
        <v>12385.56</v>
      </c>
      <c r="G1787">
        <v>0.67459477124182998</v>
      </c>
      <c r="AF1787" s="9">
        <f>SUMIF(Table1[[#Headers],[Steam Consumption]:[CHW Consumption_2]], "Elec*",D1787:AE1787)</f>
        <v>3630</v>
      </c>
      <c r="AG1787" s="9">
        <f>SUMIF(Table1[[#Headers],[Steam Consumption]:[CHW Consumption_2]], "Gas*",D1787:AE1787)</f>
        <v>0</v>
      </c>
      <c r="AH1787" s="9">
        <f>SUMIF(Table1[[#Headers],[Steam Consumption]:[CHW Consumption_2]], "Steam*",D1787:AE1787)</f>
        <v>0</v>
      </c>
      <c r="AI1787" s="9">
        <f>SUMIF(Table1[[#Headers],[Steam Consumption]:[CHW Consumption_2]], "HW *",D1787:AE1787)</f>
        <v>0</v>
      </c>
      <c r="AJ1787" s="9">
        <f>SUMIF(Table1[[#Headers],[Steam Consumption]:[CHW Consumption_2]], "CHW*",D1787:AE1787)</f>
        <v>0</v>
      </c>
      <c r="AK1787" s="9">
        <f>SUMIF(Table1[[#Headers],[Steam Consumption]:[CHW Consumption_2]], "DW*",D1787:AE1787)</f>
        <v>0</v>
      </c>
      <c r="AL1787" s="9">
        <f>Table1[[#This Row],[Total Elec Consumption]]*3.412</f>
        <v>12385.56</v>
      </c>
      <c r="AM1787" s="9">
        <f>Table1[[#This Row],[Total Gas Consumption]]*1</f>
        <v>0</v>
      </c>
      <c r="AN1787" s="9">
        <f>Table1[[#This Row],[Total Steam Consumption]]*950/1000</f>
        <v>0</v>
      </c>
      <c r="AO1787" s="9">
        <f>Table1[[#This Row],[Total HW Consumption]]</f>
        <v>0</v>
      </c>
      <c r="AP1787" s="9">
        <f>Table1[[#This Row],[Total CHW Consumption]]</f>
        <v>0</v>
      </c>
      <c r="AQ1787" s="9">
        <f>Table1[[#This Row],[Total DW Consumption]]*0</f>
        <v>0</v>
      </c>
      <c r="AR1787" s="9">
        <f>SUM(Table1[[#This Row],[Total Elec Energy]:[Total DW Energy]])</f>
        <v>12385.56</v>
      </c>
      <c r="AS1787" s="7">
        <f>IFERROR(Table1[[#This Row],[Total Building Energy (kBTU)]]/Table1[[#This Row],[Building Area]],0)</f>
        <v>0.67459477124182998</v>
      </c>
    </row>
    <row r="1788" spans="1:45" x14ac:dyDescent="0.25">
      <c r="A1788" s="4">
        <v>44136</v>
      </c>
      <c r="B1788" t="s">
        <v>80</v>
      </c>
      <c r="C1788">
        <f>VLOOKUP(Table1[[#This Row],[Building]],Building_Areas,2,FALSE)</f>
        <v>92978</v>
      </c>
      <c r="D1788">
        <v>0</v>
      </c>
      <c r="F1788">
        <v>62463.458345864659</v>
      </c>
      <c r="G1788">
        <v>0.67180901230253032</v>
      </c>
      <c r="H1788">
        <v>8858.5714285714275</v>
      </c>
      <c r="I1788">
        <v>9448.4210526315801</v>
      </c>
      <c r="L1788">
        <v>0</v>
      </c>
      <c r="AF1788" s="9">
        <f>SUMIF(Table1[[#Headers],[Steam Consumption]:[CHW Consumption_2]], "Elec*",D1788:AE1788)</f>
        <v>18306.992481203008</v>
      </c>
      <c r="AG1788" s="9">
        <f>SUMIF(Table1[[#Headers],[Steam Consumption]:[CHW Consumption_2]], "Gas*",D1788:AE1788)</f>
        <v>0</v>
      </c>
      <c r="AH1788" s="9">
        <f>SUMIF(Table1[[#Headers],[Steam Consumption]:[CHW Consumption_2]], "Steam*",D1788:AE1788)</f>
        <v>0</v>
      </c>
      <c r="AI1788" s="9">
        <f>SUMIF(Table1[[#Headers],[Steam Consumption]:[CHW Consumption_2]], "HW *",D1788:AE1788)</f>
        <v>0</v>
      </c>
      <c r="AJ1788" s="9">
        <f>SUMIF(Table1[[#Headers],[Steam Consumption]:[CHW Consumption_2]], "CHW*",D1788:AE1788)</f>
        <v>0</v>
      </c>
      <c r="AK1788" s="9">
        <f>SUMIF(Table1[[#Headers],[Steam Consumption]:[CHW Consumption_2]], "DW*",D1788:AE1788)</f>
        <v>0</v>
      </c>
      <c r="AL1788" s="9">
        <f>Table1[[#This Row],[Total Elec Consumption]]*3.412</f>
        <v>62463.458345864659</v>
      </c>
      <c r="AM1788" s="9">
        <f>Table1[[#This Row],[Total Gas Consumption]]*1</f>
        <v>0</v>
      </c>
      <c r="AN1788" s="9">
        <f>Table1[[#This Row],[Total Steam Consumption]]*950/1000</f>
        <v>0</v>
      </c>
      <c r="AO1788" s="9">
        <f>Table1[[#This Row],[Total HW Consumption]]</f>
        <v>0</v>
      </c>
      <c r="AP1788" s="9">
        <f>Table1[[#This Row],[Total CHW Consumption]]</f>
        <v>0</v>
      </c>
      <c r="AQ1788" s="9">
        <f>Table1[[#This Row],[Total DW Consumption]]*0</f>
        <v>0</v>
      </c>
      <c r="AR1788" s="9">
        <f>SUM(Table1[[#This Row],[Total Elec Energy]:[Total DW Energy]])</f>
        <v>62463.458345864659</v>
      </c>
      <c r="AS1788" s="7">
        <f>IFERROR(Table1[[#This Row],[Total Building Energy (kBTU)]]/Table1[[#This Row],[Building Area]],0)</f>
        <v>0.67180901230253032</v>
      </c>
    </row>
    <row r="1789" spans="1:45" x14ac:dyDescent="0.25">
      <c r="A1789" s="4">
        <v>43922</v>
      </c>
      <c r="B1789" t="s">
        <v>73</v>
      </c>
      <c r="C1789">
        <f>VLOOKUP(Table1[[#This Row],[Building]],Building_Areas,2,FALSE)</f>
        <v>18360</v>
      </c>
      <c r="E1789">
        <v>3611.1111111111109</v>
      </c>
      <c r="F1789">
        <v>12321.111111111109</v>
      </c>
      <c r="G1789">
        <v>0.67108448317598635</v>
      </c>
      <c r="AF1789" s="9">
        <f>SUMIF(Table1[[#Headers],[Steam Consumption]:[CHW Consumption_2]], "Elec*",D1789:AE1789)</f>
        <v>3611.1111111111109</v>
      </c>
      <c r="AG1789" s="9">
        <f>SUMIF(Table1[[#Headers],[Steam Consumption]:[CHW Consumption_2]], "Gas*",D1789:AE1789)</f>
        <v>0</v>
      </c>
      <c r="AH1789" s="9">
        <f>SUMIF(Table1[[#Headers],[Steam Consumption]:[CHW Consumption_2]], "Steam*",D1789:AE1789)</f>
        <v>0</v>
      </c>
      <c r="AI1789" s="9">
        <f>SUMIF(Table1[[#Headers],[Steam Consumption]:[CHW Consumption_2]], "HW *",D1789:AE1789)</f>
        <v>0</v>
      </c>
      <c r="AJ1789" s="9">
        <f>SUMIF(Table1[[#Headers],[Steam Consumption]:[CHW Consumption_2]], "CHW*",D1789:AE1789)</f>
        <v>0</v>
      </c>
      <c r="AK1789" s="9">
        <f>SUMIF(Table1[[#Headers],[Steam Consumption]:[CHW Consumption_2]], "DW*",D1789:AE1789)</f>
        <v>0</v>
      </c>
      <c r="AL1789" s="9">
        <f>Table1[[#This Row],[Total Elec Consumption]]*3.412</f>
        <v>12321.111111111109</v>
      </c>
      <c r="AM1789" s="9">
        <f>Table1[[#This Row],[Total Gas Consumption]]*1</f>
        <v>0</v>
      </c>
      <c r="AN1789" s="9">
        <f>Table1[[#This Row],[Total Steam Consumption]]*950/1000</f>
        <v>0</v>
      </c>
      <c r="AO1789" s="9">
        <f>Table1[[#This Row],[Total HW Consumption]]</f>
        <v>0</v>
      </c>
      <c r="AP1789" s="9">
        <f>Table1[[#This Row],[Total CHW Consumption]]</f>
        <v>0</v>
      </c>
      <c r="AQ1789" s="9">
        <f>Table1[[#This Row],[Total DW Consumption]]*0</f>
        <v>0</v>
      </c>
      <c r="AR1789" s="9">
        <f>SUM(Table1[[#This Row],[Total Elec Energy]:[Total DW Energy]])</f>
        <v>12321.111111111109</v>
      </c>
      <c r="AS1789" s="7">
        <f>IFERROR(Table1[[#This Row],[Total Building Energy (kBTU)]]/Table1[[#This Row],[Building Area]],0)</f>
        <v>0.67108448317598635</v>
      </c>
    </row>
    <row r="1790" spans="1:45" x14ac:dyDescent="0.25">
      <c r="A1790" s="4">
        <v>44501</v>
      </c>
      <c r="B1790" t="s">
        <v>109</v>
      </c>
      <c r="C1790">
        <f>VLOOKUP(Table1[[#This Row],[Building]],Building_Areas,2,FALSE)</f>
        <v>30886</v>
      </c>
      <c r="E1790">
        <v>6065</v>
      </c>
      <c r="F1790">
        <v>20693.78</v>
      </c>
      <c r="G1790">
        <v>0.67000518034060741</v>
      </c>
      <c r="K1790">
        <v>0</v>
      </c>
      <c r="N1790">
        <v>0</v>
      </c>
      <c r="AF1790" s="9">
        <f>SUMIF(Table1[[#Headers],[Steam Consumption]:[CHW Consumption_2]], "Elec*",D1790:AE1790)</f>
        <v>6065</v>
      </c>
      <c r="AG1790" s="9">
        <f>SUMIF(Table1[[#Headers],[Steam Consumption]:[CHW Consumption_2]], "Gas*",D1790:AE1790)</f>
        <v>0</v>
      </c>
      <c r="AH1790" s="9">
        <f>SUMIF(Table1[[#Headers],[Steam Consumption]:[CHW Consumption_2]], "Steam*",D1790:AE1790)</f>
        <v>0</v>
      </c>
      <c r="AI1790" s="9">
        <f>SUMIF(Table1[[#Headers],[Steam Consumption]:[CHW Consumption_2]], "HW *",D1790:AE1790)</f>
        <v>0</v>
      </c>
      <c r="AJ1790" s="9">
        <f>SUMIF(Table1[[#Headers],[Steam Consumption]:[CHW Consumption_2]], "CHW*",D1790:AE1790)</f>
        <v>0</v>
      </c>
      <c r="AK1790" s="9">
        <f>SUMIF(Table1[[#Headers],[Steam Consumption]:[CHW Consumption_2]], "DW*",D1790:AE1790)</f>
        <v>0</v>
      </c>
      <c r="AL1790" s="9">
        <f>Table1[[#This Row],[Total Elec Consumption]]*3.412</f>
        <v>20693.78</v>
      </c>
      <c r="AM1790" s="9">
        <f>Table1[[#This Row],[Total Gas Consumption]]*1</f>
        <v>0</v>
      </c>
      <c r="AN1790" s="9">
        <f>Table1[[#This Row],[Total Steam Consumption]]*950/1000</f>
        <v>0</v>
      </c>
      <c r="AO1790" s="9">
        <f>Table1[[#This Row],[Total HW Consumption]]</f>
        <v>0</v>
      </c>
      <c r="AP1790" s="9">
        <f>Table1[[#This Row],[Total CHW Consumption]]</f>
        <v>0</v>
      </c>
      <c r="AQ1790" s="9">
        <f>Table1[[#This Row],[Total DW Consumption]]*0</f>
        <v>0</v>
      </c>
      <c r="AR1790" s="9">
        <f>SUM(Table1[[#This Row],[Total Elec Energy]:[Total DW Energy]])</f>
        <v>20693.78</v>
      </c>
      <c r="AS1790" s="7">
        <f>IFERROR(Table1[[#This Row],[Total Building Energy (kBTU)]]/Table1[[#This Row],[Building Area]],0)</f>
        <v>0.67000518034060741</v>
      </c>
    </row>
    <row r="1791" spans="1:45" x14ac:dyDescent="0.25">
      <c r="A1791" s="4">
        <v>44713</v>
      </c>
      <c r="B1791" t="s">
        <v>124</v>
      </c>
      <c r="C1791">
        <f>VLOOKUP(Table1[[#This Row],[Building]],Building_Areas,2,FALSE)</f>
        <v>33317</v>
      </c>
      <c r="E1791">
        <v>6504.545454545454</v>
      </c>
      <c r="F1791">
        <v>30764.937662337659</v>
      </c>
      <c r="G1791">
        <v>0.92340059616224934</v>
      </c>
      <c r="J1791">
        <v>85.714285714285722</v>
      </c>
      <c r="AF1791" s="9">
        <f>SUMIF(Table1[[#Headers],[Steam Consumption]:[CHW Consumption_2]], "Elec*",D1791:AE1791)</f>
        <v>6504.545454545454</v>
      </c>
      <c r="AG1791" s="9">
        <f>SUMIF(Table1[[#Headers],[Steam Consumption]:[CHW Consumption_2]], "Gas*",D1791:AE1791)</f>
        <v>85.714285714285722</v>
      </c>
      <c r="AH1791" s="9">
        <f>SUMIF(Table1[[#Headers],[Steam Consumption]:[CHW Consumption_2]], "Steam*",D1791:AE1791)</f>
        <v>0</v>
      </c>
      <c r="AI1791" s="9">
        <f>SUMIF(Table1[[#Headers],[Steam Consumption]:[CHW Consumption_2]], "HW *",D1791:AE1791)</f>
        <v>0</v>
      </c>
      <c r="AJ1791" s="9">
        <f>SUMIF(Table1[[#Headers],[Steam Consumption]:[CHW Consumption_2]], "CHW*",D1791:AE1791)</f>
        <v>0</v>
      </c>
      <c r="AK1791" s="9">
        <f>SUMIF(Table1[[#Headers],[Steam Consumption]:[CHW Consumption_2]], "DW*",D1791:AE1791)</f>
        <v>0</v>
      </c>
      <c r="AL1791" s="9">
        <f>Table1[[#This Row],[Total Elec Consumption]]*3.412</f>
        <v>22193.50909090909</v>
      </c>
      <c r="AM1791" s="9">
        <f>Table1[[#This Row],[Total Gas Consumption]]*1</f>
        <v>85.714285714285722</v>
      </c>
      <c r="AN1791" s="9">
        <f>Table1[[#This Row],[Total Steam Consumption]]*950/1000</f>
        <v>0</v>
      </c>
      <c r="AO1791" s="9">
        <f>Table1[[#This Row],[Total HW Consumption]]</f>
        <v>0</v>
      </c>
      <c r="AP1791" s="9">
        <f>Table1[[#This Row],[Total CHW Consumption]]</f>
        <v>0</v>
      </c>
      <c r="AQ1791" s="9">
        <f>Table1[[#This Row],[Total DW Consumption]]*0</f>
        <v>0</v>
      </c>
      <c r="AR1791" s="9">
        <f>SUM(Table1[[#This Row],[Total Elec Energy]:[Total DW Energy]])</f>
        <v>22279.223376623377</v>
      </c>
      <c r="AS1791" s="7">
        <f>IFERROR(Table1[[#This Row],[Total Building Energy (kBTU)]]/Table1[[#This Row],[Building Area]],0)</f>
        <v>0.66870436643825604</v>
      </c>
    </row>
    <row r="1792" spans="1:45" x14ac:dyDescent="0.25">
      <c r="A1792" s="4">
        <v>43891</v>
      </c>
      <c r="B1792" t="s">
        <v>73</v>
      </c>
      <c r="C1792">
        <f>VLOOKUP(Table1[[#This Row],[Building]],Building_Areas,2,FALSE)</f>
        <v>18360</v>
      </c>
      <c r="E1792">
        <v>3585.310344827587</v>
      </c>
      <c r="F1792">
        <v>12233.07889655172</v>
      </c>
      <c r="G1792">
        <v>0.66628970024791523</v>
      </c>
      <c r="AF1792" s="9">
        <f>SUMIF(Table1[[#Headers],[Steam Consumption]:[CHW Consumption_2]], "Elec*",D1792:AE1792)</f>
        <v>3585.310344827587</v>
      </c>
      <c r="AG1792" s="9">
        <f>SUMIF(Table1[[#Headers],[Steam Consumption]:[CHW Consumption_2]], "Gas*",D1792:AE1792)</f>
        <v>0</v>
      </c>
      <c r="AH1792" s="9">
        <f>SUMIF(Table1[[#Headers],[Steam Consumption]:[CHW Consumption_2]], "Steam*",D1792:AE1792)</f>
        <v>0</v>
      </c>
      <c r="AI1792" s="9">
        <f>SUMIF(Table1[[#Headers],[Steam Consumption]:[CHW Consumption_2]], "HW *",D1792:AE1792)</f>
        <v>0</v>
      </c>
      <c r="AJ1792" s="9">
        <f>SUMIF(Table1[[#Headers],[Steam Consumption]:[CHW Consumption_2]], "CHW*",D1792:AE1792)</f>
        <v>0</v>
      </c>
      <c r="AK1792" s="9">
        <f>SUMIF(Table1[[#Headers],[Steam Consumption]:[CHW Consumption_2]], "DW*",D1792:AE1792)</f>
        <v>0</v>
      </c>
      <c r="AL1792" s="9">
        <f>Table1[[#This Row],[Total Elec Consumption]]*3.412</f>
        <v>12233.078896551726</v>
      </c>
      <c r="AM1792" s="9">
        <f>Table1[[#This Row],[Total Gas Consumption]]*1</f>
        <v>0</v>
      </c>
      <c r="AN1792" s="9">
        <f>Table1[[#This Row],[Total Steam Consumption]]*950/1000</f>
        <v>0</v>
      </c>
      <c r="AO1792" s="9">
        <f>Table1[[#This Row],[Total HW Consumption]]</f>
        <v>0</v>
      </c>
      <c r="AP1792" s="9">
        <f>Table1[[#This Row],[Total CHW Consumption]]</f>
        <v>0</v>
      </c>
      <c r="AQ1792" s="9">
        <f>Table1[[#This Row],[Total DW Consumption]]*0</f>
        <v>0</v>
      </c>
      <c r="AR1792" s="9">
        <f>SUM(Table1[[#This Row],[Total Elec Energy]:[Total DW Energy]])</f>
        <v>12233.078896551726</v>
      </c>
      <c r="AS1792" s="7">
        <f>IFERROR(Table1[[#This Row],[Total Building Energy (kBTU)]]/Table1[[#This Row],[Building Area]],0)</f>
        <v>0.66628970024791534</v>
      </c>
    </row>
    <row r="1793" spans="1:45" x14ac:dyDescent="0.25">
      <c r="A1793" s="4">
        <v>43709</v>
      </c>
      <c r="B1793" t="s">
        <v>115</v>
      </c>
      <c r="C1793">
        <f>VLOOKUP(Table1[[#This Row],[Building]],Building_Areas,2,FALSE)</f>
        <v>12876</v>
      </c>
      <c r="E1793">
        <v>2509.2857142857142</v>
      </c>
      <c r="F1793">
        <v>8561.6828571428559</v>
      </c>
      <c r="G1793">
        <v>0.66493343096791369</v>
      </c>
      <c r="AF1793" s="9">
        <f>SUMIF(Table1[[#Headers],[Steam Consumption]:[CHW Consumption_2]], "Elec*",D1793:AE1793)</f>
        <v>2509.2857142857142</v>
      </c>
      <c r="AG1793" s="9">
        <f>SUMIF(Table1[[#Headers],[Steam Consumption]:[CHW Consumption_2]], "Gas*",D1793:AE1793)</f>
        <v>0</v>
      </c>
      <c r="AH1793" s="9">
        <f>SUMIF(Table1[[#Headers],[Steam Consumption]:[CHW Consumption_2]], "Steam*",D1793:AE1793)</f>
        <v>0</v>
      </c>
      <c r="AI1793" s="9">
        <f>SUMIF(Table1[[#Headers],[Steam Consumption]:[CHW Consumption_2]], "HW *",D1793:AE1793)</f>
        <v>0</v>
      </c>
      <c r="AJ1793" s="9">
        <f>SUMIF(Table1[[#Headers],[Steam Consumption]:[CHW Consumption_2]], "CHW*",D1793:AE1793)</f>
        <v>0</v>
      </c>
      <c r="AK1793" s="9">
        <f>SUMIF(Table1[[#Headers],[Steam Consumption]:[CHW Consumption_2]], "DW*",D1793:AE1793)</f>
        <v>0</v>
      </c>
      <c r="AL1793" s="9">
        <f>Table1[[#This Row],[Total Elec Consumption]]*3.412</f>
        <v>8561.6828571428559</v>
      </c>
      <c r="AM1793" s="9">
        <f>Table1[[#This Row],[Total Gas Consumption]]*1</f>
        <v>0</v>
      </c>
      <c r="AN1793" s="9">
        <f>Table1[[#This Row],[Total Steam Consumption]]*950/1000</f>
        <v>0</v>
      </c>
      <c r="AO1793" s="9">
        <f>Table1[[#This Row],[Total HW Consumption]]</f>
        <v>0</v>
      </c>
      <c r="AP1793" s="9">
        <f>Table1[[#This Row],[Total CHW Consumption]]</f>
        <v>0</v>
      </c>
      <c r="AQ1793" s="9">
        <f>Table1[[#This Row],[Total DW Consumption]]*0</f>
        <v>0</v>
      </c>
      <c r="AR1793" s="9">
        <f>SUM(Table1[[#This Row],[Total Elec Energy]:[Total DW Energy]])</f>
        <v>8561.6828571428559</v>
      </c>
      <c r="AS1793" s="7">
        <f>IFERROR(Table1[[#This Row],[Total Building Energy (kBTU)]]/Table1[[#This Row],[Building Area]],0)</f>
        <v>0.66493343096791369</v>
      </c>
    </row>
    <row r="1794" spans="1:45" x14ac:dyDescent="0.25">
      <c r="A1794" s="4">
        <v>43952</v>
      </c>
      <c r="B1794" t="s">
        <v>66</v>
      </c>
      <c r="C1794">
        <f>VLOOKUP(Table1[[#This Row],[Building]],Building_Areas,2,FALSE)</f>
        <v>39542</v>
      </c>
      <c r="D1794">
        <v>2910</v>
      </c>
      <c r="E1794">
        <v>6757</v>
      </c>
      <c r="F1794">
        <v>2676974.8840000001</v>
      </c>
      <c r="G1794">
        <v>67.69953173840473</v>
      </c>
      <c r="AF1794" s="9">
        <f>SUMIF(Table1[[#Headers],[Steam Consumption]:[CHW Consumption_2]], "Elec*",D1794:AE1794)</f>
        <v>6757</v>
      </c>
      <c r="AG1794" s="9">
        <f>SUMIF(Table1[[#Headers],[Steam Consumption]:[CHW Consumption_2]], "Gas*",D1794:AE1794)</f>
        <v>0</v>
      </c>
      <c r="AH1794" s="9">
        <f>SUMIF(Table1[[#Headers],[Steam Consumption]:[CHW Consumption_2]], "Steam*",D1794:AE1794)</f>
        <v>2910</v>
      </c>
      <c r="AI1794" s="9">
        <f>SUMIF(Table1[[#Headers],[Steam Consumption]:[CHW Consumption_2]], "HW *",D1794:AE1794)</f>
        <v>0</v>
      </c>
      <c r="AJ1794" s="9">
        <f>SUMIF(Table1[[#Headers],[Steam Consumption]:[CHW Consumption_2]], "CHW*",D1794:AE1794)</f>
        <v>0</v>
      </c>
      <c r="AK1794" s="9">
        <f>SUMIF(Table1[[#Headers],[Steam Consumption]:[CHW Consumption_2]], "DW*",D1794:AE1794)</f>
        <v>0</v>
      </c>
      <c r="AL1794" s="9">
        <f>Table1[[#This Row],[Total Elec Consumption]]*3.412</f>
        <v>23054.883999999998</v>
      </c>
      <c r="AM1794" s="9">
        <f>Table1[[#This Row],[Total Gas Consumption]]*1</f>
        <v>0</v>
      </c>
      <c r="AN1794" s="9">
        <f>Table1[[#This Row],[Total Steam Consumption]]*950/1000</f>
        <v>2764.5</v>
      </c>
      <c r="AO1794" s="9">
        <f>Table1[[#This Row],[Total HW Consumption]]</f>
        <v>0</v>
      </c>
      <c r="AP1794" s="9">
        <f>Table1[[#This Row],[Total CHW Consumption]]</f>
        <v>0</v>
      </c>
      <c r="AQ1794" s="9">
        <f>Table1[[#This Row],[Total DW Consumption]]*0</f>
        <v>0</v>
      </c>
      <c r="AR1794" s="9">
        <f>SUM(Table1[[#This Row],[Total Elec Energy]:[Total DW Energy]])</f>
        <v>25819.383999999998</v>
      </c>
      <c r="AS1794" s="7">
        <f>IFERROR(Table1[[#This Row],[Total Building Energy (kBTU)]]/Table1[[#This Row],[Building Area]],0)</f>
        <v>0.65296100348996</v>
      </c>
    </row>
    <row r="1795" spans="1:45" x14ac:dyDescent="0.25">
      <c r="A1795" s="4">
        <v>43709</v>
      </c>
      <c r="B1795" t="s">
        <v>79</v>
      </c>
      <c r="C1795">
        <f>VLOOKUP(Table1[[#This Row],[Building]],Building_Areas,2,FALSE)</f>
        <v>24894</v>
      </c>
      <c r="E1795">
        <v>4763.5714285714284</v>
      </c>
      <c r="F1795">
        <v>16253.305714285711</v>
      </c>
      <c r="G1795">
        <v>0.65290052680508215</v>
      </c>
      <c r="J1795">
        <v>0</v>
      </c>
      <c r="AF1795" s="9">
        <f>SUMIF(Table1[[#Headers],[Steam Consumption]:[CHW Consumption_2]], "Elec*",D1795:AE1795)</f>
        <v>4763.5714285714284</v>
      </c>
      <c r="AG1795" s="9">
        <f>SUMIF(Table1[[#Headers],[Steam Consumption]:[CHW Consumption_2]], "Gas*",D1795:AE1795)</f>
        <v>0</v>
      </c>
      <c r="AH1795" s="9">
        <f>SUMIF(Table1[[#Headers],[Steam Consumption]:[CHW Consumption_2]], "Steam*",D1795:AE1795)</f>
        <v>0</v>
      </c>
      <c r="AI1795" s="9">
        <f>SUMIF(Table1[[#Headers],[Steam Consumption]:[CHW Consumption_2]], "HW *",D1795:AE1795)</f>
        <v>0</v>
      </c>
      <c r="AJ1795" s="9">
        <f>SUMIF(Table1[[#Headers],[Steam Consumption]:[CHW Consumption_2]], "CHW*",D1795:AE1795)</f>
        <v>0</v>
      </c>
      <c r="AK1795" s="9">
        <f>SUMIF(Table1[[#Headers],[Steam Consumption]:[CHW Consumption_2]], "DW*",D1795:AE1795)</f>
        <v>0</v>
      </c>
      <c r="AL1795" s="9">
        <f>Table1[[#This Row],[Total Elec Consumption]]*3.412</f>
        <v>16253.305714285714</v>
      </c>
      <c r="AM1795" s="9">
        <f>Table1[[#This Row],[Total Gas Consumption]]*1</f>
        <v>0</v>
      </c>
      <c r="AN1795" s="9">
        <f>Table1[[#This Row],[Total Steam Consumption]]*950/1000</f>
        <v>0</v>
      </c>
      <c r="AO1795" s="9">
        <f>Table1[[#This Row],[Total HW Consumption]]</f>
        <v>0</v>
      </c>
      <c r="AP1795" s="9">
        <f>Table1[[#This Row],[Total CHW Consumption]]</f>
        <v>0</v>
      </c>
      <c r="AQ1795" s="9">
        <f>Table1[[#This Row],[Total DW Consumption]]*0</f>
        <v>0</v>
      </c>
      <c r="AR1795" s="9">
        <f>SUM(Table1[[#This Row],[Total Elec Energy]:[Total DW Energy]])</f>
        <v>16253.305714285714</v>
      </c>
      <c r="AS1795" s="7">
        <f>IFERROR(Table1[[#This Row],[Total Building Energy (kBTU)]]/Table1[[#This Row],[Building Area]],0)</f>
        <v>0.65290052680508215</v>
      </c>
    </row>
    <row r="1796" spans="1:45" x14ac:dyDescent="0.25">
      <c r="A1796" s="4">
        <v>44136</v>
      </c>
      <c r="B1796" t="s">
        <v>109</v>
      </c>
      <c r="C1796">
        <f>VLOOKUP(Table1[[#This Row],[Building]],Building_Areas,2,FALSE)</f>
        <v>30886</v>
      </c>
      <c r="E1796">
        <v>5898.2142857142862</v>
      </c>
      <c r="F1796">
        <v>20124.70714285714</v>
      </c>
      <c r="G1796">
        <v>0.65158023515046115</v>
      </c>
      <c r="K1796">
        <v>0</v>
      </c>
      <c r="N1796">
        <v>0</v>
      </c>
      <c r="AF1796" s="9">
        <f>SUMIF(Table1[[#Headers],[Steam Consumption]:[CHW Consumption_2]], "Elec*",D1796:AE1796)</f>
        <v>5898.2142857142862</v>
      </c>
      <c r="AG1796" s="9">
        <f>SUMIF(Table1[[#Headers],[Steam Consumption]:[CHW Consumption_2]], "Gas*",D1796:AE1796)</f>
        <v>0</v>
      </c>
      <c r="AH1796" s="9">
        <f>SUMIF(Table1[[#Headers],[Steam Consumption]:[CHW Consumption_2]], "Steam*",D1796:AE1796)</f>
        <v>0</v>
      </c>
      <c r="AI1796" s="9">
        <f>SUMIF(Table1[[#Headers],[Steam Consumption]:[CHW Consumption_2]], "HW *",D1796:AE1796)</f>
        <v>0</v>
      </c>
      <c r="AJ1796" s="9">
        <f>SUMIF(Table1[[#Headers],[Steam Consumption]:[CHW Consumption_2]], "CHW*",D1796:AE1796)</f>
        <v>0</v>
      </c>
      <c r="AK1796" s="9">
        <f>SUMIF(Table1[[#Headers],[Steam Consumption]:[CHW Consumption_2]], "DW*",D1796:AE1796)</f>
        <v>0</v>
      </c>
      <c r="AL1796" s="9">
        <f>Table1[[#This Row],[Total Elec Consumption]]*3.412</f>
        <v>20124.707142857143</v>
      </c>
      <c r="AM1796" s="9">
        <f>Table1[[#This Row],[Total Gas Consumption]]*1</f>
        <v>0</v>
      </c>
      <c r="AN1796" s="9">
        <f>Table1[[#This Row],[Total Steam Consumption]]*950/1000</f>
        <v>0</v>
      </c>
      <c r="AO1796" s="9">
        <f>Table1[[#This Row],[Total HW Consumption]]</f>
        <v>0</v>
      </c>
      <c r="AP1796" s="9">
        <f>Table1[[#This Row],[Total CHW Consumption]]</f>
        <v>0</v>
      </c>
      <c r="AQ1796" s="9">
        <f>Table1[[#This Row],[Total DW Consumption]]*0</f>
        <v>0</v>
      </c>
      <c r="AR1796" s="9">
        <f>SUM(Table1[[#This Row],[Total Elec Energy]:[Total DW Energy]])</f>
        <v>20124.707142857143</v>
      </c>
      <c r="AS1796" s="7">
        <f>IFERROR(Table1[[#This Row],[Total Building Energy (kBTU)]]/Table1[[#This Row],[Building Area]],0)</f>
        <v>0.65158023515046115</v>
      </c>
    </row>
    <row r="1797" spans="1:45" x14ac:dyDescent="0.25">
      <c r="A1797" s="4">
        <v>43617</v>
      </c>
      <c r="B1797" t="s">
        <v>73</v>
      </c>
      <c r="C1797">
        <f>VLOOKUP(Table1[[#This Row],[Building]],Building_Areas,2,FALSE)</f>
        <v>18360</v>
      </c>
      <c r="E1797">
        <v>3494.4444444444439</v>
      </c>
      <c r="F1797">
        <v>11923.04444444444</v>
      </c>
      <c r="G1797">
        <v>0.64940329218106996</v>
      </c>
      <c r="AF1797" s="9">
        <f>SUMIF(Table1[[#Headers],[Steam Consumption]:[CHW Consumption_2]], "Elec*",D1797:AE1797)</f>
        <v>3494.4444444444439</v>
      </c>
      <c r="AG1797" s="9">
        <f>SUMIF(Table1[[#Headers],[Steam Consumption]:[CHW Consumption_2]], "Gas*",D1797:AE1797)</f>
        <v>0</v>
      </c>
      <c r="AH1797" s="9">
        <f>SUMIF(Table1[[#Headers],[Steam Consumption]:[CHW Consumption_2]], "Steam*",D1797:AE1797)</f>
        <v>0</v>
      </c>
      <c r="AI1797" s="9">
        <f>SUMIF(Table1[[#Headers],[Steam Consumption]:[CHW Consumption_2]], "HW *",D1797:AE1797)</f>
        <v>0</v>
      </c>
      <c r="AJ1797" s="9">
        <f>SUMIF(Table1[[#Headers],[Steam Consumption]:[CHW Consumption_2]], "CHW*",D1797:AE1797)</f>
        <v>0</v>
      </c>
      <c r="AK1797" s="9">
        <f>SUMIF(Table1[[#Headers],[Steam Consumption]:[CHW Consumption_2]], "DW*",D1797:AE1797)</f>
        <v>0</v>
      </c>
      <c r="AL1797" s="9">
        <f>Table1[[#This Row],[Total Elec Consumption]]*3.412</f>
        <v>11923.044444444442</v>
      </c>
      <c r="AM1797" s="9">
        <f>Table1[[#This Row],[Total Gas Consumption]]*1</f>
        <v>0</v>
      </c>
      <c r="AN1797" s="9">
        <f>Table1[[#This Row],[Total Steam Consumption]]*950/1000</f>
        <v>0</v>
      </c>
      <c r="AO1797" s="9">
        <f>Table1[[#This Row],[Total HW Consumption]]</f>
        <v>0</v>
      </c>
      <c r="AP1797" s="9">
        <f>Table1[[#This Row],[Total CHW Consumption]]</f>
        <v>0</v>
      </c>
      <c r="AQ1797" s="9">
        <f>Table1[[#This Row],[Total DW Consumption]]*0</f>
        <v>0</v>
      </c>
      <c r="AR1797" s="9">
        <f>SUM(Table1[[#This Row],[Total Elec Energy]:[Total DW Energy]])</f>
        <v>11923.044444444442</v>
      </c>
      <c r="AS1797" s="7">
        <f>IFERROR(Table1[[#This Row],[Total Building Energy (kBTU)]]/Table1[[#This Row],[Building Area]],0)</f>
        <v>0.64940329218106985</v>
      </c>
    </row>
    <row r="1798" spans="1:45" x14ac:dyDescent="0.25">
      <c r="A1798" s="4">
        <v>43800</v>
      </c>
      <c r="B1798" t="s">
        <v>124</v>
      </c>
      <c r="C1798">
        <f>VLOOKUP(Table1[[#This Row],[Building]],Building_Areas,2,FALSE)</f>
        <v>33317</v>
      </c>
      <c r="E1798">
        <v>6304.22</v>
      </c>
      <c r="F1798">
        <v>21509.998640000002</v>
      </c>
      <c r="G1798">
        <v>0.64561631119248442</v>
      </c>
      <c r="J1798">
        <v>0</v>
      </c>
      <c r="AF1798" s="9">
        <f>SUMIF(Table1[[#Headers],[Steam Consumption]:[CHW Consumption_2]], "Elec*",D1798:AE1798)</f>
        <v>6304.22</v>
      </c>
      <c r="AG1798" s="9">
        <f>SUMIF(Table1[[#Headers],[Steam Consumption]:[CHW Consumption_2]], "Gas*",D1798:AE1798)</f>
        <v>0</v>
      </c>
      <c r="AH1798" s="9">
        <f>SUMIF(Table1[[#Headers],[Steam Consumption]:[CHW Consumption_2]], "Steam*",D1798:AE1798)</f>
        <v>0</v>
      </c>
      <c r="AI1798" s="9">
        <f>SUMIF(Table1[[#Headers],[Steam Consumption]:[CHW Consumption_2]], "HW *",D1798:AE1798)</f>
        <v>0</v>
      </c>
      <c r="AJ1798" s="9">
        <f>SUMIF(Table1[[#Headers],[Steam Consumption]:[CHW Consumption_2]], "CHW*",D1798:AE1798)</f>
        <v>0</v>
      </c>
      <c r="AK1798" s="9">
        <f>SUMIF(Table1[[#Headers],[Steam Consumption]:[CHW Consumption_2]], "DW*",D1798:AE1798)</f>
        <v>0</v>
      </c>
      <c r="AL1798" s="9">
        <f>Table1[[#This Row],[Total Elec Consumption]]*3.412</f>
        <v>21509.998640000002</v>
      </c>
      <c r="AM1798" s="9">
        <f>Table1[[#This Row],[Total Gas Consumption]]*1</f>
        <v>0</v>
      </c>
      <c r="AN1798" s="9">
        <f>Table1[[#This Row],[Total Steam Consumption]]*950/1000</f>
        <v>0</v>
      </c>
      <c r="AO1798" s="9">
        <f>Table1[[#This Row],[Total HW Consumption]]</f>
        <v>0</v>
      </c>
      <c r="AP1798" s="9">
        <f>Table1[[#This Row],[Total CHW Consumption]]</f>
        <v>0</v>
      </c>
      <c r="AQ1798" s="9">
        <f>Table1[[#This Row],[Total DW Consumption]]*0</f>
        <v>0</v>
      </c>
      <c r="AR1798" s="9">
        <f>SUM(Table1[[#This Row],[Total Elec Energy]:[Total DW Energy]])</f>
        <v>21509.998640000002</v>
      </c>
      <c r="AS1798" s="7">
        <f>IFERROR(Table1[[#This Row],[Total Building Energy (kBTU)]]/Table1[[#This Row],[Building Area]],0)</f>
        <v>0.64561631119248442</v>
      </c>
    </row>
    <row r="1799" spans="1:45" x14ac:dyDescent="0.25">
      <c r="A1799" s="4">
        <v>43435</v>
      </c>
      <c r="B1799" t="s">
        <v>77</v>
      </c>
      <c r="C1799">
        <f>VLOOKUP(Table1[[#This Row],[Building]],Building_Areas,2,FALSE)</f>
        <v>133990</v>
      </c>
      <c r="D1799">
        <v>0</v>
      </c>
      <c r="H1799">
        <v>25250.533333333329</v>
      </c>
      <c r="I1799">
        <v>0</v>
      </c>
      <c r="M1799">
        <v>0</v>
      </c>
      <c r="N1799">
        <v>0</v>
      </c>
      <c r="AF1799" s="9">
        <f>SUMIF(Table1[[#Headers],[Steam Consumption]:[CHW Consumption_2]], "Elec*",D1799:AE1799)</f>
        <v>25250.533333333329</v>
      </c>
      <c r="AG1799" s="9">
        <f>SUMIF(Table1[[#Headers],[Steam Consumption]:[CHW Consumption_2]], "Gas*",D1799:AE1799)</f>
        <v>0</v>
      </c>
      <c r="AH1799" s="9">
        <f>SUMIF(Table1[[#Headers],[Steam Consumption]:[CHW Consumption_2]], "Steam*",D1799:AE1799)</f>
        <v>0</v>
      </c>
      <c r="AI1799" s="9">
        <f>SUMIF(Table1[[#Headers],[Steam Consumption]:[CHW Consumption_2]], "HW *",D1799:AE1799)</f>
        <v>0</v>
      </c>
      <c r="AJ1799" s="9">
        <f>SUMIF(Table1[[#Headers],[Steam Consumption]:[CHW Consumption_2]], "CHW*",D1799:AE1799)</f>
        <v>0</v>
      </c>
      <c r="AK1799" s="9">
        <f>SUMIF(Table1[[#Headers],[Steam Consumption]:[CHW Consumption_2]], "DW*",D1799:AE1799)</f>
        <v>0</v>
      </c>
      <c r="AL1799" s="9">
        <f>Table1[[#This Row],[Total Elec Consumption]]*3.412</f>
        <v>86154.819733333323</v>
      </c>
      <c r="AM1799" s="9">
        <f>Table1[[#This Row],[Total Gas Consumption]]*1</f>
        <v>0</v>
      </c>
      <c r="AN1799" s="9">
        <f>Table1[[#This Row],[Total Steam Consumption]]*950/1000</f>
        <v>0</v>
      </c>
      <c r="AO1799" s="9">
        <f>Table1[[#This Row],[Total HW Consumption]]</f>
        <v>0</v>
      </c>
      <c r="AP1799" s="9">
        <f>Table1[[#This Row],[Total CHW Consumption]]</f>
        <v>0</v>
      </c>
      <c r="AQ1799" s="9">
        <f>Table1[[#This Row],[Total DW Consumption]]*0</f>
        <v>0</v>
      </c>
      <c r="AR1799" s="9">
        <f>SUM(Table1[[#This Row],[Total Elec Energy]:[Total DW Energy]])</f>
        <v>86154.819733333323</v>
      </c>
      <c r="AS1799" s="7">
        <f>IFERROR(Table1[[#This Row],[Total Building Energy (kBTU)]]/Table1[[#This Row],[Building Area]],0)</f>
        <v>0.6429944005771574</v>
      </c>
    </row>
    <row r="1800" spans="1:45" x14ac:dyDescent="0.25">
      <c r="A1800" s="4">
        <v>44136</v>
      </c>
      <c r="B1800" t="s">
        <v>66</v>
      </c>
      <c r="C1800">
        <f>VLOOKUP(Table1[[#This Row],[Building]],Building_Areas,2,FALSE)</f>
        <v>39542</v>
      </c>
      <c r="D1800">
        <v>182.14285714285711</v>
      </c>
      <c r="E1800">
        <v>7398.2142857142862</v>
      </c>
      <c r="F1800">
        <v>191356.99285714279</v>
      </c>
      <c r="G1800">
        <v>4.839335209578242</v>
      </c>
      <c r="AF1800" s="9">
        <f>SUMIF(Table1[[#Headers],[Steam Consumption]:[CHW Consumption_2]], "Elec*",D1800:AE1800)</f>
        <v>7398.2142857142862</v>
      </c>
      <c r="AG1800" s="9">
        <f>SUMIF(Table1[[#Headers],[Steam Consumption]:[CHW Consumption_2]], "Gas*",D1800:AE1800)</f>
        <v>0</v>
      </c>
      <c r="AH1800" s="9">
        <f>SUMIF(Table1[[#Headers],[Steam Consumption]:[CHW Consumption_2]], "Steam*",D1800:AE1800)</f>
        <v>182.14285714285711</v>
      </c>
      <c r="AI1800" s="9">
        <f>SUMIF(Table1[[#Headers],[Steam Consumption]:[CHW Consumption_2]], "HW *",D1800:AE1800)</f>
        <v>0</v>
      </c>
      <c r="AJ1800" s="9">
        <f>SUMIF(Table1[[#Headers],[Steam Consumption]:[CHW Consumption_2]], "CHW*",D1800:AE1800)</f>
        <v>0</v>
      </c>
      <c r="AK1800" s="9">
        <f>SUMIF(Table1[[#Headers],[Steam Consumption]:[CHW Consumption_2]], "DW*",D1800:AE1800)</f>
        <v>0</v>
      </c>
      <c r="AL1800" s="9">
        <f>Table1[[#This Row],[Total Elec Consumption]]*3.412</f>
        <v>25242.707142857143</v>
      </c>
      <c r="AM1800" s="9">
        <f>Table1[[#This Row],[Total Gas Consumption]]*1</f>
        <v>0</v>
      </c>
      <c r="AN1800" s="9">
        <f>Table1[[#This Row],[Total Steam Consumption]]*950/1000</f>
        <v>173.03571428571425</v>
      </c>
      <c r="AO1800" s="9">
        <f>Table1[[#This Row],[Total HW Consumption]]</f>
        <v>0</v>
      </c>
      <c r="AP1800" s="9">
        <f>Table1[[#This Row],[Total CHW Consumption]]</f>
        <v>0</v>
      </c>
      <c r="AQ1800" s="9">
        <f>Table1[[#This Row],[Total DW Consumption]]*0</f>
        <v>0</v>
      </c>
      <c r="AR1800" s="9">
        <f>SUM(Table1[[#This Row],[Total Elec Energy]:[Total DW Energy]])</f>
        <v>25415.742857142857</v>
      </c>
      <c r="AS1800" s="7">
        <f>IFERROR(Table1[[#This Row],[Total Building Energy (kBTU)]]/Table1[[#This Row],[Building Area]],0)</f>
        <v>0.64275309435898176</v>
      </c>
    </row>
    <row r="1801" spans="1:45" x14ac:dyDescent="0.25">
      <c r="A1801" s="4">
        <v>43831</v>
      </c>
      <c r="B1801" t="s">
        <v>115</v>
      </c>
      <c r="C1801">
        <f>VLOOKUP(Table1[[#This Row],[Building]],Building_Areas,2,FALSE)</f>
        <v>12876</v>
      </c>
      <c r="E1801">
        <v>2421.2068965517242</v>
      </c>
      <c r="F1801">
        <v>8261.1579310344823</v>
      </c>
      <c r="G1801">
        <v>0.64159350194427478</v>
      </c>
      <c r="AF1801" s="9">
        <f>SUMIF(Table1[[#Headers],[Steam Consumption]:[CHW Consumption_2]], "Elec*",D1801:AE1801)</f>
        <v>2421.2068965517242</v>
      </c>
      <c r="AG1801" s="9">
        <f>SUMIF(Table1[[#Headers],[Steam Consumption]:[CHW Consumption_2]], "Gas*",D1801:AE1801)</f>
        <v>0</v>
      </c>
      <c r="AH1801" s="9">
        <f>SUMIF(Table1[[#Headers],[Steam Consumption]:[CHW Consumption_2]], "Steam*",D1801:AE1801)</f>
        <v>0</v>
      </c>
      <c r="AI1801" s="9">
        <f>SUMIF(Table1[[#Headers],[Steam Consumption]:[CHW Consumption_2]], "HW *",D1801:AE1801)</f>
        <v>0</v>
      </c>
      <c r="AJ1801" s="9">
        <f>SUMIF(Table1[[#Headers],[Steam Consumption]:[CHW Consumption_2]], "CHW*",D1801:AE1801)</f>
        <v>0</v>
      </c>
      <c r="AK1801" s="9">
        <f>SUMIF(Table1[[#Headers],[Steam Consumption]:[CHW Consumption_2]], "DW*",D1801:AE1801)</f>
        <v>0</v>
      </c>
      <c r="AL1801" s="9">
        <f>Table1[[#This Row],[Total Elec Consumption]]*3.412</f>
        <v>8261.1579310344823</v>
      </c>
      <c r="AM1801" s="9">
        <f>Table1[[#This Row],[Total Gas Consumption]]*1</f>
        <v>0</v>
      </c>
      <c r="AN1801" s="9">
        <f>Table1[[#This Row],[Total Steam Consumption]]*950/1000</f>
        <v>0</v>
      </c>
      <c r="AO1801" s="9">
        <f>Table1[[#This Row],[Total HW Consumption]]</f>
        <v>0</v>
      </c>
      <c r="AP1801" s="9">
        <f>Table1[[#This Row],[Total CHW Consumption]]</f>
        <v>0</v>
      </c>
      <c r="AQ1801" s="9">
        <f>Table1[[#This Row],[Total DW Consumption]]*0</f>
        <v>0</v>
      </c>
      <c r="AR1801" s="9">
        <f>SUM(Table1[[#This Row],[Total Elec Energy]:[Total DW Energy]])</f>
        <v>8261.1579310344823</v>
      </c>
      <c r="AS1801" s="7">
        <f>IFERROR(Table1[[#This Row],[Total Building Energy (kBTU)]]/Table1[[#This Row],[Building Area]],0)</f>
        <v>0.64159350194427478</v>
      </c>
    </row>
    <row r="1802" spans="1:45" x14ac:dyDescent="0.25">
      <c r="A1802" s="4">
        <v>44166</v>
      </c>
      <c r="B1802" t="s">
        <v>73</v>
      </c>
      <c r="C1802">
        <f>VLOOKUP(Table1[[#This Row],[Building]],Building_Areas,2,FALSE)</f>
        <v>18360</v>
      </c>
      <c r="E1802">
        <v>3445</v>
      </c>
      <c r="F1802">
        <v>11754.34</v>
      </c>
      <c r="G1802">
        <v>0.64021459694989102</v>
      </c>
      <c r="AF1802" s="9">
        <f>SUMIF(Table1[[#Headers],[Steam Consumption]:[CHW Consumption_2]], "Elec*",D1802:AE1802)</f>
        <v>3445</v>
      </c>
      <c r="AG1802" s="9">
        <f>SUMIF(Table1[[#Headers],[Steam Consumption]:[CHW Consumption_2]], "Gas*",D1802:AE1802)</f>
        <v>0</v>
      </c>
      <c r="AH1802" s="9">
        <f>SUMIF(Table1[[#Headers],[Steam Consumption]:[CHW Consumption_2]], "Steam*",D1802:AE1802)</f>
        <v>0</v>
      </c>
      <c r="AI1802" s="9">
        <f>SUMIF(Table1[[#Headers],[Steam Consumption]:[CHW Consumption_2]], "HW *",D1802:AE1802)</f>
        <v>0</v>
      </c>
      <c r="AJ1802" s="9">
        <f>SUMIF(Table1[[#Headers],[Steam Consumption]:[CHW Consumption_2]], "CHW*",D1802:AE1802)</f>
        <v>0</v>
      </c>
      <c r="AK1802" s="9">
        <f>SUMIF(Table1[[#Headers],[Steam Consumption]:[CHW Consumption_2]], "DW*",D1802:AE1802)</f>
        <v>0</v>
      </c>
      <c r="AL1802" s="9">
        <f>Table1[[#This Row],[Total Elec Consumption]]*3.412</f>
        <v>11754.34</v>
      </c>
      <c r="AM1802" s="9">
        <f>Table1[[#This Row],[Total Gas Consumption]]*1</f>
        <v>0</v>
      </c>
      <c r="AN1802" s="9">
        <f>Table1[[#This Row],[Total Steam Consumption]]*950/1000</f>
        <v>0</v>
      </c>
      <c r="AO1802" s="9">
        <f>Table1[[#This Row],[Total HW Consumption]]</f>
        <v>0</v>
      </c>
      <c r="AP1802" s="9">
        <f>Table1[[#This Row],[Total CHW Consumption]]</f>
        <v>0</v>
      </c>
      <c r="AQ1802" s="9">
        <f>Table1[[#This Row],[Total DW Consumption]]*0</f>
        <v>0</v>
      </c>
      <c r="AR1802" s="9">
        <f>SUM(Table1[[#This Row],[Total Elec Energy]:[Total DW Energy]])</f>
        <v>11754.34</v>
      </c>
      <c r="AS1802" s="7">
        <f>IFERROR(Table1[[#This Row],[Total Building Energy (kBTU)]]/Table1[[#This Row],[Building Area]],0)</f>
        <v>0.64021459694989102</v>
      </c>
    </row>
    <row r="1803" spans="1:45" x14ac:dyDescent="0.25">
      <c r="A1803" s="4">
        <v>44317</v>
      </c>
      <c r="B1803" t="s">
        <v>73</v>
      </c>
      <c r="C1803">
        <f>VLOOKUP(Table1[[#This Row],[Building]],Building_Areas,2,FALSE)</f>
        <v>18360</v>
      </c>
      <c r="E1803">
        <v>3415</v>
      </c>
      <c r="F1803">
        <v>11651.98</v>
      </c>
      <c r="G1803">
        <v>0.63463943355119823</v>
      </c>
      <c r="AF1803" s="9">
        <f>SUMIF(Table1[[#Headers],[Steam Consumption]:[CHW Consumption_2]], "Elec*",D1803:AE1803)</f>
        <v>3415</v>
      </c>
      <c r="AG1803" s="9">
        <f>SUMIF(Table1[[#Headers],[Steam Consumption]:[CHW Consumption_2]], "Gas*",D1803:AE1803)</f>
        <v>0</v>
      </c>
      <c r="AH1803" s="9">
        <f>SUMIF(Table1[[#Headers],[Steam Consumption]:[CHW Consumption_2]], "Steam*",D1803:AE1803)</f>
        <v>0</v>
      </c>
      <c r="AI1803" s="9">
        <f>SUMIF(Table1[[#Headers],[Steam Consumption]:[CHW Consumption_2]], "HW *",D1803:AE1803)</f>
        <v>0</v>
      </c>
      <c r="AJ1803" s="9">
        <f>SUMIF(Table1[[#Headers],[Steam Consumption]:[CHW Consumption_2]], "CHW*",D1803:AE1803)</f>
        <v>0</v>
      </c>
      <c r="AK1803" s="9">
        <f>SUMIF(Table1[[#Headers],[Steam Consumption]:[CHW Consumption_2]], "DW*",D1803:AE1803)</f>
        <v>0</v>
      </c>
      <c r="AL1803" s="9">
        <f>Table1[[#This Row],[Total Elec Consumption]]*3.412</f>
        <v>11651.98</v>
      </c>
      <c r="AM1803" s="9">
        <f>Table1[[#This Row],[Total Gas Consumption]]*1</f>
        <v>0</v>
      </c>
      <c r="AN1803" s="9">
        <f>Table1[[#This Row],[Total Steam Consumption]]*950/1000</f>
        <v>0</v>
      </c>
      <c r="AO1803" s="9">
        <f>Table1[[#This Row],[Total HW Consumption]]</f>
        <v>0</v>
      </c>
      <c r="AP1803" s="9">
        <f>Table1[[#This Row],[Total CHW Consumption]]</f>
        <v>0</v>
      </c>
      <c r="AQ1803" s="9">
        <f>Table1[[#This Row],[Total DW Consumption]]*0</f>
        <v>0</v>
      </c>
      <c r="AR1803" s="9">
        <f>SUM(Table1[[#This Row],[Total Elec Energy]:[Total DW Energy]])</f>
        <v>11651.98</v>
      </c>
      <c r="AS1803" s="7">
        <f>IFERROR(Table1[[#This Row],[Total Building Energy (kBTU)]]/Table1[[#This Row],[Building Area]],0)</f>
        <v>0.63463943355119823</v>
      </c>
    </row>
    <row r="1804" spans="1:45" x14ac:dyDescent="0.25">
      <c r="A1804" s="4">
        <v>43862</v>
      </c>
      <c r="B1804" t="s">
        <v>73</v>
      </c>
      <c r="C1804">
        <f>VLOOKUP(Table1[[#This Row],[Building]],Building_Areas,2,FALSE)</f>
        <v>18360</v>
      </c>
      <c r="E1804">
        <v>3404.9411764705878</v>
      </c>
      <c r="F1804">
        <v>11617.65929411765</v>
      </c>
      <c r="G1804">
        <v>0.63277011405869543</v>
      </c>
      <c r="AF1804" s="9">
        <f>SUMIF(Table1[[#Headers],[Steam Consumption]:[CHW Consumption_2]], "Elec*",D1804:AE1804)</f>
        <v>3404.9411764705878</v>
      </c>
      <c r="AG1804" s="9">
        <f>SUMIF(Table1[[#Headers],[Steam Consumption]:[CHW Consumption_2]], "Gas*",D1804:AE1804)</f>
        <v>0</v>
      </c>
      <c r="AH1804" s="9">
        <f>SUMIF(Table1[[#Headers],[Steam Consumption]:[CHW Consumption_2]], "Steam*",D1804:AE1804)</f>
        <v>0</v>
      </c>
      <c r="AI1804" s="9">
        <f>SUMIF(Table1[[#Headers],[Steam Consumption]:[CHW Consumption_2]], "HW *",D1804:AE1804)</f>
        <v>0</v>
      </c>
      <c r="AJ1804" s="9">
        <f>SUMIF(Table1[[#Headers],[Steam Consumption]:[CHW Consumption_2]], "CHW*",D1804:AE1804)</f>
        <v>0</v>
      </c>
      <c r="AK1804" s="9">
        <f>SUMIF(Table1[[#Headers],[Steam Consumption]:[CHW Consumption_2]], "DW*",D1804:AE1804)</f>
        <v>0</v>
      </c>
      <c r="AL1804" s="9">
        <f>Table1[[#This Row],[Total Elec Consumption]]*3.412</f>
        <v>11617.659294117646</v>
      </c>
      <c r="AM1804" s="9">
        <f>Table1[[#This Row],[Total Gas Consumption]]*1</f>
        <v>0</v>
      </c>
      <c r="AN1804" s="9">
        <f>Table1[[#This Row],[Total Steam Consumption]]*950/1000</f>
        <v>0</v>
      </c>
      <c r="AO1804" s="9">
        <f>Table1[[#This Row],[Total HW Consumption]]</f>
        <v>0</v>
      </c>
      <c r="AP1804" s="9">
        <f>Table1[[#This Row],[Total CHW Consumption]]</f>
        <v>0</v>
      </c>
      <c r="AQ1804" s="9">
        <f>Table1[[#This Row],[Total DW Consumption]]*0</f>
        <v>0</v>
      </c>
      <c r="AR1804" s="9">
        <f>SUM(Table1[[#This Row],[Total Elec Energy]:[Total DW Energy]])</f>
        <v>11617.659294117646</v>
      </c>
      <c r="AS1804" s="7">
        <f>IFERROR(Table1[[#This Row],[Total Building Energy (kBTU)]]/Table1[[#This Row],[Building Area]],0)</f>
        <v>0.63277011405869532</v>
      </c>
    </row>
    <row r="1805" spans="1:45" x14ac:dyDescent="0.25">
      <c r="A1805" s="4">
        <v>43739</v>
      </c>
      <c r="B1805" t="s">
        <v>73</v>
      </c>
      <c r="C1805">
        <f>VLOOKUP(Table1[[#This Row],[Building]],Building_Areas,2,FALSE)</f>
        <v>18360</v>
      </c>
      <c r="E1805">
        <v>3404.4642857142858</v>
      </c>
      <c r="F1805">
        <v>11616.032142857141</v>
      </c>
      <c r="G1805">
        <v>0.63268148926237155</v>
      </c>
      <c r="AF1805" s="9">
        <f>SUMIF(Table1[[#Headers],[Steam Consumption]:[CHW Consumption_2]], "Elec*",D1805:AE1805)</f>
        <v>3404.4642857142858</v>
      </c>
      <c r="AG1805" s="9">
        <f>SUMIF(Table1[[#Headers],[Steam Consumption]:[CHW Consumption_2]], "Gas*",D1805:AE1805)</f>
        <v>0</v>
      </c>
      <c r="AH1805" s="9">
        <f>SUMIF(Table1[[#Headers],[Steam Consumption]:[CHW Consumption_2]], "Steam*",D1805:AE1805)</f>
        <v>0</v>
      </c>
      <c r="AI1805" s="9">
        <f>SUMIF(Table1[[#Headers],[Steam Consumption]:[CHW Consumption_2]], "HW *",D1805:AE1805)</f>
        <v>0</v>
      </c>
      <c r="AJ1805" s="9">
        <f>SUMIF(Table1[[#Headers],[Steam Consumption]:[CHW Consumption_2]], "CHW*",D1805:AE1805)</f>
        <v>0</v>
      </c>
      <c r="AK1805" s="9">
        <f>SUMIF(Table1[[#Headers],[Steam Consumption]:[CHW Consumption_2]], "DW*",D1805:AE1805)</f>
        <v>0</v>
      </c>
      <c r="AL1805" s="9">
        <f>Table1[[#This Row],[Total Elec Consumption]]*3.412</f>
        <v>11616.032142857142</v>
      </c>
      <c r="AM1805" s="9">
        <f>Table1[[#This Row],[Total Gas Consumption]]*1</f>
        <v>0</v>
      </c>
      <c r="AN1805" s="9">
        <f>Table1[[#This Row],[Total Steam Consumption]]*950/1000</f>
        <v>0</v>
      </c>
      <c r="AO1805" s="9">
        <f>Table1[[#This Row],[Total HW Consumption]]</f>
        <v>0</v>
      </c>
      <c r="AP1805" s="9">
        <f>Table1[[#This Row],[Total CHW Consumption]]</f>
        <v>0</v>
      </c>
      <c r="AQ1805" s="9">
        <f>Table1[[#This Row],[Total DW Consumption]]*0</f>
        <v>0</v>
      </c>
      <c r="AR1805" s="9">
        <f>SUM(Table1[[#This Row],[Total Elec Energy]:[Total DW Energy]])</f>
        <v>11616.032142857142</v>
      </c>
      <c r="AS1805" s="7">
        <f>IFERROR(Table1[[#This Row],[Total Building Energy (kBTU)]]/Table1[[#This Row],[Building Area]],0)</f>
        <v>0.63268148926237155</v>
      </c>
    </row>
    <row r="1806" spans="1:45" x14ac:dyDescent="0.25">
      <c r="A1806" s="4">
        <v>43800</v>
      </c>
      <c r="B1806" t="s">
        <v>80</v>
      </c>
      <c r="C1806">
        <f>VLOOKUP(Table1[[#This Row],[Building]],Building_Areas,2,FALSE)</f>
        <v>92978</v>
      </c>
      <c r="D1806">
        <v>0</v>
      </c>
      <c r="F1806">
        <v>58484.081037037038</v>
      </c>
      <c r="G1806">
        <v>0.62900988445693651</v>
      </c>
      <c r="H1806">
        <v>5997.9259259259261</v>
      </c>
      <c r="I1806">
        <v>11142.777777777779</v>
      </c>
      <c r="L1806">
        <v>0</v>
      </c>
      <c r="AF1806" s="9">
        <f>SUMIF(Table1[[#Headers],[Steam Consumption]:[CHW Consumption_2]], "Elec*",D1806:AE1806)</f>
        <v>17140.703703703704</v>
      </c>
      <c r="AG1806" s="9">
        <f>SUMIF(Table1[[#Headers],[Steam Consumption]:[CHW Consumption_2]], "Gas*",D1806:AE1806)</f>
        <v>0</v>
      </c>
      <c r="AH1806" s="9">
        <f>SUMIF(Table1[[#Headers],[Steam Consumption]:[CHW Consumption_2]], "Steam*",D1806:AE1806)</f>
        <v>0</v>
      </c>
      <c r="AI1806" s="9">
        <f>SUMIF(Table1[[#Headers],[Steam Consumption]:[CHW Consumption_2]], "HW *",D1806:AE1806)</f>
        <v>0</v>
      </c>
      <c r="AJ1806" s="9">
        <f>SUMIF(Table1[[#Headers],[Steam Consumption]:[CHW Consumption_2]], "CHW*",D1806:AE1806)</f>
        <v>0</v>
      </c>
      <c r="AK1806" s="9">
        <f>SUMIF(Table1[[#Headers],[Steam Consumption]:[CHW Consumption_2]], "DW*",D1806:AE1806)</f>
        <v>0</v>
      </c>
      <c r="AL1806" s="9">
        <f>Table1[[#This Row],[Total Elec Consumption]]*3.412</f>
        <v>58484.081037037038</v>
      </c>
      <c r="AM1806" s="9">
        <f>Table1[[#This Row],[Total Gas Consumption]]*1</f>
        <v>0</v>
      </c>
      <c r="AN1806" s="9">
        <f>Table1[[#This Row],[Total Steam Consumption]]*950/1000</f>
        <v>0</v>
      </c>
      <c r="AO1806" s="9">
        <f>Table1[[#This Row],[Total HW Consumption]]</f>
        <v>0</v>
      </c>
      <c r="AP1806" s="9">
        <f>Table1[[#This Row],[Total CHW Consumption]]</f>
        <v>0</v>
      </c>
      <c r="AQ1806" s="9">
        <f>Table1[[#This Row],[Total DW Consumption]]*0</f>
        <v>0</v>
      </c>
      <c r="AR1806" s="9">
        <f>SUM(Table1[[#This Row],[Total Elec Energy]:[Total DW Energy]])</f>
        <v>58484.081037037038</v>
      </c>
      <c r="AS1806" s="7">
        <f>IFERROR(Table1[[#This Row],[Total Building Energy (kBTU)]]/Table1[[#This Row],[Building Area]],0)</f>
        <v>0.62900988445693651</v>
      </c>
    </row>
    <row r="1807" spans="1:45" x14ac:dyDescent="0.25">
      <c r="A1807" s="4">
        <v>44531</v>
      </c>
      <c r="B1807" t="s">
        <v>73</v>
      </c>
      <c r="C1807">
        <f>VLOOKUP(Table1[[#This Row],[Building]],Building_Areas,2,FALSE)</f>
        <v>18360</v>
      </c>
      <c r="E1807">
        <v>3359</v>
      </c>
      <c r="F1807">
        <v>11460.907999999999</v>
      </c>
      <c r="G1807">
        <v>0.62423246187363834</v>
      </c>
      <c r="AF1807" s="9">
        <f>SUMIF(Table1[[#Headers],[Steam Consumption]:[CHW Consumption_2]], "Elec*",D1807:AE1807)</f>
        <v>3359</v>
      </c>
      <c r="AG1807" s="9">
        <f>SUMIF(Table1[[#Headers],[Steam Consumption]:[CHW Consumption_2]], "Gas*",D1807:AE1807)</f>
        <v>0</v>
      </c>
      <c r="AH1807" s="9">
        <f>SUMIF(Table1[[#Headers],[Steam Consumption]:[CHW Consumption_2]], "Steam*",D1807:AE1807)</f>
        <v>0</v>
      </c>
      <c r="AI1807" s="9">
        <f>SUMIF(Table1[[#Headers],[Steam Consumption]:[CHW Consumption_2]], "HW *",D1807:AE1807)</f>
        <v>0</v>
      </c>
      <c r="AJ1807" s="9">
        <f>SUMIF(Table1[[#Headers],[Steam Consumption]:[CHW Consumption_2]], "CHW*",D1807:AE1807)</f>
        <v>0</v>
      </c>
      <c r="AK1807" s="9">
        <f>SUMIF(Table1[[#Headers],[Steam Consumption]:[CHW Consumption_2]], "DW*",D1807:AE1807)</f>
        <v>0</v>
      </c>
      <c r="AL1807" s="9">
        <f>Table1[[#This Row],[Total Elec Consumption]]*3.412</f>
        <v>11460.907999999999</v>
      </c>
      <c r="AM1807" s="9">
        <f>Table1[[#This Row],[Total Gas Consumption]]*1</f>
        <v>0</v>
      </c>
      <c r="AN1807" s="9">
        <f>Table1[[#This Row],[Total Steam Consumption]]*950/1000</f>
        <v>0</v>
      </c>
      <c r="AO1807" s="9">
        <f>Table1[[#This Row],[Total HW Consumption]]</f>
        <v>0</v>
      </c>
      <c r="AP1807" s="9">
        <f>Table1[[#This Row],[Total CHW Consumption]]</f>
        <v>0</v>
      </c>
      <c r="AQ1807" s="9">
        <f>Table1[[#This Row],[Total DW Consumption]]*0</f>
        <v>0</v>
      </c>
      <c r="AR1807" s="9">
        <f>SUM(Table1[[#This Row],[Total Elec Energy]:[Total DW Energy]])</f>
        <v>11460.907999999999</v>
      </c>
      <c r="AS1807" s="7">
        <f>IFERROR(Table1[[#This Row],[Total Building Energy (kBTU)]]/Table1[[#This Row],[Building Area]],0)</f>
        <v>0.62423246187363834</v>
      </c>
    </row>
    <row r="1808" spans="1:45" x14ac:dyDescent="0.25">
      <c r="A1808" s="4">
        <v>43770</v>
      </c>
      <c r="B1808" t="s">
        <v>124</v>
      </c>
      <c r="C1808">
        <f>VLOOKUP(Table1[[#This Row],[Building]],Building_Areas,2,FALSE)</f>
        <v>33317</v>
      </c>
      <c r="E1808">
        <v>6060</v>
      </c>
      <c r="F1808">
        <v>20676.72</v>
      </c>
      <c r="G1808">
        <v>0.62060569679142785</v>
      </c>
      <c r="J1808">
        <v>0</v>
      </c>
      <c r="AF1808" s="9">
        <f>SUMIF(Table1[[#Headers],[Steam Consumption]:[CHW Consumption_2]], "Elec*",D1808:AE1808)</f>
        <v>6060</v>
      </c>
      <c r="AG1808" s="9">
        <f>SUMIF(Table1[[#Headers],[Steam Consumption]:[CHW Consumption_2]], "Gas*",D1808:AE1808)</f>
        <v>0</v>
      </c>
      <c r="AH1808" s="9">
        <f>SUMIF(Table1[[#Headers],[Steam Consumption]:[CHW Consumption_2]], "Steam*",D1808:AE1808)</f>
        <v>0</v>
      </c>
      <c r="AI1808" s="9">
        <f>SUMIF(Table1[[#Headers],[Steam Consumption]:[CHW Consumption_2]], "HW *",D1808:AE1808)</f>
        <v>0</v>
      </c>
      <c r="AJ1808" s="9">
        <f>SUMIF(Table1[[#Headers],[Steam Consumption]:[CHW Consumption_2]], "CHW*",D1808:AE1808)</f>
        <v>0</v>
      </c>
      <c r="AK1808" s="9">
        <f>SUMIF(Table1[[#Headers],[Steam Consumption]:[CHW Consumption_2]], "DW*",D1808:AE1808)</f>
        <v>0</v>
      </c>
      <c r="AL1808" s="9">
        <f>Table1[[#This Row],[Total Elec Consumption]]*3.412</f>
        <v>20676.72</v>
      </c>
      <c r="AM1808" s="9">
        <f>Table1[[#This Row],[Total Gas Consumption]]*1</f>
        <v>0</v>
      </c>
      <c r="AN1808" s="9">
        <f>Table1[[#This Row],[Total Steam Consumption]]*950/1000</f>
        <v>0</v>
      </c>
      <c r="AO1808" s="9">
        <f>Table1[[#This Row],[Total HW Consumption]]</f>
        <v>0</v>
      </c>
      <c r="AP1808" s="9">
        <f>Table1[[#This Row],[Total CHW Consumption]]</f>
        <v>0</v>
      </c>
      <c r="AQ1808" s="9">
        <f>Table1[[#This Row],[Total DW Consumption]]*0</f>
        <v>0</v>
      </c>
      <c r="AR1808" s="9">
        <f>SUM(Table1[[#This Row],[Total Elec Energy]:[Total DW Energy]])</f>
        <v>20676.72</v>
      </c>
      <c r="AS1808" s="7">
        <f>IFERROR(Table1[[#This Row],[Total Building Energy (kBTU)]]/Table1[[#This Row],[Building Area]],0)</f>
        <v>0.62060569679142785</v>
      </c>
    </row>
    <row r="1809" spans="1:45" x14ac:dyDescent="0.25">
      <c r="A1809" s="4">
        <v>43739</v>
      </c>
      <c r="B1809" t="s">
        <v>124</v>
      </c>
      <c r="C1809">
        <f>VLOOKUP(Table1[[#This Row],[Building]],Building_Areas,2,FALSE)</f>
        <v>33317</v>
      </c>
      <c r="E1809">
        <v>6053</v>
      </c>
      <c r="F1809">
        <v>20652.835999999999</v>
      </c>
      <c r="G1809">
        <v>0.61988882552450697</v>
      </c>
      <c r="J1809">
        <v>0</v>
      </c>
      <c r="AF1809" s="9">
        <f>SUMIF(Table1[[#Headers],[Steam Consumption]:[CHW Consumption_2]], "Elec*",D1809:AE1809)</f>
        <v>6053</v>
      </c>
      <c r="AG1809" s="9">
        <f>SUMIF(Table1[[#Headers],[Steam Consumption]:[CHW Consumption_2]], "Gas*",D1809:AE1809)</f>
        <v>0</v>
      </c>
      <c r="AH1809" s="9">
        <f>SUMIF(Table1[[#Headers],[Steam Consumption]:[CHW Consumption_2]], "Steam*",D1809:AE1809)</f>
        <v>0</v>
      </c>
      <c r="AI1809" s="9">
        <f>SUMIF(Table1[[#Headers],[Steam Consumption]:[CHW Consumption_2]], "HW *",D1809:AE1809)</f>
        <v>0</v>
      </c>
      <c r="AJ1809" s="9">
        <f>SUMIF(Table1[[#Headers],[Steam Consumption]:[CHW Consumption_2]], "CHW*",D1809:AE1809)</f>
        <v>0</v>
      </c>
      <c r="AK1809" s="9">
        <f>SUMIF(Table1[[#Headers],[Steam Consumption]:[CHW Consumption_2]], "DW*",D1809:AE1809)</f>
        <v>0</v>
      </c>
      <c r="AL1809" s="9">
        <f>Table1[[#This Row],[Total Elec Consumption]]*3.412</f>
        <v>20652.835999999999</v>
      </c>
      <c r="AM1809" s="9">
        <f>Table1[[#This Row],[Total Gas Consumption]]*1</f>
        <v>0</v>
      </c>
      <c r="AN1809" s="9">
        <f>Table1[[#This Row],[Total Steam Consumption]]*950/1000</f>
        <v>0</v>
      </c>
      <c r="AO1809" s="9">
        <f>Table1[[#This Row],[Total HW Consumption]]</f>
        <v>0</v>
      </c>
      <c r="AP1809" s="9">
        <f>Table1[[#This Row],[Total CHW Consumption]]</f>
        <v>0</v>
      </c>
      <c r="AQ1809" s="9">
        <f>Table1[[#This Row],[Total DW Consumption]]*0</f>
        <v>0</v>
      </c>
      <c r="AR1809" s="9">
        <f>SUM(Table1[[#This Row],[Total Elec Energy]:[Total DW Energy]])</f>
        <v>20652.835999999999</v>
      </c>
      <c r="AS1809" s="7">
        <f>IFERROR(Table1[[#This Row],[Total Building Energy (kBTU)]]/Table1[[#This Row],[Building Area]],0)</f>
        <v>0.61988882552450697</v>
      </c>
    </row>
    <row r="1810" spans="1:45" x14ac:dyDescent="0.25">
      <c r="A1810" s="4">
        <v>44562</v>
      </c>
      <c r="B1810" t="s">
        <v>66</v>
      </c>
      <c r="C1810">
        <f>VLOOKUP(Table1[[#This Row],[Building]],Building_Areas,2,FALSE)</f>
        <v>39542</v>
      </c>
      <c r="D1810">
        <v>0</v>
      </c>
      <c r="E1810">
        <v>7165.6500000000005</v>
      </c>
      <c r="F1810">
        <v>24449.197800000002</v>
      </c>
      <c r="G1810">
        <v>0.61830958980324724</v>
      </c>
      <c r="AF1810" s="9">
        <f>SUMIF(Table1[[#Headers],[Steam Consumption]:[CHW Consumption_2]], "Elec*",D1810:AE1810)</f>
        <v>7165.6500000000005</v>
      </c>
      <c r="AG1810" s="9">
        <f>SUMIF(Table1[[#Headers],[Steam Consumption]:[CHW Consumption_2]], "Gas*",D1810:AE1810)</f>
        <v>0</v>
      </c>
      <c r="AH1810" s="9">
        <f>SUMIF(Table1[[#Headers],[Steam Consumption]:[CHW Consumption_2]], "Steam*",D1810:AE1810)</f>
        <v>0</v>
      </c>
      <c r="AI1810" s="9">
        <f>SUMIF(Table1[[#Headers],[Steam Consumption]:[CHW Consumption_2]], "HW *",D1810:AE1810)</f>
        <v>0</v>
      </c>
      <c r="AJ1810" s="9">
        <f>SUMIF(Table1[[#Headers],[Steam Consumption]:[CHW Consumption_2]], "CHW*",D1810:AE1810)</f>
        <v>0</v>
      </c>
      <c r="AK1810" s="9">
        <f>SUMIF(Table1[[#Headers],[Steam Consumption]:[CHW Consumption_2]], "DW*",D1810:AE1810)</f>
        <v>0</v>
      </c>
      <c r="AL1810" s="9">
        <f>Table1[[#This Row],[Total Elec Consumption]]*3.412</f>
        <v>24449.197800000002</v>
      </c>
      <c r="AM1810" s="9">
        <f>Table1[[#This Row],[Total Gas Consumption]]*1</f>
        <v>0</v>
      </c>
      <c r="AN1810" s="9">
        <f>Table1[[#This Row],[Total Steam Consumption]]*950/1000</f>
        <v>0</v>
      </c>
      <c r="AO1810" s="9">
        <f>Table1[[#This Row],[Total HW Consumption]]</f>
        <v>0</v>
      </c>
      <c r="AP1810" s="9">
        <f>Table1[[#This Row],[Total CHW Consumption]]</f>
        <v>0</v>
      </c>
      <c r="AQ1810" s="9">
        <f>Table1[[#This Row],[Total DW Consumption]]*0</f>
        <v>0</v>
      </c>
      <c r="AR1810" s="9">
        <f>SUM(Table1[[#This Row],[Total Elec Energy]:[Total DW Energy]])</f>
        <v>24449.197800000002</v>
      </c>
      <c r="AS1810" s="7">
        <f>IFERROR(Table1[[#This Row],[Total Building Energy (kBTU)]]/Table1[[#This Row],[Building Area]],0)</f>
        <v>0.61830958980324724</v>
      </c>
    </row>
    <row r="1811" spans="1:45" x14ac:dyDescent="0.25">
      <c r="A1811" s="4">
        <v>43525</v>
      </c>
      <c r="B1811" t="s">
        <v>73</v>
      </c>
      <c r="C1811">
        <f>VLOOKUP(Table1[[#This Row],[Building]],Building_Areas,2,FALSE)</f>
        <v>18360</v>
      </c>
      <c r="E1811">
        <v>3325</v>
      </c>
      <c r="F1811">
        <v>11344.9</v>
      </c>
      <c r="G1811">
        <v>0.61791394335511984</v>
      </c>
      <c r="AF1811" s="9">
        <f>SUMIF(Table1[[#Headers],[Steam Consumption]:[CHW Consumption_2]], "Elec*",D1811:AE1811)</f>
        <v>3325</v>
      </c>
      <c r="AG1811" s="9">
        <f>SUMIF(Table1[[#Headers],[Steam Consumption]:[CHW Consumption_2]], "Gas*",D1811:AE1811)</f>
        <v>0</v>
      </c>
      <c r="AH1811" s="9">
        <f>SUMIF(Table1[[#Headers],[Steam Consumption]:[CHW Consumption_2]], "Steam*",D1811:AE1811)</f>
        <v>0</v>
      </c>
      <c r="AI1811" s="9">
        <f>SUMIF(Table1[[#Headers],[Steam Consumption]:[CHW Consumption_2]], "HW *",D1811:AE1811)</f>
        <v>0</v>
      </c>
      <c r="AJ1811" s="9">
        <f>SUMIF(Table1[[#Headers],[Steam Consumption]:[CHW Consumption_2]], "CHW*",D1811:AE1811)</f>
        <v>0</v>
      </c>
      <c r="AK1811" s="9">
        <f>SUMIF(Table1[[#Headers],[Steam Consumption]:[CHW Consumption_2]], "DW*",D1811:AE1811)</f>
        <v>0</v>
      </c>
      <c r="AL1811" s="9">
        <f>Table1[[#This Row],[Total Elec Consumption]]*3.412</f>
        <v>11344.9</v>
      </c>
      <c r="AM1811" s="9">
        <f>Table1[[#This Row],[Total Gas Consumption]]*1</f>
        <v>0</v>
      </c>
      <c r="AN1811" s="9">
        <f>Table1[[#This Row],[Total Steam Consumption]]*950/1000</f>
        <v>0</v>
      </c>
      <c r="AO1811" s="9">
        <f>Table1[[#This Row],[Total HW Consumption]]</f>
        <v>0</v>
      </c>
      <c r="AP1811" s="9">
        <f>Table1[[#This Row],[Total CHW Consumption]]</f>
        <v>0</v>
      </c>
      <c r="AQ1811" s="9">
        <f>Table1[[#This Row],[Total DW Consumption]]*0</f>
        <v>0</v>
      </c>
      <c r="AR1811" s="9">
        <f>SUM(Table1[[#This Row],[Total Elec Energy]:[Total DW Energy]])</f>
        <v>11344.9</v>
      </c>
      <c r="AS1811" s="7">
        <f>IFERROR(Table1[[#This Row],[Total Building Energy (kBTU)]]/Table1[[#This Row],[Building Area]],0)</f>
        <v>0.61791394335511984</v>
      </c>
    </row>
    <row r="1812" spans="1:45" x14ac:dyDescent="0.25">
      <c r="A1812" s="4">
        <v>43770</v>
      </c>
      <c r="B1812" t="s">
        <v>73</v>
      </c>
      <c r="C1812">
        <f>VLOOKUP(Table1[[#This Row],[Building]],Building_Areas,2,FALSE)</f>
        <v>18360</v>
      </c>
      <c r="E1812">
        <v>3321.6</v>
      </c>
      <c r="F1812">
        <v>11333.299199999999</v>
      </c>
      <c r="G1812">
        <v>0.61728209150326796</v>
      </c>
      <c r="AF1812" s="9">
        <f>SUMIF(Table1[[#Headers],[Steam Consumption]:[CHW Consumption_2]], "Elec*",D1812:AE1812)</f>
        <v>3321.6</v>
      </c>
      <c r="AG1812" s="9">
        <f>SUMIF(Table1[[#Headers],[Steam Consumption]:[CHW Consumption_2]], "Gas*",D1812:AE1812)</f>
        <v>0</v>
      </c>
      <c r="AH1812" s="9">
        <f>SUMIF(Table1[[#Headers],[Steam Consumption]:[CHW Consumption_2]], "Steam*",D1812:AE1812)</f>
        <v>0</v>
      </c>
      <c r="AI1812" s="9">
        <f>SUMIF(Table1[[#Headers],[Steam Consumption]:[CHW Consumption_2]], "HW *",D1812:AE1812)</f>
        <v>0</v>
      </c>
      <c r="AJ1812" s="9">
        <f>SUMIF(Table1[[#Headers],[Steam Consumption]:[CHW Consumption_2]], "CHW*",D1812:AE1812)</f>
        <v>0</v>
      </c>
      <c r="AK1812" s="9">
        <f>SUMIF(Table1[[#Headers],[Steam Consumption]:[CHW Consumption_2]], "DW*",D1812:AE1812)</f>
        <v>0</v>
      </c>
      <c r="AL1812" s="9">
        <f>Table1[[#This Row],[Total Elec Consumption]]*3.412</f>
        <v>11333.299199999999</v>
      </c>
      <c r="AM1812" s="9">
        <f>Table1[[#This Row],[Total Gas Consumption]]*1</f>
        <v>0</v>
      </c>
      <c r="AN1812" s="9">
        <f>Table1[[#This Row],[Total Steam Consumption]]*950/1000</f>
        <v>0</v>
      </c>
      <c r="AO1812" s="9">
        <f>Table1[[#This Row],[Total HW Consumption]]</f>
        <v>0</v>
      </c>
      <c r="AP1812" s="9">
        <f>Table1[[#This Row],[Total CHW Consumption]]</f>
        <v>0</v>
      </c>
      <c r="AQ1812" s="9">
        <f>Table1[[#This Row],[Total DW Consumption]]*0</f>
        <v>0</v>
      </c>
      <c r="AR1812" s="9">
        <f>SUM(Table1[[#This Row],[Total Elec Energy]:[Total DW Energy]])</f>
        <v>11333.299199999999</v>
      </c>
      <c r="AS1812" s="7">
        <f>IFERROR(Table1[[#This Row],[Total Building Energy (kBTU)]]/Table1[[#This Row],[Building Area]],0)</f>
        <v>0.61728209150326796</v>
      </c>
    </row>
    <row r="1813" spans="1:45" x14ac:dyDescent="0.25">
      <c r="A1813" s="4">
        <v>43435</v>
      </c>
      <c r="B1813" t="s">
        <v>118</v>
      </c>
      <c r="C1813">
        <f>VLOOKUP(Table1[[#This Row],[Building]],Building_Areas,2,FALSE)</f>
        <v>15616</v>
      </c>
      <c r="E1813">
        <v>2818.416666666667</v>
      </c>
      <c r="F1813">
        <v>9616.4376666666667</v>
      </c>
      <c r="G1813">
        <v>0.61580671533469944</v>
      </c>
      <c r="AF1813" s="9">
        <f>SUMIF(Table1[[#Headers],[Steam Consumption]:[CHW Consumption_2]], "Elec*",D1813:AE1813)</f>
        <v>2818.416666666667</v>
      </c>
      <c r="AG1813" s="9">
        <f>SUMIF(Table1[[#Headers],[Steam Consumption]:[CHW Consumption_2]], "Gas*",D1813:AE1813)</f>
        <v>0</v>
      </c>
      <c r="AH1813" s="9">
        <f>SUMIF(Table1[[#Headers],[Steam Consumption]:[CHW Consumption_2]], "Steam*",D1813:AE1813)</f>
        <v>0</v>
      </c>
      <c r="AI1813" s="9">
        <f>SUMIF(Table1[[#Headers],[Steam Consumption]:[CHW Consumption_2]], "HW *",D1813:AE1813)</f>
        <v>0</v>
      </c>
      <c r="AJ1813" s="9">
        <f>SUMIF(Table1[[#Headers],[Steam Consumption]:[CHW Consumption_2]], "CHW*",D1813:AE1813)</f>
        <v>0</v>
      </c>
      <c r="AK1813" s="9">
        <f>SUMIF(Table1[[#Headers],[Steam Consumption]:[CHW Consumption_2]], "DW*",D1813:AE1813)</f>
        <v>0</v>
      </c>
      <c r="AL1813" s="9">
        <f>Table1[[#This Row],[Total Elec Consumption]]*3.412</f>
        <v>9616.4376666666667</v>
      </c>
      <c r="AM1813" s="9">
        <f>Table1[[#This Row],[Total Gas Consumption]]*1</f>
        <v>0</v>
      </c>
      <c r="AN1813" s="9">
        <f>Table1[[#This Row],[Total Steam Consumption]]*950/1000</f>
        <v>0</v>
      </c>
      <c r="AO1813" s="9">
        <f>Table1[[#This Row],[Total HW Consumption]]</f>
        <v>0</v>
      </c>
      <c r="AP1813" s="9">
        <f>Table1[[#This Row],[Total CHW Consumption]]</f>
        <v>0</v>
      </c>
      <c r="AQ1813" s="9">
        <f>Table1[[#This Row],[Total DW Consumption]]*0</f>
        <v>0</v>
      </c>
      <c r="AR1813" s="9">
        <f>SUM(Table1[[#This Row],[Total Elec Energy]:[Total DW Energy]])</f>
        <v>9616.4376666666667</v>
      </c>
      <c r="AS1813" s="7">
        <f>IFERROR(Table1[[#This Row],[Total Building Energy (kBTU)]]/Table1[[#This Row],[Building Area]],0)</f>
        <v>0.61580671533469944</v>
      </c>
    </row>
    <row r="1814" spans="1:45" x14ac:dyDescent="0.25">
      <c r="A1814" s="4">
        <v>44197</v>
      </c>
      <c r="B1814" t="s">
        <v>115</v>
      </c>
      <c r="C1814">
        <f>VLOOKUP(Table1[[#This Row],[Building]],Building_Areas,2,FALSE)</f>
        <v>12876</v>
      </c>
      <c r="E1814">
        <v>2323</v>
      </c>
      <c r="F1814">
        <v>7926.076</v>
      </c>
      <c r="G1814">
        <v>0.61556974215594906</v>
      </c>
      <c r="AF1814" s="9">
        <f>SUMIF(Table1[[#Headers],[Steam Consumption]:[CHW Consumption_2]], "Elec*",D1814:AE1814)</f>
        <v>2323</v>
      </c>
      <c r="AG1814" s="9">
        <f>SUMIF(Table1[[#Headers],[Steam Consumption]:[CHW Consumption_2]], "Gas*",D1814:AE1814)</f>
        <v>0</v>
      </c>
      <c r="AH1814" s="9">
        <f>SUMIF(Table1[[#Headers],[Steam Consumption]:[CHW Consumption_2]], "Steam*",D1814:AE1814)</f>
        <v>0</v>
      </c>
      <c r="AI1814" s="9">
        <f>SUMIF(Table1[[#Headers],[Steam Consumption]:[CHW Consumption_2]], "HW *",D1814:AE1814)</f>
        <v>0</v>
      </c>
      <c r="AJ1814" s="9">
        <f>SUMIF(Table1[[#Headers],[Steam Consumption]:[CHW Consumption_2]], "CHW*",D1814:AE1814)</f>
        <v>0</v>
      </c>
      <c r="AK1814" s="9">
        <f>SUMIF(Table1[[#Headers],[Steam Consumption]:[CHW Consumption_2]], "DW*",D1814:AE1814)</f>
        <v>0</v>
      </c>
      <c r="AL1814" s="9">
        <f>Table1[[#This Row],[Total Elec Consumption]]*3.412</f>
        <v>7926.076</v>
      </c>
      <c r="AM1814" s="9">
        <f>Table1[[#This Row],[Total Gas Consumption]]*1</f>
        <v>0</v>
      </c>
      <c r="AN1814" s="9">
        <f>Table1[[#This Row],[Total Steam Consumption]]*950/1000</f>
        <v>0</v>
      </c>
      <c r="AO1814" s="9">
        <f>Table1[[#This Row],[Total HW Consumption]]</f>
        <v>0</v>
      </c>
      <c r="AP1814" s="9">
        <f>Table1[[#This Row],[Total CHW Consumption]]</f>
        <v>0</v>
      </c>
      <c r="AQ1814" s="9">
        <f>Table1[[#This Row],[Total DW Consumption]]*0</f>
        <v>0</v>
      </c>
      <c r="AR1814" s="9">
        <f>SUM(Table1[[#This Row],[Total Elec Energy]:[Total DW Energy]])</f>
        <v>7926.076</v>
      </c>
      <c r="AS1814" s="7">
        <f>IFERROR(Table1[[#This Row],[Total Building Energy (kBTU)]]/Table1[[#This Row],[Building Area]],0)</f>
        <v>0.61556974215594906</v>
      </c>
    </row>
    <row r="1815" spans="1:45" x14ac:dyDescent="0.25">
      <c r="A1815" s="4">
        <v>43862</v>
      </c>
      <c r="B1815" t="s">
        <v>66</v>
      </c>
      <c r="C1815">
        <f>VLOOKUP(Table1[[#This Row],[Building]],Building_Areas,2,FALSE)</f>
        <v>39542</v>
      </c>
      <c r="D1815">
        <v>0</v>
      </c>
      <c r="E1815">
        <v>7116.6</v>
      </c>
      <c r="F1815">
        <v>24281.839199999999</v>
      </c>
      <c r="G1815">
        <v>0.61407716352233077</v>
      </c>
      <c r="AF1815" s="9">
        <f>SUMIF(Table1[[#Headers],[Steam Consumption]:[CHW Consumption_2]], "Elec*",D1815:AE1815)</f>
        <v>7116.6</v>
      </c>
      <c r="AG1815" s="9">
        <f>SUMIF(Table1[[#Headers],[Steam Consumption]:[CHW Consumption_2]], "Gas*",D1815:AE1815)</f>
        <v>0</v>
      </c>
      <c r="AH1815" s="9">
        <f>SUMIF(Table1[[#Headers],[Steam Consumption]:[CHW Consumption_2]], "Steam*",D1815:AE1815)</f>
        <v>0</v>
      </c>
      <c r="AI1815" s="9">
        <f>SUMIF(Table1[[#Headers],[Steam Consumption]:[CHW Consumption_2]], "HW *",D1815:AE1815)</f>
        <v>0</v>
      </c>
      <c r="AJ1815" s="9">
        <f>SUMIF(Table1[[#Headers],[Steam Consumption]:[CHW Consumption_2]], "CHW*",D1815:AE1815)</f>
        <v>0</v>
      </c>
      <c r="AK1815" s="9">
        <f>SUMIF(Table1[[#Headers],[Steam Consumption]:[CHW Consumption_2]], "DW*",D1815:AE1815)</f>
        <v>0</v>
      </c>
      <c r="AL1815" s="9">
        <f>Table1[[#This Row],[Total Elec Consumption]]*3.412</f>
        <v>24281.839200000002</v>
      </c>
      <c r="AM1815" s="9">
        <f>Table1[[#This Row],[Total Gas Consumption]]*1</f>
        <v>0</v>
      </c>
      <c r="AN1815" s="9">
        <f>Table1[[#This Row],[Total Steam Consumption]]*950/1000</f>
        <v>0</v>
      </c>
      <c r="AO1815" s="9">
        <f>Table1[[#This Row],[Total HW Consumption]]</f>
        <v>0</v>
      </c>
      <c r="AP1815" s="9">
        <f>Table1[[#This Row],[Total CHW Consumption]]</f>
        <v>0</v>
      </c>
      <c r="AQ1815" s="9">
        <f>Table1[[#This Row],[Total DW Consumption]]*0</f>
        <v>0</v>
      </c>
      <c r="AR1815" s="9">
        <f>SUM(Table1[[#This Row],[Total Elec Energy]:[Total DW Energy]])</f>
        <v>24281.839200000002</v>
      </c>
      <c r="AS1815" s="7">
        <f>IFERROR(Table1[[#This Row],[Total Building Energy (kBTU)]]/Table1[[#This Row],[Building Area]],0)</f>
        <v>0.61407716352233077</v>
      </c>
    </row>
    <row r="1816" spans="1:45" x14ac:dyDescent="0.25">
      <c r="A1816" s="4">
        <v>43952</v>
      </c>
      <c r="B1816" t="s">
        <v>80</v>
      </c>
      <c r="C1816">
        <f>VLOOKUP(Table1[[#This Row],[Building]],Building_Areas,2,FALSE)</f>
        <v>92978</v>
      </c>
      <c r="D1816">
        <v>0</v>
      </c>
      <c r="F1816">
        <v>56512.955999999998</v>
      </c>
      <c r="G1816">
        <v>0.60780997655359326</v>
      </c>
      <c r="H1816">
        <v>7315</v>
      </c>
      <c r="I1816">
        <v>9248</v>
      </c>
      <c r="L1816">
        <v>0</v>
      </c>
      <c r="AF1816" s="9">
        <f>SUMIF(Table1[[#Headers],[Steam Consumption]:[CHW Consumption_2]], "Elec*",D1816:AE1816)</f>
        <v>16563</v>
      </c>
      <c r="AG1816" s="9">
        <f>SUMIF(Table1[[#Headers],[Steam Consumption]:[CHW Consumption_2]], "Gas*",D1816:AE1816)</f>
        <v>0</v>
      </c>
      <c r="AH1816" s="9">
        <f>SUMIF(Table1[[#Headers],[Steam Consumption]:[CHW Consumption_2]], "Steam*",D1816:AE1816)</f>
        <v>0</v>
      </c>
      <c r="AI1816" s="9">
        <f>SUMIF(Table1[[#Headers],[Steam Consumption]:[CHW Consumption_2]], "HW *",D1816:AE1816)</f>
        <v>0</v>
      </c>
      <c r="AJ1816" s="9">
        <f>SUMIF(Table1[[#Headers],[Steam Consumption]:[CHW Consumption_2]], "CHW*",D1816:AE1816)</f>
        <v>0</v>
      </c>
      <c r="AK1816" s="9">
        <f>SUMIF(Table1[[#Headers],[Steam Consumption]:[CHW Consumption_2]], "DW*",D1816:AE1816)</f>
        <v>0</v>
      </c>
      <c r="AL1816" s="9">
        <f>Table1[[#This Row],[Total Elec Consumption]]*3.412</f>
        <v>56512.955999999998</v>
      </c>
      <c r="AM1816" s="9">
        <f>Table1[[#This Row],[Total Gas Consumption]]*1</f>
        <v>0</v>
      </c>
      <c r="AN1816" s="9">
        <f>Table1[[#This Row],[Total Steam Consumption]]*950/1000</f>
        <v>0</v>
      </c>
      <c r="AO1816" s="9">
        <f>Table1[[#This Row],[Total HW Consumption]]</f>
        <v>0</v>
      </c>
      <c r="AP1816" s="9">
        <f>Table1[[#This Row],[Total CHW Consumption]]</f>
        <v>0</v>
      </c>
      <c r="AQ1816" s="9">
        <f>Table1[[#This Row],[Total DW Consumption]]*0</f>
        <v>0</v>
      </c>
      <c r="AR1816" s="9">
        <f>SUM(Table1[[#This Row],[Total Elec Energy]:[Total DW Energy]])</f>
        <v>56512.955999999998</v>
      </c>
      <c r="AS1816" s="7">
        <f>IFERROR(Table1[[#This Row],[Total Building Energy (kBTU)]]/Table1[[#This Row],[Building Area]],0)</f>
        <v>0.60780997655359326</v>
      </c>
    </row>
    <row r="1817" spans="1:45" x14ac:dyDescent="0.25">
      <c r="A1817" s="4">
        <v>43374</v>
      </c>
      <c r="B1817" t="s">
        <v>66</v>
      </c>
      <c r="C1817">
        <f>VLOOKUP(Table1[[#This Row],[Building]],Building_Areas,2,FALSE)</f>
        <v>39542</v>
      </c>
      <c r="D1817">
        <v>1072.083333333333</v>
      </c>
      <c r="E1817">
        <v>6699.4444444444443</v>
      </c>
      <c r="F1817">
        <v>1000598.504444445</v>
      </c>
      <c r="G1817">
        <v>25.30470144262922</v>
      </c>
      <c r="AF1817" s="9">
        <f>SUMIF(Table1[[#Headers],[Steam Consumption]:[CHW Consumption_2]], "Elec*",D1817:AE1817)</f>
        <v>6699.4444444444443</v>
      </c>
      <c r="AG1817" s="9">
        <f>SUMIF(Table1[[#Headers],[Steam Consumption]:[CHW Consumption_2]], "Gas*",D1817:AE1817)</f>
        <v>0</v>
      </c>
      <c r="AH1817" s="9">
        <f>SUMIF(Table1[[#Headers],[Steam Consumption]:[CHW Consumption_2]], "Steam*",D1817:AE1817)</f>
        <v>1072.083333333333</v>
      </c>
      <c r="AI1817" s="9">
        <f>SUMIF(Table1[[#Headers],[Steam Consumption]:[CHW Consumption_2]], "HW *",D1817:AE1817)</f>
        <v>0</v>
      </c>
      <c r="AJ1817" s="9">
        <f>SUMIF(Table1[[#Headers],[Steam Consumption]:[CHW Consumption_2]], "CHW*",D1817:AE1817)</f>
        <v>0</v>
      </c>
      <c r="AK1817" s="9">
        <f>SUMIF(Table1[[#Headers],[Steam Consumption]:[CHW Consumption_2]], "DW*",D1817:AE1817)</f>
        <v>0</v>
      </c>
      <c r="AL1817" s="9">
        <f>Table1[[#This Row],[Total Elec Consumption]]*3.412</f>
        <v>22858.504444444443</v>
      </c>
      <c r="AM1817" s="9">
        <f>Table1[[#This Row],[Total Gas Consumption]]*1</f>
        <v>0</v>
      </c>
      <c r="AN1817" s="9">
        <f>Table1[[#This Row],[Total Steam Consumption]]*950/1000</f>
        <v>1018.4791666666664</v>
      </c>
      <c r="AO1817" s="9">
        <f>Table1[[#This Row],[Total HW Consumption]]</f>
        <v>0</v>
      </c>
      <c r="AP1817" s="9">
        <f>Table1[[#This Row],[Total CHW Consumption]]</f>
        <v>0</v>
      </c>
      <c r="AQ1817" s="9">
        <f>Table1[[#This Row],[Total DW Consumption]]*0</f>
        <v>0</v>
      </c>
      <c r="AR1817" s="9">
        <f>SUM(Table1[[#This Row],[Total Elec Energy]:[Total DW Energy]])</f>
        <v>23876.983611111111</v>
      </c>
      <c r="AS1817" s="7">
        <f>IFERROR(Table1[[#This Row],[Total Building Energy (kBTU)]]/Table1[[#This Row],[Building Area]],0)</f>
        <v>0.60383854157885564</v>
      </c>
    </row>
    <row r="1818" spans="1:45" x14ac:dyDescent="0.25">
      <c r="A1818" s="4">
        <v>44682</v>
      </c>
      <c r="B1818" t="s">
        <v>194</v>
      </c>
      <c r="C1818">
        <f>VLOOKUP(Table1[[#This Row],[Building]],Building_Areas,2,FALSE)</f>
        <v>93667</v>
      </c>
      <c r="F1818">
        <v>199524.65006896551</v>
      </c>
      <c r="G1818">
        <v>2.130148825829433</v>
      </c>
      <c r="H1818">
        <v>0</v>
      </c>
      <c r="I1818">
        <v>10065.37931034483</v>
      </c>
      <c r="K1818">
        <v>22127.586206896551</v>
      </c>
      <c r="L1818">
        <v>165159.44827586209</v>
      </c>
      <c r="AF1818" s="9">
        <f>SUMIF(Table1[[#Headers],[Steam Consumption]:[CHW Consumption_2]], "Elec*",D1818:AE1818)</f>
        <v>10065.37931034483</v>
      </c>
      <c r="AG1818" s="9">
        <f>SUMIF(Table1[[#Headers],[Steam Consumption]:[CHW Consumption_2]], "Gas*",D1818:AE1818)</f>
        <v>0</v>
      </c>
      <c r="AH1818" s="9">
        <f>SUMIF(Table1[[#Headers],[Steam Consumption]:[CHW Consumption_2]], "Steam*",D1818:AE1818)</f>
        <v>0</v>
      </c>
      <c r="AI1818" s="9">
        <f>SUMIF(Table1[[#Headers],[Steam Consumption]:[CHW Consumption_2]], "HW *",D1818:AE1818)</f>
        <v>22127.586206896551</v>
      </c>
      <c r="AJ1818" s="9">
        <f>SUMIF(Table1[[#Headers],[Steam Consumption]:[CHW Consumption_2]], "CHW*",D1818:AE1818)</f>
        <v>0</v>
      </c>
      <c r="AK1818" s="9">
        <f>SUMIF(Table1[[#Headers],[Steam Consumption]:[CHW Consumption_2]], "DW*",D1818:AE1818)</f>
        <v>165159.44827586209</v>
      </c>
      <c r="AL1818" s="9">
        <f>Table1[[#This Row],[Total Elec Consumption]]*3.412</f>
        <v>34343.074206896556</v>
      </c>
      <c r="AM1818" s="9">
        <f>Table1[[#This Row],[Total Gas Consumption]]*1</f>
        <v>0</v>
      </c>
      <c r="AN1818" s="9">
        <f>Table1[[#This Row],[Total Steam Consumption]]*950/1000</f>
        <v>0</v>
      </c>
      <c r="AO1818" s="9">
        <f>Table1[[#This Row],[Total HW Consumption]]</f>
        <v>22127.586206896551</v>
      </c>
      <c r="AP1818" s="9">
        <f>Table1[[#This Row],[Total CHW Consumption]]</f>
        <v>0</v>
      </c>
      <c r="AQ1818" s="9">
        <f>Table1[[#This Row],[Total DW Consumption]]*0</f>
        <v>0</v>
      </c>
      <c r="AR1818" s="9">
        <f>SUM(Table1[[#This Row],[Total Elec Energy]:[Total DW Energy]])</f>
        <v>56470.660413793106</v>
      </c>
      <c r="AS1818" s="7">
        <f>IFERROR(Table1[[#This Row],[Total Building Energy (kBTU)]]/Table1[[#This Row],[Building Area]],0)</f>
        <v>0.60288746745164368</v>
      </c>
    </row>
    <row r="1819" spans="1:45" x14ac:dyDescent="0.25">
      <c r="A1819" s="4">
        <v>43497</v>
      </c>
      <c r="B1819" t="s">
        <v>66</v>
      </c>
      <c r="C1819">
        <f>VLOOKUP(Table1[[#This Row],[Building]],Building_Areas,2,FALSE)</f>
        <v>39542</v>
      </c>
      <c r="D1819">
        <v>0</v>
      </c>
      <c r="E1819">
        <v>6937.28</v>
      </c>
      <c r="F1819">
        <v>23669.999360000002</v>
      </c>
      <c r="G1819">
        <v>0.59860399979768342</v>
      </c>
      <c r="AF1819" s="9">
        <f>SUMIF(Table1[[#Headers],[Steam Consumption]:[CHW Consumption_2]], "Elec*",D1819:AE1819)</f>
        <v>6937.28</v>
      </c>
      <c r="AG1819" s="9">
        <f>SUMIF(Table1[[#Headers],[Steam Consumption]:[CHW Consumption_2]], "Gas*",D1819:AE1819)</f>
        <v>0</v>
      </c>
      <c r="AH1819" s="9">
        <f>SUMIF(Table1[[#Headers],[Steam Consumption]:[CHW Consumption_2]], "Steam*",D1819:AE1819)</f>
        <v>0</v>
      </c>
      <c r="AI1819" s="9">
        <f>SUMIF(Table1[[#Headers],[Steam Consumption]:[CHW Consumption_2]], "HW *",D1819:AE1819)</f>
        <v>0</v>
      </c>
      <c r="AJ1819" s="9">
        <f>SUMIF(Table1[[#Headers],[Steam Consumption]:[CHW Consumption_2]], "CHW*",D1819:AE1819)</f>
        <v>0</v>
      </c>
      <c r="AK1819" s="9">
        <f>SUMIF(Table1[[#Headers],[Steam Consumption]:[CHW Consumption_2]], "DW*",D1819:AE1819)</f>
        <v>0</v>
      </c>
      <c r="AL1819" s="9">
        <f>Table1[[#This Row],[Total Elec Consumption]]*3.412</f>
        <v>23669.999359999998</v>
      </c>
      <c r="AM1819" s="9">
        <f>Table1[[#This Row],[Total Gas Consumption]]*1</f>
        <v>0</v>
      </c>
      <c r="AN1819" s="9">
        <f>Table1[[#This Row],[Total Steam Consumption]]*950/1000</f>
        <v>0</v>
      </c>
      <c r="AO1819" s="9">
        <f>Table1[[#This Row],[Total HW Consumption]]</f>
        <v>0</v>
      </c>
      <c r="AP1819" s="9">
        <f>Table1[[#This Row],[Total CHW Consumption]]</f>
        <v>0</v>
      </c>
      <c r="AQ1819" s="9">
        <f>Table1[[#This Row],[Total DW Consumption]]*0</f>
        <v>0</v>
      </c>
      <c r="AR1819" s="9">
        <f>SUM(Table1[[#This Row],[Total Elec Energy]:[Total DW Energy]])</f>
        <v>23669.999359999998</v>
      </c>
      <c r="AS1819" s="7">
        <f>IFERROR(Table1[[#This Row],[Total Building Energy (kBTU)]]/Table1[[#This Row],[Building Area]],0)</f>
        <v>0.59860399979768342</v>
      </c>
    </row>
    <row r="1820" spans="1:45" x14ac:dyDescent="0.25">
      <c r="A1820" s="4">
        <v>43831</v>
      </c>
      <c r="B1820" t="s">
        <v>73</v>
      </c>
      <c r="C1820">
        <f>VLOOKUP(Table1[[#This Row],[Building]],Building_Areas,2,FALSE)</f>
        <v>18360</v>
      </c>
      <c r="E1820">
        <v>3218.2592592592591</v>
      </c>
      <c r="F1820">
        <v>10980.70059259259</v>
      </c>
      <c r="G1820">
        <v>0.59807737432421526</v>
      </c>
      <c r="AF1820" s="9">
        <f>SUMIF(Table1[[#Headers],[Steam Consumption]:[CHW Consumption_2]], "Elec*",D1820:AE1820)</f>
        <v>3218.2592592592591</v>
      </c>
      <c r="AG1820" s="9">
        <f>SUMIF(Table1[[#Headers],[Steam Consumption]:[CHW Consumption_2]], "Gas*",D1820:AE1820)</f>
        <v>0</v>
      </c>
      <c r="AH1820" s="9">
        <f>SUMIF(Table1[[#Headers],[Steam Consumption]:[CHW Consumption_2]], "Steam*",D1820:AE1820)</f>
        <v>0</v>
      </c>
      <c r="AI1820" s="9">
        <f>SUMIF(Table1[[#Headers],[Steam Consumption]:[CHW Consumption_2]], "HW *",D1820:AE1820)</f>
        <v>0</v>
      </c>
      <c r="AJ1820" s="9">
        <f>SUMIF(Table1[[#Headers],[Steam Consumption]:[CHW Consumption_2]], "CHW*",D1820:AE1820)</f>
        <v>0</v>
      </c>
      <c r="AK1820" s="9">
        <f>SUMIF(Table1[[#Headers],[Steam Consumption]:[CHW Consumption_2]], "DW*",D1820:AE1820)</f>
        <v>0</v>
      </c>
      <c r="AL1820" s="9">
        <f>Table1[[#This Row],[Total Elec Consumption]]*3.412</f>
        <v>10980.700592592591</v>
      </c>
      <c r="AM1820" s="9">
        <f>Table1[[#This Row],[Total Gas Consumption]]*1</f>
        <v>0</v>
      </c>
      <c r="AN1820" s="9">
        <f>Table1[[#This Row],[Total Steam Consumption]]*950/1000</f>
        <v>0</v>
      </c>
      <c r="AO1820" s="9">
        <f>Table1[[#This Row],[Total HW Consumption]]</f>
        <v>0</v>
      </c>
      <c r="AP1820" s="9">
        <f>Table1[[#This Row],[Total CHW Consumption]]</f>
        <v>0</v>
      </c>
      <c r="AQ1820" s="9">
        <f>Table1[[#This Row],[Total DW Consumption]]*0</f>
        <v>0</v>
      </c>
      <c r="AR1820" s="9">
        <f>SUM(Table1[[#This Row],[Total Elec Energy]:[Total DW Energy]])</f>
        <v>10980.700592592591</v>
      </c>
      <c r="AS1820" s="7">
        <f>IFERROR(Table1[[#This Row],[Total Building Energy (kBTU)]]/Table1[[#This Row],[Building Area]],0)</f>
        <v>0.59807737432421526</v>
      </c>
    </row>
    <row r="1821" spans="1:45" x14ac:dyDescent="0.25">
      <c r="A1821" s="4">
        <v>43374</v>
      </c>
      <c r="B1821" t="s">
        <v>73</v>
      </c>
      <c r="C1821">
        <f>VLOOKUP(Table1[[#This Row],[Building]],Building_Areas,2,FALSE)</f>
        <v>18360</v>
      </c>
      <c r="E1821">
        <v>3214.3125</v>
      </c>
      <c r="F1821">
        <v>10967.23425</v>
      </c>
      <c r="G1821">
        <v>0.59734391339869275</v>
      </c>
      <c r="AF1821" s="9">
        <f>SUMIF(Table1[[#Headers],[Steam Consumption]:[CHW Consumption_2]], "Elec*",D1821:AE1821)</f>
        <v>3214.3125</v>
      </c>
      <c r="AG1821" s="9">
        <f>SUMIF(Table1[[#Headers],[Steam Consumption]:[CHW Consumption_2]], "Gas*",D1821:AE1821)</f>
        <v>0</v>
      </c>
      <c r="AH1821" s="9">
        <f>SUMIF(Table1[[#Headers],[Steam Consumption]:[CHW Consumption_2]], "Steam*",D1821:AE1821)</f>
        <v>0</v>
      </c>
      <c r="AI1821" s="9">
        <f>SUMIF(Table1[[#Headers],[Steam Consumption]:[CHW Consumption_2]], "HW *",D1821:AE1821)</f>
        <v>0</v>
      </c>
      <c r="AJ1821" s="9">
        <f>SUMIF(Table1[[#Headers],[Steam Consumption]:[CHW Consumption_2]], "CHW*",D1821:AE1821)</f>
        <v>0</v>
      </c>
      <c r="AK1821" s="9">
        <f>SUMIF(Table1[[#Headers],[Steam Consumption]:[CHW Consumption_2]], "DW*",D1821:AE1821)</f>
        <v>0</v>
      </c>
      <c r="AL1821" s="9">
        <f>Table1[[#This Row],[Total Elec Consumption]]*3.412</f>
        <v>10967.23425</v>
      </c>
      <c r="AM1821" s="9">
        <f>Table1[[#This Row],[Total Gas Consumption]]*1</f>
        <v>0</v>
      </c>
      <c r="AN1821" s="9">
        <f>Table1[[#This Row],[Total Steam Consumption]]*950/1000</f>
        <v>0</v>
      </c>
      <c r="AO1821" s="9">
        <f>Table1[[#This Row],[Total HW Consumption]]</f>
        <v>0</v>
      </c>
      <c r="AP1821" s="9">
        <f>Table1[[#This Row],[Total CHW Consumption]]</f>
        <v>0</v>
      </c>
      <c r="AQ1821" s="9">
        <f>Table1[[#This Row],[Total DW Consumption]]*0</f>
        <v>0</v>
      </c>
      <c r="AR1821" s="9">
        <f>SUM(Table1[[#This Row],[Total Elec Energy]:[Total DW Energy]])</f>
        <v>10967.23425</v>
      </c>
      <c r="AS1821" s="7">
        <f>IFERROR(Table1[[#This Row],[Total Building Energy (kBTU)]]/Table1[[#This Row],[Building Area]],0)</f>
        <v>0.59734391339869275</v>
      </c>
    </row>
    <row r="1822" spans="1:45" x14ac:dyDescent="0.25">
      <c r="A1822" s="4">
        <v>43101</v>
      </c>
      <c r="B1822" t="s">
        <v>73</v>
      </c>
      <c r="C1822">
        <f>VLOOKUP(Table1[[#This Row],[Building]],Building_Areas,2,FALSE)</f>
        <v>18360</v>
      </c>
      <c r="E1822">
        <v>3204.0714285714289</v>
      </c>
      <c r="F1822">
        <v>10932.29171428571</v>
      </c>
      <c r="G1822">
        <v>0.59544072517896052</v>
      </c>
      <c r="AF1822" s="9">
        <f>SUMIF(Table1[[#Headers],[Steam Consumption]:[CHW Consumption_2]], "Elec*",D1822:AE1822)</f>
        <v>3204.0714285714289</v>
      </c>
      <c r="AG1822" s="9">
        <f>SUMIF(Table1[[#Headers],[Steam Consumption]:[CHW Consumption_2]], "Gas*",D1822:AE1822)</f>
        <v>0</v>
      </c>
      <c r="AH1822" s="9">
        <f>SUMIF(Table1[[#Headers],[Steam Consumption]:[CHW Consumption_2]], "Steam*",D1822:AE1822)</f>
        <v>0</v>
      </c>
      <c r="AI1822" s="9">
        <f>SUMIF(Table1[[#Headers],[Steam Consumption]:[CHW Consumption_2]], "HW *",D1822:AE1822)</f>
        <v>0</v>
      </c>
      <c r="AJ1822" s="9">
        <f>SUMIF(Table1[[#Headers],[Steam Consumption]:[CHW Consumption_2]], "CHW*",D1822:AE1822)</f>
        <v>0</v>
      </c>
      <c r="AK1822" s="9">
        <f>SUMIF(Table1[[#Headers],[Steam Consumption]:[CHW Consumption_2]], "DW*",D1822:AE1822)</f>
        <v>0</v>
      </c>
      <c r="AL1822" s="9">
        <f>Table1[[#This Row],[Total Elec Consumption]]*3.412</f>
        <v>10932.291714285715</v>
      </c>
      <c r="AM1822" s="9">
        <f>Table1[[#This Row],[Total Gas Consumption]]*1</f>
        <v>0</v>
      </c>
      <c r="AN1822" s="9">
        <f>Table1[[#This Row],[Total Steam Consumption]]*950/1000</f>
        <v>0</v>
      </c>
      <c r="AO1822" s="9">
        <f>Table1[[#This Row],[Total HW Consumption]]</f>
        <v>0</v>
      </c>
      <c r="AP1822" s="9">
        <f>Table1[[#This Row],[Total CHW Consumption]]</f>
        <v>0</v>
      </c>
      <c r="AQ1822" s="9">
        <f>Table1[[#This Row],[Total DW Consumption]]*0</f>
        <v>0</v>
      </c>
      <c r="AR1822" s="9">
        <f>SUM(Table1[[#This Row],[Total Elec Energy]:[Total DW Energy]])</f>
        <v>10932.291714285715</v>
      </c>
      <c r="AS1822" s="7">
        <f>IFERROR(Table1[[#This Row],[Total Building Energy (kBTU)]]/Table1[[#This Row],[Building Area]],0)</f>
        <v>0.59544072517896052</v>
      </c>
    </row>
    <row r="1823" spans="1:45" x14ac:dyDescent="0.25">
      <c r="A1823" s="4">
        <v>44136</v>
      </c>
      <c r="B1823" t="s">
        <v>73</v>
      </c>
      <c r="C1823">
        <f>VLOOKUP(Table1[[#This Row],[Building]],Building_Areas,2,FALSE)</f>
        <v>18360</v>
      </c>
      <c r="E1823">
        <v>3202.105263157895</v>
      </c>
      <c r="F1823">
        <v>10925.58315789474</v>
      </c>
      <c r="G1823">
        <v>0.59507533539731694</v>
      </c>
      <c r="AF1823" s="9">
        <f>SUMIF(Table1[[#Headers],[Steam Consumption]:[CHW Consumption_2]], "Elec*",D1823:AE1823)</f>
        <v>3202.105263157895</v>
      </c>
      <c r="AG1823" s="9">
        <f>SUMIF(Table1[[#Headers],[Steam Consumption]:[CHW Consumption_2]], "Gas*",D1823:AE1823)</f>
        <v>0</v>
      </c>
      <c r="AH1823" s="9">
        <f>SUMIF(Table1[[#Headers],[Steam Consumption]:[CHW Consumption_2]], "Steam*",D1823:AE1823)</f>
        <v>0</v>
      </c>
      <c r="AI1823" s="9">
        <f>SUMIF(Table1[[#Headers],[Steam Consumption]:[CHW Consumption_2]], "HW *",D1823:AE1823)</f>
        <v>0</v>
      </c>
      <c r="AJ1823" s="9">
        <f>SUMIF(Table1[[#Headers],[Steam Consumption]:[CHW Consumption_2]], "CHW*",D1823:AE1823)</f>
        <v>0</v>
      </c>
      <c r="AK1823" s="9">
        <f>SUMIF(Table1[[#Headers],[Steam Consumption]:[CHW Consumption_2]], "DW*",D1823:AE1823)</f>
        <v>0</v>
      </c>
      <c r="AL1823" s="9">
        <f>Table1[[#This Row],[Total Elec Consumption]]*3.412</f>
        <v>10925.583157894738</v>
      </c>
      <c r="AM1823" s="9">
        <f>Table1[[#This Row],[Total Gas Consumption]]*1</f>
        <v>0</v>
      </c>
      <c r="AN1823" s="9">
        <f>Table1[[#This Row],[Total Steam Consumption]]*950/1000</f>
        <v>0</v>
      </c>
      <c r="AO1823" s="9">
        <f>Table1[[#This Row],[Total HW Consumption]]</f>
        <v>0</v>
      </c>
      <c r="AP1823" s="9">
        <f>Table1[[#This Row],[Total CHW Consumption]]</f>
        <v>0</v>
      </c>
      <c r="AQ1823" s="9">
        <f>Table1[[#This Row],[Total DW Consumption]]*0</f>
        <v>0</v>
      </c>
      <c r="AR1823" s="9">
        <f>SUM(Table1[[#This Row],[Total Elec Energy]:[Total DW Energy]])</f>
        <v>10925.583157894738</v>
      </c>
      <c r="AS1823" s="7">
        <f>IFERROR(Table1[[#This Row],[Total Building Energy (kBTU)]]/Table1[[#This Row],[Building Area]],0)</f>
        <v>0.59507533539731694</v>
      </c>
    </row>
    <row r="1824" spans="1:45" x14ac:dyDescent="0.25">
      <c r="A1824" s="4">
        <v>43466</v>
      </c>
      <c r="B1824" t="s">
        <v>118</v>
      </c>
      <c r="C1824">
        <f>VLOOKUP(Table1[[#This Row],[Building]],Building_Areas,2,FALSE)</f>
        <v>15616</v>
      </c>
      <c r="E1824">
        <v>2713.5333333333328</v>
      </c>
      <c r="F1824">
        <v>9258.5757333333331</v>
      </c>
      <c r="G1824">
        <v>0.59289035177595628</v>
      </c>
      <c r="AF1824" s="9">
        <f>SUMIF(Table1[[#Headers],[Steam Consumption]:[CHW Consumption_2]], "Elec*",D1824:AE1824)</f>
        <v>2713.5333333333328</v>
      </c>
      <c r="AG1824" s="9">
        <f>SUMIF(Table1[[#Headers],[Steam Consumption]:[CHW Consumption_2]], "Gas*",D1824:AE1824)</f>
        <v>0</v>
      </c>
      <c r="AH1824" s="9">
        <f>SUMIF(Table1[[#Headers],[Steam Consumption]:[CHW Consumption_2]], "Steam*",D1824:AE1824)</f>
        <v>0</v>
      </c>
      <c r="AI1824" s="9">
        <f>SUMIF(Table1[[#Headers],[Steam Consumption]:[CHW Consumption_2]], "HW *",D1824:AE1824)</f>
        <v>0</v>
      </c>
      <c r="AJ1824" s="9">
        <f>SUMIF(Table1[[#Headers],[Steam Consumption]:[CHW Consumption_2]], "CHW*",D1824:AE1824)</f>
        <v>0</v>
      </c>
      <c r="AK1824" s="9">
        <f>SUMIF(Table1[[#Headers],[Steam Consumption]:[CHW Consumption_2]], "DW*",D1824:AE1824)</f>
        <v>0</v>
      </c>
      <c r="AL1824" s="9">
        <f>Table1[[#This Row],[Total Elec Consumption]]*3.412</f>
        <v>9258.5757333333313</v>
      </c>
      <c r="AM1824" s="9">
        <f>Table1[[#This Row],[Total Gas Consumption]]*1</f>
        <v>0</v>
      </c>
      <c r="AN1824" s="9">
        <f>Table1[[#This Row],[Total Steam Consumption]]*950/1000</f>
        <v>0</v>
      </c>
      <c r="AO1824" s="9">
        <f>Table1[[#This Row],[Total HW Consumption]]</f>
        <v>0</v>
      </c>
      <c r="AP1824" s="9">
        <f>Table1[[#This Row],[Total CHW Consumption]]</f>
        <v>0</v>
      </c>
      <c r="AQ1824" s="9">
        <f>Table1[[#This Row],[Total DW Consumption]]*0</f>
        <v>0</v>
      </c>
      <c r="AR1824" s="9">
        <f>SUM(Table1[[#This Row],[Total Elec Energy]:[Total DW Energy]])</f>
        <v>9258.5757333333313</v>
      </c>
      <c r="AS1824" s="7">
        <f>IFERROR(Table1[[#This Row],[Total Building Energy (kBTU)]]/Table1[[#This Row],[Building Area]],0)</f>
        <v>0.59289035177595617</v>
      </c>
    </row>
    <row r="1825" spans="1:45" x14ac:dyDescent="0.25">
      <c r="A1825" s="4">
        <v>44348</v>
      </c>
      <c r="B1825" t="s">
        <v>72</v>
      </c>
      <c r="C1825">
        <f>VLOOKUP(Table1[[#This Row],[Building]],Building_Areas,2,FALSE)</f>
        <v>69559</v>
      </c>
      <c r="E1825">
        <v>11790</v>
      </c>
      <c r="F1825">
        <v>40228.379999999997</v>
      </c>
      <c r="G1825">
        <v>0.57833465115944738</v>
      </c>
      <c r="K1825">
        <v>900</v>
      </c>
      <c r="L1825">
        <v>0</v>
      </c>
      <c r="AF1825" s="9">
        <f>SUMIF(Table1[[#Headers],[Steam Consumption]:[CHW Consumption_2]], "Elec*",D1825:AE1825)</f>
        <v>11790</v>
      </c>
      <c r="AG1825" s="9">
        <f>SUMIF(Table1[[#Headers],[Steam Consumption]:[CHW Consumption_2]], "Gas*",D1825:AE1825)</f>
        <v>0</v>
      </c>
      <c r="AH1825" s="9">
        <f>SUMIF(Table1[[#Headers],[Steam Consumption]:[CHW Consumption_2]], "Steam*",D1825:AE1825)</f>
        <v>0</v>
      </c>
      <c r="AI1825" s="9">
        <f>SUMIF(Table1[[#Headers],[Steam Consumption]:[CHW Consumption_2]], "HW *",D1825:AE1825)</f>
        <v>900</v>
      </c>
      <c r="AJ1825" s="9">
        <f>SUMIF(Table1[[#Headers],[Steam Consumption]:[CHW Consumption_2]], "CHW*",D1825:AE1825)</f>
        <v>0</v>
      </c>
      <c r="AK1825" s="9">
        <f>SUMIF(Table1[[#Headers],[Steam Consumption]:[CHW Consumption_2]], "DW*",D1825:AE1825)</f>
        <v>0</v>
      </c>
      <c r="AL1825" s="9">
        <f>Table1[[#This Row],[Total Elec Consumption]]*3.412</f>
        <v>40227.479999999996</v>
      </c>
      <c r="AM1825" s="9">
        <f>Table1[[#This Row],[Total Gas Consumption]]*1</f>
        <v>0</v>
      </c>
      <c r="AN1825" s="9">
        <f>Table1[[#This Row],[Total Steam Consumption]]*950/1000</f>
        <v>0</v>
      </c>
      <c r="AO1825" s="9">
        <f>Table1[[#This Row],[Total HW Consumption]]</f>
        <v>900</v>
      </c>
      <c r="AP1825" s="9">
        <f>Table1[[#This Row],[Total CHW Consumption]]</f>
        <v>0</v>
      </c>
      <c r="AQ1825" s="9">
        <f>Table1[[#This Row],[Total DW Consumption]]*0</f>
        <v>0</v>
      </c>
      <c r="AR1825" s="9">
        <f>SUM(Table1[[#This Row],[Total Elec Energy]:[Total DW Energy]])</f>
        <v>41127.479999999996</v>
      </c>
      <c r="AS1825" s="7">
        <f>IFERROR(Table1[[#This Row],[Total Building Energy (kBTU)]]/Table1[[#This Row],[Building Area]],0)</f>
        <v>0.59126036889546996</v>
      </c>
    </row>
    <row r="1826" spans="1:45" x14ac:dyDescent="0.25">
      <c r="A1826" s="4">
        <v>43617</v>
      </c>
      <c r="B1826" t="s">
        <v>79</v>
      </c>
      <c r="C1826">
        <f>VLOOKUP(Table1[[#This Row],[Building]],Building_Areas,2,FALSE)</f>
        <v>24894</v>
      </c>
      <c r="E1826">
        <v>4288.9285714285716</v>
      </c>
      <c r="F1826">
        <v>14633.82428571428</v>
      </c>
      <c r="G1826">
        <v>0.58784543607754014</v>
      </c>
      <c r="J1826">
        <v>0</v>
      </c>
      <c r="AF1826" s="9">
        <f>SUMIF(Table1[[#Headers],[Steam Consumption]:[CHW Consumption_2]], "Elec*",D1826:AE1826)</f>
        <v>4288.9285714285716</v>
      </c>
      <c r="AG1826" s="9">
        <f>SUMIF(Table1[[#Headers],[Steam Consumption]:[CHW Consumption_2]], "Gas*",D1826:AE1826)</f>
        <v>0</v>
      </c>
      <c r="AH1826" s="9">
        <f>SUMIF(Table1[[#Headers],[Steam Consumption]:[CHW Consumption_2]], "Steam*",D1826:AE1826)</f>
        <v>0</v>
      </c>
      <c r="AI1826" s="9">
        <f>SUMIF(Table1[[#Headers],[Steam Consumption]:[CHW Consumption_2]], "HW *",D1826:AE1826)</f>
        <v>0</v>
      </c>
      <c r="AJ1826" s="9">
        <f>SUMIF(Table1[[#Headers],[Steam Consumption]:[CHW Consumption_2]], "CHW*",D1826:AE1826)</f>
        <v>0</v>
      </c>
      <c r="AK1826" s="9">
        <f>SUMIF(Table1[[#Headers],[Steam Consumption]:[CHW Consumption_2]], "DW*",D1826:AE1826)</f>
        <v>0</v>
      </c>
      <c r="AL1826" s="9">
        <f>Table1[[#This Row],[Total Elec Consumption]]*3.412</f>
        <v>14633.824285714285</v>
      </c>
      <c r="AM1826" s="9">
        <f>Table1[[#This Row],[Total Gas Consumption]]*1</f>
        <v>0</v>
      </c>
      <c r="AN1826" s="9">
        <f>Table1[[#This Row],[Total Steam Consumption]]*950/1000</f>
        <v>0</v>
      </c>
      <c r="AO1826" s="9">
        <f>Table1[[#This Row],[Total HW Consumption]]</f>
        <v>0</v>
      </c>
      <c r="AP1826" s="9">
        <f>Table1[[#This Row],[Total CHW Consumption]]</f>
        <v>0</v>
      </c>
      <c r="AQ1826" s="9">
        <f>Table1[[#This Row],[Total DW Consumption]]*0</f>
        <v>0</v>
      </c>
      <c r="AR1826" s="9">
        <f>SUM(Table1[[#This Row],[Total Elec Energy]:[Total DW Energy]])</f>
        <v>14633.824285714285</v>
      </c>
      <c r="AS1826" s="7">
        <f>IFERROR(Table1[[#This Row],[Total Building Energy (kBTU)]]/Table1[[#This Row],[Building Area]],0)</f>
        <v>0.58784543607754014</v>
      </c>
    </row>
    <row r="1827" spans="1:45" x14ac:dyDescent="0.25">
      <c r="A1827" s="4">
        <v>43678</v>
      </c>
      <c r="B1827" t="s">
        <v>79</v>
      </c>
      <c r="C1827">
        <f>VLOOKUP(Table1[[#This Row],[Building]],Building_Areas,2,FALSE)</f>
        <v>24894</v>
      </c>
      <c r="E1827">
        <v>4279.24</v>
      </c>
      <c r="F1827">
        <v>14600.766879999999</v>
      </c>
      <c r="G1827">
        <v>0.58651750944002568</v>
      </c>
      <c r="J1827">
        <v>0</v>
      </c>
      <c r="AF1827" s="9">
        <f>SUMIF(Table1[[#Headers],[Steam Consumption]:[CHW Consumption_2]], "Elec*",D1827:AE1827)</f>
        <v>4279.24</v>
      </c>
      <c r="AG1827" s="9">
        <f>SUMIF(Table1[[#Headers],[Steam Consumption]:[CHW Consumption_2]], "Gas*",D1827:AE1827)</f>
        <v>0</v>
      </c>
      <c r="AH1827" s="9">
        <f>SUMIF(Table1[[#Headers],[Steam Consumption]:[CHW Consumption_2]], "Steam*",D1827:AE1827)</f>
        <v>0</v>
      </c>
      <c r="AI1827" s="9">
        <f>SUMIF(Table1[[#Headers],[Steam Consumption]:[CHW Consumption_2]], "HW *",D1827:AE1827)</f>
        <v>0</v>
      </c>
      <c r="AJ1827" s="9">
        <f>SUMIF(Table1[[#Headers],[Steam Consumption]:[CHW Consumption_2]], "CHW*",D1827:AE1827)</f>
        <v>0</v>
      </c>
      <c r="AK1827" s="9">
        <f>SUMIF(Table1[[#Headers],[Steam Consumption]:[CHW Consumption_2]], "DW*",D1827:AE1827)</f>
        <v>0</v>
      </c>
      <c r="AL1827" s="9">
        <f>Table1[[#This Row],[Total Elec Consumption]]*3.412</f>
        <v>14600.766879999999</v>
      </c>
      <c r="AM1827" s="9">
        <f>Table1[[#This Row],[Total Gas Consumption]]*1</f>
        <v>0</v>
      </c>
      <c r="AN1827" s="9">
        <f>Table1[[#This Row],[Total Steam Consumption]]*950/1000</f>
        <v>0</v>
      </c>
      <c r="AO1827" s="9">
        <f>Table1[[#This Row],[Total HW Consumption]]</f>
        <v>0</v>
      </c>
      <c r="AP1827" s="9">
        <f>Table1[[#This Row],[Total CHW Consumption]]</f>
        <v>0</v>
      </c>
      <c r="AQ1827" s="9">
        <f>Table1[[#This Row],[Total DW Consumption]]*0</f>
        <v>0</v>
      </c>
      <c r="AR1827" s="9">
        <f>SUM(Table1[[#This Row],[Total Elec Energy]:[Total DW Energy]])</f>
        <v>14600.766879999999</v>
      </c>
      <c r="AS1827" s="7">
        <f>IFERROR(Table1[[#This Row],[Total Building Energy (kBTU)]]/Table1[[#This Row],[Building Area]],0)</f>
        <v>0.58651750944002568</v>
      </c>
    </row>
    <row r="1828" spans="1:45" x14ac:dyDescent="0.25">
      <c r="A1828" s="4">
        <v>43405</v>
      </c>
      <c r="B1828" t="s">
        <v>118</v>
      </c>
      <c r="C1828">
        <f>VLOOKUP(Table1[[#This Row],[Building]],Building_Areas,2,FALSE)</f>
        <v>15616</v>
      </c>
      <c r="E1828">
        <v>2641.363636363636</v>
      </c>
      <c r="F1828">
        <v>9012.3327272727274</v>
      </c>
      <c r="G1828">
        <v>0.57712171665424739</v>
      </c>
      <c r="AF1828" s="9">
        <f>SUMIF(Table1[[#Headers],[Steam Consumption]:[CHW Consumption_2]], "Elec*",D1828:AE1828)</f>
        <v>2641.363636363636</v>
      </c>
      <c r="AG1828" s="9">
        <f>SUMIF(Table1[[#Headers],[Steam Consumption]:[CHW Consumption_2]], "Gas*",D1828:AE1828)</f>
        <v>0</v>
      </c>
      <c r="AH1828" s="9">
        <f>SUMIF(Table1[[#Headers],[Steam Consumption]:[CHW Consumption_2]], "Steam*",D1828:AE1828)</f>
        <v>0</v>
      </c>
      <c r="AI1828" s="9">
        <f>SUMIF(Table1[[#Headers],[Steam Consumption]:[CHW Consumption_2]], "HW *",D1828:AE1828)</f>
        <v>0</v>
      </c>
      <c r="AJ1828" s="9">
        <f>SUMIF(Table1[[#Headers],[Steam Consumption]:[CHW Consumption_2]], "CHW*",D1828:AE1828)</f>
        <v>0</v>
      </c>
      <c r="AK1828" s="9">
        <f>SUMIF(Table1[[#Headers],[Steam Consumption]:[CHW Consumption_2]], "DW*",D1828:AE1828)</f>
        <v>0</v>
      </c>
      <c r="AL1828" s="9">
        <f>Table1[[#This Row],[Total Elec Consumption]]*3.412</f>
        <v>9012.3327272727256</v>
      </c>
      <c r="AM1828" s="9">
        <f>Table1[[#This Row],[Total Gas Consumption]]*1</f>
        <v>0</v>
      </c>
      <c r="AN1828" s="9">
        <f>Table1[[#This Row],[Total Steam Consumption]]*950/1000</f>
        <v>0</v>
      </c>
      <c r="AO1828" s="9">
        <f>Table1[[#This Row],[Total HW Consumption]]</f>
        <v>0</v>
      </c>
      <c r="AP1828" s="9">
        <f>Table1[[#This Row],[Total CHW Consumption]]</f>
        <v>0</v>
      </c>
      <c r="AQ1828" s="9">
        <f>Table1[[#This Row],[Total DW Consumption]]*0</f>
        <v>0</v>
      </c>
      <c r="AR1828" s="9">
        <f>SUM(Table1[[#This Row],[Total Elec Energy]:[Total DW Energy]])</f>
        <v>9012.3327272727256</v>
      </c>
      <c r="AS1828" s="7">
        <f>IFERROR(Table1[[#This Row],[Total Building Energy (kBTU)]]/Table1[[#This Row],[Building Area]],0)</f>
        <v>0.57712171665424727</v>
      </c>
    </row>
    <row r="1829" spans="1:45" x14ac:dyDescent="0.25">
      <c r="A1829" s="4">
        <v>44743</v>
      </c>
      <c r="B1829" t="s">
        <v>109</v>
      </c>
      <c r="C1829">
        <f>VLOOKUP(Table1[[#This Row],[Building]],Building_Areas,2,FALSE)</f>
        <v>30886</v>
      </c>
      <c r="E1829">
        <v>5208</v>
      </c>
      <c r="F1829">
        <v>17769.696</v>
      </c>
      <c r="G1829">
        <v>0.575331736061646</v>
      </c>
      <c r="K1829">
        <v>0</v>
      </c>
      <c r="N1829">
        <v>0</v>
      </c>
      <c r="AF1829" s="9">
        <f>SUMIF(Table1[[#Headers],[Steam Consumption]:[CHW Consumption_2]], "Elec*",D1829:AE1829)</f>
        <v>5208</v>
      </c>
      <c r="AG1829" s="9">
        <f>SUMIF(Table1[[#Headers],[Steam Consumption]:[CHW Consumption_2]], "Gas*",D1829:AE1829)</f>
        <v>0</v>
      </c>
      <c r="AH1829" s="9">
        <f>SUMIF(Table1[[#Headers],[Steam Consumption]:[CHW Consumption_2]], "Steam*",D1829:AE1829)</f>
        <v>0</v>
      </c>
      <c r="AI1829" s="9">
        <f>SUMIF(Table1[[#Headers],[Steam Consumption]:[CHW Consumption_2]], "HW *",D1829:AE1829)</f>
        <v>0</v>
      </c>
      <c r="AJ1829" s="9">
        <f>SUMIF(Table1[[#Headers],[Steam Consumption]:[CHW Consumption_2]], "CHW*",D1829:AE1829)</f>
        <v>0</v>
      </c>
      <c r="AK1829" s="9">
        <f>SUMIF(Table1[[#Headers],[Steam Consumption]:[CHW Consumption_2]], "DW*",D1829:AE1829)</f>
        <v>0</v>
      </c>
      <c r="AL1829" s="9">
        <f>Table1[[#This Row],[Total Elec Consumption]]*3.412</f>
        <v>17769.696</v>
      </c>
      <c r="AM1829" s="9">
        <f>Table1[[#This Row],[Total Gas Consumption]]*1</f>
        <v>0</v>
      </c>
      <c r="AN1829" s="9">
        <f>Table1[[#This Row],[Total Steam Consumption]]*950/1000</f>
        <v>0</v>
      </c>
      <c r="AO1829" s="9">
        <f>Table1[[#This Row],[Total HW Consumption]]</f>
        <v>0</v>
      </c>
      <c r="AP1829" s="9">
        <f>Table1[[#This Row],[Total CHW Consumption]]</f>
        <v>0</v>
      </c>
      <c r="AQ1829" s="9">
        <f>Table1[[#This Row],[Total DW Consumption]]*0</f>
        <v>0</v>
      </c>
      <c r="AR1829" s="9">
        <f>SUM(Table1[[#This Row],[Total Elec Energy]:[Total DW Energy]])</f>
        <v>17769.696</v>
      </c>
      <c r="AS1829" s="7">
        <f>IFERROR(Table1[[#This Row],[Total Building Energy (kBTU)]]/Table1[[#This Row],[Building Area]],0)</f>
        <v>0.575331736061646</v>
      </c>
    </row>
    <row r="1830" spans="1:45" x14ac:dyDescent="0.25">
      <c r="A1830" s="4">
        <v>43952</v>
      </c>
      <c r="B1830" t="s">
        <v>118</v>
      </c>
      <c r="C1830">
        <f>VLOOKUP(Table1[[#This Row],[Building]],Building_Areas,2,FALSE)</f>
        <v>15616</v>
      </c>
      <c r="E1830">
        <v>2629</v>
      </c>
      <c r="F1830">
        <v>8970.1479999999992</v>
      </c>
      <c r="G1830">
        <v>0.57442033811475401</v>
      </c>
      <c r="AF1830" s="9">
        <f>SUMIF(Table1[[#Headers],[Steam Consumption]:[CHW Consumption_2]], "Elec*",D1830:AE1830)</f>
        <v>2629</v>
      </c>
      <c r="AG1830" s="9">
        <f>SUMIF(Table1[[#Headers],[Steam Consumption]:[CHW Consumption_2]], "Gas*",D1830:AE1830)</f>
        <v>0</v>
      </c>
      <c r="AH1830" s="9">
        <f>SUMIF(Table1[[#Headers],[Steam Consumption]:[CHW Consumption_2]], "Steam*",D1830:AE1830)</f>
        <v>0</v>
      </c>
      <c r="AI1830" s="9">
        <f>SUMIF(Table1[[#Headers],[Steam Consumption]:[CHW Consumption_2]], "HW *",D1830:AE1830)</f>
        <v>0</v>
      </c>
      <c r="AJ1830" s="9">
        <f>SUMIF(Table1[[#Headers],[Steam Consumption]:[CHW Consumption_2]], "CHW*",D1830:AE1830)</f>
        <v>0</v>
      </c>
      <c r="AK1830" s="9">
        <f>SUMIF(Table1[[#Headers],[Steam Consumption]:[CHW Consumption_2]], "DW*",D1830:AE1830)</f>
        <v>0</v>
      </c>
      <c r="AL1830" s="9">
        <f>Table1[[#This Row],[Total Elec Consumption]]*3.412</f>
        <v>8970.1479999999992</v>
      </c>
      <c r="AM1830" s="9">
        <f>Table1[[#This Row],[Total Gas Consumption]]*1</f>
        <v>0</v>
      </c>
      <c r="AN1830" s="9">
        <f>Table1[[#This Row],[Total Steam Consumption]]*950/1000</f>
        <v>0</v>
      </c>
      <c r="AO1830" s="9">
        <f>Table1[[#This Row],[Total HW Consumption]]</f>
        <v>0</v>
      </c>
      <c r="AP1830" s="9">
        <f>Table1[[#This Row],[Total CHW Consumption]]</f>
        <v>0</v>
      </c>
      <c r="AQ1830" s="9">
        <f>Table1[[#This Row],[Total DW Consumption]]*0</f>
        <v>0</v>
      </c>
      <c r="AR1830" s="9">
        <f>SUM(Table1[[#This Row],[Total Elec Energy]:[Total DW Energy]])</f>
        <v>8970.1479999999992</v>
      </c>
      <c r="AS1830" s="7">
        <f>IFERROR(Table1[[#This Row],[Total Building Energy (kBTU)]]/Table1[[#This Row],[Building Area]],0)</f>
        <v>0.57442033811475401</v>
      </c>
    </row>
    <row r="1831" spans="1:45" x14ac:dyDescent="0.25">
      <c r="A1831" s="4">
        <v>44531</v>
      </c>
      <c r="B1831" t="s">
        <v>66</v>
      </c>
      <c r="C1831">
        <f>VLOOKUP(Table1[[#This Row],[Building]],Building_Areas,2,FALSE)</f>
        <v>39542</v>
      </c>
      <c r="D1831">
        <v>0</v>
      </c>
      <c r="E1831">
        <v>6622.6333333333332</v>
      </c>
      <c r="F1831">
        <v>22596.424933333328</v>
      </c>
      <c r="G1831">
        <v>0.57145376898824873</v>
      </c>
      <c r="AF1831" s="9">
        <f>SUMIF(Table1[[#Headers],[Steam Consumption]:[CHW Consumption_2]], "Elec*",D1831:AE1831)</f>
        <v>6622.6333333333332</v>
      </c>
      <c r="AG1831" s="9">
        <f>SUMIF(Table1[[#Headers],[Steam Consumption]:[CHW Consumption_2]], "Gas*",D1831:AE1831)</f>
        <v>0</v>
      </c>
      <c r="AH1831" s="9">
        <f>SUMIF(Table1[[#Headers],[Steam Consumption]:[CHW Consumption_2]], "Steam*",D1831:AE1831)</f>
        <v>0</v>
      </c>
      <c r="AI1831" s="9">
        <f>SUMIF(Table1[[#Headers],[Steam Consumption]:[CHW Consumption_2]], "HW *",D1831:AE1831)</f>
        <v>0</v>
      </c>
      <c r="AJ1831" s="9">
        <f>SUMIF(Table1[[#Headers],[Steam Consumption]:[CHW Consumption_2]], "CHW*",D1831:AE1831)</f>
        <v>0</v>
      </c>
      <c r="AK1831" s="9">
        <f>SUMIF(Table1[[#Headers],[Steam Consumption]:[CHW Consumption_2]], "DW*",D1831:AE1831)</f>
        <v>0</v>
      </c>
      <c r="AL1831" s="9">
        <f>Table1[[#This Row],[Total Elec Consumption]]*3.412</f>
        <v>22596.424933333332</v>
      </c>
      <c r="AM1831" s="9">
        <f>Table1[[#This Row],[Total Gas Consumption]]*1</f>
        <v>0</v>
      </c>
      <c r="AN1831" s="9">
        <f>Table1[[#This Row],[Total Steam Consumption]]*950/1000</f>
        <v>0</v>
      </c>
      <c r="AO1831" s="9">
        <f>Table1[[#This Row],[Total HW Consumption]]</f>
        <v>0</v>
      </c>
      <c r="AP1831" s="9">
        <f>Table1[[#This Row],[Total CHW Consumption]]</f>
        <v>0</v>
      </c>
      <c r="AQ1831" s="9">
        <f>Table1[[#This Row],[Total DW Consumption]]*0</f>
        <v>0</v>
      </c>
      <c r="AR1831" s="9">
        <f>SUM(Table1[[#This Row],[Total Elec Energy]:[Total DW Energy]])</f>
        <v>22596.424933333332</v>
      </c>
      <c r="AS1831" s="7">
        <f>IFERROR(Table1[[#This Row],[Total Building Energy (kBTU)]]/Table1[[#This Row],[Building Area]],0)</f>
        <v>0.57145376898824873</v>
      </c>
    </row>
    <row r="1832" spans="1:45" x14ac:dyDescent="0.25">
      <c r="A1832" s="4">
        <v>43497</v>
      </c>
      <c r="B1832" t="s">
        <v>118</v>
      </c>
      <c r="C1832">
        <f>VLOOKUP(Table1[[#This Row],[Building]],Building_Areas,2,FALSE)</f>
        <v>15616</v>
      </c>
      <c r="E1832">
        <v>2608.3076923076919</v>
      </c>
      <c r="F1832">
        <v>8899.5458461538456</v>
      </c>
      <c r="G1832">
        <v>0.56989919609079442</v>
      </c>
      <c r="AF1832" s="9">
        <f>SUMIF(Table1[[#Headers],[Steam Consumption]:[CHW Consumption_2]], "Elec*",D1832:AE1832)</f>
        <v>2608.3076923076919</v>
      </c>
      <c r="AG1832" s="9">
        <f>SUMIF(Table1[[#Headers],[Steam Consumption]:[CHW Consumption_2]], "Gas*",D1832:AE1832)</f>
        <v>0</v>
      </c>
      <c r="AH1832" s="9">
        <f>SUMIF(Table1[[#Headers],[Steam Consumption]:[CHW Consumption_2]], "Steam*",D1832:AE1832)</f>
        <v>0</v>
      </c>
      <c r="AI1832" s="9">
        <f>SUMIF(Table1[[#Headers],[Steam Consumption]:[CHW Consumption_2]], "HW *",D1832:AE1832)</f>
        <v>0</v>
      </c>
      <c r="AJ1832" s="9">
        <f>SUMIF(Table1[[#Headers],[Steam Consumption]:[CHW Consumption_2]], "CHW*",D1832:AE1832)</f>
        <v>0</v>
      </c>
      <c r="AK1832" s="9">
        <f>SUMIF(Table1[[#Headers],[Steam Consumption]:[CHW Consumption_2]], "DW*",D1832:AE1832)</f>
        <v>0</v>
      </c>
      <c r="AL1832" s="9">
        <f>Table1[[#This Row],[Total Elec Consumption]]*3.412</f>
        <v>8899.5458461538437</v>
      </c>
      <c r="AM1832" s="9">
        <f>Table1[[#This Row],[Total Gas Consumption]]*1</f>
        <v>0</v>
      </c>
      <c r="AN1832" s="9">
        <f>Table1[[#This Row],[Total Steam Consumption]]*950/1000</f>
        <v>0</v>
      </c>
      <c r="AO1832" s="9">
        <f>Table1[[#This Row],[Total HW Consumption]]</f>
        <v>0</v>
      </c>
      <c r="AP1832" s="9">
        <f>Table1[[#This Row],[Total CHW Consumption]]</f>
        <v>0</v>
      </c>
      <c r="AQ1832" s="9">
        <f>Table1[[#This Row],[Total DW Consumption]]*0</f>
        <v>0</v>
      </c>
      <c r="AR1832" s="9">
        <f>SUM(Table1[[#This Row],[Total Elec Energy]:[Total DW Energy]])</f>
        <v>8899.5458461538437</v>
      </c>
      <c r="AS1832" s="7">
        <f>IFERROR(Table1[[#This Row],[Total Building Energy (kBTU)]]/Table1[[#This Row],[Building Area]],0)</f>
        <v>0.56989919609079431</v>
      </c>
    </row>
    <row r="1833" spans="1:45" x14ac:dyDescent="0.25">
      <c r="A1833" s="4">
        <v>43556</v>
      </c>
      <c r="B1833" t="s">
        <v>73</v>
      </c>
      <c r="C1833">
        <f>VLOOKUP(Table1[[#This Row],[Building]],Building_Areas,2,FALSE)</f>
        <v>18360</v>
      </c>
      <c r="E1833">
        <v>3066.521739130435</v>
      </c>
      <c r="F1833">
        <v>10462.97217391304</v>
      </c>
      <c r="G1833">
        <v>0.56987865870986076</v>
      </c>
      <c r="AF1833" s="9">
        <f>SUMIF(Table1[[#Headers],[Steam Consumption]:[CHW Consumption_2]], "Elec*",D1833:AE1833)</f>
        <v>3066.521739130435</v>
      </c>
      <c r="AG1833" s="9">
        <f>SUMIF(Table1[[#Headers],[Steam Consumption]:[CHW Consumption_2]], "Gas*",D1833:AE1833)</f>
        <v>0</v>
      </c>
      <c r="AH1833" s="9">
        <f>SUMIF(Table1[[#Headers],[Steam Consumption]:[CHW Consumption_2]], "Steam*",D1833:AE1833)</f>
        <v>0</v>
      </c>
      <c r="AI1833" s="9">
        <f>SUMIF(Table1[[#Headers],[Steam Consumption]:[CHW Consumption_2]], "HW *",D1833:AE1833)</f>
        <v>0</v>
      </c>
      <c r="AJ1833" s="9">
        <f>SUMIF(Table1[[#Headers],[Steam Consumption]:[CHW Consumption_2]], "CHW*",D1833:AE1833)</f>
        <v>0</v>
      </c>
      <c r="AK1833" s="9">
        <f>SUMIF(Table1[[#Headers],[Steam Consumption]:[CHW Consumption_2]], "DW*",D1833:AE1833)</f>
        <v>0</v>
      </c>
      <c r="AL1833" s="9">
        <f>Table1[[#This Row],[Total Elec Consumption]]*3.412</f>
        <v>10462.972173913044</v>
      </c>
      <c r="AM1833" s="9">
        <f>Table1[[#This Row],[Total Gas Consumption]]*1</f>
        <v>0</v>
      </c>
      <c r="AN1833" s="9">
        <f>Table1[[#This Row],[Total Steam Consumption]]*950/1000</f>
        <v>0</v>
      </c>
      <c r="AO1833" s="9">
        <f>Table1[[#This Row],[Total HW Consumption]]</f>
        <v>0</v>
      </c>
      <c r="AP1833" s="9">
        <f>Table1[[#This Row],[Total CHW Consumption]]</f>
        <v>0</v>
      </c>
      <c r="AQ1833" s="9">
        <f>Table1[[#This Row],[Total DW Consumption]]*0</f>
        <v>0</v>
      </c>
      <c r="AR1833" s="9">
        <f>SUM(Table1[[#This Row],[Total Elec Energy]:[Total DW Energy]])</f>
        <v>10462.972173913044</v>
      </c>
      <c r="AS1833" s="7">
        <f>IFERROR(Table1[[#This Row],[Total Building Energy (kBTU)]]/Table1[[#This Row],[Building Area]],0)</f>
        <v>0.56987865870986076</v>
      </c>
    </row>
    <row r="1834" spans="1:45" x14ac:dyDescent="0.25">
      <c r="A1834" s="4">
        <v>43160</v>
      </c>
      <c r="B1834" t="s">
        <v>118</v>
      </c>
      <c r="C1834">
        <f>VLOOKUP(Table1[[#This Row],[Building]],Building_Areas,2,FALSE)</f>
        <v>15616</v>
      </c>
      <c r="E1834">
        <v>2606.2142857142858</v>
      </c>
      <c r="F1834">
        <v>8892.4031428571434</v>
      </c>
      <c r="G1834">
        <v>0.56944179961943797</v>
      </c>
      <c r="AF1834" s="9">
        <f>SUMIF(Table1[[#Headers],[Steam Consumption]:[CHW Consumption_2]], "Elec*",D1834:AE1834)</f>
        <v>2606.2142857142858</v>
      </c>
      <c r="AG1834" s="9">
        <f>SUMIF(Table1[[#Headers],[Steam Consumption]:[CHW Consumption_2]], "Gas*",D1834:AE1834)</f>
        <v>0</v>
      </c>
      <c r="AH1834" s="9">
        <f>SUMIF(Table1[[#Headers],[Steam Consumption]:[CHW Consumption_2]], "Steam*",D1834:AE1834)</f>
        <v>0</v>
      </c>
      <c r="AI1834" s="9">
        <f>SUMIF(Table1[[#Headers],[Steam Consumption]:[CHW Consumption_2]], "HW *",D1834:AE1834)</f>
        <v>0</v>
      </c>
      <c r="AJ1834" s="9">
        <f>SUMIF(Table1[[#Headers],[Steam Consumption]:[CHW Consumption_2]], "CHW*",D1834:AE1834)</f>
        <v>0</v>
      </c>
      <c r="AK1834" s="9">
        <f>SUMIF(Table1[[#Headers],[Steam Consumption]:[CHW Consumption_2]], "DW*",D1834:AE1834)</f>
        <v>0</v>
      </c>
      <c r="AL1834" s="9">
        <f>Table1[[#This Row],[Total Elec Consumption]]*3.412</f>
        <v>8892.4031428571434</v>
      </c>
      <c r="AM1834" s="9">
        <f>Table1[[#This Row],[Total Gas Consumption]]*1</f>
        <v>0</v>
      </c>
      <c r="AN1834" s="9">
        <f>Table1[[#This Row],[Total Steam Consumption]]*950/1000</f>
        <v>0</v>
      </c>
      <c r="AO1834" s="9">
        <f>Table1[[#This Row],[Total HW Consumption]]</f>
        <v>0</v>
      </c>
      <c r="AP1834" s="9">
        <f>Table1[[#This Row],[Total CHW Consumption]]</f>
        <v>0</v>
      </c>
      <c r="AQ1834" s="9">
        <f>Table1[[#This Row],[Total DW Consumption]]*0</f>
        <v>0</v>
      </c>
      <c r="AR1834" s="9">
        <f>SUM(Table1[[#This Row],[Total Elec Energy]:[Total DW Energy]])</f>
        <v>8892.4031428571434</v>
      </c>
      <c r="AS1834" s="7">
        <f>IFERROR(Table1[[#This Row],[Total Building Energy (kBTU)]]/Table1[[#This Row],[Building Area]],0)</f>
        <v>0.56944179961943797</v>
      </c>
    </row>
    <row r="1835" spans="1:45" x14ac:dyDescent="0.25">
      <c r="A1835" s="4">
        <v>43101</v>
      </c>
      <c r="B1835" t="s">
        <v>118</v>
      </c>
      <c r="C1835">
        <f>VLOOKUP(Table1[[#This Row],[Building]],Building_Areas,2,FALSE)</f>
        <v>15616</v>
      </c>
      <c r="E1835">
        <v>2578.5357142857142</v>
      </c>
      <c r="F1835">
        <v>8797.9638571428568</v>
      </c>
      <c r="G1835">
        <v>0.56339420191744727</v>
      </c>
      <c r="AF1835" s="9">
        <f>SUMIF(Table1[[#Headers],[Steam Consumption]:[CHW Consumption_2]], "Elec*",D1835:AE1835)</f>
        <v>2578.5357142857142</v>
      </c>
      <c r="AG1835" s="9">
        <f>SUMIF(Table1[[#Headers],[Steam Consumption]:[CHW Consumption_2]], "Gas*",D1835:AE1835)</f>
        <v>0</v>
      </c>
      <c r="AH1835" s="9">
        <f>SUMIF(Table1[[#Headers],[Steam Consumption]:[CHW Consumption_2]], "Steam*",D1835:AE1835)</f>
        <v>0</v>
      </c>
      <c r="AI1835" s="9">
        <f>SUMIF(Table1[[#Headers],[Steam Consumption]:[CHW Consumption_2]], "HW *",D1835:AE1835)</f>
        <v>0</v>
      </c>
      <c r="AJ1835" s="9">
        <f>SUMIF(Table1[[#Headers],[Steam Consumption]:[CHW Consumption_2]], "CHW*",D1835:AE1835)</f>
        <v>0</v>
      </c>
      <c r="AK1835" s="9">
        <f>SUMIF(Table1[[#Headers],[Steam Consumption]:[CHW Consumption_2]], "DW*",D1835:AE1835)</f>
        <v>0</v>
      </c>
      <c r="AL1835" s="9">
        <f>Table1[[#This Row],[Total Elec Consumption]]*3.412</f>
        <v>8797.9638571428568</v>
      </c>
      <c r="AM1835" s="9">
        <f>Table1[[#This Row],[Total Gas Consumption]]*1</f>
        <v>0</v>
      </c>
      <c r="AN1835" s="9">
        <f>Table1[[#This Row],[Total Steam Consumption]]*950/1000</f>
        <v>0</v>
      </c>
      <c r="AO1835" s="9">
        <f>Table1[[#This Row],[Total HW Consumption]]</f>
        <v>0</v>
      </c>
      <c r="AP1835" s="9">
        <f>Table1[[#This Row],[Total CHW Consumption]]</f>
        <v>0</v>
      </c>
      <c r="AQ1835" s="9">
        <f>Table1[[#This Row],[Total DW Consumption]]*0</f>
        <v>0</v>
      </c>
      <c r="AR1835" s="9">
        <f>SUM(Table1[[#This Row],[Total Elec Energy]:[Total DW Energy]])</f>
        <v>8797.9638571428568</v>
      </c>
      <c r="AS1835" s="7">
        <f>IFERROR(Table1[[#This Row],[Total Building Energy (kBTU)]]/Table1[[#This Row],[Building Area]],0)</f>
        <v>0.56339420191744727</v>
      </c>
    </row>
    <row r="1836" spans="1:45" x14ac:dyDescent="0.25">
      <c r="A1836" s="4">
        <v>44682</v>
      </c>
      <c r="B1836" t="s">
        <v>109</v>
      </c>
      <c r="C1836">
        <f>VLOOKUP(Table1[[#This Row],[Building]],Building_Areas,2,FALSE)</f>
        <v>30886</v>
      </c>
      <c r="E1836">
        <v>5049.7931034482763</v>
      </c>
      <c r="F1836">
        <v>17229.894068965521</v>
      </c>
      <c r="G1836">
        <v>0.55785449941609522</v>
      </c>
      <c r="K1836">
        <v>0</v>
      </c>
      <c r="N1836">
        <v>0</v>
      </c>
      <c r="AF1836" s="9">
        <f>SUMIF(Table1[[#Headers],[Steam Consumption]:[CHW Consumption_2]], "Elec*",D1836:AE1836)</f>
        <v>5049.7931034482763</v>
      </c>
      <c r="AG1836" s="9">
        <f>SUMIF(Table1[[#Headers],[Steam Consumption]:[CHW Consumption_2]], "Gas*",D1836:AE1836)</f>
        <v>0</v>
      </c>
      <c r="AH1836" s="9">
        <f>SUMIF(Table1[[#Headers],[Steam Consumption]:[CHW Consumption_2]], "Steam*",D1836:AE1836)</f>
        <v>0</v>
      </c>
      <c r="AI1836" s="9">
        <f>SUMIF(Table1[[#Headers],[Steam Consumption]:[CHW Consumption_2]], "HW *",D1836:AE1836)</f>
        <v>0</v>
      </c>
      <c r="AJ1836" s="9">
        <f>SUMIF(Table1[[#Headers],[Steam Consumption]:[CHW Consumption_2]], "CHW*",D1836:AE1836)</f>
        <v>0</v>
      </c>
      <c r="AK1836" s="9">
        <f>SUMIF(Table1[[#Headers],[Steam Consumption]:[CHW Consumption_2]], "DW*",D1836:AE1836)</f>
        <v>0</v>
      </c>
      <c r="AL1836" s="9">
        <f>Table1[[#This Row],[Total Elec Consumption]]*3.412</f>
        <v>17229.894068965517</v>
      </c>
      <c r="AM1836" s="9">
        <f>Table1[[#This Row],[Total Gas Consumption]]*1</f>
        <v>0</v>
      </c>
      <c r="AN1836" s="9">
        <f>Table1[[#This Row],[Total Steam Consumption]]*950/1000</f>
        <v>0</v>
      </c>
      <c r="AO1836" s="9">
        <f>Table1[[#This Row],[Total HW Consumption]]</f>
        <v>0</v>
      </c>
      <c r="AP1836" s="9">
        <f>Table1[[#This Row],[Total CHW Consumption]]</f>
        <v>0</v>
      </c>
      <c r="AQ1836" s="9">
        <f>Table1[[#This Row],[Total DW Consumption]]*0</f>
        <v>0</v>
      </c>
      <c r="AR1836" s="9">
        <f>SUM(Table1[[#This Row],[Total Elec Energy]:[Total DW Energy]])</f>
        <v>17229.894068965517</v>
      </c>
      <c r="AS1836" s="7">
        <f>IFERROR(Table1[[#This Row],[Total Building Energy (kBTU)]]/Table1[[#This Row],[Building Area]],0)</f>
        <v>0.55785449941609522</v>
      </c>
    </row>
    <row r="1837" spans="1:45" x14ac:dyDescent="0.25">
      <c r="A1837" s="4">
        <v>44044</v>
      </c>
      <c r="B1837" t="s">
        <v>115</v>
      </c>
      <c r="C1837">
        <f>VLOOKUP(Table1[[#This Row],[Building]],Building_Areas,2,FALSE)</f>
        <v>12876</v>
      </c>
      <c r="E1837">
        <v>2101.5862068965521</v>
      </c>
      <c r="F1837">
        <v>7170.6121379310343</v>
      </c>
      <c r="G1837">
        <v>0.55689749440284519</v>
      </c>
      <c r="AF1837" s="9">
        <f>SUMIF(Table1[[#Headers],[Steam Consumption]:[CHW Consumption_2]], "Elec*",D1837:AE1837)</f>
        <v>2101.5862068965521</v>
      </c>
      <c r="AG1837" s="9">
        <f>SUMIF(Table1[[#Headers],[Steam Consumption]:[CHW Consumption_2]], "Gas*",D1837:AE1837)</f>
        <v>0</v>
      </c>
      <c r="AH1837" s="9">
        <f>SUMIF(Table1[[#Headers],[Steam Consumption]:[CHW Consumption_2]], "Steam*",D1837:AE1837)</f>
        <v>0</v>
      </c>
      <c r="AI1837" s="9">
        <f>SUMIF(Table1[[#Headers],[Steam Consumption]:[CHW Consumption_2]], "HW *",D1837:AE1837)</f>
        <v>0</v>
      </c>
      <c r="AJ1837" s="9">
        <f>SUMIF(Table1[[#Headers],[Steam Consumption]:[CHW Consumption_2]], "CHW*",D1837:AE1837)</f>
        <v>0</v>
      </c>
      <c r="AK1837" s="9">
        <f>SUMIF(Table1[[#Headers],[Steam Consumption]:[CHW Consumption_2]], "DW*",D1837:AE1837)</f>
        <v>0</v>
      </c>
      <c r="AL1837" s="9">
        <f>Table1[[#This Row],[Total Elec Consumption]]*3.412</f>
        <v>7170.6121379310352</v>
      </c>
      <c r="AM1837" s="9">
        <f>Table1[[#This Row],[Total Gas Consumption]]*1</f>
        <v>0</v>
      </c>
      <c r="AN1837" s="9">
        <f>Table1[[#This Row],[Total Steam Consumption]]*950/1000</f>
        <v>0</v>
      </c>
      <c r="AO1837" s="9">
        <f>Table1[[#This Row],[Total HW Consumption]]</f>
        <v>0</v>
      </c>
      <c r="AP1837" s="9">
        <f>Table1[[#This Row],[Total CHW Consumption]]</f>
        <v>0</v>
      </c>
      <c r="AQ1837" s="9">
        <f>Table1[[#This Row],[Total DW Consumption]]*0</f>
        <v>0</v>
      </c>
      <c r="AR1837" s="9">
        <f>SUM(Table1[[#This Row],[Total Elec Energy]:[Total DW Energy]])</f>
        <v>7170.6121379310352</v>
      </c>
      <c r="AS1837" s="7">
        <f>IFERROR(Table1[[#This Row],[Total Building Energy (kBTU)]]/Table1[[#This Row],[Building Area]],0)</f>
        <v>0.55689749440284519</v>
      </c>
    </row>
    <row r="1838" spans="1:45" x14ac:dyDescent="0.25">
      <c r="A1838" s="4">
        <v>43405</v>
      </c>
      <c r="B1838" t="s">
        <v>73</v>
      </c>
      <c r="C1838">
        <f>VLOOKUP(Table1[[#This Row],[Building]],Building_Areas,2,FALSE)</f>
        <v>18360</v>
      </c>
      <c r="E1838">
        <v>2978.181818181818</v>
      </c>
      <c r="F1838">
        <v>10161.55636363636</v>
      </c>
      <c r="G1838">
        <v>0.55346167557932258</v>
      </c>
      <c r="AF1838" s="9">
        <f>SUMIF(Table1[[#Headers],[Steam Consumption]:[CHW Consumption_2]], "Elec*",D1838:AE1838)</f>
        <v>2978.181818181818</v>
      </c>
      <c r="AG1838" s="9">
        <f>SUMIF(Table1[[#Headers],[Steam Consumption]:[CHW Consumption_2]], "Gas*",D1838:AE1838)</f>
        <v>0</v>
      </c>
      <c r="AH1838" s="9">
        <f>SUMIF(Table1[[#Headers],[Steam Consumption]:[CHW Consumption_2]], "Steam*",D1838:AE1838)</f>
        <v>0</v>
      </c>
      <c r="AI1838" s="9">
        <f>SUMIF(Table1[[#Headers],[Steam Consumption]:[CHW Consumption_2]], "HW *",D1838:AE1838)</f>
        <v>0</v>
      </c>
      <c r="AJ1838" s="9">
        <f>SUMIF(Table1[[#Headers],[Steam Consumption]:[CHW Consumption_2]], "CHW*",D1838:AE1838)</f>
        <v>0</v>
      </c>
      <c r="AK1838" s="9">
        <f>SUMIF(Table1[[#Headers],[Steam Consumption]:[CHW Consumption_2]], "DW*",D1838:AE1838)</f>
        <v>0</v>
      </c>
      <c r="AL1838" s="9">
        <f>Table1[[#This Row],[Total Elec Consumption]]*3.412</f>
        <v>10161.556363636362</v>
      </c>
      <c r="AM1838" s="9">
        <f>Table1[[#This Row],[Total Gas Consumption]]*1</f>
        <v>0</v>
      </c>
      <c r="AN1838" s="9">
        <f>Table1[[#This Row],[Total Steam Consumption]]*950/1000</f>
        <v>0</v>
      </c>
      <c r="AO1838" s="9">
        <f>Table1[[#This Row],[Total HW Consumption]]</f>
        <v>0</v>
      </c>
      <c r="AP1838" s="9">
        <f>Table1[[#This Row],[Total CHW Consumption]]</f>
        <v>0</v>
      </c>
      <c r="AQ1838" s="9">
        <f>Table1[[#This Row],[Total DW Consumption]]*0</f>
        <v>0</v>
      </c>
      <c r="AR1838" s="9">
        <f>SUM(Table1[[#This Row],[Total Elec Energy]:[Total DW Energy]])</f>
        <v>10161.556363636362</v>
      </c>
      <c r="AS1838" s="7">
        <f>IFERROR(Table1[[#This Row],[Total Building Energy (kBTU)]]/Table1[[#This Row],[Building Area]],0)</f>
        <v>0.55346167557932258</v>
      </c>
    </row>
    <row r="1839" spans="1:45" x14ac:dyDescent="0.25">
      <c r="A1839" s="4">
        <v>43983</v>
      </c>
      <c r="B1839" t="s">
        <v>118</v>
      </c>
      <c r="C1839">
        <f>VLOOKUP(Table1[[#This Row],[Building]],Building_Areas,2,FALSE)</f>
        <v>15616</v>
      </c>
      <c r="E1839">
        <v>2496.4285714285711</v>
      </c>
      <c r="F1839">
        <v>8517.8142857142848</v>
      </c>
      <c r="G1839">
        <v>0.54545429596018724</v>
      </c>
      <c r="AF1839" s="9">
        <f>SUMIF(Table1[[#Headers],[Steam Consumption]:[CHW Consumption_2]], "Elec*",D1839:AE1839)</f>
        <v>2496.4285714285711</v>
      </c>
      <c r="AG1839" s="9">
        <f>SUMIF(Table1[[#Headers],[Steam Consumption]:[CHW Consumption_2]], "Gas*",D1839:AE1839)</f>
        <v>0</v>
      </c>
      <c r="AH1839" s="9">
        <f>SUMIF(Table1[[#Headers],[Steam Consumption]:[CHW Consumption_2]], "Steam*",D1839:AE1839)</f>
        <v>0</v>
      </c>
      <c r="AI1839" s="9">
        <f>SUMIF(Table1[[#Headers],[Steam Consumption]:[CHW Consumption_2]], "HW *",D1839:AE1839)</f>
        <v>0</v>
      </c>
      <c r="AJ1839" s="9">
        <f>SUMIF(Table1[[#Headers],[Steam Consumption]:[CHW Consumption_2]], "CHW*",D1839:AE1839)</f>
        <v>0</v>
      </c>
      <c r="AK1839" s="9">
        <f>SUMIF(Table1[[#Headers],[Steam Consumption]:[CHW Consumption_2]], "DW*",D1839:AE1839)</f>
        <v>0</v>
      </c>
      <c r="AL1839" s="9">
        <f>Table1[[#This Row],[Total Elec Consumption]]*3.412</f>
        <v>8517.8142857142848</v>
      </c>
      <c r="AM1839" s="9">
        <f>Table1[[#This Row],[Total Gas Consumption]]*1</f>
        <v>0</v>
      </c>
      <c r="AN1839" s="9">
        <f>Table1[[#This Row],[Total Steam Consumption]]*950/1000</f>
        <v>0</v>
      </c>
      <c r="AO1839" s="9">
        <f>Table1[[#This Row],[Total HW Consumption]]</f>
        <v>0</v>
      </c>
      <c r="AP1839" s="9">
        <f>Table1[[#This Row],[Total CHW Consumption]]</f>
        <v>0</v>
      </c>
      <c r="AQ1839" s="9">
        <f>Table1[[#This Row],[Total DW Consumption]]*0</f>
        <v>0</v>
      </c>
      <c r="AR1839" s="9">
        <f>SUM(Table1[[#This Row],[Total Elec Energy]:[Total DW Energy]])</f>
        <v>8517.8142857142848</v>
      </c>
      <c r="AS1839" s="7">
        <f>IFERROR(Table1[[#This Row],[Total Building Energy (kBTU)]]/Table1[[#This Row],[Building Area]],0)</f>
        <v>0.54545429596018724</v>
      </c>
    </row>
    <row r="1840" spans="1:45" x14ac:dyDescent="0.25">
      <c r="A1840" s="4">
        <v>43800</v>
      </c>
      <c r="B1840" t="s">
        <v>73</v>
      </c>
      <c r="C1840">
        <f>VLOOKUP(Table1[[#This Row],[Building]],Building_Areas,2,FALSE)</f>
        <v>18360</v>
      </c>
      <c r="E1840">
        <v>2931.2222222222222</v>
      </c>
      <c r="F1840">
        <v>10001.330222222219</v>
      </c>
      <c r="G1840">
        <v>0.54473476155894451</v>
      </c>
      <c r="AF1840" s="9">
        <f>SUMIF(Table1[[#Headers],[Steam Consumption]:[CHW Consumption_2]], "Elec*",D1840:AE1840)</f>
        <v>2931.2222222222222</v>
      </c>
      <c r="AG1840" s="9">
        <f>SUMIF(Table1[[#Headers],[Steam Consumption]:[CHW Consumption_2]], "Gas*",D1840:AE1840)</f>
        <v>0</v>
      </c>
      <c r="AH1840" s="9">
        <f>SUMIF(Table1[[#Headers],[Steam Consumption]:[CHW Consumption_2]], "Steam*",D1840:AE1840)</f>
        <v>0</v>
      </c>
      <c r="AI1840" s="9">
        <f>SUMIF(Table1[[#Headers],[Steam Consumption]:[CHW Consumption_2]], "HW *",D1840:AE1840)</f>
        <v>0</v>
      </c>
      <c r="AJ1840" s="9">
        <f>SUMIF(Table1[[#Headers],[Steam Consumption]:[CHW Consumption_2]], "CHW*",D1840:AE1840)</f>
        <v>0</v>
      </c>
      <c r="AK1840" s="9">
        <f>SUMIF(Table1[[#Headers],[Steam Consumption]:[CHW Consumption_2]], "DW*",D1840:AE1840)</f>
        <v>0</v>
      </c>
      <c r="AL1840" s="9">
        <f>Table1[[#This Row],[Total Elec Consumption]]*3.412</f>
        <v>10001.330222222221</v>
      </c>
      <c r="AM1840" s="9">
        <f>Table1[[#This Row],[Total Gas Consumption]]*1</f>
        <v>0</v>
      </c>
      <c r="AN1840" s="9">
        <f>Table1[[#This Row],[Total Steam Consumption]]*950/1000</f>
        <v>0</v>
      </c>
      <c r="AO1840" s="9">
        <f>Table1[[#This Row],[Total HW Consumption]]</f>
        <v>0</v>
      </c>
      <c r="AP1840" s="9">
        <f>Table1[[#This Row],[Total CHW Consumption]]</f>
        <v>0</v>
      </c>
      <c r="AQ1840" s="9">
        <f>Table1[[#This Row],[Total DW Consumption]]*0</f>
        <v>0</v>
      </c>
      <c r="AR1840" s="9">
        <f>SUM(Table1[[#This Row],[Total Elec Energy]:[Total DW Energy]])</f>
        <v>10001.330222222221</v>
      </c>
      <c r="AS1840" s="7">
        <f>IFERROR(Table1[[#This Row],[Total Building Energy (kBTU)]]/Table1[[#This Row],[Building Area]],0)</f>
        <v>0.54473476155894451</v>
      </c>
    </row>
    <row r="1841" spans="1:45" x14ac:dyDescent="0.25">
      <c r="A1841" s="4">
        <v>43862</v>
      </c>
      <c r="B1841" t="s">
        <v>115</v>
      </c>
      <c r="C1841">
        <f>VLOOKUP(Table1[[#This Row],[Building]],Building_Areas,2,FALSE)</f>
        <v>12876</v>
      </c>
      <c r="E1841">
        <v>2050.88</v>
      </c>
      <c r="F1841">
        <v>6997.6025600000003</v>
      </c>
      <c r="G1841">
        <v>0.54346090090090093</v>
      </c>
      <c r="AF1841" s="9">
        <f>SUMIF(Table1[[#Headers],[Steam Consumption]:[CHW Consumption_2]], "Elec*",D1841:AE1841)</f>
        <v>2050.88</v>
      </c>
      <c r="AG1841" s="9">
        <f>SUMIF(Table1[[#Headers],[Steam Consumption]:[CHW Consumption_2]], "Gas*",D1841:AE1841)</f>
        <v>0</v>
      </c>
      <c r="AH1841" s="9">
        <f>SUMIF(Table1[[#Headers],[Steam Consumption]:[CHW Consumption_2]], "Steam*",D1841:AE1841)</f>
        <v>0</v>
      </c>
      <c r="AI1841" s="9">
        <f>SUMIF(Table1[[#Headers],[Steam Consumption]:[CHW Consumption_2]], "HW *",D1841:AE1841)</f>
        <v>0</v>
      </c>
      <c r="AJ1841" s="9">
        <f>SUMIF(Table1[[#Headers],[Steam Consumption]:[CHW Consumption_2]], "CHW*",D1841:AE1841)</f>
        <v>0</v>
      </c>
      <c r="AK1841" s="9">
        <f>SUMIF(Table1[[#Headers],[Steam Consumption]:[CHW Consumption_2]], "DW*",D1841:AE1841)</f>
        <v>0</v>
      </c>
      <c r="AL1841" s="9">
        <f>Table1[[#This Row],[Total Elec Consumption]]*3.412</f>
        <v>6997.6025600000003</v>
      </c>
      <c r="AM1841" s="9">
        <f>Table1[[#This Row],[Total Gas Consumption]]*1</f>
        <v>0</v>
      </c>
      <c r="AN1841" s="9">
        <f>Table1[[#This Row],[Total Steam Consumption]]*950/1000</f>
        <v>0</v>
      </c>
      <c r="AO1841" s="9">
        <f>Table1[[#This Row],[Total HW Consumption]]</f>
        <v>0</v>
      </c>
      <c r="AP1841" s="9">
        <f>Table1[[#This Row],[Total CHW Consumption]]</f>
        <v>0</v>
      </c>
      <c r="AQ1841" s="9">
        <f>Table1[[#This Row],[Total DW Consumption]]*0</f>
        <v>0</v>
      </c>
      <c r="AR1841" s="9">
        <f>SUM(Table1[[#This Row],[Total Elec Energy]:[Total DW Energy]])</f>
        <v>6997.6025600000003</v>
      </c>
      <c r="AS1841" s="7">
        <f>IFERROR(Table1[[#This Row],[Total Building Energy (kBTU)]]/Table1[[#This Row],[Building Area]],0)</f>
        <v>0.54346090090090093</v>
      </c>
    </row>
    <row r="1842" spans="1:45" x14ac:dyDescent="0.25">
      <c r="A1842" s="4">
        <v>43891</v>
      </c>
      <c r="B1842" t="s">
        <v>118</v>
      </c>
      <c r="C1842">
        <f>VLOOKUP(Table1[[#This Row],[Building]],Building_Areas,2,FALSE)</f>
        <v>15616</v>
      </c>
      <c r="E1842">
        <v>2472.5172413793098</v>
      </c>
      <c r="F1842">
        <v>8436.2288275862065</v>
      </c>
      <c r="G1842">
        <v>0.54022981734030529</v>
      </c>
      <c r="AF1842" s="9">
        <f>SUMIF(Table1[[#Headers],[Steam Consumption]:[CHW Consumption_2]], "Elec*",D1842:AE1842)</f>
        <v>2472.5172413793098</v>
      </c>
      <c r="AG1842" s="9">
        <f>SUMIF(Table1[[#Headers],[Steam Consumption]:[CHW Consumption_2]], "Gas*",D1842:AE1842)</f>
        <v>0</v>
      </c>
      <c r="AH1842" s="9">
        <f>SUMIF(Table1[[#Headers],[Steam Consumption]:[CHW Consumption_2]], "Steam*",D1842:AE1842)</f>
        <v>0</v>
      </c>
      <c r="AI1842" s="9">
        <f>SUMIF(Table1[[#Headers],[Steam Consumption]:[CHW Consumption_2]], "HW *",D1842:AE1842)</f>
        <v>0</v>
      </c>
      <c r="AJ1842" s="9">
        <f>SUMIF(Table1[[#Headers],[Steam Consumption]:[CHW Consumption_2]], "CHW*",D1842:AE1842)</f>
        <v>0</v>
      </c>
      <c r="AK1842" s="9">
        <f>SUMIF(Table1[[#Headers],[Steam Consumption]:[CHW Consumption_2]], "DW*",D1842:AE1842)</f>
        <v>0</v>
      </c>
      <c r="AL1842" s="9">
        <f>Table1[[#This Row],[Total Elec Consumption]]*3.412</f>
        <v>8436.2288275862047</v>
      </c>
      <c r="AM1842" s="9">
        <f>Table1[[#This Row],[Total Gas Consumption]]*1</f>
        <v>0</v>
      </c>
      <c r="AN1842" s="9">
        <f>Table1[[#This Row],[Total Steam Consumption]]*950/1000</f>
        <v>0</v>
      </c>
      <c r="AO1842" s="9">
        <f>Table1[[#This Row],[Total HW Consumption]]</f>
        <v>0</v>
      </c>
      <c r="AP1842" s="9">
        <f>Table1[[#This Row],[Total CHW Consumption]]</f>
        <v>0</v>
      </c>
      <c r="AQ1842" s="9">
        <f>Table1[[#This Row],[Total DW Consumption]]*0</f>
        <v>0</v>
      </c>
      <c r="AR1842" s="9">
        <f>SUM(Table1[[#This Row],[Total Elec Energy]:[Total DW Energy]])</f>
        <v>8436.2288275862047</v>
      </c>
      <c r="AS1842" s="7">
        <f>IFERROR(Table1[[#This Row],[Total Building Energy (kBTU)]]/Table1[[#This Row],[Building Area]],0)</f>
        <v>0.54022981734030506</v>
      </c>
    </row>
    <row r="1843" spans="1:45" x14ac:dyDescent="0.25">
      <c r="A1843" s="4">
        <v>43952</v>
      </c>
      <c r="B1843" t="s">
        <v>78</v>
      </c>
      <c r="C1843">
        <f>VLOOKUP(Table1[[#This Row],[Building]],Building_Areas,2,FALSE)</f>
        <v>20363</v>
      </c>
      <c r="E1843">
        <v>0</v>
      </c>
      <c r="F1843">
        <v>1096758.620689655</v>
      </c>
      <c r="G1843">
        <v>53.860365402428677</v>
      </c>
      <c r="J1843">
        <v>10967.586206896551</v>
      </c>
      <c r="AF1843" s="9">
        <f>SUMIF(Table1[[#Headers],[Steam Consumption]:[CHW Consumption_2]], "Elec*",D1843:AE1843)</f>
        <v>0</v>
      </c>
      <c r="AG1843" s="9">
        <f>SUMIF(Table1[[#Headers],[Steam Consumption]:[CHW Consumption_2]], "Gas*",D1843:AE1843)</f>
        <v>10967.586206896551</v>
      </c>
      <c r="AH1843" s="9">
        <f>SUMIF(Table1[[#Headers],[Steam Consumption]:[CHW Consumption_2]], "Steam*",D1843:AE1843)</f>
        <v>0</v>
      </c>
      <c r="AI1843" s="9">
        <f>SUMIF(Table1[[#Headers],[Steam Consumption]:[CHW Consumption_2]], "HW *",D1843:AE1843)</f>
        <v>0</v>
      </c>
      <c r="AJ1843" s="9">
        <f>SUMIF(Table1[[#Headers],[Steam Consumption]:[CHW Consumption_2]], "CHW*",D1843:AE1843)</f>
        <v>0</v>
      </c>
      <c r="AK1843" s="9">
        <f>SUMIF(Table1[[#Headers],[Steam Consumption]:[CHW Consumption_2]], "DW*",D1843:AE1843)</f>
        <v>0</v>
      </c>
      <c r="AL1843" s="9">
        <f>Table1[[#This Row],[Total Elec Consumption]]*3.412</f>
        <v>0</v>
      </c>
      <c r="AM1843" s="9">
        <f>Table1[[#This Row],[Total Gas Consumption]]*1</f>
        <v>10967.586206896551</v>
      </c>
      <c r="AN1843" s="9">
        <f>Table1[[#This Row],[Total Steam Consumption]]*950/1000</f>
        <v>0</v>
      </c>
      <c r="AO1843" s="9">
        <f>Table1[[#This Row],[Total HW Consumption]]</f>
        <v>0</v>
      </c>
      <c r="AP1843" s="9">
        <f>Table1[[#This Row],[Total CHW Consumption]]</f>
        <v>0</v>
      </c>
      <c r="AQ1843" s="9">
        <f>Table1[[#This Row],[Total DW Consumption]]*0</f>
        <v>0</v>
      </c>
      <c r="AR1843" s="9">
        <f>SUM(Table1[[#This Row],[Total Elec Energy]:[Total DW Energy]])</f>
        <v>10967.586206896551</v>
      </c>
      <c r="AS1843" s="7">
        <f>IFERROR(Table1[[#This Row],[Total Building Energy (kBTU)]]/Table1[[#This Row],[Building Area]],0)</f>
        <v>0.53860365402428678</v>
      </c>
    </row>
    <row r="1844" spans="1:45" x14ac:dyDescent="0.25">
      <c r="A1844" s="4">
        <v>43922</v>
      </c>
      <c r="B1844" t="s">
        <v>118</v>
      </c>
      <c r="C1844">
        <f>VLOOKUP(Table1[[#This Row],[Building]],Building_Areas,2,FALSE)</f>
        <v>15616</v>
      </c>
      <c r="E1844">
        <v>2462.2222222222222</v>
      </c>
      <c r="F1844">
        <v>8401.1022222222218</v>
      </c>
      <c r="G1844">
        <v>0.53798041894353366</v>
      </c>
      <c r="AF1844" s="9">
        <f>SUMIF(Table1[[#Headers],[Steam Consumption]:[CHW Consumption_2]], "Elec*",D1844:AE1844)</f>
        <v>2462.2222222222222</v>
      </c>
      <c r="AG1844" s="9">
        <f>SUMIF(Table1[[#Headers],[Steam Consumption]:[CHW Consumption_2]], "Gas*",D1844:AE1844)</f>
        <v>0</v>
      </c>
      <c r="AH1844" s="9">
        <f>SUMIF(Table1[[#Headers],[Steam Consumption]:[CHW Consumption_2]], "Steam*",D1844:AE1844)</f>
        <v>0</v>
      </c>
      <c r="AI1844" s="9">
        <f>SUMIF(Table1[[#Headers],[Steam Consumption]:[CHW Consumption_2]], "HW *",D1844:AE1844)</f>
        <v>0</v>
      </c>
      <c r="AJ1844" s="9">
        <f>SUMIF(Table1[[#Headers],[Steam Consumption]:[CHW Consumption_2]], "CHW*",D1844:AE1844)</f>
        <v>0</v>
      </c>
      <c r="AK1844" s="9">
        <f>SUMIF(Table1[[#Headers],[Steam Consumption]:[CHW Consumption_2]], "DW*",D1844:AE1844)</f>
        <v>0</v>
      </c>
      <c r="AL1844" s="9">
        <f>Table1[[#This Row],[Total Elec Consumption]]*3.412</f>
        <v>8401.1022222222218</v>
      </c>
      <c r="AM1844" s="9">
        <f>Table1[[#This Row],[Total Gas Consumption]]*1</f>
        <v>0</v>
      </c>
      <c r="AN1844" s="9">
        <f>Table1[[#This Row],[Total Steam Consumption]]*950/1000</f>
        <v>0</v>
      </c>
      <c r="AO1844" s="9">
        <f>Table1[[#This Row],[Total HW Consumption]]</f>
        <v>0</v>
      </c>
      <c r="AP1844" s="9">
        <f>Table1[[#This Row],[Total CHW Consumption]]</f>
        <v>0</v>
      </c>
      <c r="AQ1844" s="9">
        <f>Table1[[#This Row],[Total DW Consumption]]*0</f>
        <v>0</v>
      </c>
      <c r="AR1844" s="9">
        <f>SUM(Table1[[#This Row],[Total Elec Energy]:[Total DW Energy]])</f>
        <v>8401.1022222222218</v>
      </c>
      <c r="AS1844" s="7">
        <f>IFERROR(Table1[[#This Row],[Total Building Energy (kBTU)]]/Table1[[#This Row],[Building Area]],0)</f>
        <v>0.53798041894353366</v>
      </c>
    </row>
    <row r="1845" spans="1:45" x14ac:dyDescent="0.25">
      <c r="A1845" s="4">
        <v>43497</v>
      </c>
      <c r="B1845" t="s">
        <v>73</v>
      </c>
      <c r="C1845">
        <f>VLOOKUP(Table1[[#This Row],[Building]],Building_Areas,2,FALSE)</f>
        <v>18360</v>
      </c>
      <c r="E1845">
        <v>2893.2959999999871</v>
      </c>
      <c r="F1845">
        <v>9871.9259519999559</v>
      </c>
      <c r="G1845">
        <v>0.5376865986928081</v>
      </c>
      <c r="AF1845" s="9">
        <f>SUMIF(Table1[[#Headers],[Steam Consumption]:[CHW Consumption_2]], "Elec*",D1845:AE1845)</f>
        <v>2893.2959999999871</v>
      </c>
      <c r="AG1845" s="9">
        <f>SUMIF(Table1[[#Headers],[Steam Consumption]:[CHW Consumption_2]], "Gas*",D1845:AE1845)</f>
        <v>0</v>
      </c>
      <c r="AH1845" s="9">
        <f>SUMIF(Table1[[#Headers],[Steam Consumption]:[CHW Consumption_2]], "Steam*",D1845:AE1845)</f>
        <v>0</v>
      </c>
      <c r="AI1845" s="9">
        <f>SUMIF(Table1[[#Headers],[Steam Consumption]:[CHW Consumption_2]], "HW *",D1845:AE1845)</f>
        <v>0</v>
      </c>
      <c r="AJ1845" s="9">
        <f>SUMIF(Table1[[#Headers],[Steam Consumption]:[CHW Consumption_2]], "CHW*",D1845:AE1845)</f>
        <v>0</v>
      </c>
      <c r="AK1845" s="9">
        <f>SUMIF(Table1[[#Headers],[Steam Consumption]:[CHW Consumption_2]], "DW*",D1845:AE1845)</f>
        <v>0</v>
      </c>
      <c r="AL1845" s="9">
        <f>Table1[[#This Row],[Total Elec Consumption]]*3.412</f>
        <v>9871.9259519999559</v>
      </c>
      <c r="AM1845" s="9">
        <f>Table1[[#This Row],[Total Gas Consumption]]*1</f>
        <v>0</v>
      </c>
      <c r="AN1845" s="9">
        <f>Table1[[#This Row],[Total Steam Consumption]]*950/1000</f>
        <v>0</v>
      </c>
      <c r="AO1845" s="9">
        <f>Table1[[#This Row],[Total HW Consumption]]</f>
        <v>0</v>
      </c>
      <c r="AP1845" s="9">
        <f>Table1[[#This Row],[Total CHW Consumption]]</f>
        <v>0</v>
      </c>
      <c r="AQ1845" s="9">
        <f>Table1[[#This Row],[Total DW Consumption]]*0</f>
        <v>0</v>
      </c>
      <c r="AR1845" s="9">
        <f>SUM(Table1[[#This Row],[Total Elec Energy]:[Total DW Energy]])</f>
        <v>9871.9259519999559</v>
      </c>
      <c r="AS1845" s="7">
        <f>IFERROR(Table1[[#This Row],[Total Building Energy (kBTU)]]/Table1[[#This Row],[Building Area]],0)</f>
        <v>0.5376865986928081</v>
      </c>
    </row>
    <row r="1846" spans="1:45" x14ac:dyDescent="0.25">
      <c r="A1846" s="4">
        <v>44166</v>
      </c>
      <c r="B1846" t="s">
        <v>115</v>
      </c>
      <c r="C1846">
        <f>VLOOKUP(Table1[[#This Row],[Building]],Building_Areas,2,FALSE)</f>
        <v>12876</v>
      </c>
      <c r="E1846">
        <v>2019</v>
      </c>
      <c r="F1846">
        <v>6888.8280000000004</v>
      </c>
      <c r="G1846">
        <v>0.53501304753028889</v>
      </c>
      <c r="AF1846" s="9">
        <f>SUMIF(Table1[[#Headers],[Steam Consumption]:[CHW Consumption_2]], "Elec*",D1846:AE1846)</f>
        <v>2019</v>
      </c>
      <c r="AG1846" s="9">
        <f>SUMIF(Table1[[#Headers],[Steam Consumption]:[CHW Consumption_2]], "Gas*",D1846:AE1846)</f>
        <v>0</v>
      </c>
      <c r="AH1846" s="9">
        <f>SUMIF(Table1[[#Headers],[Steam Consumption]:[CHW Consumption_2]], "Steam*",D1846:AE1846)</f>
        <v>0</v>
      </c>
      <c r="AI1846" s="9">
        <f>SUMIF(Table1[[#Headers],[Steam Consumption]:[CHW Consumption_2]], "HW *",D1846:AE1846)</f>
        <v>0</v>
      </c>
      <c r="AJ1846" s="9">
        <f>SUMIF(Table1[[#Headers],[Steam Consumption]:[CHW Consumption_2]], "CHW*",D1846:AE1846)</f>
        <v>0</v>
      </c>
      <c r="AK1846" s="9">
        <f>SUMIF(Table1[[#Headers],[Steam Consumption]:[CHW Consumption_2]], "DW*",D1846:AE1846)</f>
        <v>0</v>
      </c>
      <c r="AL1846" s="9">
        <f>Table1[[#This Row],[Total Elec Consumption]]*3.412</f>
        <v>6888.8279999999995</v>
      </c>
      <c r="AM1846" s="9">
        <f>Table1[[#This Row],[Total Gas Consumption]]*1</f>
        <v>0</v>
      </c>
      <c r="AN1846" s="9">
        <f>Table1[[#This Row],[Total Steam Consumption]]*950/1000</f>
        <v>0</v>
      </c>
      <c r="AO1846" s="9">
        <f>Table1[[#This Row],[Total HW Consumption]]</f>
        <v>0</v>
      </c>
      <c r="AP1846" s="9">
        <f>Table1[[#This Row],[Total CHW Consumption]]</f>
        <v>0</v>
      </c>
      <c r="AQ1846" s="9">
        <f>Table1[[#This Row],[Total DW Consumption]]*0</f>
        <v>0</v>
      </c>
      <c r="AR1846" s="9">
        <f>SUM(Table1[[#This Row],[Total Elec Energy]:[Total DW Energy]])</f>
        <v>6888.8279999999995</v>
      </c>
      <c r="AS1846" s="7">
        <f>IFERROR(Table1[[#This Row],[Total Building Energy (kBTU)]]/Table1[[#This Row],[Building Area]],0)</f>
        <v>0.53501304753028889</v>
      </c>
    </row>
    <row r="1847" spans="1:45" x14ac:dyDescent="0.25">
      <c r="A1847" s="4">
        <v>44166</v>
      </c>
      <c r="B1847" t="s">
        <v>118</v>
      </c>
      <c r="C1847">
        <f>VLOOKUP(Table1[[#This Row],[Building]],Building_Areas,2,FALSE)</f>
        <v>15616</v>
      </c>
      <c r="E1847">
        <v>2438</v>
      </c>
      <c r="F1847">
        <v>8318.4560000000001</v>
      </c>
      <c r="G1847">
        <v>0.532688012295082</v>
      </c>
      <c r="AF1847" s="9">
        <f>SUMIF(Table1[[#Headers],[Steam Consumption]:[CHW Consumption_2]], "Elec*",D1847:AE1847)</f>
        <v>2438</v>
      </c>
      <c r="AG1847" s="9">
        <f>SUMIF(Table1[[#Headers],[Steam Consumption]:[CHW Consumption_2]], "Gas*",D1847:AE1847)</f>
        <v>0</v>
      </c>
      <c r="AH1847" s="9">
        <f>SUMIF(Table1[[#Headers],[Steam Consumption]:[CHW Consumption_2]], "Steam*",D1847:AE1847)</f>
        <v>0</v>
      </c>
      <c r="AI1847" s="9">
        <f>SUMIF(Table1[[#Headers],[Steam Consumption]:[CHW Consumption_2]], "HW *",D1847:AE1847)</f>
        <v>0</v>
      </c>
      <c r="AJ1847" s="9">
        <f>SUMIF(Table1[[#Headers],[Steam Consumption]:[CHW Consumption_2]], "CHW*",D1847:AE1847)</f>
        <v>0</v>
      </c>
      <c r="AK1847" s="9">
        <f>SUMIF(Table1[[#Headers],[Steam Consumption]:[CHW Consumption_2]], "DW*",D1847:AE1847)</f>
        <v>0</v>
      </c>
      <c r="AL1847" s="9">
        <f>Table1[[#This Row],[Total Elec Consumption]]*3.412</f>
        <v>8318.4560000000001</v>
      </c>
      <c r="AM1847" s="9">
        <f>Table1[[#This Row],[Total Gas Consumption]]*1</f>
        <v>0</v>
      </c>
      <c r="AN1847" s="9">
        <f>Table1[[#This Row],[Total Steam Consumption]]*950/1000</f>
        <v>0</v>
      </c>
      <c r="AO1847" s="9">
        <f>Table1[[#This Row],[Total HW Consumption]]</f>
        <v>0</v>
      </c>
      <c r="AP1847" s="9">
        <f>Table1[[#This Row],[Total CHW Consumption]]</f>
        <v>0</v>
      </c>
      <c r="AQ1847" s="9">
        <f>Table1[[#This Row],[Total DW Consumption]]*0</f>
        <v>0</v>
      </c>
      <c r="AR1847" s="9">
        <f>SUM(Table1[[#This Row],[Total Elec Energy]:[Total DW Energy]])</f>
        <v>8318.4560000000001</v>
      </c>
      <c r="AS1847" s="7">
        <f>IFERROR(Table1[[#This Row],[Total Building Energy (kBTU)]]/Table1[[#This Row],[Building Area]],0)</f>
        <v>0.532688012295082</v>
      </c>
    </row>
    <row r="1848" spans="1:45" x14ac:dyDescent="0.25">
      <c r="A1848" s="4">
        <v>43922</v>
      </c>
      <c r="B1848" t="s">
        <v>77</v>
      </c>
      <c r="C1848">
        <f>VLOOKUP(Table1[[#This Row],[Building]],Building_Areas,2,FALSE)</f>
        <v>133990</v>
      </c>
      <c r="D1848">
        <v>0</v>
      </c>
      <c r="H1848">
        <v>20862.857142857141</v>
      </c>
      <c r="I1848">
        <v>0</v>
      </c>
      <c r="M1848">
        <v>0</v>
      </c>
      <c r="N1848">
        <v>30</v>
      </c>
      <c r="AF1848" s="9">
        <f>SUMIF(Table1[[#Headers],[Steam Consumption]:[CHW Consumption_2]], "Elec*",D1848:AE1848)</f>
        <v>20862.857142857141</v>
      </c>
      <c r="AG1848" s="9">
        <f>SUMIF(Table1[[#Headers],[Steam Consumption]:[CHW Consumption_2]], "Gas*",D1848:AE1848)</f>
        <v>0</v>
      </c>
      <c r="AH1848" s="9">
        <f>SUMIF(Table1[[#Headers],[Steam Consumption]:[CHW Consumption_2]], "Steam*",D1848:AE1848)</f>
        <v>0</v>
      </c>
      <c r="AI1848" s="9">
        <f>SUMIF(Table1[[#Headers],[Steam Consumption]:[CHW Consumption_2]], "HW *",D1848:AE1848)</f>
        <v>0</v>
      </c>
      <c r="AJ1848" s="9">
        <f>SUMIF(Table1[[#Headers],[Steam Consumption]:[CHW Consumption_2]], "CHW*",D1848:AE1848)</f>
        <v>30</v>
      </c>
      <c r="AK1848" s="9">
        <f>SUMIF(Table1[[#Headers],[Steam Consumption]:[CHW Consumption_2]], "DW*",D1848:AE1848)</f>
        <v>0</v>
      </c>
      <c r="AL1848" s="9">
        <f>Table1[[#This Row],[Total Elec Consumption]]*3.412</f>
        <v>71184.068571428565</v>
      </c>
      <c r="AM1848" s="9">
        <f>Table1[[#This Row],[Total Gas Consumption]]*1</f>
        <v>0</v>
      </c>
      <c r="AN1848" s="9">
        <f>Table1[[#This Row],[Total Steam Consumption]]*950/1000</f>
        <v>0</v>
      </c>
      <c r="AO1848" s="9">
        <f>Table1[[#This Row],[Total HW Consumption]]</f>
        <v>0</v>
      </c>
      <c r="AP1848" s="9">
        <f>Table1[[#This Row],[Total CHW Consumption]]</f>
        <v>30</v>
      </c>
      <c r="AQ1848" s="9">
        <f>Table1[[#This Row],[Total DW Consumption]]*0</f>
        <v>0</v>
      </c>
      <c r="AR1848" s="9">
        <f>SUM(Table1[[#This Row],[Total Elec Energy]:[Total DW Energy]])</f>
        <v>71214.068571428565</v>
      </c>
      <c r="AS1848" s="7">
        <f>IFERROR(Table1[[#This Row],[Total Building Energy (kBTU)]]/Table1[[#This Row],[Building Area]],0)</f>
        <v>0.53148793619992962</v>
      </c>
    </row>
    <row r="1849" spans="1:45" x14ac:dyDescent="0.25">
      <c r="A1849" s="4">
        <v>43132</v>
      </c>
      <c r="B1849" t="s">
        <v>73</v>
      </c>
      <c r="C1849">
        <f>VLOOKUP(Table1[[#This Row],[Building]],Building_Areas,2,FALSE)</f>
        <v>18360</v>
      </c>
      <c r="E1849">
        <v>2852</v>
      </c>
      <c r="F1849">
        <v>9731.0239999999994</v>
      </c>
      <c r="G1849">
        <v>0.53001220043572983</v>
      </c>
      <c r="AF1849" s="9">
        <f>SUMIF(Table1[[#Headers],[Steam Consumption]:[CHW Consumption_2]], "Elec*",D1849:AE1849)</f>
        <v>2852</v>
      </c>
      <c r="AG1849" s="9">
        <f>SUMIF(Table1[[#Headers],[Steam Consumption]:[CHW Consumption_2]], "Gas*",D1849:AE1849)</f>
        <v>0</v>
      </c>
      <c r="AH1849" s="9">
        <f>SUMIF(Table1[[#Headers],[Steam Consumption]:[CHW Consumption_2]], "Steam*",D1849:AE1849)</f>
        <v>0</v>
      </c>
      <c r="AI1849" s="9">
        <f>SUMIF(Table1[[#Headers],[Steam Consumption]:[CHW Consumption_2]], "HW *",D1849:AE1849)</f>
        <v>0</v>
      </c>
      <c r="AJ1849" s="9">
        <f>SUMIF(Table1[[#Headers],[Steam Consumption]:[CHW Consumption_2]], "CHW*",D1849:AE1849)</f>
        <v>0</v>
      </c>
      <c r="AK1849" s="9">
        <f>SUMIF(Table1[[#Headers],[Steam Consumption]:[CHW Consumption_2]], "DW*",D1849:AE1849)</f>
        <v>0</v>
      </c>
      <c r="AL1849" s="9">
        <f>Table1[[#This Row],[Total Elec Consumption]]*3.412</f>
        <v>9731.0239999999994</v>
      </c>
      <c r="AM1849" s="9">
        <f>Table1[[#This Row],[Total Gas Consumption]]*1</f>
        <v>0</v>
      </c>
      <c r="AN1849" s="9">
        <f>Table1[[#This Row],[Total Steam Consumption]]*950/1000</f>
        <v>0</v>
      </c>
      <c r="AO1849" s="9">
        <f>Table1[[#This Row],[Total HW Consumption]]</f>
        <v>0</v>
      </c>
      <c r="AP1849" s="9">
        <f>Table1[[#This Row],[Total CHW Consumption]]</f>
        <v>0</v>
      </c>
      <c r="AQ1849" s="9">
        <f>Table1[[#This Row],[Total DW Consumption]]*0</f>
        <v>0</v>
      </c>
      <c r="AR1849" s="9">
        <f>SUM(Table1[[#This Row],[Total Elec Energy]:[Total DW Energy]])</f>
        <v>9731.0239999999994</v>
      </c>
      <c r="AS1849" s="7">
        <f>IFERROR(Table1[[#This Row],[Total Building Energy (kBTU)]]/Table1[[#This Row],[Building Area]],0)</f>
        <v>0.53001220043572983</v>
      </c>
    </row>
    <row r="1850" spans="1:45" x14ac:dyDescent="0.25">
      <c r="A1850" s="4">
        <v>44197</v>
      </c>
      <c r="B1850" t="s">
        <v>118</v>
      </c>
      <c r="C1850">
        <f>VLOOKUP(Table1[[#This Row],[Building]],Building_Areas,2,FALSE)</f>
        <v>15616</v>
      </c>
      <c r="E1850">
        <v>2415</v>
      </c>
      <c r="F1850">
        <v>8239.98</v>
      </c>
      <c r="G1850">
        <v>0.52766265368852461</v>
      </c>
      <c r="AF1850" s="9">
        <f>SUMIF(Table1[[#Headers],[Steam Consumption]:[CHW Consumption_2]], "Elec*",D1850:AE1850)</f>
        <v>2415</v>
      </c>
      <c r="AG1850" s="9">
        <f>SUMIF(Table1[[#Headers],[Steam Consumption]:[CHW Consumption_2]], "Gas*",D1850:AE1850)</f>
        <v>0</v>
      </c>
      <c r="AH1850" s="9">
        <f>SUMIF(Table1[[#Headers],[Steam Consumption]:[CHW Consumption_2]], "Steam*",D1850:AE1850)</f>
        <v>0</v>
      </c>
      <c r="AI1850" s="9">
        <f>SUMIF(Table1[[#Headers],[Steam Consumption]:[CHW Consumption_2]], "HW *",D1850:AE1850)</f>
        <v>0</v>
      </c>
      <c r="AJ1850" s="9">
        <f>SUMIF(Table1[[#Headers],[Steam Consumption]:[CHW Consumption_2]], "CHW*",D1850:AE1850)</f>
        <v>0</v>
      </c>
      <c r="AK1850" s="9">
        <f>SUMIF(Table1[[#Headers],[Steam Consumption]:[CHW Consumption_2]], "DW*",D1850:AE1850)</f>
        <v>0</v>
      </c>
      <c r="AL1850" s="9">
        <f>Table1[[#This Row],[Total Elec Consumption]]*3.412</f>
        <v>8239.98</v>
      </c>
      <c r="AM1850" s="9">
        <f>Table1[[#This Row],[Total Gas Consumption]]*1</f>
        <v>0</v>
      </c>
      <c r="AN1850" s="9">
        <f>Table1[[#This Row],[Total Steam Consumption]]*950/1000</f>
        <v>0</v>
      </c>
      <c r="AO1850" s="9">
        <f>Table1[[#This Row],[Total HW Consumption]]</f>
        <v>0</v>
      </c>
      <c r="AP1850" s="9">
        <f>Table1[[#This Row],[Total CHW Consumption]]</f>
        <v>0</v>
      </c>
      <c r="AQ1850" s="9">
        <f>Table1[[#This Row],[Total DW Consumption]]*0</f>
        <v>0</v>
      </c>
      <c r="AR1850" s="9">
        <f>SUM(Table1[[#This Row],[Total Elec Energy]:[Total DW Energy]])</f>
        <v>8239.98</v>
      </c>
      <c r="AS1850" s="7">
        <f>IFERROR(Table1[[#This Row],[Total Building Energy (kBTU)]]/Table1[[#This Row],[Building Area]],0)</f>
        <v>0.52766265368852461</v>
      </c>
    </row>
    <row r="1851" spans="1:45" x14ac:dyDescent="0.25">
      <c r="A1851" s="4">
        <v>43435</v>
      </c>
      <c r="B1851" t="s">
        <v>78</v>
      </c>
      <c r="C1851">
        <f>VLOOKUP(Table1[[#This Row],[Building]],Building_Areas,2,FALSE)</f>
        <v>20363</v>
      </c>
      <c r="E1851">
        <v>3121.7</v>
      </c>
      <c r="F1851">
        <v>10651.240400000001</v>
      </c>
      <c r="G1851">
        <v>0.52306832981387819</v>
      </c>
      <c r="J1851">
        <v>0</v>
      </c>
      <c r="AF1851" s="9">
        <f>SUMIF(Table1[[#Headers],[Steam Consumption]:[CHW Consumption_2]], "Elec*",D1851:AE1851)</f>
        <v>3121.7</v>
      </c>
      <c r="AG1851" s="9">
        <f>SUMIF(Table1[[#Headers],[Steam Consumption]:[CHW Consumption_2]], "Gas*",D1851:AE1851)</f>
        <v>0</v>
      </c>
      <c r="AH1851" s="9">
        <f>SUMIF(Table1[[#Headers],[Steam Consumption]:[CHW Consumption_2]], "Steam*",D1851:AE1851)</f>
        <v>0</v>
      </c>
      <c r="AI1851" s="9">
        <f>SUMIF(Table1[[#Headers],[Steam Consumption]:[CHW Consumption_2]], "HW *",D1851:AE1851)</f>
        <v>0</v>
      </c>
      <c r="AJ1851" s="9">
        <f>SUMIF(Table1[[#Headers],[Steam Consumption]:[CHW Consumption_2]], "CHW*",D1851:AE1851)</f>
        <v>0</v>
      </c>
      <c r="AK1851" s="9">
        <f>SUMIF(Table1[[#Headers],[Steam Consumption]:[CHW Consumption_2]], "DW*",D1851:AE1851)</f>
        <v>0</v>
      </c>
      <c r="AL1851" s="9">
        <f>Table1[[#This Row],[Total Elec Consumption]]*3.412</f>
        <v>10651.240399999999</v>
      </c>
      <c r="AM1851" s="9">
        <f>Table1[[#This Row],[Total Gas Consumption]]*1</f>
        <v>0</v>
      </c>
      <c r="AN1851" s="9">
        <f>Table1[[#This Row],[Total Steam Consumption]]*950/1000</f>
        <v>0</v>
      </c>
      <c r="AO1851" s="9">
        <f>Table1[[#This Row],[Total HW Consumption]]</f>
        <v>0</v>
      </c>
      <c r="AP1851" s="9">
        <f>Table1[[#This Row],[Total CHW Consumption]]</f>
        <v>0</v>
      </c>
      <c r="AQ1851" s="9">
        <f>Table1[[#This Row],[Total DW Consumption]]*0</f>
        <v>0</v>
      </c>
      <c r="AR1851" s="9">
        <f>SUM(Table1[[#This Row],[Total Elec Energy]:[Total DW Energy]])</f>
        <v>10651.240399999999</v>
      </c>
      <c r="AS1851" s="7">
        <f>IFERROR(Table1[[#This Row],[Total Building Energy (kBTU)]]/Table1[[#This Row],[Building Area]],0)</f>
        <v>0.52306832981387807</v>
      </c>
    </row>
    <row r="1852" spans="1:45" x14ac:dyDescent="0.25">
      <c r="A1852" s="4">
        <v>44713</v>
      </c>
      <c r="B1852" t="s">
        <v>109</v>
      </c>
      <c r="C1852">
        <f>VLOOKUP(Table1[[#This Row],[Building]],Building_Areas,2,FALSE)</f>
        <v>30886</v>
      </c>
      <c r="E1852">
        <v>4699.2857142857138</v>
      </c>
      <c r="F1852">
        <v>16033.962857142849</v>
      </c>
      <c r="G1852">
        <v>0.51913368053949538</v>
      </c>
      <c r="K1852">
        <v>0</v>
      </c>
      <c r="N1852">
        <v>0</v>
      </c>
      <c r="AF1852" s="9">
        <f>SUMIF(Table1[[#Headers],[Steam Consumption]:[CHW Consumption_2]], "Elec*",D1852:AE1852)</f>
        <v>4699.2857142857138</v>
      </c>
      <c r="AG1852" s="9">
        <f>SUMIF(Table1[[#Headers],[Steam Consumption]:[CHW Consumption_2]], "Gas*",D1852:AE1852)</f>
        <v>0</v>
      </c>
      <c r="AH1852" s="9">
        <f>SUMIF(Table1[[#Headers],[Steam Consumption]:[CHW Consumption_2]], "Steam*",D1852:AE1852)</f>
        <v>0</v>
      </c>
      <c r="AI1852" s="9">
        <f>SUMIF(Table1[[#Headers],[Steam Consumption]:[CHW Consumption_2]], "HW *",D1852:AE1852)</f>
        <v>0</v>
      </c>
      <c r="AJ1852" s="9">
        <f>SUMIF(Table1[[#Headers],[Steam Consumption]:[CHW Consumption_2]], "CHW*",D1852:AE1852)</f>
        <v>0</v>
      </c>
      <c r="AK1852" s="9">
        <f>SUMIF(Table1[[#Headers],[Steam Consumption]:[CHW Consumption_2]], "DW*",D1852:AE1852)</f>
        <v>0</v>
      </c>
      <c r="AL1852" s="9">
        <f>Table1[[#This Row],[Total Elec Consumption]]*3.412</f>
        <v>16033.962857142855</v>
      </c>
      <c r="AM1852" s="9">
        <f>Table1[[#This Row],[Total Gas Consumption]]*1</f>
        <v>0</v>
      </c>
      <c r="AN1852" s="9">
        <f>Table1[[#This Row],[Total Steam Consumption]]*950/1000</f>
        <v>0</v>
      </c>
      <c r="AO1852" s="9">
        <f>Table1[[#This Row],[Total HW Consumption]]</f>
        <v>0</v>
      </c>
      <c r="AP1852" s="9">
        <f>Table1[[#This Row],[Total CHW Consumption]]</f>
        <v>0</v>
      </c>
      <c r="AQ1852" s="9">
        <f>Table1[[#This Row],[Total DW Consumption]]*0</f>
        <v>0</v>
      </c>
      <c r="AR1852" s="9">
        <f>SUM(Table1[[#This Row],[Total Elec Energy]:[Total DW Energy]])</f>
        <v>16033.962857142855</v>
      </c>
      <c r="AS1852" s="7">
        <f>IFERROR(Table1[[#This Row],[Total Building Energy (kBTU)]]/Table1[[#This Row],[Building Area]],0)</f>
        <v>0.51913368053949538</v>
      </c>
    </row>
    <row r="1853" spans="1:45" x14ac:dyDescent="0.25">
      <c r="A1853" s="4">
        <v>43221</v>
      </c>
      <c r="B1853" t="s">
        <v>73</v>
      </c>
      <c r="C1853">
        <f>VLOOKUP(Table1[[#This Row],[Building]],Building_Areas,2,FALSE)</f>
        <v>18360</v>
      </c>
      <c r="E1853">
        <v>2793.4444444444439</v>
      </c>
      <c r="F1853">
        <v>9531.2324444444439</v>
      </c>
      <c r="G1853">
        <v>0.51913030743161459</v>
      </c>
      <c r="AF1853" s="9">
        <f>SUMIF(Table1[[#Headers],[Steam Consumption]:[CHW Consumption_2]], "Elec*",D1853:AE1853)</f>
        <v>2793.4444444444439</v>
      </c>
      <c r="AG1853" s="9">
        <f>SUMIF(Table1[[#Headers],[Steam Consumption]:[CHW Consumption_2]], "Gas*",D1853:AE1853)</f>
        <v>0</v>
      </c>
      <c r="AH1853" s="9">
        <f>SUMIF(Table1[[#Headers],[Steam Consumption]:[CHW Consumption_2]], "Steam*",D1853:AE1853)</f>
        <v>0</v>
      </c>
      <c r="AI1853" s="9">
        <f>SUMIF(Table1[[#Headers],[Steam Consumption]:[CHW Consumption_2]], "HW *",D1853:AE1853)</f>
        <v>0</v>
      </c>
      <c r="AJ1853" s="9">
        <f>SUMIF(Table1[[#Headers],[Steam Consumption]:[CHW Consumption_2]], "CHW*",D1853:AE1853)</f>
        <v>0</v>
      </c>
      <c r="AK1853" s="9">
        <f>SUMIF(Table1[[#Headers],[Steam Consumption]:[CHW Consumption_2]], "DW*",D1853:AE1853)</f>
        <v>0</v>
      </c>
      <c r="AL1853" s="9">
        <f>Table1[[#This Row],[Total Elec Consumption]]*3.412</f>
        <v>9531.2324444444421</v>
      </c>
      <c r="AM1853" s="9">
        <f>Table1[[#This Row],[Total Gas Consumption]]*1</f>
        <v>0</v>
      </c>
      <c r="AN1853" s="9">
        <f>Table1[[#This Row],[Total Steam Consumption]]*950/1000</f>
        <v>0</v>
      </c>
      <c r="AO1853" s="9">
        <f>Table1[[#This Row],[Total HW Consumption]]</f>
        <v>0</v>
      </c>
      <c r="AP1853" s="9">
        <f>Table1[[#This Row],[Total CHW Consumption]]</f>
        <v>0</v>
      </c>
      <c r="AQ1853" s="9">
        <f>Table1[[#This Row],[Total DW Consumption]]*0</f>
        <v>0</v>
      </c>
      <c r="AR1853" s="9">
        <f>SUM(Table1[[#This Row],[Total Elec Energy]:[Total DW Energy]])</f>
        <v>9531.2324444444421</v>
      </c>
      <c r="AS1853" s="7">
        <f>IFERROR(Table1[[#This Row],[Total Building Energy (kBTU)]]/Table1[[#This Row],[Building Area]],0)</f>
        <v>0.51913030743161448</v>
      </c>
    </row>
    <row r="1854" spans="1:45" x14ac:dyDescent="0.25">
      <c r="A1854" s="4">
        <v>43800</v>
      </c>
      <c r="B1854" t="s">
        <v>77</v>
      </c>
      <c r="C1854">
        <f>VLOOKUP(Table1[[#This Row],[Building]],Building_Areas,2,FALSE)</f>
        <v>133990</v>
      </c>
      <c r="D1854">
        <v>0</v>
      </c>
      <c r="H1854">
        <v>20319.925925925931</v>
      </c>
      <c r="I1854">
        <v>0</v>
      </c>
      <c r="M1854">
        <v>0</v>
      </c>
      <c r="N1854">
        <v>0</v>
      </c>
      <c r="AF1854" s="9">
        <f>SUMIF(Table1[[#Headers],[Steam Consumption]:[CHW Consumption_2]], "Elec*",D1854:AE1854)</f>
        <v>20319.925925925931</v>
      </c>
      <c r="AG1854" s="9">
        <f>SUMIF(Table1[[#Headers],[Steam Consumption]:[CHW Consumption_2]], "Gas*",D1854:AE1854)</f>
        <v>0</v>
      </c>
      <c r="AH1854" s="9">
        <f>SUMIF(Table1[[#Headers],[Steam Consumption]:[CHW Consumption_2]], "Steam*",D1854:AE1854)</f>
        <v>0</v>
      </c>
      <c r="AI1854" s="9">
        <f>SUMIF(Table1[[#Headers],[Steam Consumption]:[CHW Consumption_2]], "HW *",D1854:AE1854)</f>
        <v>0</v>
      </c>
      <c r="AJ1854" s="9">
        <f>SUMIF(Table1[[#Headers],[Steam Consumption]:[CHW Consumption_2]], "CHW*",D1854:AE1854)</f>
        <v>0</v>
      </c>
      <c r="AK1854" s="9">
        <f>SUMIF(Table1[[#Headers],[Steam Consumption]:[CHW Consumption_2]], "DW*",D1854:AE1854)</f>
        <v>0</v>
      </c>
      <c r="AL1854" s="9">
        <f>Table1[[#This Row],[Total Elec Consumption]]*3.412</f>
        <v>69331.587259259279</v>
      </c>
      <c r="AM1854" s="9">
        <f>Table1[[#This Row],[Total Gas Consumption]]*1</f>
        <v>0</v>
      </c>
      <c r="AN1854" s="9">
        <f>Table1[[#This Row],[Total Steam Consumption]]*950/1000</f>
        <v>0</v>
      </c>
      <c r="AO1854" s="9">
        <f>Table1[[#This Row],[Total HW Consumption]]</f>
        <v>0</v>
      </c>
      <c r="AP1854" s="9">
        <f>Table1[[#This Row],[Total CHW Consumption]]</f>
        <v>0</v>
      </c>
      <c r="AQ1854" s="9">
        <f>Table1[[#This Row],[Total DW Consumption]]*0</f>
        <v>0</v>
      </c>
      <c r="AR1854" s="9">
        <f>SUM(Table1[[#This Row],[Total Elec Energy]:[Total DW Energy]])</f>
        <v>69331.587259259279</v>
      </c>
      <c r="AS1854" s="7">
        <f>IFERROR(Table1[[#This Row],[Total Building Energy (kBTU)]]/Table1[[#This Row],[Building Area]],0)</f>
        <v>0.51743851973475097</v>
      </c>
    </row>
    <row r="1855" spans="1:45" x14ac:dyDescent="0.25">
      <c r="A1855" s="4">
        <v>43525</v>
      </c>
      <c r="B1855" t="s">
        <v>118</v>
      </c>
      <c r="C1855">
        <f>VLOOKUP(Table1[[#This Row],[Building]],Building_Areas,2,FALSE)</f>
        <v>15616</v>
      </c>
      <c r="E1855">
        <v>2364.037037037037</v>
      </c>
      <c r="F1855">
        <v>8066.0943703703697</v>
      </c>
      <c r="G1855">
        <v>0.51652755957802055</v>
      </c>
      <c r="AF1855" s="9">
        <f>SUMIF(Table1[[#Headers],[Steam Consumption]:[CHW Consumption_2]], "Elec*",D1855:AE1855)</f>
        <v>2364.037037037037</v>
      </c>
      <c r="AG1855" s="9">
        <f>SUMIF(Table1[[#Headers],[Steam Consumption]:[CHW Consumption_2]], "Gas*",D1855:AE1855)</f>
        <v>0</v>
      </c>
      <c r="AH1855" s="9">
        <f>SUMIF(Table1[[#Headers],[Steam Consumption]:[CHW Consumption_2]], "Steam*",D1855:AE1855)</f>
        <v>0</v>
      </c>
      <c r="AI1855" s="9">
        <f>SUMIF(Table1[[#Headers],[Steam Consumption]:[CHW Consumption_2]], "HW *",D1855:AE1855)</f>
        <v>0</v>
      </c>
      <c r="AJ1855" s="9">
        <f>SUMIF(Table1[[#Headers],[Steam Consumption]:[CHW Consumption_2]], "CHW*",D1855:AE1855)</f>
        <v>0</v>
      </c>
      <c r="AK1855" s="9">
        <f>SUMIF(Table1[[#Headers],[Steam Consumption]:[CHW Consumption_2]], "DW*",D1855:AE1855)</f>
        <v>0</v>
      </c>
      <c r="AL1855" s="9">
        <f>Table1[[#This Row],[Total Elec Consumption]]*3.412</f>
        <v>8066.0943703703697</v>
      </c>
      <c r="AM1855" s="9">
        <f>Table1[[#This Row],[Total Gas Consumption]]*1</f>
        <v>0</v>
      </c>
      <c r="AN1855" s="9">
        <f>Table1[[#This Row],[Total Steam Consumption]]*950/1000</f>
        <v>0</v>
      </c>
      <c r="AO1855" s="9">
        <f>Table1[[#This Row],[Total HW Consumption]]</f>
        <v>0</v>
      </c>
      <c r="AP1855" s="9">
        <f>Table1[[#This Row],[Total CHW Consumption]]</f>
        <v>0</v>
      </c>
      <c r="AQ1855" s="9">
        <f>Table1[[#This Row],[Total DW Consumption]]*0</f>
        <v>0</v>
      </c>
      <c r="AR1855" s="9">
        <f>SUM(Table1[[#This Row],[Total Elec Energy]:[Total DW Energy]])</f>
        <v>8066.0943703703697</v>
      </c>
      <c r="AS1855" s="7">
        <f>IFERROR(Table1[[#This Row],[Total Building Energy (kBTU)]]/Table1[[#This Row],[Building Area]],0)</f>
        <v>0.51652755957802055</v>
      </c>
    </row>
    <row r="1856" spans="1:45" x14ac:dyDescent="0.25">
      <c r="A1856" s="4">
        <v>43891</v>
      </c>
      <c r="B1856" t="s">
        <v>115</v>
      </c>
      <c r="C1856">
        <f>VLOOKUP(Table1[[#This Row],[Building]],Building_Areas,2,FALSE)</f>
        <v>12876</v>
      </c>
      <c r="E1856">
        <v>1933.7586206896549</v>
      </c>
      <c r="F1856">
        <v>6597.9844137931032</v>
      </c>
      <c r="G1856">
        <v>0.51242500883761288</v>
      </c>
      <c r="AF1856" s="9">
        <f>SUMIF(Table1[[#Headers],[Steam Consumption]:[CHW Consumption_2]], "Elec*",D1856:AE1856)</f>
        <v>1933.7586206896549</v>
      </c>
      <c r="AG1856" s="9">
        <f>SUMIF(Table1[[#Headers],[Steam Consumption]:[CHW Consumption_2]], "Gas*",D1856:AE1856)</f>
        <v>0</v>
      </c>
      <c r="AH1856" s="9">
        <f>SUMIF(Table1[[#Headers],[Steam Consumption]:[CHW Consumption_2]], "Steam*",D1856:AE1856)</f>
        <v>0</v>
      </c>
      <c r="AI1856" s="9">
        <f>SUMIF(Table1[[#Headers],[Steam Consumption]:[CHW Consumption_2]], "HW *",D1856:AE1856)</f>
        <v>0</v>
      </c>
      <c r="AJ1856" s="9">
        <f>SUMIF(Table1[[#Headers],[Steam Consumption]:[CHW Consumption_2]], "CHW*",D1856:AE1856)</f>
        <v>0</v>
      </c>
      <c r="AK1856" s="9">
        <f>SUMIF(Table1[[#Headers],[Steam Consumption]:[CHW Consumption_2]], "DW*",D1856:AE1856)</f>
        <v>0</v>
      </c>
      <c r="AL1856" s="9">
        <f>Table1[[#This Row],[Total Elec Consumption]]*3.412</f>
        <v>6597.9844137931022</v>
      </c>
      <c r="AM1856" s="9">
        <f>Table1[[#This Row],[Total Gas Consumption]]*1</f>
        <v>0</v>
      </c>
      <c r="AN1856" s="9">
        <f>Table1[[#This Row],[Total Steam Consumption]]*950/1000</f>
        <v>0</v>
      </c>
      <c r="AO1856" s="9">
        <f>Table1[[#This Row],[Total HW Consumption]]</f>
        <v>0</v>
      </c>
      <c r="AP1856" s="9">
        <f>Table1[[#This Row],[Total CHW Consumption]]</f>
        <v>0</v>
      </c>
      <c r="AQ1856" s="9">
        <f>Table1[[#This Row],[Total DW Consumption]]*0</f>
        <v>0</v>
      </c>
      <c r="AR1856" s="9">
        <f>SUM(Table1[[#This Row],[Total Elec Energy]:[Total DW Energy]])</f>
        <v>6597.9844137931022</v>
      </c>
      <c r="AS1856" s="7">
        <f>IFERROR(Table1[[#This Row],[Total Building Energy (kBTU)]]/Table1[[#This Row],[Building Area]],0)</f>
        <v>0.51242500883761277</v>
      </c>
    </row>
    <row r="1857" spans="1:45" x14ac:dyDescent="0.25">
      <c r="A1857" s="4">
        <v>43770</v>
      </c>
      <c r="B1857" t="s">
        <v>115</v>
      </c>
      <c r="C1857">
        <f>VLOOKUP(Table1[[#This Row],[Building]],Building_Areas,2,FALSE)</f>
        <v>12876</v>
      </c>
      <c r="E1857">
        <v>1931.785714285714</v>
      </c>
      <c r="F1857">
        <v>6591.2528571428566</v>
      </c>
      <c r="G1857">
        <v>0.51190221009186521</v>
      </c>
      <c r="AF1857" s="9">
        <f>SUMIF(Table1[[#Headers],[Steam Consumption]:[CHW Consumption_2]], "Elec*",D1857:AE1857)</f>
        <v>1931.785714285714</v>
      </c>
      <c r="AG1857" s="9">
        <f>SUMIF(Table1[[#Headers],[Steam Consumption]:[CHW Consumption_2]], "Gas*",D1857:AE1857)</f>
        <v>0</v>
      </c>
      <c r="AH1857" s="9">
        <f>SUMIF(Table1[[#Headers],[Steam Consumption]:[CHW Consumption_2]], "Steam*",D1857:AE1857)</f>
        <v>0</v>
      </c>
      <c r="AI1857" s="9">
        <f>SUMIF(Table1[[#Headers],[Steam Consumption]:[CHW Consumption_2]], "HW *",D1857:AE1857)</f>
        <v>0</v>
      </c>
      <c r="AJ1857" s="9">
        <f>SUMIF(Table1[[#Headers],[Steam Consumption]:[CHW Consumption_2]], "CHW*",D1857:AE1857)</f>
        <v>0</v>
      </c>
      <c r="AK1857" s="9">
        <f>SUMIF(Table1[[#Headers],[Steam Consumption]:[CHW Consumption_2]], "DW*",D1857:AE1857)</f>
        <v>0</v>
      </c>
      <c r="AL1857" s="9">
        <f>Table1[[#This Row],[Total Elec Consumption]]*3.412</f>
        <v>6591.2528571428556</v>
      </c>
      <c r="AM1857" s="9">
        <f>Table1[[#This Row],[Total Gas Consumption]]*1</f>
        <v>0</v>
      </c>
      <c r="AN1857" s="9">
        <f>Table1[[#This Row],[Total Steam Consumption]]*950/1000</f>
        <v>0</v>
      </c>
      <c r="AO1857" s="9">
        <f>Table1[[#This Row],[Total HW Consumption]]</f>
        <v>0</v>
      </c>
      <c r="AP1857" s="9">
        <f>Table1[[#This Row],[Total CHW Consumption]]</f>
        <v>0</v>
      </c>
      <c r="AQ1857" s="9">
        <f>Table1[[#This Row],[Total DW Consumption]]*0</f>
        <v>0</v>
      </c>
      <c r="AR1857" s="9">
        <f>SUM(Table1[[#This Row],[Total Elec Energy]:[Total DW Energy]])</f>
        <v>6591.2528571428556</v>
      </c>
      <c r="AS1857" s="7">
        <f>IFERROR(Table1[[#This Row],[Total Building Energy (kBTU)]]/Table1[[#This Row],[Building Area]],0)</f>
        <v>0.5119022100918651</v>
      </c>
    </row>
    <row r="1858" spans="1:45" x14ac:dyDescent="0.25">
      <c r="A1858" s="4">
        <v>43191</v>
      </c>
      <c r="B1858" t="s">
        <v>73</v>
      </c>
      <c r="C1858">
        <f>VLOOKUP(Table1[[#This Row],[Building]],Building_Areas,2,FALSE)</f>
        <v>18360</v>
      </c>
      <c r="E1858">
        <v>2744</v>
      </c>
      <c r="F1858">
        <v>9362.5280000000002</v>
      </c>
      <c r="G1858">
        <v>0.50994161220043577</v>
      </c>
      <c r="AF1858" s="9">
        <f>SUMIF(Table1[[#Headers],[Steam Consumption]:[CHW Consumption_2]], "Elec*",D1858:AE1858)</f>
        <v>2744</v>
      </c>
      <c r="AG1858" s="9">
        <f>SUMIF(Table1[[#Headers],[Steam Consumption]:[CHW Consumption_2]], "Gas*",D1858:AE1858)</f>
        <v>0</v>
      </c>
      <c r="AH1858" s="9">
        <f>SUMIF(Table1[[#Headers],[Steam Consumption]:[CHW Consumption_2]], "Steam*",D1858:AE1858)</f>
        <v>0</v>
      </c>
      <c r="AI1858" s="9">
        <f>SUMIF(Table1[[#Headers],[Steam Consumption]:[CHW Consumption_2]], "HW *",D1858:AE1858)</f>
        <v>0</v>
      </c>
      <c r="AJ1858" s="9">
        <f>SUMIF(Table1[[#Headers],[Steam Consumption]:[CHW Consumption_2]], "CHW*",D1858:AE1858)</f>
        <v>0</v>
      </c>
      <c r="AK1858" s="9">
        <f>SUMIF(Table1[[#Headers],[Steam Consumption]:[CHW Consumption_2]], "DW*",D1858:AE1858)</f>
        <v>0</v>
      </c>
      <c r="AL1858" s="9">
        <f>Table1[[#This Row],[Total Elec Consumption]]*3.412</f>
        <v>9362.5280000000002</v>
      </c>
      <c r="AM1858" s="9">
        <f>Table1[[#This Row],[Total Gas Consumption]]*1</f>
        <v>0</v>
      </c>
      <c r="AN1858" s="9">
        <f>Table1[[#This Row],[Total Steam Consumption]]*950/1000</f>
        <v>0</v>
      </c>
      <c r="AO1858" s="9">
        <f>Table1[[#This Row],[Total HW Consumption]]</f>
        <v>0</v>
      </c>
      <c r="AP1858" s="9">
        <f>Table1[[#This Row],[Total CHW Consumption]]</f>
        <v>0</v>
      </c>
      <c r="AQ1858" s="9">
        <f>Table1[[#This Row],[Total DW Consumption]]*0</f>
        <v>0</v>
      </c>
      <c r="AR1858" s="9">
        <f>SUM(Table1[[#This Row],[Total Elec Energy]:[Total DW Energy]])</f>
        <v>9362.5280000000002</v>
      </c>
      <c r="AS1858" s="7">
        <f>IFERROR(Table1[[#This Row],[Total Building Energy (kBTU)]]/Table1[[#This Row],[Building Area]],0)</f>
        <v>0.50994161220043577</v>
      </c>
    </row>
    <row r="1859" spans="1:45" x14ac:dyDescent="0.25">
      <c r="A1859" s="4">
        <v>43132</v>
      </c>
      <c r="B1859" t="s">
        <v>118</v>
      </c>
      <c r="C1859">
        <f>VLOOKUP(Table1[[#This Row],[Building]],Building_Areas,2,FALSE)</f>
        <v>15616</v>
      </c>
      <c r="E1859">
        <v>2318</v>
      </c>
      <c r="F1859">
        <v>7909.0159999999996</v>
      </c>
      <c r="G1859">
        <v>0.50646875000000002</v>
      </c>
      <c r="AF1859" s="9">
        <f>SUMIF(Table1[[#Headers],[Steam Consumption]:[CHW Consumption_2]], "Elec*",D1859:AE1859)</f>
        <v>2318</v>
      </c>
      <c r="AG1859" s="9">
        <f>SUMIF(Table1[[#Headers],[Steam Consumption]:[CHW Consumption_2]], "Gas*",D1859:AE1859)</f>
        <v>0</v>
      </c>
      <c r="AH1859" s="9">
        <f>SUMIF(Table1[[#Headers],[Steam Consumption]:[CHW Consumption_2]], "Steam*",D1859:AE1859)</f>
        <v>0</v>
      </c>
      <c r="AI1859" s="9">
        <f>SUMIF(Table1[[#Headers],[Steam Consumption]:[CHW Consumption_2]], "HW *",D1859:AE1859)</f>
        <v>0</v>
      </c>
      <c r="AJ1859" s="9">
        <f>SUMIF(Table1[[#Headers],[Steam Consumption]:[CHW Consumption_2]], "CHW*",D1859:AE1859)</f>
        <v>0</v>
      </c>
      <c r="AK1859" s="9">
        <f>SUMIF(Table1[[#Headers],[Steam Consumption]:[CHW Consumption_2]], "DW*",D1859:AE1859)</f>
        <v>0</v>
      </c>
      <c r="AL1859" s="9">
        <f>Table1[[#This Row],[Total Elec Consumption]]*3.412</f>
        <v>7909.0159999999996</v>
      </c>
      <c r="AM1859" s="9">
        <f>Table1[[#This Row],[Total Gas Consumption]]*1</f>
        <v>0</v>
      </c>
      <c r="AN1859" s="9">
        <f>Table1[[#This Row],[Total Steam Consumption]]*950/1000</f>
        <v>0</v>
      </c>
      <c r="AO1859" s="9">
        <f>Table1[[#This Row],[Total HW Consumption]]</f>
        <v>0</v>
      </c>
      <c r="AP1859" s="9">
        <f>Table1[[#This Row],[Total CHW Consumption]]</f>
        <v>0</v>
      </c>
      <c r="AQ1859" s="9">
        <f>Table1[[#This Row],[Total DW Consumption]]*0</f>
        <v>0</v>
      </c>
      <c r="AR1859" s="9">
        <f>SUM(Table1[[#This Row],[Total Elec Energy]:[Total DW Energy]])</f>
        <v>7909.0159999999996</v>
      </c>
      <c r="AS1859" s="7">
        <f>IFERROR(Table1[[#This Row],[Total Building Energy (kBTU)]]/Table1[[#This Row],[Building Area]],0)</f>
        <v>0.50646875000000002</v>
      </c>
    </row>
    <row r="1860" spans="1:45" x14ac:dyDescent="0.25">
      <c r="A1860" s="4">
        <v>43160</v>
      </c>
      <c r="B1860" t="s">
        <v>73</v>
      </c>
      <c r="C1860">
        <f>VLOOKUP(Table1[[#This Row],[Building]],Building_Areas,2,FALSE)</f>
        <v>18360</v>
      </c>
      <c r="E1860">
        <v>2721.3571428571431</v>
      </c>
      <c r="F1860">
        <v>9285.2705714285712</v>
      </c>
      <c r="G1860">
        <v>0.50573369125427947</v>
      </c>
      <c r="AF1860" s="9">
        <f>SUMIF(Table1[[#Headers],[Steam Consumption]:[CHW Consumption_2]], "Elec*",D1860:AE1860)</f>
        <v>2721.3571428571431</v>
      </c>
      <c r="AG1860" s="9">
        <f>SUMIF(Table1[[#Headers],[Steam Consumption]:[CHW Consumption_2]], "Gas*",D1860:AE1860)</f>
        <v>0</v>
      </c>
      <c r="AH1860" s="9">
        <f>SUMIF(Table1[[#Headers],[Steam Consumption]:[CHW Consumption_2]], "Steam*",D1860:AE1860)</f>
        <v>0</v>
      </c>
      <c r="AI1860" s="9">
        <f>SUMIF(Table1[[#Headers],[Steam Consumption]:[CHW Consumption_2]], "HW *",D1860:AE1860)</f>
        <v>0</v>
      </c>
      <c r="AJ1860" s="9">
        <f>SUMIF(Table1[[#Headers],[Steam Consumption]:[CHW Consumption_2]], "CHW*",D1860:AE1860)</f>
        <v>0</v>
      </c>
      <c r="AK1860" s="9">
        <f>SUMIF(Table1[[#Headers],[Steam Consumption]:[CHW Consumption_2]], "DW*",D1860:AE1860)</f>
        <v>0</v>
      </c>
      <c r="AL1860" s="9">
        <f>Table1[[#This Row],[Total Elec Consumption]]*3.412</f>
        <v>9285.2705714285712</v>
      </c>
      <c r="AM1860" s="9">
        <f>Table1[[#This Row],[Total Gas Consumption]]*1</f>
        <v>0</v>
      </c>
      <c r="AN1860" s="9">
        <f>Table1[[#This Row],[Total Steam Consumption]]*950/1000</f>
        <v>0</v>
      </c>
      <c r="AO1860" s="9">
        <f>Table1[[#This Row],[Total HW Consumption]]</f>
        <v>0</v>
      </c>
      <c r="AP1860" s="9">
        <f>Table1[[#This Row],[Total CHW Consumption]]</f>
        <v>0</v>
      </c>
      <c r="AQ1860" s="9">
        <f>Table1[[#This Row],[Total DW Consumption]]*0</f>
        <v>0</v>
      </c>
      <c r="AR1860" s="9">
        <f>SUM(Table1[[#This Row],[Total Elec Energy]:[Total DW Energy]])</f>
        <v>9285.2705714285712</v>
      </c>
      <c r="AS1860" s="7">
        <f>IFERROR(Table1[[#This Row],[Total Building Energy (kBTU)]]/Table1[[#This Row],[Building Area]],0)</f>
        <v>0.50573369125427947</v>
      </c>
    </row>
    <row r="1861" spans="1:45" x14ac:dyDescent="0.25">
      <c r="A1861" s="4">
        <v>44652</v>
      </c>
      <c r="B1861" t="s">
        <v>109</v>
      </c>
      <c r="C1861">
        <f>VLOOKUP(Table1[[#This Row],[Building]],Building_Areas,2,FALSE)</f>
        <v>30886</v>
      </c>
      <c r="E1861">
        <v>4572.6923076923076</v>
      </c>
      <c r="F1861">
        <v>15602.026153846149</v>
      </c>
      <c r="G1861">
        <v>0.5051488102650441</v>
      </c>
      <c r="K1861">
        <v>0</v>
      </c>
      <c r="N1861">
        <v>0</v>
      </c>
      <c r="AF1861" s="9">
        <f>SUMIF(Table1[[#Headers],[Steam Consumption]:[CHW Consumption_2]], "Elec*",D1861:AE1861)</f>
        <v>4572.6923076923076</v>
      </c>
      <c r="AG1861" s="9">
        <f>SUMIF(Table1[[#Headers],[Steam Consumption]:[CHW Consumption_2]], "Gas*",D1861:AE1861)</f>
        <v>0</v>
      </c>
      <c r="AH1861" s="9">
        <f>SUMIF(Table1[[#Headers],[Steam Consumption]:[CHW Consumption_2]], "Steam*",D1861:AE1861)</f>
        <v>0</v>
      </c>
      <c r="AI1861" s="9">
        <f>SUMIF(Table1[[#Headers],[Steam Consumption]:[CHW Consumption_2]], "HW *",D1861:AE1861)</f>
        <v>0</v>
      </c>
      <c r="AJ1861" s="9">
        <f>SUMIF(Table1[[#Headers],[Steam Consumption]:[CHW Consumption_2]], "CHW*",D1861:AE1861)</f>
        <v>0</v>
      </c>
      <c r="AK1861" s="9">
        <f>SUMIF(Table1[[#Headers],[Steam Consumption]:[CHW Consumption_2]], "DW*",D1861:AE1861)</f>
        <v>0</v>
      </c>
      <c r="AL1861" s="9">
        <f>Table1[[#This Row],[Total Elec Consumption]]*3.412</f>
        <v>15602.026153846153</v>
      </c>
      <c r="AM1861" s="9">
        <f>Table1[[#This Row],[Total Gas Consumption]]*1</f>
        <v>0</v>
      </c>
      <c r="AN1861" s="9">
        <f>Table1[[#This Row],[Total Steam Consumption]]*950/1000</f>
        <v>0</v>
      </c>
      <c r="AO1861" s="9">
        <f>Table1[[#This Row],[Total HW Consumption]]</f>
        <v>0</v>
      </c>
      <c r="AP1861" s="9">
        <f>Table1[[#This Row],[Total CHW Consumption]]</f>
        <v>0</v>
      </c>
      <c r="AQ1861" s="9">
        <f>Table1[[#This Row],[Total DW Consumption]]*0</f>
        <v>0</v>
      </c>
      <c r="AR1861" s="9">
        <f>SUM(Table1[[#This Row],[Total Elec Energy]:[Total DW Energy]])</f>
        <v>15602.026153846153</v>
      </c>
      <c r="AS1861" s="7">
        <f>IFERROR(Table1[[#This Row],[Total Building Energy (kBTU)]]/Table1[[#This Row],[Building Area]],0)</f>
        <v>0.5051488102650441</v>
      </c>
    </row>
    <row r="1862" spans="1:45" x14ac:dyDescent="0.25">
      <c r="A1862" s="4">
        <v>43862</v>
      </c>
      <c r="B1862" t="s">
        <v>118</v>
      </c>
      <c r="C1862">
        <f>VLOOKUP(Table1[[#This Row],[Building]],Building_Areas,2,FALSE)</f>
        <v>15616</v>
      </c>
      <c r="E1862">
        <v>2304.6470588235288</v>
      </c>
      <c r="F1862">
        <v>7863.4557647058818</v>
      </c>
      <c r="G1862">
        <v>0.50355121444069428</v>
      </c>
      <c r="AF1862" s="9">
        <f>SUMIF(Table1[[#Headers],[Steam Consumption]:[CHW Consumption_2]], "Elec*",D1862:AE1862)</f>
        <v>2304.6470588235288</v>
      </c>
      <c r="AG1862" s="9">
        <f>SUMIF(Table1[[#Headers],[Steam Consumption]:[CHW Consumption_2]], "Gas*",D1862:AE1862)</f>
        <v>0</v>
      </c>
      <c r="AH1862" s="9">
        <f>SUMIF(Table1[[#Headers],[Steam Consumption]:[CHW Consumption_2]], "Steam*",D1862:AE1862)</f>
        <v>0</v>
      </c>
      <c r="AI1862" s="9">
        <f>SUMIF(Table1[[#Headers],[Steam Consumption]:[CHW Consumption_2]], "HW *",D1862:AE1862)</f>
        <v>0</v>
      </c>
      <c r="AJ1862" s="9">
        <f>SUMIF(Table1[[#Headers],[Steam Consumption]:[CHW Consumption_2]], "CHW*",D1862:AE1862)</f>
        <v>0</v>
      </c>
      <c r="AK1862" s="9">
        <f>SUMIF(Table1[[#Headers],[Steam Consumption]:[CHW Consumption_2]], "DW*",D1862:AE1862)</f>
        <v>0</v>
      </c>
      <c r="AL1862" s="9">
        <f>Table1[[#This Row],[Total Elec Consumption]]*3.412</f>
        <v>7863.45576470588</v>
      </c>
      <c r="AM1862" s="9">
        <f>Table1[[#This Row],[Total Gas Consumption]]*1</f>
        <v>0</v>
      </c>
      <c r="AN1862" s="9">
        <f>Table1[[#This Row],[Total Steam Consumption]]*950/1000</f>
        <v>0</v>
      </c>
      <c r="AO1862" s="9">
        <f>Table1[[#This Row],[Total HW Consumption]]</f>
        <v>0</v>
      </c>
      <c r="AP1862" s="9">
        <f>Table1[[#This Row],[Total CHW Consumption]]</f>
        <v>0</v>
      </c>
      <c r="AQ1862" s="9">
        <f>Table1[[#This Row],[Total DW Consumption]]*0</f>
        <v>0</v>
      </c>
      <c r="AR1862" s="9">
        <f>SUM(Table1[[#This Row],[Total Elec Energy]:[Total DW Energy]])</f>
        <v>7863.45576470588</v>
      </c>
      <c r="AS1862" s="7">
        <f>IFERROR(Table1[[#This Row],[Total Building Energy (kBTU)]]/Table1[[#This Row],[Building Area]],0)</f>
        <v>0.50355121444069417</v>
      </c>
    </row>
    <row r="1863" spans="1:45" x14ac:dyDescent="0.25">
      <c r="A1863" s="4">
        <v>44013</v>
      </c>
      <c r="B1863" t="s">
        <v>115</v>
      </c>
      <c r="C1863">
        <f>VLOOKUP(Table1[[#This Row],[Building]],Building_Areas,2,FALSE)</f>
        <v>12876</v>
      </c>
      <c r="E1863">
        <v>1891</v>
      </c>
      <c r="F1863">
        <v>6452.0919999999996</v>
      </c>
      <c r="G1863">
        <v>0.50109443926685304</v>
      </c>
      <c r="AF1863" s="9">
        <f>SUMIF(Table1[[#Headers],[Steam Consumption]:[CHW Consumption_2]], "Elec*",D1863:AE1863)</f>
        <v>1891</v>
      </c>
      <c r="AG1863" s="9">
        <f>SUMIF(Table1[[#Headers],[Steam Consumption]:[CHW Consumption_2]], "Gas*",D1863:AE1863)</f>
        <v>0</v>
      </c>
      <c r="AH1863" s="9">
        <f>SUMIF(Table1[[#Headers],[Steam Consumption]:[CHW Consumption_2]], "Steam*",D1863:AE1863)</f>
        <v>0</v>
      </c>
      <c r="AI1863" s="9">
        <f>SUMIF(Table1[[#Headers],[Steam Consumption]:[CHW Consumption_2]], "HW *",D1863:AE1863)</f>
        <v>0</v>
      </c>
      <c r="AJ1863" s="9">
        <f>SUMIF(Table1[[#Headers],[Steam Consumption]:[CHW Consumption_2]], "CHW*",D1863:AE1863)</f>
        <v>0</v>
      </c>
      <c r="AK1863" s="9">
        <f>SUMIF(Table1[[#Headers],[Steam Consumption]:[CHW Consumption_2]], "DW*",D1863:AE1863)</f>
        <v>0</v>
      </c>
      <c r="AL1863" s="9">
        <f>Table1[[#This Row],[Total Elec Consumption]]*3.412</f>
        <v>6452.0919999999996</v>
      </c>
      <c r="AM1863" s="9">
        <f>Table1[[#This Row],[Total Gas Consumption]]*1</f>
        <v>0</v>
      </c>
      <c r="AN1863" s="9">
        <f>Table1[[#This Row],[Total Steam Consumption]]*950/1000</f>
        <v>0</v>
      </c>
      <c r="AO1863" s="9">
        <f>Table1[[#This Row],[Total HW Consumption]]</f>
        <v>0</v>
      </c>
      <c r="AP1863" s="9">
        <f>Table1[[#This Row],[Total CHW Consumption]]</f>
        <v>0</v>
      </c>
      <c r="AQ1863" s="9">
        <f>Table1[[#This Row],[Total DW Consumption]]*0</f>
        <v>0</v>
      </c>
      <c r="AR1863" s="9">
        <f>SUM(Table1[[#This Row],[Total Elec Energy]:[Total DW Energy]])</f>
        <v>6452.0919999999996</v>
      </c>
      <c r="AS1863" s="7">
        <f>IFERROR(Table1[[#This Row],[Total Building Energy (kBTU)]]/Table1[[#This Row],[Building Area]],0)</f>
        <v>0.50109443926685304</v>
      </c>
    </row>
    <row r="1864" spans="1:45" x14ac:dyDescent="0.25">
      <c r="A1864" s="4">
        <v>44621</v>
      </c>
      <c r="B1864" t="s">
        <v>109</v>
      </c>
      <c r="C1864">
        <f>VLOOKUP(Table1[[#This Row],[Building]],Building_Areas,2,FALSE)</f>
        <v>30886</v>
      </c>
      <c r="E1864">
        <v>4503.5517241379312</v>
      </c>
      <c r="F1864">
        <v>15366.11848275862</v>
      </c>
      <c r="G1864">
        <v>0.49751079721422709</v>
      </c>
      <c r="K1864">
        <v>0</v>
      </c>
      <c r="N1864">
        <v>0</v>
      </c>
      <c r="AF1864" s="9">
        <f>SUMIF(Table1[[#Headers],[Steam Consumption]:[CHW Consumption_2]], "Elec*",D1864:AE1864)</f>
        <v>4503.5517241379312</v>
      </c>
      <c r="AG1864" s="9">
        <f>SUMIF(Table1[[#Headers],[Steam Consumption]:[CHW Consumption_2]], "Gas*",D1864:AE1864)</f>
        <v>0</v>
      </c>
      <c r="AH1864" s="9">
        <f>SUMIF(Table1[[#Headers],[Steam Consumption]:[CHW Consumption_2]], "Steam*",D1864:AE1864)</f>
        <v>0</v>
      </c>
      <c r="AI1864" s="9">
        <f>SUMIF(Table1[[#Headers],[Steam Consumption]:[CHW Consumption_2]], "HW *",D1864:AE1864)</f>
        <v>0</v>
      </c>
      <c r="AJ1864" s="9">
        <f>SUMIF(Table1[[#Headers],[Steam Consumption]:[CHW Consumption_2]], "CHW*",D1864:AE1864)</f>
        <v>0</v>
      </c>
      <c r="AK1864" s="9">
        <f>SUMIF(Table1[[#Headers],[Steam Consumption]:[CHW Consumption_2]], "DW*",D1864:AE1864)</f>
        <v>0</v>
      </c>
      <c r="AL1864" s="9">
        <f>Table1[[#This Row],[Total Elec Consumption]]*3.412</f>
        <v>15366.11848275862</v>
      </c>
      <c r="AM1864" s="9">
        <f>Table1[[#This Row],[Total Gas Consumption]]*1</f>
        <v>0</v>
      </c>
      <c r="AN1864" s="9">
        <f>Table1[[#This Row],[Total Steam Consumption]]*950/1000</f>
        <v>0</v>
      </c>
      <c r="AO1864" s="9">
        <f>Table1[[#This Row],[Total HW Consumption]]</f>
        <v>0</v>
      </c>
      <c r="AP1864" s="9">
        <f>Table1[[#This Row],[Total CHW Consumption]]</f>
        <v>0</v>
      </c>
      <c r="AQ1864" s="9">
        <f>Table1[[#This Row],[Total DW Consumption]]*0</f>
        <v>0</v>
      </c>
      <c r="AR1864" s="9">
        <f>SUM(Table1[[#This Row],[Total Elec Energy]:[Total DW Energy]])</f>
        <v>15366.11848275862</v>
      </c>
      <c r="AS1864" s="7">
        <f>IFERROR(Table1[[#This Row],[Total Building Energy (kBTU)]]/Table1[[#This Row],[Building Area]],0)</f>
        <v>0.49751079721422714</v>
      </c>
    </row>
    <row r="1865" spans="1:45" x14ac:dyDescent="0.25">
      <c r="A1865" s="4">
        <v>44743</v>
      </c>
      <c r="B1865" t="s">
        <v>194</v>
      </c>
      <c r="C1865">
        <f>VLOOKUP(Table1[[#This Row],[Building]],Building_Areas,2,FALSE)</f>
        <v>93667</v>
      </c>
      <c r="F1865">
        <v>973803.74399999995</v>
      </c>
      <c r="G1865">
        <v>10.396444254646781</v>
      </c>
      <c r="H1865">
        <v>0</v>
      </c>
      <c r="I1865">
        <v>13443.66666666667</v>
      </c>
      <c r="K1865">
        <v>620</v>
      </c>
      <c r="L1865">
        <v>927933.33333333326</v>
      </c>
      <c r="AF1865" s="9">
        <f>SUMIF(Table1[[#Headers],[Steam Consumption]:[CHW Consumption_2]], "Elec*",D1865:AE1865)</f>
        <v>13443.66666666667</v>
      </c>
      <c r="AG1865" s="9">
        <f>SUMIF(Table1[[#Headers],[Steam Consumption]:[CHW Consumption_2]], "Gas*",D1865:AE1865)</f>
        <v>0</v>
      </c>
      <c r="AH1865" s="9">
        <f>SUMIF(Table1[[#Headers],[Steam Consumption]:[CHW Consumption_2]], "Steam*",D1865:AE1865)</f>
        <v>0</v>
      </c>
      <c r="AI1865" s="9">
        <f>SUMIF(Table1[[#Headers],[Steam Consumption]:[CHW Consumption_2]], "HW *",D1865:AE1865)</f>
        <v>620</v>
      </c>
      <c r="AJ1865" s="9">
        <f>SUMIF(Table1[[#Headers],[Steam Consumption]:[CHW Consumption_2]], "CHW*",D1865:AE1865)</f>
        <v>0</v>
      </c>
      <c r="AK1865" s="9">
        <f>SUMIF(Table1[[#Headers],[Steam Consumption]:[CHW Consumption_2]], "DW*",D1865:AE1865)</f>
        <v>927933.33333333326</v>
      </c>
      <c r="AL1865" s="9">
        <f>Table1[[#This Row],[Total Elec Consumption]]*3.412</f>
        <v>45869.790666666675</v>
      </c>
      <c r="AM1865" s="9">
        <f>Table1[[#This Row],[Total Gas Consumption]]*1</f>
        <v>0</v>
      </c>
      <c r="AN1865" s="9">
        <f>Table1[[#This Row],[Total Steam Consumption]]*950/1000</f>
        <v>0</v>
      </c>
      <c r="AO1865" s="9">
        <f>Table1[[#This Row],[Total HW Consumption]]</f>
        <v>620</v>
      </c>
      <c r="AP1865" s="9">
        <f>Table1[[#This Row],[Total CHW Consumption]]</f>
        <v>0</v>
      </c>
      <c r="AQ1865" s="9">
        <f>Table1[[#This Row],[Total DW Consumption]]*0</f>
        <v>0</v>
      </c>
      <c r="AR1865" s="9">
        <f>SUM(Table1[[#This Row],[Total Elec Energy]:[Total DW Energy]])</f>
        <v>46489.790666666675</v>
      </c>
      <c r="AS1865" s="7">
        <f>IFERROR(Table1[[#This Row],[Total Building Energy (kBTU)]]/Table1[[#This Row],[Building Area]],0)</f>
        <v>0.49633051839673176</v>
      </c>
    </row>
    <row r="1866" spans="1:45" x14ac:dyDescent="0.25">
      <c r="A1866" s="4">
        <v>43983</v>
      </c>
      <c r="B1866" t="s">
        <v>124</v>
      </c>
      <c r="C1866">
        <f>VLOOKUP(Table1[[#This Row],[Building]],Building_Areas,2,FALSE)</f>
        <v>33317</v>
      </c>
      <c r="E1866">
        <v>4831.0714285714284</v>
      </c>
      <c r="F1866">
        <v>16483.615714285708</v>
      </c>
      <c r="G1866">
        <v>0.49475089936926231</v>
      </c>
      <c r="J1866">
        <v>0</v>
      </c>
      <c r="AF1866" s="9">
        <f>SUMIF(Table1[[#Headers],[Steam Consumption]:[CHW Consumption_2]], "Elec*",D1866:AE1866)</f>
        <v>4831.0714285714284</v>
      </c>
      <c r="AG1866" s="9">
        <f>SUMIF(Table1[[#Headers],[Steam Consumption]:[CHW Consumption_2]], "Gas*",D1866:AE1866)</f>
        <v>0</v>
      </c>
      <c r="AH1866" s="9">
        <f>SUMIF(Table1[[#Headers],[Steam Consumption]:[CHW Consumption_2]], "Steam*",D1866:AE1866)</f>
        <v>0</v>
      </c>
      <c r="AI1866" s="9">
        <f>SUMIF(Table1[[#Headers],[Steam Consumption]:[CHW Consumption_2]], "HW *",D1866:AE1866)</f>
        <v>0</v>
      </c>
      <c r="AJ1866" s="9">
        <f>SUMIF(Table1[[#Headers],[Steam Consumption]:[CHW Consumption_2]], "CHW*",D1866:AE1866)</f>
        <v>0</v>
      </c>
      <c r="AK1866" s="9">
        <f>SUMIF(Table1[[#Headers],[Steam Consumption]:[CHW Consumption_2]], "DW*",D1866:AE1866)</f>
        <v>0</v>
      </c>
      <c r="AL1866" s="9">
        <f>Table1[[#This Row],[Total Elec Consumption]]*3.412</f>
        <v>16483.615714285712</v>
      </c>
      <c r="AM1866" s="9">
        <f>Table1[[#This Row],[Total Gas Consumption]]*1</f>
        <v>0</v>
      </c>
      <c r="AN1866" s="9">
        <f>Table1[[#This Row],[Total Steam Consumption]]*950/1000</f>
        <v>0</v>
      </c>
      <c r="AO1866" s="9">
        <f>Table1[[#This Row],[Total HW Consumption]]</f>
        <v>0</v>
      </c>
      <c r="AP1866" s="9">
        <f>Table1[[#This Row],[Total CHW Consumption]]</f>
        <v>0</v>
      </c>
      <c r="AQ1866" s="9">
        <f>Table1[[#This Row],[Total DW Consumption]]*0</f>
        <v>0</v>
      </c>
      <c r="AR1866" s="9">
        <f>SUM(Table1[[#This Row],[Total Elec Energy]:[Total DW Energy]])</f>
        <v>16483.615714285712</v>
      </c>
      <c r="AS1866" s="7">
        <f>IFERROR(Table1[[#This Row],[Total Building Energy (kBTU)]]/Table1[[#This Row],[Building Area]],0)</f>
        <v>0.49475089936926231</v>
      </c>
    </row>
    <row r="1867" spans="1:45" x14ac:dyDescent="0.25">
      <c r="A1867" s="4">
        <v>43922</v>
      </c>
      <c r="B1867" t="s">
        <v>80</v>
      </c>
      <c r="C1867">
        <f>VLOOKUP(Table1[[#This Row],[Building]],Building_Areas,2,FALSE)</f>
        <v>92978</v>
      </c>
      <c r="D1867">
        <v>0</v>
      </c>
      <c r="F1867">
        <v>45824.784761904768</v>
      </c>
      <c r="G1867">
        <v>0.49285621073699981</v>
      </c>
      <c r="H1867">
        <v>7067.1428571428578</v>
      </c>
      <c r="I1867">
        <v>6363.333333333333</v>
      </c>
      <c r="L1867">
        <v>0</v>
      </c>
      <c r="AF1867" s="9">
        <f>SUMIF(Table1[[#Headers],[Steam Consumption]:[CHW Consumption_2]], "Elec*",D1867:AE1867)</f>
        <v>13430.476190476191</v>
      </c>
      <c r="AG1867" s="9">
        <f>SUMIF(Table1[[#Headers],[Steam Consumption]:[CHW Consumption_2]], "Gas*",D1867:AE1867)</f>
        <v>0</v>
      </c>
      <c r="AH1867" s="9">
        <f>SUMIF(Table1[[#Headers],[Steam Consumption]:[CHW Consumption_2]], "Steam*",D1867:AE1867)</f>
        <v>0</v>
      </c>
      <c r="AI1867" s="9">
        <f>SUMIF(Table1[[#Headers],[Steam Consumption]:[CHW Consumption_2]], "HW *",D1867:AE1867)</f>
        <v>0</v>
      </c>
      <c r="AJ1867" s="9">
        <f>SUMIF(Table1[[#Headers],[Steam Consumption]:[CHW Consumption_2]], "CHW*",D1867:AE1867)</f>
        <v>0</v>
      </c>
      <c r="AK1867" s="9">
        <f>SUMIF(Table1[[#Headers],[Steam Consumption]:[CHW Consumption_2]], "DW*",D1867:AE1867)</f>
        <v>0</v>
      </c>
      <c r="AL1867" s="9">
        <f>Table1[[#This Row],[Total Elec Consumption]]*3.412</f>
        <v>45824.784761904761</v>
      </c>
      <c r="AM1867" s="9">
        <f>Table1[[#This Row],[Total Gas Consumption]]*1</f>
        <v>0</v>
      </c>
      <c r="AN1867" s="9">
        <f>Table1[[#This Row],[Total Steam Consumption]]*950/1000</f>
        <v>0</v>
      </c>
      <c r="AO1867" s="9">
        <f>Table1[[#This Row],[Total HW Consumption]]</f>
        <v>0</v>
      </c>
      <c r="AP1867" s="9">
        <f>Table1[[#This Row],[Total CHW Consumption]]</f>
        <v>0</v>
      </c>
      <c r="AQ1867" s="9">
        <f>Table1[[#This Row],[Total DW Consumption]]*0</f>
        <v>0</v>
      </c>
      <c r="AR1867" s="9">
        <f>SUM(Table1[[#This Row],[Total Elec Energy]:[Total DW Energy]])</f>
        <v>45824.784761904761</v>
      </c>
      <c r="AS1867" s="7">
        <f>IFERROR(Table1[[#This Row],[Total Building Energy (kBTU)]]/Table1[[#This Row],[Building Area]],0)</f>
        <v>0.4928562107369997</v>
      </c>
    </row>
    <row r="1868" spans="1:45" x14ac:dyDescent="0.25">
      <c r="A1868" s="4">
        <v>44228</v>
      </c>
      <c r="B1868" t="s">
        <v>118</v>
      </c>
      <c r="C1868">
        <f>VLOOKUP(Table1[[#This Row],[Building]],Building_Areas,2,FALSE)</f>
        <v>15616</v>
      </c>
      <c r="E1868">
        <v>2253.44</v>
      </c>
      <c r="F1868">
        <v>7688.7372800000003</v>
      </c>
      <c r="G1868">
        <v>0.49236278688524587</v>
      </c>
      <c r="AF1868" s="9">
        <f>SUMIF(Table1[[#Headers],[Steam Consumption]:[CHW Consumption_2]], "Elec*",D1868:AE1868)</f>
        <v>2253.44</v>
      </c>
      <c r="AG1868" s="9">
        <f>SUMIF(Table1[[#Headers],[Steam Consumption]:[CHW Consumption_2]], "Gas*",D1868:AE1868)</f>
        <v>0</v>
      </c>
      <c r="AH1868" s="9">
        <f>SUMIF(Table1[[#Headers],[Steam Consumption]:[CHW Consumption_2]], "Steam*",D1868:AE1868)</f>
        <v>0</v>
      </c>
      <c r="AI1868" s="9">
        <f>SUMIF(Table1[[#Headers],[Steam Consumption]:[CHW Consumption_2]], "HW *",D1868:AE1868)</f>
        <v>0</v>
      </c>
      <c r="AJ1868" s="9">
        <f>SUMIF(Table1[[#Headers],[Steam Consumption]:[CHW Consumption_2]], "CHW*",D1868:AE1868)</f>
        <v>0</v>
      </c>
      <c r="AK1868" s="9">
        <f>SUMIF(Table1[[#Headers],[Steam Consumption]:[CHW Consumption_2]], "DW*",D1868:AE1868)</f>
        <v>0</v>
      </c>
      <c r="AL1868" s="9">
        <f>Table1[[#This Row],[Total Elec Consumption]]*3.412</f>
        <v>7688.7372800000003</v>
      </c>
      <c r="AM1868" s="9">
        <f>Table1[[#This Row],[Total Gas Consumption]]*1</f>
        <v>0</v>
      </c>
      <c r="AN1868" s="9">
        <f>Table1[[#This Row],[Total Steam Consumption]]*950/1000</f>
        <v>0</v>
      </c>
      <c r="AO1868" s="9">
        <f>Table1[[#This Row],[Total HW Consumption]]</f>
        <v>0</v>
      </c>
      <c r="AP1868" s="9">
        <f>Table1[[#This Row],[Total CHW Consumption]]</f>
        <v>0</v>
      </c>
      <c r="AQ1868" s="9">
        <f>Table1[[#This Row],[Total DW Consumption]]*0</f>
        <v>0</v>
      </c>
      <c r="AR1868" s="9">
        <f>SUM(Table1[[#This Row],[Total Elec Energy]:[Total DW Energy]])</f>
        <v>7688.7372800000003</v>
      </c>
      <c r="AS1868" s="7">
        <f>IFERROR(Table1[[#This Row],[Total Building Energy (kBTU)]]/Table1[[#This Row],[Building Area]],0)</f>
        <v>0.49236278688524593</v>
      </c>
    </row>
    <row r="1869" spans="1:45" x14ac:dyDescent="0.25">
      <c r="A1869" s="4">
        <v>43586</v>
      </c>
      <c r="B1869" t="s">
        <v>73</v>
      </c>
      <c r="C1869">
        <f>VLOOKUP(Table1[[#This Row],[Building]],Building_Areas,2,FALSE)</f>
        <v>18360</v>
      </c>
      <c r="E1869">
        <v>2648.478260869565</v>
      </c>
      <c r="F1869">
        <v>9036.6078260869581</v>
      </c>
      <c r="G1869">
        <v>0.4921899687411197</v>
      </c>
      <c r="AF1869" s="9">
        <f>SUMIF(Table1[[#Headers],[Steam Consumption]:[CHW Consumption_2]], "Elec*",D1869:AE1869)</f>
        <v>2648.478260869565</v>
      </c>
      <c r="AG1869" s="9">
        <f>SUMIF(Table1[[#Headers],[Steam Consumption]:[CHW Consumption_2]], "Gas*",D1869:AE1869)</f>
        <v>0</v>
      </c>
      <c r="AH1869" s="9">
        <f>SUMIF(Table1[[#Headers],[Steam Consumption]:[CHW Consumption_2]], "Steam*",D1869:AE1869)</f>
        <v>0</v>
      </c>
      <c r="AI1869" s="9">
        <f>SUMIF(Table1[[#Headers],[Steam Consumption]:[CHW Consumption_2]], "HW *",D1869:AE1869)</f>
        <v>0</v>
      </c>
      <c r="AJ1869" s="9">
        <f>SUMIF(Table1[[#Headers],[Steam Consumption]:[CHW Consumption_2]], "CHW*",D1869:AE1869)</f>
        <v>0</v>
      </c>
      <c r="AK1869" s="9">
        <f>SUMIF(Table1[[#Headers],[Steam Consumption]:[CHW Consumption_2]], "DW*",D1869:AE1869)</f>
        <v>0</v>
      </c>
      <c r="AL1869" s="9">
        <f>Table1[[#This Row],[Total Elec Consumption]]*3.412</f>
        <v>9036.6078260869563</v>
      </c>
      <c r="AM1869" s="9">
        <f>Table1[[#This Row],[Total Gas Consumption]]*1</f>
        <v>0</v>
      </c>
      <c r="AN1869" s="9">
        <f>Table1[[#This Row],[Total Steam Consumption]]*950/1000</f>
        <v>0</v>
      </c>
      <c r="AO1869" s="9">
        <f>Table1[[#This Row],[Total HW Consumption]]</f>
        <v>0</v>
      </c>
      <c r="AP1869" s="9">
        <f>Table1[[#This Row],[Total CHW Consumption]]</f>
        <v>0</v>
      </c>
      <c r="AQ1869" s="9">
        <f>Table1[[#This Row],[Total DW Consumption]]*0</f>
        <v>0</v>
      </c>
      <c r="AR1869" s="9">
        <f>SUM(Table1[[#This Row],[Total Elec Energy]:[Total DW Energy]])</f>
        <v>9036.6078260869563</v>
      </c>
      <c r="AS1869" s="7">
        <f>IFERROR(Table1[[#This Row],[Total Building Energy (kBTU)]]/Table1[[#This Row],[Building Area]],0)</f>
        <v>0.49218996874111964</v>
      </c>
    </row>
    <row r="1870" spans="1:45" x14ac:dyDescent="0.25">
      <c r="A1870" s="4">
        <v>44256</v>
      </c>
      <c r="B1870" t="s">
        <v>118</v>
      </c>
      <c r="C1870">
        <f>VLOOKUP(Table1[[#This Row],[Building]],Building_Areas,2,FALSE)</f>
        <v>15616</v>
      </c>
      <c r="E1870">
        <v>2251.2413793103451</v>
      </c>
      <c r="F1870">
        <v>7681.2355862068962</v>
      </c>
      <c r="G1870">
        <v>0.491882401780667</v>
      </c>
      <c r="AF1870" s="9">
        <f>SUMIF(Table1[[#Headers],[Steam Consumption]:[CHW Consumption_2]], "Elec*",D1870:AE1870)</f>
        <v>2251.2413793103451</v>
      </c>
      <c r="AG1870" s="9">
        <f>SUMIF(Table1[[#Headers],[Steam Consumption]:[CHW Consumption_2]], "Gas*",D1870:AE1870)</f>
        <v>0</v>
      </c>
      <c r="AH1870" s="9">
        <f>SUMIF(Table1[[#Headers],[Steam Consumption]:[CHW Consumption_2]], "Steam*",D1870:AE1870)</f>
        <v>0</v>
      </c>
      <c r="AI1870" s="9">
        <f>SUMIF(Table1[[#Headers],[Steam Consumption]:[CHW Consumption_2]], "HW *",D1870:AE1870)</f>
        <v>0</v>
      </c>
      <c r="AJ1870" s="9">
        <f>SUMIF(Table1[[#Headers],[Steam Consumption]:[CHW Consumption_2]], "CHW*",D1870:AE1870)</f>
        <v>0</v>
      </c>
      <c r="AK1870" s="9">
        <f>SUMIF(Table1[[#Headers],[Steam Consumption]:[CHW Consumption_2]], "DW*",D1870:AE1870)</f>
        <v>0</v>
      </c>
      <c r="AL1870" s="9">
        <f>Table1[[#This Row],[Total Elec Consumption]]*3.412</f>
        <v>7681.2355862068971</v>
      </c>
      <c r="AM1870" s="9">
        <f>Table1[[#This Row],[Total Gas Consumption]]*1</f>
        <v>0</v>
      </c>
      <c r="AN1870" s="9">
        <f>Table1[[#This Row],[Total Steam Consumption]]*950/1000</f>
        <v>0</v>
      </c>
      <c r="AO1870" s="9">
        <f>Table1[[#This Row],[Total HW Consumption]]</f>
        <v>0</v>
      </c>
      <c r="AP1870" s="9">
        <f>Table1[[#This Row],[Total CHW Consumption]]</f>
        <v>0</v>
      </c>
      <c r="AQ1870" s="9">
        <f>Table1[[#This Row],[Total DW Consumption]]*0</f>
        <v>0</v>
      </c>
      <c r="AR1870" s="9">
        <f>SUM(Table1[[#This Row],[Total Elec Energy]:[Total DW Energy]])</f>
        <v>7681.2355862068971</v>
      </c>
      <c r="AS1870" s="7">
        <f>IFERROR(Table1[[#This Row],[Total Building Energy (kBTU)]]/Table1[[#This Row],[Building Area]],0)</f>
        <v>0.49188240178066706</v>
      </c>
    </row>
    <row r="1871" spans="1:45" x14ac:dyDescent="0.25">
      <c r="A1871" s="4">
        <v>43831</v>
      </c>
      <c r="B1871" t="s">
        <v>118</v>
      </c>
      <c r="C1871">
        <f>VLOOKUP(Table1[[#This Row],[Building]],Building_Areas,2,FALSE)</f>
        <v>15616</v>
      </c>
      <c r="E1871">
        <v>2245.7777777777778</v>
      </c>
      <c r="F1871">
        <v>7662.5937777777781</v>
      </c>
      <c r="G1871">
        <v>0.49068863843351551</v>
      </c>
      <c r="AF1871" s="9">
        <f>SUMIF(Table1[[#Headers],[Steam Consumption]:[CHW Consumption_2]], "Elec*",D1871:AE1871)</f>
        <v>2245.7777777777778</v>
      </c>
      <c r="AG1871" s="9">
        <f>SUMIF(Table1[[#Headers],[Steam Consumption]:[CHW Consumption_2]], "Gas*",D1871:AE1871)</f>
        <v>0</v>
      </c>
      <c r="AH1871" s="9">
        <f>SUMIF(Table1[[#Headers],[Steam Consumption]:[CHW Consumption_2]], "Steam*",D1871:AE1871)</f>
        <v>0</v>
      </c>
      <c r="AI1871" s="9">
        <f>SUMIF(Table1[[#Headers],[Steam Consumption]:[CHW Consumption_2]], "HW *",D1871:AE1871)</f>
        <v>0</v>
      </c>
      <c r="AJ1871" s="9">
        <f>SUMIF(Table1[[#Headers],[Steam Consumption]:[CHW Consumption_2]], "CHW*",D1871:AE1871)</f>
        <v>0</v>
      </c>
      <c r="AK1871" s="9">
        <f>SUMIF(Table1[[#Headers],[Steam Consumption]:[CHW Consumption_2]], "DW*",D1871:AE1871)</f>
        <v>0</v>
      </c>
      <c r="AL1871" s="9">
        <f>Table1[[#This Row],[Total Elec Consumption]]*3.412</f>
        <v>7662.5937777777781</v>
      </c>
      <c r="AM1871" s="9">
        <f>Table1[[#This Row],[Total Gas Consumption]]*1</f>
        <v>0</v>
      </c>
      <c r="AN1871" s="9">
        <f>Table1[[#This Row],[Total Steam Consumption]]*950/1000</f>
        <v>0</v>
      </c>
      <c r="AO1871" s="9">
        <f>Table1[[#This Row],[Total HW Consumption]]</f>
        <v>0</v>
      </c>
      <c r="AP1871" s="9">
        <f>Table1[[#This Row],[Total CHW Consumption]]</f>
        <v>0</v>
      </c>
      <c r="AQ1871" s="9">
        <f>Table1[[#This Row],[Total DW Consumption]]*0</f>
        <v>0</v>
      </c>
      <c r="AR1871" s="9">
        <f>SUM(Table1[[#This Row],[Total Elec Energy]:[Total DW Energy]])</f>
        <v>7662.5937777777781</v>
      </c>
      <c r="AS1871" s="7">
        <f>IFERROR(Table1[[#This Row],[Total Building Energy (kBTU)]]/Table1[[#This Row],[Building Area]],0)</f>
        <v>0.49068863843351551</v>
      </c>
    </row>
    <row r="1872" spans="1:45" x14ac:dyDescent="0.25">
      <c r="A1872" s="4">
        <v>44593</v>
      </c>
      <c r="B1872" t="s">
        <v>109</v>
      </c>
      <c r="C1872">
        <f>VLOOKUP(Table1[[#This Row],[Building]],Building_Areas,2,FALSE)</f>
        <v>30886</v>
      </c>
      <c r="E1872">
        <v>4424</v>
      </c>
      <c r="F1872">
        <v>15094.688</v>
      </c>
      <c r="G1872">
        <v>0.4887226575147316</v>
      </c>
      <c r="K1872">
        <v>0</v>
      </c>
      <c r="N1872">
        <v>0</v>
      </c>
      <c r="AF1872" s="9">
        <f>SUMIF(Table1[[#Headers],[Steam Consumption]:[CHW Consumption_2]], "Elec*",D1872:AE1872)</f>
        <v>4424</v>
      </c>
      <c r="AG1872" s="9">
        <f>SUMIF(Table1[[#Headers],[Steam Consumption]:[CHW Consumption_2]], "Gas*",D1872:AE1872)</f>
        <v>0</v>
      </c>
      <c r="AH1872" s="9">
        <f>SUMIF(Table1[[#Headers],[Steam Consumption]:[CHW Consumption_2]], "Steam*",D1872:AE1872)</f>
        <v>0</v>
      </c>
      <c r="AI1872" s="9">
        <f>SUMIF(Table1[[#Headers],[Steam Consumption]:[CHW Consumption_2]], "HW *",D1872:AE1872)</f>
        <v>0</v>
      </c>
      <c r="AJ1872" s="9">
        <f>SUMIF(Table1[[#Headers],[Steam Consumption]:[CHW Consumption_2]], "CHW*",D1872:AE1872)</f>
        <v>0</v>
      </c>
      <c r="AK1872" s="9">
        <f>SUMIF(Table1[[#Headers],[Steam Consumption]:[CHW Consumption_2]], "DW*",D1872:AE1872)</f>
        <v>0</v>
      </c>
      <c r="AL1872" s="9">
        <f>Table1[[#This Row],[Total Elec Consumption]]*3.412</f>
        <v>15094.688</v>
      </c>
      <c r="AM1872" s="9">
        <f>Table1[[#This Row],[Total Gas Consumption]]*1</f>
        <v>0</v>
      </c>
      <c r="AN1872" s="9">
        <f>Table1[[#This Row],[Total Steam Consumption]]*950/1000</f>
        <v>0</v>
      </c>
      <c r="AO1872" s="9">
        <f>Table1[[#This Row],[Total HW Consumption]]</f>
        <v>0</v>
      </c>
      <c r="AP1872" s="9">
        <f>Table1[[#This Row],[Total CHW Consumption]]</f>
        <v>0</v>
      </c>
      <c r="AQ1872" s="9">
        <f>Table1[[#This Row],[Total DW Consumption]]*0</f>
        <v>0</v>
      </c>
      <c r="AR1872" s="9">
        <f>SUM(Table1[[#This Row],[Total Elec Energy]:[Total DW Energy]])</f>
        <v>15094.688</v>
      </c>
      <c r="AS1872" s="7">
        <f>IFERROR(Table1[[#This Row],[Total Building Energy (kBTU)]]/Table1[[#This Row],[Building Area]],0)</f>
        <v>0.4887226575147316</v>
      </c>
    </row>
    <row r="1873" spans="1:45" x14ac:dyDescent="0.25">
      <c r="A1873" s="4">
        <v>43800</v>
      </c>
      <c r="B1873" t="s">
        <v>118</v>
      </c>
      <c r="C1873">
        <f>VLOOKUP(Table1[[#This Row],[Building]],Building_Areas,2,FALSE)</f>
        <v>15616</v>
      </c>
      <c r="E1873">
        <v>2228.5555555555561</v>
      </c>
      <c r="F1873">
        <v>7603.8315555555546</v>
      </c>
      <c r="G1873">
        <v>0.48692568875227688</v>
      </c>
      <c r="AF1873" s="9">
        <f>SUMIF(Table1[[#Headers],[Steam Consumption]:[CHW Consumption_2]], "Elec*",D1873:AE1873)</f>
        <v>2228.5555555555561</v>
      </c>
      <c r="AG1873" s="9">
        <f>SUMIF(Table1[[#Headers],[Steam Consumption]:[CHW Consumption_2]], "Gas*",D1873:AE1873)</f>
        <v>0</v>
      </c>
      <c r="AH1873" s="9">
        <f>SUMIF(Table1[[#Headers],[Steam Consumption]:[CHW Consumption_2]], "Steam*",D1873:AE1873)</f>
        <v>0</v>
      </c>
      <c r="AI1873" s="9">
        <f>SUMIF(Table1[[#Headers],[Steam Consumption]:[CHW Consumption_2]], "HW *",D1873:AE1873)</f>
        <v>0</v>
      </c>
      <c r="AJ1873" s="9">
        <f>SUMIF(Table1[[#Headers],[Steam Consumption]:[CHW Consumption_2]], "CHW*",D1873:AE1873)</f>
        <v>0</v>
      </c>
      <c r="AK1873" s="9">
        <f>SUMIF(Table1[[#Headers],[Steam Consumption]:[CHW Consumption_2]], "DW*",D1873:AE1873)</f>
        <v>0</v>
      </c>
      <c r="AL1873" s="9">
        <f>Table1[[#This Row],[Total Elec Consumption]]*3.412</f>
        <v>7603.8315555555573</v>
      </c>
      <c r="AM1873" s="9">
        <f>Table1[[#This Row],[Total Gas Consumption]]*1</f>
        <v>0</v>
      </c>
      <c r="AN1873" s="9">
        <f>Table1[[#This Row],[Total Steam Consumption]]*950/1000</f>
        <v>0</v>
      </c>
      <c r="AO1873" s="9">
        <f>Table1[[#This Row],[Total HW Consumption]]</f>
        <v>0</v>
      </c>
      <c r="AP1873" s="9">
        <f>Table1[[#This Row],[Total CHW Consumption]]</f>
        <v>0</v>
      </c>
      <c r="AQ1873" s="9">
        <f>Table1[[#This Row],[Total DW Consumption]]*0</f>
        <v>0</v>
      </c>
      <c r="AR1873" s="9">
        <f>SUM(Table1[[#This Row],[Total Elec Energy]:[Total DW Energy]])</f>
        <v>7603.8315555555573</v>
      </c>
      <c r="AS1873" s="7">
        <f>IFERROR(Table1[[#This Row],[Total Building Energy (kBTU)]]/Table1[[#This Row],[Building Area]],0)</f>
        <v>0.48692568875227699</v>
      </c>
    </row>
    <row r="1874" spans="1:45" x14ac:dyDescent="0.25">
      <c r="A1874" s="4">
        <v>44317</v>
      </c>
      <c r="B1874" t="s">
        <v>118</v>
      </c>
      <c r="C1874">
        <f>VLOOKUP(Table1[[#This Row],[Building]],Building_Areas,2,FALSE)</f>
        <v>15616</v>
      </c>
      <c r="E1874">
        <v>2220</v>
      </c>
      <c r="F1874">
        <v>7574.6399999999994</v>
      </c>
      <c r="G1874">
        <v>0.48505635245901629</v>
      </c>
      <c r="AF1874" s="9">
        <f>SUMIF(Table1[[#Headers],[Steam Consumption]:[CHW Consumption_2]], "Elec*",D1874:AE1874)</f>
        <v>2220</v>
      </c>
      <c r="AG1874" s="9">
        <f>SUMIF(Table1[[#Headers],[Steam Consumption]:[CHW Consumption_2]], "Gas*",D1874:AE1874)</f>
        <v>0</v>
      </c>
      <c r="AH1874" s="9">
        <f>SUMIF(Table1[[#Headers],[Steam Consumption]:[CHW Consumption_2]], "Steam*",D1874:AE1874)</f>
        <v>0</v>
      </c>
      <c r="AI1874" s="9">
        <f>SUMIF(Table1[[#Headers],[Steam Consumption]:[CHW Consumption_2]], "HW *",D1874:AE1874)</f>
        <v>0</v>
      </c>
      <c r="AJ1874" s="9">
        <f>SUMIF(Table1[[#Headers],[Steam Consumption]:[CHW Consumption_2]], "CHW*",D1874:AE1874)</f>
        <v>0</v>
      </c>
      <c r="AK1874" s="9">
        <f>SUMIF(Table1[[#Headers],[Steam Consumption]:[CHW Consumption_2]], "DW*",D1874:AE1874)</f>
        <v>0</v>
      </c>
      <c r="AL1874" s="9">
        <f>Table1[[#This Row],[Total Elec Consumption]]*3.412</f>
        <v>7574.6399999999994</v>
      </c>
      <c r="AM1874" s="9">
        <f>Table1[[#This Row],[Total Gas Consumption]]*1</f>
        <v>0</v>
      </c>
      <c r="AN1874" s="9">
        <f>Table1[[#This Row],[Total Steam Consumption]]*950/1000</f>
        <v>0</v>
      </c>
      <c r="AO1874" s="9">
        <f>Table1[[#This Row],[Total HW Consumption]]</f>
        <v>0</v>
      </c>
      <c r="AP1874" s="9">
        <f>Table1[[#This Row],[Total CHW Consumption]]</f>
        <v>0</v>
      </c>
      <c r="AQ1874" s="9">
        <f>Table1[[#This Row],[Total DW Consumption]]*0</f>
        <v>0</v>
      </c>
      <c r="AR1874" s="9">
        <f>SUM(Table1[[#This Row],[Total Elec Energy]:[Total DW Energy]])</f>
        <v>7574.6399999999994</v>
      </c>
      <c r="AS1874" s="7">
        <f>IFERROR(Table1[[#This Row],[Total Building Energy (kBTU)]]/Table1[[#This Row],[Building Area]],0)</f>
        <v>0.48505635245901635</v>
      </c>
    </row>
    <row r="1875" spans="1:45" x14ac:dyDescent="0.25">
      <c r="A1875" s="4">
        <v>43983</v>
      </c>
      <c r="B1875" t="s">
        <v>115</v>
      </c>
      <c r="C1875">
        <f>VLOOKUP(Table1[[#This Row],[Building]],Building_Areas,2,FALSE)</f>
        <v>12876</v>
      </c>
      <c r="E1875">
        <v>1826.785714285714</v>
      </c>
      <c r="F1875">
        <v>6232.9928571428572</v>
      </c>
      <c r="G1875">
        <v>0.48407835175076558</v>
      </c>
      <c r="AF1875" s="9">
        <f>SUMIF(Table1[[#Headers],[Steam Consumption]:[CHW Consumption_2]], "Elec*",D1875:AE1875)</f>
        <v>1826.785714285714</v>
      </c>
      <c r="AG1875" s="9">
        <f>SUMIF(Table1[[#Headers],[Steam Consumption]:[CHW Consumption_2]], "Gas*",D1875:AE1875)</f>
        <v>0</v>
      </c>
      <c r="AH1875" s="9">
        <f>SUMIF(Table1[[#Headers],[Steam Consumption]:[CHW Consumption_2]], "Steam*",D1875:AE1875)</f>
        <v>0</v>
      </c>
      <c r="AI1875" s="9">
        <f>SUMIF(Table1[[#Headers],[Steam Consumption]:[CHW Consumption_2]], "HW *",D1875:AE1875)</f>
        <v>0</v>
      </c>
      <c r="AJ1875" s="9">
        <f>SUMIF(Table1[[#Headers],[Steam Consumption]:[CHW Consumption_2]], "CHW*",D1875:AE1875)</f>
        <v>0</v>
      </c>
      <c r="AK1875" s="9">
        <f>SUMIF(Table1[[#Headers],[Steam Consumption]:[CHW Consumption_2]], "DW*",D1875:AE1875)</f>
        <v>0</v>
      </c>
      <c r="AL1875" s="9">
        <f>Table1[[#This Row],[Total Elec Consumption]]*3.412</f>
        <v>6232.9928571428563</v>
      </c>
      <c r="AM1875" s="9">
        <f>Table1[[#This Row],[Total Gas Consumption]]*1</f>
        <v>0</v>
      </c>
      <c r="AN1875" s="9">
        <f>Table1[[#This Row],[Total Steam Consumption]]*950/1000</f>
        <v>0</v>
      </c>
      <c r="AO1875" s="9">
        <f>Table1[[#This Row],[Total HW Consumption]]</f>
        <v>0</v>
      </c>
      <c r="AP1875" s="9">
        <f>Table1[[#This Row],[Total CHW Consumption]]</f>
        <v>0</v>
      </c>
      <c r="AQ1875" s="9">
        <f>Table1[[#This Row],[Total DW Consumption]]*0</f>
        <v>0</v>
      </c>
      <c r="AR1875" s="9">
        <f>SUM(Table1[[#This Row],[Total Elec Energy]:[Total DW Energy]])</f>
        <v>6232.9928571428563</v>
      </c>
      <c r="AS1875" s="7">
        <f>IFERROR(Table1[[#This Row],[Total Building Energy (kBTU)]]/Table1[[#This Row],[Building Area]],0)</f>
        <v>0.48407835175076547</v>
      </c>
    </row>
    <row r="1876" spans="1:45" x14ac:dyDescent="0.25">
      <c r="A1876" s="4">
        <v>44136</v>
      </c>
      <c r="B1876" t="s">
        <v>118</v>
      </c>
      <c r="C1876">
        <f>VLOOKUP(Table1[[#This Row],[Building]],Building_Areas,2,FALSE)</f>
        <v>15616</v>
      </c>
      <c r="E1876">
        <v>2205.78947368421</v>
      </c>
      <c r="F1876">
        <v>7526.1536842105261</v>
      </c>
      <c r="G1876">
        <v>0.48195143981880928</v>
      </c>
      <c r="AF1876" s="9">
        <f>SUMIF(Table1[[#Headers],[Steam Consumption]:[CHW Consumption_2]], "Elec*",D1876:AE1876)</f>
        <v>2205.78947368421</v>
      </c>
      <c r="AG1876" s="9">
        <f>SUMIF(Table1[[#Headers],[Steam Consumption]:[CHW Consumption_2]], "Gas*",D1876:AE1876)</f>
        <v>0</v>
      </c>
      <c r="AH1876" s="9">
        <f>SUMIF(Table1[[#Headers],[Steam Consumption]:[CHW Consumption_2]], "Steam*",D1876:AE1876)</f>
        <v>0</v>
      </c>
      <c r="AI1876" s="9">
        <f>SUMIF(Table1[[#Headers],[Steam Consumption]:[CHW Consumption_2]], "HW *",D1876:AE1876)</f>
        <v>0</v>
      </c>
      <c r="AJ1876" s="9">
        <f>SUMIF(Table1[[#Headers],[Steam Consumption]:[CHW Consumption_2]], "CHW*",D1876:AE1876)</f>
        <v>0</v>
      </c>
      <c r="AK1876" s="9">
        <f>SUMIF(Table1[[#Headers],[Steam Consumption]:[CHW Consumption_2]], "DW*",D1876:AE1876)</f>
        <v>0</v>
      </c>
      <c r="AL1876" s="9">
        <f>Table1[[#This Row],[Total Elec Consumption]]*3.412</f>
        <v>7526.1536842105243</v>
      </c>
      <c r="AM1876" s="9">
        <f>Table1[[#This Row],[Total Gas Consumption]]*1</f>
        <v>0</v>
      </c>
      <c r="AN1876" s="9">
        <f>Table1[[#This Row],[Total Steam Consumption]]*950/1000</f>
        <v>0</v>
      </c>
      <c r="AO1876" s="9">
        <f>Table1[[#This Row],[Total HW Consumption]]</f>
        <v>0</v>
      </c>
      <c r="AP1876" s="9">
        <f>Table1[[#This Row],[Total CHW Consumption]]</f>
        <v>0</v>
      </c>
      <c r="AQ1876" s="9">
        <f>Table1[[#This Row],[Total DW Consumption]]*0</f>
        <v>0</v>
      </c>
      <c r="AR1876" s="9">
        <f>SUM(Table1[[#This Row],[Total Elec Energy]:[Total DW Energy]])</f>
        <v>7526.1536842105243</v>
      </c>
      <c r="AS1876" s="7">
        <f>IFERROR(Table1[[#This Row],[Total Building Energy (kBTU)]]/Table1[[#This Row],[Building Area]],0)</f>
        <v>0.48195143981880917</v>
      </c>
    </row>
    <row r="1877" spans="1:45" x14ac:dyDescent="0.25">
      <c r="A1877" s="4">
        <v>44287</v>
      </c>
      <c r="B1877" t="s">
        <v>118</v>
      </c>
      <c r="C1877">
        <f>VLOOKUP(Table1[[#This Row],[Building]],Building_Areas,2,FALSE)</f>
        <v>15616</v>
      </c>
      <c r="E1877">
        <v>2186</v>
      </c>
      <c r="F1877">
        <v>7458.6319999999996</v>
      </c>
      <c r="G1877">
        <v>0.4776275614754098</v>
      </c>
      <c r="AF1877" s="9">
        <f>SUMIF(Table1[[#Headers],[Steam Consumption]:[CHW Consumption_2]], "Elec*",D1877:AE1877)</f>
        <v>2186</v>
      </c>
      <c r="AG1877" s="9">
        <f>SUMIF(Table1[[#Headers],[Steam Consumption]:[CHW Consumption_2]], "Gas*",D1877:AE1877)</f>
        <v>0</v>
      </c>
      <c r="AH1877" s="9">
        <f>SUMIF(Table1[[#Headers],[Steam Consumption]:[CHW Consumption_2]], "Steam*",D1877:AE1877)</f>
        <v>0</v>
      </c>
      <c r="AI1877" s="9">
        <f>SUMIF(Table1[[#Headers],[Steam Consumption]:[CHW Consumption_2]], "HW *",D1877:AE1877)</f>
        <v>0</v>
      </c>
      <c r="AJ1877" s="9">
        <f>SUMIF(Table1[[#Headers],[Steam Consumption]:[CHW Consumption_2]], "CHW*",D1877:AE1877)</f>
        <v>0</v>
      </c>
      <c r="AK1877" s="9">
        <f>SUMIF(Table1[[#Headers],[Steam Consumption]:[CHW Consumption_2]], "DW*",D1877:AE1877)</f>
        <v>0</v>
      </c>
      <c r="AL1877" s="9">
        <f>Table1[[#This Row],[Total Elec Consumption]]*3.412</f>
        <v>7458.6319999999996</v>
      </c>
      <c r="AM1877" s="9">
        <f>Table1[[#This Row],[Total Gas Consumption]]*1</f>
        <v>0</v>
      </c>
      <c r="AN1877" s="9">
        <f>Table1[[#This Row],[Total Steam Consumption]]*950/1000</f>
        <v>0</v>
      </c>
      <c r="AO1877" s="9">
        <f>Table1[[#This Row],[Total HW Consumption]]</f>
        <v>0</v>
      </c>
      <c r="AP1877" s="9">
        <f>Table1[[#This Row],[Total CHW Consumption]]</f>
        <v>0</v>
      </c>
      <c r="AQ1877" s="9">
        <f>Table1[[#This Row],[Total DW Consumption]]*0</f>
        <v>0</v>
      </c>
      <c r="AR1877" s="9">
        <f>SUM(Table1[[#This Row],[Total Elec Energy]:[Total DW Energy]])</f>
        <v>7458.6319999999996</v>
      </c>
      <c r="AS1877" s="7">
        <f>IFERROR(Table1[[#This Row],[Total Building Energy (kBTU)]]/Table1[[#This Row],[Building Area]],0)</f>
        <v>0.4776275614754098</v>
      </c>
    </row>
    <row r="1878" spans="1:45" x14ac:dyDescent="0.25">
      <c r="A1878" s="4">
        <v>43556</v>
      </c>
      <c r="B1878" t="s">
        <v>118</v>
      </c>
      <c r="C1878">
        <f>VLOOKUP(Table1[[#This Row],[Building]],Building_Areas,2,FALSE)</f>
        <v>15616</v>
      </c>
      <c r="E1878">
        <v>2173.04347826087</v>
      </c>
      <c r="F1878">
        <v>7414.4243478260869</v>
      </c>
      <c r="G1878">
        <v>0.47479664112615821</v>
      </c>
      <c r="AF1878" s="9">
        <f>SUMIF(Table1[[#Headers],[Steam Consumption]:[CHW Consumption_2]], "Elec*",D1878:AE1878)</f>
        <v>2173.04347826087</v>
      </c>
      <c r="AG1878" s="9">
        <f>SUMIF(Table1[[#Headers],[Steam Consumption]:[CHW Consumption_2]], "Gas*",D1878:AE1878)</f>
        <v>0</v>
      </c>
      <c r="AH1878" s="9">
        <f>SUMIF(Table1[[#Headers],[Steam Consumption]:[CHW Consumption_2]], "Steam*",D1878:AE1878)</f>
        <v>0</v>
      </c>
      <c r="AI1878" s="9">
        <f>SUMIF(Table1[[#Headers],[Steam Consumption]:[CHW Consumption_2]], "HW *",D1878:AE1878)</f>
        <v>0</v>
      </c>
      <c r="AJ1878" s="9">
        <f>SUMIF(Table1[[#Headers],[Steam Consumption]:[CHW Consumption_2]], "CHW*",D1878:AE1878)</f>
        <v>0</v>
      </c>
      <c r="AK1878" s="9">
        <f>SUMIF(Table1[[#Headers],[Steam Consumption]:[CHW Consumption_2]], "DW*",D1878:AE1878)</f>
        <v>0</v>
      </c>
      <c r="AL1878" s="9">
        <f>Table1[[#This Row],[Total Elec Consumption]]*3.412</f>
        <v>7414.4243478260878</v>
      </c>
      <c r="AM1878" s="9">
        <f>Table1[[#This Row],[Total Gas Consumption]]*1</f>
        <v>0</v>
      </c>
      <c r="AN1878" s="9">
        <f>Table1[[#This Row],[Total Steam Consumption]]*950/1000</f>
        <v>0</v>
      </c>
      <c r="AO1878" s="9">
        <f>Table1[[#This Row],[Total HW Consumption]]</f>
        <v>0</v>
      </c>
      <c r="AP1878" s="9">
        <f>Table1[[#This Row],[Total CHW Consumption]]</f>
        <v>0</v>
      </c>
      <c r="AQ1878" s="9">
        <f>Table1[[#This Row],[Total DW Consumption]]*0</f>
        <v>0</v>
      </c>
      <c r="AR1878" s="9">
        <f>SUM(Table1[[#This Row],[Total Elec Energy]:[Total DW Energy]])</f>
        <v>7414.4243478260878</v>
      </c>
      <c r="AS1878" s="7">
        <f>IFERROR(Table1[[#This Row],[Total Building Energy (kBTU)]]/Table1[[#This Row],[Building Area]],0)</f>
        <v>0.47479664112615827</v>
      </c>
    </row>
    <row r="1879" spans="1:45" x14ac:dyDescent="0.25">
      <c r="A1879" s="4">
        <v>44075</v>
      </c>
      <c r="B1879" t="s">
        <v>115</v>
      </c>
      <c r="C1879">
        <f>VLOOKUP(Table1[[#This Row],[Building]],Building_Areas,2,FALSE)</f>
        <v>12876</v>
      </c>
      <c r="E1879">
        <v>1791</v>
      </c>
      <c r="F1879">
        <v>6110.8919999999998</v>
      </c>
      <c r="G1879">
        <v>0.47459552656104381</v>
      </c>
      <c r="AF1879" s="9">
        <f>SUMIF(Table1[[#Headers],[Steam Consumption]:[CHW Consumption_2]], "Elec*",D1879:AE1879)</f>
        <v>1791</v>
      </c>
      <c r="AG1879" s="9">
        <f>SUMIF(Table1[[#Headers],[Steam Consumption]:[CHW Consumption_2]], "Gas*",D1879:AE1879)</f>
        <v>0</v>
      </c>
      <c r="AH1879" s="9">
        <f>SUMIF(Table1[[#Headers],[Steam Consumption]:[CHW Consumption_2]], "Steam*",D1879:AE1879)</f>
        <v>0</v>
      </c>
      <c r="AI1879" s="9">
        <f>SUMIF(Table1[[#Headers],[Steam Consumption]:[CHW Consumption_2]], "HW *",D1879:AE1879)</f>
        <v>0</v>
      </c>
      <c r="AJ1879" s="9">
        <f>SUMIF(Table1[[#Headers],[Steam Consumption]:[CHW Consumption_2]], "CHW*",D1879:AE1879)</f>
        <v>0</v>
      </c>
      <c r="AK1879" s="9">
        <f>SUMIF(Table1[[#Headers],[Steam Consumption]:[CHW Consumption_2]], "DW*",D1879:AE1879)</f>
        <v>0</v>
      </c>
      <c r="AL1879" s="9">
        <f>Table1[[#This Row],[Total Elec Consumption]]*3.412</f>
        <v>6110.8919999999998</v>
      </c>
      <c r="AM1879" s="9">
        <f>Table1[[#This Row],[Total Gas Consumption]]*1</f>
        <v>0</v>
      </c>
      <c r="AN1879" s="9">
        <f>Table1[[#This Row],[Total Steam Consumption]]*950/1000</f>
        <v>0</v>
      </c>
      <c r="AO1879" s="9">
        <f>Table1[[#This Row],[Total HW Consumption]]</f>
        <v>0</v>
      </c>
      <c r="AP1879" s="9">
        <f>Table1[[#This Row],[Total CHW Consumption]]</f>
        <v>0</v>
      </c>
      <c r="AQ1879" s="9">
        <f>Table1[[#This Row],[Total DW Consumption]]*0</f>
        <v>0</v>
      </c>
      <c r="AR1879" s="9">
        <f>SUM(Table1[[#This Row],[Total Elec Energy]:[Total DW Energy]])</f>
        <v>6110.8919999999998</v>
      </c>
      <c r="AS1879" s="7">
        <f>IFERROR(Table1[[#This Row],[Total Building Energy (kBTU)]]/Table1[[#This Row],[Building Area]],0)</f>
        <v>0.47459552656104381</v>
      </c>
    </row>
    <row r="1880" spans="1:45" x14ac:dyDescent="0.25">
      <c r="A1880" s="4">
        <v>43191</v>
      </c>
      <c r="B1880" t="s">
        <v>118</v>
      </c>
      <c r="C1880">
        <f>VLOOKUP(Table1[[#This Row],[Building]],Building_Areas,2,FALSE)</f>
        <v>15616</v>
      </c>
      <c r="E1880">
        <v>2155</v>
      </c>
      <c r="F1880">
        <v>7352.86</v>
      </c>
      <c r="G1880">
        <v>0.4708542520491803</v>
      </c>
      <c r="AF1880" s="9">
        <f>SUMIF(Table1[[#Headers],[Steam Consumption]:[CHW Consumption_2]], "Elec*",D1880:AE1880)</f>
        <v>2155</v>
      </c>
      <c r="AG1880" s="9">
        <f>SUMIF(Table1[[#Headers],[Steam Consumption]:[CHW Consumption_2]], "Gas*",D1880:AE1880)</f>
        <v>0</v>
      </c>
      <c r="AH1880" s="9">
        <f>SUMIF(Table1[[#Headers],[Steam Consumption]:[CHW Consumption_2]], "Steam*",D1880:AE1880)</f>
        <v>0</v>
      </c>
      <c r="AI1880" s="9">
        <f>SUMIF(Table1[[#Headers],[Steam Consumption]:[CHW Consumption_2]], "HW *",D1880:AE1880)</f>
        <v>0</v>
      </c>
      <c r="AJ1880" s="9">
        <f>SUMIF(Table1[[#Headers],[Steam Consumption]:[CHW Consumption_2]], "CHW*",D1880:AE1880)</f>
        <v>0</v>
      </c>
      <c r="AK1880" s="9">
        <f>SUMIF(Table1[[#Headers],[Steam Consumption]:[CHW Consumption_2]], "DW*",D1880:AE1880)</f>
        <v>0</v>
      </c>
      <c r="AL1880" s="9">
        <f>Table1[[#This Row],[Total Elec Consumption]]*3.412</f>
        <v>7352.86</v>
      </c>
      <c r="AM1880" s="9">
        <f>Table1[[#This Row],[Total Gas Consumption]]*1</f>
        <v>0</v>
      </c>
      <c r="AN1880" s="9">
        <f>Table1[[#This Row],[Total Steam Consumption]]*950/1000</f>
        <v>0</v>
      </c>
      <c r="AO1880" s="9">
        <f>Table1[[#This Row],[Total HW Consumption]]</f>
        <v>0</v>
      </c>
      <c r="AP1880" s="9">
        <f>Table1[[#This Row],[Total CHW Consumption]]</f>
        <v>0</v>
      </c>
      <c r="AQ1880" s="9">
        <f>Table1[[#This Row],[Total DW Consumption]]*0</f>
        <v>0</v>
      </c>
      <c r="AR1880" s="9">
        <f>SUM(Table1[[#This Row],[Total Elec Energy]:[Total DW Energy]])</f>
        <v>7352.86</v>
      </c>
      <c r="AS1880" s="7">
        <f>IFERROR(Table1[[#This Row],[Total Building Energy (kBTU)]]/Table1[[#This Row],[Building Area]],0)</f>
        <v>0.4708542520491803</v>
      </c>
    </row>
    <row r="1881" spans="1:45" x14ac:dyDescent="0.25">
      <c r="A1881" s="4">
        <v>43586</v>
      </c>
      <c r="B1881" t="s">
        <v>118</v>
      </c>
      <c r="C1881">
        <f>VLOOKUP(Table1[[#This Row],[Building]],Building_Areas,2,FALSE)</f>
        <v>15616</v>
      </c>
      <c r="E1881">
        <v>2152.64</v>
      </c>
      <c r="F1881">
        <v>7344.807679999999</v>
      </c>
      <c r="G1881">
        <v>0.47033860655737703</v>
      </c>
      <c r="AF1881" s="9">
        <f>SUMIF(Table1[[#Headers],[Steam Consumption]:[CHW Consumption_2]], "Elec*",D1881:AE1881)</f>
        <v>2152.64</v>
      </c>
      <c r="AG1881" s="9">
        <f>SUMIF(Table1[[#Headers],[Steam Consumption]:[CHW Consumption_2]], "Gas*",D1881:AE1881)</f>
        <v>0</v>
      </c>
      <c r="AH1881" s="9">
        <f>SUMIF(Table1[[#Headers],[Steam Consumption]:[CHW Consumption_2]], "Steam*",D1881:AE1881)</f>
        <v>0</v>
      </c>
      <c r="AI1881" s="9">
        <f>SUMIF(Table1[[#Headers],[Steam Consumption]:[CHW Consumption_2]], "HW *",D1881:AE1881)</f>
        <v>0</v>
      </c>
      <c r="AJ1881" s="9">
        <f>SUMIF(Table1[[#Headers],[Steam Consumption]:[CHW Consumption_2]], "CHW*",D1881:AE1881)</f>
        <v>0</v>
      </c>
      <c r="AK1881" s="9">
        <f>SUMIF(Table1[[#Headers],[Steam Consumption]:[CHW Consumption_2]], "DW*",D1881:AE1881)</f>
        <v>0</v>
      </c>
      <c r="AL1881" s="9">
        <f>Table1[[#This Row],[Total Elec Consumption]]*3.412</f>
        <v>7344.807679999999</v>
      </c>
      <c r="AM1881" s="9">
        <f>Table1[[#This Row],[Total Gas Consumption]]*1</f>
        <v>0</v>
      </c>
      <c r="AN1881" s="9">
        <f>Table1[[#This Row],[Total Steam Consumption]]*950/1000</f>
        <v>0</v>
      </c>
      <c r="AO1881" s="9">
        <f>Table1[[#This Row],[Total HW Consumption]]</f>
        <v>0</v>
      </c>
      <c r="AP1881" s="9">
        <f>Table1[[#This Row],[Total CHW Consumption]]</f>
        <v>0</v>
      </c>
      <c r="AQ1881" s="9">
        <f>Table1[[#This Row],[Total DW Consumption]]*0</f>
        <v>0</v>
      </c>
      <c r="AR1881" s="9">
        <f>SUM(Table1[[#This Row],[Total Elec Energy]:[Total DW Energy]])</f>
        <v>7344.807679999999</v>
      </c>
      <c r="AS1881" s="7">
        <f>IFERROR(Table1[[#This Row],[Total Building Energy (kBTU)]]/Table1[[#This Row],[Building Area]],0)</f>
        <v>0.47033860655737697</v>
      </c>
    </row>
    <row r="1882" spans="1:45" x14ac:dyDescent="0.25">
      <c r="A1882" s="4">
        <v>43466</v>
      </c>
      <c r="B1882" t="s">
        <v>73</v>
      </c>
      <c r="C1882">
        <f>VLOOKUP(Table1[[#This Row],[Building]],Building_Areas,2,FALSE)</f>
        <v>18360</v>
      </c>
      <c r="E1882">
        <v>2503.8907308379999</v>
      </c>
      <c r="F1882">
        <v>8543.2751736192567</v>
      </c>
      <c r="G1882">
        <v>0.46531999856314032</v>
      </c>
      <c r="AF1882" s="9">
        <f>SUMIF(Table1[[#Headers],[Steam Consumption]:[CHW Consumption_2]], "Elec*",D1882:AE1882)</f>
        <v>2503.8907308379999</v>
      </c>
      <c r="AG1882" s="9">
        <f>SUMIF(Table1[[#Headers],[Steam Consumption]:[CHW Consumption_2]], "Gas*",D1882:AE1882)</f>
        <v>0</v>
      </c>
      <c r="AH1882" s="9">
        <f>SUMIF(Table1[[#Headers],[Steam Consumption]:[CHW Consumption_2]], "Steam*",D1882:AE1882)</f>
        <v>0</v>
      </c>
      <c r="AI1882" s="9">
        <f>SUMIF(Table1[[#Headers],[Steam Consumption]:[CHW Consumption_2]], "HW *",D1882:AE1882)</f>
        <v>0</v>
      </c>
      <c r="AJ1882" s="9">
        <f>SUMIF(Table1[[#Headers],[Steam Consumption]:[CHW Consumption_2]], "CHW*",D1882:AE1882)</f>
        <v>0</v>
      </c>
      <c r="AK1882" s="9">
        <f>SUMIF(Table1[[#Headers],[Steam Consumption]:[CHW Consumption_2]], "DW*",D1882:AE1882)</f>
        <v>0</v>
      </c>
      <c r="AL1882" s="9">
        <f>Table1[[#This Row],[Total Elec Consumption]]*3.412</f>
        <v>8543.2751736192549</v>
      </c>
      <c r="AM1882" s="9">
        <f>Table1[[#This Row],[Total Gas Consumption]]*1</f>
        <v>0</v>
      </c>
      <c r="AN1882" s="9">
        <f>Table1[[#This Row],[Total Steam Consumption]]*950/1000</f>
        <v>0</v>
      </c>
      <c r="AO1882" s="9">
        <f>Table1[[#This Row],[Total HW Consumption]]</f>
        <v>0</v>
      </c>
      <c r="AP1882" s="9">
        <f>Table1[[#This Row],[Total CHW Consumption]]</f>
        <v>0</v>
      </c>
      <c r="AQ1882" s="9">
        <f>Table1[[#This Row],[Total DW Consumption]]*0</f>
        <v>0</v>
      </c>
      <c r="AR1882" s="9">
        <f>SUM(Table1[[#This Row],[Total Elec Energy]:[Total DW Energy]])</f>
        <v>8543.2751736192549</v>
      </c>
      <c r="AS1882" s="7">
        <f>IFERROR(Table1[[#This Row],[Total Building Energy (kBTU)]]/Table1[[#This Row],[Building Area]],0)</f>
        <v>0.46531999856314027</v>
      </c>
    </row>
    <row r="1883" spans="1:45" x14ac:dyDescent="0.25">
      <c r="A1883" s="4">
        <v>43466</v>
      </c>
      <c r="B1883" t="s">
        <v>66</v>
      </c>
      <c r="C1883">
        <f>VLOOKUP(Table1[[#This Row],[Building]],Building_Areas,2,FALSE)</f>
        <v>39542</v>
      </c>
      <c r="D1883">
        <v>0</v>
      </c>
      <c r="E1883">
        <v>5338.4137931034484</v>
      </c>
      <c r="F1883">
        <v>18214.667862068971</v>
      </c>
      <c r="G1883">
        <v>0.46064103641871851</v>
      </c>
      <c r="AF1883" s="9">
        <f>SUMIF(Table1[[#Headers],[Steam Consumption]:[CHW Consumption_2]], "Elec*",D1883:AE1883)</f>
        <v>5338.4137931034484</v>
      </c>
      <c r="AG1883" s="9">
        <f>SUMIF(Table1[[#Headers],[Steam Consumption]:[CHW Consumption_2]], "Gas*",D1883:AE1883)</f>
        <v>0</v>
      </c>
      <c r="AH1883" s="9">
        <f>SUMIF(Table1[[#Headers],[Steam Consumption]:[CHW Consumption_2]], "Steam*",D1883:AE1883)</f>
        <v>0</v>
      </c>
      <c r="AI1883" s="9">
        <f>SUMIF(Table1[[#Headers],[Steam Consumption]:[CHW Consumption_2]], "HW *",D1883:AE1883)</f>
        <v>0</v>
      </c>
      <c r="AJ1883" s="9">
        <f>SUMIF(Table1[[#Headers],[Steam Consumption]:[CHW Consumption_2]], "CHW*",D1883:AE1883)</f>
        <v>0</v>
      </c>
      <c r="AK1883" s="9">
        <f>SUMIF(Table1[[#Headers],[Steam Consumption]:[CHW Consumption_2]], "DW*",D1883:AE1883)</f>
        <v>0</v>
      </c>
      <c r="AL1883" s="9">
        <f>Table1[[#This Row],[Total Elec Consumption]]*3.412</f>
        <v>18214.667862068967</v>
      </c>
      <c r="AM1883" s="9">
        <f>Table1[[#This Row],[Total Gas Consumption]]*1</f>
        <v>0</v>
      </c>
      <c r="AN1883" s="9">
        <f>Table1[[#This Row],[Total Steam Consumption]]*950/1000</f>
        <v>0</v>
      </c>
      <c r="AO1883" s="9">
        <f>Table1[[#This Row],[Total HW Consumption]]</f>
        <v>0</v>
      </c>
      <c r="AP1883" s="9">
        <f>Table1[[#This Row],[Total CHW Consumption]]</f>
        <v>0</v>
      </c>
      <c r="AQ1883" s="9">
        <f>Table1[[#This Row],[Total DW Consumption]]*0</f>
        <v>0</v>
      </c>
      <c r="AR1883" s="9">
        <f>SUM(Table1[[#This Row],[Total Elec Energy]:[Total DW Energy]])</f>
        <v>18214.667862068967</v>
      </c>
      <c r="AS1883" s="7">
        <f>IFERROR(Table1[[#This Row],[Total Building Energy (kBTU)]]/Table1[[#This Row],[Building Area]],0)</f>
        <v>0.46064103641871851</v>
      </c>
    </row>
    <row r="1884" spans="1:45" x14ac:dyDescent="0.25">
      <c r="A1884" s="4">
        <v>43374</v>
      </c>
      <c r="B1884" t="s">
        <v>79</v>
      </c>
      <c r="C1884">
        <f>VLOOKUP(Table1[[#This Row],[Building]],Building_Areas,2,FALSE)</f>
        <v>24894</v>
      </c>
      <c r="E1884">
        <v>3274.5185185185192</v>
      </c>
      <c r="F1884">
        <v>11172.65718518519</v>
      </c>
      <c r="G1884">
        <v>0.44880923857898231</v>
      </c>
      <c r="J1884">
        <v>0</v>
      </c>
      <c r="AF1884" s="9">
        <f>SUMIF(Table1[[#Headers],[Steam Consumption]:[CHW Consumption_2]], "Elec*",D1884:AE1884)</f>
        <v>3274.5185185185192</v>
      </c>
      <c r="AG1884" s="9">
        <f>SUMIF(Table1[[#Headers],[Steam Consumption]:[CHW Consumption_2]], "Gas*",D1884:AE1884)</f>
        <v>0</v>
      </c>
      <c r="AH1884" s="9">
        <f>SUMIF(Table1[[#Headers],[Steam Consumption]:[CHW Consumption_2]], "Steam*",D1884:AE1884)</f>
        <v>0</v>
      </c>
      <c r="AI1884" s="9">
        <f>SUMIF(Table1[[#Headers],[Steam Consumption]:[CHW Consumption_2]], "HW *",D1884:AE1884)</f>
        <v>0</v>
      </c>
      <c r="AJ1884" s="9">
        <f>SUMIF(Table1[[#Headers],[Steam Consumption]:[CHW Consumption_2]], "CHW*",D1884:AE1884)</f>
        <v>0</v>
      </c>
      <c r="AK1884" s="9">
        <f>SUMIF(Table1[[#Headers],[Steam Consumption]:[CHW Consumption_2]], "DW*",D1884:AE1884)</f>
        <v>0</v>
      </c>
      <c r="AL1884" s="9">
        <f>Table1[[#This Row],[Total Elec Consumption]]*3.412</f>
        <v>11172.657185185188</v>
      </c>
      <c r="AM1884" s="9">
        <f>Table1[[#This Row],[Total Gas Consumption]]*1</f>
        <v>0</v>
      </c>
      <c r="AN1884" s="9">
        <f>Table1[[#This Row],[Total Steam Consumption]]*950/1000</f>
        <v>0</v>
      </c>
      <c r="AO1884" s="9">
        <f>Table1[[#This Row],[Total HW Consumption]]</f>
        <v>0</v>
      </c>
      <c r="AP1884" s="9">
        <f>Table1[[#This Row],[Total CHW Consumption]]</f>
        <v>0</v>
      </c>
      <c r="AQ1884" s="9">
        <f>Table1[[#This Row],[Total DW Consumption]]*0</f>
        <v>0</v>
      </c>
      <c r="AR1884" s="9">
        <f>SUM(Table1[[#This Row],[Total Elec Energy]:[Total DW Energy]])</f>
        <v>11172.657185185188</v>
      </c>
      <c r="AS1884" s="7">
        <f>IFERROR(Table1[[#This Row],[Total Building Energy (kBTU)]]/Table1[[#This Row],[Building Area]],0)</f>
        <v>0.44880923857898242</v>
      </c>
    </row>
    <row r="1885" spans="1:45" x14ac:dyDescent="0.25">
      <c r="A1885" s="4">
        <v>44105</v>
      </c>
      <c r="B1885" t="s">
        <v>78</v>
      </c>
      <c r="C1885">
        <f>VLOOKUP(Table1[[#This Row],[Building]],Building_Areas,2,FALSE)</f>
        <v>20363</v>
      </c>
      <c r="E1885">
        <v>0</v>
      </c>
      <c r="F1885">
        <v>895000</v>
      </c>
      <c r="G1885">
        <v>43.952266365466777</v>
      </c>
      <c r="J1885">
        <v>8950</v>
      </c>
      <c r="AF1885" s="9">
        <f>SUMIF(Table1[[#Headers],[Steam Consumption]:[CHW Consumption_2]], "Elec*",D1885:AE1885)</f>
        <v>0</v>
      </c>
      <c r="AG1885" s="9">
        <f>SUMIF(Table1[[#Headers],[Steam Consumption]:[CHW Consumption_2]], "Gas*",D1885:AE1885)</f>
        <v>8950</v>
      </c>
      <c r="AH1885" s="9">
        <f>SUMIF(Table1[[#Headers],[Steam Consumption]:[CHW Consumption_2]], "Steam*",D1885:AE1885)</f>
        <v>0</v>
      </c>
      <c r="AI1885" s="9">
        <f>SUMIF(Table1[[#Headers],[Steam Consumption]:[CHW Consumption_2]], "HW *",D1885:AE1885)</f>
        <v>0</v>
      </c>
      <c r="AJ1885" s="9">
        <f>SUMIF(Table1[[#Headers],[Steam Consumption]:[CHW Consumption_2]], "CHW*",D1885:AE1885)</f>
        <v>0</v>
      </c>
      <c r="AK1885" s="9">
        <f>SUMIF(Table1[[#Headers],[Steam Consumption]:[CHW Consumption_2]], "DW*",D1885:AE1885)</f>
        <v>0</v>
      </c>
      <c r="AL1885" s="9">
        <f>Table1[[#This Row],[Total Elec Consumption]]*3.412</f>
        <v>0</v>
      </c>
      <c r="AM1885" s="9">
        <f>Table1[[#This Row],[Total Gas Consumption]]*1</f>
        <v>8950</v>
      </c>
      <c r="AN1885" s="9">
        <f>Table1[[#This Row],[Total Steam Consumption]]*950/1000</f>
        <v>0</v>
      </c>
      <c r="AO1885" s="9">
        <f>Table1[[#This Row],[Total HW Consumption]]</f>
        <v>0</v>
      </c>
      <c r="AP1885" s="9">
        <f>Table1[[#This Row],[Total CHW Consumption]]</f>
        <v>0</v>
      </c>
      <c r="AQ1885" s="9">
        <f>Table1[[#This Row],[Total DW Consumption]]*0</f>
        <v>0</v>
      </c>
      <c r="AR1885" s="9">
        <f>SUM(Table1[[#This Row],[Total Elec Energy]:[Total DW Energy]])</f>
        <v>8950</v>
      </c>
      <c r="AS1885" s="7">
        <f>IFERROR(Table1[[#This Row],[Total Building Energy (kBTU)]]/Table1[[#This Row],[Building Area]],0)</f>
        <v>0.4395226636546678</v>
      </c>
    </row>
    <row r="1886" spans="1:45" x14ac:dyDescent="0.25">
      <c r="A1886" s="4">
        <v>44256</v>
      </c>
      <c r="B1886" t="s">
        <v>115</v>
      </c>
      <c r="C1886">
        <f>VLOOKUP(Table1[[#This Row],[Building]],Building_Areas,2,FALSE)</f>
        <v>12876</v>
      </c>
      <c r="E1886">
        <v>1638.724137931034</v>
      </c>
      <c r="F1886">
        <v>5591.3267586206894</v>
      </c>
      <c r="G1886">
        <v>0.4342440787993701</v>
      </c>
      <c r="AF1886" s="9">
        <f>SUMIF(Table1[[#Headers],[Steam Consumption]:[CHW Consumption_2]], "Elec*",D1886:AE1886)</f>
        <v>1638.724137931034</v>
      </c>
      <c r="AG1886" s="9">
        <f>SUMIF(Table1[[#Headers],[Steam Consumption]:[CHW Consumption_2]], "Gas*",D1886:AE1886)</f>
        <v>0</v>
      </c>
      <c r="AH1886" s="9">
        <f>SUMIF(Table1[[#Headers],[Steam Consumption]:[CHW Consumption_2]], "Steam*",D1886:AE1886)</f>
        <v>0</v>
      </c>
      <c r="AI1886" s="9">
        <f>SUMIF(Table1[[#Headers],[Steam Consumption]:[CHW Consumption_2]], "HW *",D1886:AE1886)</f>
        <v>0</v>
      </c>
      <c r="AJ1886" s="9">
        <f>SUMIF(Table1[[#Headers],[Steam Consumption]:[CHW Consumption_2]], "CHW*",D1886:AE1886)</f>
        <v>0</v>
      </c>
      <c r="AK1886" s="9">
        <f>SUMIF(Table1[[#Headers],[Steam Consumption]:[CHW Consumption_2]], "DW*",D1886:AE1886)</f>
        <v>0</v>
      </c>
      <c r="AL1886" s="9">
        <f>Table1[[#This Row],[Total Elec Consumption]]*3.412</f>
        <v>5591.3267586206875</v>
      </c>
      <c r="AM1886" s="9">
        <f>Table1[[#This Row],[Total Gas Consumption]]*1</f>
        <v>0</v>
      </c>
      <c r="AN1886" s="9">
        <f>Table1[[#This Row],[Total Steam Consumption]]*950/1000</f>
        <v>0</v>
      </c>
      <c r="AO1886" s="9">
        <f>Table1[[#This Row],[Total HW Consumption]]</f>
        <v>0</v>
      </c>
      <c r="AP1886" s="9">
        <f>Table1[[#This Row],[Total CHW Consumption]]</f>
        <v>0</v>
      </c>
      <c r="AQ1886" s="9">
        <f>Table1[[#This Row],[Total DW Consumption]]*0</f>
        <v>0</v>
      </c>
      <c r="AR1886" s="9">
        <f>SUM(Table1[[#This Row],[Total Elec Energy]:[Total DW Energy]])</f>
        <v>5591.3267586206875</v>
      </c>
      <c r="AS1886" s="7">
        <f>IFERROR(Table1[[#This Row],[Total Building Energy (kBTU)]]/Table1[[#This Row],[Building Area]],0)</f>
        <v>0.43424407879936994</v>
      </c>
    </row>
    <row r="1887" spans="1:45" x14ac:dyDescent="0.25">
      <c r="A1887" s="4">
        <v>44713</v>
      </c>
      <c r="B1887" t="s">
        <v>194</v>
      </c>
      <c r="C1887">
        <f>VLOOKUP(Table1[[#This Row],[Building]],Building_Areas,2,FALSE)</f>
        <v>93667</v>
      </c>
      <c r="F1887">
        <v>586116.89448051946</v>
      </c>
      <c r="G1887">
        <v>6.2574534732672067</v>
      </c>
      <c r="H1887">
        <v>0</v>
      </c>
      <c r="I1887">
        <v>11514.28571428571</v>
      </c>
      <c r="K1887">
        <v>1060.714285714286</v>
      </c>
      <c r="L1887">
        <v>546829.09090909094</v>
      </c>
      <c r="AF1887" s="9">
        <f>SUMIF(Table1[[#Headers],[Steam Consumption]:[CHW Consumption_2]], "Elec*",D1887:AE1887)</f>
        <v>11514.28571428571</v>
      </c>
      <c r="AG1887" s="9">
        <f>SUMIF(Table1[[#Headers],[Steam Consumption]:[CHW Consumption_2]], "Gas*",D1887:AE1887)</f>
        <v>0</v>
      </c>
      <c r="AH1887" s="9">
        <f>SUMIF(Table1[[#Headers],[Steam Consumption]:[CHW Consumption_2]], "Steam*",D1887:AE1887)</f>
        <v>0</v>
      </c>
      <c r="AI1887" s="9">
        <f>SUMIF(Table1[[#Headers],[Steam Consumption]:[CHW Consumption_2]], "HW *",D1887:AE1887)</f>
        <v>1060.714285714286</v>
      </c>
      <c r="AJ1887" s="9">
        <f>SUMIF(Table1[[#Headers],[Steam Consumption]:[CHW Consumption_2]], "CHW*",D1887:AE1887)</f>
        <v>0</v>
      </c>
      <c r="AK1887" s="9">
        <f>SUMIF(Table1[[#Headers],[Steam Consumption]:[CHW Consumption_2]], "DW*",D1887:AE1887)</f>
        <v>546829.09090909094</v>
      </c>
      <c r="AL1887" s="9">
        <f>Table1[[#This Row],[Total Elec Consumption]]*3.412</f>
        <v>39286.742857142839</v>
      </c>
      <c r="AM1887" s="9">
        <f>Table1[[#This Row],[Total Gas Consumption]]*1</f>
        <v>0</v>
      </c>
      <c r="AN1887" s="9">
        <f>Table1[[#This Row],[Total Steam Consumption]]*950/1000</f>
        <v>0</v>
      </c>
      <c r="AO1887" s="9">
        <f>Table1[[#This Row],[Total HW Consumption]]</f>
        <v>1060.714285714286</v>
      </c>
      <c r="AP1887" s="9">
        <f>Table1[[#This Row],[Total CHW Consumption]]</f>
        <v>0</v>
      </c>
      <c r="AQ1887" s="9">
        <f>Table1[[#This Row],[Total DW Consumption]]*0</f>
        <v>0</v>
      </c>
      <c r="AR1887" s="9">
        <f>SUM(Table1[[#This Row],[Total Elec Energy]:[Total DW Energy]])</f>
        <v>40347.457142857122</v>
      </c>
      <c r="AS1887" s="7">
        <f>IFERROR(Table1[[#This Row],[Total Building Energy (kBTU)]]/Table1[[#This Row],[Building Area]],0)</f>
        <v>0.43075423727521028</v>
      </c>
    </row>
    <row r="1888" spans="1:45" x14ac:dyDescent="0.25">
      <c r="A1888" s="4">
        <v>44105</v>
      </c>
      <c r="B1888" t="s">
        <v>115</v>
      </c>
      <c r="C1888">
        <f>VLOOKUP(Table1[[#This Row],[Building]],Building_Areas,2,FALSE)</f>
        <v>12876</v>
      </c>
      <c r="E1888">
        <v>1621.6206896551721</v>
      </c>
      <c r="F1888">
        <v>5532.969793103448</v>
      </c>
      <c r="G1888">
        <v>0.42971185097106618</v>
      </c>
      <c r="AF1888" s="9">
        <f>SUMIF(Table1[[#Headers],[Steam Consumption]:[CHW Consumption_2]], "Elec*",D1888:AE1888)</f>
        <v>1621.6206896551721</v>
      </c>
      <c r="AG1888" s="9">
        <f>SUMIF(Table1[[#Headers],[Steam Consumption]:[CHW Consumption_2]], "Gas*",D1888:AE1888)</f>
        <v>0</v>
      </c>
      <c r="AH1888" s="9">
        <f>SUMIF(Table1[[#Headers],[Steam Consumption]:[CHW Consumption_2]], "Steam*",D1888:AE1888)</f>
        <v>0</v>
      </c>
      <c r="AI1888" s="9">
        <f>SUMIF(Table1[[#Headers],[Steam Consumption]:[CHW Consumption_2]], "HW *",D1888:AE1888)</f>
        <v>0</v>
      </c>
      <c r="AJ1888" s="9">
        <f>SUMIF(Table1[[#Headers],[Steam Consumption]:[CHW Consumption_2]], "CHW*",D1888:AE1888)</f>
        <v>0</v>
      </c>
      <c r="AK1888" s="9">
        <f>SUMIF(Table1[[#Headers],[Steam Consumption]:[CHW Consumption_2]], "DW*",D1888:AE1888)</f>
        <v>0</v>
      </c>
      <c r="AL1888" s="9">
        <f>Table1[[#This Row],[Total Elec Consumption]]*3.412</f>
        <v>5532.969793103447</v>
      </c>
      <c r="AM1888" s="9">
        <f>Table1[[#This Row],[Total Gas Consumption]]*1</f>
        <v>0</v>
      </c>
      <c r="AN1888" s="9">
        <f>Table1[[#This Row],[Total Steam Consumption]]*950/1000</f>
        <v>0</v>
      </c>
      <c r="AO1888" s="9">
        <f>Table1[[#This Row],[Total HW Consumption]]</f>
        <v>0</v>
      </c>
      <c r="AP1888" s="9">
        <f>Table1[[#This Row],[Total CHW Consumption]]</f>
        <v>0</v>
      </c>
      <c r="AQ1888" s="9">
        <f>Table1[[#This Row],[Total DW Consumption]]*0</f>
        <v>0</v>
      </c>
      <c r="AR1888" s="9">
        <f>SUM(Table1[[#This Row],[Total Elec Energy]:[Total DW Energy]])</f>
        <v>5532.969793103447</v>
      </c>
      <c r="AS1888" s="7">
        <f>IFERROR(Table1[[#This Row],[Total Building Energy (kBTU)]]/Table1[[#This Row],[Building Area]],0)</f>
        <v>0.42971185097106612</v>
      </c>
    </row>
    <row r="1889" spans="1:45" x14ac:dyDescent="0.25">
      <c r="A1889" s="4">
        <v>43770</v>
      </c>
      <c r="B1889" t="s">
        <v>118</v>
      </c>
      <c r="C1889">
        <f>VLOOKUP(Table1[[#This Row],[Building]],Building_Areas,2,FALSE)</f>
        <v>15616</v>
      </c>
      <c r="E1889">
        <v>1963.2</v>
      </c>
      <c r="F1889">
        <v>6698.4383999999991</v>
      </c>
      <c r="G1889">
        <v>0.42894713114754091</v>
      </c>
      <c r="AF1889" s="9">
        <f>SUMIF(Table1[[#Headers],[Steam Consumption]:[CHW Consumption_2]], "Elec*",D1889:AE1889)</f>
        <v>1963.2</v>
      </c>
      <c r="AG1889" s="9">
        <f>SUMIF(Table1[[#Headers],[Steam Consumption]:[CHW Consumption_2]], "Gas*",D1889:AE1889)</f>
        <v>0</v>
      </c>
      <c r="AH1889" s="9">
        <f>SUMIF(Table1[[#Headers],[Steam Consumption]:[CHW Consumption_2]], "Steam*",D1889:AE1889)</f>
        <v>0</v>
      </c>
      <c r="AI1889" s="9">
        <f>SUMIF(Table1[[#Headers],[Steam Consumption]:[CHW Consumption_2]], "HW *",D1889:AE1889)</f>
        <v>0</v>
      </c>
      <c r="AJ1889" s="9">
        <f>SUMIF(Table1[[#Headers],[Steam Consumption]:[CHW Consumption_2]], "CHW*",D1889:AE1889)</f>
        <v>0</v>
      </c>
      <c r="AK1889" s="9">
        <f>SUMIF(Table1[[#Headers],[Steam Consumption]:[CHW Consumption_2]], "DW*",D1889:AE1889)</f>
        <v>0</v>
      </c>
      <c r="AL1889" s="9">
        <f>Table1[[#This Row],[Total Elec Consumption]]*3.412</f>
        <v>6698.4384</v>
      </c>
      <c r="AM1889" s="9">
        <f>Table1[[#This Row],[Total Gas Consumption]]*1</f>
        <v>0</v>
      </c>
      <c r="AN1889" s="9">
        <f>Table1[[#This Row],[Total Steam Consumption]]*950/1000</f>
        <v>0</v>
      </c>
      <c r="AO1889" s="9">
        <f>Table1[[#This Row],[Total HW Consumption]]</f>
        <v>0</v>
      </c>
      <c r="AP1889" s="9">
        <f>Table1[[#This Row],[Total CHW Consumption]]</f>
        <v>0</v>
      </c>
      <c r="AQ1889" s="9">
        <f>Table1[[#This Row],[Total DW Consumption]]*0</f>
        <v>0</v>
      </c>
      <c r="AR1889" s="9">
        <f>SUM(Table1[[#This Row],[Total Elec Energy]:[Total DW Energy]])</f>
        <v>6698.4384</v>
      </c>
      <c r="AS1889" s="7">
        <f>IFERROR(Table1[[#This Row],[Total Building Energy (kBTU)]]/Table1[[#This Row],[Building Area]],0)</f>
        <v>0.42894713114754096</v>
      </c>
    </row>
    <row r="1890" spans="1:45" x14ac:dyDescent="0.25">
      <c r="A1890" s="4">
        <v>43374</v>
      </c>
      <c r="B1890" t="s">
        <v>118</v>
      </c>
      <c r="C1890">
        <f>VLOOKUP(Table1[[#This Row],[Building]],Building_Areas,2,FALSE)</f>
        <v>15616</v>
      </c>
      <c r="E1890">
        <v>1918.125</v>
      </c>
      <c r="F1890">
        <v>6544.6424999999999</v>
      </c>
      <c r="G1890">
        <v>0.41909852074795079</v>
      </c>
      <c r="AF1890" s="9">
        <f>SUMIF(Table1[[#Headers],[Steam Consumption]:[CHW Consumption_2]], "Elec*",D1890:AE1890)</f>
        <v>1918.125</v>
      </c>
      <c r="AG1890" s="9">
        <f>SUMIF(Table1[[#Headers],[Steam Consumption]:[CHW Consumption_2]], "Gas*",D1890:AE1890)</f>
        <v>0</v>
      </c>
      <c r="AH1890" s="9">
        <f>SUMIF(Table1[[#Headers],[Steam Consumption]:[CHW Consumption_2]], "Steam*",D1890:AE1890)</f>
        <v>0</v>
      </c>
      <c r="AI1890" s="9">
        <f>SUMIF(Table1[[#Headers],[Steam Consumption]:[CHW Consumption_2]], "HW *",D1890:AE1890)</f>
        <v>0</v>
      </c>
      <c r="AJ1890" s="9">
        <f>SUMIF(Table1[[#Headers],[Steam Consumption]:[CHW Consumption_2]], "CHW*",D1890:AE1890)</f>
        <v>0</v>
      </c>
      <c r="AK1890" s="9">
        <f>SUMIF(Table1[[#Headers],[Steam Consumption]:[CHW Consumption_2]], "DW*",D1890:AE1890)</f>
        <v>0</v>
      </c>
      <c r="AL1890" s="9">
        <f>Table1[[#This Row],[Total Elec Consumption]]*3.412</f>
        <v>6544.6424999999999</v>
      </c>
      <c r="AM1890" s="9">
        <f>Table1[[#This Row],[Total Gas Consumption]]*1</f>
        <v>0</v>
      </c>
      <c r="AN1890" s="9">
        <f>Table1[[#This Row],[Total Steam Consumption]]*950/1000</f>
        <v>0</v>
      </c>
      <c r="AO1890" s="9">
        <f>Table1[[#This Row],[Total HW Consumption]]</f>
        <v>0</v>
      </c>
      <c r="AP1890" s="9">
        <f>Table1[[#This Row],[Total CHW Consumption]]</f>
        <v>0</v>
      </c>
      <c r="AQ1890" s="9">
        <f>Table1[[#This Row],[Total DW Consumption]]*0</f>
        <v>0</v>
      </c>
      <c r="AR1890" s="9">
        <f>SUM(Table1[[#This Row],[Total Elec Energy]:[Total DW Energy]])</f>
        <v>6544.6424999999999</v>
      </c>
      <c r="AS1890" s="7">
        <f>IFERROR(Table1[[#This Row],[Total Building Energy (kBTU)]]/Table1[[#This Row],[Building Area]],0)</f>
        <v>0.41909852074795084</v>
      </c>
    </row>
    <row r="1891" spans="1:45" x14ac:dyDescent="0.25">
      <c r="A1891" s="4">
        <v>43739</v>
      </c>
      <c r="B1891" t="s">
        <v>115</v>
      </c>
      <c r="C1891">
        <f>VLOOKUP(Table1[[#This Row],[Building]],Building_Areas,2,FALSE)</f>
        <v>12876</v>
      </c>
      <c r="E1891">
        <v>1579.9310344827591</v>
      </c>
      <c r="F1891">
        <v>5390.7246896551724</v>
      </c>
      <c r="G1891">
        <v>0.41866454563957528</v>
      </c>
      <c r="AF1891" s="9">
        <f>SUMIF(Table1[[#Headers],[Steam Consumption]:[CHW Consumption_2]], "Elec*",D1891:AE1891)</f>
        <v>1579.9310344827591</v>
      </c>
      <c r="AG1891" s="9">
        <f>SUMIF(Table1[[#Headers],[Steam Consumption]:[CHW Consumption_2]], "Gas*",D1891:AE1891)</f>
        <v>0</v>
      </c>
      <c r="AH1891" s="9">
        <f>SUMIF(Table1[[#Headers],[Steam Consumption]:[CHW Consumption_2]], "Steam*",D1891:AE1891)</f>
        <v>0</v>
      </c>
      <c r="AI1891" s="9">
        <f>SUMIF(Table1[[#Headers],[Steam Consumption]:[CHW Consumption_2]], "HW *",D1891:AE1891)</f>
        <v>0</v>
      </c>
      <c r="AJ1891" s="9">
        <f>SUMIF(Table1[[#Headers],[Steam Consumption]:[CHW Consumption_2]], "CHW*",D1891:AE1891)</f>
        <v>0</v>
      </c>
      <c r="AK1891" s="9">
        <f>SUMIF(Table1[[#Headers],[Steam Consumption]:[CHW Consumption_2]], "DW*",D1891:AE1891)</f>
        <v>0</v>
      </c>
      <c r="AL1891" s="9">
        <f>Table1[[#This Row],[Total Elec Consumption]]*3.412</f>
        <v>5390.7246896551742</v>
      </c>
      <c r="AM1891" s="9">
        <f>Table1[[#This Row],[Total Gas Consumption]]*1</f>
        <v>0</v>
      </c>
      <c r="AN1891" s="9">
        <f>Table1[[#This Row],[Total Steam Consumption]]*950/1000</f>
        <v>0</v>
      </c>
      <c r="AO1891" s="9">
        <f>Table1[[#This Row],[Total HW Consumption]]</f>
        <v>0</v>
      </c>
      <c r="AP1891" s="9">
        <f>Table1[[#This Row],[Total CHW Consumption]]</f>
        <v>0</v>
      </c>
      <c r="AQ1891" s="9">
        <f>Table1[[#This Row],[Total DW Consumption]]*0</f>
        <v>0</v>
      </c>
      <c r="AR1891" s="9">
        <f>SUM(Table1[[#This Row],[Total Elec Energy]:[Total DW Energy]])</f>
        <v>5390.7246896551742</v>
      </c>
      <c r="AS1891" s="7">
        <f>IFERROR(Table1[[#This Row],[Total Building Energy (kBTU)]]/Table1[[#This Row],[Building Area]],0)</f>
        <v>0.4186645456395755</v>
      </c>
    </row>
    <row r="1892" spans="1:45" x14ac:dyDescent="0.25">
      <c r="A1892" s="4">
        <v>44531</v>
      </c>
      <c r="B1892" t="s">
        <v>109</v>
      </c>
      <c r="C1892">
        <f>VLOOKUP(Table1[[#This Row],[Building]],Building_Areas,2,FALSE)</f>
        <v>30886</v>
      </c>
      <c r="E1892">
        <v>3760.3</v>
      </c>
      <c r="F1892">
        <v>12830.143599999999</v>
      </c>
      <c r="G1892">
        <v>0.41540321181117662</v>
      </c>
      <c r="K1892">
        <v>0</v>
      </c>
      <c r="N1892">
        <v>0</v>
      </c>
      <c r="AF1892" s="9">
        <f>SUMIF(Table1[[#Headers],[Steam Consumption]:[CHW Consumption_2]], "Elec*",D1892:AE1892)</f>
        <v>3760.3</v>
      </c>
      <c r="AG1892" s="9">
        <f>SUMIF(Table1[[#Headers],[Steam Consumption]:[CHW Consumption_2]], "Gas*",D1892:AE1892)</f>
        <v>0</v>
      </c>
      <c r="AH1892" s="9">
        <f>SUMIF(Table1[[#Headers],[Steam Consumption]:[CHW Consumption_2]], "Steam*",D1892:AE1892)</f>
        <v>0</v>
      </c>
      <c r="AI1892" s="9">
        <f>SUMIF(Table1[[#Headers],[Steam Consumption]:[CHW Consumption_2]], "HW *",D1892:AE1892)</f>
        <v>0</v>
      </c>
      <c r="AJ1892" s="9">
        <f>SUMIF(Table1[[#Headers],[Steam Consumption]:[CHW Consumption_2]], "CHW*",D1892:AE1892)</f>
        <v>0</v>
      </c>
      <c r="AK1892" s="9">
        <f>SUMIF(Table1[[#Headers],[Steam Consumption]:[CHW Consumption_2]], "DW*",D1892:AE1892)</f>
        <v>0</v>
      </c>
      <c r="AL1892" s="9">
        <f>Table1[[#This Row],[Total Elec Consumption]]*3.412</f>
        <v>12830.143599999999</v>
      </c>
      <c r="AM1892" s="9">
        <f>Table1[[#This Row],[Total Gas Consumption]]*1</f>
        <v>0</v>
      </c>
      <c r="AN1892" s="9">
        <f>Table1[[#This Row],[Total Steam Consumption]]*950/1000</f>
        <v>0</v>
      </c>
      <c r="AO1892" s="9">
        <f>Table1[[#This Row],[Total HW Consumption]]</f>
        <v>0</v>
      </c>
      <c r="AP1892" s="9">
        <f>Table1[[#This Row],[Total CHW Consumption]]</f>
        <v>0</v>
      </c>
      <c r="AQ1892" s="9">
        <f>Table1[[#This Row],[Total DW Consumption]]*0</f>
        <v>0</v>
      </c>
      <c r="AR1892" s="9">
        <f>SUM(Table1[[#This Row],[Total Elec Energy]:[Total DW Energy]])</f>
        <v>12830.143599999999</v>
      </c>
      <c r="AS1892" s="7">
        <f>IFERROR(Table1[[#This Row],[Total Building Energy (kBTU)]]/Table1[[#This Row],[Building Area]],0)</f>
        <v>0.41540321181117656</v>
      </c>
    </row>
    <row r="1893" spans="1:45" x14ac:dyDescent="0.25">
      <c r="A1893" s="4">
        <v>43313</v>
      </c>
      <c r="B1893" t="s">
        <v>118</v>
      </c>
      <c r="C1893">
        <f>VLOOKUP(Table1[[#This Row],[Building]],Building_Areas,2,FALSE)</f>
        <v>15616</v>
      </c>
      <c r="E1893">
        <v>1874.92857142858</v>
      </c>
      <c r="F1893">
        <v>6397.2562857143139</v>
      </c>
      <c r="G1893">
        <v>0.40966036665691052</v>
      </c>
      <c r="AF1893" s="9">
        <f>SUMIF(Table1[[#Headers],[Steam Consumption]:[CHW Consumption_2]], "Elec*",D1893:AE1893)</f>
        <v>1874.92857142858</v>
      </c>
      <c r="AG1893" s="9">
        <f>SUMIF(Table1[[#Headers],[Steam Consumption]:[CHW Consumption_2]], "Gas*",D1893:AE1893)</f>
        <v>0</v>
      </c>
      <c r="AH1893" s="9">
        <f>SUMIF(Table1[[#Headers],[Steam Consumption]:[CHW Consumption_2]], "Steam*",D1893:AE1893)</f>
        <v>0</v>
      </c>
      <c r="AI1893" s="9">
        <f>SUMIF(Table1[[#Headers],[Steam Consumption]:[CHW Consumption_2]], "HW *",D1893:AE1893)</f>
        <v>0</v>
      </c>
      <c r="AJ1893" s="9">
        <f>SUMIF(Table1[[#Headers],[Steam Consumption]:[CHW Consumption_2]], "CHW*",D1893:AE1893)</f>
        <v>0</v>
      </c>
      <c r="AK1893" s="9">
        <f>SUMIF(Table1[[#Headers],[Steam Consumption]:[CHW Consumption_2]], "DW*",D1893:AE1893)</f>
        <v>0</v>
      </c>
      <c r="AL1893" s="9">
        <f>Table1[[#This Row],[Total Elec Consumption]]*3.412</f>
        <v>6397.2562857143148</v>
      </c>
      <c r="AM1893" s="9">
        <f>Table1[[#This Row],[Total Gas Consumption]]*1</f>
        <v>0</v>
      </c>
      <c r="AN1893" s="9">
        <f>Table1[[#This Row],[Total Steam Consumption]]*950/1000</f>
        <v>0</v>
      </c>
      <c r="AO1893" s="9">
        <f>Table1[[#This Row],[Total HW Consumption]]</f>
        <v>0</v>
      </c>
      <c r="AP1893" s="9">
        <f>Table1[[#This Row],[Total CHW Consumption]]</f>
        <v>0</v>
      </c>
      <c r="AQ1893" s="9">
        <f>Table1[[#This Row],[Total DW Consumption]]*0</f>
        <v>0</v>
      </c>
      <c r="AR1893" s="9">
        <f>SUM(Table1[[#This Row],[Total Elec Energy]:[Total DW Energy]])</f>
        <v>6397.2562857143148</v>
      </c>
      <c r="AS1893" s="7">
        <f>IFERROR(Table1[[#This Row],[Total Building Energy (kBTU)]]/Table1[[#This Row],[Building Area]],0)</f>
        <v>0.40966036665691052</v>
      </c>
    </row>
    <row r="1894" spans="1:45" x14ac:dyDescent="0.25">
      <c r="A1894" s="4">
        <v>43617</v>
      </c>
      <c r="B1894" t="s">
        <v>118</v>
      </c>
      <c r="C1894">
        <f>VLOOKUP(Table1[[#This Row],[Building]],Building_Areas,2,FALSE)</f>
        <v>15616</v>
      </c>
      <c r="E1894">
        <v>1867.7777777777781</v>
      </c>
      <c r="F1894">
        <v>6372.8577777777782</v>
      </c>
      <c r="G1894">
        <v>0.40809796220400729</v>
      </c>
      <c r="AF1894" s="9">
        <f>SUMIF(Table1[[#Headers],[Steam Consumption]:[CHW Consumption_2]], "Elec*",D1894:AE1894)</f>
        <v>1867.7777777777781</v>
      </c>
      <c r="AG1894" s="9">
        <f>SUMIF(Table1[[#Headers],[Steam Consumption]:[CHW Consumption_2]], "Gas*",D1894:AE1894)</f>
        <v>0</v>
      </c>
      <c r="AH1894" s="9">
        <f>SUMIF(Table1[[#Headers],[Steam Consumption]:[CHW Consumption_2]], "Steam*",D1894:AE1894)</f>
        <v>0</v>
      </c>
      <c r="AI1894" s="9">
        <f>SUMIF(Table1[[#Headers],[Steam Consumption]:[CHW Consumption_2]], "HW *",D1894:AE1894)</f>
        <v>0</v>
      </c>
      <c r="AJ1894" s="9">
        <f>SUMIF(Table1[[#Headers],[Steam Consumption]:[CHW Consumption_2]], "CHW*",D1894:AE1894)</f>
        <v>0</v>
      </c>
      <c r="AK1894" s="9">
        <f>SUMIF(Table1[[#Headers],[Steam Consumption]:[CHW Consumption_2]], "DW*",D1894:AE1894)</f>
        <v>0</v>
      </c>
      <c r="AL1894" s="9">
        <f>Table1[[#This Row],[Total Elec Consumption]]*3.412</f>
        <v>6372.8577777777782</v>
      </c>
      <c r="AM1894" s="9">
        <f>Table1[[#This Row],[Total Gas Consumption]]*1</f>
        <v>0</v>
      </c>
      <c r="AN1894" s="9">
        <f>Table1[[#This Row],[Total Steam Consumption]]*950/1000</f>
        <v>0</v>
      </c>
      <c r="AO1894" s="9">
        <f>Table1[[#This Row],[Total HW Consumption]]</f>
        <v>0</v>
      </c>
      <c r="AP1894" s="9">
        <f>Table1[[#This Row],[Total CHW Consumption]]</f>
        <v>0</v>
      </c>
      <c r="AQ1894" s="9">
        <f>Table1[[#This Row],[Total DW Consumption]]*0</f>
        <v>0</v>
      </c>
      <c r="AR1894" s="9">
        <f>SUM(Table1[[#This Row],[Total Elec Energy]:[Total DW Energy]])</f>
        <v>6372.8577777777782</v>
      </c>
      <c r="AS1894" s="7">
        <f>IFERROR(Table1[[#This Row],[Total Building Energy (kBTU)]]/Table1[[#This Row],[Building Area]],0)</f>
        <v>0.40809796220400729</v>
      </c>
    </row>
    <row r="1895" spans="1:45" x14ac:dyDescent="0.25">
      <c r="A1895" s="4">
        <v>44228</v>
      </c>
      <c r="B1895" t="s">
        <v>115</v>
      </c>
      <c r="C1895">
        <f>VLOOKUP(Table1[[#This Row],[Building]],Building_Areas,2,FALSE)</f>
        <v>12876</v>
      </c>
      <c r="E1895">
        <v>1506.615384615385</v>
      </c>
      <c r="F1895">
        <v>5140.5716923076916</v>
      </c>
      <c r="G1895">
        <v>0.39923669558152308</v>
      </c>
      <c r="AF1895" s="9">
        <f>SUMIF(Table1[[#Headers],[Steam Consumption]:[CHW Consumption_2]], "Elec*",D1895:AE1895)</f>
        <v>1506.615384615385</v>
      </c>
      <c r="AG1895" s="9">
        <f>SUMIF(Table1[[#Headers],[Steam Consumption]:[CHW Consumption_2]], "Gas*",D1895:AE1895)</f>
        <v>0</v>
      </c>
      <c r="AH1895" s="9">
        <f>SUMIF(Table1[[#Headers],[Steam Consumption]:[CHW Consumption_2]], "Steam*",D1895:AE1895)</f>
        <v>0</v>
      </c>
      <c r="AI1895" s="9">
        <f>SUMIF(Table1[[#Headers],[Steam Consumption]:[CHW Consumption_2]], "HW *",D1895:AE1895)</f>
        <v>0</v>
      </c>
      <c r="AJ1895" s="9">
        <f>SUMIF(Table1[[#Headers],[Steam Consumption]:[CHW Consumption_2]], "CHW*",D1895:AE1895)</f>
        <v>0</v>
      </c>
      <c r="AK1895" s="9">
        <f>SUMIF(Table1[[#Headers],[Steam Consumption]:[CHW Consumption_2]], "DW*",D1895:AE1895)</f>
        <v>0</v>
      </c>
      <c r="AL1895" s="9">
        <f>Table1[[#This Row],[Total Elec Consumption]]*3.412</f>
        <v>5140.5716923076934</v>
      </c>
      <c r="AM1895" s="9">
        <f>Table1[[#This Row],[Total Gas Consumption]]*1</f>
        <v>0</v>
      </c>
      <c r="AN1895" s="9">
        <f>Table1[[#This Row],[Total Steam Consumption]]*950/1000</f>
        <v>0</v>
      </c>
      <c r="AO1895" s="9">
        <f>Table1[[#This Row],[Total HW Consumption]]</f>
        <v>0</v>
      </c>
      <c r="AP1895" s="9">
        <f>Table1[[#This Row],[Total CHW Consumption]]</f>
        <v>0</v>
      </c>
      <c r="AQ1895" s="9">
        <f>Table1[[#This Row],[Total DW Consumption]]*0</f>
        <v>0</v>
      </c>
      <c r="AR1895" s="9">
        <f>SUM(Table1[[#This Row],[Total Elec Energy]:[Total DW Energy]])</f>
        <v>5140.5716923076934</v>
      </c>
      <c r="AS1895" s="7">
        <f>IFERROR(Table1[[#This Row],[Total Building Energy (kBTU)]]/Table1[[#This Row],[Building Area]],0)</f>
        <v>0.39923669558152325</v>
      </c>
    </row>
    <row r="1896" spans="1:45" x14ac:dyDescent="0.25">
      <c r="A1896" s="4">
        <v>43647</v>
      </c>
      <c r="B1896" t="s">
        <v>118</v>
      </c>
      <c r="C1896">
        <f>VLOOKUP(Table1[[#This Row],[Building]],Building_Areas,2,FALSE)</f>
        <v>15616</v>
      </c>
      <c r="E1896">
        <v>1818</v>
      </c>
      <c r="F1896">
        <v>6203.0159999999996</v>
      </c>
      <c r="G1896">
        <v>0.39722182377049181</v>
      </c>
      <c r="AF1896" s="9">
        <f>SUMIF(Table1[[#Headers],[Steam Consumption]:[CHW Consumption_2]], "Elec*",D1896:AE1896)</f>
        <v>1818</v>
      </c>
      <c r="AG1896" s="9">
        <f>SUMIF(Table1[[#Headers],[Steam Consumption]:[CHW Consumption_2]], "Gas*",D1896:AE1896)</f>
        <v>0</v>
      </c>
      <c r="AH1896" s="9">
        <f>SUMIF(Table1[[#Headers],[Steam Consumption]:[CHW Consumption_2]], "Steam*",D1896:AE1896)</f>
        <v>0</v>
      </c>
      <c r="AI1896" s="9">
        <f>SUMIF(Table1[[#Headers],[Steam Consumption]:[CHW Consumption_2]], "HW *",D1896:AE1896)</f>
        <v>0</v>
      </c>
      <c r="AJ1896" s="9">
        <f>SUMIF(Table1[[#Headers],[Steam Consumption]:[CHW Consumption_2]], "CHW*",D1896:AE1896)</f>
        <v>0</v>
      </c>
      <c r="AK1896" s="9">
        <f>SUMIF(Table1[[#Headers],[Steam Consumption]:[CHW Consumption_2]], "DW*",D1896:AE1896)</f>
        <v>0</v>
      </c>
      <c r="AL1896" s="9">
        <f>Table1[[#This Row],[Total Elec Consumption]]*3.412</f>
        <v>6203.0159999999996</v>
      </c>
      <c r="AM1896" s="9">
        <f>Table1[[#This Row],[Total Gas Consumption]]*1</f>
        <v>0</v>
      </c>
      <c r="AN1896" s="9">
        <f>Table1[[#This Row],[Total Steam Consumption]]*950/1000</f>
        <v>0</v>
      </c>
      <c r="AO1896" s="9">
        <f>Table1[[#This Row],[Total HW Consumption]]</f>
        <v>0</v>
      </c>
      <c r="AP1896" s="9">
        <f>Table1[[#This Row],[Total CHW Consumption]]</f>
        <v>0</v>
      </c>
      <c r="AQ1896" s="9">
        <f>Table1[[#This Row],[Total DW Consumption]]*0</f>
        <v>0</v>
      </c>
      <c r="AR1896" s="9">
        <f>SUM(Table1[[#This Row],[Total Elec Energy]:[Total DW Energy]])</f>
        <v>6203.0159999999996</v>
      </c>
      <c r="AS1896" s="7">
        <f>IFERROR(Table1[[#This Row],[Total Building Energy (kBTU)]]/Table1[[#This Row],[Building Area]],0)</f>
        <v>0.39722182377049176</v>
      </c>
    </row>
    <row r="1897" spans="1:45" x14ac:dyDescent="0.25">
      <c r="A1897" s="4">
        <v>43101</v>
      </c>
      <c r="B1897" t="s">
        <v>110</v>
      </c>
      <c r="C1897">
        <f>VLOOKUP(Table1[[#This Row],[Building]],Building_Areas,2,FALSE)</f>
        <v>24062</v>
      </c>
      <c r="I1897">
        <v>2798.8571428571431</v>
      </c>
      <c r="AF1897" s="9">
        <f>SUMIF(Table1[[#Headers],[Steam Consumption]:[CHW Consumption_2]], "Elec*",D1897:AE1897)</f>
        <v>2798.8571428571431</v>
      </c>
      <c r="AG1897" s="9">
        <f>SUMIF(Table1[[#Headers],[Steam Consumption]:[CHW Consumption_2]], "Gas*",D1897:AE1897)</f>
        <v>0</v>
      </c>
      <c r="AH1897" s="9">
        <f>SUMIF(Table1[[#Headers],[Steam Consumption]:[CHW Consumption_2]], "Steam*",D1897:AE1897)</f>
        <v>0</v>
      </c>
      <c r="AI1897" s="9">
        <f>SUMIF(Table1[[#Headers],[Steam Consumption]:[CHW Consumption_2]], "HW *",D1897:AE1897)</f>
        <v>0</v>
      </c>
      <c r="AJ1897" s="9">
        <f>SUMIF(Table1[[#Headers],[Steam Consumption]:[CHW Consumption_2]], "CHW*",D1897:AE1897)</f>
        <v>0</v>
      </c>
      <c r="AK1897" s="9">
        <f>SUMIF(Table1[[#Headers],[Steam Consumption]:[CHW Consumption_2]], "DW*",D1897:AE1897)</f>
        <v>0</v>
      </c>
      <c r="AL1897" s="9">
        <f>Table1[[#This Row],[Total Elec Consumption]]*3.412</f>
        <v>9549.7005714285715</v>
      </c>
      <c r="AM1897" s="9">
        <f>Table1[[#This Row],[Total Gas Consumption]]*1</f>
        <v>0</v>
      </c>
      <c r="AN1897" s="9">
        <f>Table1[[#This Row],[Total Steam Consumption]]*950/1000</f>
        <v>0</v>
      </c>
      <c r="AO1897" s="9">
        <f>Table1[[#This Row],[Total HW Consumption]]</f>
        <v>0</v>
      </c>
      <c r="AP1897" s="9">
        <f>Table1[[#This Row],[Total CHW Consumption]]</f>
        <v>0</v>
      </c>
      <c r="AQ1897" s="9">
        <f>Table1[[#This Row],[Total DW Consumption]]*0</f>
        <v>0</v>
      </c>
      <c r="AR1897" s="9">
        <f>SUM(Table1[[#This Row],[Total Elec Energy]:[Total DW Energy]])</f>
        <v>9549.7005714285715</v>
      </c>
      <c r="AS1897" s="7">
        <f>IFERROR(Table1[[#This Row],[Total Building Energy (kBTU)]]/Table1[[#This Row],[Building Area]],0)</f>
        <v>0.39687891993303015</v>
      </c>
    </row>
    <row r="1898" spans="1:45" x14ac:dyDescent="0.25">
      <c r="A1898" s="4">
        <v>44348</v>
      </c>
      <c r="B1898" t="s">
        <v>118</v>
      </c>
      <c r="C1898">
        <f>VLOOKUP(Table1[[#This Row],[Building]],Building_Areas,2,FALSE)</f>
        <v>15616</v>
      </c>
      <c r="E1898">
        <v>1806</v>
      </c>
      <c r="F1898">
        <v>6162.0720000000001</v>
      </c>
      <c r="G1898">
        <v>0.39459989754098362</v>
      </c>
      <c r="AF1898" s="9">
        <f>SUMIF(Table1[[#Headers],[Steam Consumption]:[CHW Consumption_2]], "Elec*",D1898:AE1898)</f>
        <v>1806</v>
      </c>
      <c r="AG1898" s="9">
        <f>SUMIF(Table1[[#Headers],[Steam Consumption]:[CHW Consumption_2]], "Gas*",D1898:AE1898)</f>
        <v>0</v>
      </c>
      <c r="AH1898" s="9">
        <f>SUMIF(Table1[[#Headers],[Steam Consumption]:[CHW Consumption_2]], "Steam*",D1898:AE1898)</f>
        <v>0</v>
      </c>
      <c r="AI1898" s="9">
        <f>SUMIF(Table1[[#Headers],[Steam Consumption]:[CHW Consumption_2]], "HW *",D1898:AE1898)</f>
        <v>0</v>
      </c>
      <c r="AJ1898" s="9">
        <f>SUMIF(Table1[[#Headers],[Steam Consumption]:[CHW Consumption_2]], "CHW*",D1898:AE1898)</f>
        <v>0</v>
      </c>
      <c r="AK1898" s="9">
        <f>SUMIF(Table1[[#Headers],[Steam Consumption]:[CHW Consumption_2]], "DW*",D1898:AE1898)</f>
        <v>0</v>
      </c>
      <c r="AL1898" s="9">
        <f>Table1[[#This Row],[Total Elec Consumption]]*3.412</f>
        <v>6162.0720000000001</v>
      </c>
      <c r="AM1898" s="9">
        <f>Table1[[#This Row],[Total Gas Consumption]]*1</f>
        <v>0</v>
      </c>
      <c r="AN1898" s="9">
        <f>Table1[[#This Row],[Total Steam Consumption]]*950/1000</f>
        <v>0</v>
      </c>
      <c r="AO1898" s="9">
        <f>Table1[[#This Row],[Total HW Consumption]]</f>
        <v>0</v>
      </c>
      <c r="AP1898" s="9">
        <f>Table1[[#This Row],[Total CHW Consumption]]</f>
        <v>0</v>
      </c>
      <c r="AQ1898" s="9">
        <f>Table1[[#This Row],[Total DW Consumption]]*0</f>
        <v>0</v>
      </c>
      <c r="AR1898" s="9">
        <f>SUM(Table1[[#This Row],[Total Elec Energy]:[Total DW Energy]])</f>
        <v>6162.0720000000001</v>
      </c>
      <c r="AS1898" s="7">
        <f>IFERROR(Table1[[#This Row],[Total Building Energy (kBTU)]]/Table1[[#This Row],[Building Area]],0)</f>
        <v>0.39459989754098362</v>
      </c>
    </row>
    <row r="1899" spans="1:45" x14ac:dyDescent="0.25">
      <c r="A1899" s="4">
        <v>43435</v>
      </c>
      <c r="B1899" t="s">
        <v>73</v>
      </c>
      <c r="C1899">
        <f>VLOOKUP(Table1[[#This Row],[Building]],Building_Areas,2,FALSE)</f>
        <v>18360</v>
      </c>
      <c r="E1899">
        <v>2121.8092691620109</v>
      </c>
      <c r="F1899">
        <v>7239.6132263807822</v>
      </c>
      <c r="G1899">
        <v>0.39431444588130621</v>
      </c>
      <c r="AF1899" s="9">
        <f>SUMIF(Table1[[#Headers],[Steam Consumption]:[CHW Consumption_2]], "Elec*",D1899:AE1899)</f>
        <v>2121.8092691620109</v>
      </c>
      <c r="AG1899" s="9">
        <f>SUMIF(Table1[[#Headers],[Steam Consumption]:[CHW Consumption_2]], "Gas*",D1899:AE1899)</f>
        <v>0</v>
      </c>
      <c r="AH1899" s="9">
        <f>SUMIF(Table1[[#Headers],[Steam Consumption]:[CHW Consumption_2]], "Steam*",D1899:AE1899)</f>
        <v>0</v>
      </c>
      <c r="AI1899" s="9">
        <f>SUMIF(Table1[[#Headers],[Steam Consumption]:[CHW Consumption_2]], "HW *",D1899:AE1899)</f>
        <v>0</v>
      </c>
      <c r="AJ1899" s="9">
        <f>SUMIF(Table1[[#Headers],[Steam Consumption]:[CHW Consumption_2]], "CHW*",D1899:AE1899)</f>
        <v>0</v>
      </c>
      <c r="AK1899" s="9">
        <f>SUMIF(Table1[[#Headers],[Steam Consumption]:[CHW Consumption_2]], "DW*",D1899:AE1899)</f>
        <v>0</v>
      </c>
      <c r="AL1899" s="9">
        <f>Table1[[#This Row],[Total Elec Consumption]]*3.412</f>
        <v>7239.6132263807813</v>
      </c>
      <c r="AM1899" s="9">
        <f>Table1[[#This Row],[Total Gas Consumption]]*1</f>
        <v>0</v>
      </c>
      <c r="AN1899" s="9">
        <f>Table1[[#This Row],[Total Steam Consumption]]*950/1000</f>
        <v>0</v>
      </c>
      <c r="AO1899" s="9">
        <f>Table1[[#This Row],[Total HW Consumption]]</f>
        <v>0</v>
      </c>
      <c r="AP1899" s="9">
        <f>Table1[[#This Row],[Total CHW Consumption]]</f>
        <v>0</v>
      </c>
      <c r="AQ1899" s="9">
        <f>Table1[[#This Row],[Total DW Consumption]]*0</f>
        <v>0</v>
      </c>
      <c r="AR1899" s="9">
        <f>SUM(Table1[[#This Row],[Total Elec Energy]:[Total DW Energy]])</f>
        <v>7239.6132263807813</v>
      </c>
      <c r="AS1899" s="7">
        <f>IFERROR(Table1[[#This Row],[Total Building Energy (kBTU)]]/Table1[[#This Row],[Building Area]],0)</f>
        <v>0.39431444588130615</v>
      </c>
    </row>
    <row r="1900" spans="1:45" x14ac:dyDescent="0.25">
      <c r="A1900" s="4">
        <v>44531</v>
      </c>
      <c r="B1900" t="s">
        <v>118</v>
      </c>
      <c r="C1900">
        <f>VLOOKUP(Table1[[#This Row],[Building]],Building_Areas,2,FALSE)</f>
        <v>15616</v>
      </c>
      <c r="E1900">
        <v>1759.619047619047</v>
      </c>
      <c r="F1900">
        <v>6003.82019047619</v>
      </c>
      <c r="G1900">
        <v>0.38446594457455108</v>
      </c>
      <c r="AF1900" s="9">
        <f>SUMIF(Table1[[#Headers],[Steam Consumption]:[CHW Consumption_2]], "Elec*",D1900:AE1900)</f>
        <v>1759.619047619047</v>
      </c>
      <c r="AG1900" s="9">
        <f>SUMIF(Table1[[#Headers],[Steam Consumption]:[CHW Consumption_2]], "Gas*",D1900:AE1900)</f>
        <v>0</v>
      </c>
      <c r="AH1900" s="9">
        <f>SUMIF(Table1[[#Headers],[Steam Consumption]:[CHW Consumption_2]], "Steam*",D1900:AE1900)</f>
        <v>0</v>
      </c>
      <c r="AI1900" s="9">
        <f>SUMIF(Table1[[#Headers],[Steam Consumption]:[CHW Consumption_2]], "HW *",D1900:AE1900)</f>
        <v>0</v>
      </c>
      <c r="AJ1900" s="9">
        <f>SUMIF(Table1[[#Headers],[Steam Consumption]:[CHW Consumption_2]], "CHW*",D1900:AE1900)</f>
        <v>0</v>
      </c>
      <c r="AK1900" s="9">
        <f>SUMIF(Table1[[#Headers],[Steam Consumption]:[CHW Consumption_2]], "DW*",D1900:AE1900)</f>
        <v>0</v>
      </c>
      <c r="AL1900" s="9">
        <f>Table1[[#This Row],[Total Elec Consumption]]*3.412</f>
        <v>6003.8201904761881</v>
      </c>
      <c r="AM1900" s="9">
        <f>Table1[[#This Row],[Total Gas Consumption]]*1</f>
        <v>0</v>
      </c>
      <c r="AN1900" s="9">
        <f>Table1[[#This Row],[Total Steam Consumption]]*950/1000</f>
        <v>0</v>
      </c>
      <c r="AO1900" s="9">
        <f>Table1[[#This Row],[Total HW Consumption]]</f>
        <v>0</v>
      </c>
      <c r="AP1900" s="9">
        <f>Table1[[#This Row],[Total CHW Consumption]]</f>
        <v>0</v>
      </c>
      <c r="AQ1900" s="9">
        <f>Table1[[#This Row],[Total DW Consumption]]*0</f>
        <v>0</v>
      </c>
      <c r="AR1900" s="9">
        <f>SUM(Table1[[#This Row],[Total Elec Energy]:[Total DW Energy]])</f>
        <v>6003.8201904761881</v>
      </c>
      <c r="AS1900" s="7">
        <f>IFERROR(Table1[[#This Row],[Total Building Energy (kBTU)]]/Table1[[#This Row],[Building Area]],0)</f>
        <v>0.38446594457455097</v>
      </c>
    </row>
    <row r="1901" spans="1:45" x14ac:dyDescent="0.25">
      <c r="A1901" s="4">
        <v>43282</v>
      </c>
      <c r="B1901" t="s">
        <v>118</v>
      </c>
      <c r="C1901">
        <f>VLOOKUP(Table1[[#This Row],[Building]],Building_Areas,2,FALSE)</f>
        <v>15616</v>
      </c>
      <c r="E1901">
        <v>1747.1428571429569</v>
      </c>
      <c r="F1901">
        <v>5961.2514285717689</v>
      </c>
      <c r="G1901">
        <v>0.38173997365341761</v>
      </c>
      <c r="AF1901" s="9">
        <f>SUMIF(Table1[[#Headers],[Steam Consumption]:[CHW Consumption_2]], "Elec*",D1901:AE1901)</f>
        <v>1747.1428571429569</v>
      </c>
      <c r="AG1901" s="9">
        <f>SUMIF(Table1[[#Headers],[Steam Consumption]:[CHW Consumption_2]], "Gas*",D1901:AE1901)</f>
        <v>0</v>
      </c>
      <c r="AH1901" s="9">
        <f>SUMIF(Table1[[#Headers],[Steam Consumption]:[CHW Consumption_2]], "Steam*",D1901:AE1901)</f>
        <v>0</v>
      </c>
      <c r="AI1901" s="9">
        <f>SUMIF(Table1[[#Headers],[Steam Consumption]:[CHW Consumption_2]], "HW *",D1901:AE1901)</f>
        <v>0</v>
      </c>
      <c r="AJ1901" s="9">
        <f>SUMIF(Table1[[#Headers],[Steam Consumption]:[CHW Consumption_2]], "CHW*",D1901:AE1901)</f>
        <v>0</v>
      </c>
      <c r="AK1901" s="9">
        <f>SUMIF(Table1[[#Headers],[Steam Consumption]:[CHW Consumption_2]], "DW*",D1901:AE1901)</f>
        <v>0</v>
      </c>
      <c r="AL1901" s="9">
        <f>Table1[[#This Row],[Total Elec Consumption]]*3.412</f>
        <v>5961.2514285717689</v>
      </c>
      <c r="AM1901" s="9">
        <f>Table1[[#This Row],[Total Gas Consumption]]*1</f>
        <v>0</v>
      </c>
      <c r="AN1901" s="9">
        <f>Table1[[#This Row],[Total Steam Consumption]]*950/1000</f>
        <v>0</v>
      </c>
      <c r="AO1901" s="9">
        <f>Table1[[#This Row],[Total HW Consumption]]</f>
        <v>0</v>
      </c>
      <c r="AP1901" s="9">
        <f>Table1[[#This Row],[Total CHW Consumption]]</f>
        <v>0</v>
      </c>
      <c r="AQ1901" s="9">
        <f>Table1[[#This Row],[Total DW Consumption]]*0</f>
        <v>0</v>
      </c>
      <c r="AR1901" s="9">
        <f>SUM(Table1[[#This Row],[Total Elec Energy]:[Total DW Energy]])</f>
        <v>5961.2514285717689</v>
      </c>
      <c r="AS1901" s="7">
        <f>IFERROR(Table1[[#This Row],[Total Building Energy (kBTU)]]/Table1[[#This Row],[Building Area]],0)</f>
        <v>0.38173997365341755</v>
      </c>
    </row>
    <row r="1902" spans="1:45" x14ac:dyDescent="0.25">
      <c r="A1902" s="4">
        <v>44562</v>
      </c>
      <c r="B1902" t="s">
        <v>109</v>
      </c>
      <c r="C1902">
        <f>VLOOKUP(Table1[[#This Row],[Building]],Building_Areas,2,FALSE)</f>
        <v>30886</v>
      </c>
      <c r="E1902">
        <v>3441</v>
      </c>
      <c r="F1902">
        <v>11740.691999999999</v>
      </c>
      <c r="G1902">
        <v>0.38012989704073041</v>
      </c>
      <c r="K1902">
        <v>0</v>
      </c>
      <c r="N1902">
        <v>0</v>
      </c>
      <c r="AF1902" s="9">
        <f>SUMIF(Table1[[#Headers],[Steam Consumption]:[CHW Consumption_2]], "Elec*",D1902:AE1902)</f>
        <v>3441</v>
      </c>
      <c r="AG1902" s="9">
        <f>SUMIF(Table1[[#Headers],[Steam Consumption]:[CHW Consumption_2]], "Gas*",D1902:AE1902)</f>
        <v>0</v>
      </c>
      <c r="AH1902" s="9">
        <f>SUMIF(Table1[[#Headers],[Steam Consumption]:[CHW Consumption_2]], "Steam*",D1902:AE1902)</f>
        <v>0</v>
      </c>
      <c r="AI1902" s="9">
        <f>SUMIF(Table1[[#Headers],[Steam Consumption]:[CHW Consumption_2]], "HW *",D1902:AE1902)</f>
        <v>0</v>
      </c>
      <c r="AJ1902" s="9">
        <f>SUMIF(Table1[[#Headers],[Steam Consumption]:[CHW Consumption_2]], "CHW*",D1902:AE1902)</f>
        <v>0</v>
      </c>
      <c r="AK1902" s="9">
        <f>SUMIF(Table1[[#Headers],[Steam Consumption]:[CHW Consumption_2]], "DW*",D1902:AE1902)</f>
        <v>0</v>
      </c>
      <c r="AL1902" s="9">
        <f>Table1[[#This Row],[Total Elec Consumption]]*3.412</f>
        <v>11740.691999999999</v>
      </c>
      <c r="AM1902" s="9">
        <f>Table1[[#This Row],[Total Gas Consumption]]*1</f>
        <v>0</v>
      </c>
      <c r="AN1902" s="9">
        <f>Table1[[#This Row],[Total Steam Consumption]]*950/1000</f>
        <v>0</v>
      </c>
      <c r="AO1902" s="9">
        <f>Table1[[#This Row],[Total HW Consumption]]</f>
        <v>0</v>
      </c>
      <c r="AP1902" s="9">
        <f>Table1[[#This Row],[Total CHW Consumption]]</f>
        <v>0</v>
      </c>
      <c r="AQ1902" s="9">
        <f>Table1[[#This Row],[Total DW Consumption]]*0</f>
        <v>0</v>
      </c>
      <c r="AR1902" s="9">
        <f>SUM(Table1[[#This Row],[Total Elec Energy]:[Total DW Energy]])</f>
        <v>11740.691999999999</v>
      </c>
      <c r="AS1902" s="7">
        <f>IFERROR(Table1[[#This Row],[Total Building Energy (kBTU)]]/Table1[[#This Row],[Building Area]],0)</f>
        <v>0.38012989704073041</v>
      </c>
    </row>
    <row r="1903" spans="1:45" x14ac:dyDescent="0.25">
      <c r="A1903" s="4">
        <v>44562</v>
      </c>
      <c r="B1903" t="s">
        <v>118</v>
      </c>
      <c r="C1903">
        <f>VLOOKUP(Table1[[#This Row],[Building]],Building_Areas,2,FALSE)</f>
        <v>15616</v>
      </c>
      <c r="E1903">
        <v>1738.214285714286</v>
      </c>
      <c r="F1903">
        <v>5930.7871428571416</v>
      </c>
      <c r="G1903">
        <v>0.37978913568501171</v>
      </c>
      <c r="AF1903" s="9">
        <f>SUMIF(Table1[[#Headers],[Steam Consumption]:[CHW Consumption_2]], "Elec*",D1903:AE1903)</f>
        <v>1738.214285714286</v>
      </c>
      <c r="AG1903" s="9">
        <f>SUMIF(Table1[[#Headers],[Steam Consumption]:[CHW Consumption_2]], "Gas*",D1903:AE1903)</f>
        <v>0</v>
      </c>
      <c r="AH1903" s="9">
        <f>SUMIF(Table1[[#Headers],[Steam Consumption]:[CHW Consumption_2]], "Steam*",D1903:AE1903)</f>
        <v>0</v>
      </c>
      <c r="AI1903" s="9">
        <f>SUMIF(Table1[[#Headers],[Steam Consumption]:[CHW Consumption_2]], "HW *",D1903:AE1903)</f>
        <v>0</v>
      </c>
      <c r="AJ1903" s="9">
        <f>SUMIF(Table1[[#Headers],[Steam Consumption]:[CHW Consumption_2]], "CHW*",D1903:AE1903)</f>
        <v>0</v>
      </c>
      <c r="AK1903" s="9">
        <f>SUMIF(Table1[[#Headers],[Steam Consumption]:[CHW Consumption_2]], "DW*",D1903:AE1903)</f>
        <v>0</v>
      </c>
      <c r="AL1903" s="9">
        <f>Table1[[#This Row],[Total Elec Consumption]]*3.412</f>
        <v>5930.7871428571434</v>
      </c>
      <c r="AM1903" s="9">
        <f>Table1[[#This Row],[Total Gas Consumption]]*1</f>
        <v>0</v>
      </c>
      <c r="AN1903" s="9">
        <f>Table1[[#This Row],[Total Steam Consumption]]*950/1000</f>
        <v>0</v>
      </c>
      <c r="AO1903" s="9">
        <f>Table1[[#This Row],[Total HW Consumption]]</f>
        <v>0</v>
      </c>
      <c r="AP1903" s="9">
        <f>Table1[[#This Row],[Total CHW Consumption]]</f>
        <v>0</v>
      </c>
      <c r="AQ1903" s="9">
        <f>Table1[[#This Row],[Total DW Consumption]]*0</f>
        <v>0</v>
      </c>
      <c r="AR1903" s="9">
        <f>SUM(Table1[[#This Row],[Total Elec Energy]:[Total DW Energy]])</f>
        <v>5930.7871428571434</v>
      </c>
      <c r="AS1903" s="7">
        <f>IFERROR(Table1[[#This Row],[Total Building Energy (kBTU)]]/Table1[[#This Row],[Building Area]],0)</f>
        <v>0.37978913568501177</v>
      </c>
    </row>
    <row r="1904" spans="1:45" x14ac:dyDescent="0.25">
      <c r="A1904" s="4">
        <v>44501</v>
      </c>
      <c r="B1904" t="s">
        <v>118</v>
      </c>
      <c r="C1904">
        <f>VLOOKUP(Table1[[#This Row],[Building]],Building_Areas,2,FALSE)</f>
        <v>15616</v>
      </c>
      <c r="E1904">
        <v>1732</v>
      </c>
      <c r="F1904">
        <v>5909.5839999999998</v>
      </c>
      <c r="G1904">
        <v>0.37843135245901638</v>
      </c>
      <c r="AF1904" s="9">
        <f>SUMIF(Table1[[#Headers],[Steam Consumption]:[CHW Consumption_2]], "Elec*",D1904:AE1904)</f>
        <v>1732</v>
      </c>
      <c r="AG1904" s="9">
        <f>SUMIF(Table1[[#Headers],[Steam Consumption]:[CHW Consumption_2]], "Gas*",D1904:AE1904)</f>
        <v>0</v>
      </c>
      <c r="AH1904" s="9">
        <f>SUMIF(Table1[[#Headers],[Steam Consumption]:[CHW Consumption_2]], "Steam*",D1904:AE1904)</f>
        <v>0</v>
      </c>
      <c r="AI1904" s="9">
        <f>SUMIF(Table1[[#Headers],[Steam Consumption]:[CHW Consumption_2]], "HW *",D1904:AE1904)</f>
        <v>0</v>
      </c>
      <c r="AJ1904" s="9">
        <f>SUMIF(Table1[[#Headers],[Steam Consumption]:[CHW Consumption_2]], "CHW*",D1904:AE1904)</f>
        <v>0</v>
      </c>
      <c r="AK1904" s="9">
        <f>SUMIF(Table1[[#Headers],[Steam Consumption]:[CHW Consumption_2]], "DW*",D1904:AE1904)</f>
        <v>0</v>
      </c>
      <c r="AL1904" s="9">
        <f>Table1[[#This Row],[Total Elec Consumption]]*3.412</f>
        <v>5909.5839999999998</v>
      </c>
      <c r="AM1904" s="9">
        <f>Table1[[#This Row],[Total Gas Consumption]]*1</f>
        <v>0</v>
      </c>
      <c r="AN1904" s="9">
        <f>Table1[[#This Row],[Total Steam Consumption]]*950/1000</f>
        <v>0</v>
      </c>
      <c r="AO1904" s="9">
        <f>Table1[[#This Row],[Total HW Consumption]]</f>
        <v>0</v>
      </c>
      <c r="AP1904" s="9">
        <f>Table1[[#This Row],[Total CHW Consumption]]</f>
        <v>0</v>
      </c>
      <c r="AQ1904" s="9">
        <f>Table1[[#This Row],[Total DW Consumption]]*0</f>
        <v>0</v>
      </c>
      <c r="AR1904" s="9">
        <f>SUM(Table1[[#This Row],[Total Elec Energy]:[Total DW Energy]])</f>
        <v>5909.5839999999998</v>
      </c>
      <c r="AS1904" s="7">
        <f>IFERROR(Table1[[#This Row],[Total Building Energy (kBTU)]]/Table1[[#This Row],[Building Area]],0)</f>
        <v>0.37843135245901638</v>
      </c>
    </row>
    <row r="1905" spans="1:45" x14ac:dyDescent="0.25">
      <c r="A1905" s="4">
        <v>44287</v>
      </c>
      <c r="B1905" t="s">
        <v>115</v>
      </c>
      <c r="C1905">
        <f>VLOOKUP(Table1[[#This Row],[Building]],Building_Areas,2,FALSE)</f>
        <v>12876</v>
      </c>
      <c r="E1905">
        <v>1425</v>
      </c>
      <c r="F1905">
        <v>4862.0999999999995</v>
      </c>
      <c r="G1905">
        <v>0.37760950605778187</v>
      </c>
      <c r="AF1905" s="9">
        <f>SUMIF(Table1[[#Headers],[Steam Consumption]:[CHW Consumption_2]], "Elec*",D1905:AE1905)</f>
        <v>1425</v>
      </c>
      <c r="AG1905" s="9">
        <f>SUMIF(Table1[[#Headers],[Steam Consumption]:[CHW Consumption_2]], "Gas*",D1905:AE1905)</f>
        <v>0</v>
      </c>
      <c r="AH1905" s="9">
        <f>SUMIF(Table1[[#Headers],[Steam Consumption]:[CHW Consumption_2]], "Steam*",D1905:AE1905)</f>
        <v>0</v>
      </c>
      <c r="AI1905" s="9">
        <f>SUMIF(Table1[[#Headers],[Steam Consumption]:[CHW Consumption_2]], "HW *",D1905:AE1905)</f>
        <v>0</v>
      </c>
      <c r="AJ1905" s="9">
        <f>SUMIF(Table1[[#Headers],[Steam Consumption]:[CHW Consumption_2]], "CHW*",D1905:AE1905)</f>
        <v>0</v>
      </c>
      <c r="AK1905" s="9">
        <f>SUMIF(Table1[[#Headers],[Steam Consumption]:[CHW Consumption_2]], "DW*",D1905:AE1905)</f>
        <v>0</v>
      </c>
      <c r="AL1905" s="9">
        <f>Table1[[#This Row],[Total Elec Consumption]]*3.412</f>
        <v>4862.0999999999995</v>
      </c>
      <c r="AM1905" s="9">
        <f>Table1[[#This Row],[Total Gas Consumption]]*1</f>
        <v>0</v>
      </c>
      <c r="AN1905" s="9">
        <f>Table1[[#This Row],[Total Steam Consumption]]*950/1000</f>
        <v>0</v>
      </c>
      <c r="AO1905" s="9">
        <f>Table1[[#This Row],[Total HW Consumption]]</f>
        <v>0</v>
      </c>
      <c r="AP1905" s="9">
        <f>Table1[[#This Row],[Total CHW Consumption]]</f>
        <v>0</v>
      </c>
      <c r="AQ1905" s="9">
        <f>Table1[[#This Row],[Total DW Consumption]]*0</f>
        <v>0</v>
      </c>
      <c r="AR1905" s="9">
        <f>SUM(Table1[[#This Row],[Total Elec Energy]:[Total DW Energy]])</f>
        <v>4862.0999999999995</v>
      </c>
      <c r="AS1905" s="7">
        <f>IFERROR(Table1[[#This Row],[Total Building Energy (kBTU)]]/Table1[[#This Row],[Building Area]],0)</f>
        <v>0.37760950605778187</v>
      </c>
    </row>
    <row r="1906" spans="1:45" x14ac:dyDescent="0.25">
      <c r="A1906" s="4">
        <v>43344</v>
      </c>
      <c r="B1906" t="s">
        <v>118</v>
      </c>
      <c r="C1906">
        <f>VLOOKUP(Table1[[#This Row],[Building]],Building_Areas,2,FALSE)</f>
        <v>15616</v>
      </c>
      <c r="E1906">
        <v>1720</v>
      </c>
      <c r="F1906">
        <v>5868.6399999999994</v>
      </c>
      <c r="G1906">
        <v>0.37580942622950808</v>
      </c>
      <c r="AF1906" s="9">
        <f>SUMIF(Table1[[#Headers],[Steam Consumption]:[CHW Consumption_2]], "Elec*",D1906:AE1906)</f>
        <v>1720</v>
      </c>
      <c r="AG1906" s="9">
        <f>SUMIF(Table1[[#Headers],[Steam Consumption]:[CHW Consumption_2]], "Gas*",D1906:AE1906)</f>
        <v>0</v>
      </c>
      <c r="AH1906" s="9">
        <f>SUMIF(Table1[[#Headers],[Steam Consumption]:[CHW Consumption_2]], "Steam*",D1906:AE1906)</f>
        <v>0</v>
      </c>
      <c r="AI1906" s="9">
        <f>SUMIF(Table1[[#Headers],[Steam Consumption]:[CHW Consumption_2]], "HW *",D1906:AE1906)</f>
        <v>0</v>
      </c>
      <c r="AJ1906" s="9">
        <f>SUMIF(Table1[[#Headers],[Steam Consumption]:[CHW Consumption_2]], "CHW*",D1906:AE1906)</f>
        <v>0</v>
      </c>
      <c r="AK1906" s="9">
        <f>SUMIF(Table1[[#Headers],[Steam Consumption]:[CHW Consumption_2]], "DW*",D1906:AE1906)</f>
        <v>0</v>
      </c>
      <c r="AL1906" s="9">
        <f>Table1[[#This Row],[Total Elec Consumption]]*3.412</f>
        <v>5868.6399999999994</v>
      </c>
      <c r="AM1906" s="9">
        <f>Table1[[#This Row],[Total Gas Consumption]]*1</f>
        <v>0</v>
      </c>
      <c r="AN1906" s="9">
        <f>Table1[[#This Row],[Total Steam Consumption]]*950/1000</f>
        <v>0</v>
      </c>
      <c r="AO1906" s="9">
        <f>Table1[[#This Row],[Total HW Consumption]]</f>
        <v>0</v>
      </c>
      <c r="AP1906" s="9">
        <f>Table1[[#This Row],[Total CHW Consumption]]</f>
        <v>0</v>
      </c>
      <c r="AQ1906" s="9">
        <f>Table1[[#This Row],[Total DW Consumption]]*0</f>
        <v>0</v>
      </c>
      <c r="AR1906" s="9">
        <f>SUM(Table1[[#This Row],[Total Elec Energy]:[Total DW Energy]])</f>
        <v>5868.6399999999994</v>
      </c>
      <c r="AS1906" s="7">
        <f>IFERROR(Table1[[#This Row],[Total Building Energy (kBTU)]]/Table1[[#This Row],[Building Area]],0)</f>
        <v>0.37580942622950814</v>
      </c>
    </row>
    <row r="1907" spans="1:45" x14ac:dyDescent="0.25">
      <c r="A1907" s="4">
        <v>44013</v>
      </c>
      <c r="B1907" t="s">
        <v>110</v>
      </c>
      <c r="C1907">
        <f>VLOOKUP(Table1[[#This Row],[Building]],Building_Areas,2,FALSE)</f>
        <v>24062</v>
      </c>
      <c r="E1907">
        <v>0</v>
      </c>
      <c r="F1907">
        <v>8990.619999999999</v>
      </c>
      <c r="G1907">
        <v>0.37364391987365969</v>
      </c>
      <c r="H1907">
        <v>0</v>
      </c>
      <c r="I1907">
        <v>2635</v>
      </c>
      <c r="L1907">
        <v>0</v>
      </c>
      <c r="AF1907" s="9">
        <f>SUMIF(Table1[[#Headers],[Steam Consumption]:[CHW Consumption_2]], "Elec*",D1907:AE1907)</f>
        <v>2635</v>
      </c>
      <c r="AG1907" s="9">
        <f>SUMIF(Table1[[#Headers],[Steam Consumption]:[CHW Consumption_2]], "Gas*",D1907:AE1907)</f>
        <v>0</v>
      </c>
      <c r="AH1907" s="9">
        <f>SUMIF(Table1[[#Headers],[Steam Consumption]:[CHW Consumption_2]], "Steam*",D1907:AE1907)</f>
        <v>0</v>
      </c>
      <c r="AI1907" s="9">
        <f>SUMIF(Table1[[#Headers],[Steam Consumption]:[CHW Consumption_2]], "HW *",D1907:AE1907)</f>
        <v>0</v>
      </c>
      <c r="AJ1907" s="9">
        <f>SUMIF(Table1[[#Headers],[Steam Consumption]:[CHW Consumption_2]], "CHW*",D1907:AE1907)</f>
        <v>0</v>
      </c>
      <c r="AK1907" s="9">
        <f>SUMIF(Table1[[#Headers],[Steam Consumption]:[CHW Consumption_2]], "DW*",D1907:AE1907)</f>
        <v>0</v>
      </c>
      <c r="AL1907" s="9">
        <f>Table1[[#This Row],[Total Elec Consumption]]*3.412</f>
        <v>8990.619999999999</v>
      </c>
      <c r="AM1907" s="9">
        <f>Table1[[#This Row],[Total Gas Consumption]]*1</f>
        <v>0</v>
      </c>
      <c r="AN1907" s="9">
        <f>Table1[[#This Row],[Total Steam Consumption]]*950/1000</f>
        <v>0</v>
      </c>
      <c r="AO1907" s="9">
        <f>Table1[[#This Row],[Total HW Consumption]]</f>
        <v>0</v>
      </c>
      <c r="AP1907" s="9">
        <f>Table1[[#This Row],[Total CHW Consumption]]</f>
        <v>0</v>
      </c>
      <c r="AQ1907" s="9">
        <f>Table1[[#This Row],[Total DW Consumption]]*0</f>
        <v>0</v>
      </c>
      <c r="AR1907" s="9">
        <f>SUM(Table1[[#This Row],[Total Elec Energy]:[Total DW Energy]])</f>
        <v>8990.619999999999</v>
      </c>
      <c r="AS1907" s="7">
        <f>IFERROR(Table1[[#This Row],[Total Building Energy (kBTU)]]/Table1[[#This Row],[Building Area]],0)</f>
        <v>0.37364391987365969</v>
      </c>
    </row>
    <row r="1908" spans="1:45" x14ac:dyDescent="0.25">
      <c r="A1908" s="4">
        <v>43952</v>
      </c>
      <c r="B1908" t="s">
        <v>124</v>
      </c>
      <c r="C1908">
        <f>VLOOKUP(Table1[[#This Row],[Building]],Building_Areas,2,FALSE)</f>
        <v>33317</v>
      </c>
      <c r="E1908">
        <v>3536</v>
      </c>
      <c r="F1908">
        <v>46064.832000000002</v>
      </c>
      <c r="G1908">
        <v>1.3826224449980491</v>
      </c>
      <c r="J1908">
        <v>340</v>
      </c>
      <c r="AF1908" s="9">
        <f>SUMIF(Table1[[#Headers],[Steam Consumption]:[CHW Consumption_2]], "Elec*",D1908:AE1908)</f>
        <v>3536</v>
      </c>
      <c r="AG1908" s="9">
        <f>SUMIF(Table1[[#Headers],[Steam Consumption]:[CHW Consumption_2]], "Gas*",D1908:AE1908)</f>
        <v>340</v>
      </c>
      <c r="AH1908" s="9">
        <f>SUMIF(Table1[[#Headers],[Steam Consumption]:[CHW Consumption_2]], "Steam*",D1908:AE1908)</f>
        <v>0</v>
      </c>
      <c r="AI1908" s="9">
        <f>SUMIF(Table1[[#Headers],[Steam Consumption]:[CHW Consumption_2]], "HW *",D1908:AE1908)</f>
        <v>0</v>
      </c>
      <c r="AJ1908" s="9">
        <f>SUMIF(Table1[[#Headers],[Steam Consumption]:[CHW Consumption_2]], "CHW*",D1908:AE1908)</f>
        <v>0</v>
      </c>
      <c r="AK1908" s="9">
        <f>SUMIF(Table1[[#Headers],[Steam Consumption]:[CHW Consumption_2]], "DW*",D1908:AE1908)</f>
        <v>0</v>
      </c>
      <c r="AL1908" s="9">
        <f>Table1[[#This Row],[Total Elec Consumption]]*3.412</f>
        <v>12064.832</v>
      </c>
      <c r="AM1908" s="9">
        <f>Table1[[#This Row],[Total Gas Consumption]]*1</f>
        <v>340</v>
      </c>
      <c r="AN1908" s="9">
        <f>Table1[[#This Row],[Total Steam Consumption]]*950/1000</f>
        <v>0</v>
      </c>
      <c r="AO1908" s="9">
        <f>Table1[[#This Row],[Total HW Consumption]]</f>
        <v>0</v>
      </c>
      <c r="AP1908" s="9">
        <f>Table1[[#This Row],[Total CHW Consumption]]</f>
        <v>0</v>
      </c>
      <c r="AQ1908" s="9">
        <f>Table1[[#This Row],[Total DW Consumption]]*0</f>
        <v>0</v>
      </c>
      <c r="AR1908" s="9">
        <f>SUM(Table1[[#This Row],[Total Elec Energy]:[Total DW Energy]])</f>
        <v>12404.832</v>
      </c>
      <c r="AS1908" s="7">
        <f>IFERROR(Table1[[#This Row],[Total Building Energy (kBTU)]]/Table1[[#This Row],[Building Area]],0)</f>
        <v>0.37232740042620888</v>
      </c>
    </row>
    <row r="1909" spans="1:45" x14ac:dyDescent="0.25">
      <c r="A1909" s="4">
        <v>44621</v>
      </c>
      <c r="B1909" t="s">
        <v>118</v>
      </c>
      <c r="C1909">
        <f>VLOOKUP(Table1[[#This Row],[Building]],Building_Areas,2,FALSE)</f>
        <v>15616</v>
      </c>
      <c r="E1909">
        <v>1682.8571428571429</v>
      </c>
      <c r="F1909">
        <v>5741.9085714285711</v>
      </c>
      <c r="G1909">
        <v>0.36769394028103042</v>
      </c>
      <c r="AF1909" s="9">
        <f>SUMIF(Table1[[#Headers],[Steam Consumption]:[CHW Consumption_2]], "Elec*",D1909:AE1909)</f>
        <v>1682.8571428571429</v>
      </c>
      <c r="AG1909" s="9">
        <f>SUMIF(Table1[[#Headers],[Steam Consumption]:[CHW Consumption_2]], "Gas*",D1909:AE1909)</f>
        <v>0</v>
      </c>
      <c r="AH1909" s="9">
        <f>SUMIF(Table1[[#Headers],[Steam Consumption]:[CHW Consumption_2]], "Steam*",D1909:AE1909)</f>
        <v>0</v>
      </c>
      <c r="AI1909" s="9">
        <f>SUMIF(Table1[[#Headers],[Steam Consumption]:[CHW Consumption_2]], "HW *",D1909:AE1909)</f>
        <v>0</v>
      </c>
      <c r="AJ1909" s="9">
        <f>SUMIF(Table1[[#Headers],[Steam Consumption]:[CHW Consumption_2]], "CHW*",D1909:AE1909)</f>
        <v>0</v>
      </c>
      <c r="AK1909" s="9">
        <f>SUMIF(Table1[[#Headers],[Steam Consumption]:[CHW Consumption_2]], "DW*",D1909:AE1909)</f>
        <v>0</v>
      </c>
      <c r="AL1909" s="9">
        <f>Table1[[#This Row],[Total Elec Consumption]]*3.412</f>
        <v>5741.9085714285711</v>
      </c>
      <c r="AM1909" s="9">
        <f>Table1[[#This Row],[Total Gas Consumption]]*1</f>
        <v>0</v>
      </c>
      <c r="AN1909" s="9">
        <f>Table1[[#This Row],[Total Steam Consumption]]*950/1000</f>
        <v>0</v>
      </c>
      <c r="AO1909" s="9">
        <f>Table1[[#This Row],[Total HW Consumption]]</f>
        <v>0</v>
      </c>
      <c r="AP1909" s="9">
        <f>Table1[[#This Row],[Total CHW Consumption]]</f>
        <v>0</v>
      </c>
      <c r="AQ1909" s="9">
        <f>Table1[[#This Row],[Total DW Consumption]]*0</f>
        <v>0</v>
      </c>
      <c r="AR1909" s="9">
        <f>SUM(Table1[[#This Row],[Total Elec Energy]:[Total DW Energy]])</f>
        <v>5741.9085714285711</v>
      </c>
      <c r="AS1909" s="7">
        <f>IFERROR(Table1[[#This Row],[Total Building Energy (kBTU)]]/Table1[[#This Row],[Building Area]],0)</f>
        <v>0.36769394028103042</v>
      </c>
    </row>
    <row r="1910" spans="1:45" x14ac:dyDescent="0.25">
      <c r="A1910" s="4">
        <v>44044</v>
      </c>
      <c r="B1910" t="s">
        <v>118</v>
      </c>
      <c r="C1910">
        <f>VLOOKUP(Table1[[#This Row],[Building]],Building_Areas,2,FALSE)</f>
        <v>15616</v>
      </c>
      <c r="E1910">
        <v>1676.214285714286</v>
      </c>
      <c r="F1910">
        <v>5719.2431428571417</v>
      </c>
      <c r="G1910">
        <v>0.3662425168325526</v>
      </c>
      <c r="AF1910" s="9">
        <f>SUMIF(Table1[[#Headers],[Steam Consumption]:[CHW Consumption_2]], "Elec*",D1910:AE1910)</f>
        <v>1676.214285714286</v>
      </c>
      <c r="AG1910" s="9">
        <f>SUMIF(Table1[[#Headers],[Steam Consumption]:[CHW Consumption_2]], "Gas*",D1910:AE1910)</f>
        <v>0</v>
      </c>
      <c r="AH1910" s="9">
        <f>SUMIF(Table1[[#Headers],[Steam Consumption]:[CHW Consumption_2]], "Steam*",D1910:AE1910)</f>
        <v>0</v>
      </c>
      <c r="AI1910" s="9">
        <f>SUMIF(Table1[[#Headers],[Steam Consumption]:[CHW Consumption_2]], "HW *",D1910:AE1910)</f>
        <v>0</v>
      </c>
      <c r="AJ1910" s="9">
        <f>SUMIF(Table1[[#Headers],[Steam Consumption]:[CHW Consumption_2]], "CHW*",D1910:AE1910)</f>
        <v>0</v>
      </c>
      <c r="AK1910" s="9">
        <f>SUMIF(Table1[[#Headers],[Steam Consumption]:[CHW Consumption_2]], "DW*",D1910:AE1910)</f>
        <v>0</v>
      </c>
      <c r="AL1910" s="9">
        <f>Table1[[#This Row],[Total Elec Consumption]]*3.412</f>
        <v>5719.2431428571435</v>
      </c>
      <c r="AM1910" s="9">
        <f>Table1[[#This Row],[Total Gas Consumption]]*1</f>
        <v>0</v>
      </c>
      <c r="AN1910" s="9">
        <f>Table1[[#This Row],[Total Steam Consumption]]*950/1000</f>
        <v>0</v>
      </c>
      <c r="AO1910" s="9">
        <f>Table1[[#This Row],[Total HW Consumption]]</f>
        <v>0</v>
      </c>
      <c r="AP1910" s="9">
        <f>Table1[[#This Row],[Total CHW Consumption]]</f>
        <v>0</v>
      </c>
      <c r="AQ1910" s="9">
        <f>Table1[[#This Row],[Total DW Consumption]]*0</f>
        <v>0</v>
      </c>
      <c r="AR1910" s="9">
        <f>SUM(Table1[[#This Row],[Total Elec Energy]:[Total DW Energy]])</f>
        <v>5719.2431428571435</v>
      </c>
      <c r="AS1910" s="7">
        <f>IFERROR(Table1[[#This Row],[Total Building Energy (kBTU)]]/Table1[[#This Row],[Building Area]],0)</f>
        <v>0.36624251683255271</v>
      </c>
    </row>
    <row r="1911" spans="1:45" x14ac:dyDescent="0.25">
      <c r="A1911" s="4">
        <v>44593</v>
      </c>
      <c r="B1911" t="s">
        <v>118</v>
      </c>
      <c r="C1911">
        <f>VLOOKUP(Table1[[#This Row],[Building]],Building_Areas,2,FALSE)</f>
        <v>15616</v>
      </c>
      <c r="E1911">
        <v>1656</v>
      </c>
      <c r="F1911">
        <v>5650.2719999999999</v>
      </c>
      <c r="G1911">
        <v>0.36182581967213112</v>
      </c>
      <c r="AF1911" s="9">
        <f>SUMIF(Table1[[#Headers],[Steam Consumption]:[CHW Consumption_2]], "Elec*",D1911:AE1911)</f>
        <v>1656</v>
      </c>
      <c r="AG1911" s="9">
        <f>SUMIF(Table1[[#Headers],[Steam Consumption]:[CHW Consumption_2]], "Gas*",D1911:AE1911)</f>
        <v>0</v>
      </c>
      <c r="AH1911" s="9">
        <f>SUMIF(Table1[[#Headers],[Steam Consumption]:[CHW Consumption_2]], "Steam*",D1911:AE1911)</f>
        <v>0</v>
      </c>
      <c r="AI1911" s="9">
        <f>SUMIF(Table1[[#Headers],[Steam Consumption]:[CHW Consumption_2]], "HW *",D1911:AE1911)</f>
        <v>0</v>
      </c>
      <c r="AJ1911" s="9">
        <f>SUMIF(Table1[[#Headers],[Steam Consumption]:[CHW Consumption_2]], "CHW*",D1911:AE1911)</f>
        <v>0</v>
      </c>
      <c r="AK1911" s="9">
        <f>SUMIF(Table1[[#Headers],[Steam Consumption]:[CHW Consumption_2]], "DW*",D1911:AE1911)</f>
        <v>0</v>
      </c>
      <c r="AL1911" s="9">
        <f>Table1[[#This Row],[Total Elec Consumption]]*3.412</f>
        <v>5650.2719999999999</v>
      </c>
      <c r="AM1911" s="9">
        <f>Table1[[#This Row],[Total Gas Consumption]]*1</f>
        <v>0</v>
      </c>
      <c r="AN1911" s="9">
        <f>Table1[[#This Row],[Total Steam Consumption]]*950/1000</f>
        <v>0</v>
      </c>
      <c r="AO1911" s="9">
        <f>Table1[[#This Row],[Total HW Consumption]]</f>
        <v>0</v>
      </c>
      <c r="AP1911" s="9">
        <f>Table1[[#This Row],[Total CHW Consumption]]</f>
        <v>0</v>
      </c>
      <c r="AQ1911" s="9">
        <f>Table1[[#This Row],[Total DW Consumption]]*0</f>
        <v>0</v>
      </c>
      <c r="AR1911" s="9">
        <f>SUM(Table1[[#This Row],[Total Elec Energy]:[Total DW Energy]])</f>
        <v>5650.2719999999999</v>
      </c>
      <c r="AS1911" s="7">
        <f>IFERROR(Table1[[#This Row],[Total Building Energy (kBTU)]]/Table1[[#This Row],[Building Area]],0)</f>
        <v>0.36182581967213112</v>
      </c>
    </row>
    <row r="1912" spans="1:45" x14ac:dyDescent="0.25">
      <c r="A1912" s="4">
        <v>43952</v>
      </c>
      <c r="B1912" t="s">
        <v>115</v>
      </c>
      <c r="C1912">
        <f>VLOOKUP(Table1[[#This Row],[Building]],Building_Areas,2,FALSE)</f>
        <v>12876</v>
      </c>
      <c r="E1912">
        <v>1346</v>
      </c>
      <c r="F1912">
        <v>4592.5519999999997</v>
      </c>
      <c r="G1912">
        <v>0.35667536502019259</v>
      </c>
      <c r="AF1912" s="9">
        <f>SUMIF(Table1[[#Headers],[Steam Consumption]:[CHW Consumption_2]], "Elec*",D1912:AE1912)</f>
        <v>1346</v>
      </c>
      <c r="AG1912" s="9">
        <f>SUMIF(Table1[[#Headers],[Steam Consumption]:[CHW Consumption_2]], "Gas*",D1912:AE1912)</f>
        <v>0</v>
      </c>
      <c r="AH1912" s="9">
        <f>SUMIF(Table1[[#Headers],[Steam Consumption]:[CHW Consumption_2]], "Steam*",D1912:AE1912)</f>
        <v>0</v>
      </c>
      <c r="AI1912" s="9">
        <f>SUMIF(Table1[[#Headers],[Steam Consumption]:[CHW Consumption_2]], "HW *",D1912:AE1912)</f>
        <v>0</v>
      </c>
      <c r="AJ1912" s="9">
        <f>SUMIF(Table1[[#Headers],[Steam Consumption]:[CHW Consumption_2]], "CHW*",D1912:AE1912)</f>
        <v>0</v>
      </c>
      <c r="AK1912" s="9">
        <f>SUMIF(Table1[[#Headers],[Steam Consumption]:[CHW Consumption_2]], "DW*",D1912:AE1912)</f>
        <v>0</v>
      </c>
      <c r="AL1912" s="9">
        <f>Table1[[#This Row],[Total Elec Consumption]]*3.412</f>
        <v>4592.5519999999997</v>
      </c>
      <c r="AM1912" s="9">
        <f>Table1[[#This Row],[Total Gas Consumption]]*1</f>
        <v>0</v>
      </c>
      <c r="AN1912" s="9">
        <f>Table1[[#This Row],[Total Steam Consumption]]*950/1000</f>
        <v>0</v>
      </c>
      <c r="AO1912" s="9">
        <f>Table1[[#This Row],[Total HW Consumption]]</f>
        <v>0</v>
      </c>
      <c r="AP1912" s="9">
        <f>Table1[[#This Row],[Total CHW Consumption]]</f>
        <v>0</v>
      </c>
      <c r="AQ1912" s="9">
        <f>Table1[[#This Row],[Total DW Consumption]]*0</f>
        <v>0</v>
      </c>
      <c r="AR1912" s="9">
        <f>SUM(Table1[[#This Row],[Total Elec Energy]:[Total DW Energy]])</f>
        <v>4592.5519999999997</v>
      </c>
      <c r="AS1912" s="7">
        <f>IFERROR(Table1[[#This Row],[Total Building Energy (kBTU)]]/Table1[[#This Row],[Building Area]],0)</f>
        <v>0.35667536502019259</v>
      </c>
    </row>
    <row r="1913" spans="1:45" x14ac:dyDescent="0.25">
      <c r="A1913" s="4">
        <v>43709</v>
      </c>
      <c r="B1913" t="s">
        <v>118</v>
      </c>
      <c r="C1913">
        <f>VLOOKUP(Table1[[#This Row],[Building]],Building_Areas,2,FALSE)</f>
        <v>15616</v>
      </c>
      <c r="E1913">
        <v>1611.1111111111111</v>
      </c>
      <c r="F1913">
        <v>5497.1111111111113</v>
      </c>
      <c r="G1913">
        <v>0.35201787340619312</v>
      </c>
      <c r="AF1913" s="9">
        <f>SUMIF(Table1[[#Headers],[Steam Consumption]:[CHW Consumption_2]], "Elec*",D1913:AE1913)</f>
        <v>1611.1111111111111</v>
      </c>
      <c r="AG1913" s="9">
        <f>SUMIF(Table1[[#Headers],[Steam Consumption]:[CHW Consumption_2]], "Gas*",D1913:AE1913)</f>
        <v>0</v>
      </c>
      <c r="AH1913" s="9">
        <f>SUMIF(Table1[[#Headers],[Steam Consumption]:[CHW Consumption_2]], "Steam*",D1913:AE1913)</f>
        <v>0</v>
      </c>
      <c r="AI1913" s="9">
        <f>SUMIF(Table1[[#Headers],[Steam Consumption]:[CHW Consumption_2]], "HW *",D1913:AE1913)</f>
        <v>0</v>
      </c>
      <c r="AJ1913" s="9">
        <f>SUMIF(Table1[[#Headers],[Steam Consumption]:[CHW Consumption_2]], "CHW*",D1913:AE1913)</f>
        <v>0</v>
      </c>
      <c r="AK1913" s="9">
        <f>SUMIF(Table1[[#Headers],[Steam Consumption]:[CHW Consumption_2]], "DW*",D1913:AE1913)</f>
        <v>0</v>
      </c>
      <c r="AL1913" s="9">
        <f>Table1[[#This Row],[Total Elec Consumption]]*3.412</f>
        <v>5497.1111111111113</v>
      </c>
      <c r="AM1913" s="9">
        <f>Table1[[#This Row],[Total Gas Consumption]]*1</f>
        <v>0</v>
      </c>
      <c r="AN1913" s="9">
        <f>Table1[[#This Row],[Total Steam Consumption]]*950/1000</f>
        <v>0</v>
      </c>
      <c r="AO1913" s="9">
        <f>Table1[[#This Row],[Total HW Consumption]]</f>
        <v>0</v>
      </c>
      <c r="AP1913" s="9">
        <f>Table1[[#This Row],[Total CHW Consumption]]</f>
        <v>0</v>
      </c>
      <c r="AQ1913" s="9">
        <f>Table1[[#This Row],[Total DW Consumption]]*0</f>
        <v>0</v>
      </c>
      <c r="AR1913" s="9">
        <f>SUM(Table1[[#This Row],[Total Elec Energy]:[Total DW Energy]])</f>
        <v>5497.1111111111113</v>
      </c>
      <c r="AS1913" s="7">
        <f>IFERROR(Table1[[#This Row],[Total Building Energy (kBTU)]]/Table1[[#This Row],[Building Area]],0)</f>
        <v>0.35201787340619312</v>
      </c>
    </row>
    <row r="1914" spans="1:45" x14ac:dyDescent="0.25">
      <c r="A1914" s="4">
        <v>44075</v>
      </c>
      <c r="B1914" t="s">
        <v>118</v>
      </c>
      <c r="C1914">
        <f>VLOOKUP(Table1[[#This Row],[Building]],Building_Areas,2,FALSE)</f>
        <v>15616</v>
      </c>
      <c r="E1914">
        <v>1609</v>
      </c>
      <c r="F1914">
        <v>5489.9079999999994</v>
      </c>
      <c r="G1914">
        <v>0.35155660860655741</v>
      </c>
      <c r="AF1914" s="9">
        <f>SUMIF(Table1[[#Headers],[Steam Consumption]:[CHW Consumption_2]], "Elec*",D1914:AE1914)</f>
        <v>1609</v>
      </c>
      <c r="AG1914" s="9">
        <f>SUMIF(Table1[[#Headers],[Steam Consumption]:[CHW Consumption_2]], "Gas*",D1914:AE1914)</f>
        <v>0</v>
      </c>
      <c r="AH1914" s="9">
        <f>SUMIF(Table1[[#Headers],[Steam Consumption]:[CHW Consumption_2]], "Steam*",D1914:AE1914)</f>
        <v>0</v>
      </c>
      <c r="AI1914" s="9">
        <f>SUMIF(Table1[[#Headers],[Steam Consumption]:[CHW Consumption_2]], "HW *",D1914:AE1914)</f>
        <v>0</v>
      </c>
      <c r="AJ1914" s="9">
        <f>SUMIF(Table1[[#Headers],[Steam Consumption]:[CHW Consumption_2]], "CHW*",D1914:AE1914)</f>
        <v>0</v>
      </c>
      <c r="AK1914" s="9">
        <f>SUMIF(Table1[[#Headers],[Steam Consumption]:[CHW Consumption_2]], "DW*",D1914:AE1914)</f>
        <v>0</v>
      </c>
      <c r="AL1914" s="9">
        <f>Table1[[#This Row],[Total Elec Consumption]]*3.412</f>
        <v>5489.9079999999994</v>
      </c>
      <c r="AM1914" s="9">
        <f>Table1[[#This Row],[Total Gas Consumption]]*1</f>
        <v>0</v>
      </c>
      <c r="AN1914" s="9">
        <f>Table1[[#This Row],[Total Steam Consumption]]*950/1000</f>
        <v>0</v>
      </c>
      <c r="AO1914" s="9">
        <f>Table1[[#This Row],[Total HW Consumption]]</f>
        <v>0</v>
      </c>
      <c r="AP1914" s="9">
        <f>Table1[[#This Row],[Total CHW Consumption]]</f>
        <v>0</v>
      </c>
      <c r="AQ1914" s="9">
        <f>Table1[[#This Row],[Total DW Consumption]]*0</f>
        <v>0</v>
      </c>
      <c r="AR1914" s="9">
        <f>SUM(Table1[[#This Row],[Total Elec Energy]:[Total DW Energy]])</f>
        <v>5489.9079999999994</v>
      </c>
      <c r="AS1914" s="7">
        <f>IFERROR(Table1[[#This Row],[Total Building Energy (kBTU)]]/Table1[[#This Row],[Building Area]],0)</f>
        <v>0.35155660860655735</v>
      </c>
    </row>
    <row r="1915" spans="1:45" x14ac:dyDescent="0.25">
      <c r="A1915" s="4">
        <v>43435</v>
      </c>
      <c r="B1915" t="s">
        <v>66</v>
      </c>
      <c r="C1915">
        <f>VLOOKUP(Table1[[#This Row],[Building]],Building_Areas,2,FALSE)</f>
        <v>39542</v>
      </c>
      <c r="D1915">
        <v>0</v>
      </c>
      <c r="E1915">
        <v>4073.4</v>
      </c>
      <c r="F1915">
        <v>13898.4408</v>
      </c>
      <c r="G1915">
        <v>0.35148552931060639</v>
      </c>
      <c r="AF1915" s="9">
        <f>SUMIF(Table1[[#Headers],[Steam Consumption]:[CHW Consumption_2]], "Elec*",D1915:AE1915)</f>
        <v>4073.4</v>
      </c>
      <c r="AG1915" s="9">
        <f>SUMIF(Table1[[#Headers],[Steam Consumption]:[CHW Consumption_2]], "Gas*",D1915:AE1915)</f>
        <v>0</v>
      </c>
      <c r="AH1915" s="9">
        <f>SUMIF(Table1[[#Headers],[Steam Consumption]:[CHW Consumption_2]], "Steam*",D1915:AE1915)</f>
        <v>0</v>
      </c>
      <c r="AI1915" s="9">
        <f>SUMIF(Table1[[#Headers],[Steam Consumption]:[CHW Consumption_2]], "HW *",D1915:AE1915)</f>
        <v>0</v>
      </c>
      <c r="AJ1915" s="9">
        <f>SUMIF(Table1[[#Headers],[Steam Consumption]:[CHW Consumption_2]], "CHW*",D1915:AE1915)</f>
        <v>0</v>
      </c>
      <c r="AK1915" s="9">
        <f>SUMIF(Table1[[#Headers],[Steam Consumption]:[CHW Consumption_2]], "DW*",D1915:AE1915)</f>
        <v>0</v>
      </c>
      <c r="AL1915" s="9">
        <f>Table1[[#This Row],[Total Elec Consumption]]*3.412</f>
        <v>13898.4408</v>
      </c>
      <c r="AM1915" s="9">
        <f>Table1[[#This Row],[Total Gas Consumption]]*1</f>
        <v>0</v>
      </c>
      <c r="AN1915" s="9">
        <f>Table1[[#This Row],[Total Steam Consumption]]*950/1000</f>
        <v>0</v>
      </c>
      <c r="AO1915" s="9">
        <f>Table1[[#This Row],[Total HW Consumption]]</f>
        <v>0</v>
      </c>
      <c r="AP1915" s="9">
        <f>Table1[[#This Row],[Total CHW Consumption]]</f>
        <v>0</v>
      </c>
      <c r="AQ1915" s="9">
        <f>Table1[[#This Row],[Total DW Consumption]]*0</f>
        <v>0</v>
      </c>
      <c r="AR1915" s="9">
        <f>SUM(Table1[[#This Row],[Total Elec Energy]:[Total DW Energy]])</f>
        <v>13898.4408</v>
      </c>
      <c r="AS1915" s="7">
        <f>IFERROR(Table1[[#This Row],[Total Building Energy (kBTU)]]/Table1[[#This Row],[Building Area]],0)</f>
        <v>0.35148552931060645</v>
      </c>
    </row>
    <row r="1916" spans="1:45" x14ac:dyDescent="0.25">
      <c r="A1916" s="4">
        <v>43800</v>
      </c>
      <c r="B1916" t="s">
        <v>66</v>
      </c>
      <c r="C1916">
        <f>VLOOKUP(Table1[[#This Row],[Building]],Building_Areas,2,FALSE)</f>
        <v>39542</v>
      </c>
      <c r="D1916">
        <v>3032.608695652174</v>
      </c>
      <c r="E1916">
        <v>3203.333333333333</v>
      </c>
      <c r="F1916">
        <v>2776668.9037681161</v>
      </c>
      <c r="G1916">
        <v>70.220750183807496</v>
      </c>
      <c r="AF1916" s="9">
        <f>SUMIF(Table1[[#Headers],[Steam Consumption]:[CHW Consumption_2]], "Elec*",D1916:AE1916)</f>
        <v>3203.333333333333</v>
      </c>
      <c r="AG1916" s="9">
        <f>SUMIF(Table1[[#Headers],[Steam Consumption]:[CHW Consumption_2]], "Gas*",D1916:AE1916)</f>
        <v>0</v>
      </c>
      <c r="AH1916" s="9">
        <f>SUMIF(Table1[[#Headers],[Steam Consumption]:[CHW Consumption_2]], "Steam*",D1916:AE1916)</f>
        <v>3032.608695652174</v>
      </c>
      <c r="AI1916" s="9">
        <f>SUMIF(Table1[[#Headers],[Steam Consumption]:[CHW Consumption_2]], "HW *",D1916:AE1916)</f>
        <v>0</v>
      </c>
      <c r="AJ1916" s="9">
        <f>SUMIF(Table1[[#Headers],[Steam Consumption]:[CHW Consumption_2]], "CHW*",D1916:AE1916)</f>
        <v>0</v>
      </c>
      <c r="AK1916" s="9">
        <f>SUMIF(Table1[[#Headers],[Steam Consumption]:[CHW Consumption_2]], "DW*",D1916:AE1916)</f>
        <v>0</v>
      </c>
      <c r="AL1916" s="9">
        <f>Table1[[#This Row],[Total Elec Consumption]]*3.412</f>
        <v>10929.773333333333</v>
      </c>
      <c r="AM1916" s="9">
        <f>Table1[[#This Row],[Total Gas Consumption]]*1</f>
        <v>0</v>
      </c>
      <c r="AN1916" s="9">
        <f>Table1[[#This Row],[Total Steam Consumption]]*950/1000</f>
        <v>2880.9782608695655</v>
      </c>
      <c r="AO1916" s="9">
        <f>Table1[[#This Row],[Total HW Consumption]]</f>
        <v>0</v>
      </c>
      <c r="AP1916" s="9">
        <f>Table1[[#This Row],[Total CHW Consumption]]</f>
        <v>0</v>
      </c>
      <c r="AQ1916" s="9">
        <f>Table1[[#This Row],[Total DW Consumption]]*0</f>
        <v>0</v>
      </c>
      <c r="AR1916" s="9">
        <f>SUM(Table1[[#This Row],[Total Elec Energy]:[Total DW Energy]])</f>
        <v>13810.751594202899</v>
      </c>
      <c r="AS1916" s="7">
        <f>IFERROR(Table1[[#This Row],[Total Building Energy (kBTU)]]/Table1[[#This Row],[Building Area]],0)</f>
        <v>0.34926790739474228</v>
      </c>
    </row>
    <row r="1917" spans="1:45" x14ac:dyDescent="0.25">
      <c r="A1917" s="4">
        <v>43739</v>
      </c>
      <c r="B1917" t="s">
        <v>118</v>
      </c>
      <c r="C1917">
        <f>VLOOKUP(Table1[[#This Row],[Building]],Building_Areas,2,FALSE)</f>
        <v>15616</v>
      </c>
      <c r="E1917">
        <v>1584.321428571428</v>
      </c>
      <c r="F1917">
        <v>5405.7047142857136</v>
      </c>
      <c r="G1917">
        <v>0.34616449246194381</v>
      </c>
      <c r="AF1917" s="9">
        <f>SUMIF(Table1[[#Headers],[Steam Consumption]:[CHW Consumption_2]], "Elec*",D1917:AE1917)</f>
        <v>1584.321428571428</v>
      </c>
      <c r="AG1917" s="9">
        <f>SUMIF(Table1[[#Headers],[Steam Consumption]:[CHW Consumption_2]], "Gas*",D1917:AE1917)</f>
        <v>0</v>
      </c>
      <c r="AH1917" s="9">
        <f>SUMIF(Table1[[#Headers],[Steam Consumption]:[CHW Consumption_2]], "Steam*",D1917:AE1917)</f>
        <v>0</v>
      </c>
      <c r="AI1917" s="9">
        <f>SUMIF(Table1[[#Headers],[Steam Consumption]:[CHW Consumption_2]], "HW *",D1917:AE1917)</f>
        <v>0</v>
      </c>
      <c r="AJ1917" s="9">
        <f>SUMIF(Table1[[#Headers],[Steam Consumption]:[CHW Consumption_2]], "CHW*",D1917:AE1917)</f>
        <v>0</v>
      </c>
      <c r="AK1917" s="9">
        <f>SUMIF(Table1[[#Headers],[Steam Consumption]:[CHW Consumption_2]], "DW*",D1917:AE1917)</f>
        <v>0</v>
      </c>
      <c r="AL1917" s="9">
        <f>Table1[[#This Row],[Total Elec Consumption]]*3.412</f>
        <v>5405.7047142857118</v>
      </c>
      <c r="AM1917" s="9">
        <f>Table1[[#This Row],[Total Gas Consumption]]*1</f>
        <v>0</v>
      </c>
      <c r="AN1917" s="9">
        <f>Table1[[#This Row],[Total Steam Consumption]]*950/1000</f>
        <v>0</v>
      </c>
      <c r="AO1917" s="9">
        <f>Table1[[#This Row],[Total HW Consumption]]</f>
        <v>0</v>
      </c>
      <c r="AP1917" s="9">
        <f>Table1[[#This Row],[Total CHW Consumption]]</f>
        <v>0</v>
      </c>
      <c r="AQ1917" s="9">
        <f>Table1[[#This Row],[Total DW Consumption]]*0</f>
        <v>0</v>
      </c>
      <c r="AR1917" s="9">
        <f>SUM(Table1[[#This Row],[Total Elec Energy]:[Total DW Energy]])</f>
        <v>5405.7047142857118</v>
      </c>
      <c r="AS1917" s="7">
        <f>IFERROR(Table1[[#This Row],[Total Building Energy (kBTU)]]/Table1[[#This Row],[Building Area]],0)</f>
        <v>0.34616449246194364</v>
      </c>
    </row>
    <row r="1918" spans="1:45" x14ac:dyDescent="0.25">
      <c r="A1918" s="4">
        <v>43678</v>
      </c>
      <c r="B1918" t="s">
        <v>118</v>
      </c>
      <c r="C1918">
        <f>VLOOKUP(Table1[[#This Row],[Building]],Building_Areas,2,FALSE)</f>
        <v>15616</v>
      </c>
      <c r="E1918">
        <v>1581</v>
      </c>
      <c r="F1918">
        <v>5394.3720000000003</v>
      </c>
      <c r="G1918">
        <v>0.34543878073770501</v>
      </c>
      <c r="AF1918" s="9">
        <f>SUMIF(Table1[[#Headers],[Steam Consumption]:[CHW Consumption_2]], "Elec*",D1918:AE1918)</f>
        <v>1581</v>
      </c>
      <c r="AG1918" s="9">
        <f>SUMIF(Table1[[#Headers],[Steam Consumption]:[CHW Consumption_2]], "Gas*",D1918:AE1918)</f>
        <v>0</v>
      </c>
      <c r="AH1918" s="9">
        <f>SUMIF(Table1[[#Headers],[Steam Consumption]:[CHW Consumption_2]], "Steam*",D1918:AE1918)</f>
        <v>0</v>
      </c>
      <c r="AI1918" s="9">
        <f>SUMIF(Table1[[#Headers],[Steam Consumption]:[CHW Consumption_2]], "HW *",D1918:AE1918)</f>
        <v>0</v>
      </c>
      <c r="AJ1918" s="9">
        <f>SUMIF(Table1[[#Headers],[Steam Consumption]:[CHW Consumption_2]], "CHW*",D1918:AE1918)</f>
        <v>0</v>
      </c>
      <c r="AK1918" s="9">
        <f>SUMIF(Table1[[#Headers],[Steam Consumption]:[CHW Consumption_2]], "DW*",D1918:AE1918)</f>
        <v>0</v>
      </c>
      <c r="AL1918" s="9">
        <f>Table1[[#This Row],[Total Elec Consumption]]*3.412</f>
        <v>5394.3720000000003</v>
      </c>
      <c r="AM1918" s="9">
        <f>Table1[[#This Row],[Total Gas Consumption]]*1</f>
        <v>0</v>
      </c>
      <c r="AN1918" s="9">
        <f>Table1[[#This Row],[Total Steam Consumption]]*950/1000</f>
        <v>0</v>
      </c>
      <c r="AO1918" s="9">
        <f>Table1[[#This Row],[Total HW Consumption]]</f>
        <v>0</v>
      </c>
      <c r="AP1918" s="9">
        <f>Table1[[#This Row],[Total CHW Consumption]]</f>
        <v>0</v>
      </c>
      <c r="AQ1918" s="9">
        <f>Table1[[#This Row],[Total DW Consumption]]*0</f>
        <v>0</v>
      </c>
      <c r="AR1918" s="9">
        <f>SUM(Table1[[#This Row],[Total Elec Energy]:[Total DW Energy]])</f>
        <v>5394.3720000000003</v>
      </c>
      <c r="AS1918" s="7">
        <f>IFERROR(Table1[[#This Row],[Total Building Energy (kBTU)]]/Table1[[#This Row],[Building Area]],0)</f>
        <v>0.34543878073770495</v>
      </c>
    </row>
    <row r="1919" spans="1:45" x14ac:dyDescent="0.25">
      <c r="A1919" s="4">
        <v>43922</v>
      </c>
      <c r="B1919" t="s">
        <v>115</v>
      </c>
      <c r="C1919">
        <f>VLOOKUP(Table1[[#This Row],[Building]],Building_Areas,2,FALSE)</f>
        <v>12876</v>
      </c>
      <c r="E1919">
        <v>1287.8571428571429</v>
      </c>
      <c r="F1919">
        <v>4394.1685714285713</v>
      </c>
      <c r="G1919">
        <v>0.34126814006124351</v>
      </c>
      <c r="AF1919" s="9">
        <f>SUMIF(Table1[[#Headers],[Steam Consumption]:[CHW Consumption_2]], "Elec*",D1919:AE1919)</f>
        <v>1287.8571428571429</v>
      </c>
      <c r="AG1919" s="9">
        <f>SUMIF(Table1[[#Headers],[Steam Consumption]:[CHW Consumption_2]], "Gas*",D1919:AE1919)</f>
        <v>0</v>
      </c>
      <c r="AH1919" s="9">
        <f>SUMIF(Table1[[#Headers],[Steam Consumption]:[CHW Consumption_2]], "Steam*",D1919:AE1919)</f>
        <v>0</v>
      </c>
      <c r="AI1919" s="9">
        <f>SUMIF(Table1[[#Headers],[Steam Consumption]:[CHW Consumption_2]], "HW *",D1919:AE1919)</f>
        <v>0</v>
      </c>
      <c r="AJ1919" s="9">
        <f>SUMIF(Table1[[#Headers],[Steam Consumption]:[CHW Consumption_2]], "CHW*",D1919:AE1919)</f>
        <v>0</v>
      </c>
      <c r="AK1919" s="9">
        <f>SUMIF(Table1[[#Headers],[Steam Consumption]:[CHW Consumption_2]], "DW*",D1919:AE1919)</f>
        <v>0</v>
      </c>
      <c r="AL1919" s="9">
        <f>Table1[[#This Row],[Total Elec Consumption]]*3.412</f>
        <v>4394.1685714285713</v>
      </c>
      <c r="AM1919" s="9">
        <f>Table1[[#This Row],[Total Gas Consumption]]*1</f>
        <v>0</v>
      </c>
      <c r="AN1919" s="9">
        <f>Table1[[#This Row],[Total Steam Consumption]]*950/1000</f>
        <v>0</v>
      </c>
      <c r="AO1919" s="9">
        <f>Table1[[#This Row],[Total HW Consumption]]</f>
        <v>0</v>
      </c>
      <c r="AP1919" s="9">
        <f>Table1[[#This Row],[Total CHW Consumption]]</f>
        <v>0</v>
      </c>
      <c r="AQ1919" s="9">
        <f>Table1[[#This Row],[Total DW Consumption]]*0</f>
        <v>0</v>
      </c>
      <c r="AR1919" s="9">
        <f>SUM(Table1[[#This Row],[Total Elec Energy]:[Total DW Energy]])</f>
        <v>4394.1685714285713</v>
      </c>
      <c r="AS1919" s="7">
        <f>IFERROR(Table1[[#This Row],[Total Building Energy (kBTU)]]/Table1[[#This Row],[Building Area]],0)</f>
        <v>0.34126814006124351</v>
      </c>
    </row>
    <row r="1920" spans="1:45" x14ac:dyDescent="0.25">
      <c r="A1920" s="4">
        <v>44105</v>
      </c>
      <c r="B1920" t="s">
        <v>118</v>
      </c>
      <c r="C1920">
        <f>VLOOKUP(Table1[[#This Row],[Building]],Building_Areas,2,FALSE)</f>
        <v>15616</v>
      </c>
      <c r="E1920">
        <v>1559</v>
      </c>
      <c r="F1920">
        <v>5319.308</v>
      </c>
      <c r="G1920">
        <v>0.34063191598360648</v>
      </c>
      <c r="AF1920" s="9">
        <f>SUMIF(Table1[[#Headers],[Steam Consumption]:[CHW Consumption_2]], "Elec*",D1920:AE1920)</f>
        <v>1559</v>
      </c>
      <c r="AG1920" s="9">
        <f>SUMIF(Table1[[#Headers],[Steam Consumption]:[CHW Consumption_2]], "Gas*",D1920:AE1920)</f>
        <v>0</v>
      </c>
      <c r="AH1920" s="9">
        <f>SUMIF(Table1[[#Headers],[Steam Consumption]:[CHW Consumption_2]], "Steam*",D1920:AE1920)</f>
        <v>0</v>
      </c>
      <c r="AI1920" s="9">
        <f>SUMIF(Table1[[#Headers],[Steam Consumption]:[CHW Consumption_2]], "HW *",D1920:AE1920)</f>
        <v>0</v>
      </c>
      <c r="AJ1920" s="9">
        <f>SUMIF(Table1[[#Headers],[Steam Consumption]:[CHW Consumption_2]], "CHW*",D1920:AE1920)</f>
        <v>0</v>
      </c>
      <c r="AK1920" s="9">
        <f>SUMIF(Table1[[#Headers],[Steam Consumption]:[CHW Consumption_2]], "DW*",D1920:AE1920)</f>
        <v>0</v>
      </c>
      <c r="AL1920" s="9">
        <f>Table1[[#This Row],[Total Elec Consumption]]*3.412</f>
        <v>5319.308</v>
      </c>
      <c r="AM1920" s="9">
        <f>Table1[[#This Row],[Total Gas Consumption]]*1</f>
        <v>0</v>
      </c>
      <c r="AN1920" s="9">
        <f>Table1[[#This Row],[Total Steam Consumption]]*950/1000</f>
        <v>0</v>
      </c>
      <c r="AO1920" s="9">
        <f>Table1[[#This Row],[Total HW Consumption]]</f>
        <v>0</v>
      </c>
      <c r="AP1920" s="9">
        <f>Table1[[#This Row],[Total CHW Consumption]]</f>
        <v>0</v>
      </c>
      <c r="AQ1920" s="9">
        <f>Table1[[#This Row],[Total DW Consumption]]*0</f>
        <v>0</v>
      </c>
      <c r="AR1920" s="9">
        <f>SUM(Table1[[#This Row],[Total Elec Energy]:[Total DW Energy]])</f>
        <v>5319.308</v>
      </c>
      <c r="AS1920" s="7">
        <f>IFERROR(Table1[[#This Row],[Total Building Energy (kBTU)]]/Table1[[#This Row],[Building Area]],0)</f>
        <v>0.34063191598360654</v>
      </c>
    </row>
    <row r="1921" spans="1:45" x14ac:dyDescent="0.25">
      <c r="A1921" s="4">
        <v>43221</v>
      </c>
      <c r="B1921" t="s">
        <v>118</v>
      </c>
      <c r="C1921">
        <f>VLOOKUP(Table1[[#This Row],[Building]],Building_Areas,2,FALSE)</f>
        <v>15616</v>
      </c>
      <c r="E1921">
        <v>1550</v>
      </c>
      <c r="F1921">
        <v>5288.5999999999995</v>
      </c>
      <c r="G1921">
        <v>0.3386654713114754</v>
      </c>
      <c r="AF1921" s="9">
        <f>SUMIF(Table1[[#Headers],[Steam Consumption]:[CHW Consumption_2]], "Elec*",D1921:AE1921)</f>
        <v>1550</v>
      </c>
      <c r="AG1921" s="9">
        <f>SUMIF(Table1[[#Headers],[Steam Consumption]:[CHW Consumption_2]], "Gas*",D1921:AE1921)</f>
        <v>0</v>
      </c>
      <c r="AH1921" s="9">
        <f>SUMIF(Table1[[#Headers],[Steam Consumption]:[CHW Consumption_2]], "Steam*",D1921:AE1921)</f>
        <v>0</v>
      </c>
      <c r="AI1921" s="9">
        <f>SUMIF(Table1[[#Headers],[Steam Consumption]:[CHW Consumption_2]], "HW *",D1921:AE1921)</f>
        <v>0</v>
      </c>
      <c r="AJ1921" s="9">
        <f>SUMIF(Table1[[#Headers],[Steam Consumption]:[CHW Consumption_2]], "CHW*",D1921:AE1921)</f>
        <v>0</v>
      </c>
      <c r="AK1921" s="9">
        <f>SUMIF(Table1[[#Headers],[Steam Consumption]:[CHW Consumption_2]], "DW*",D1921:AE1921)</f>
        <v>0</v>
      </c>
      <c r="AL1921" s="9">
        <f>Table1[[#This Row],[Total Elec Consumption]]*3.412</f>
        <v>5288.5999999999995</v>
      </c>
      <c r="AM1921" s="9">
        <f>Table1[[#This Row],[Total Gas Consumption]]*1</f>
        <v>0</v>
      </c>
      <c r="AN1921" s="9">
        <f>Table1[[#This Row],[Total Steam Consumption]]*950/1000</f>
        <v>0</v>
      </c>
      <c r="AO1921" s="9">
        <f>Table1[[#This Row],[Total HW Consumption]]</f>
        <v>0</v>
      </c>
      <c r="AP1921" s="9">
        <f>Table1[[#This Row],[Total CHW Consumption]]</f>
        <v>0</v>
      </c>
      <c r="AQ1921" s="9">
        <f>Table1[[#This Row],[Total DW Consumption]]*0</f>
        <v>0</v>
      </c>
      <c r="AR1921" s="9">
        <f>SUM(Table1[[#This Row],[Total Elec Energy]:[Total DW Energy]])</f>
        <v>5288.5999999999995</v>
      </c>
      <c r="AS1921" s="7">
        <f>IFERROR(Table1[[#This Row],[Total Building Energy (kBTU)]]/Table1[[#This Row],[Building Area]],0)</f>
        <v>0.3386654713114754</v>
      </c>
    </row>
    <row r="1922" spans="1:45" x14ac:dyDescent="0.25">
      <c r="A1922" s="4">
        <v>44378</v>
      </c>
      <c r="B1922" t="s">
        <v>118</v>
      </c>
      <c r="C1922">
        <f>VLOOKUP(Table1[[#This Row],[Building]],Building_Areas,2,FALSE)</f>
        <v>15616</v>
      </c>
      <c r="E1922">
        <v>1525</v>
      </c>
      <c r="F1922">
        <v>5203.3</v>
      </c>
      <c r="G1922">
        <v>0.33320312499999999</v>
      </c>
      <c r="AF1922" s="9">
        <f>SUMIF(Table1[[#Headers],[Steam Consumption]:[CHW Consumption_2]], "Elec*",D1922:AE1922)</f>
        <v>1525</v>
      </c>
      <c r="AG1922" s="9">
        <f>SUMIF(Table1[[#Headers],[Steam Consumption]:[CHW Consumption_2]], "Gas*",D1922:AE1922)</f>
        <v>0</v>
      </c>
      <c r="AH1922" s="9">
        <f>SUMIF(Table1[[#Headers],[Steam Consumption]:[CHW Consumption_2]], "Steam*",D1922:AE1922)</f>
        <v>0</v>
      </c>
      <c r="AI1922" s="9">
        <f>SUMIF(Table1[[#Headers],[Steam Consumption]:[CHW Consumption_2]], "HW *",D1922:AE1922)</f>
        <v>0</v>
      </c>
      <c r="AJ1922" s="9">
        <f>SUMIF(Table1[[#Headers],[Steam Consumption]:[CHW Consumption_2]], "CHW*",D1922:AE1922)</f>
        <v>0</v>
      </c>
      <c r="AK1922" s="9">
        <f>SUMIF(Table1[[#Headers],[Steam Consumption]:[CHW Consumption_2]], "DW*",D1922:AE1922)</f>
        <v>0</v>
      </c>
      <c r="AL1922" s="9">
        <f>Table1[[#This Row],[Total Elec Consumption]]*3.412</f>
        <v>5203.3</v>
      </c>
      <c r="AM1922" s="9">
        <f>Table1[[#This Row],[Total Gas Consumption]]*1</f>
        <v>0</v>
      </c>
      <c r="AN1922" s="9">
        <f>Table1[[#This Row],[Total Steam Consumption]]*950/1000</f>
        <v>0</v>
      </c>
      <c r="AO1922" s="9">
        <f>Table1[[#This Row],[Total HW Consumption]]</f>
        <v>0</v>
      </c>
      <c r="AP1922" s="9">
        <f>Table1[[#This Row],[Total CHW Consumption]]</f>
        <v>0</v>
      </c>
      <c r="AQ1922" s="9">
        <f>Table1[[#This Row],[Total DW Consumption]]*0</f>
        <v>0</v>
      </c>
      <c r="AR1922" s="9">
        <f>SUM(Table1[[#This Row],[Total Elec Energy]:[Total DW Energy]])</f>
        <v>5203.3</v>
      </c>
      <c r="AS1922" s="7">
        <f>IFERROR(Table1[[#This Row],[Total Building Energy (kBTU)]]/Table1[[#This Row],[Building Area]],0)</f>
        <v>0.33320312499999999</v>
      </c>
    </row>
    <row r="1923" spans="1:45" x14ac:dyDescent="0.25">
      <c r="A1923" s="4">
        <v>43252</v>
      </c>
      <c r="B1923" t="s">
        <v>118</v>
      </c>
      <c r="C1923">
        <f>VLOOKUP(Table1[[#This Row],[Building]],Building_Areas,2,FALSE)</f>
        <v>15616</v>
      </c>
      <c r="E1923">
        <v>1503.75</v>
      </c>
      <c r="F1923">
        <v>5130.7950000000001</v>
      </c>
      <c r="G1923">
        <v>0.32856013063524592</v>
      </c>
      <c r="AF1923" s="9">
        <f>SUMIF(Table1[[#Headers],[Steam Consumption]:[CHW Consumption_2]], "Elec*",D1923:AE1923)</f>
        <v>1503.75</v>
      </c>
      <c r="AG1923" s="9">
        <f>SUMIF(Table1[[#Headers],[Steam Consumption]:[CHW Consumption_2]], "Gas*",D1923:AE1923)</f>
        <v>0</v>
      </c>
      <c r="AH1923" s="9">
        <f>SUMIF(Table1[[#Headers],[Steam Consumption]:[CHW Consumption_2]], "Steam*",D1923:AE1923)</f>
        <v>0</v>
      </c>
      <c r="AI1923" s="9">
        <f>SUMIF(Table1[[#Headers],[Steam Consumption]:[CHW Consumption_2]], "HW *",D1923:AE1923)</f>
        <v>0</v>
      </c>
      <c r="AJ1923" s="9">
        <f>SUMIF(Table1[[#Headers],[Steam Consumption]:[CHW Consumption_2]], "CHW*",D1923:AE1923)</f>
        <v>0</v>
      </c>
      <c r="AK1923" s="9">
        <f>SUMIF(Table1[[#Headers],[Steam Consumption]:[CHW Consumption_2]], "DW*",D1923:AE1923)</f>
        <v>0</v>
      </c>
      <c r="AL1923" s="9">
        <f>Table1[[#This Row],[Total Elec Consumption]]*3.412</f>
        <v>5130.7950000000001</v>
      </c>
      <c r="AM1923" s="9">
        <f>Table1[[#This Row],[Total Gas Consumption]]*1</f>
        <v>0</v>
      </c>
      <c r="AN1923" s="9">
        <f>Table1[[#This Row],[Total Steam Consumption]]*950/1000</f>
        <v>0</v>
      </c>
      <c r="AO1923" s="9">
        <f>Table1[[#This Row],[Total HW Consumption]]</f>
        <v>0</v>
      </c>
      <c r="AP1923" s="9">
        <f>Table1[[#This Row],[Total CHW Consumption]]</f>
        <v>0</v>
      </c>
      <c r="AQ1923" s="9">
        <f>Table1[[#This Row],[Total DW Consumption]]*0</f>
        <v>0</v>
      </c>
      <c r="AR1923" s="9">
        <f>SUM(Table1[[#This Row],[Total Elec Energy]:[Total DW Energy]])</f>
        <v>5130.7950000000001</v>
      </c>
      <c r="AS1923" s="7">
        <f>IFERROR(Table1[[#This Row],[Total Building Energy (kBTU)]]/Table1[[#This Row],[Building Area]],0)</f>
        <v>0.32856013063524592</v>
      </c>
    </row>
    <row r="1924" spans="1:45" x14ac:dyDescent="0.25">
      <c r="A1924" s="4">
        <v>44652</v>
      </c>
      <c r="B1924" t="s">
        <v>118</v>
      </c>
      <c r="C1924">
        <f>VLOOKUP(Table1[[#This Row],[Building]],Building_Areas,2,FALSE)</f>
        <v>15616</v>
      </c>
      <c r="E1924">
        <v>1476.9230769230769</v>
      </c>
      <c r="F1924">
        <v>5039.2615384615383</v>
      </c>
      <c r="G1924">
        <v>0.32269861286254731</v>
      </c>
      <c r="AF1924" s="9">
        <f>SUMIF(Table1[[#Headers],[Steam Consumption]:[CHW Consumption_2]], "Elec*",D1924:AE1924)</f>
        <v>1476.9230769230769</v>
      </c>
      <c r="AG1924" s="9">
        <f>SUMIF(Table1[[#Headers],[Steam Consumption]:[CHW Consumption_2]], "Gas*",D1924:AE1924)</f>
        <v>0</v>
      </c>
      <c r="AH1924" s="9">
        <f>SUMIF(Table1[[#Headers],[Steam Consumption]:[CHW Consumption_2]], "Steam*",D1924:AE1924)</f>
        <v>0</v>
      </c>
      <c r="AI1924" s="9">
        <f>SUMIF(Table1[[#Headers],[Steam Consumption]:[CHW Consumption_2]], "HW *",D1924:AE1924)</f>
        <v>0</v>
      </c>
      <c r="AJ1924" s="9">
        <f>SUMIF(Table1[[#Headers],[Steam Consumption]:[CHW Consumption_2]], "CHW*",D1924:AE1924)</f>
        <v>0</v>
      </c>
      <c r="AK1924" s="9">
        <f>SUMIF(Table1[[#Headers],[Steam Consumption]:[CHW Consumption_2]], "DW*",D1924:AE1924)</f>
        <v>0</v>
      </c>
      <c r="AL1924" s="9">
        <f>Table1[[#This Row],[Total Elec Consumption]]*3.412</f>
        <v>5039.2615384615383</v>
      </c>
      <c r="AM1924" s="9">
        <f>Table1[[#This Row],[Total Gas Consumption]]*1</f>
        <v>0</v>
      </c>
      <c r="AN1924" s="9">
        <f>Table1[[#This Row],[Total Steam Consumption]]*950/1000</f>
        <v>0</v>
      </c>
      <c r="AO1924" s="9">
        <f>Table1[[#This Row],[Total HW Consumption]]</f>
        <v>0</v>
      </c>
      <c r="AP1924" s="9">
        <f>Table1[[#This Row],[Total CHW Consumption]]</f>
        <v>0</v>
      </c>
      <c r="AQ1924" s="9">
        <f>Table1[[#This Row],[Total DW Consumption]]*0</f>
        <v>0</v>
      </c>
      <c r="AR1924" s="9">
        <f>SUM(Table1[[#This Row],[Total Elec Energy]:[Total DW Energy]])</f>
        <v>5039.2615384615383</v>
      </c>
      <c r="AS1924" s="7">
        <f>IFERROR(Table1[[#This Row],[Total Building Energy (kBTU)]]/Table1[[#This Row],[Building Area]],0)</f>
        <v>0.32269861286254725</v>
      </c>
    </row>
    <row r="1925" spans="1:45" x14ac:dyDescent="0.25">
      <c r="A1925" s="4">
        <v>44743</v>
      </c>
      <c r="B1925" t="s">
        <v>118</v>
      </c>
      <c r="C1925">
        <f>VLOOKUP(Table1[[#This Row],[Building]],Building_Areas,2,FALSE)</f>
        <v>15616</v>
      </c>
      <c r="E1925">
        <v>1457</v>
      </c>
      <c r="F1925">
        <v>4971.2839999999997</v>
      </c>
      <c r="G1925">
        <v>0.31834554303278678</v>
      </c>
      <c r="AF1925" s="9">
        <f>SUMIF(Table1[[#Headers],[Steam Consumption]:[CHW Consumption_2]], "Elec*",D1925:AE1925)</f>
        <v>1457</v>
      </c>
      <c r="AG1925" s="9">
        <f>SUMIF(Table1[[#Headers],[Steam Consumption]:[CHW Consumption_2]], "Gas*",D1925:AE1925)</f>
        <v>0</v>
      </c>
      <c r="AH1925" s="9">
        <f>SUMIF(Table1[[#Headers],[Steam Consumption]:[CHW Consumption_2]], "Steam*",D1925:AE1925)</f>
        <v>0</v>
      </c>
      <c r="AI1925" s="9">
        <f>SUMIF(Table1[[#Headers],[Steam Consumption]:[CHW Consumption_2]], "HW *",D1925:AE1925)</f>
        <v>0</v>
      </c>
      <c r="AJ1925" s="9">
        <f>SUMIF(Table1[[#Headers],[Steam Consumption]:[CHW Consumption_2]], "CHW*",D1925:AE1925)</f>
        <v>0</v>
      </c>
      <c r="AK1925" s="9">
        <f>SUMIF(Table1[[#Headers],[Steam Consumption]:[CHW Consumption_2]], "DW*",D1925:AE1925)</f>
        <v>0</v>
      </c>
      <c r="AL1925" s="9">
        <f>Table1[[#This Row],[Total Elec Consumption]]*3.412</f>
        <v>4971.2839999999997</v>
      </c>
      <c r="AM1925" s="9">
        <f>Table1[[#This Row],[Total Gas Consumption]]*1</f>
        <v>0</v>
      </c>
      <c r="AN1925" s="9">
        <f>Table1[[#This Row],[Total Steam Consumption]]*950/1000</f>
        <v>0</v>
      </c>
      <c r="AO1925" s="9">
        <f>Table1[[#This Row],[Total HW Consumption]]</f>
        <v>0</v>
      </c>
      <c r="AP1925" s="9">
        <f>Table1[[#This Row],[Total CHW Consumption]]</f>
        <v>0</v>
      </c>
      <c r="AQ1925" s="9">
        <f>Table1[[#This Row],[Total DW Consumption]]*0</f>
        <v>0</v>
      </c>
      <c r="AR1925" s="9">
        <f>SUM(Table1[[#This Row],[Total Elec Energy]:[Total DW Energy]])</f>
        <v>4971.2839999999997</v>
      </c>
      <c r="AS1925" s="7">
        <f>IFERROR(Table1[[#This Row],[Total Building Energy (kBTU)]]/Table1[[#This Row],[Building Area]],0)</f>
        <v>0.31834554303278684</v>
      </c>
    </row>
    <row r="1926" spans="1:45" x14ac:dyDescent="0.25">
      <c r="A1926" s="4">
        <v>44682</v>
      </c>
      <c r="B1926" t="s">
        <v>118</v>
      </c>
      <c r="C1926">
        <f>VLOOKUP(Table1[[#This Row],[Building]],Building_Areas,2,FALSE)</f>
        <v>15616</v>
      </c>
      <c r="E1926">
        <v>1452.724137931034</v>
      </c>
      <c r="F1926">
        <v>4956.6947586206898</v>
      </c>
      <c r="G1926">
        <v>0.31741129345675517</v>
      </c>
      <c r="AF1926" s="9">
        <f>SUMIF(Table1[[#Headers],[Steam Consumption]:[CHW Consumption_2]], "Elec*",D1926:AE1926)</f>
        <v>1452.724137931034</v>
      </c>
      <c r="AG1926" s="9">
        <f>SUMIF(Table1[[#Headers],[Steam Consumption]:[CHW Consumption_2]], "Gas*",D1926:AE1926)</f>
        <v>0</v>
      </c>
      <c r="AH1926" s="9">
        <f>SUMIF(Table1[[#Headers],[Steam Consumption]:[CHW Consumption_2]], "Steam*",D1926:AE1926)</f>
        <v>0</v>
      </c>
      <c r="AI1926" s="9">
        <f>SUMIF(Table1[[#Headers],[Steam Consumption]:[CHW Consumption_2]], "HW *",D1926:AE1926)</f>
        <v>0</v>
      </c>
      <c r="AJ1926" s="9">
        <f>SUMIF(Table1[[#Headers],[Steam Consumption]:[CHW Consumption_2]], "CHW*",D1926:AE1926)</f>
        <v>0</v>
      </c>
      <c r="AK1926" s="9">
        <f>SUMIF(Table1[[#Headers],[Steam Consumption]:[CHW Consumption_2]], "DW*",D1926:AE1926)</f>
        <v>0</v>
      </c>
      <c r="AL1926" s="9">
        <f>Table1[[#This Row],[Total Elec Consumption]]*3.412</f>
        <v>4956.6947586206879</v>
      </c>
      <c r="AM1926" s="9">
        <f>Table1[[#This Row],[Total Gas Consumption]]*1</f>
        <v>0</v>
      </c>
      <c r="AN1926" s="9">
        <f>Table1[[#This Row],[Total Steam Consumption]]*950/1000</f>
        <v>0</v>
      </c>
      <c r="AO1926" s="9">
        <f>Table1[[#This Row],[Total HW Consumption]]</f>
        <v>0</v>
      </c>
      <c r="AP1926" s="9">
        <f>Table1[[#This Row],[Total CHW Consumption]]</f>
        <v>0</v>
      </c>
      <c r="AQ1926" s="9">
        <f>Table1[[#This Row],[Total DW Consumption]]*0</f>
        <v>0</v>
      </c>
      <c r="AR1926" s="9">
        <f>SUM(Table1[[#This Row],[Total Elec Energy]:[Total DW Energy]])</f>
        <v>4956.6947586206879</v>
      </c>
      <c r="AS1926" s="7">
        <f>IFERROR(Table1[[#This Row],[Total Building Energy (kBTU)]]/Table1[[#This Row],[Building Area]],0)</f>
        <v>0.31741129345675512</v>
      </c>
    </row>
    <row r="1927" spans="1:45" x14ac:dyDescent="0.25">
      <c r="A1927" s="4">
        <v>44440</v>
      </c>
      <c r="B1927" t="s">
        <v>118</v>
      </c>
      <c r="C1927">
        <f>VLOOKUP(Table1[[#This Row],[Building]],Building_Areas,2,FALSE)</f>
        <v>15616</v>
      </c>
      <c r="E1927">
        <v>1426</v>
      </c>
      <c r="F1927">
        <v>4865.5119999999997</v>
      </c>
      <c r="G1927">
        <v>0.31157223360655728</v>
      </c>
      <c r="AF1927" s="9">
        <f>SUMIF(Table1[[#Headers],[Steam Consumption]:[CHW Consumption_2]], "Elec*",D1927:AE1927)</f>
        <v>1426</v>
      </c>
      <c r="AG1927" s="9">
        <f>SUMIF(Table1[[#Headers],[Steam Consumption]:[CHW Consumption_2]], "Gas*",D1927:AE1927)</f>
        <v>0</v>
      </c>
      <c r="AH1927" s="9">
        <f>SUMIF(Table1[[#Headers],[Steam Consumption]:[CHW Consumption_2]], "Steam*",D1927:AE1927)</f>
        <v>0</v>
      </c>
      <c r="AI1927" s="9">
        <f>SUMIF(Table1[[#Headers],[Steam Consumption]:[CHW Consumption_2]], "HW *",D1927:AE1927)</f>
        <v>0</v>
      </c>
      <c r="AJ1927" s="9">
        <f>SUMIF(Table1[[#Headers],[Steam Consumption]:[CHW Consumption_2]], "CHW*",D1927:AE1927)</f>
        <v>0</v>
      </c>
      <c r="AK1927" s="9">
        <f>SUMIF(Table1[[#Headers],[Steam Consumption]:[CHW Consumption_2]], "DW*",D1927:AE1927)</f>
        <v>0</v>
      </c>
      <c r="AL1927" s="9">
        <f>Table1[[#This Row],[Total Elec Consumption]]*3.412</f>
        <v>4865.5119999999997</v>
      </c>
      <c r="AM1927" s="9">
        <f>Table1[[#This Row],[Total Gas Consumption]]*1</f>
        <v>0</v>
      </c>
      <c r="AN1927" s="9">
        <f>Table1[[#This Row],[Total Steam Consumption]]*950/1000</f>
        <v>0</v>
      </c>
      <c r="AO1927" s="9">
        <f>Table1[[#This Row],[Total HW Consumption]]</f>
        <v>0</v>
      </c>
      <c r="AP1927" s="9">
        <f>Table1[[#This Row],[Total CHW Consumption]]</f>
        <v>0</v>
      </c>
      <c r="AQ1927" s="9">
        <f>Table1[[#This Row],[Total DW Consumption]]*0</f>
        <v>0</v>
      </c>
      <c r="AR1927" s="9">
        <f>SUM(Table1[[#This Row],[Total Elec Energy]:[Total DW Energy]])</f>
        <v>4865.5119999999997</v>
      </c>
      <c r="AS1927" s="7">
        <f>IFERROR(Table1[[#This Row],[Total Building Energy (kBTU)]]/Table1[[#This Row],[Building Area]],0)</f>
        <v>0.31157223360655734</v>
      </c>
    </row>
    <row r="1928" spans="1:45" x14ac:dyDescent="0.25">
      <c r="A1928" s="4">
        <v>44470</v>
      </c>
      <c r="B1928" t="s">
        <v>118</v>
      </c>
      <c r="C1928">
        <f>VLOOKUP(Table1[[#This Row],[Building]],Building_Areas,2,FALSE)</f>
        <v>15616</v>
      </c>
      <c r="E1928">
        <v>1420.464285714286</v>
      </c>
      <c r="F1928">
        <v>4846.624142857142</v>
      </c>
      <c r="G1928">
        <v>0.31036271406615917</v>
      </c>
      <c r="AF1928" s="9">
        <f>SUMIF(Table1[[#Headers],[Steam Consumption]:[CHW Consumption_2]], "Elec*",D1928:AE1928)</f>
        <v>1420.464285714286</v>
      </c>
      <c r="AG1928" s="9">
        <f>SUMIF(Table1[[#Headers],[Steam Consumption]:[CHW Consumption_2]], "Gas*",D1928:AE1928)</f>
        <v>0</v>
      </c>
      <c r="AH1928" s="9">
        <f>SUMIF(Table1[[#Headers],[Steam Consumption]:[CHW Consumption_2]], "Steam*",D1928:AE1928)</f>
        <v>0</v>
      </c>
      <c r="AI1928" s="9">
        <f>SUMIF(Table1[[#Headers],[Steam Consumption]:[CHW Consumption_2]], "HW *",D1928:AE1928)</f>
        <v>0</v>
      </c>
      <c r="AJ1928" s="9">
        <f>SUMIF(Table1[[#Headers],[Steam Consumption]:[CHW Consumption_2]], "CHW*",D1928:AE1928)</f>
        <v>0</v>
      </c>
      <c r="AK1928" s="9">
        <f>SUMIF(Table1[[#Headers],[Steam Consumption]:[CHW Consumption_2]], "DW*",D1928:AE1928)</f>
        <v>0</v>
      </c>
      <c r="AL1928" s="9">
        <f>Table1[[#This Row],[Total Elec Consumption]]*3.412</f>
        <v>4846.6241428571439</v>
      </c>
      <c r="AM1928" s="9">
        <f>Table1[[#This Row],[Total Gas Consumption]]*1</f>
        <v>0</v>
      </c>
      <c r="AN1928" s="9">
        <f>Table1[[#This Row],[Total Steam Consumption]]*950/1000</f>
        <v>0</v>
      </c>
      <c r="AO1928" s="9">
        <f>Table1[[#This Row],[Total HW Consumption]]</f>
        <v>0</v>
      </c>
      <c r="AP1928" s="9">
        <f>Table1[[#This Row],[Total CHW Consumption]]</f>
        <v>0</v>
      </c>
      <c r="AQ1928" s="9">
        <f>Table1[[#This Row],[Total DW Consumption]]*0</f>
        <v>0</v>
      </c>
      <c r="AR1928" s="9">
        <f>SUM(Table1[[#This Row],[Total Elec Energy]:[Total DW Energy]])</f>
        <v>4846.6241428571439</v>
      </c>
      <c r="AS1928" s="7">
        <f>IFERROR(Table1[[#This Row],[Total Building Energy (kBTU)]]/Table1[[#This Row],[Building Area]],0)</f>
        <v>0.31036271406615934</v>
      </c>
    </row>
    <row r="1929" spans="1:45" x14ac:dyDescent="0.25">
      <c r="A1929" s="4">
        <v>44409</v>
      </c>
      <c r="B1929" t="s">
        <v>115</v>
      </c>
      <c r="C1929">
        <f>VLOOKUP(Table1[[#This Row],[Building]],Building_Areas,2,FALSE)</f>
        <v>12876</v>
      </c>
      <c r="E1929">
        <v>1145</v>
      </c>
      <c r="F1929">
        <v>3906.74</v>
      </c>
      <c r="G1929">
        <v>0.303412550481516</v>
      </c>
      <c r="AF1929" s="9">
        <f>SUMIF(Table1[[#Headers],[Steam Consumption]:[CHW Consumption_2]], "Elec*",D1929:AE1929)</f>
        <v>1145</v>
      </c>
      <c r="AG1929" s="9">
        <f>SUMIF(Table1[[#Headers],[Steam Consumption]:[CHW Consumption_2]], "Gas*",D1929:AE1929)</f>
        <v>0</v>
      </c>
      <c r="AH1929" s="9">
        <f>SUMIF(Table1[[#Headers],[Steam Consumption]:[CHW Consumption_2]], "Steam*",D1929:AE1929)</f>
        <v>0</v>
      </c>
      <c r="AI1929" s="9">
        <f>SUMIF(Table1[[#Headers],[Steam Consumption]:[CHW Consumption_2]], "HW *",D1929:AE1929)</f>
        <v>0</v>
      </c>
      <c r="AJ1929" s="9">
        <f>SUMIF(Table1[[#Headers],[Steam Consumption]:[CHW Consumption_2]], "CHW*",D1929:AE1929)</f>
        <v>0</v>
      </c>
      <c r="AK1929" s="9">
        <f>SUMIF(Table1[[#Headers],[Steam Consumption]:[CHW Consumption_2]], "DW*",D1929:AE1929)</f>
        <v>0</v>
      </c>
      <c r="AL1929" s="9">
        <f>Table1[[#This Row],[Total Elec Consumption]]*3.412</f>
        <v>3906.74</v>
      </c>
      <c r="AM1929" s="9">
        <f>Table1[[#This Row],[Total Gas Consumption]]*1</f>
        <v>0</v>
      </c>
      <c r="AN1929" s="9">
        <f>Table1[[#This Row],[Total Steam Consumption]]*950/1000</f>
        <v>0</v>
      </c>
      <c r="AO1929" s="9">
        <f>Table1[[#This Row],[Total HW Consumption]]</f>
        <v>0</v>
      </c>
      <c r="AP1929" s="9">
        <f>Table1[[#This Row],[Total CHW Consumption]]</f>
        <v>0</v>
      </c>
      <c r="AQ1929" s="9">
        <f>Table1[[#This Row],[Total DW Consumption]]*0</f>
        <v>0</v>
      </c>
      <c r="AR1929" s="9">
        <f>SUM(Table1[[#This Row],[Total Elec Energy]:[Total DW Energy]])</f>
        <v>3906.74</v>
      </c>
      <c r="AS1929" s="7">
        <f>IFERROR(Table1[[#This Row],[Total Building Energy (kBTU)]]/Table1[[#This Row],[Building Area]],0)</f>
        <v>0.303412550481516</v>
      </c>
    </row>
    <row r="1930" spans="1:45" x14ac:dyDescent="0.25">
      <c r="A1930" s="4">
        <v>44409</v>
      </c>
      <c r="B1930" t="s">
        <v>118</v>
      </c>
      <c r="C1930">
        <f>VLOOKUP(Table1[[#This Row],[Building]],Building_Areas,2,FALSE)</f>
        <v>15616</v>
      </c>
      <c r="E1930">
        <v>1371</v>
      </c>
      <c r="F1930">
        <v>4677.8519999999999</v>
      </c>
      <c r="G1930">
        <v>0.29955507172131152</v>
      </c>
      <c r="AF1930" s="9">
        <f>SUMIF(Table1[[#Headers],[Steam Consumption]:[CHW Consumption_2]], "Elec*",D1930:AE1930)</f>
        <v>1371</v>
      </c>
      <c r="AG1930" s="9">
        <f>SUMIF(Table1[[#Headers],[Steam Consumption]:[CHW Consumption_2]], "Gas*",D1930:AE1930)</f>
        <v>0</v>
      </c>
      <c r="AH1930" s="9">
        <f>SUMIF(Table1[[#Headers],[Steam Consumption]:[CHW Consumption_2]], "Steam*",D1930:AE1930)</f>
        <v>0</v>
      </c>
      <c r="AI1930" s="9">
        <f>SUMIF(Table1[[#Headers],[Steam Consumption]:[CHW Consumption_2]], "HW *",D1930:AE1930)</f>
        <v>0</v>
      </c>
      <c r="AJ1930" s="9">
        <f>SUMIF(Table1[[#Headers],[Steam Consumption]:[CHW Consumption_2]], "CHW*",D1930:AE1930)</f>
        <v>0</v>
      </c>
      <c r="AK1930" s="9">
        <f>SUMIF(Table1[[#Headers],[Steam Consumption]:[CHW Consumption_2]], "DW*",D1930:AE1930)</f>
        <v>0</v>
      </c>
      <c r="AL1930" s="9">
        <f>Table1[[#This Row],[Total Elec Consumption]]*3.412</f>
        <v>4677.8519999999999</v>
      </c>
      <c r="AM1930" s="9">
        <f>Table1[[#This Row],[Total Gas Consumption]]*1</f>
        <v>0</v>
      </c>
      <c r="AN1930" s="9">
        <f>Table1[[#This Row],[Total Steam Consumption]]*950/1000</f>
        <v>0</v>
      </c>
      <c r="AO1930" s="9">
        <f>Table1[[#This Row],[Total HW Consumption]]</f>
        <v>0</v>
      </c>
      <c r="AP1930" s="9">
        <f>Table1[[#This Row],[Total CHW Consumption]]</f>
        <v>0</v>
      </c>
      <c r="AQ1930" s="9">
        <f>Table1[[#This Row],[Total DW Consumption]]*0</f>
        <v>0</v>
      </c>
      <c r="AR1930" s="9">
        <f>SUM(Table1[[#This Row],[Total Elec Energy]:[Total DW Energy]])</f>
        <v>4677.8519999999999</v>
      </c>
      <c r="AS1930" s="7">
        <f>IFERROR(Table1[[#This Row],[Total Building Energy (kBTU)]]/Table1[[#This Row],[Building Area]],0)</f>
        <v>0.29955507172131146</v>
      </c>
    </row>
    <row r="1931" spans="1:45" x14ac:dyDescent="0.25">
      <c r="A1931" s="4">
        <v>44317</v>
      </c>
      <c r="B1931" t="s">
        <v>115</v>
      </c>
      <c r="C1931">
        <f>VLOOKUP(Table1[[#This Row],[Building]],Building_Areas,2,FALSE)</f>
        <v>12876</v>
      </c>
      <c r="E1931">
        <v>1094</v>
      </c>
      <c r="F1931">
        <v>3732.7280000000001</v>
      </c>
      <c r="G1931">
        <v>0.28989810500155327</v>
      </c>
      <c r="AF1931" s="9">
        <f>SUMIF(Table1[[#Headers],[Steam Consumption]:[CHW Consumption_2]], "Elec*",D1931:AE1931)</f>
        <v>1094</v>
      </c>
      <c r="AG1931" s="9">
        <f>SUMIF(Table1[[#Headers],[Steam Consumption]:[CHW Consumption_2]], "Gas*",D1931:AE1931)</f>
        <v>0</v>
      </c>
      <c r="AH1931" s="9">
        <f>SUMIF(Table1[[#Headers],[Steam Consumption]:[CHW Consumption_2]], "Steam*",D1931:AE1931)</f>
        <v>0</v>
      </c>
      <c r="AI1931" s="9">
        <f>SUMIF(Table1[[#Headers],[Steam Consumption]:[CHW Consumption_2]], "HW *",D1931:AE1931)</f>
        <v>0</v>
      </c>
      <c r="AJ1931" s="9">
        <f>SUMIF(Table1[[#Headers],[Steam Consumption]:[CHW Consumption_2]], "CHW*",D1931:AE1931)</f>
        <v>0</v>
      </c>
      <c r="AK1931" s="9">
        <f>SUMIF(Table1[[#Headers],[Steam Consumption]:[CHW Consumption_2]], "DW*",D1931:AE1931)</f>
        <v>0</v>
      </c>
      <c r="AL1931" s="9">
        <f>Table1[[#This Row],[Total Elec Consumption]]*3.412</f>
        <v>3732.7280000000001</v>
      </c>
      <c r="AM1931" s="9">
        <f>Table1[[#This Row],[Total Gas Consumption]]*1</f>
        <v>0</v>
      </c>
      <c r="AN1931" s="9">
        <f>Table1[[#This Row],[Total Steam Consumption]]*950/1000</f>
        <v>0</v>
      </c>
      <c r="AO1931" s="9">
        <f>Table1[[#This Row],[Total HW Consumption]]</f>
        <v>0</v>
      </c>
      <c r="AP1931" s="9">
        <f>Table1[[#This Row],[Total CHW Consumption]]</f>
        <v>0</v>
      </c>
      <c r="AQ1931" s="9">
        <f>Table1[[#This Row],[Total DW Consumption]]*0</f>
        <v>0</v>
      </c>
      <c r="AR1931" s="9">
        <f>SUM(Table1[[#This Row],[Total Elec Energy]:[Total DW Energy]])</f>
        <v>3732.7280000000001</v>
      </c>
      <c r="AS1931" s="7">
        <f>IFERROR(Table1[[#This Row],[Total Building Energy (kBTU)]]/Table1[[#This Row],[Building Area]],0)</f>
        <v>0.28989810500155327</v>
      </c>
    </row>
    <row r="1932" spans="1:45" x14ac:dyDescent="0.25">
      <c r="A1932" s="4">
        <v>44713</v>
      </c>
      <c r="B1932" t="s">
        <v>118</v>
      </c>
      <c r="C1932">
        <f>VLOOKUP(Table1[[#This Row],[Building]],Building_Areas,2,FALSE)</f>
        <v>15616</v>
      </c>
      <c r="E1932">
        <v>1280.7692307692309</v>
      </c>
      <c r="F1932">
        <v>4369.9846153846147</v>
      </c>
      <c r="G1932">
        <v>0.2798402033417402</v>
      </c>
      <c r="AF1932" s="9">
        <f>SUMIF(Table1[[#Headers],[Steam Consumption]:[CHW Consumption_2]], "Elec*",D1932:AE1932)</f>
        <v>1280.7692307692309</v>
      </c>
      <c r="AG1932" s="9">
        <f>SUMIF(Table1[[#Headers],[Steam Consumption]:[CHW Consumption_2]], "Gas*",D1932:AE1932)</f>
        <v>0</v>
      </c>
      <c r="AH1932" s="9">
        <f>SUMIF(Table1[[#Headers],[Steam Consumption]:[CHW Consumption_2]], "Steam*",D1932:AE1932)</f>
        <v>0</v>
      </c>
      <c r="AI1932" s="9">
        <f>SUMIF(Table1[[#Headers],[Steam Consumption]:[CHW Consumption_2]], "HW *",D1932:AE1932)</f>
        <v>0</v>
      </c>
      <c r="AJ1932" s="9">
        <f>SUMIF(Table1[[#Headers],[Steam Consumption]:[CHW Consumption_2]], "CHW*",D1932:AE1932)</f>
        <v>0</v>
      </c>
      <c r="AK1932" s="9">
        <f>SUMIF(Table1[[#Headers],[Steam Consumption]:[CHW Consumption_2]], "DW*",D1932:AE1932)</f>
        <v>0</v>
      </c>
      <c r="AL1932" s="9">
        <f>Table1[[#This Row],[Total Elec Consumption]]*3.412</f>
        <v>4369.9846153846156</v>
      </c>
      <c r="AM1932" s="9">
        <f>Table1[[#This Row],[Total Gas Consumption]]*1</f>
        <v>0</v>
      </c>
      <c r="AN1932" s="9">
        <f>Table1[[#This Row],[Total Steam Consumption]]*950/1000</f>
        <v>0</v>
      </c>
      <c r="AO1932" s="9">
        <f>Table1[[#This Row],[Total HW Consumption]]</f>
        <v>0</v>
      </c>
      <c r="AP1932" s="9">
        <f>Table1[[#This Row],[Total CHW Consumption]]</f>
        <v>0</v>
      </c>
      <c r="AQ1932" s="9">
        <f>Table1[[#This Row],[Total DW Consumption]]*0</f>
        <v>0</v>
      </c>
      <c r="AR1932" s="9">
        <f>SUM(Table1[[#This Row],[Total Elec Energy]:[Total DW Energy]])</f>
        <v>4369.9846153846156</v>
      </c>
      <c r="AS1932" s="7">
        <f>IFERROR(Table1[[#This Row],[Total Building Energy (kBTU)]]/Table1[[#This Row],[Building Area]],0)</f>
        <v>0.27984020334174026</v>
      </c>
    </row>
    <row r="1933" spans="1:45" x14ac:dyDescent="0.25">
      <c r="A1933" s="4">
        <v>44136</v>
      </c>
      <c r="B1933" t="s">
        <v>115</v>
      </c>
      <c r="C1933">
        <f>VLOOKUP(Table1[[#This Row],[Building]],Building_Areas,2,FALSE)</f>
        <v>12876</v>
      </c>
      <c r="E1933">
        <v>1037.1428571428571</v>
      </c>
      <c r="F1933">
        <v>3538.7314285714278</v>
      </c>
      <c r="G1933">
        <v>0.27483158034882171</v>
      </c>
      <c r="AF1933" s="9">
        <f>SUMIF(Table1[[#Headers],[Steam Consumption]:[CHW Consumption_2]], "Elec*",D1933:AE1933)</f>
        <v>1037.1428571428571</v>
      </c>
      <c r="AG1933" s="9">
        <f>SUMIF(Table1[[#Headers],[Steam Consumption]:[CHW Consumption_2]], "Gas*",D1933:AE1933)</f>
        <v>0</v>
      </c>
      <c r="AH1933" s="9">
        <f>SUMIF(Table1[[#Headers],[Steam Consumption]:[CHW Consumption_2]], "Steam*",D1933:AE1933)</f>
        <v>0</v>
      </c>
      <c r="AI1933" s="9">
        <f>SUMIF(Table1[[#Headers],[Steam Consumption]:[CHW Consumption_2]], "HW *",D1933:AE1933)</f>
        <v>0</v>
      </c>
      <c r="AJ1933" s="9">
        <f>SUMIF(Table1[[#Headers],[Steam Consumption]:[CHW Consumption_2]], "CHW*",D1933:AE1933)</f>
        <v>0</v>
      </c>
      <c r="AK1933" s="9">
        <f>SUMIF(Table1[[#Headers],[Steam Consumption]:[CHW Consumption_2]], "DW*",D1933:AE1933)</f>
        <v>0</v>
      </c>
      <c r="AL1933" s="9">
        <f>Table1[[#This Row],[Total Elec Consumption]]*3.412</f>
        <v>3538.7314285714283</v>
      </c>
      <c r="AM1933" s="9">
        <f>Table1[[#This Row],[Total Gas Consumption]]*1</f>
        <v>0</v>
      </c>
      <c r="AN1933" s="9">
        <f>Table1[[#This Row],[Total Steam Consumption]]*950/1000</f>
        <v>0</v>
      </c>
      <c r="AO1933" s="9">
        <f>Table1[[#This Row],[Total HW Consumption]]</f>
        <v>0</v>
      </c>
      <c r="AP1933" s="9">
        <f>Table1[[#This Row],[Total CHW Consumption]]</f>
        <v>0</v>
      </c>
      <c r="AQ1933" s="9">
        <f>Table1[[#This Row],[Total DW Consumption]]*0</f>
        <v>0</v>
      </c>
      <c r="AR1933" s="9">
        <f>SUM(Table1[[#This Row],[Total Elec Energy]:[Total DW Energy]])</f>
        <v>3538.7314285714283</v>
      </c>
      <c r="AS1933" s="7">
        <f>IFERROR(Table1[[#This Row],[Total Building Energy (kBTU)]]/Table1[[#This Row],[Building Area]],0)</f>
        <v>0.27483158034882171</v>
      </c>
    </row>
    <row r="1934" spans="1:45" x14ac:dyDescent="0.25">
      <c r="A1934" s="4">
        <v>44440</v>
      </c>
      <c r="B1934" t="s">
        <v>115</v>
      </c>
      <c r="C1934">
        <f>VLOOKUP(Table1[[#This Row],[Building]],Building_Areas,2,FALSE)</f>
        <v>12876</v>
      </c>
      <c r="E1934">
        <v>931</v>
      </c>
      <c r="F1934">
        <v>3176.5720000000001</v>
      </c>
      <c r="G1934">
        <v>0.2467048772910842</v>
      </c>
      <c r="AF1934" s="9">
        <f>SUMIF(Table1[[#Headers],[Steam Consumption]:[CHW Consumption_2]], "Elec*",D1934:AE1934)</f>
        <v>931</v>
      </c>
      <c r="AG1934" s="9">
        <f>SUMIF(Table1[[#Headers],[Steam Consumption]:[CHW Consumption_2]], "Gas*",D1934:AE1934)</f>
        <v>0</v>
      </c>
      <c r="AH1934" s="9">
        <f>SUMIF(Table1[[#Headers],[Steam Consumption]:[CHW Consumption_2]], "Steam*",D1934:AE1934)</f>
        <v>0</v>
      </c>
      <c r="AI1934" s="9">
        <f>SUMIF(Table1[[#Headers],[Steam Consumption]:[CHW Consumption_2]], "HW *",D1934:AE1934)</f>
        <v>0</v>
      </c>
      <c r="AJ1934" s="9">
        <f>SUMIF(Table1[[#Headers],[Steam Consumption]:[CHW Consumption_2]], "CHW*",D1934:AE1934)</f>
        <v>0</v>
      </c>
      <c r="AK1934" s="9">
        <f>SUMIF(Table1[[#Headers],[Steam Consumption]:[CHW Consumption_2]], "DW*",D1934:AE1934)</f>
        <v>0</v>
      </c>
      <c r="AL1934" s="9">
        <f>Table1[[#This Row],[Total Elec Consumption]]*3.412</f>
        <v>3176.5720000000001</v>
      </c>
      <c r="AM1934" s="9">
        <f>Table1[[#This Row],[Total Gas Consumption]]*1</f>
        <v>0</v>
      </c>
      <c r="AN1934" s="9">
        <f>Table1[[#This Row],[Total Steam Consumption]]*950/1000</f>
        <v>0</v>
      </c>
      <c r="AO1934" s="9">
        <f>Table1[[#This Row],[Total HW Consumption]]</f>
        <v>0</v>
      </c>
      <c r="AP1934" s="9">
        <f>Table1[[#This Row],[Total CHW Consumption]]</f>
        <v>0</v>
      </c>
      <c r="AQ1934" s="9">
        <f>Table1[[#This Row],[Total DW Consumption]]*0</f>
        <v>0</v>
      </c>
      <c r="AR1934" s="9">
        <f>SUM(Table1[[#This Row],[Total Elec Energy]:[Total DW Energy]])</f>
        <v>3176.5720000000001</v>
      </c>
      <c r="AS1934" s="7">
        <f>IFERROR(Table1[[#This Row],[Total Building Energy (kBTU)]]/Table1[[#This Row],[Building Area]],0)</f>
        <v>0.2467048772910842</v>
      </c>
    </row>
    <row r="1935" spans="1:45" x14ac:dyDescent="0.25">
      <c r="A1935" s="4">
        <v>44531</v>
      </c>
      <c r="B1935" t="s">
        <v>115</v>
      </c>
      <c r="C1935">
        <f>VLOOKUP(Table1[[#This Row],[Building]],Building_Areas,2,FALSE)</f>
        <v>12876</v>
      </c>
      <c r="E1935">
        <v>918</v>
      </c>
      <c r="F1935">
        <v>3132.2159999999999</v>
      </c>
      <c r="G1935">
        <v>0.243260018639329</v>
      </c>
      <c r="AF1935" s="9">
        <f>SUMIF(Table1[[#Headers],[Steam Consumption]:[CHW Consumption_2]], "Elec*",D1935:AE1935)</f>
        <v>918</v>
      </c>
      <c r="AG1935" s="9">
        <f>SUMIF(Table1[[#Headers],[Steam Consumption]:[CHW Consumption_2]], "Gas*",D1935:AE1935)</f>
        <v>0</v>
      </c>
      <c r="AH1935" s="9">
        <f>SUMIF(Table1[[#Headers],[Steam Consumption]:[CHW Consumption_2]], "Steam*",D1935:AE1935)</f>
        <v>0</v>
      </c>
      <c r="AI1935" s="9">
        <f>SUMIF(Table1[[#Headers],[Steam Consumption]:[CHW Consumption_2]], "HW *",D1935:AE1935)</f>
        <v>0</v>
      </c>
      <c r="AJ1935" s="9">
        <f>SUMIF(Table1[[#Headers],[Steam Consumption]:[CHW Consumption_2]], "CHW*",D1935:AE1935)</f>
        <v>0</v>
      </c>
      <c r="AK1935" s="9">
        <f>SUMIF(Table1[[#Headers],[Steam Consumption]:[CHW Consumption_2]], "DW*",D1935:AE1935)</f>
        <v>0</v>
      </c>
      <c r="AL1935" s="9">
        <f>Table1[[#This Row],[Total Elec Consumption]]*3.412</f>
        <v>3132.2159999999999</v>
      </c>
      <c r="AM1935" s="9">
        <f>Table1[[#This Row],[Total Gas Consumption]]*1</f>
        <v>0</v>
      </c>
      <c r="AN1935" s="9">
        <f>Table1[[#This Row],[Total Steam Consumption]]*950/1000</f>
        <v>0</v>
      </c>
      <c r="AO1935" s="9">
        <f>Table1[[#This Row],[Total HW Consumption]]</f>
        <v>0</v>
      </c>
      <c r="AP1935" s="9">
        <f>Table1[[#This Row],[Total CHW Consumption]]</f>
        <v>0</v>
      </c>
      <c r="AQ1935" s="9">
        <f>Table1[[#This Row],[Total DW Consumption]]*0</f>
        <v>0</v>
      </c>
      <c r="AR1935" s="9">
        <f>SUM(Table1[[#This Row],[Total Elec Energy]:[Total DW Energy]])</f>
        <v>3132.2159999999999</v>
      </c>
      <c r="AS1935" s="7">
        <f>IFERROR(Table1[[#This Row],[Total Building Energy (kBTU)]]/Table1[[#This Row],[Building Area]],0)</f>
        <v>0.24326001863932897</v>
      </c>
    </row>
    <row r="1936" spans="1:45" x14ac:dyDescent="0.25">
      <c r="A1936" s="4">
        <v>44378</v>
      </c>
      <c r="B1936" t="s">
        <v>115</v>
      </c>
      <c r="C1936">
        <f>VLOOKUP(Table1[[#This Row],[Building]],Building_Areas,2,FALSE)</f>
        <v>12876</v>
      </c>
      <c r="E1936">
        <v>916</v>
      </c>
      <c r="F1936">
        <v>3125.3919999999998</v>
      </c>
      <c r="G1936">
        <v>0.24273004038521279</v>
      </c>
      <c r="AF1936" s="9">
        <f>SUMIF(Table1[[#Headers],[Steam Consumption]:[CHW Consumption_2]], "Elec*",D1936:AE1936)</f>
        <v>916</v>
      </c>
      <c r="AG1936" s="9">
        <f>SUMIF(Table1[[#Headers],[Steam Consumption]:[CHW Consumption_2]], "Gas*",D1936:AE1936)</f>
        <v>0</v>
      </c>
      <c r="AH1936" s="9">
        <f>SUMIF(Table1[[#Headers],[Steam Consumption]:[CHW Consumption_2]], "Steam*",D1936:AE1936)</f>
        <v>0</v>
      </c>
      <c r="AI1936" s="9">
        <f>SUMIF(Table1[[#Headers],[Steam Consumption]:[CHW Consumption_2]], "HW *",D1936:AE1936)</f>
        <v>0</v>
      </c>
      <c r="AJ1936" s="9">
        <f>SUMIF(Table1[[#Headers],[Steam Consumption]:[CHW Consumption_2]], "CHW*",D1936:AE1936)</f>
        <v>0</v>
      </c>
      <c r="AK1936" s="9">
        <f>SUMIF(Table1[[#Headers],[Steam Consumption]:[CHW Consumption_2]], "DW*",D1936:AE1936)</f>
        <v>0</v>
      </c>
      <c r="AL1936" s="9">
        <f>Table1[[#This Row],[Total Elec Consumption]]*3.412</f>
        <v>3125.3919999999998</v>
      </c>
      <c r="AM1936" s="9">
        <f>Table1[[#This Row],[Total Gas Consumption]]*1</f>
        <v>0</v>
      </c>
      <c r="AN1936" s="9">
        <f>Table1[[#This Row],[Total Steam Consumption]]*950/1000</f>
        <v>0</v>
      </c>
      <c r="AO1936" s="9">
        <f>Table1[[#This Row],[Total HW Consumption]]</f>
        <v>0</v>
      </c>
      <c r="AP1936" s="9">
        <f>Table1[[#This Row],[Total CHW Consumption]]</f>
        <v>0</v>
      </c>
      <c r="AQ1936" s="9">
        <f>Table1[[#This Row],[Total DW Consumption]]*0</f>
        <v>0</v>
      </c>
      <c r="AR1936" s="9">
        <f>SUM(Table1[[#This Row],[Total Elec Energy]:[Total DW Energy]])</f>
        <v>3125.3919999999998</v>
      </c>
      <c r="AS1936" s="7">
        <f>IFERROR(Table1[[#This Row],[Total Building Energy (kBTU)]]/Table1[[#This Row],[Building Area]],0)</f>
        <v>0.24273004038521279</v>
      </c>
    </row>
    <row r="1937" spans="1:45" x14ac:dyDescent="0.25">
      <c r="A1937" s="4">
        <v>44621</v>
      </c>
      <c r="B1937" t="s">
        <v>115</v>
      </c>
      <c r="C1937">
        <f>VLOOKUP(Table1[[#This Row],[Building]],Building_Areas,2,FALSE)</f>
        <v>12876</v>
      </c>
      <c r="E1937">
        <v>889.37931034482756</v>
      </c>
      <c r="F1937">
        <v>3034.5622068965522</v>
      </c>
      <c r="G1937">
        <v>0.23567584707180431</v>
      </c>
      <c r="AF1937" s="9">
        <f>SUMIF(Table1[[#Headers],[Steam Consumption]:[CHW Consumption_2]], "Elec*",D1937:AE1937)</f>
        <v>889.37931034482756</v>
      </c>
      <c r="AG1937" s="9">
        <f>SUMIF(Table1[[#Headers],[Steam Consumption]:[CHW Consumption_2]], "Gas*",D1937:AE1937)</f>
        <v>0</v>
      </c>
      <c r="AH1937" s="9">
        <f>SUMIF(Table1[[#Headers],[Steam Consumption]:[CHW Consumption_2]], "Steam*",D1937:AE1937)</f>
        <v>0</v>
      </c>
      <c r="AI1937" s="9">
        <f>SUMIF(Table1[[#Headers],[Steam Consumption]:[CHW Consumption_2]], "HW *",D1937:AE1937)</f>
        <v>0</v>
      </c>
      <c r="AJ1937" s="9">
        <f>SUMIF(Table1[[#Headers],[Steam Consumption]:[CHW Consumption_2]], "CHW*",D1937:AE1937)</f>
        <v>0</v>
      </c>
      <c r="AK1937" s="9">
        <f>SUMIF(Table1[[#Headers],[Steam Consumption]:[CHW Consumption_2]], "DW*",D1937:AE1937)</f>
        <v>0</v>
      </c>
      <c r="AL1937" s="9">
        <f>Table1[[#This Row],[Total Elec Consumption]]*3.412</f>
        <v>3034.5622068965517</v>
      </c>
      <c r="AM1937" s="9">
        <f>Table1[[#This Row],[Total Gas Consumption]]*1</f>
        <v>0</v>
      </c>
      <c r="AN1937" s="9">
        <f>Table1[[#This Row],[Total Steam Consumption]]*950/1000</f>
        <v>0</v>
      </c>
      <c r="AO1937" s="9">
        <f>Table1[[#This Row],[Total HW Consumption]]</f>
        <v>0</v>
      </c>
      <c r="AP1937" s="9">
        <f>Table1[[#This Row],[Total CHW Consumption]]</f>
        <v>0</v>
      </c>
      <c r="AQ1937" s="9">
        <f>Table1[[#This Row],[Total DW Consumption]]*0</f>
        <v>0</v>
      </c>
      <c r="AR1937" s="9">
        <f>SUM(Table1[[#This Row],[Total Elec Energy]:[Total DW Energy]])</f>
        <v>3034.5622068965517</v>
      </c>
      <c r="AS1937" s="7">
        <f>IFERROR(Table1[[#This Row],[Total Building Energy (kBTU)]]/Table1[[#This Row],[Building Area]],0)</f>
        <v>0.23567584707180428</v>
      </c>
    </row>
    <row r="1938" spans="1:45" x14ac:dyDescent="0.25">
      <c r="A1938" s="4">
        <v>44652</v>
      </c>
      <c r="B1938" t="s">
        <v>115</v>
      </c>
      <c r="C1938">
        <f>VLOOKUP(Table1[[#This Row],[Building]],Building_Areas,2,FALSE)</f>
        <v>12876</v>
      </c>
      <c r="E1938">
        <v>885</v>
      </c>
      <c r="F1938">
        <v>3019.62</v>
      </c>
      <c r="G1938">
        <v>0.2345153774464119</v>
      </c>
      <c r="AF1938" s="9">
        <f>SUMIF(Table1[[#Headers],[Steam Consumption]:[CHW Consumption_2]], "Elec*",D1938:AE1938)</f>
        <v>885</v>
      </c>
      <c r="AG1938" s="9">
        <f>SUMIF(Table1[[#Headers],[Steam Consumption]:[CHW Consumption_2]], "Gas*",D1938:AE1938)</f>
        <v>0</v>
      </c>
      <c r="AH1938" s="9">
        <f>SUMIF(Table1[[#Headers],[Steam Consumption]:[CHW Consumption_2]], "Steam*",D1938:AE1938)</f>
        <v>0</v>
      </c>
      <c r="AI1938" s="9">
        <f>SUMIF(Table1[[#Headers],[Steam Consumption]:[CHW Consumption_2]], "HW *",D1938:AE1938)</f>
        <v>0</v>
      </c>
      <c r="AJ1938" s="9">
        <f>SUMIF(Table1[[#Headers],[Steam Consumption]:[CHW Consumption_2]], "CHW*",D1938:AE1938)</f>
        <v>0</v>
      </c>
      <c r="AK1938" s="9">
        <f>SUMIF(Table1[[#Headers],[Steam Consumption]:[CHW Consumption_2]], "DW*",D1938:AE1938)</f>
        <v>0</v>
      </c>
      <c r="AL1938" s="9">
        <f>Table1[[#This Row],[Total Elec Consumption]]*3.412</f>
        <v>3019.62</v>
      </c>
      <c r="AM1938" s="9">
        <f>Table1[[#This Row],[Total Gas Consumption]]*1</f>
        <v>0</v>
      </c>
      <c r="AN1938" s="9">
        <f>Table1[[#This Row],[Total Steam Consumption]]*950/1000</f>
        <v>0</v>
      </c>
      <c r="AO1938" s="9">
        <f>Table1[[#This Row],[Total HW Consumption]]</f>
        <v>0</v>
      </c>
      <c r="AP1938" s="9">
        <f>Table1[[#This Row],[Total CHW Consumption]]</f>
        <v>0</v>
      </c>
      <c r="AQ1938" s="9">
        <f>Table1[[#This Row],[Total DW Consumption]]*0</f>
        <v>0</v>
      </c>
      <c r="AR1938" s="9">
        <f>SUM(Table1[[#This Row],[Total Elec Energy]:[Total DW Energy]])</f>
        <v>3019.62</v>
      </c>
      <c r="AS1938" s="7">
        <f>IFERROR(Table1[[#This Row],[Total Building Energy (kBTU)]]/Table1[[#This Row],[Building Area]],0)</f>
        <v>0.23451537744641193</v>
      </c>
    </row>
    <row r="1939" spans="1:45" x14ac:dyDescent="0.25">
      <c r="A1939" s="4">
        <v>44470</v>
      </c>
      <c r="B1939" t="s">
        <v>115</v>
      </c>
      <c r="C1939">
        <f>VLOOKUP(Table1[[#This Row],[Building]],Building_Areas,2,FALSE)</f>
        <v>12876</v>
      </c>
      <c r="E1939">
        <v>828.44827586206895</v>
      </c>
      <c r="F1939">
        <v>2826.6655172413789</v>
      </c>
      <c r="G1939">
        <v>0.21952978543347151</v>
      </c>
      <c r="AF1939" s="9">
        <f>SUMIF(Table1[[#Headers],[Steam Consumption]:[CHW Consumption_2]], "Elec*",D1939:AE1939)</f>
        <v>828.44827586206895</v>
      </c>
      <c r="AG1939" s="9">
        <f>SUMIF(Table1[[#Headers],[Steam Consumption]:[CHW Consumption_2]], "Gas*",D1939:AE1939)</f>
        <v>0</v>
      </c>
      <c r="AH1939" s="9">
        <f>SUMIF(Table1[[#Headers],[Steam Consumption]:[CHW Consumption_2]], "Steam*",D1939:AE1939)</f>
        <v>0</v>
      </c>
      <c r="AI1939" s="9">
        <f>SUMIF(Table1[[#Headers],[Steam Consumption]:[CHW Consumption_2]], "HW *",D1939:AE1939)</f>
        <v>0</v>
      </c>
      <c r="AJ1939" s="9">
        <f>SUMIF(Table1[[#Headers],[Steam Consumption]:[CHW Consumption_2]], "CHW*",D1939:AE1939)</f>
        <v>0</v>
      </c>
      <c r="AK1939" s="9">
        <f>SUMIF(Table1[[#Headers],[Steam Consumption]:[CHW Consumption_2]], "DW*",D1939:AE1939)</f>
        <v>0</v>
      </c>
      <c r="AL1939" s="9">
        <f>Table1[[#This Row],[Total Elec Consumption]]*3.412</f>
        <v>2826.6655172413793</v>
      </c>
      <c r="AM1939" s="9">
        <f>Table1[[#This Row],[Total Gas Consumption]]*1</f>
        <v>0</v>
      </c>
      <c r="AN1939" s="9">
        <f>Table1[[#This Row],[Total Steam Consumption]]*950/1000</f>
        <v>0</v>
      </c>
      <c r="AO1939" s="9">
        <f>Table1[[#This Row],[Total HW Consumption]]</f>
        <v>0</v>
      </c>
      <c r="AP1939" s="9">
        <f>Table1[[#This Row],[Total CHW Consumption]]</f>
        <v>0</v>
      </c>
      <c r="AQ1939" s="9">
        <f>Table1[[#This Row],[Total DW Consumption]]*0</f>
        <v>0</v>
      </c>
      <c r="AR1939" s="9">
        <f>SUM(Table1[[#This Row],[Total Elec Energy]:[Total DW Energy]])</f>
        <v>2826.6655172413793</v>
      </c>
      <c r="AS1939" s="7">
        <f>IFERROR(Table1[[#This Row],[Total Building Energy (kBTU)]]/Table1[[#This Row],[Building Area]],0)</f>
        <v>0.21952978543347151</v>
      </c>
    </row>
    <row r="1940" spans="1:45" x14ac:dyDescent="0.25">
      <c r="A1940" s="4">
        <v>44501</v>
      </c>
      <c r="B1940" t="s">
        <v>115</v>
      </c>
      <c r="C1940">
        <f>VLOOKUP(Table1[[#This Row],[Building]],Building_Areas,2,FALSE)</f>
        <v>12876</v>
      </c>
      <c r="E1940">
        <v>799</v>
      </c>
      <c r="F1940">
        <v>2726.1880000000001</v>
      </c>
      <c r="G1940">
        <v>0.21172631251941601</v>
      </c>
      <c r="AF1940" s="9">
        <f>SUMIF(Table1[[#Headers],[Steam Consumption]:[CHW Consumption_2]], "Elec*",D1940:AE1940)</f>
        <v>799</v>
      </c>
      <c r="AG1940" s="9">
        <f>SUMIF(Table1[[#Headers],[Steam Consumption]:[CHW Consumption_2]], "Gas*",D1940:AE1940)</f>
        <v>0</v>
      </c>
      <c r="AH1940" s="9">
        <f>SUMIF(Table1[[#Headers],[Steam Consumption]:[CHW Consumption_2]], "Steam*",D1940:AE1940)</f>
        <v>0</v>
      </c>
      <c r="AI1940" s="9">
        <f>SUMIF(Table1[[#Headers],[Steam Consumption]:[CHW Consumption_2]], "HW *",D1940:AE1940)</f>
        <v>0</v>
      </c>
      <c r="AJ1940" s="9">
        <f>SUMIF(Table1[[#Headers],[Steam Consumption]:[CHW Consumption_2]], "CHW*",D1940:AE1940)</f>
        <v>0</v>
      </c>
      <c r="AK1940" s="9">
        <f>SUMIF(Table1[[#Headers],[Steam Consumption]:[CHW Consumption_2]], "DW*",D1940:AE1940)</f>
        <v>0</v>
      </c>
      <c r="AL1940" s="9">
        <f>Table1[[#This Row],[Total Elec Consumption]]*3.412</f>
        <v>2726.1880000000001</v>
      </c>
      <c r="AM1940" s="9">
        <f>Table1[[#This Row],[Total Gas Consumption]]*1</f>
        <v>0</v>
      </c>
      <c r="AN1940" s="9">
        <f>Table1[[#This Row],[Total Steam Consumption]]*950/1000</f>
        <v>0</v>
      </c>
      <c r="AO1940" s="9">
        <f>Table1[[#This Row],[Total HW Consumption]]</f>
        <v>0</v>
      </c>
      <c r="AP1940" s="9">
        <f>Table1[[#This Row],[Total CHW Consumption]]</f>
        <v>0</v>
      </c>
      <c r="AQ1940" s="9">
        <f>Table1[[#This Row],[Total DW Consumption]]*0</f>
        <v>0</v>
      </c>
      <c r="AR1940" s="9">
        <f>SUM(Table1[[#This Row],[Total Elec Energy]:[Total DW Energy]])</f>
        <v>2726.1880000000001</v>
      </c>
      <c r="AS1940" s="7">
        <f>IFERROR(Table1[[#This Row],[Total Building Energy (kBTU)]]/Table1[[#This Row],[Building Area]],0)</f>
        <v>0.21172631251941598</v>
      </c>
    </row>
    <row r="1941" spans="1:45" x14ac:dyDescent="0.25">
      <c r="A1941" s="4">
        <v>44348</v>
      </c>
      <c r="B1941" t="s">
        <v>115</v>
      </c>
      <c r="C1941">
        <f>VLOOKUP(Table1[[#This Row],[Building]],Building_Areas,2,FALSE)</f>
        <v>12876</v>
      </c>
      <c r="E1941">
        <v>763</v>
      </c>
      <c r="F1941">
        <v>2603.3560000000002</v>
      </c>
      <c r="G1941">
        <v>0.20218670394532459</v>
      </c>
      <c r="AF1941" s="9">
        <f>SUMIF(Table1[[#Headers],[Steam Consumption]:[CHW Consumption_2]], "Elec*",D1941:AE1941)</f>
        <v>763</v>
      </c>
      <c r="AG1941" s="9">
        <f>SUMIF(Table1[[#Headers],[Steam Consumption]:[CHW Consumption_2]], "Gas*",D1941:AE1941)</f>
        <v>0</v>
      </c>
      <c r="AH1941" s="9">
        <f>SUMIF(Table1[[#Headers],[Steam Consumption]:[CHW Consumption_2]], "Steam*",D1941:AE1941)</f>
        <v>0</v>
      </c>
      <c r="AI1941" s="9">
        <f>SUMIF(Table1[[#Headers],[Steam Consumption]:[CHW Consumption_2]], "HW *",D1941:AE1941)</f>
        <v>0</v>
      </c>
      <c r="AJ1941" s="9">
        <f>SUMIF(Table1[[#Headers],[Steam Consumption]:[CHW Consumption_2]], "CHW*",D1941:AE1941)</f>
        <v>0</v>
      </c>
      <c r="AK1941" s="9">
        <f>SUMIF(Table1[[#Headers],[Steam Consumption]:[CHW Consumption_2]], "DW*",D1941:AE1941)</f>
        <v>0</v>
      </c>
      <c r="AL1941" s="9">
        <f>Table1[[#This Row],[Total Elec Consumption]]*3.412</f>
        <v>2603.3559999999998</v>
      </c>
      <c r="AM1941" s="9">
        <f>Table1[[#This Row],[Total Gas Consumption]]*1</f>
        <v>0</v>
      </c>
      <c r="AN1941" s="9">
        <f>Table1[[#This Row],[Total Steam Consumption]]*950/1000</f>
        <v>0</v>
      </c>
      <c r="AO1941" s="9">
        <f>Table1[[#This Row],[Total HW Consumption]]</f>
        <v>0</v>
      </c>
      <c r="AP1941" s="9">
        <f>Table1[[#This Row],[Total CHW Consumption]]</f>
        <v>0</v>
      </c>
      <c r="AQ1941" s="9">
        <f>Table1[[#This Row],[Total DW Consumption]]*0</f>
        <v>0</v>
      </c>
      <c r="AR1941" s="9">
        <f>SUM(Table1[[#This Row],[Total Elec Energy]:[Total DW Energy]])</f>
        <v>2603.3559999999998</v>
      </c>
      <c r="AS1941" s="7">
        <f>IFERROR(Table1[[#This Row],[Total Building Energy (kBTU)]]/Table1[[#This Row],[Building Area]],0)</f>
        <v>0.20218670394532462</v>
      </c>
    </row>
    <row r="1942" spans="1:45" x14ac:dyDescent="0.25">
      <c r="A1942" s="4">
        <v>44593</v>
      </c>
      <c r="B1942" t="s">
        <v>115</v>
      </c>
      <c r="C1942">
        <f>VLOOKUP(Table1[[#This Row],[Building]],Building_Areas,2,FALSE)</f>
        <v>12876</v>
      </c>
      <c r="E1942">
        <v>763</v>
      </c>
      <c r="F1942">
        <v>2603.3560000000002</v>
      </c>
      <c r="G1942">
        <v>0.20218670394532459</v>
      </c>
      <c r="AF1942" s="9">
        <f>SUMIF(Table1[[#Headers],[Steam Consumption]:[CHW Consumption_2]], "Elec*",D1942:AE1942)</f>
        <v>763</v>
      </c>
      <c r="AG1942" s="9">
        <f>SUMIF(Table1[[#Headers],[Steam Consumption]:[CHW Consumption_2]], "Gas*",D1942:AE1942)</f>
        <v>0</v>
      </c>
      <c r="AH1942" s="9">
        <f>SUMIF(Table1[[#Headers],[Steam Consumption]:[CHW Consumption_2]], "Steam*",D1942:AE1942)</f>
        <v>0</v>
      </c>
      <c r="AI1942" s="9">
        <f>SUMIF(Table1[[#Headers],[Steam Consumption]:[CHW Consumption_2]], "HW *",D1942:AE1942)</f>
        <v>0</v>
      </c>
      <c r="AJ1942" s="9">
        <f>SUMIF(Table1[[#Headers],[Steam Consumption]:[CHW Consumption_2]], "CHW*",D1942:AE1942)</f>
        <v>0</v>
      </c>
      <c r="AK1942" s="9">
        <f>SUMIF(Table1[[#Headers],[Steam Consumption]:[CHW Consumption_2]], "DW*",D1942:AE1942)</f>
        <v>0</v>
      </c>
      <c r="AL1942" s="9">
        <f>Table1[[#This Row],[Total Elec Consumption]]*3.412</f>
        <v>2603.3559999999998</v>
      </c>
      <c r="AM1942" s="9">
        <f>Table1[[#This Row],[Total Gas Consumption]]*1</f>
        <v>0</v>
      </c>
      <c r="AN1942" s="9">
        <f>Table1[[#This Row],[Total Steam Consumption]]*950/1000</f>
        <v>0</v>
      </c>
      <c r="AO1942" s="9">
        <f>Table1[[#This Row],[Total HW Consumption]]</f>
        <v>0</v>
      </c>
      <c r="AP1942" s="9">
        <f>Table1[[#This Row],[Total CHW Consumption]]</f>
        <v>0</v>
      </c>
      <c r="AQ1942" s="9">
        <f>Table1[[#This Row],[Total DW Consumption]]*0</f>
        <v>0</v>
      </c>
      <c r="AR1942" s="9">
        <f>SUM(Table1[[#This Row],[Total Elec Energy]:[Total DW Energy]])</f>
        <v>2603.3559999999998</v>
      </c>
      <c r="AS1942" s="7">
        <f>IFERROR(Table1[[#This Row],[Total Building Energy (kBTU)]]/Table1[[#This Row],[Building Area]],0)</f>
        <v>0.20218670394532462</v>
      </c>
    </row>
    <row r="1943" spans="1:45" x14ac:dyDescent="0.25">
      <c r="A1943" s="4">
        <v>43800</v>
      </c>
      <c r="B1943" t="s">
        <v>115</v>
      </c>
      <c r="C1943">
        <f>VLOOKUP(Table1[[#This Row],[Building]],Building_Areas,2,FALSE)</f>
        <v>12876</v>
      </c>
      <c r="E1943">
        <v>662.48148148148152</v>
      </c>
      <c r="F1943">
        <v>2260.3868148148149</v>
      </c>
      <c r="G1943">
        <v>0.17555038946992971</v>
      </c>
      <c r="AF1943" s="9">
        <f>SUMIF(Table1[[#Headers],[Steam Consumption]:[CHW Consumption_2]], "Elec*",D1943:AE1943)</f>
        <v>662.48148148148152</v>
      </c>
      <c r="AG1943" s="9">
        <f>SUMIF(Table1[[#Headers],[Steam Consumption]:[CHW Consumption_2]], "Gas*",D1943:AE1943)</f>
        <v>0</v>
      </c>
      <c r="AH1943" s="9">
        <f>SUMIF(Table1[[#Headers],[Steam Consumption]:[CHW Consumption_2]], "Steam*",D1943:AE1943)</f>
        <v>0</v>
      </c>
      <c r="AI1943" s="9">
        <f>SUMIF(Table1[[#Headers],[Steam Consumption]:[CHW Consumption_2]], "HW *",D1943:AE1943)</f>
        <v>0</v>
      </c>
      <c r="AJ1943" s="9">
        <f>SUMIF(Table1[[#Headers],[Steam Consumption]:[CHW Consumption_2]], "CHW*",D1943:AE1943)</f>
        <v>0</v>
      </c>
      <c r="AK1943" s="9">
        <f>SUMIF(Table1[[#Headers],[Steam Consumption]:[CHW Consumption_2]], "DW*",D1943:AE1943)</f>
        <v>0</v>
      </c>
      <c r="AL1943" s="9">
        <f>Table1[[#This Row],[Total Elec Consumption]]*3.412</f>
        <v>2260.3868148148149</v>
      </c>
      <c r="AM1943" s="9">
        <f>Table1[[#This Row],[Total Gas Consumption]]*1</f>
        <v>0</v>
      </c>
      <c r="AN1943" s="9">
        <f>Table1[[#This Row],[Total Steam Consumption]]*950/1000</f>
        <v>0</v>
      </c>
      <c r="AO1943" s="9">
        <f>Table1[[#This Row],[Total HW Consumption]]</f>
        <v>0</v>
      </c>
      <c r="AP1943" s="9">
        <f>Table1[[#This Row],[Total CHW Consumption]]</f>
        <v>0</v>
      </c>
      <c r="AQ1943" s="9">
        <f>Table1[[#This Row],[Total DW Consumption]]*0</f>
        <v>0</v>
      </c>
      <c r="AR1943" s="9">
        <f>SUM(Table1[[#This Row],[Total Elec Energy]:[Total DW Energy]])</f>
        <v>2260.3868148148149</v>
      </c>
      <c r="AS1943" s="7">
        <f>IFERROR(Table1[[#This Row],[Total Building Energy (kBTU)]]/Table1[[#This Row],[Building Area]],0)</f>
        <v>0.17555038946992971</v>
      </c>
    </row>
    <row r="1944" spans="1:45" x14ac:dyDescent="0.25">
      <c r="A1944" s="4">
        <v>44562</v>
      </c>
      <c r="B1944" t="s">
        <v>115</v>
      </c>
      <c r="C1944">
        <f>VLOOKUP(Table1[[#This Row],[Building]],Building_Areas,2,FALSE)</f>
        <v>12876</v>
      </c>
      <c r="E1944">
        <v>649.52380952380952</v>
      </c>
      <c r="F1944">
        <v>2216.175238095238</v>
      </c>
      <c r="G1944">
        <v>0.1721167472891611</v>
      </c>
      <c r="AF1944" s="9">
        <f>SUMIF(Table1[[#Headers],[Steam Consumption]:[CHW Consumption_2]], "Elec*",D1944:AE1944)</f>
        <v>649.52380952380952</v>
      </c>
      <c r="AG1944" s="9">
        <f>SUMIF(Table1[[#Headers],[Steam Consumption]:[CHW Consumption_2]], "Gas*",D1944:AE1944)</f>
        <v>0</v>
      </c>
      <c r="AH1944" s="9">
        <f>SUMIF(Table1[[#Headers],[Steam Consumption]:[CHW Consumption_2]], "Steam*",D1944:AE1944)</f>
        <v>0</v>
      </c>
      <c r="AI1944" s="9">
        <f>SUMIF(Table1[[#Headers],[Steam Consumption]:[CHW Consumption_2]], "HW *",D1944:AE1944)</f>
        <v>0</v>
      </c>
      <c r="AJ1944" s="9">
        <f>SUMIF(Table1[[#Headers],[Steam Consumption]:[CHW Consumption_2]], "CHW*",D1944:AE1944)</f>
        <v>0</v>
      </c>
      <c r="AK1944" s="9">
        <f>SUMIF(Table1[[#Headers],[Steam Consumption]:[CHW Consumption_2]], "DW*",D1944:AE1944)</f>
        <v>0</v>
      </c>
      <c r="AL1944" s="9">
        <f>Table1[[#This Row],[Total Elec Consumption]]*3.412</f>
        <v>2216.175238095238</v>
      </c>
      <c r="AM1944" s="9">
        <f>Table1[[#This Row],[Total Gas Consumption]]*1</f>
        <v>0</v>
      </c>
      <c r="AN1944" s="9">
        <f>Table1[[#This Row],[Total Steam Consumption]]*950/1000</f>
        <v>0</v>
      </c>
      <c r="AO1944" s="9">
        <f>Table1[[#This Row],[Total HW Consumption]]</f>
        <v>0</v>
      </c>
      <c r="AP1944" s="9">
        <f>Table1[[#This Row],[Total CHW Consumption]]</f>
        <v>0</v>
      </c>
      <c r="AQ1944" s="9">
        <f>Table1[[#This Row],[Total DW Consumption]]*0</f>
        <v>0</v>
      </c>
      <c r="AR1944" s="9">
        <f>SUM(Table1[[#This Row],[Total Elec Energy]:[Total DW Energy]])</f>
        <v>2216.175238095238</v>
      </c>
      <c r="AS1944" s="7">
        <f>IFERROR(Table1[[#This Row],[Total Building Energy (kBTU)]]/Table1[[#This Row],[Building Area]],0)</f>
        <v>0.17211674728916107</v>
      </c>
    </row>
    <row r="1945" spans="1:45" x14ac:dyDescent="0.25">
      <c r="A1945" s="4">
        <v>44682</v>
      </c>
      <c r="B1945" t="s">
        <v>115</v>
      </c>
      <c r="C1945">
        <f>VLOOKUP(Table1[[#This Row],[Building]],Building_Areas,2,FALSE)</f>
        <v>12876</v>
      </c>
      <c r="E1945">
        <v>606.10344827586209</v>
      </c>
      <c r="F1945">
        <v>2068.024965517242</v>
      </c>
      <c r="G1945">
        <v>0.16061082366552051</v>
      </c>
      <c r="AF1945" s="9">
        <f>SUMIF(Table1[[#Headers],[Steam Consumption]:[CHW Consumption_2]], "Elec*",D1945:AE1945)</f>
        <v>606.10344827586209</v>
      </c>
      <c r="AG1945" s="9">
        <f>SUMIF(Table1[[#Headers],[Steam Consumption]:[CHW Consumption_2]], "Gas*",D1945:AE1945)</f>
        <v>0</v>
      </c>
      <c r="AH1945" s="9">
        <f>SUMIF(Table1[[#Headers],[Steam Consumption]:[CHW Consumption_2]], "Steam*",D1945:AE1945)</f>
        <v>0</v>
      </c>
      <c r="AI1945" s="9">
        <f>SUMIF(Table1[[#Headers],[Steam Consumption]:[CHW Consumption_2]], "HW *",D1945:AE1945)</f>
        <v>0</v>
      </c>
      <c r="AJ1945" s="9">
        <f>SUMIF(Table1[[#Headers],[Steam Consumption]:[CHW Consumption_2]], "CHW*",D1945:AE1945)</f>
        <v>0</v>
      </c>
      <c r="AK1945" s="9">
        <f>SUMIF(Table1[[#Headers],[Steam Consumption]:[CHW Consumption_2]], "DW*",D1945:AE1945)</f>
        <v>0</v>
      </c>
      <c r="AL1945" s="9">
        <f>Table1[[#This Row],[Total Elec Consumption]]*3.412</f>
        <v>2068.0249655172415</v>
      </c>
      <c r="AM1945" s="9">
        <f>Table1[[#This Row],[Total Gas Consumption]]*1</f>
        <v>0</v>
      </c>
      <c r="AN1945" s="9">
        <f>Table1[[#This Row],[Total Steam Consumption]]*950/1000</f>
        <v>0</v>
      </c>
      <c r="AO1945" s="9">
        <f>Table1[[#This Row],[Total HW Consumption]]</f>
        <v>0</v>
      </c>
      <c r="AP1945" s="9">
        <f>Table1[[#This Row],[Total CHW Consumption]]</f>
        <v>0</v>
      </c>
      <c r="AQ1945" s="9">
        <f>Table1[[#This Row],[Total DW Consumption]]*0</f>
        <v>0</v>
      </c>
      <c r="AR1945" s="9">
        <f>SUM(Table1[[#This Row],[Total Elec Energy]:[Total DW Energy]])</f>
        <v>2068.0249655172415</v>
      </c>
      <c r="AS1945" s="7">
        <f>IFERROR(Table1[[#This Row],[Total Building Energy (kBTU)]]/Table1[[#This Row],[Building Area]],0)</f>
        <v>0.16061082366552046</v>
      </c>
    </row>
    <row r="1946" spans="1:45" x14ac:dyDescent="0.25">
      <c r="A1946" s="4">
        <v>44743</v>
      </c>
      <c r="B1946" t="s">
        <v>115</v>
      </c>
      <c r="C1946">
        <f>VLOOKUP(Table1[[#This Row],[Building]],Building_Areas,2,FALSE)</f>
        <v>12876</v>
      </c>
      <c r="E1946">
        <v>558</v>
      </c>
      <c r="F1946">
        <v>1903.896</v>
      </c>
      <c r="G1946">
        <v>0.14786393289841571</v>
      </c>
      <c r="AF1946" s="9">
        <f>SUMIF(Table1[[#Headers],[Steam Consumption]:[CHW Consumption_2]], "Elec*",D1946:AE1946)</f>
        <v>558</v>
      </c>
      <c r="AG1946" s="9">
        <f>SUMIF(Table1[[#Headers],[Steam Consumption]:[CHW Consumption_2]], "Gas*",D1946:AE1946)</f>
        <v>0</v>
      </c>
      <c r="AH1946" s="9">
        <f>SUMIF(Table1[[#Headers],[Steam Consumption]:[CHW Consumption_2]], "Steam*",D1946:AE1946)</f>
        <v>0</v>
      </c>
      <c r="AI1946" s="9">
        <f>SUMIF(Table1[[#Headers],[Steam Consumption]:[CHW Consumption_2]], "HW *",D1946:AE1946)</f>
        <v>0</v>
      </c>
      <c r="AJ1946" s="9">
        <f>SUMIF(Table1[[#Headers],[Steam Consumption]:[CHW Consumption_2]], "CHW*",D1946:AE1946)</f>
        <v>0</v>
      </c>
      <c r="AK1946" s="9">
        <f>SUMIF(Table1[[#Headers],[Steam Consumption]:[CHW Consumption_2]], "DW*",D1946:AE1946)</f>
        <v>0</v>
      </c>
      <c r="AL1946" s="9">
        <f>Table1[[#This Row],[Total Elec Consumption]]*3.412</f>
        <v>1903.896</v>
      </c>
      <c r="AM1946" s="9">
        <f>Table1[[#This Row],[Total Gas Consumption]]*1</f>
        <v>0</v>
      </c>
      <c r="AN1946" s="9">
        <f>Table1[[#This Row],[Total Steam Consumption]]*950/1000</f>
        <v>0</v>
      </c>
      <c r="AO1946" s="9">
        <f>Table1[[#This Row],[Total HW Consumption]]</f>
        <v>0</v>
      </c>
      <c r="AP1946" s="9">
        <f>Table1[[#This Row],[Total CHW Consumption]]</f>
        <v>0</v>
      </c>
      <c r="AQ1946" s="9">
        <f>Table1[[#This Row],[Total DW Consumption]]*0</f>
        <v>0</v>
      </c>
      <c r="AR1946" s="9">
        <f>SUM(Table1[[#This Row],[Total Elec Energy]:[Total DW Energy]])</f>
        <v>1903.896</v>
      </c>
      <c r="AS1946" s="7">
        <f>IFERROR(Table1[[#This Row],[Total Building Energy (kBTU)]]/Table1[[#This Row],[Building Area]],0)</f>
        <v>0.14786393289841565</v>
      </c>
    </row>
    <row r="1947" spans="1:45" x14ac:dyDescent="0.25">
      <c r="A1947" s="4">
        <v>44713</v>
      </c>
      <c r="B1947" t="s">
        <v>115</v>
      </c>
      <c r="C1947">
        <f>VLOOKUP(Table1[[#This Row],[Building]],Building_Areas,2,FALSE)</f>
        <v>12876</v>
      </c>
      <c r="E1947">
        <v>477.85714285714289</v>
      </c>
      <c r="F1947">
        <v>1630.448571428572</v>
      </c>
      <c r="G1947">
        <v>0.12662694714418851</v>
      </c>
      <c r="AF1947" s="9">
        <f>SUMIF(Table1[[#Headers],[Steam Consumption]:[CHW Consumption_2]], "Elec*",D1947:AE1947)</f>
        <v>477.85714285714289</v>
      </c>
      <c r="AG1947" s="9">
        <f>SUMIF(Table1[[#Headers],[Steam Consumption]:[CHW Consumption_2]], "Gas*",D1947:AE1947)</f>
        <v>0</v>
      </c>
      <c r="AH1947" s="9">
        <f>SUMIF(Table1[[#Headers],[Steam Consumption]:[CHW Consumption_2]], "Steam*",D1947:AE1947)</f>
        <v>0</v>
      </c>
      <c r="AI1947" s="9">
        <f>SUMIF(Table1[[#Headers],[Steam Consumption]:[CHW Consumption_2]], "HW *",D1947:AE1947)</f>
        <v>0</v>
      </c>
      <c r="AJ1947" s="9">
        <f>SUMIF(Table1[[#Headers],[Steam Consumption]:[CHW Consumption_2]], "CHW*",D1947:AE1947)</f>
        <v>0</v>
      </c>
      <c r="AK1947" s="9">
        <f>SUMIF(Table1[[#Headers],[Steam Consumption]:[CHW Consumption_2]], "DW*",D1947:AE1947)</f>
        <v>0</v>
      </c>
      <c r="AL1947" s="9">
        <f>Table1[[#This Row],[Total Elec Consumption]]*3.412</f>
        <v>1630.4485714285715</v>
      </c>
      <c r="AM1947" s="9">
        <f>Table1[[#This Row],[Total Gas Consumption]]*1</f>
        <v>0</v>
      </c>
      <c r="AN1947" s="9">
        <f>Table1[[#This Row],[Total Steam Consumption]]*950/1000</f>
        <v>0</v>
      </c>
      <c r="AO1947" s="9">
        <f>Table1[[#This Row],[Total HW Consumption]]</f>
        <v>0</v>
      </c>
      <c r="AP1947" s="9">
        <f>Table1[[#This Row],[Total CHW Consumption]]</f>
        <v>0</v>
      </c>
      <c r="AQ1947" s="9">
        <f>Table1[[#This Row],[Total DW Consumption]]*0</f>
        <v>0</v>
      </c>
      <c r="AR1947" s="9">
        <f>SUM(Table1[[#This Row],[Total Elec Energy]:[Total DW Energy]])</f>
        <v>1630.4485714285715</v>
      </c>
      <c r="AS1947" s="7">
        <f>IFERROR(Table1[[#This Row],[Total Building Energy (kBTU)]]/Table1[[#This Row],[Building Area]],0)</f>
        <v>0.12662694714418854</v>
      </c>
    </row>
    <row r="1948" spans="1:45" x14ac:dyDescent="0.25">
      <c r="A1948" s="4">
        <v>43891</v>
      </c>
      <c r="B1948" t="s">
        <v>117</v>
      </c>
      <c r="C1948">
        <f>VLOOKUP(Table1[[#This Row],[Building]],Building_Areas,2,FALSE)</f>
        <v>63711</v>
      </c>
      <c r="D1948">
        <v>0</v>
      </c>
      <c r="I1948">
        <v>2348.56</v>
      </c>
      <c r="AF1948" s="9">
        <f>SUMIF(Table1[[#Headers],[Steam Consumption]:[CHW Consumption_2]], "Elec*",D1948:AE1948)</f>
        <v>2348.56</v>
      </c>
      <c r="AG1948" s="9">
        <f>SUMIF(Table1[[#Headers],[Steam Consumption]:[CHW Consumption_2]], "Gas*",D1948:AE1948)</f>
        <v>0</v>
      </c>
      <c r="AH1948" s="9">
        <f>SUMIF(Table1[[#Headers],[Steam Consumption]:[CHW Consumption_2]], "Steam*",D1948:AE1948)</f>
        <v>0</v>
      </c>
      <c r="AI1948" s="9">
        <f>SUMIF(Table1[[#Headers],[Steam Consumption]:[CHW Consumption_2]], "HW *",D1948:AE1948)</f>
        <v>0</v>
      </c>
      <c r="AJ1948" s="9">
        <f>SUMIF(Table1[[#Headers],[Steam Consumption]:[CHW Consumption_2]], "CHW*",D1948:AE1948)</f>
        <v>0</v>
      </c>
      <c r="AK1948" s="9">
        <f>SUMIF(Table1[[#Headers],[Steam Consumption]:[CHW Consumption_2]], "DW*",D1948:AE1948)</f>
        <v>0</v>
      </c>
      <c r="AL1948" s="9">
        <f>Table1[[#This Row],[Total Elec Consumption]]*3.412</f>
        <v>8013.2867200000001</v>
      </c>
      <c r="AM1948" s="9">
        <f>Table1[[#This Row],[Total Gas Consumption]]*1</f>
        <v>0</v>
      </c>
      <c r="AN1948" s="9">
        <f>Table1[[#This Row],[Total Steam Consumption]]*950/1000</f>
        <v>0</v>
      </c>
      <c r="AO1948" s="9">
        <f>Table1[[#This Row],[Total HW Consumption]]</f>
        <v>0</v>
      </c>
      <c r="AP1948" s="9">
        <f>Table1[[#This Row],[Total CHW Consumption]]</f>
        <v>0</v>
      </c>
      <c r="AQ1948" s="9">
        <f>Table1[[#This Row],[Total DW Consumption]]*0</f>
        <v>0</v>
      </c>
      <c r="AR1948" s="9">
        <f>SUM(Table1[[#This Row],[Total Elec Energy]:[Total DW Energy]])</f>
        <v>8013.2867200000001</v>
      </c>
      <c r="AS1948" s="7">
        <f>IFERROR(Table1[[#This Row],[Total Building Energy (kBTU)]]/Table1[[#This Row],[Building Area]],0)</f>
        <v>0.12577556026431858</v>
      </c>
    </row>
    <row r="1949" spans="1:45" x14ac:dyDescent="0.25">
      <c r="A1949" s="4">
        <v>43922</v>
      </c>
      <c r="B1949" t="s">
        <v>117</v>
      </c>
      <c r="C1949">
        <f>VLOOKUP(Table1[[#This Row],[Building]],Building_Areas,2,FALSE)</f>
        <v>63711</v>
      </c>
      <c r="D1949">
        <v>0</v>
      </c>
      <c r="I1949">
        <v>2306.5500000000002</v>
      </c>
      <c r="AF1949" s="9">
        <f>SUMIF(Table1[[#Headers],[Steam Consumption]:[CHW Consumption_2]], "Elec*",D1949:AE1949)</f>
        <v>2306.5500000000002</v>
      </c>
      <c r="AG1949" s="9">
        <f>SUMIF(Table1[[#Headers],[Steam Consumption]:[CHW Consumption_2]], "Gas*",D1949:AE1949)</f>
        <v>0</v>
      </c>
      <c r="AH1949" s="9">
        <f>SUMIF(Table1[[#Headers],[Steam Consumption]:[CHW Consumption_2]], "Steam*",D1949:AE1949)</f>
        <v>0</v>
      </c>
      <c r="AI1949" s="9">
        <f>SUMIF(Table1[[#Headers],[Steam Consumption]:[CHW Consumption_2]], "HW *",D1949:AE1949)</f>
        <v>0</v>
      </c>
      <c r="AJ1949" s="9">
        <f>SUMIF(Table1[[#Headers],[Steam Consumption]:[CHW Consumption_2]], "CHW*",D1949:AE1949)</f>
        <v>0</v>
      </c>
      <c r="AK1949" s="9">
        <f>SUMIF(Table1[[#Headers],[Steam Consumption]:[CHW Consumption_2]], "DW*",D1949:AE1949)</f>
        <v>0</v>
      </c>
      <c r="AL1949" s="9">
        <f>Table1[[#This Row],[Total Elec Consumption]]*3.412</f>
        <v>7869.9486000000006</v>
      </c>
      <c r="AM1949" s="9">
        <f>Table1[[#This Row],[Total Gas Consumption]]*1</f>
        <v>0</v>
      </c>
      <c r="AN1949" s="9">
        <f>Table1[[#This Row],[Total Steam Consumption]]*950/1000</f>
        <v>0</v>
      </c>
      <c r="AO1949" s="9">
        <f>Table1[[#This Row],[Total HW Consumption]]</f>
        <v>0</v>
      </c>
      <c r="AP1949" s="9">
        <f>Table1[[#This Row],[Total CHW Consumption]]</f>
        <v>0</v>
      </c>
      <c r="AQ1949" s="9">
        <f>Table1[[#This Row],[Total DW Consumption]]*0</f>
        <v>0</v>
      </c>
      <c r="AR1949" s="9">
        <f>SUM(Table1[[#This Row],[Total Elec Energy]:[Total DW Energy]])</f>
        <v>7869.9486000000006</v>
      </c>
      <c r="AS1949" s="7">
        <f>IFERROR(Table1[[#This Row],[Total Building Energy (kBTU)]]/Table1[[#This Row],[Building Area]],0)</f>
        <v>0.12352574280736452</v>
      </c>
    </row>
    <row r="1950" spans="1:45" x14ac:dyDescent="0.25">
      <c r="A1950" s="4">
        <v>44013</v>
      </c>
      <c r="B1950" t="s">
        <v>117</v>
      </c>
      <c r="C1950">
        <f>VLOOKUP(Table1[[#This Row],[Building]],Building_Areas,2,FALSE)</f>
        <v>63711</v>
      </c>
      <c r="D1950">
        <v>0</v>
      </c>
      <c r="I1950">
        <v>2046</v>
      </c>
      <c r="AF1950" s="9">
        <f>SUMIF(Table1[[#Headers],[Steam Consumption]:[CHW Consumption_2]], "Elec*",D1950:AE1950)</f>
        <v>2046</v>
      </c>
      <c r="AG1950" s="9">
        <f>SUMIF(Table1[[#Headers],[Steam Consumption]:[CHW Consumption_2]], "Gas*",D1950:AE1950)</f>
        <v>0</v>
      </c>
      <c r="AH1950" s="9">
        <f>SUMIF(Table1[[#Headers],[Steam Consumption]:[CHW Consumption_2]], "Steam*",D1950:AE1950)</f>
        <v>0</v>
      </c>
      <c r="AI1950" s="9">
        <f>SUMIF(Table1[[#Headers],[Steam Consumption]:[CHW Consumption_2]], "HW *",D1950:AE1950)</f>
        <v>0</v>
      </c>
      <c r="AJ1950" s="9">
        <f>SUMIF(Table1[[#Headers],[Steam Consumption]:[CHW Consumption_2]], "CHW*",D1950:AE1950)</f>
        <v>0</v>
      </c>
      <c r="AK1950" s="9">
        <f>SUMIF(Table1[[#Headers],[Steam Consumption]:[CHW Consumption_2]], "DW*",D1950:AE1950)</f>
        <v>0</v>
      </c>
      <c r="AL1950" s="9">
        <f>Table1[[#This Row],[Total Elec Consumption]]*3.412</f>
        <v>6980.9520000000002</v>
      </c>
      <c r="AM1950" s="9">
        <f>Table1[[#This Row],[Total Gas Consumption]]*1</f>
        <v>0</v>
      </c>
      <c r="AN1950" s="9">
        <f>Table1[[#This Row],[Total Steam Consumption]]*950/1000</f>
        <v>0</v>
      </c>
      <c r="AO1950" s="9">
        <f>Table1[[#This Row],[Total HW Consumption]]</f>
        <v>0</v>
      </c>
      <c r="AP1950" s="9">
        <f>Table1[[#This Row],[Total CHW Consumption]]</f>
        <v>0</v>
      </c>
      <c r="AQ1950" s="9">
        <f>Table1[[#This Row],[Total DW Consumption]]*0</f>
        <v>0</v>
      </c>
      <c r="AR1950" s="9">
        <f>SUM(Table1[[#This Row],[Total Elec Energy]:[Total DW Energy]])</f>
        <v>6980.9520000000002</v>
      </c>
      <c r="AS1950" s="7">
        <f>IFERROR(Table1[[#This Row],[Total Building Energy (kBTU)]]/Table1[[#This Row],[Building Area]],0)</f>
        <v>0.10957216179309695</v>
      </c>
    </row>
    <row r="1951" spans="1:45" x14ac:dyDescent="0.25">
      <c r="A1951" s="4">
        <v>43374</v>
      </c>
      <c r="B1951" t="s">
        <v>117</v>
      </c>
      <c r="C1951">
        <f>VLOOKUP(Table1[[#This Row],[Building]],Building_Areas,2,FALSE)</f>
        <v>63711</v>
      </c>
      <c r="D1951">
        <v>0</v>
      </c>
      <c r="I1951">
        <v>1829</v>
      </c>
      <c r="AF1951" s="9">
        <f>SUMIF(Table1[[#Headers],[Steam Consumption]:[CHW Consumption_2]], "Elec*",D1951:AE1951)</f>
        <v>1829</v>
      </c>
      <c r="AG1951" s="9">
        <f>SUMIF(Table1[[#Headers],[Steam Consumption]:[CHW Consumption_2]], "Gas*",D1951:AE1951)</f>
        <v>0</v>
      </c>
      <c r="AH1951" s="9">
        <f>SUMIF(Table1[[#Headers],[Steam Consumption]:[CHW Consumption_2]], "Steam*",D1951:AE1951)</f>
        <v>0</v>
      </c>
      <c r="AI1951" s="9">
        <f>SUMIF(Table1[[#Headers],[Steam Consumption]:[CHW Consumption_2]], "HW *",D1951:AE1951)</f>
        <v>0</v>
      </c>
      <c r="AJ1951" s="9">
        <f>SUMIF(Table1[[#Headers],[Steam Consumption]:[CHW Consumption_2]], "CHW*",D1951:AE1951)</f>
        <v>0</v>
      </c>
      <c r="AK1951" s="9">
        <f>SUMIF(Table1[[#Headers],[Steam Consumption]:[CHW Consumption_2]], "DW*",D1951:AE1951)</f>
        <v>0</v>
      </c>
      <c r="AL1951" s="9">
        <f>Table1[[#This Row],[Total Elec Consumption]]*3.412</f>
        <v>6240.5479999999998</v>
      </c>
      <c r="AM1951" s="9">
        <f>Table1[[#This Row],[Total Gas Consumption]]*1</f>
        <v>0</v>
      </c>
      <c r="AN1951" s="9">
        <f>Table1[[#This Row],[Total Steam Consumption]]*950/1000</f>
        <v>0</v>
      </c>
      <c r="AO1951" s="9">
        <f>Table1[[#This Row],[Total HW Consumption]]</f>
        <v>0</v>
      </c>
      <c r="AP1951" s="9">
        <f>Table1[[#This Row],[Total CHW Consumption]]</f>
        <v>0</v>
      </c>
      <c r="AQ1951" s="9">
        <f>Table1[[#This Row],[Total DW Consumption]]*0</f>
        <v>0</v>
      </c>
      <c r="AR1951" s="9">
        <f>SUM(Table1[[#This Row],[Total Elec Energy]:[Total DW Energy]])</f>
        <v>6240.5479999999998</v>
      </c>
      <c r="AS1951" s="7">
        <f>IFERROR(Table1[[#This Row],[Total Building Energy (kBTU)]]/Table1[[#This Row],[Building Area]],0)</f>
        <v>9.795087190595031E-2</v>
      </c>
    </row>
    <row r="1952" spans="1:45" x14ac:dyDescent="0.25">
      <c r="A1952" s="4">
        <v>43435</v>
      </c>
      <c r="B1952" t="s">
        <v>117</v>
      </c>
      <c r="C1952">
        <f>VLOOKUP(Table1[[#This Row],[Building]],Building_Areas,2,FALSE)</f>
        <v>63711</v>
      </c>
      <c r="D1952">
        <v>0</v>
      </c>
      <c r="I1952">
        <v>1829</v>
      </c>
      <c r="AF1952" s="9">
        <f>SUMIF(Table1[[#Headers],[Steam Consumption]:[CHW Consumption_2]], "Elec*",D1952:AE1952)</f>
        <v>1829</v>
      </c>
      <c r="AG1952" s="9">
        <f>SUMIF(Table1[[#Headers],[Steam Consumption]:[CHW Consumption_2]], "Gas*",D1952:AE1952)</f>
        <v>0</v>
      </c>
      <c r="AH1952" s="9">
        <f>SUMIF(Table1[[#Headers],[Steam Consumption]:[CHW Consumption_2]], "Steam*",D1952:AE1952)</f>
        <v>0</v>
      </c>
      <c r="AI1952" s="9">
        <f>SUMIF(Table1[[#Headers],[Steam Consumption]:[CHW Consumption_2]], "HW *",D1952:AE1952)</f>
        <v>0</v>
      </c>
      <c r="AJ1952" s="9">
        <f>SUMIF(Table1[[#Headers],[Steam Consumption]:[CHW Consumption_2]], "CHW*",D1952:AE1952)</f>
        <v>0</v>
      </c>
      <c r="AK1952" s="9">
        <f>SUMIF(Table1[[#Headers],[Steam Consumption]:[CHW Consumption_2]], "DW*",D1952:AE1952)</f>
        <v>0</v>
      </c>
      <c r="AL1952" s="9">
        <f>Table1[[#This Row],[Total Elec Consumption]]*3.412</f>
        <v>6240.5479999999998</v>
      </c>
      <c r="AM1952" s="9">
        <f>Table1[[#This Row],[Total Gas Consumption]]*1</f>
        <v>0</v>
      </c>
      <c r="AN1952" s="9">
        <f>Table1[[#This Row],[Total Steam Consumption]]*950/1000</f>
        <v>0</v>
      </c>
      <c r="AO1952" s="9">
        <f>Table1[[#This Row],[Total HW Consumption]]</f>
        <v>0</v>
      </c>
      <c r="AP1952" s="9">
        <f>Table1[[#This Row],[Total CHW Consumption]]</f>
        <v>0</v>
      </c>
      <c r="AQ1952" s="9">
        <f>Table1[[#This Row],[Total DW Consumption]]*0</f>
        <v>0</v>
      </c>
      <c r="AR1952" s="9">
        <f>SUM(Table1[[#This Row],[Total Elec Energy]:[Total DW Energy]])</f>
        <v>6240.5479999999998</v>
      </c>
      <c r="AS1952" s="7">
        <f>IFERROR(Table1[[#This Row],[Total Building Energy (kBTU)]]/Table1[[#This Row],[Building Area]],0)</f>
        <v>9.795087190595031E-2</v>
      </c>
    </row>
    <row r="1953" spans="1:45" x14ac:dyDescent="0.25">
      <c r="A1953" s="4">
        <v>43466</v>
      </c>
      <c r="B1953" t="s">
        <v>117</v>
      </c>
      <c r="C1953">
        <f>VLOOKUP(Table1[[#This Row],[Building]],Building_Areas,2,FALSE)</f>
        <v>63711</v>
      </c>
      <c r="D1953">
        <v>0</v>
      </c>
      <c r="I1953">
        <v>1829</v>
      </c>
      <c r="AF1953" s="9">
        <f>SUMIF(Table1[[#Headers],[Steam Consumption]:[CHW Consumption_2]], "Elec*",D1953:AE1953)</f>
        <v>1829</v>
      </c>
      <c r="AG1953" s="9">
        <f>SUMIF(Table1[[#Headers],[Steam Consumption]:[CHW Consumption_2]], "Gas*",D1953:AE1953)</f>
        <v>0</v>
      </c>
      <c r="AH1953" s="9">
        <f>SUMIF(Table1[[#Headers],[Steam Consumption]:[CHW Consumption_2]], "Steam*",D1953:AE1953)</f>
        <v>0</v>
      </c>
      <c r="AI1953" s="9">
        <f>SUMIF(Table1[[#Headers],[Steam Consumption]:[CHW Consumption_2]], "HW *",D1953:AE1953)</f>
        <v>0</v>
      </c>
      <c r="AJ1953" s="9">
        <f>SUMIF(Table1[[#Headers],[Steam Consumption]:[CHW Consumption_2]], "CHW*",D1953:AE1953)</f>
        <v>0</v>
      </c>
      <c r="AK1953" s="9">
        <f>SUMIF(Table1[[#Headers],[Steam Consumption]:[CHW Consumption_2]], "DW*",D1953:AE1953)</f>
        <v>0</v>
      </c>
      <c r="AL1953" s="9">
        <f>Table1[[#This Row],[Total Elec Consumption]]*3.412</f>
        <v>6240.5479999999998</v>
      </c>
      <c r="AM1953" s="9">
        <f>Table1[[#This Row],[Total Gas Consumption]]*1</f>
        <v>0</v>
      </c>
      <c r="AN1953" s="9">
        <f>Table1[[#This Row],[Total Steam Consumption]]*950/1000</f>
        <v>0</v>
      </c>
      <c r="AO1953" s="9">
        <f>Table1[[#This Row],[Total HW Consumption]]</f>
        <v>0</v>
      </c>
      <c r="AP1953" s="9">
        <f>Table1[[#This Row],[Total CHW Consumption]]</f>
        <v>0</v>
      </c>
      <c r="AQ1953" s="9">
        <f>Table1[[#This Row],[Total DW Consumption]]*0</f>
        <v>0</v>
      </c>
      <c r="AR1953" s="9">
        <f>SUM(Table1[[#This Row],[Total Elec Energy]:[Total DW Energy]])</f>
        <v>6240.5479999999998</v>
      </c>
      <c r="AS1953" s="7">
        <f>IFERROR(Table1[[#This Row],[Total Building Energy (kBTU)]]/Table1[[#This Row],[Building Area]],0)</f>
        <v>9.795087190595031E-2</v>
      </c>
    </row>
    <row r="1954" spans="1:45" x14ac:dyDescent="0.25">
      <c r="A1954" s="4">
        <v>43525</v>
      </c>
      <c r="B1954" t="s">
        <v>117</v>
      </c>
      <c r="C1954">
        <f>VLOOKUP(Table1[[#This Row],[Building]],Building_Areas,2,FALSE)</f>
        <v>63711</v>
      </c>
      <c r="I1954">
        <v>1829</v>
      </c>
      <c r="AF1954" s="9">
        <f>SUMIF(Table1[[#Headers],[Steam Consumption]:[CHW Consumption_2]], "Elec*",D1954:AE1954)</f>
        <v>1829</v>
      </c>
      <c r="AG1954" s="9">
        <f>SUMIF(Table1[[#Headers],[Steam Consumption]:[CHW Consumption_2]], "Gas*",D1954:AE1954)</f>
        <v>0</v>
      </c>
      <c r="AH1954" s="9">
        <f>SUMIF(Table1[[#Headers],[Steam Consumption]:[CHW Consumption_2]], "Steam*",D1954:AE1954)</f>
        <v>0</v>
      </c>
      <c r="AI1954" s="9">
        <f>SUMIF(Table1[[#Headers],[Steam Consumption]:[CHW Consumption_2]], "HW *",D1954:AE1954)</f>
        <v>0</v>
      </c>
      <c r="AJ1954" s="9">
        <f>SUMIF(Table1[[#Headers],[Steam Consumption]:[CHW Consumption_2]], "CHW*",D1954:AE1954)</f>
        <v>0</v>
      </c>
      <c r="AK1954" s="9">
        <f>SUMIF(Table1[[#Headers],[Steam Consumption]:[CHW Consumption_2]], "DW*",D1954:AE1954)</f>
        <v>0</v>
      </c>
      <c r="AL1954" s="9">
        <f>Table1[[#This Row],[Total Elec Consumption]]*3.412</f>
        <v>6240.5479999999998</v>
      </c>
      <c r="AM1954" s="9">
        <f>Table1[[#This Row],[Total Gas Consumption]]*1</f>
        <v>0</v>
      </c>
      <c r="AN1954" s="9">
        <f>Table1[[#This Row],[Total Steam Consumption]]*950/1000</f>
        <v>0</v>
      </c>
      <c r="AO1954" s="9">
        <f>Table1[[#This Row],[Total HW Consumption]]</f>
        <v>0</v>
      </c>
      <c r="AP1954" s="9">
        <f>Table1[[#This Row],[Total CHW Consumption]]</f>
        <v>0</v>
      </c>
      <c r="AQ1954" s="9">
        <f>Table1[[#This Row],[Total DW Consumption]]*0</f>
        <v>0</v>
      </c>
      <c r="AR1954" s="9">
        <f>SUM(Table1[[#This Row],[Total Elec Energy]:[Total DW Energy]])</f>
        <v>6240.5479999999998</v>
      </c>
      <c r="AS1954" s="7">
        <f>IFERROR(Table1[[#This Row],[Total Building Energy (kBTU)]]/Table1[[#This Row],[Building Area]],0)</f>
        <v>9.795087190595031E-2</v>
      </c>
    </row>
    <row r="1955" spans="1:45" x14ac:dyDescent="0.25">
      <c r="A1955" s="4">
        <v>43586</v>
      </c>
      <c r="B1955" t="s">
        <v>117</v>
      </c>
      <c r="C1955">
        <f>VLOOKUP(Table1[[#This Row],[Building]],Building_Areas,2,FALSE)</f>
        <v>63711</v>
      </c>
      <c r="D1955">
        <v>0</v>
      </c>
      <c r="I1955">
        <v>1829</v>
      </c>
      <c r="AF1955" s="9">
        <f>SUMIF(Table1[[#Headers],[Steam Consumption]:[CHW Consumption_2]], "Elec*",D1955:AE1955)</f>
        <v>1829</v>
      </c>
      <c r="AG1955" s="9">
        <f>SUMIF(Table1[[#Headers],[Steam Consumption]:[CHW Consumption_2]], "Gas*",D1955:AE1955)</f>
        <v>0</v>
      </c>
      <c r="AH1955" s="9">
        <f>SUMIF(Table1[[#Headers],[Steam Consumption]:[CHW Consumption_2]], "Steam*",D1955:AE1955)</f>
        <v>0</v>
      </c>
      <c r="AI1955" s="9">
        <f>SUMIF(Table1[[#Headers],[Steam Consumption]:[CHW Consumption_2]], "HW *",D1955:AE1955)</f>
        <v>0</v>
      </c>
      <c r="AJ1955" s="9">
        <f>SUMIF(Table1[[#Headers],[Steam Consumption]:[CHW Consumption_2]], "CHW*",D1955:AE1955)</f>
        <v>0</v>
      </c>
      <c r="AK1955" s="9">
        <f>SUMIF(Table1[[#Headers],[Steam Consumption]:[CHW Consumption_2]], "DW*",D1955:AE1955)</f>
        <v>0</v>
      </c>
      <c r="AL1955" s="9">
        <f>Table1[[#This Row],[Total Elec Consumption]]*3.412</f>
        <v>6240.5479999999998</v>
      </c>
      <c r="AM1955" s="9">
        <f>Table1[[#This Row],[Total Gas Consumption]]*1</f>
        <v>0</v>
      </c>
      <c r="AN1955" s="9">
        <f>Table1[[#This Row],[Total Steam Consumption]]*950/1000</f>
        <v>0</v>
      </c>
      <c r="AO1955" s="9">
        <f>Table1[[#This Row],[Total HW Consumption]]</f>
        <v>0</v>
      </c>
      <c r="AP1955" s="9">
        <f>Table1[[#This Row],[Total CHW Consumption]]</f>
        <v>0</v>
      </c>
      <c r="AQ1955" s="9">
        <f>Table1[[#This Row],[Total DW Consumption]]*0</f>
        <v>0</v>
      </c>
      <c r="AR1955" s="9">
        <f>SUM(Table1[[#This Row],[Total Elec Energy]:[Total DW Energy]])</f>
        <v>6240.5479999999998</v>
      </c>
      <c r="AS1955" s="7">
        <f>IFERROR(Table1[[#This Row],[Total Building Energy (kBTU)]]/Table1[[#This Row],[Building Area]],0)</f>
        <v>9.795087190595031E-2</v>
      </c>
    </row>
    <row r="1956" spans="1:45" x14ac:dyDescent="0.25">
      <c r="A1956" s="4">
        <v>43647</v>
      </c>
      <c r="B1956" t="s">
        <v>117</v>
      </c>
      <c r="C1956">
        <f>VLOOKUP(Table1[[#This Row],[Building]],Building_Areas,2,FALSE)</f>
        <v>63711</v>
      </c>
      <c r="I1956">
        <v>1829</v>
      </c>
      <c r="AF1956" s="9">
        <f>SUMIF(Table1[[#Headers],[Steam Consumption]:[CHW Consumption_2]], "Elec*",D1956:AE1956)</f>
        <v>1829</v>
      </c>
      <c r="AG1956" s="9">
        <f>SUMIF(Table1[[#Headers],[Steam Consumption]:[CHW Consumption_2]], "Gas*",D1956:AE1956)</f>
        <v>0</v>
      </c>
      <c r="AH1956" s="9">
        <f>SUMIF(Table1[[#Headers],[Steam Consumption]:[CHW Consumption_2]], "Steam*",D1956:AE1956)</f>
        <v>0</v>
      </c>
      <c r="AI1956" s="9">
        <f>SUMIF(Table1[[#Headers],[Steam Consumption]:[CHW Consumption_2]], "HW *",D1956:AE1956)</f>
        <v>0</v>
      </c>
      <c r="AJ1956" s="9">
        <f>SUMIF(Table1[[#Headers],[Steam Consumption]:[CHW Consumption_2]], "CHW*",D1956:AE1956)</f>
        <v>0</v>
      </c>
      <c r="AK1956" s="9">
        <f>SUMIF(Table1[[#Headers],[Steam Consumption]:[CHW Consumption_2]], "DW*",D1956:AE1956)</f>
        <v>0</v>
      </c>
      <c r="AL1956" s="9">
        <f>Table1[[#This Row],[Total Elec Consumption]]*3.412</f>
        <v>6240.5479999999998</v>
      </c>
      <c r="AM1956" s="9">
        <f>Table1[[#This Row],[Total Gas Consumption]]*1</f>
        <v>0</v>
      </c>
      <c r="AN1956" s="9">
        <f>Table1[[#This Row],[Total Steam Consumption]]*950/1000</f>
        <v>0</v>
      </c>
      <c r="AO1956" s="9">
        <f>Table1[[#This Row],[Total HW Consumption]]</f>
        <v>0</v>
      </c>
      <c r="AP1956" s="9">
        <f>Table1[[#This Row],[Total CHW Consumption]]</f>
        <v>0</v>
      </c>
      <c r="AQ1956" s="9">
        <f>Table1[[#This Row],[Total DW Consumption]]*0</f>
        <v>0</v>
      </c>
      <c r="AR1956" s="9">
        <f>SUM(Table1[[#This Row],[Total Elec Energy]:[Total DW Energy]])</f>
        <v>6240.5479999999998</v>
      </c>
      <c r="AS1956" s="7">
        <f>IFERROR(Table1[[#This Row],[Total Building Energy (kBTU)]]/Table1[[#This Row],[Building Area]],0)</f>
        <v>9.795087190595031E-2</v>
      </c>
    </row>
    <row r="1957" spans="1:45" x14ac:dyDescent="0.25">
      <c r="A1957" s="4">
        <v>43678</v>
      </c>
      <c r="B1957" t="s">
        <v>117</v>
      </c>
      <c r="C1957">
        <f>VLOOKUP(Table1[[#This Row],[Building]],Building_Areas,2,FALSE)</f>
        <v>63711</v>
      </c>
      <c r="D1957">
        <v>0</v>
      </c>
      <c r="I1957">
        <v>1829</v>
      </c>
      <c r="AF1957" s="9">
        <f>SUMIF(Table1[[#Headers],[Steam Consumption]:[CHW Consumption_2]], "Elec*",D1957:AE1957)</f>
        <v>1829</v>
      </c>
      <c r="AG1957" s="9">
        <f>SUMIF(Table1[[#Headers],[Steam Consumption]:[CHW Consumption_2]], "Gas*",D1957:AE1957)</f>
        <v>0</v>
      </c>
      <c r="AH1957" s="9">
        <f>SUMIF(Table1[[#Headers],[Steam Consumption]:[CHW Consumption_2]], "Steam*",D1957:AE1957)</f>
        <v>0</v>
      </c>
      <c r="AI1957" s="9">
        <f>SUMIF(Table1[[#Headers],[Steam Consumption]:[CHW Consumption_2]], "HW *",D1957:AE1957)</f>
        <v>0</v>
      </c>
      <c r="AJ1957" s="9">
        <f>SUMIF(Table1[[#Headers],[Steam Consumption]:[CHW Consumption_2]], "CHW*",D1957:AE1957)</f>
        <v>0</v>
      </c>
      <c r="AK1957" s="9">
        <f>SUMIF(Table1[[#Headers],[Steam Consumption]:[CHW Consumption_2]], "DW*",D1957:AE1957)</f>
        <v>0</v>
      </c>
      <c r="AL1957" s="9">
        <f>Table1[[#This Row],[Total Elec Consumption]]*3.412</f>
        <v>6240.5479999999998</v>
      </c>
      <c r="AM1957" s="9">
        <f>Table1[[#This Row],[Total Gas Consumption]]*1</f>
        <v>0</v>
      </c>
      <c r="AN1957" s="9">
        <f>Table1[[#This Row],[Total Steam Consumption]]*950/1000</f>
        <v>0</v>
      </c>
      <c r="AO1957" s="9">
        <f>Table1[[#This Row],[Total HW Consumption]]</f>
        <v>0</v>
      </c>
      <c r="AP1957" s="9">
        <f>Table1[[#This Row],[Total CHW Consumption]]</f>
        <v>0</v>
      </c>
      <c r="AQ1957" s="9">
        <f>Table1[[#This Row],[Total DW Consumption]]*0</f>
        <v>0</v>
      </c>
      <c r="AR1957" s="9">
        <f>SUM(Table1[[#This Row],[Total Elec Energy]:[Total DW Energy]])</f>
        <v>6240.5479999999998</v>
      </c>
      <c r="AS1957" s="7">
        <f>IFERROR(Table1[[#This Row],[Total Building Energy (kBTU)]]/Table1[[#This Row],[Building Area]],0)</f>
        <v>9.795087190595031E-2</v>
      </c>
    </row>
    <row r="1958" spans="1:45" x14ac:dyDescent="0.25">
      <c r="A1958" s="4">
        <v>43739</v>
      </c>
      <c r="B1958" t="s">
        <v>117</v>
      </c>
      <c r="C1958">
        <f>VLOOKUP(Table1[[#This Row],[Building]],Building_Areas,2,FALSE)</f>
        <v>63711</v>
      </c>
      <c r="D1958">
        <v>0</v>
      </c>
      <c r="I1958">
        <v>1829</v>
      </c>
      <c r="AF1958" s="9">
        <f>SUMIF(Table1[[#Headers],[Steam Consumption]:[CHW Consumption_2]], "Elec*",D1958:AE1958)</f>
        <v>1829</v>
      </c>
      <c r="AG1958" s="9">
        <f>SUMIF(Table1[[#Headers],[Steam Consumption]:[CHW Consumption_2]], "Gas*",D1958:AE1958)</f>
        <v>0</v>
      </c>
      <c r="AH1958" s="9">
        <f>SUMIF(Table1[[#Headers],[Steam Consumption]:[CHW Consumption_2]], "Steam*",D1958:AE1958)</f>
        <v>0</v>
      </c>
      <c r="AI1958" s="9">
        <f>SUMIF(Table1[[#Headers],[Steam Consumption]:[CHW Consumption_2]], "HW *",D1958:AE1958)</f>
        <v>0</v>
      </c>
      <c r="AJ1958" s="9">
        <f>SUMIF(Table1[[#Headers],[Steam Consumption]:[CHW Consumption_2]], "CHW*",D1958:AE1958)</f>
        <v>0</v>
      </c>
      <c r="AK1958" s="9">
        <f>SUMIF(Table1[[#Headers],[Steam Consumption]:[CHW Consumption_2]], "DW*",D1958:AE1958)</f>
        <v>0</v>
      </c>
      <c r="AL1958" s="9">
        <f>Table1[[#This Row],[Total Elec Consumption]]*3.412</f>
        <v>6240.5479999999998</v>
      </c>
      <c r="AM1958" s="9">
        <f>Table1[[#This Row],[Total Gas Consumption]]*1</f>
        <v>0</v>
      </c>
      <c r="AN1958" s="9">
        <f>Table1[[#This Row],[Total Steam Consumption]]*950/1000</f>
        <v>0</v>
      </c>
      <c r="AO1958" s="9">
        <f>Table1[[#This Row],[Total HW Consumption]]</f>
        <v>0</v>
      </c>
      <c r="AP1958" s="9">
        <f>Table1[[#This Row],[Total CHW Consumption]]</f>
        <v>0</v>
      </c>
      <c r="AQ1958" s="9">
        <f>Table1[[#This Row],[Total DW Consumption]]*0</f>
        <v>0</v>
      </c>
      <c r="AR1958" s="9">
        <f>SUM(Table1[[#This Row],[Total Elec Energy]:[Total DW Energy]])</f>
        <v>6240.5479999999998</v>
      </c>
      <c r="AS1958" s="7">
        <f>IFERROR(Table1[[#This Row],[Total Building Energy (kBTU)]]/Table1[[#This Row],[Building Area]],0)</f>
        <v>9.795087190595031E-2</v>
      </c>
    </row>
    <row r="1959" spans="1:45" x14ac:dyDescent="0.25">
      <c r="A1959" s="4">
        <v>43800</v>
      </c>
      <c r="B1959" t="s">
        <v>117</v>
      </c>
      <c r="C1959">
        <f>VLOOKUP(Table1[[#This Row],[Building]],Building_Areas,2,FALSE)</f>
        <v>63711</v>
      </c>
      <c r="D1959">
        <v>0</v>
      </c>
      <c r="I1959">
        <v>1829</v>
      </c>
      <c r="AF1959" s="9">
        <f>SUMIF(Table1[[#Headers],[Steam Consumption]:[CHW Consumption_2]], "Elec*",D1959:AE1959)</f>
        <v>1829</v>
      </c>
      <c r="AG1959" s="9">
        <f>SUMIF(Table1[[#Headers],[Steam Consumption]:[CHW Consumption_2]], "Gas*",D1959:AE1959)</f>
        <v>0</v>
      </c>
      <c r="AH1959" s="9">
        <f>SUMIF(Table1[[#Headers],[Steam Consumption]:[CHW Consumption_2]], "Steam*",D1959:AE1959)</f>
        <v>0</v>
      </c>
      <c r="AI1959" s="9">
        <f>SUMIF(Table1[[#Headers],[Steam Consumption]:[CHW Consumption_2]], "HW *",D1959:AE1959)</f>
        <v>0</v>
      </c>
      <c r="AJ1959" s="9">
        <f>SUMIF(Table1[[#Headers],[Steam Consumption]:[CHW Consumption_2]], "CHW*",D1959:AE1959)</f>
        <v>0</v>
      </c>
      <c r="AK1959" s="9">
        <f>SUMIF(Table1[[#Headers],[Steam Consumption]:[CHW Consumption_2]], "DW*",D1959:AE1959)</f>
        <v>0</v>
      </c>
      <c r="AL1959" s="9">
        <f>Table1[[#This Row],[Total Elec Consumption]]*3.412</f>
        <v>6240.5479999999998</v>
      </c>
      <c r="AM1959" s="9">
        <f>Table1[[#This Row],[Total Gas Consumption]]*1</f>
        <v>0</v>
      </c>
      <c r="AN1959" s="9">
        <f>Table1[[#This Row],[Total Steam Consumption]]*950/1000</f>
        <v>0</v>
      </c>
      <c r="AO1959" s="9">
        <f>Table1[[#This Row],[Total HW Consumption]]</f>
        <v>0</v>
      </c>
      <c r="AP1959" s="9">
        <f>Table1[[#This Row],[Total CHW Consumption]]</f>
        <v>0</v>
      </c>
      <c r="AQ1959" s="9">
        <f>Table1[[#This Row],[Total DW Consumption]]*0</f>
        <v>0</v>
      </c>
      <c r="AR1959" s="9">
        <f>SUM(Table1[[#This Row],[Total Elec Energy]:[Total DW Energy]])</f>
        <v>6240.5479999999998</v>
      </c>
      <c r="AS1959" s="7">
        <f>IFERROR(Table1[[#This Row],[Total Building Energy (kBTU)]]/Table1[[#This Row],[Building Area]],0)</f>
        <v>9.795087190595031E-2</v>
      </c>
    </row>
    <row r="1960" spans="1:45" x14ac:dyDescent="0.25">
      <c r="A1960" s="4">
        <v>43831</v>
      </c>
      <c r="B1960" t="s">
        <v>117</v>
      </c>
      <c r="C1960">
        <f>VLOOKUP(Table1[[#This Row],[Building]],Building_Areas,2,FALSE)</f>
        <v>63711</v>
      </c>
      <c r="D1960">
        <v>0</v>
      </c>
      <c r="I1960">
        <v>1829</v>
      </c>
      <c r="AF1960" s="9">
        <f>SUMIF(Table1[[#Headers],[Steam Consumption]:[CHW Consumption_2]], "Elec*",D1960:AE1960)</f>
        <v>1829</v>
      </c>
      <c r="AG1960" s="9">
        <f>SUMIF(Table1[[#Headers],[Steam Consumption]:[CHW Consumption_2]], "Gas*",D1960:AE1960)</f>
        <v>0</v>
      </c>
      <c r="AH1960" s="9">
        <f>SUMIF(Table1[[#Headers],[Steam Consumption]:[CHW Consumption_2]], "Steam*",D1960:AE1960)</f>
        <v>0</v>
      </c>
      <c r="AI1960" s="9">
        <f>SUMIF(Table1[[#Headers],[Steam Consumption]:[CHW Consumption_2]], "HW *",D1960:AE1960)</f>
        <v>0</v>
      </c>
      <c r="AJ1960" s="9">
        <f>SUMIF(Table1[[#Headers],[Steam Consumption]:[CHW Consumption_2]], "CHW*",D1960:AE1960)</f>
        <v>0</v>
      </c>
      <c r="AK1960" s="9">
        <f>SUMIF(Table1[[#Headers],[Steam Consumption]:[CHW Consumption_2]], "DW*",D1960:AE1960)</f>
        <v>0</v>
      </c>
      <c r="AL1960" s="9">
        <f>Table1[[#This Row],[Total Elec Consumption]]*3.412</f>
        <v>6240.5479999999998</v>
      </c>
      <c r="AM1960" s="9">
        <f>Table1[[#This Row],[Total Gas Consumption]]*1</f>
        <v>0</v>
      </c>
      <c r="AN1960" s="9">
        <f>Table1[[#This Row],[Total Steam Consumption]]*950/1000</f>
        <v>0</v>
      </c>
      <c r="AO1960" s="9">
        <f>Table1[[#This Row],[Total HW Consumption]]</f>
        <v>0</v>
      </c>
      <c r="AP1960" s="9">
        <f>Table1[[#This Row],[Total CHW Consumption]]</f>
        <v>0</v>
      </c>
      <c r="AQ1960" s="9">
        <f>Table1[[#This Row],[Total DW Consumption]]*0</f>
        <v>0</v>
      </c>
      <c r="AR1960" s="9">
        <f>SUM(Table1[[#This Row],[Total Elec Energy]:[Total DW Energy]])</f>
        <v>6240.5479999999998</v>
      </c>
      <c r="AS1960" s="7">
        <f>IFERROR(Table1[[#This Row],[Total Building Energy (kBTU)]]/Table1[[#This Row],[Building Area]],0)</f>
        <v>9.795087190595031E-2</v>
      </c>
    </row>
    <row r="1961" spans="1:45" x14ac:dyDescent="0.25">
      <c r="A1961" s="4">
        <v>43405</v>
      </c>
      <c r="B1961" t="s">
        <v>117</v>
      </c>
      <c r="C1961">
        <f>VLOOKUP(Table1[[#This Row],[Building]],Building_Areas,2,FALSE)</f>
        <v>63711</v>
      </c>
      <c r="D1961">
        <v>0</v>
      </c>
      <c r="I1961">
        <v>1770</v>
      </c>
      <c r="AF1961" s="9">
        <f>SUMIF(Table1[[#Headers],[Steam Consumption]:[CHW Consumption_2]], "Elec*",D1961:AE1961)</f>
        <v>1770</v>
      </c>
      <c r="AG1961" s="9">
        <f>SUMIF(Table1[[#Headers],[Steam Consumption]:[CHW Consumption_2]], "Gas*",D1961:AE1961)</f>
        <v>0</v>
      </c>
      <c r="AH1961" s="9">
        <f>SUMIF(Table1[[#Headers],[Steam Consumption]:[CHW Consumption_2]], "Steam*",D1961:AE1961)</f>
        <v>0</v>
      </c>
      <c r="AI1961" s="9">
        <f>SUMIF(Table1[[#Headers],[Steam Consumption]:[CHW Consumption_2]], "HW *",D1961:AE1961)</f>
        <v>0</v>
      </c>
      <c r="AJ1961" s="9">
        <f>SUMIF(Table1[[#Headers],[Steam Consumption]:[CHW Consumption_2]], "CHW*",D1961:AE1961)</f>
        <v>0</v>
      </c>
      <c r="AK1961" s="9">
        <f>SUMIF(Table1[[#Headers],[Steam Consumption]:[CHW Consumption_2]], "DW*",D1961:AE1961)</f>
        <v>0</v>
      </c>
      <c r="AL1961" s="9">
        <f>Table1[[#This Row],[Total Elec Consumption]]*3.412</f>
        <v>6039.24</v>
      </c>
      <c r="AM1961" s="9">
        <f>Table1[[#This Row],[Total Gas Consumption]]*1</f>
        <v>0</v>
      </c>
      <c r="AN1961" s="9">
        <f>Table1[[#This Row],[Total Steam Consumption]]*950/1000</f>
        <v>0</v>
      </c>
      <c r="AO1961" s="9">
        <f>Table1[[#This Row],[Total HW Consumption]]</f>
        <v>0</v>
      </c>
      <c r="AP1961" s="9">
        <f>Table1[[#This Row],[Total CHW Consumption]]</f>
        <v>0</v>
      </c>
      <c r="AQ1961" s="9">
        <f>Table1[[#This Row],[Total DW Consumption]]*0</f>
        <v>0</v>
      </c>
      <c r="AR1961" s="9">
        <f>SUM(Table1[[#This Row],[Total Elec Energy]:[Total DW Energy]])</f>
        <v>6039.24</v>
      </c>
      <c r="AS1961" s="7">
        <f>IFERROR(Table1[[#This Row],[Total Building Energy (kBTU)]]/Table1[[#This Row],[Building Area]],0)</f>
        <v>9.4791166360597062E-2</v>
      </c>
    </row>
    <row r="1962" spans="1:45" x14ac:dyDescent="0.25">
      <c r="A1962" s="4">
        <v>43556</v>
      </c>
      <c r="B1962" t="s">
        <v>117</v>
      </c>
      <c r="C1962">
        <f>VLOOKUP(Table1[[#This Row],[Building]],Building_Areas,2,FALSE)</f>
        <v>63711</v>
      </c>
      <c r="D1962">
        <v>0</v>
      </c>
      <c r="I1962">
        <v>1770</v>
      </c>
      <c r="AF1962" s="9">
        <f>SUMIF(Table1[[#Headers],[Steam Consumption]:[CHW Consumption_2]], "Elec*",D1962:AE1962)</f>
        <v>1770</v>
      </c>
      <c r="AG1962" s="9">
        <f>SUMIF(Table1[[#Headers],[Steam Consumption]:[CHW Consumption_2]], "Gas*",D1962:AE1962)</f>
        <v>0</v>
      </c>
      <c r="AH1962" s="9">
        <f>SUMIF(Table1[[#Headers],[Steam Consumption]:[CHW Consumption_2]], "Steam*",D1962:AE1962)</f>
        <v>0</v>
      </c>
      <c r="AI1962" s="9">
        <f>SUMIF(Table1[[#Headers],[Steam Consumption]:[CHW Consumption_2]], "HW *",D1962:AE1962)</f>
        <v>0</v>
      </c>
      <c r="AJ1962" s="9">
        <f>SUMIF(Table1[[#Headers],[Steam Consumption]:[CHW Consumption_2]], "CHW*",D1962:AE1962)</f>
        <v>0</v>
      </c>
      <c r="AK1962" s="9">
        <f>SUMIF(Table1[[#Headers],[Steam Consumption]:[CHW Consumption_2]], "DW*",D1962:AE1962)</f>
        <v>0</v>
      </c>
      <c r="AL1962" s="9">
        <f>Table1[[#This Row],[Total Elec Consumption]]*3.412</f>
        <v>6039.24</v>
      </c>
      <c r="AM1962" s="9">
        <f>Table1[[#This Row],[Total Gas Consumption]]*1</f>
        <v>0</v>
      </c>
      <c r="AN1962" s="9">
        <f>Table1[[#This Row],[Total Steam Consumption]]*950/1000</f>
        <v>0</v>
      </c>
      <c r="AO1962" s="9">
        <f>Table1[[#This Row],[Total HW Consumption]]</f>
        <v>0</v>
      </c>
      <c r="AP1962" s="9">
        <f>Table1[[#This Row],[Total CHW Consumption]]</f>
        <v>0</v>
      </c>
      <c r="AQ1962" s="9">
        <f>Table1[[#This Row],[Total DW Consumption]]*0</f>
        <v>0</v>
      </c>
      <c r="AR1962" s="9">
        <f>SUM(Table1[[#This Row],[Total Elec Energy]:[Total DW Energy]])</f>
        <v>6039.24</v>
      </c>
      <c r="AS1962" s="7">
        <f>IFERROR(Table1[[#This Row],[Total Building Energy (kBTU)]]/Table1[[#This Row],[Building Area]],0)</f>
        <v>9.4791166360597062E-2</v>
      </c>
    </row>
    <row r="1963" spans="1:45" x14ac:dyDescent="0.25">
      <c r="A1963" s="4">
        <v>43617</v>
      </c>
      <c r="B1963" t="s">
        <v>117</v>
      </c>
      <c r="C1963">
        <f>VLOOKUP(Table1[[#This Row],[Building]],Building_Areas,2,FALSE)</f>
        <v>63711</v>
      </c>
      <c r="D1963">
        <v>0</v>
      </c>
      <c r="I1963">
        <v>1770</v>
      </c>
      <c r="AF1963" s="9">
        <f>SUMIF(Table1[[#Headers],[Steam Consumption]:[CHW Consumption_2]], "Elec*",D1963:AE1963)</f>
        <v>1770</v>
      </c>
      <c r="AG1963" s="9">
        <f>SUMIF(Table1[[#Headers],[Steam Consumption]:[CHW Consumption_2]], "Gas*",D1963:AE1963)</f>
        <v>0</v>
      </c>
      <c r="AH1963" s="9">
        <f>SUMIF(Table1[[#Headers],[Steam Consumption]:[CHW Consumption_2]], "Steam*",D1963:AE1963)</f>
        <v>0</v>
      </c>
      <c r="AI1963" s="9">
        <f>SUMIF(Table1[[#Headers],[Steam Consumption]:[CHW Consumption_2]], "HW *",D1963:AE1963)</f>
        <v>0</v>
      </c>
      <c r="AJ1963" s="9">
        <f>SUMIF(Table1[[#Headers],[Steam Consumption]:[CHW Consumption_2]], "CHW*",D1963:AE1963)</f>
        <v>0</v>
      </c>
      <c r="AK1963" s="9">
        <f>SUMIF(Table1[[#Headers],[Steam Consumption]:[CHW Consumption_2]], "DW*",D1963:AE1963)</f>
        <v>0</v>
      </c>
      <c r="AL1963" s="9">
        <f>Table1[[#This Row],[Total Elec Consumption]]*3.412</f>
        <v>6039.24</v>
      </c>
      <c r="AM1963" s="9">
        <f>Table1[[#This Row],[Total Gas Consumption]]*1</f>
        <v>0</v>
      </c>
      <c r="AN1963" s="9">
        <f>Table1[[#This Row],[Total Steam Consumption]]*950/1000</f>
        <v>0</v>
      </c>
      <c r="AO1963" s="9">
        <f>Table1[[#This Row],[Total HW Consumption]]</f>
        <v>0</v>
      </c>
      <c r="AP1963" s="9">
        <f>Table1[[#This Row],[Total CHW Consumption]]</f>
        <v>0</v>
      </c>
      <c r="AQ1963" s="9">
        <f>Table1[[#This Row],[Total DW Consumption]]*0</f>
        <v>0</v>
      </c>
      <c r="AR1963" s="9">
        <f>SUM(Table1[[#This Row],[Total Elec Energy]:[Total DW Energy]])</f>
        <v>6039.24</v>
      </c>
      <c r="AS1963" s="7">
        <f>IFERROR(Table1[[#This Row],[Total Building Energy (kBTU)]]/Table1[[#This Row],[Building Area]],0)</f>
        <v>9.4791166360597062E-2</v>
      </c>
    </row>
    <row r="1964" spans="1:45" x14ac:dyDescent="0.25">
      <c r="A1964" s="4">
        <v>43709</v>
      </c>
      <c r="B1964" t="s">
        <v>117</v>
      </c>
      <c r="C1964">
        <f>VLOOKUP(Table1[[#This Row],[Building]],Building_Areas,2,FALSE)</f>
        <v>63711</v>
      </c>
      <c r="D1964">
        <v>0</v>
      </c>
      <c r="I1964">
        <v>1770</v>
      </c>
      <c r="AF1964" s="9">
        <f>SUMIF(Table1[[#Headers],[Steam Consumption]:[CHW Consumption_2]], "Elec*",D1964:AE1964)</f>
        <v>1770</v>
      </c>
      <c r="AG1964" s="9">
        <f>SUMIF(Table1[[#Headers],[Steam Consumption]:[CHW Consumption_2]], "Gas*",D1964:AE1964)</f>
        <v>0</v>
      </c>
      <c r="AH1964" s="9">
        <f>SUMIF(Table1[[#Headers],[Steam Consumption]:[CHW Consumption_2]], "Steam*",D1964:AE1964)</f>
        <v>0</v>
      </c>
      <c r="AI1964" s="9">
        <f>SUMIF(Table1[[#Headers],[Steam Consumption]:[CHW Consumption_2]], "HW *",D1964:AE1964)</f>
        <v>0</v>
      </c>
      <c r="AJ1964" s="9">
        <f>SUMIF(Table1[[#Headers],[Steam Consumption]:[CHW Consumption_2]], "CHW*",D1964:AE1964)</f>
        <v>0</v>
      </c>
      <c r="AK1964" s="9">
        <f>SUMIF(Table1[[#Headers],[Steam Consumption]:[CHW Consumption_2]], "DW*",D1964:AE1964)</f>
        <v>0</v>
      </c>
      <c r="AL1964" s="9">
        <f>Table1[[#This Row],[Total Elec Consumption]]*3.412</f>
        <v>6039.24</v>
      </c>
      <c r="AM1964" s="9">
        <f>Table1[[#This Row],[Total Gas Consumption]]*1</f>
        <v>0</v>
      </c>
      <c r="AN1964" s="9">
        <f>Table1[[#This Row],[Total Steam Consumption]]*950/1000</f>
        <v>0</v>
      </c>
      <c r="AO1964" s="9">
        <f>Table1[[#This Row],[Total HW Consumption]]</f>
        <v>0</v>
      </c>
      <c r="AP1964" s="9">
        <f>Table1[[#This Row],[Total CHW Consumption]]</f>
        <v>0</v>
      </c>
      <c r="AQ1964" s="9">
        <f>Table1[[#This Row],[Total DW Consumption]]*0</f>
        <v>0</v>
      </c>
      <c r="AR1964" s="9">
        <f>SUM(Table1[[#This Row],[Total Elec Energy]:[Total DW Energy]])</f>
        <v>6039.24</v>
      </c>
      <c r="AS1964" s="7">
        <f>IFERROR(Table1[[#This Row],[Total Building Energy (kBTU)]]/Table1[[#This Row],[Building Area]],0)</f>
        <v>9.4791166360597062E-2</v>
      </c>
    </row>
    <row r="1965" spans="1:45" x14ac:dyDescent="0.25">
      <c r="A1965" s="4">
        <v>43770</v>
      </c>
      <c r="B1965" t="s">
        <v>117</v>
      </c>
      <c r="C1965">
        <f>VLOOKUP(Table1[[#This Row],[Building]],Building_Areas,2,FALSE)</f>
        <v>63711</v>
      </c>
      <c r="D1965">
        <v>0</v>
      </c>
      <c r="I1965">
        <v>1770</v>
      </c>
      <c r="AF1965" s="9">
        <f>SUMIF(Table1[[#Headers],[Steam Consumption]:[CHW Consumption_2]], "Elec*",D1965:AE1965)</f>
        <v>1770</v>
      </c>
      <c r="AG1965" s="9">
        <f>SUMIF(Table1[[#Headers],[Steam Consumption]:[CHW Consumption_2]], "Gas*",D1965:AE1965)</f>
        <v>0</v>
      </c>
      <c r="AH1965" s="9">
        <f>SUMIF(Table1[[#Headers],[Steam Consumption]:[CHW Consumption_2]], "Steam*",D1965:AE1965)</f>
        <v>0</v>
      </c>
      <c r="AI1965" s="9">
        <f>SUMIF(Table1[[#Headers],[Steam Consumption]:[CHW Consumption_2]], "HW *",D1965:AE1965)</f>
        <v>0</v>
      </c>
      <c r="AJ1965" s="9">
        <f>SUMIF(Table1[[#Headers],[Steam Consumption]:[CHW Consumption_2]], "CHW*",D1965:AE1965)</f>
        <v>0</v>
      </c>
      <c r="AK1965" s="9">
        <f>SUMIF(Table1[[#Headers],[Steam Consumption]:[CHW Consumption_2]], "DW*",D1965:AE1965)</f>
        <v>0</v>
      </c>
      <c r="AL1965" s="9">
        <f>Table1[[#This Row],[Total Elec Consumption]]*3.412</f>
        <v>6039.24</v>
      </c>
      <c r="AM1965" s="9">
        <f>Table1[[#This Row],[Total Gas Consumption]]*1</f>
        <v>0</v>
      </c>
      <c r="AN1965" s="9">
        <f>Table1[[#This Row],[Total Steam Consumption]]*950/1000</f>
        <v>0</v>
      </c>
      <c r="AO1965" s="9">
        <f>Table1[[#This Row],[Total HW Consumption]]</f>
        <v>0</v>
      </c>
      <c r="AP1965" s="9">
        <f>Table1[[#This Row],[Total CHW Consumption]]</f>
        <v>0</v>
      </c>
      <c r="AQ1965" s="9">
        <f>Table1[[#This Row],[Total DW Consumption]]*0</f>
        <v>0</v>
      </c>
      <c r="AR1965" s="9">
        <f>SUM(Table1[[#This Row],[Total Elec Energy]:[Total DW Energy]])</f>
        <v>6039.24</v>
      </c>
      <c r="AS1965" s="7">
        <f>IFERROR(Table1[[#This Row],[Total Building Energy (kBTU)]]/Table1[[#This Row],[Building Area]],0)</f>
        <v>9.4791166360597062E-2</v>
      </c>
    </row>
    <row r="1966" spans="1:45" x14ac:dyDescent="0.25">
      <c r="A1966" s="4">
        <v>43862</v>
      </c>
      <c r="B1966" t="s">
        <v>117</v>
      </c>
      <c r="C1966">
        <f>VLOOKUP(Table1[[#This Row],[Building]],Building_Areas,2,FALSE)</f>
        <v>63711</v>
      </c>
      <c r="D1966">
        <v>0</v>
      </c>
      <c r="I1966">
        <v>1727.76</v>
      </c>
      <c r="AF1966" s="9">
        <f>SUMIF(Table1[[#Headers],[Steam Consumption]:[CHW Consumption_2]], "Elec*",D1966:AE1966)</f>
        <v>1727.76</v>
      </c>
      <c r="AG1966" s="9">
        <f>SUMIF(Table1[[#Headers],[Steam Consumption]:[CHW Consumption_2]], "Gas*",D1966:AE1966)</f>
        <v>0</v>
      </c>
      <c r="AH1966" s="9">
        <f>SUMIF(Table1[[#Headers],[Steam Consumption]:[CHW Consumption_2]], "Steam*",D1966:AE1966)</f>
        <v>0</v>
      </c>
      <c r="AI1966" s="9">
        <f>SUMIF(Table1[[#Headers],[Steam Consumption]:[CHW Consumption_2]], "HW *",D1966:AE1966)</f>
        <v>0</v>
      </c>
      <c r="AJ1966" s="9">
        <f>SUMIF(Table1[[#Headers],[Steam Consumption]:[CHW Consumption_2]], "CHW*",D1966:AE1966)</f>
        <v>0</v>
      </c>
      <c r="AK1966" s="9">
        <f>SUMIF(Table1[[#Headers],[Steam Consumption]:[CHW Consumption_2]], "DW*",D1966:AE1966)</f>
        <v>0</v>
      </c>
      <c r="AL1966" s="9">
        <f>Table1[[#This Row],[Total Elec Consumption]]*3.412</f>
        <v>5895.1171199999999</v>
      </c>
      <c r="AM1966" s="9">
        <f>Table1[[#This Row],[Total Gas Consumption]]*1</f>
        <v>0</v>
      </c>
      <c r="AN1966" s="9">
        <f>Table1[[#This Row],[Total Steam Consumption]]*950/1000</f>
        <v>0</v>
      </c>
      <c r="AO1966" s="9">
        <f>Table1[[#This Row],[Total HW Consumption]]</f>
        <v>0</v>
      </c>
      <c r="AP1966" s="9">
        <f>Table1[[#This Row],[Total CHW Consumption]]</f>
        <v>0</v>
      </c>
      <c r="AQ1966" s="9">
        <f>Table1[[#This Row],[Total DW Consumption]]*0</f>
        <v>0</v>
      </c>
      <c r="AR1966" s="9">
        <f>SUM(Table1[[#This Row],[Total Elec Energy]:[Total DW Energy]])</f>
        <v>5895.1171199999999</v>
      </c>
      <c r="AS1966" s="7">
        <f>IFERROR(Table1[[#This Row],[Total Building Energy (kBTU)]]/Table1[[#This Row],[Building Area]],0)</f>
        <v>9.2529031407449266E-2</v>
      </c>
    </row>
    <row r="1967" spans="1:45" x14ac:dyDescent="0.25">
      <c r="A1967" s="4">
        <v>43344</v>
      </c>
      <c r="B1967" t="s">
        <v>117</v>
      </c>
      <c r="C1967">
        <f>VLOOKUP(Table1[[#This Row],[Building]],Building_Areas,2,FALSE)</f>
        <v>63711</v>
      </c>
      <c r="D1967">
        <v>0</v>
      </c>
      <c r="I1967">
        <v>1722</v>
      </c>
      <c r="AF1967" s="9">
        <f>SUMIF(Table1[[#Headers],[Steam Consumption]:[CHW Consumption_2]], "Elec*",D1967:AE1967)</f>
        <v>1722</v>
      </c>
      <c r="AG1967" s="9">
        <f>SUMIF(Table1[[#Headers],[Steam Consumption]:[CHW Consumption_2]], "Gas*",D1967:AE1967)</f>
        <v>0</v>
      </c>
      <c r="AH1967" s="9">
        <f>SUMIF(Table1[[#Headers],[Steam Consumption]:[CHW Consumption_2]], "Steam*",D1967:AE1967)</f>
        <v>0</v>
      </c>
      <c r="AI1967" s="9">
        <f>SUMIF(Table1[[#Headers],[Steam Consumption]:[CHW Consumption_2]], "HW *",D1967:AE1967)</f>
        <v>0</v>
      </c>
      <c r="AJ1967" s="9">
        <f>SUMIF(Table1[[#Headers],[Steam Consumption]:[CHW Consumption_2]], "CHW*",D1967:AE1967)</f>
        <v>0</v>
      </c>
      <c r="AK1967" s="9">
        <f>SUMIF(Table1[[#Headers],[Steam Consumption]:[CHW Consumption_2]], "DW*",D1967:AE1967)</f>
        <v>0</v>
      </c>
      <c r="AL1967" s="9">
        <f>Table1[[#This Row],[Total Elec Consumption]]*3.412</f>
        <v>5875.4639999999999</v>
      </c>
      <c r="AM1967" s="9">
        <f>Table1[[#This Row],[Total Gas Consumption]]*1</f>
        <v>0</v>
      </c>
      <c r="AN1967" s="9">
        <f>Table1[[#This Row],[Total Steam Consumption]]*950/1000</f>
        <v>0</v>
      </c>
      <c r="AO1967" s="9">
        <f>Table1[[#This Row],[Total HW Consumption]]</f>
        <v>0</v>
      </c>
      <c r="AP1967" s="9">
        <f>Table1[[#This Row],[Total CHW Consumption]]</f>
        <v>0</v>
      </c>
      <c r="AQ1967" s="9">
        <f>Table1[[#This Row],[Total DW Consumption]]*0</f>
        <v>0</v>
      </c>
      <c r="AR1967" s="9">
        <f>SUM(Table1[[#This Row],[Total Elec Energy]:[Total DW Energy]])</f>
        <v>5875.4639999999999</v>
      </c>
      <c r="AS1967" s="7">
        <f>IFERROR(Table1[[#This Row],[Total Building Energy (kBTU)]]/Table1[[#This Row],[Building Area]],0)</f>
        <v>9.2220558459292737E-2</v>
      </c>
    </row>
    <row r="1968" spans="1:45" x14ac:dyDescent="0.25">
      <c r="A1968" s="4">
        <v>43497</v>
      </c>
      <c r="B1968" t="s">
        <v>117</v>
      </c>
      <c r="C1968">
        <f>VLOOKUP(Table1[[#This Row],[Building]],Building_Areas,2,FALSE)</f>
        <v>63711</v>
      </c>
      <c r="D1968">
        <v>0</v>
      </c>
      <c r="I1968">
        <v>1652</v>
      </c>
      <c r="AF1968" s="9">
        <f>SUMIF(Table1[[#Headers],[Steam Consumption]:[CHW Consumption_2]], "Elec*",D1968:AE1968)</f>
        <v>1652</v>
      </c>
      <c r="AG1968" s="9">
        <f>SUMIF(Table1[[#Headers],[Steam Consumption]:[CHW Consumption_2]], "Gas*",D1968:AE1968)</f>
        <v>0</v>
      </c>
      <c r="AH1968" s="9">
        <f>SUMIF(Table1[[#Headers],[Steam Consumption]:[CHW Consumption_2]], "Steam*",D1968:AE1968)</f>
        <v>0</v>
      </c>
      <c r="AI1968" s="9">
        <f>SUMIF(Table1[[#Headers],[Steam Consumption]:[CHW Consumption_2]], "HW *",D1968:AE1968)</f>
        <v>0</v>
      </c>
      <c r="AJ1968" s="9">
        <f>SUMIF(Table1[[#Headers],[Steam Consumption]:[CHW Consumption_2]], "CHW*",D1968:AE1968)</f>
        <v>0</v>
      </c>
      <c r="AK1968" s="9">
        <f>SUMIF(Table1[[#Headers],[Steam Consumption]:[CHW Consumption_2]], "DW*",D1968:AE1968)</f>
        <v>0</v>
      </c>
      <c r="AL1968" s="9">
        <f>Table1[[#This Row],[Total Elec Consumption]]*3.412</f>
        <v>5636.6239999999998</v>
      </c>
      <c r="AM1968" s="9">
        <f>Table1[[#This Row],[Total Gas Consumption]]*1</f>
        <v>0</v>
      </c>
      <c r="AN1968" s="9">
        <f>Table1[[#This Row],[Total Steam Consumption]]*950/1000</f>
        <v>0</v>
      </c>
      <c r="AO1968" s="9">
        <f>Table1[[#This Row],[Total HW Consumption]]</f>
        <v>0</v>
      </c>
      <c r="AP1968" s="9">
        <f>Table1[[#This Row],[Total CHW Consumption]]</f>
        <v>0</v>
      </c>
      <c r="AQ1968" s="9">
        <f>Table1[[#This Row],[Total DW Consumption]]*0</f>
        <v>0</v>
      </c>
      <c r="AR1968" s="9">
        <f>SUM(Table1[[#This Row],[Total Elec Energy]:[Total DW Energy]])</f>
        <v>5636.6239999999998</v>
      </c>
      <c r="AS1968" s="7">
        <f>IFERROR(Table1[[#This Row],[Total Building Energy (kBTU)]]/Table1[[#This Row],[Building Area]],0)</f>
        <v>8.8471755269890595E-2</v>
      </c>
    </row>
    <row r="1969" spans="1:45" x14ac:dyDescent="0.25">
      <c r="A1969" s="4">
        <v>43313</v>
      </c>
      <c r="B1969" t="s">
        <v>117</v>
      </c>
      <c r="C1969">
        <f>VLOOKUP(Table1[[#This Row],[Building]],Building_Areas,2,FALSE)</f>
        <v>63711</v>
      </c>
      <c r="I1969">
        <v>1643</v>
      </c>
      <c r="AF1969" s="9">
        <f>SUMIF(Table1[[#Headers],[Steam Consumption]:[CHW Consumption_2]], "Elec*",D1969:AE1969)</f>
        <v>1643</v>
      </c>
      <c r="AG1969" s="9">
        <f>SUMIF(Table1[[#Headers],[Steam Consumption]:[CHW Consumption_2]], "Gas*",D1969:AE1969)</f>
        <v>0</v>
      </c>
      <c r="AH1969" s="9">
        <f>SUMIF(Table1[[#Headers],[Steam Consumption]:[CHW Consumption_2]], "Steam*",D1969:AE1969)</f>
        <v>0</v>
      </c>
      <c r="AI1969" s="9">
        <f>SUMIF(Table1[[#Headers],[Steam Consumption]:[CHW Consumption_2]], "HW *",D1969:AE1969)</f>
        <v>0</v>
      </c>
      <c r="AJ1969" s="9">
        <f>SUMIF(Table1[[#Headers],[Steam Consumption]:[CHW Consumption_2]], "CHW*",D1969:AE1969)</f>
        <v>0</v>
      </c>
      <c r="AK1969" s="9">
        <f>SUMIF(Table1[[#Headers],[Steam Consumption]:[CHW Consumption_2]], "DW*",D1969:AE1969)</f>
        <v>0</v>
      </c>
      <c r="AL1969" s="9">
        <f>Table1[[#This Row],[Total Elec Consumption]]*3.412</f>
        <v>5605.9160000000002</v>
      </c>
      <c r="AM1969" s="9">
        <f>Table1[[#This Row],[Total Gas Consumption]]*1</f>
        <v>0</v>
      </c>
      <c r="AN1969" s="9">
        <f>Table1[[#This Row],[Total Steam Consumption]]*950/1000</f>
        <v>0</v>
      </c>
      <c r="AO1969" s="9">
        <f>Table1[[#This Row],[Total HW Consumption]]</f>
        <v>0</v>
      </c>
      <c r="AP1969" s="9">
        <f>Table1[[#This Row],[Total CHW Consumption]]</f>
        <v>0</v>
      </c>
      <c r="AQ1969" s="9">
        <f>Table1[[#This Row],[Total DW Consumption]]*0</f>
        <v>0</v>
      </c>
      <c r="AR1969" s="9">
        <f>SUM(Table1[[#This Row],[Total Elec Energy]:[Total DW Energy]])</f>
        <v>5605.9160000000002</v>
      </c>
      <c r="AS1969" s="7">
        <f>IFERROR(Table1[[#This Row],[Total Building Energy (kBTU)]]/Table1[[#This Row],[Building Area]],0)</f>
        <v>8.798976628839604E-2</v>
      </c>
    </row>
    <row r="1970" spans="1:45" x14ac:dyDescent="0.25">
      <c r="A1970" s="4">
        <v>43313</v>
      </c>
      <c r="B1970" t="s">
        <v>102</v>
      </c>
      <c r="C1970">
        <f>VLOOKUP(Table1[[#This Row],[Building]],Building_Areas,2,FALSE)</f>
        <v>63154.99</v>
      </c>
      <c r="D1970">
        <v>0</v>
      </c>
      <c r="E1970">
        <v>750.21428571426077</v>
      </c>
      <c r="F1970">
        <v>2559.7311428570579</v>
      </c>
      <c r="G1970">
        <v>4.0530934096382837E-2</v>
      </c>
      <c r="AF1970" s="9">
        <f>SUMIF(Table1[[#Headers],[Steam Consumption]:[CHW Consumption_2]], "Elec*",D1970:AE1970)</f>
        <v>750.21428571426077</v>
      </c>
      <c r="AG1970" s="9">
        <f>SUMIF(Table1[[#Headers],[Steam Consumption]:[CHW Consumption_2]], "Gas*",D1970:AE1970)</f>
        <v>0</v>
      </c>
      <c r="AH1970" s="9">
        <f>SUMIF(Table1[[#Headers],[Steam Consumption]:[CHW Consumption_2]], "Steam*",D1970:AE1970)</f>
        <v>0</v>
      </c>
      <c r="AI1970" s="9">
        <f>SUMIF(Table1[[#Headers],[Steam Consumption]:[CHW Consumption_2]], "HW *",D1970:AE1970)</f>
        <v>0</v>
      </c>
      <c r="AJ1970" s="9">
        <f>SUMIF(Table1[[#Headers],[Steam Consumption]:[CHW Consumption_2]], "CHW*",D1970:AE1970)</f>
        <v>0</v>
      </c>
      <c r="AK1970" s="9">
        <f>SUMIF(Table1[[#Headers],[Steam Consumption]:[CHW Consumption_2]], "DW*",D1970:AE1970)</f>
        <v>0</v>
      </c>
      <c r="AL1970" s="9">
        <f>Table1[[#This Row],[Total Elec Consumption]]*3.412</f>
        <v>2559.7311428570579</v>
      </c>
      <c r="AM1970" s="9">
        <f>Table1[[#This Row],[Total Gas Consumption]]*1</f>
        <v>0</v>
      </c>
      <c r="AN1970" s="9">
        <f>Table1[[#This Row],[Total Steam Consumption]]*950/1000</f>
        <v>0</v>
      </c>
      <c r="AO1970" s="9">
        <f>Table1[[#This Row],[Total HW Consumption]]</f>
        <v>0</v>
      </c>
      <c r="AP1970" s="9">
        <f>Table1[[#This Row],[Total CHW Consumption]]</f>
        <v>0</v>
      </c>
      <c r="AQ1970" s="9">
        <f>Table1[[#This Row],[Total DW Consumption]]*0</f>
        <v>0</v>
      </c>
      <c r="AR1970" s="9">
        <f>SUM(Table1[[#This Row],[Total Elec Energy]:[Total DW Energy]])</f>
        <v>2559.7311428570579</v>
      </c>
      <c r="AS1970" s="7">
        <f>IFERROR(Table1[[#This Row],[Total Building Energy (kBTU)]]/Table1[[#This Row],[Building Area]],0)</f>
        <v>4.0530940514075894E-2</v>
      </c>
    </row>
    <row r="1971" spans="1:45" x14ac:dyDescent="0.25">
      <c r="A1971" s="4">
        <v>43344</v>
      </c>
      <c r="B1971" t="s">
        <v>102</v>
      </c>
      <c r="C1971">
        <f>VLOOKUP(Table1[[#This Row],[Building]],Building_Areas,2,FALSE)</f>
        <v>63154.99</v>
      </c>
      <c r="D1971">
        <v>0</v>
      </c>
      <c r="E1971">
        <v>736.07142857142856</v>
      </c>
      <c r="F1971">
        <v>2511.4757142857138</v>
      </c>
      <c r="G1971">
        <v>3.9766854790368372E-2</v>
      </c>
      <c r="AF1971" s="9">
        <f>SUMIF(Table1[[#Headers],[Steam Consumption]:[CHW Consumption_2]], "Elec*",D1971:AE1971)</f>
        <v>736.07142857142856</v>
      </c>
      <c r="AG1971" s="9">
        <f>SUMIF(Table1[[#Headers],[Steam Consumption]:[CHW Consumption_2]], "Gas*",D1971:AE1971)</f>
        <v>0</v>
      </c>
      <c r="AH1971" s="9">
        <f>SUMIF(Table1[[#Headers],[Steam Consumption]:[CHW Consumption_2]], "Steam*",D1971:AE1971)</f>
        <v>0</v>
      </c>
      <c r="AI1971" s="9">
        <f>SUMIF(Table1[[#Headers],[Steam Consumption]:[CHW Consumption_2]], "HW *",D1971:AE1971)</f>
        <v>0</v>
      </c>
      <c r="AJ1971" s="9">
        <f>SUMIF(Table1[[#Headers],[Steam Consumption]:[CHW Consumption_2]], "CHW*",D1971:AE1971)</f>
        <v>0</v>
      </c>
      <c r="AK1971" s="9">
        <f>SUMIF(Table1[[#Headers],[Steam Consumption]:[CHW Consumption_2]], "DW*",D1971:AE1971)</f>
        <v>0</v>
      </c>
      <c r="AL1971" s="9">
        <f>Table1[[#This Row],[Total Elec Consumption]]*3.412</f>
        <v>2511.4757142857143</v>
      </c>
      <c r="AM1971" s="9">
        <f>Table1[[#This Row],[Total Gas Consumption]]*1</f>
        <v>0</v>
      </c>
      <c r="AN1971" s="9">
        <f>Table1[[#This Row],[Total Steam Consumption]]*950/1000</f>
        <v>0</v>
      </c>
      <c r="AO1971" s="9">
        <f>Table1[[#This Row],[Total HW Consumption]]</f>
        <v>0</v>
      </c>
      <c r="AP1971" s="9">
        <f>Table1[[#This Row],[Total CHW Consumption]]</f>
        <v>0</v>
      </c>
      <c r="AQ1971" s="9">
        <f>Table1[[#This Row],[Total DW Consumption]]*0</f>
        <v>0</v>
      </c>
      <c r="AR1971" s="9">
        <f>SUM(Table1[[#This Row],[Total Elec Energy]:[Total DW Energy]])</f>
        <v>2511.4757142857143</v>
      </c>
      <c r="AS1971" s="7">
        <f>IFERROR(Table1[[#This Row],[Total Building Energy (kBTU)]]/Table1[[#This Row],[Building Area]],0)</f>
        <v>3.9766861087076638E-2</v>
      </c>
    </row>
    <row r="1972" spans="1:45" x14ac:dyDescent="0.25">
      <c r="A1972" s="4">
        <v>44682</v>
      </c>
      <c r="B1972" t="s">
        <v>102</v>
      </c>
      <c r="C1972">
        <f>VLOOKUP(Table1[[#This Row],[Building]],Building_Areas,2,FALSE)</f>
        <v>63154.99</v>
      </c>
      <c r="D1972">
        <v>0</v>
      </c>
      <c r="E1972">
        <v>604.5</v>
      </c>
      <c r="F1972">
        <v>2062.5540000000001</v>
      </c>
      <c r="G1972">
        <v>3.2658601852584908E-2</v>
      </c>
      <c r="AF1972" s="9">
        <f>SUMIF(Table1[[#Headers],[Steam Consumption]:[CHW Consumption_2]], "Elec*",D1972:AE1972)</f>
        <v>604.5</v>
      </c>
      <c r="AG1972" s="9">
        <f>SUMIF(Table1[[#Headers],[Steam Consumption]:[CHW Consumption_2]], "Gas*",D1972:AE1972)</f>
        <v>0</v>
      </c>
      <c r="AH1972" s="9">
        <f>SUMIF(Table1[[#Headers],[Steam Consumption]:[CHW Consumption_2]], "Steam*",D1972:AE1972)</f>
        <v>0</v>
      </c>
      <c r="AI1972" s="9">
        <f>SUMIF(Table1[[#Headers],[Steam Consumption]:[CHW Consumption_2]], "HW *",D1972:AE1972)</f>
        <v>0</v>
      </c>
      <c r="AJ1972" s="9">
        <f>SUMIF(Table1[[#Headers],[Steam Consumption]:[CHW Consumption_2]], "CHW*",D1972:AE1972)</f>
        <v>0</v>
      </c>
      <c r="AK1972" s="9">
        <f>SUMIF(Table1[[#Headers],[Steam Consumption]:[CHW Consumption_2]], "DW*",D1972:AE1972)</f>
        <v>0</v>
      </c>
      <c r="AL1972" s="9">
        <f>Table1[[#This Row],[Total Elec Consumption]]*3.412</f>
        <v>2062.5540000000001</v>
      </c>
      <c r="AM1972" s="9">
        <f>Table1[[#This Row],[Total Gas Consumption]]*1</f>
        <v>0</v>
      </c>
      <c r="AN1972" s="9">
        <f>Table1[[#This Row],[Total Steam Consumption]]*950/1000</f>
        <v>0</v>
      </c>
      <c r="AO1972" s="9">
        <f>Table1[[#This Row],[Total HW Consumption]]</f>
        <v>0</v>
      </c>
      <c r="AP1972" s="9">
        <f>Table1[[#This Row],[Total CHW Consumption]]</f>
        <v>0</v>
      </c>
      <c r="AQ1972" s="9">
        <f>Table1[[#This Row],[Total DW Consumption]]*0</f>
        <v>0</v>
      </c>
      <c r="AR1972" s="9">
        <f>SUM(Table1[[#This Row],[Total Elec Energy]:[Total DW Energy]])</f>
        <v>2062.5540000000001</v>
      </c>
      <c r="AS1972" s="7">
        <f>IFERROR(Table1[[#This Row],[Total Building Energy (kBTU)]]/Table1[[#This Row],[Building Area]],0)</f>
        <v>3.2658607023768035E-2</v>
      </c>
    </row>
    <row r="1973" spans="1:45" x14ac:dyDescent="0.25">
      <c r="A1973" s="4">
        <v>43101</v>
      </c>
      <c r="B1973" t="s">
        <v>102</v>
      </c>
      <c r="C1973">
        <f>VLOOKUP(Table1[[#This Row],[Building]],Building_Areas,2,FALSE)</f>
        <v>63154.99</v>
      </c>
      <c r="D1973">
        <v>0</v>
      </c>
      <c r="E1973">
        <v>586.78571428571422</v>
      </c>
      <c r="F1973">
        <v>2002.1128571428569</v>
      </c>
      <c r="G1973">
        <v>3.1701573226868132E-2</v>
      </c>
      <c r="AF1973" s="9">
        <f>SUMIF(Table1[[#Headers],[Steam Consumption]:[CHW Consumption_2]], "Elec*",D1973:AE1973)</f>
        <v>586.78571428571422</v>
      </c>
      <c r="AG1973" s="9">
        <f>SUMIF(Table1[[#Headers],[Steam Consumption]:[CHW Consumption_2]], "Gas*",D1973:AE1973)</f>
        <v>0</v>
      </c>
      <c r="AH1973" s="9">
        <f>SUMIF(Table1[[#Headers],[Steam Consumption]:[CHW Consumption_2]], "Steam*",D1973:AE1973)</f>
        <v>0</v>
      </c>
      <c r="AI1973" s="9">
        <f>SUMIF(Table1[[#Headers],[Steam Consumption]:[CHW Consumption_2]], "HW *",D1973:AE1973)</f>
        <v>0</v>
      </c>
      <c r="AJ1973" s="9">
        <f>SUMIF(Table1[[#Headers],[Steam Consumption]:[CHW Consumption_2]], "CHW*",D1973:AE1973)</f>
        <v>0</v>
      </c>
      <c r="AK1973" s="9">
        <f>SUMIF(Table1[[#Headers],[Steam Consumption]:[CHW Consumption_2]], "DW*",D1973:AE1973)</f>
        <v>0</v>
      </c>
      <c r="AL1973" s="9">
        <f>Table1[[#This Row],[Total Elec Consumption]]*3.412</f>
        <v>2002.1128571428569</v>
      </c>
      <c r="AM1973" s="9">
        <f>Table1[[#This Row],[Total Gas Consumption]]*1</f>
        <v>0</v>
      </c>
      <c r="AN1973" s="9">
        <f>Table1[[#This Row],[Total Steam Consumption]]*950/1000</f>
        <v>0</v>
      </c>
      <c r="AO1973" s="9">
        <f>Table1[[#This Row],[Total HW Consumption]]</f>
        <v>0</v>
      </c>
      <c r="AP1973" s="9">
        <f>Table1[[#This Row],[Total CHW Consumption]]</f>
        <v>0</v>
      </c>
      <c r="AQ1973" s="9">
        <f>Table1[[#This Row],[Total DW Consumption]]*0</f>
        <v>0</v>
      </c>
      <c r="AR1973" s="9">
        <f>SUM(Table1[[#This Row],[Total Elec Energy]:[Total DW Energy]])</f>
        <v>2002.1128571428569</v>
      </c>
      <c r="AS1973" s="7">
        <f>IFERROR(Table1[[#This Row],[Total Building Energy (kBTU)]]/Table1[[#This Row],[Building Area]],0)</f>
        <v>3.1701578246514754E-2</v>
      </c>
    </row>
    <row r="1974" spans="1:45" x14ac:dyDescent="0.25">
      <c r="A1974" s="4">
        <v>43160</v>
      </c>
      <c r="B1974" t="s">
        <v>102</v>
      </c>
      <c r="C1974">
        <f>VLOOKUP(Table1[[#This Row],[Building]],Building_Areas,2,FALSE)</f>
        <v>63154.99</v>
      </c>
      <c r="D1974">
        <v>0</v>
      </c>
      <c r="E1974">
        <v>524.78571428571422</v>
      </c>
      <c r="F1974">
        <v>1790.568857142857</v>
      </c>
      <c r="G1974">
        <v>2.8351973036859421E-2</v>
      </c>
      <c r="AF1974" s="9">
        <f>SUMIF(Table1[[#Headers],[Steam Consumption]:[CHW Consumption_2]], "Elec*",D1974:AE1974)</f>
        <v>524.78571428571422</v>
      </c>
      <c r="AG1974" s="9">
        <f>SUMIF(Table1[[#Headers],[Steam Consumption]:[CHW Consumption_2]], "Gas*",D1974:AE1974)</f>
        <v>0</v>
      </c>
      <c r="AH1974" s="9">
        <f>SUMIF(Table1[[#Headers],[Steam Consumption]:[CHW Consumption_2]], "Steam*",D1974:AE1974)</f>
        <v>0</v>
      </c>
      <c r="AI1974" s="9">
        <f>SUMIF(Table1[[#Headers],[Steam Consumption]:[CHW Consumption_2]], "HW *",D1974:AE1974)</f>
        <v>0</v>
      </c>
      <c r="AJ1974" s="9">
        <f>SUMIF(Table1[[#Headers],[Steam Consumption]:[CHW Consumption_2]], "CHW*",D1974:AE1974)</f>
        <v>0</v>
      </c>
      <c r="AK1974" s="9">
        <f>SUMIF(Table1[[#Headers],[Steam Consumption]:[CHW Consumption_2]], "DW*",D1974:AE1974)</f>
        <v>0</v>
      </c>
      <c r="AL1974" s="9">
        <f>Table1[[#This Row],[Total Elec Consumption]]*3.412</f>
        <v>1790.5688571428568</v>
      </c>
      <c r="AM1974" s="9">
        <f>Table1[[#This Row],[Total Gas Consumption]]*1</f>
        <v>0</v>
      </c>
      <c r="AN1974" s="9">
        <f>Table1[[#This Row],[Total Steam Consumption]]*950/1000</f>
        <v>0</v>
      </c>
      <c r="AO1974" s="9">
        <f>Table1[[#This Row],[Total HW Consumption]]</f>
        <v>0</v>
      </c>
      <c r="AP1974" s="9">
        <f>Table1[[#This Row],[Total CHW Consumption]]</f>
        <v>0</v>
      </c>
      <c r="AQ1974" s="9">
        <f>Table1[[#This Row],[Total DW Consumption]]*0</f>
        <v>0</v>
      </c>
      <c r="AR1974" s="9">
        <f>SUM(Table1[[#This Row],[Total Elec Energy]:[Total DW Energy]])</f>
        <v>1790.5688571428568</v>
      </c>
      <c r="AS1974" s="7">
        <f>IFERROR(Table1[[#This Row],[Total Building Energy (kBTU)]]/Table1[[#This Row],[Building Area]],0)</f>
        <v>2.8351977526128291E-2</v>
      </c>
    </row>
    <row r="1975" spans="1:45" x14ac:dyDescent="0.25">
      <c r="A1975" s="4">
        <v>43132</v>
      </c>
      <c r="B1975" t="s">
        <v>102</v>
      </c>
      <c r="C1975">
        <f>VLOOKUP(Table1[[#This Row],[Building]],Building_Areas,2,FALSE)</f>
        <v>63154.99</v>
      </c>
      <c r="D1975">
        <v>0</v>
      </c>
      <c r="E1975">
        <v>499.00000000000011</v>
      </c>
      <c r="F1975">
        <v>1702.588</v>
      </c>
      <c r="G1975">
        <v>2.6958878948618481E-2</v>
      </c>
      <c r="AF1975" s="9">
        <f>SUMIF(Table1[[#Headers],[Steam Consumption]:[CHW Consumption_2]], "Elec*",D1975:AE1975)</f>
        <v>499.00000000000011</v>
      </c>
      <c r="AG1975" s="9">
        <f>SUMIF(Table1[[#Headers],[Steam Consumption]:[CHW Consumption_2]], "Gas*",D1975:AE1975)</f>
        <v>0</v>
      </c>
      <c r="AH1975" s="9">
        <f>SUMIF(Table1[[#Headers],[Steam Consumption]:[CHW Consumption_2]], "Steam*",D1975:AE1975)</f>
        <v>0</v>
      </c>
      <c r="AI1975" s="9">
        <f>SUMIF(Table1[[#Headers],[Steam Consumption]:[CHW Consumption_2]], "HW *",D1975:AE1975)</f>
        <v>0</v>
      </c>
      <c r="AJ1975" s="9">
        <f>SUMIF(Table1[[#Headers],[Steam Consumption]:[CHW Consumption_2]], "CHW*",D1975:AE1975)</f>
        <v>0</v>
      </c>
      <c r="AK1975" s="9">
        <f>SUMIF(Table1[[#Headers],[Steam Consumption]:[CHW Consumption_2]], "DW*",D1975:AE1975)</f>
        <v>0</v>
      </c>
      <c r="AL1975" s="9">
        <f>Table1[[#This Row],[Total Elec Consumption]]*3.412</f>
        <v>1702.5880000000004</v>
      </c>
      <c r="AM1975" s="9">
        <f>Table1[[#This Row],[Total Gas Consumption]]*1</f>
        <v>0</v>
      </c>
      <c r="AN1975" s="9">
        <f>Table1[[#This Row],[Total Steam Consumption]]*950/1000</f>
        <v>0</v>
      </c>
      <c r="AO1975" s="9">
        <f>Table1[[#This Row],[Total HW Consumption]]</f>
        <v>0</v>
      </c>
      <c r="AP1975" s="9">
        <f>Table1[[#This Row],[Total CHW Consumption]]</f>
        <v>0</v>
      </c>
      <c r="AQ1975" s="9">
        <f>Table1[[#This Row],[Total DW Consumption]]*0</f>
        <v>0</v>
      </c>
      <c r="AR1975" s="9">
        <f>SUM(Table1[[#This Row],[Total Elec Energy]:[Total DW Energy]])</f>
        <v>1702.5880000000004</v>
      </c>
      <c r="AS1975" s="7">
        <f>IFERROR(Table1[[#This Row],[Total Building Energy (kBTU)]]/Table1[[#This Row],[Building Area]],0)</f>
        <v>2.6958883217303976E-2</v>
      </c>
    </row>
    <row r="1976" spans="1:45" x14ac:dyDescent="0.25">
      <c r="A1976" s="4">
        <v>43435</v>
      </c>
      <c r="B1976" t="s">
        <v>102</v>
      </c>
      <c r="C1976">
        <f>VLOOKUP(Table1[[#This Row],[Building]],Building_Areas,2,FALSE)</f>
        <v>63154.99</v>
      </c>
      <c r="D1976">
        <v>0</v>
      </c>
      <c r="E1976">
        <v>498.20588235248567</v>
      </c>
      <c r="F1976">
        <v>1699.878470586681</v>
      </c>
      <c r="G1976">
        <v>2.6915976099860361E-2</v>
      </c>
      <c r="AF1976" s="9">
        <f>SUMIF(Table1[[#Headers],[Steam Consumption]:[CHW Consumption_2]], "Elec*",D1976:AE1976)</f>
        <v>498.20588235248567</v>
      </c>
      <c r="AG1976" s="9">
        <f>SUMIF(Table1[[#Headers],[Steam Consumption]:[CHW Consumption_2]], "Gas*",D1976:AE1976)</f>
        <v>0</v>
      </c>
      <c r="AH1976" s="9">
        <f>SUMIF(Table1[[#Headers],[Steam Consumption]:[CHW Consumption_2]], "Steam*",D1976:AE1976)</f>
        <v>0</v>
      </c>
      <c r="AI1976" s="9">
        <f>SUMIF(Table1[[#Headers],[Steam Consumption]:[CHW Consumption_2]], "HW *",D1976:AE1976)</f>
        <v>0</v>
      </c>
      <c r="AJ1976" s="9">
        <f>SUMIF(Table1[[#Headers],[Steam Consumption]:[CHW Consumption_2]], "CHW*",D1976:AE1976)</f>
        <v>0</v>
      </c>
      <c r="AK1976" s="9">
        <f>SUMIF(Table1[[#Headers],[Steam Consumption]:[CHW Consumption_2]], "DW*",D1976:AE1976)</f>
        <v>0</v>
      </c>
      <c r="AL1976" s="9">
        <f>Table1[[#This Row],[Total Elec Consumption]]*3.412</f>
        <v>1699.878470586681</v>
      </c>
      <c r="AM1976" s="9">
        <f>Table1[[#This Row],[Total Gas Consumption]]*1</f>
        <v>0</v>
      </c>
      <c r="AN1976" s="9">
        <f>Table1[[#This Row],[Total Steam Consumption]]*950/1000</f>
        <v>0</v>
      </c>
      <c r="AO1976" s="9">
        <f>Table1[[#This Row],[Total HW Consumption]]</f>
        <v>0</v>
      </c>
      <c r="AP1976" s="9">
        <f>Table1[[#This Row],[Total CHW Consumption]]</f>
        <v>0</v>
      </c>
      <c r="AQ1976" s="9">
        <f>Table1[[#This Row],[Total DW Consumption]]*0</f>
        <v>0</v>
      </c>
      <c r="AR1976" s="9">
        <f>SUM(Table1[[#This Row],[Total Elec Energy]:[Total DW Energy]])</f>
        <v>1699.878470586681</v>
      </c>
      <c r="AS1976" s="7">
        <f>IFERROR(Table1[[#This Row],[Total Building Energy (kBTU)]]/Table1[[#This Row],[Building Area]],0)</f>
        <v>2.6915980361752589E-2</v>
      </c>
    </row>
    <row r="1977" spans="1:45" x14ac:dyDescent="0.25">
      <c r="A1977" s="4">
        <v>43466</v>
      </c>
      <c r="B1977" t="s">
        <v>102</v>
      </c>
      <c r="C1977">
        <f>VLOOKUP(Table1[[#This Row],[Building]],Building_Areas,2,FALSE)</f>
        <v>63154.99</v>
      </c>
      <c r="D1977">
        <v>0</v>
      </c>
      <c r="E1977">
        <v>492.59411764750263</v>
      </c>
      <c r="F1977">
        <v>1680.7311294132789</v>
      </c>
      <c r="G1977">
        <v>2.6612795968858821E-2</v>
      </c>
      <c r="AF1977" s="9">
        <f>SUMIF(Table1[[#Headers],[Steam Consumption]:[CHW Consumption_2]], "Elec*",D1977:AE1977)</f>
        <v>492.59411764750263</v>
      </c>
      <c r="AG1977" s="9">
        <f>SUMIF(Table1[[#Headers],[Steam Consumption]:[CHW Consumption_2]], "Gas*",D1977:AE1977)</f>
        <v>0</v>
      </c>
      <c r="AH1977" s="9">
        <f>SUMIF(Table1[[#Headers],[Steam Consumption]:[CHW Consumption_2]], "Steam*",D1977:AE1977)</f>
        <v>0</v>
      </c>
      <c r="AI1977" s="9">
        <f>SUMIF(Table1[[#Headers],[Steam Consumption]:[CHW Consumption_2]], "HW *",D1977:AE1977)</f>
        <v>0</v>
      </c>
      <c r="AJ1977" s="9">
        <f>SUMIF(Table1[[#Headers],[Steam Consumption]:[CHW Consumption_2]], "CHW*",D1977:AE1977)</f>
        <v>0</v>
      </c>
      <c r="AK1977" s="9">
        <f>SUMIF(Table1[[#Headers],[Steam Consumption]:[CHW Consumption_2]], "DW*",D1977:AE1977)</f>
        <v>0</v>
      </c>
      <c r="AL1977" s="9">
        <f>Table1[[#This Row],[Total Elec Consumption]]*3.412</f>
        <v>1680.7311294132789</v>
      </c>
      <c r="AM1977" s="9">
        <f>Table1[[#This Row],[Total Gas Consumption]]*1</f>
        <v>0</v>
      </c>
      <c r="AN1977" s="9">
        <f>Table1[[#This Row],[Total Steam Consumption]]*950/1000</f>
        <v>0</v>
      </c>
      <c r="AO1977" s="9">
        <f>Table1[[#This Row],[Total HW Consumption]]</f>
        <v>0</v>
      </c>
      <c r="AP1977" s="9">
        <f>Table1[[#This Row],[Total CHW Consumption]]</f>
        <v>0</v>
      </c>
      <c r="AQ1977" s="9">
        <f>Table1[[#This Row],[Total DW Consumption]]*0</f>
        <v>0</v>
      </c>
      <c r="AR1977" s="9">
        <f>SUM(Table1[[#This Row],[Total Elec Energy]:[Total DW Energy]])</f>
        <v>1680.7311294132789</v>
      </c>
      <c r="AS1977" s="7">
        <f>IFERROR(Table1[[#This Row],[Total Building Energy (kBTU)]]/Table1[[#This Row],[Building Area]],0)</f>
        <v>2.6612800182745321E-2</v>
      </c>
    </row>
    <row r="1978" spans="1:45" x14ac:dyDescent="0.25">
      <c r="A1978" s="4">
        <v>43282</v>
      </c>
      <c r="B1978" t="s">
        <v>102</v>
      </c>
      <c r="C1978">
        <f>VLOOKUP(Table1[[#This Row],[Building]],Building_Areas,2,FALSE)</f>
        <v>63154.99</v>
      </c>
      <c r="D1978">
        <v>0</v>
      </c>
      <c r="E1978">
        <v>491.57142857112922</v>
      </c>
      <c r="F1978">
        <v>1677.241714284693</v>
      </c>
      <c r="G1978">
        <v>2.65575443636243E-2</v>
      </c>
      <c r="AF1978" s="9">
        <f>SUMIF(Table1[[#Headers],[Steam Consumption]:[CHW Consumption_2]], "Elec*",D1978:AE1978)</f>
        <v>491.57142857112922</v>
      </c>
      <c r="AG1978" s="9">
        <f>SUMIF(Table1[[#Headers],[Steam Consumption]:[CHW Consumption_2]], "Gas*",D1978:AE1978)</f>
        <v>0</v>
      </c>
      <c r="AH1978" s="9">
        <f>SUMIF(Table1[[#Headers],[Steam Consumption]:[CHW Consumption_2]], "Steam*",D1978:AE1978)</f>
        <v>0</v>
      </c>
      <c r="AI1978" s="9">
        <f>SUMIF(Table1[[#Headers],[Steam Consumption]:[CHW Consumption_2]], "HW *",D1978:AE1978)</f>
        <v>0</v>
      </c>
      <c r="AJ1978" s="9">
        <f>SUMIF(Table1[[#Headers],[Steam Consumption]:[CHW Consumption_2]], "CHW*",D1978:AE1978)</f>
        <v>0</v>
      </c>
      <c r="AK1978" s="9">
        <f>SUMIF(Table1[[#Headers],[Steam Consumption]:[CHW Consumption_2]], "DW*",D1978:AE1978)</f>
        <v>0</v>
      </c>
      <c r="AL1978" s="9">
        <f>Table1[[#This Row],[Total Elec Consumption]]*3.412</f>
        <v>1677.2417142846928</v>
      </c>
      <c r="AM1978" s="9">
        <f>Table1[[#This Row],[Total Gas Consumption]]*1</f>
        <v>0</v>
      </c>
      <c r="AN1978" s="9">
        <f>Table1[[#This Row],[Total Steam Consumption]]*950/1000</f>
        <v>0</v>
      </c>
      <c r="AO1978" s="9">
        <f>Table1[[#This Row],[Total HW Consumption]]</f>
        <v>0</v>
      </c>
      <c r="AP1978" s="9">
        <f>Table1[[#This Row],[Total CHW Consumption]]</f>
        <v>0</v>
      </c>
      <c r="AQ1978" s="9">
        <f>Table1[[#This Row],[Total DW Consumption]]*0</f>
        <v>0</v>
      </c>
      <c r="AR1978" s="9">
        <f>SUM(Table1[[#This Row],[Total Elec Energy]:[Total DW Energy]])</f>
        <v>1677.2417142846928</v>
      </c>
      <c r="AS1978" s="7">
        <f>IFERROR(Table1[[#This Row],[Total Building Energy (kBTU)]]/Table1[[#This Row],[Building Area]],0)</f>
        <v>2.6557548568762229E-2</v>
      </c>
    </row>
    <row r="1979" spans="1:45" x14ac:dyDescent="0.25">
      <c r="A1979" s="4">
        <v>43831</v>
      </c>
      <c r="B1979" t="s">
        <v>102</v>
      </c>
      <c r="C1979">
        <f>VLOOKUP(Table1[[#This Row],[Building]],Building_Areas,2,FALSE)</f>
        <v>63154.99</v>
      </c>
      <c r="D1979">
        <v>0</v>
      </c>
      <c r="E1979">
        <v>486.37931034482762</v>
      </c>
      <c r="F1979">
        <v>1659.5262068965519</v>
      </c>
      <c r="G1979">
        <v>2.627703597334418E-2</v>
      </c>
      <c r="AF1979" s="9">
        <f>SUMIF(Table1[[#Headers],[Steam Consumption]:[CHW Consumption_2]], "Elec*",D1979:AE1979)</f>
        <v>486.37931034482762</v>
      </c>
      <c r="AG1979" s="9">
        <f>SUMIF(Table1[[#Headers],[Steam Consumption]:[CHW Consumption_2]], "Gas*",D1979:AE1979)</f>
        <v>0</v>
      </c>
      <c r="AH1979" s="9">
        <f>SUMIF(Table1[[#Headers],[Steam Consumption]:[CHW Consumption_2]], "Steam*",D1979:AE1979)</f>
        <v>0</v>
      </c>
      <c r="AI1979" s="9">
        <f>SUMIF(Table1[[#Headers],[Steam Consumption]:[CHW Consumption_2]], "HW *",D1979:AE1979)</f>
        <v>0</v>
      </c>
      <c r="AJ1979" s="9">
        <f>SUMIF(Table1[[#Headers],[Steam Consumption]:[CHW Consumption_2]], "CHW*",D1979:AE1979)</f>
        <v>0</v>
      </c>
      <c r="AK1979" s="9">
        <f>SUMIF(Table1[[#Headers],[Steam Consumption]:[CHW Consumption_2]], "DW*",D1979:AE1979)</f>
        <v>0</v>
      </c>
      <c r="AL1979" s="9">
        <f>Table1[[#This Row],[Total Elec Consumption]]*3.412</f>
        <v>1659.5262068965517</v>
      </c>
      <c r="AM1979" s="9">
        <f>Table1[[#This Row],[Total Gas Consumption]]*1</f>
        <v>0</v>
      </c>
      <c r="AN1979" s="9">
        <f>Table1[[#This Row],[Total Steam Consumption]]*950/1000</f>
        <v>0</v>
      </c>
      <c r="AO1979" s="9">
        <f>Table1[[#This Row],[Total HW Consumption]]</f>
        <v>0</v>
      </c>
      <c r="AP1979" s="9">
        <f>Table1[[#This Row],[Total CHW Consumption]]</f>
        <v>0</v>
      </c>
      <c r="AQ1979" s="9">
        <f>Table1[[#This Row],[Total DW Consumption]]*0</f>
        <v>0</v>
      </c>
      <c r="AR1979" s="9">
        <f>SUM(Table1[[#This Row],[Total Elec Energy]:[Total DW Energy]])</f>
        <v>1659.5262068965517</v>
      </c>
      <c r="AS1979" s="7">
        <f>IFERROR(Table1[[#This Row],[Total Building Energy (kBTU)]]/Table1[[#This Row],[Building Area]],0)</f>
        <v>2.6277040134066235E-2</v>
      </c>
    </row>
    <row r="1980" spans="1:45" x14ac:dyDescent="0.25">
      <c r="A1980" s="4">
        <v>43739</v>
      </c>
      <c r="B1980" t="s">
        <v>102</v>
      </c>
      <c r="C1980">
        <f>VLOOKUP(Table1[[#This Row],[Building]],Building_Areas,2,FALSE)</f>
        <v>63154.99</v>
      </c>
      <c r="D1980">
        <v>0</v>
      </c>
      <c r="E1980">
        <v>473.55172413793099</v>
      </c>
      <c r="F1980">
        <v>1615.7584827586211</v>
      </c>
      <c r="G1980">
        <v>2.5584015244376861E-2</v>
      </c>
      <c r="AF1980" s="9">
        <f>SUMIF(Table1[[#Headers],[Steam Consumption]:[CHW Consumption_2]], "Elec*",D1980:AE1980)</f>
        <v>473.55172413793099</v>
      </c>
      <c r="AG1980" s="9">
        <f>SUMIF(Table1[[#Headers],[Steam Consumption]:[CHW Consumption_2]], "Gas*",D1980:AE1980)</f>
        <v>0</v>
      </c>
      <c r="AH1980" s="9">
        <f>SUMIF(Table1[[#Headers],[Steam Consumption]:[CHW Consumption_2]], "Steam*",D1980:AE1980)</f>
        <v>0</v>
      </c>
      <c r="AI1980" s="9">
        <f>SUMIF(Table1[[#Headers],[Steam Consumption]:[CHW Consumption_2]], "HW *",D1980:AE1980)</f>
        <v>0</v>
      </c>
      <c r="AJ1980" s="9">
        <f>SUMIF(Table1[[#Headers],[Steam Consumption]:[CHW Consumption_2]], "CHW*",D1980:AE1980)</f>
        <v>0</v>
      </c>
      <c r="AK1980" s="9">
        <f>SUMIF(Table1[[#Headers],[Steam Consumption]:[CHW Consumption_2]], "DW*",D1980:AE1980)</f>
        <v>0</v>
      </c>
      <c r="AL1980" s="9">
        <f>Table1[[#This Row],[Total Elec Consumption]]*3.412</f>
        <v>1615.7584827586204</v>
      </c>
      <c r="AM1980" s="9">
        <f>Table1[[#This Row],[Total Gas Consumption]]*1</f>
        <v>0</v>
      </c>
      <c r="AN1980" s="9">
        <f>Table1[[#This Row],[Total Steam Consumption]]*950/1000</f>
        <v>0</v>
      </c>
      <c r="AO1980" s="9">
        <f>Table1[[#This Row],[Total HW Consumption]]</f>
        <v>0</v>
      </c>
      <c r="AP1980" s="9">
        <f>Table1[[#This Row],[Total CHW Consumption]]</f>
        <v>0</v>
      </c>
      <c r="AQ1980" s="9">
        <f>Table1[[#This Row],[Total DW Consumption]]*0</f>
        <v>0</v>
      </c>
      <c r="AR1980" s="9">
        <f>SUM(Table1[[#This Row],[Total Elec Energy]:[Total DW Energy]])</f>
        <v>1615.7584827586204</v>
      </c>
      <c r="AS1980" s="7">
        <f>IFERROR(Table1[[#This Row],[Total Building Energy (kBTU)]]/Table1[[#This Row],[Building Area]],0)</f>
        <v>2.5584019295365582E-2</v>
      </c>
    </row>
    <row r="1981" spans="1:45" x14ac:dyDescent="0.25">
      <c r="A1981" s="4">
        <v>43770</v>
      </c>
      <c r="B1981" t="s">
        <v>102</v>
      </c>
      <c r="C1981">
        <f>VLOOKUP(Table1[[#This Row],[Building]],Building_Areas,2,FALSE)</f>
        <v>63154.99</v>
      </c>
      <c r="D1981">
        <v>0</v>
      </c>
      <c r="E1981">
        <v>471.42857142857139</v>
      </c>
      <c r="F1981">
        <v>1608.514285714286</v>
      </c>
      <c r="G1981">
        <v>2.5469310200527041E-2</v>
      </c>
      <c r="AF1981" s="9">
        <f>SUMIF(Table1[[#Headers],[Steam Consumption]:[CHW Consumption_2]], "Elec*",D1981:AE1981)</f>
        <v>471.42857142857139</v>
      </c>
      <c r="AG1981" s="9">
        <f>SUMIF(Table1[[#Headers],[Steam Consumption]:[CHW Consumption_2]], "Gas*",D1981:AE1981)</f>
        <v>0</v>
      </c>
      <c r="AH1981" s="9">
        <f>SUMIF(Table1[[#Headers],[Steam Consumption]:[CHW Consumption_2]], "Steam*",D1981:AE1981)</f>
        <v>0</v>
      </c>
      <c r="AI1981" s="9">
        <f>SUMIF(Table1[[#Headers],[Steam Consumption]:[CHW Consumption_2]], "HW *",D1981:AE1981)</f>
        <v>0</v>
      </c>
      <c r="AJ1981" s="9">
        <f>SUMIF(Table1[[#Headers],[Steam Consumption]:[CHW Consumption_2]], "CHW*",D1981:AE1981)</f>
        <v>0</v>
      </c>
      <c r="AK1981" s="9">
        <f>SUMIF(Table1[[#Headers],[Steam Consumption]:[CHW Consumption_2]], "DW*",D1981:AE1981)</f>
        <v>0</v>
      </c>
      <c r="AL1981" s="9">
        <f>Table1[[#This Row],[Total Elec Consumption]]*3.412</f>
        <v>1608.5142857142855</v>
      </c>
      <c r="AM1981" s="9">
        <f>Table1[[#This Row],[Total Gas Consumption]]*1</f>
        <v>0</v>
      </c>
      <c r="AN1981" s="9">
        <f>Table1[[#This Row],[Total Steam Consumption]]*950/1000</f>
        <v>0</v>
      </c>
      <c r="AO1981" s="9">
        <f>Table1[[#This Row],[Total HW Consumption]]</f>
        <v>0</v>
      </c>
      <c r="AP1981" s="9">
        <f>Table1[[#This Row],[Total CHW Consumption]]</f>
        <v>0</v>
      </c>
      <c r="AQ1981" s="9">
        <f>Table1[[#This Row],[Total DW Consumption]]*0</f>
        <v>0</v>
      </c>
      <c r="AR1981" s="9">
        <f>SUM(Table1[[#This Row],[Total Elec Energy]:[Total DW Energy]])</f>
        <v>1608.5142857142855</v>
      </c>
      <c r="AS1981" s="7">
        <f>IFERROR(Table1[[#This Row],[Total Building Energy (kBTU)]]/Table1[[#This Row],[Building Area]],0)</f>
        <v>2.5469314233353305E-2</v>
      </c>
    </row>
    <row r="1982" spans="1:45" x14ac:dyDescent="0.25">
      <c r="A1982" s="4">
        <v>43191</v>
      </c>
      <c r="B1982" t="s">
        <v>102</v>
      </c>
      <c r="C1982">
        <f>VLOOKUP(Table1[[#This Row],[Building]],Building_Areas,2,FALSE)</f>
        <v>63154.99</v>
      </c>
      <c r="D1982">
        <v>0</v>
      </c>
      <c r="E1982">
        <v>460</v>
      </c>
      <c r="F1982">
        <v>1569.52</v>
      </c>
      <c r="G1982">
        <v>2.4851872377483972E-2</v>
      </c>
      <c r="AF1982" s="9">
        <f>SUMIF(Table1[[#Headers],[Steam Consumption]:[CHW Consumption_2]], "Elec*",D1982:AE1982)</f>
        <v>460</v>
      </c>
      <c r="AG1982" s="9">
        <f>SUMIF(Table1[[#Headers],[Steam Consumption]:[CHW Consumption_2]], "Gas*",D1982:AE1982)</f>
        <v>0</v>
      </c>
      <c r="AH1982" s="9">
        <f>SUMIF(Table1[[#Headers],[Steam Consumption]:[CHW Consumption_2]], "Steam*",D1982:AE1982)</f>
        <v>0</v>
      </c>
      <c r="AI1982" s="9">
        <f>SUMIF(Table1[[#Headers],[Steam Consumption]:[CHW Consumption_2]], "HW *",D1982:AE1982)</f>
        <v>0</v>
      </c>
      <c r="AJ1982" s="9">
        <f>SUMIF(Table1[[#Headers],[Steam Consumption]:[CHW Consumption_2]], "CHW*",D1982:AE1982)</f>
        <v>0</v>
      </c>
      <c r="AK1982" s="9">
        <f>SUMIF(Table1[[#Headers],[Steam Consumption]:[CHW Consumption_2]], "DW*",D1982:AE1982)</f>
        <v>0</v>
      </c>
      <c r="AL1982" s="9">
        <f>Table1[[#This Row],[Total Elec Consumption]]*3.412</f>
        <v>1569.52</v>
      </c>
      <c r="AM1982" s="9">
        <f>Table1[[#This Row],[Total Gas Consumption]]*1</f>
        <v>0</v>
      </c>
      <c r="AN1982" s="9">
        <f>Table1[[#This Row],[Total Steam Consumption]]*950/1000</f>
        <v>0</v>
      </c>
      <c r="AO1982" s="9">
        <f>Table1[[#This Row],[Total HW Consumption]]</f>
        <v>0</v>
      </c>
      <c r="AP1982" s="9">
        <f>Table1[[#This Row],[Total CHW Consumption]]</f>
        <v>0</v>
      </c>
      <c r="AQ1982" s="9">
        <f>Table1[[#This Row],[Total DW Consumption]]*0</f>
        <v>0</v>
      </c>
      <c r="AR1982" s="9">
        <f>SUM(Table1[[#This Row],[Total Elec Energy]:[Total DW Energy]])</f>
        <v>1569.52</v>
      </c>
      <c r="AS1982" s="7">
        <f>IFERROR(Table1[[#This Row],[Total Building Energy (kBTU)]]/Table1[[#This Row],[Building Area]],0)</f>
        <v>2.4851876312544742E-2</v>
      </c>
    </row>
    <row r="1983" spans="1:45" x14ac:dyDescent="0.25">
      <c r="A1983" s="4">
        <v>43586</v>
      </c>
      <c r="B1983" t="s">
        <v>102</v>
      </c>
      <c r="C1983">
        <f>VLOOKUP(Table1[[#This Row],[Building]],Building_Areas,2,FALSE)</f>
        <v>63154.99</v>
      </c>
      <c r="D1983">
        <v>0</v>
      </c>
      <c r="E1983">
        <v>456.96296296296288</v>
      </c>
      <c r="F1983">
        <v>1559.15762962963</v>
      </c>
      <c r="G1983">
        <v>2.468779399302715E-2</v>
      </c>
      <c r="AF1983" s="9">
        <f>SUMIF(Table1[[#Headers],[Steam Consumption]:[CHW Consumption_2]], "Elec*",D1983:AE1983)</f>
        <v>456.96296296296288</v>
      </c>
      <c r="AG1983" s="9">
        <f>SUMIF(Table1[[#Headers],[Steam Consumption]:[CHW Consumption_2]], "Gas*",D1983:AE1983)</f>
        <v>0</v>
      </c>
      <c r="AH1983" s="9">
        <f>SUMIF(Table1[[#Headers],[Steam Consumption]:[CHW Consumption_2]], "Steam*",D1983:AE1983)</f>
        <v>0</v>
      </c>
      <c r="AI1983" s="9">
        <f>SUMIF(Table1[[#Headers],[Steam Consumption]:[CHW Consumption_2]], "HW *",D1983:AE1983)</f>
        <v>0</v>
      </c>
      <c r="AJ1983" s="9">
        <f>SUMIF(Table1[[#Headers],[Steam Consumption]:[CHW Consumption_2]], "CHW*",D1983:AE1983)</f>
        <v>0</v>
      </c>
      <c r="AK1983" s="9">
        <f>SUMIF(Table1[[#Headers],[Steam Consumption]:[CHW Consumption_2]], "DW*",D1983:AE1983)</f>
        <v>0</v>
      </c>
      <c r="AL1983" s="9">
        <f>Table1[[#This Row],[Total Elec Consumption]]*3.412</f>
        <v>1559.1576296296294</v>
      </c>
      <c r="AM1983" s="9">
        <f>Table1[[#This Row],[Total Gas Consumption]]*1</f>
        <v>0</v>
      </c>
      <c r="AN1983" s="9">
        <f>Table1[[#This Row],[Total Steam Consumption]]*950/1000</f>
        <v>0</v>
      </c>
      <c r="AO1983" s="9">
        <f>Table1[[#This Row],[Total HW Consumption]]</f>
        <v>0</v>
      </c>
      <c r="AP1983" s="9">
        <f>Table1[[#This Row],[Total CHW Consumption]]</f>
        <v>0</v>
      </c>
      <c r="AQ1983" s="9">
        <f>Table1[[#This Row],[Total DW Consumption]]*0</f>
        <v>0</v>
      </c>
      <c r="AR1983" s="9">
        <f>SUM(Table1[[#This Row],[Total Elec Energy]:[Total DW Energy]])</f>
        <v>1559.1576296296294</v>
      </c>
      <c r="AS1983" s="7">
        <f>IFERROR(Table1[[#This Row],[Total Building Energy (kBTU)]]/Table1[[#This Row],[Building Area]],0)</f>
        <v>2.4687797902107646E-2</v>
      </c>
    </row>
    <row r="1984" spans="1:45" x14ac:dyDescent="0.25">
      <c r="A1984" s="4">
        <v>43617</v>
      </c>
      <c r="B1984" t="s">
        <v>102</v>
      </c>
      <c r="C1984">
        <f>VLOOKUP(Table1[[#This Row],[Building]],Building_Areas,2,FALSE)</f>
        <v>63154.99</v>
      </c>
      <c r="D1984">
        <v>0</v>
      </c>
      <c r="E1984">
        <v>447.85714285714289</v>
      </c>
      <c r="F1984">
        <v>1528.088571428571</v>
      </c>
      <c r="G1984">
        <v>2.4195844690500699E-2</v>
      </c>
      <c r="AF1984" s="9">
        <f>SUMIF(Table1[[#Headers],[Steam Consumption]:[CHW Consumption_2]], "Elec*",D1984:AE1984)</f>
        <v>447.85714285714289</v>
      </c>
      <c r="AG1984" s="9">
        <f>SUMIF(Table1[[#Headers],[Steam Consumption]:[CHW Consumption_2]], "Gas*",D1984:AE1984)</f>
        <v>0</v>
      </c>
      <c r="AH1984" s="9">
        <f>SUMIF(Table1[[#Headers],[Steam Consumption]:[CHW Consumption_2]], "Steam*",D1984:AE1984)</f>
        <v>0</v>
      </c>
      <c r="AI1984" s="9">
        <f>SUMIF(Table1[[#Headers],[Steam Consumption]:[CHW Consumption_2]], "HW *",D1984:AE1984)</f>
        <v>0</v>
      </c>
      <c r="AJ1984" s="9">
        <f>SUMIF(Table1[[#Headers],[Steam Consumption]:[CHW Consumption_2]], "CHW*",D1984:AE1984)</f>
        <v>0</v>
      </c>
      <c r="AK1984" s="9">
        <f>SUMIF(Table1[[#Headers],[Steam Consumption]:[CHW Consumption_2]], "DW*",D1984:AE1984)</f>
        <v>0</v>
      </c>
      <c r="AL1984" s="9">
        <f>Table1[[#This Row],[Total Elec Consumption]]*3.412</f>
        <v>1528.0885714285714</v>
      </c>
      <c r="AM1984" s="9">
        <f>Table1[[#This Row],[Total Gas Consumption]]*1</f>
        <v>0</v>
      </c>
      <c r="AN1984" s="9">
        <f>Table1[[#This Row],[Total Steam Consumption]]*950/1000</f>
        <v>0</v>
      </c>
      <c r="AO1984" s="9">
        <f>Table1[[#This Row],[Total HW Consumption]]</f>
        <v>0</v>
      </c>
      <c r="AP1984" s="9">
        <f>Table1[[#This Row],[Total CHW Consumption]]</f>
        <v>0</v>
      </c>
      <c r="AQ1984" s="9">
        <f>Table1[[#This Row],[Total DW Consumption]]*0</f>
        <v>0</v>
      </c>
      <c r="AR1984" s="9">
        <f>SUM(Table1[[#This Row],[Total Elec Energy]:[Total DW Energy]])</f>
        <v>1528.0885714285714</v>
      </c>
      <c r="AS1984" s="7">
        <f>IFERROR(Table1[[#This Row],[Total Building Energy (kBTU)]]/Table1[[#This Row],[Building Area]],0)</f>
        <v>2.4195848521685642E-2</v>
      </c>
    </row>
    <row r="1985" spans="1:45" x14ac:dyDescent="0.25">
      <c r="A1985" s="4">
        <v>43862</v>
      </c>
      <c r="B1985" t="s">
        <v>102</v>
      </c>
      <c r="C1985">
        <f>VLOOKUP(Table1[[#This Row],[Building]],Building_Areas,2,FALSE)</f>
        <v>63154.99</v>
      </c>
      <c r="D1985">
        <v>0</v>
      </c>
      <c r="E1985">
        <v>440.8</v>
      </c>
      <c r="F1985">
        <v>1504.0096000000001</v>
      </c>
      <c r="G1985">
        <v>2.3814576834771589E-2</v>
      </c>
      <c r="AF1985" s="9">
        <f>SUMIF(Table1[[#Headers],[Steam Consumption]:[CHW Consumption_2]], "Elec*",D1985:AE1985)</f>
        <v>440.8</v>
      </c>
      <c r="AG1985" s="9">
        <f>SUMIF(Table1[[#Headers],[Steam Consumption]:[CHW Consumption_2]], "Gas*",D1985:AE1985)</f>
        <v>0</v>
      </c>
      <c r="AH1985" s="9">
        <f>SUMIF(Table1[[#Headers],[Steam Consumption]:[CHW Consumption_2]], "Steam*",D1985:AE1985)</f>
        <v>0</v>
      </c>
      <c r="AI1985" s="9">
        <f>SUMIF(Table1[[#Headers],[Steam Consumption]:[CHW Consumption_2]], "HW *",D1985:AE1985)</f>
        <v>0</v>
      </c>
      <c r="AJ1985" s="9">
        <f>SUMIF(Table1[[#Headers],[Steam Consumption]:[CHW Consumption_2]], "CHW*",D1985:AE1985)</f>
        <v>0</v>
      </c>
      <c r="AK1985" s="9">
        <f>SUMIF(Table1[[#Headers],[Steam Consumption]:[CHW Consumption_2]], "DW*",D1985:AE1985)</f>
        <v>0</v>
      </c>
      <c r="AL1985" s="9">
        <f>Table1[[#This Row],[Total Elec Consumption]]*3.412</f>
        <v>1504.0096000000001</v>
      </c>
      <c r="AM1985" s="9">
        <f>Table1[[#This Row],[Total Gas Consumption]]*1</f>
        <v>0</v>
      </c>
      <c r="AN1985" s="9">
        <f>Table1[[#This Row],[Total Steam Consumption]]*950/1000</f>
        <v>0</v>
      </c>
      <c r="AO1985" s="9">
        <f>Table1[[#This Row],[Total HW Consumption]]</f>
        <v>0</v>
      </c>
      <c r="AP1985" s="9">
        <f>Table1[[#This Row],[Total CHW Consumption]]</f>
        <v>0</v>
      </c>
      <c r="AQ1985" s="9">
        <f>Table1[[#This Row],[Total DW Consumption]]*0</f>
        <v>0</v>
      </c>
      <c r="AR1985" s="9">
        <f>SUM(Table1[[#This Row],[Total Elec Energy]:[Total DW Energy]])</f>
        <v>1504.0096000000001</v>
      </c>
      <c r="AS1985" s="7">
        <f>IFERROR(Table1[[#This Row],[Total Building Energy (kBTU)]]/Table1[[#This Row],[Building Area]],0)</f>
        <v>2.3814580605586354E-2</v>
      </c>
    </row>
    <row r="1986" spans="1:45" x14ac:dyDescent="0.25">
      <c r="A1986" s="4">
        <v>43556</v>
      </c>
      <c r="B1986" t="s">
        <v>102</v>
      </c>
      <c r="C1986">
        <f>VLOOKUP(Table1[[#This Row],[Building]],Building_Areas,2,FALSE)</f>
        <v>63154.99</v>
      </c>
      <c r="D1986">
        <v>0</v>
      </c>
      <c r="E1986">
        <v>431.53846153846149</v>
      </c>
      <c r="F1986">
        <v>1472.409230769231</v>
      </c>
      <c r="G1986">
        <v>2.3314214722020919E-2</v>
      </c>
      <c r="AF1986" s="9">
        <f>SUMIF(Table1[[#Headers],[Steam Consumption]:[CHW Consumption_2]], "Elec*",D1986:AE1986)</f>
        <v>431.53846153846149</v>
      </c>
      <c r="AG1986" s="9">
        <f>SUMIF(Table1[[#Headers],[Steam Consumption]:[CHW Consumption_2]], "Gas*",D1986:AE1986)</f>
        <v>0</v>
      </c>
      <c r="AH1986" s="9">
        <f>SUMIF(Table1[[#Headers],[Steam Consumption]:[CHW Consumption_2]], "Steam*",D1986:AE1986)</f>
        <v>0</v>
      </c>
      <c r="AI1986" s="9">
        <f>SUMIF(Table1[[#Headers],[Steam Consumption]:[CHW Consumption_2]], "HW *",D1986:AE1986)</f>
        <v>0</v>
      </c>
      <c r="AJ1986" s="9">
        <f>SUMIF(Table1[[#Headers],[Steam Consumption]:[CHW Consumption_2]], "CHW*",D1986:AE1986)</f>
        <v>0</v>
      </c>
      <c r="AK1986" s="9">
        <f>SUMIF(Table1[[#Headers],[Steam Consumption]:[CHW Consumption_2]], "DW*",D1986:AE1986)</f>
        <v>0</v>
      </c>
      <c r="AL1986" s="9">
        <f>Table1[[#This Row],[Total Elec Consumption]]*3.412</f>
        <v>1472.4092307692306</v>
      </c>
      <c r="AM1986" s="9">
        <f>Table1[[#This Row],[Total Gas Consumption]]*1</f>
        <v>0</v>
      </c>
      <c r="AN1986" s="9">
        <f>Table1[[#This Row],[Total Steam Consumption]]*950/1000</f>
        <v>0</v>
      </c>
      <c r="AO1986" s="9">
        <f>Table1[[#This Row],[Total HW Consumption]]</f>
        <v>0</v>
      </c>
      <c r="AP1986" s="9">
        <f>Table1[[#This Row],[Total CHW Consumption]]</f>
        <v>0</v>
      </c>
      <c r="AQ1986" s="9">
        <f>Table1[[#This Row],[Total DW Consumption]]*0</f>
        <v>0</v>
      </c>
      <c r="AR1986" s="9">
        <f>SUM(Table1[[#This Row],[Total Elec Energy]:[Total DW Energy]])</f>
        <v>1472.4092307692306</v>
      </c>
      <c r="AS1986" s="7">
        <f>IFERROR(Table1[[#This Row],[Total Building Energy (kBTU)]]/Table1[[#This Row],[Building Area]],0)</f>
        <v>2.3314218413608024E-2</v>
      </c>
    </row>
    <row r="1987" spans="1:45" x14ac:dyDescent="0.25">
      <c r="A1987" s="4">
        <v>43525</v>
      </c>
      <c r="B1987" t="s">
        <v>102</v>
      </c>
      <c r="C1987">
        <f>VLOOKUP(Table1[[#This Row],[Building]],Building_Areas,2,FALSE)</f>
        <v>63154.99</v>
      </c>
      <c r="D1987">
        <v>0</v>
      </c>
      <c r="E1987">
        <v>425</v>
      </c>
      <c r="F1987">
        <v>1450.1</v>
      </c>
      <c r="G1987">
        <v>2.2960969044414539E-2</v>
      </c>
      <c r="AF1987" s="9">
        <f>SUMIF(Table1[[#Headers],[Steam Consumption]:[CHW Consumption_2]], "Elec*",D1987:AE1987)</f>
        <v>425</v>
      </c>
      <c r="AG1987" s="9">
        <f>SUMIF(Table1[[#Headers],[Steam Consumption]:[CHW Consumption_2]], "Gas*",D1987:AE1987)</f>
        <v>0</v>
      </c>
      <c r="AH1987" s="9">
        <f>SUMIF(Table1[[#Headers],[Steam Consumption]:[CHW Consumption_2]], "Steam*",D1987:AE1987)</f>
        <v>0</v>
      </c>
      <c r="AI1987" s="9">
        <f>SUMIF(Table1[[#Headers],[Steam Consumption]:[CHW Consumption_2]], "HW *",D1987:AE1987)</f>
        <v>0</v>
      </c>
      <c r="AJ1987" s="9">
        <f>SUMIF(Table1[[#Headers],[Steam Consumption]:[CHW Consumption_2]], "CHW*",D1987:AE1987)</f>
        <v>0</v>
      </c>
      <c r="AK1987" s="9">
        <f>SUMIF(Table1[[#Headers],[Steam Consumption]:[CHW Consumption_2]], "DW*",D1987:AE1987)</f>
        <v>0</v>
      </c>
      <c r="AL1987" s="9">
        <f>Table1[[#This Row],[Total Elec Consumption]]*3.412</f>
        <v>1450.1</v>
      </c>
      <c r="AM1987" s="9">
        <f>Table1[[#This Row],[Total Gas Consumption]]*1</f>
        <v>0</v>
      </c>
      <c r="AN1987" s="9">
        <f>Table1[[#This Row],[Total Steam Consumption]]*950/1000</f>
        <v>0</v>
      </c>
      <c r="AO1987" s="9">
        <f>Table1[[#This Row],[Total HW Consumption]]</f>
        <v>0</v>
      </c>
      <c r="AP1987" s="9">
        <f>Table1[[#This Row],[Total CHW Consumption]]</f>
        <v>0</v>
      </c>
      <c r="AQ1987" s="9">
        <f>Table1[[#This Row],[Total DW Consumption]]*0</f>
        <v>0</v>
      </c>
      <c r="AR1987" s="9">
        <f>SUM(Table1[[#This Row],[Total Elec Energy]:[Total DW Energy]])</f>
        <v>1450.1</v>
      </c>
      <c r="AS1987" s="7">
        <f>IFERROR(Table1[[#This Row],[Total Building Energy (kBTU)]]/Table1[[#This Row],[Building Area]],0)</f>
        <v>2.2960972680068512E-2</v>
      </c>
    </row>
    <row r="1988" spans="1:45" x14ac:dyDescent="0.25">
      <c r="A1988" s="4">
        <v>43221</v>
      </c>
      <c r="B1988" t="s">
        <v>102</v>
      </c>
      <c r="C1988">
        <f>VLOOKUP(Table1[[#This Row],[Building]],Building_Areas,2,FALSE)</f>
        <v>63154.99</v>
      </c>
      <c r="D1988">
        <v>0</v>
      </c>
      <c r="E1988">
        <v>413.68965517241378</v>
      </c>
      <c r="F1988">
        <v>1411.5091034482759</v>
      </c>
      <c r="G1988">
        <v>2.2349918509196039E-2</v>
      </c>
      <c r="AF1988" s="9">
        <f>SUMIF(Table1[[#Headers],[Steam Consumption]:[CHW Consumption_2]], "Elec*",D1988:AE1988)</f>
        <v>413.68965517241378</v>
      </c>
      <c r="AG1988" s="9">
        <f>SUMIF(Table1[[#Headers],[Steam Consumption]:[CHW Consumption_2]], "Gas*",D1988:AE1988)</f>
        <v>0</v>
      </c>
      <c r="AH1988" s="9">
        <f>SUMIF(Table1[[#Headers],[Steam Consumption]:[CHW Consumption_2]], "Steam*",D1988:AE1988)</f>
        <v>0</v>
      </c>
      <c r="AI1988" s="9">
        <f>SUMIF(Table1[[#Headers],[Steam Consumption]:[CHW Consumption_2]], "HW *",D1988:AE1988)</f>
        <v>0</v>
      </c>
      <c r="AJ1988" s="9">
        <f>SUMIF(Table1[[#Headers],[Steam Consumption]:[CHW Consumption_2]], "CHW*",D1988:AE1988)</f>
        <v>0</v>
      </c>
      <c r="AK1988" s="9">
        <f>SUMIF(Table1[[#Headers],[Steam Consumption]:[CHW Consumption_2]], "DW*",D1988:AE1988)</f>
        <v>0</v>
      </c>
      <c r="AL1988" s="9">
        <f>Table1[[#This Row],[Total Elec Consumption]]*3.412</f>
        <v>1411.5091034482757</v>
      </c>
      <c r="AM1988" s="9">
        <f>Table1[[#This Row],[Total Gas Consumption]]*1</f>
        <v>0</v>
      </c>
      <c r="AN1988" s="9">
        <f>Table1[[#This Row],[Total Steam Consumption]]*950/1000</f>
        <v>0</v>
      </c>
      <c r="AO1988" s="9">
        <f>Table1[[#This Row],[Total HW Consumption]]</f>
        <v>0</v>
      </c>
      <c r="AP1988" s="9">
        <f>Table1[[#This Row],[Total CHW Consumption]]</f>
        <v>0</v>
      </c>
      <c r="AQ1988" s="9">
        <f>Table1[[#This Row],[Total DW Consumption]]*0</f>
        <v>0</v>
      </c>
      <c r="AR1988" s="9">
        <f>SUM(Table1[[#This Row],[Total Elec Energy]:[Total DW Energy]])</f>
        <v>1411.5091034482757</v>
      </c>
      <c r="AS1988" s="7">
        <f>IFERROR(Table1[[#This Row],[Total Building Energy (kBTU)]]/Table1[[#This Row],[Building Area]],0)</f>
        <v>2.2349922048095893E-2</v>
      </c>
    </row>
    <row r="1989" spans="1:45" x14ac:dyDescent="0.25">
      <c r="A1989" s="4">
        <v>43374</v>
      </c>
      <c r="B1989" t="s">
        <v>102</v>
      </c>
      <c r="C1989">
        <f>VLOOKUP(Table1[[#This Row],[Building]],Building_Areas,2,FALSE)</f>
        <v>63154.99</v>
      </c>
      <c r="D1989">
        <v>0</v>
      </c>
      <c r="E1989">
        <v>380.03703703703712</v>
      </c>
      <c r="F1989">
        <v>1296.68637037037</v>
      </c>
      <c r="G1989">
        <v>2.0531808572090419E-2</v>
      </c>
      <c r="AF1989" s="9">
        <f>SUMIF(Table1[[#Headers],[Steam Consumption]:[CHW Consumption_2]], "Elec*",D1989:AE1989)</f>
        <v>380.03703703703712</v>
      </c>
      <c r="AG1989" s="9">
        <f>SUMIF(Table1[[#Headers],[Steam Consumption]:[CHW Consumption_2]], "Gas*",D1989:AE1989)</f>
        <v>0</v>
      </c>
      <c r="AH1989" s="9">
        <f>SUMIF(Table1[[#Headers],[Steam Consumption]:[CHW Consumption_2]], "Steam*",D1989:AE1989)</f>
        <v>0</v>
      </c>
      <c r="AI1989" s="9">
        <f>SUMIF(Table1[[#Headers],[Steam Consumption]:[CHW Consumption_2]], "HW *",D1989:AE1989)</f>
        <v>0</v>
      </c>
      <c r="AJ1989" s="9">
        <f>SUMIF(Table1[[#Headers],[Steam Consumption]:[CHW Consumption_2]], "CHW*",D1989:AE1989)</f>
        <v>0</v>
      </c>
      <c r="AK1989" s="9">
        <f>SUMIF(Table1[[#Headers],[Steam Consumption]:[CHW Consumption_2]], "DW*",D1989:AE1989)</f>
        <v>0</v>
      </c>
      <c r="AL1989" s="9">
        <f>Table1[[#This Row],[Total Elec Consumption]]*3.412</f>
        <v>1296.6863703703707</v>
      </c>
      <c r="AM1989" s="9">
        <f>Table1[[#This Row],[Total Gas Consumption]]*1</f>
        <v>0</v>
      </c>
      <c r="AN1989" s="9">
        <f>Table1[[#This Row],[Total Steam Consumption]]*950/1000</f>
        <v>0</v>
      </c>
      <c r="AO1989" s="9">
        <f>Table1[[#This Row],[Total HW Consumption]]</f>
        <v>0</v>
      </c>
      <c r="AP1989" s="9">
        <f>Table1[[#This Row],[Total CHW Consumption]]</f>
        <v>0</v>
      </c>
      <c r="AQ1989" s="9">
        <f>Table1[[#This Row],[Total DW Consumption]]*0</f>
        <v>0</v>
      </c>
      <c r="AR1989" s="9">
        <f>SUM(Table1[[#This Row],[Total Elec Energy]:[Total DW Energy]])</f>
        <v>1296.6863703703707</v>
      </c>
      <c r="AS1989" s="7">
        <f>IFERROR(Table1[[#This Row],[Total Building Energy (kBTU)]]/Table1[[#This Row],[Building Area]],0)</f>
        <v>2.0531811823109633E-2</v>
      </c>
    </row>
    <row r="1990" spans="1:45" x14ac:dyDescent="0.25">
      <c r="A1990" s="4">
        <v>43497</v>
      </c>
      <c r="B1990" t="s">
        <v>102</v>
      </c>
      <c r="C1990">
        <f>VLOOKUP(Table1[[#This Row],[Building]],Building_Areas,2,FALSE)</f>
        <v>63154.99</v>
      </c>
      <c r="D1990">
        <v>0</v>
      </c>
      <c r="E1990">
        <v>374.98461538462789</v>
      </c>
      <c r="F1990">
        <v>1279.44750769235</v>
      </c>
      <c r="G1990">
        <v>2.0258847402301491E-2</v>
      </c>
      <c r="AF1990" s="9">
        <f>SUMIF(Table1[[#Headers],[Steam Consumption]:[CHW Consumption_2]], "Elec*",D1990:AE1990)</f>
        <v>374.98461538462789</v>
      </c>
      <c r="AG1990" s="9">
        <f>SUMIF(Table1[[#Headers],[Steam Consumption]:[CHW Consumption_2]], "Gas*",D1990:AE1990)</f>
        <v>0</v>
      </c>
      <c r="AH1990" s="9">
        <f>SUMIF(Table1[[#Headers],[Steam Consumption]:[CHW Consumption_2]], "Steam*",D1990:AE1990)</f>
        <v>0</v>
      </c>
      <c r="AI1990" s="9">
        <f>SUMIF(Table1[[#Headers],[Steam Consumption]:[CHW Consumption_2]], "HW *",D1990:AE1990)</f>
        <v>0</v>
      </c>
      <c r="AJ1990" s="9">
        <f>SUMIF(Table1[[#Headers],[Steam Consumption]:[CHW Consumption_2]], "CHW*",D1990:AE1990)</f>
        <v>0</v>
      </c>
      <c r="AK1990" s="9">
        <f>SUMIF(Table1[[#Headers],[Steam Consumption]:[CHW Consumption_2]], "DW*",D1990:AE1990)</f>
        <v>0</v>
      </c>
      <c r="AL1990" s="9">
        <f>Table1[[#This Row],[Total Elec Consumption]]*3.412</f>
        <v>1279.4475076923504</v>
      </c>
      <c r="AM1990" s="9">
        <f>Table1[[#This Row],[Total Gas Consumption]]*1</f>
        <v>0</v>
      </c>
      <c r="AN1990" s="9">
        <f>Table1[[#This Row],[Total Steam Consumption]]*950/1000</f>
        <v>0</v>
      </c>
      <c r="AO1990" s="9">
        <f>Table1[[#This Row],[Total HW Consumption]]</f>
        <v>0</v>
      </c>
      <c r="AP1990" s="9">
        <f>Table1[[#This Row],[Total CHW Consumption]]</f>
        <v>0</v>
      </c>
      <c r="AQ1990" s="9">
        <f>Table1[[#This Row],[Total DW Consumption]]*0</f>
        <v>0</v>
      </c>
      <c r="AR1990" s="9">
        <f>SUM(Table1[[#This Row],[Total Elec Energy]:[Total DW Energy]])</f>
        <v>1279.4475076923504</v>
      </c>
      <c r="AS1990" s="7">
        <f>IFERROR(Table1[[#This Row],[Total Building Energy (kBTU)]]/Table1[[#This Row],[Building Area]],0)</f>
        <v>2.0258850610099858E-2</v>
      </c>
    </row>
    <row r="1991" spans="1:45" x14ac:dyDescent="0.25">
      <c r="A1991" s="4">
        <v>43983</v>
      </c>
      <c r="B1991" t="s">
        <v>78</v>
      </c>
      <c r="C1991">
        <f>VLOOKUP(Table1[[#This Row],[Building]],Building_Areas,2,FALSE)</f>
        <v>20363</v>
      </c>
      <c r="E1991">
        <v>0</v>
      </c>
      <c r="F1991">
        <v>39642.857142857138</v>
      </c>
      <c r="G1991">
        <v>1.9468082867385521</v>
      </c>
      <c r="J1991">
        <v>396.42857142857139</v>
      </c>
      <c r="AF1991" s="9">
        <f>SUMIF(Table1[[#Headers],[Steam Consumption]:[CHW Consumption_2]], "Elec*",D1991:AE1991)</f>
        <v>0</v>
      </c>
      <c r="AG1991" s="9">
        <f>SUMIF(Table1[[#Headers],[Steam Consumption]:[CHW Consumption_2]], "Gas*",D1991:AE1991)</f>
        <v>396.42857142857139</v>
      </c>
      <c r="AH1991" s="9">
        <f>SUMIF(Table1[[#Headers],[Steam Consumption]:[CHW Consumption_2]], "Steam*",D1991:AE1991)</f>
        <v>0</v>
      </c>
      <c r="AI1991" s="9">
        <f>SUMIF(Table1[[#Headers],[Steam Consumption]:[CHW Consumption_2]], "HW *",D1991:AE1991)</f>
        <v>0</v>
      </c>
      <c r="AJ1991" s="9">
        <f>SUMIF(Table1[[#Headers],[Steam Consumption]:[CHW Consumption_2]], "CHW*",D1991:AE1991)</f>
        <v>0</v>
      </c>
      <c r="AK1991" s="9">
        <f>SUMIF(Table1[[#Headers],[Steam Consumption]:[CHW Consumption_2]], "DW*",D1991:AE1991)</f>
        <v>0</v>
      </c>
      <c r="AL1991" s="9">
        <f>Table1[[#This Row],[Total Elec Consumption]]*3.412</f>
        <v>0</v>
      </c>
      <c r="AM1991" s="9">
        <f>Table1[[#This Row],[Total Gas Consumption]]*1</f>
        <v>396.42857142857139</v>
      </c>
      <c r="AN1991" s="9">
        <f>Table1[[#This Row],[Total Steam Consumption]]*950/1000</f>
        <v>0</v>
      </c>
      <c r="AO1991" s="9">
        <f>Table1[[#This Row],[Total HW Consumption]]</f>
        <v>0</v>
      </c>
      <c r="AP1991" s="9">
        <f>Table1[[#This Row],[Total CHW Consumption]]</f>
        <v>0</v>
      </c>
      <c r="AQ1991" s="9">
        <f>Table1[[#This Row],[Total DW Consumption]]*0</f>
        <v>0</v>
      </c>
      <c r="AR1991" s="9">
        <f>SUM(Table1[[#This Row],[Total Elec Energy]:[Total DW Energy]])</f>
        <v>396.42857142857139</v>
      </c>
      <c r="AS1991" s="7">
        <f>IFERROR(Table1[[#This Row],[Total Building Energy (kBTU)]]/Table1[[#This Row],[Building Area]],0)</f>
        <v>1.9468082867385522E-2</v>
      </c>
    </row>
    <row r="1992" spans="1:45" x14ac:dyDescent="0.25">
      <c r="A1992" s="4">
        <v>43647</v>
      </c>
      <c r="B1992" t="s">
        <v>102</v>
      </c>
      <c r="C1992">
        <f>VLOOKUP(Table1[[#This Row],[Building]],Building_Areas,2,FALSE)</f>
        <v>63154.99</v>
      </c>
      <c r="D1992">
        <v>0</v>
      </c>
      <c r="E1992">
        <v>352</v>
      </c>
      <c r="F1992">
        <v>1201.0239999999999</v>
      </c>
      <c r="G1992">
        <v>1.901708494972686E-2</v>
      </c>
      <c r="AF1992" s="9">
        <f>SUMIF(Table1[[#Headers],[Steam Consumption]:[CHW Consumption_2]], "Elec*",D1992:AE1992)</f>
        <v>352</v>
      </c>
      <c r="AG1992" s="9">
        <f>SUMIF(Table1[[#Headers],[Steam Consumption]:[CHW Consumption_2]], "Gas*",D1992:AE1992)</f>
        <v>0</v>
      </c>
      <c r="AH1992" s="9">
        <f>SUMIF(Table1[[#Headers],[Steam Consumption]:[CHW Consumption_2]], "Steam*",D1992:AE1992)</f>
        <v>0</v>
      </c>
      <c r="AI1992" s="9">
        <f>SUMIF(Table1[[#Headers],[Steam Consumption]:[CHW Consumption_2]], "HW *",D1992:AE1992)</f>
        <v>0</v>
      </c>
      <c r="AJ1992" s="9">
        <f>SUMIF(Table1[[#Headers],[Steam Consumption]:[CHW Consumption_2]], "CHW*",D1992:AE1992)</f>
        <v>0</v>
      </c>
      <c r="AK1992" s="9">
        <f>SUMIF(Table1[[#Headers],[Steam Consumption]:[CHW Consumption_2]], "DW*",D1992:AE1992)</f>
        <v>0</v>
      </c>
      <c r="AL1992" s="9">
        <f>Table1[[#This Row],[Total Elec Consumption]]*3.412</f>
        <v>1201.0239999999999</v>
      </c>
      <c r="AM1992" s="9">
        <f>Table1[[#This Row],[Total Gas Consumption]]*1</f>
        <v>0</v>
      </c>
      <c r="AN1992" s="9">
        <f>Table1[[#This Row],[Total Steam Consumption]]*950/1000</f>
        <v>0</v>
      </c>
      <c r="AO1992" s="9">
        <f>Table1[[#This Row],[Total HW Consumption]]</f>
        <v>0</v>
      </c>
      <c r="AP1992" s="9">
        <f>Table1[[#This Row],[Total CHW Consumption]]</f>
        <v>0</v>
      </c>
      <c r="AQ1992" s="9">
        <f>Table1[[#This Row],[Total DW Consumption]]*0</f>
        <v>0</v>
      </c>
      <c r="AR1992" s="9">
        <f>SUM(Table1[[#This Row],[Total Elec Energy]:[Total DW Energy]])</f>
        <v>1201.0239999999999</v>
      </c>
      <c r="AS1992" s="7">
        <f>IFERROR(Table1[[#This Row],[Total Building Energy (kBTU)]]/Table1[[#This Row],[Building Area]],0)</f>
        <v>1.9017087960903799E-2</v>
      </c>
    </row>
    <row r="1993" spans="1:45" x14ac:dyDescent="0.25">
      <c r="A1993" s="4">
        <v>43405</v>
      </c>
      <c r="B1993" t="s">
        <v>102</v>
      </c>
      <c r="C1993">
        <f>VLOOKUP(Table1[[#This Row],[Building]],Building_Areas,2,FALSE)</f>
        <v>63154.99</v>
      </c>
      <c r="D1993">
        <v>0</v>
      </c>
      <c r="E1993">
        <v>350.35714285714289</v>
      </c>
      <c r="F1993">
        <v>1195.418571428572</v>
      </c>
      <c r="G1993">
        <v>1.8928328262664419E-2</v>
      </c>
      <c r="AF1993" s="9">
        <f>SUMIF(Table1[[#Headers],[Steam Consumption]:[CHW Consumption_2]], "Elec*",D1993:AE1993)</f>
        <v>350.35714285714289</v>
      </c>
      <c r="AG1993" s="9">
        <f>SUMIF(Table1[[#Headers],[Steam Consumption]:[CHW Consumption_2]], "Gas*",D1993:AE1993)</f>
        <v>0</v>
      </c>
      <c r="AH1993" s="9">
        <f>SUMIF(Table1[[#Headers],[Steam Consumption]:[CHW Consumption_2]], "Steam*",D1993:AE1993)</f>
        <v>0</v>
      </c>
      <c r="AI1993" s="9">
        <f>SUMIF(Table1[[#Headers],[Steam Consumption]:[CHW Consumption_2]], "HW *",D1993:AE1993)</f>
        <v>0</v>
      </c>
      <c r="AJ1993" s="9">
        <f>SUMIF(Table1[[#Headers],[Steam Consumption]:[CHW Consumption_2]], "CHW*",D1993:AE1993)</f>
        <v>0</v>
      </c>
      <c r="AK1993" s="9">
        <f>SUMIF(Table1[[#Headers],[Steam Consumption]:[CHW Consumption_2]], "DW*",D1993:AE1993)</f>
        <v>0</v>
      </c>
      <c r="AL1993" s="9">
        <f>Table1[[#This Row],[Total Elec Consumption]]*3.412</f>
        <v>1195.4185714285716</v>
      </c>
      <c r="AM1993" s="9">
        <f>Table1[[#This Row],[Total Gas Consumption]]*1</f>
        <v>0</v>
      </c>
      <c r="AN1993" s="9">
        <f>Table1[[#This Row],[Total Steam Consumption]]*950/1000</f>
        <v>0</v>
      </c>
      <c r="AO1993" s="9">
        <f>Table1[[#This Row],[Total HW Consumption]]</f>
        <v>0</v>
      </c>
      <c r="AP1993" s="9">
        <f>Table1[[#This Row],[Total CHW Consumption]]</f>
        <v>0</v>
      </c>
      <c r="AQ1993" s="9">
        <f>Table1[[#This Row],[Total DW Consumption]]*0</f>
        <v>0</v>
      </c>
      <c r="AR1993" s="9">
        <f>SUM(Table1[[#This Row],[Total Elec Energy]:[Total DW Energy]])</f>
        <v>1195.4185714285716</v>
      </c>
      <c r="AS1993" s="7">
        <f>IFERROR(Table1[[#This Row],[Total Building Energy (kBTU)]]/Table1[[#This Row],[Building Area]],0)</f>
        <v>1.8928331259787573E-2</v>
      </c>
    </row>
    <row r="1994" spans="1:45" x14ac:dyDescent="0.25">
      <c r="A1994" s="4">
        <v>44075</v>
      </c>
      <c r="B1994" t="s">
        <v>78</v>
      </c>
      <c r="C1994">
        <f>VLOOKUP(Table1[[#This Row],[Building]],Building_Areas,2,FALSE)</f>
        <v>20363</v>
      </c>
      <c r="E1994">
        <v>0</v>
      </c>
      <c r="F1994">
        <v>38000</v>
      </c>
      <c r="G1994">
        <v>1.866129745125964</v>
      </c>
      <c r="J1994">
        <v>380</v>
      </c>
      <c r="AF1994" s="9">
        <f>SUMIF(Table1[[#Headers],[Steam Consumption]:[CHW Consumption_2]], "Elec*",D1994:AE1994)</f>
        <v>0</v>
      </c>
      <c r="AG1994" s="9">
        <f>SUMIF(Table1[[#Headers],[Steam Consumption]:[CHW Consumption_2]], "Gas*",D1994:AE1994)</f>
        <v>380</v>
      </c>
      <c r="AH1994" s="9">
        <f>SUMIF(Table1[[#Headers],[Steam Consumption]:[CHW Consumption_2]], "Steam*",D1994:AE1994)</f>
        <v>0</v>
      </c>
      <c r="AI1994" s="9">
        <f>SUMIF(Table1[[#Headers],[Steam Consumption]:[CHW Consumption_2]], "HW *",D1994:AE1994)</f>
        <v>0</v>
      </c>
      <c r="AJ1994" s="9">
        <f>SUMIF(Table1[[#Headers],[Steam Consumption]:[CHW Consumption_2]], "CHW*",D1994:AE1994)</f>
        <v>0</v>
      </c>
      <c r="AK1994" s="9">
        <f>SUMIF(Table1[[#Headers],[Steam Consumption]:[CHW Consumption_2]], "DW*",D1994:AE1994)</f>
        <v>0</v>
      </c>
      <c r="AL1994" s="9">
        <f>Table1[[#This Row],[Total Elec Consumption]]*3.412</f>
        <v>0</v>
      </c>
      <c r="AM1994" s="9">
        <f>Table1[[#This Row],[Total Gas Consumption]]*1</f>
        <v>380</v>
      </c>
      <c r="AN1994" s="9">
        <f>Table1[[#This Row],[Total Steam Consumption]]*950/1000</f>
        <v>0</v>
      </c>
      <c r="AO1994" s="9">
        <f>Table1[[#This Row],[Total HW Consumption]]</f>
        <v>0</v>
      </c>
      <c r="AP1994" s="9">
        <f>Table1[[#This Row],[Total CHW Consumption]]</f>
        <v>0</v>
      </c>
      <c r="AQ1994" s="9">
        <f>Table1[[#This Row],[Total DW Consumption]]*0</f>
        <v>0</v>
      </c>
      <c r="AR1994" s="9">
        <f>SUM(Table1[[#This Row],[Total Elec Energy]:[Total DW Energy]])</f>
        <v>380</v>
      </c>
      <c r="AS1994" s="7">
        <f>IFERROR(Table1[[#This Row],[Total Building Energy (kBTU)]]/Table1[[#This Row],[Building Area]],0)</f>
        <v>1.8661297451259638E-2</v>
      </c>
    </row>
    <row r="1995" spans="1:45" x14ac:dyDescent="0.25">
      <c r="A1995" s="4">
        <v>43252</v>
      </c>
      <c r="B1995" t="s">
        <v>102</v>
      </c>
      <c r="C1995">
        <f>VLOOKUP(Table1[[#This Row],[Building]],Building_Areas,2,FALSE)</f>
        <v>63154.99</v>
      </c>
      <c r="D1995">
        <v>0</v>
      </c>
      <c r="E1995">
        <v>343.92857142857139</v>
      </c>
      <c r="F1995">
        <v>1173.484285714286</v>
      </c>
      <c r="G1995">
        <v>1.8581019487202689E-2</v>
      </c>
      <c r="AF1995" s="9">
        <f>SUMIF(Table1[[#Headers],[Steam Consumption]:[CHW Consumption_2]], "Elec*",D1995:AE1995)</f>
        <v>343.92857142857139</v>
      </c>
      <c r="AG1995" s="9">
        <f>SUMIF(Table1[[#Headers],[Steam Consumption]:[CHW Consumption_2]], "Gas*",D1995:AE1995)</f>
        <v>0</v>
      </c>
      <c r="AH1995" s="9">
        <f>SUMIF(Table1[[#Headers],[Steam Consumption]:[CHW Consumption_2]], "Steam*",D1995:AE1995)</f>
        <v>0</v>
      </c>
      <c r="AI1995" s="9">
        <f>SUMIF(Table1[[#Headers],[Steam Consumption]:[CHW Consumption_2]], "HW *",D1995:AE1995)</f>
        <v>0</v>
      </c>
      <c r="AJ1995" s="9">
        <f>SUMIF(Table1[[#Headers],[Steam Consumption]:[CHW Consumption_2]], "CHW*",D1995:AE1995)</f>
        <v>0</v>
      </c>
      <c r="AK1995" s="9">
        <f>SUMIF(Table1[[#Headers],[Steam Consumption]:[CHW Consumption_2]], "DW*",D1995:AE1995)</f>
        <v>0</v>
      </c>
      <c r="AL1995" s="9">
        <f>Table1[[#This Row],[Total Elec Consumption]]*3.412</f>
        <v>1173.4842857142855</v>
      </c>
      <c r="AM1995" s="9">
        <f>Table1[[#This Row],[Total Gas Consumption]]*1</f>
        <v>0</v>
      </c>
      <c r="AN1995" s="9">
        <f>Table1[[#This Row],[Total Steam Consumption]]*950/1000</f>
        <v>0</v>
      </c>
      <c r="AO1995" s="9">
        <f>Table1[[#This Row],[Total HW Consumption]]</f>
        <v>0</v>
      </c>
      <c r="AP1995" s="9">
        <f>Table1[[#This Row],[Total CHW Consumption]]</f>
        <v>0</v>
      </c>
      <c r="AQ1995" s="9">
        <f>Table1[[#This Row],[Total DW Consumption]]*0</f>
        <v>0</v>
      </c>
      <c r="AR1995" s="9">
        <f>SUM(Table1[[#This Row],[Total Elec Energy]:[Total DW Energy]])</f>
        <v>1173.4842857142855</v>
      </c>
      <c r="AS1995" s="7">
        <f>IFERROR(Table1[[#This Row],[Total Building Energy (kBTU)]]/Table1[[#This Row],[Building Area]],0)</f>
        <v>1.8581022429332749E-2</v>
      </c>
    </row>
    <row r="1996" spans="1:45" x14ac:dyDescent="0.25">
      <c r="A1996" s="4">
        <v>43709</v>
      </c>
      <c r="B1996" t="s">
        <v>102</v>
      </c>
      <c r="C1996">
        <f>VLOOKUP(Table1[[#This Row],[Building]],Building_Areas,2,FALSE)</f>
        <v>63154.99</v>
      </c>
      <c r="D1996">
        <v>0</v>
      </c>
      <c r="E1996">
        <v>327.85714285714289</v>
      </c>
      <c r="F1996">
        <v>1118.648571428572</v>
      </c>
      <c r="G1996">
        <v>1.771274754854836E-2</v>
      </c>
      <c r="AF1996" s="9">
        <f>SUMIF(Table1[[#Headers],[Steam Consumption]:[CHW Consumption_2]], "Elec*",D1996:AE1996)</f>
        <v>327.85714285714289</v>
      </c>
      <c r="AG1996" s="9">
        <f>SUMIF(Table1[[#Headers],[Steam Consumption]:[CHW Consumption_2]], "Gas*",D1996:AE1996)</f>
        <v>0</v>
      </c>
      <c r="AH1996" s="9">
        <f>SUMIF(Table1[[#Headers],[Steam Consumption]:[CHW Consumption_2]], "Steam*",D1996:AE1996)</f>
        <v>0</v>
      </c>
      <c r="AI1996" s="9">
        <f>SUMIF(Table1[[#Headers],[Steam Consumption]:[CHW Consumption_2]], "HW *",D1996:AE1996)</f>
        <v>0</v>
      </c>
      <c r="AJ1996" s="9">
        <f>SUMIF(Table1[[#Headers],[Steam Consumption]:[CHW Consumption_2]], "CHW*",D1996:AE1996)</f>
        <v>0</v>
      </c>
      <c r="AK1996" s="9">
        <f>SUMIF(Table1[[#Headers],[Steam Consumption]:[CHW Consumption_2]], "DW*",D1996:AE1996)</f>
        <v>0</v>
      </c>
      <c r="AL1996" s="9">
        <f>Table1[[#This Row],[Total Elec Consumption]]*3.412</f>
        <v>1118.6485714285716</v>
      </c>
      <c r="AM1996" s="9">
        <f>Table1[[#This Row],[Total Gas Consumption]]*1</f>
        <v>0</v>
      </c>
      <c r="AN1996" s="9">
        <f>Table1[[#This Row],[Total Steam Consumption]]*950/1000</f>
        <v>0</v>
      </c>
      <c r="AO1996" s="9">
        <f>Table1[[#This Row],[Total HW Consumption]]</f>
        <v>0</v>
      </c>
      <c r="AP1996" s="9">
        <f>Table1[[#This Row],[Total CHW Consumption]]</f>
        <v>0</v>
      </c>
      <c r="AQ1996" s="9">
        <f>Table1[[#This Row],[Total DW Consumption]]*0</f>
        <v>0</v>
      </c>
      <c r="AR1996" s="9">
        <f>SUM(Table1[[#This Row],[Total Elec Energy]:[Total DW Energy]])</f>
        <v>1118.6485714285716</v>
      </c>
      <c r="AS1996" s="7">
        <f>IFERROR(Table1[[#This Row],[Total Building Energy (kBTU)]]/Table1[[#This Row],[Building Area]],0)</f>
        <v>1.7712750353195712E-2</v>
      </c>
    </row>
    <row r="1997" spans="1:45" x14ac:dyDescent="0.25">
      <c r="A1997" s="4">
        <v>43678</v>
      </c>
      <c r="B1997" t="s">
        <v>102</v>
      </c>
      <c r="C1997">
        <f>VLOOKUP(Table1[[#This Row],[Building]],Building_Areas,2,FALSE)</f>
        <v>63154.99</v>
      </c>
      <c r="D1997">
        <v>0</v>
      </c>
      <c r="E1997">
        <v>271.56</v>
      </c>
      <c r="F1997">
        <v>926.56272000000001</v>
      </c>
      <c r="G1997">
        <v>1.4671248832238141E-2</v>
      </c>
      <c r="AF1997" s="9">
        <f>SUMIF(Table1[[#Headers],[Steam Consumption]:[CHW Consumption_2]], "Elec*",D1997:AE1997)</f>
        <v>271.56</v>
      </c>
      <c r="AG1997" s="9">
        <f>SUMIF(Table1[[#Headers],[Steam Consumption]:[CHW Consumption_2]], "Gas*",D1997:AE1997)</f>
        <v>0</v>
      </c>
      <c r="AH1997" s="9">
        <f>SUMIF(Table1[[#Headers],[Steam Consumption]:[CHW Consumption_2]], "Steam*",D1997:AE1997)</f>
        <v>0</v>
      </c>
      <c r="AI1997" s="9">
        <f>SUMIF(Table1[[#Headers],[Steam Consumption]:[CHW Consumption_2]], "HW *",D1997:AE1997)</f>
        <v>0</v>
      </c>
      <c r="AJ1997" s="9">
        <f>SUMIF(Table1[[#Headers],[Steam Consumption]:[CHW Consumption_2]], "CHW*",D1997:AE1997)</f>
        <v>0</v>
      </c>
      <c r="AK1997" s="9">
        <f>SUMIF(Table1[[#Headers],[Steam Consumption]:[CHW Consumption_2]], "DW*",D1997:AE1997)</f>
        <v>0</v>
      </c>
      <c r="AL1997" s="9">
        <f>Table1[[#This Row],[Total Elec Consumption]]*3.412</f>
        <v>926.56272000000001</v>
      </c>
      <c r="AM1997" s="9">
        <f>Table1[[#This Row],[Total Gas Consumption]]*1</f>
        <v>0</v>
      </c>
      <c r="AN1997" s="9">
        <f>Table1[[#This Row],[Total Steam Consumption]]*950/1000</f>
        <v>0</v>
      </c>
      <c r="AO1997" s="9">
        <f>Table1[[#This Row],[Total HW Consumption]]</f>
        <v>0</v>
      </c>
      <c r="AP1997" s="9">
        <f>Table1[[#This Row],[Total CHW Consumption]]</f>
        <v>0</v>
      </c>
      <c r="AQ1997" s="9">
        <f>Table1[[#This Row],[Total DW Consumption]]*0</f>
        <v>0</v>
      </c>
      <c r="AR1997" s="9">
        <f>SUM(Table1[[#This Row],[Total Elec Energy]:[Total DW Energy]])</f>
        <v>926.56272000000001</v>
      </c>
      <c r="AS1997" s="7">
        <f>IFERROR(Table1[[#This Row],[Total Building Energy (kBTU)]]/Table1[[#This Row],[Building Area]],0)</f>
        <v>1.4671251155292718E-2</v>
      </c>
    </row>
    <row r="1998" spans="1:45" x14ac:dyDescent="0.25">
      <c r="A1998" s="4">
        <v>44044</v>
      </c>
      <c r="B1998" t="s">
        <v>78</v>
      </c>
      <c r="C1998">
        <f>VLOOKUP(Table1[[#This Row],[Building]],Building_Areas,2,FALSE)</f>
        <v>20363</v>
      </c>
      <c r="E1998">
        <v>0</v>
      </c>
      <c r="F1998">
        <v>26866.666666666661</v>
      </c>
      <c r="G1998">
        <v>1.319386468922392</v>
      </c>
      <c r="J1998">
        <v>268.66666666666657</v>
      </c>
      <c r="AF1998" s="9">
        <f>SUMIF(Table1[[#Headers],[Steam Consumption]:[CHW Consumption_2]], "Elec*",D1998:AE1998)</f>
        <v>0</v>
      </c>
      <c r="AG1998" s="9">
        <f>SUMIF(Table1[[#Headers],[Steam Consumption]:[CHW Consumption_2]], "Gas*",D1998:AE1998)</f>
        <v>268.66666666666657</v>
      </c>
      <c r="AH1998" s="9">
        <f>SUMIF(Table1[[#Headers],[Steam Consumption]:[CHW Consumption_2]], "Steam*",D1998:AE1998)</f>
        <v>0</v>
      </c>
      <c r="AI1998" s="9">
        <f>SUMIF(Table1[[#Headers],[Steam Consumption]:[CHW Consumption_2]], "HW *",D1998:AE1998)</f>
        <v>0</v>
      </c>
      <c r="AJ1998" s="9">
        <f>SUMIF(Table1[[#Headers],[Steam Consumption]:[CHW Consumption_2]], "CHW*",D1998:AE1998)</f>
        <v>0</v>
      </c>
      <c r="AK1998" s="9">
        <f>SUMIF(Table1[[#Headers],[Steam Consumption]:[CHW Consumption_2]], "DW*",D1998:AE1998)</f>
        <v>0</v>
      </c>
      <c r="AL1998" s="9">
        <f>Table1[[#This Row],[Total Elec Consumption]]*3.412</f>
        <v>0</v>
      </c>
      <c r="AM1998" s="9">
        <f>Table1[[#This Row],[Total Gas Consumption]]*1</f>
        <v>268.66666666666657</v>
      </c>
      <c r="AN1998" s="9">
        <f>Table1[[#This Row],[Total Steam Consumption]]*950/1000</f>
        <v>0</v>
      </c>
      <c r="AO1998" s="9">
        <f>Table1[[#This Row],[Total HW Consumption]]</f>
        <v>0</v>
      </c>
      <c r="AP1998" s="9">
        <f>Table1[[#This Row],[Total CHW Consumption]]</f>
        <v>0</v>
      </c>
      <c r="AQ1998" s="9">
        <f>Table1[[#This Row],[Total DW Consumption]]*0</f>
        <v>0</v>
      </c>
      <c r="AR1998" s="9">
        <f>SUM(Table1[[#This Row],[Total Elec Energy]:[Total DW Energy]])</f>
        <v>268.66666666666657</v>
      </c>
      <c r="AS1998" s="7">
        <f>IFERROR(Table1[[#This Row],[Total Building Energy (kBTU)]]/Table1[[#This Row],[Building Area]],0)</f>
        <v>1.3193864689223915E-2</v>
      </c>
    </row>
    <row r="1999" spans="1:45" x14ac:dyDescent="0.25">
      <c r="A1999" s="4">
        <v>44440</v>
      </c>
      <c r="B1999" t="s">
        <v>103</v>
      </c>
      <c r="C1999">
        <f>VLOOKUP(Table1[[#This Row],[Building]],Building_Areas,2,FALSE)</f>
        <v>68398</v>
      </c>
      <c r="D1999">
        <v>0</v>
      </c>
      <c r="E1999">
        <v>74.558106000000407</v>
      </c>
      <c r="F1999">
        <v>895.11021136400018</v>
      </c>
      <c r="G1999">
        <v>1.3086789253545429E-2</v>
      </c>
      <c r="H1999">
        <v>15.24853499999972</v>
      </c>
      <c r="I1999">
        <v>172.53515599999989</v>
      </c>
      <c r="AF1999" s="9">
        <f>SUMIF(Table1[[#Headers],[Steam Consumption]:[CHW Consumption_2]], "Elec*",D1999:AE1999)</f>
        <v>262.34179700000004</v>
      </c>
      <c r="AG1999" s="9">
        <f>SUMIF(Table1[[#Headers],[Steam Consumption]:[CHW Consumption_2]], "Gas*",D1999:AE1999)</f>
        <v>0</v>
      </c>
      <c r="AH1999" s="9">
        <f>SUMIF(Table1[[#Headers],[Steam Consumption]:[CHW Consumption_2]], "Steam*",D1999:AE1999)</f>
        <v>0</v>
      </c>
      <c r="AI1999" s="9">
        <f>SUMIF(Table1[[#Headers],[Steam Consumption]:[CHW Consumption_2]], "HW *",D1999:AE1999)</f>
        <v>0</v>
      </c>
      <c r="AJ1999" s="9">
        <f>SUMIF(Table1[[#Headers],[Steam Consumption]:[CHW Consumption_2]], "CHW*",D1999:AE1999)</f>
        <v>0</v>
      </c>
      <c r="AK1999" s="9">
        <f>SUMIF(Table1[[#Headers],[Steam Consumption]:[CHW Consumption_2]], "DW*",D1999:AE1999)</f>
        <v>0</v>
      </c>
      <c r="AL1999" s="9">
        <f>Table1[[#This Row],[Total Elec Consumption]]*3.412</f>
        <v>895.11021136400018</v>
      </c>
      <c r="AM1999" s="9">
        <f>Table1[[#This Row],[Total Gas Consumption]]*1</f>
        <v>0</v>
      </c>
      <c r="AN1999" s="9">
        <f>Table1[[#This Row],[Total Steam Consumption]]*950/1000</f>
        <v>0</v>
      </c>
      <c r="AO1999" s="9">
        <f>Table1[[#This Row],[Total HW Consumption]]</f>
        <v>0</v>
      </c>
      <c r="AP1999" s="9">
        <f>Table1[[#This Row],[Total CHW Consumption]]</f>
        <v>0</v>
      </c>
      <c r="AQ1999" s="9">
        <f>Table1[[#This Row],[Total DW Consumption]]*0</f>
        <v>0</v>
      </c>
      <c r="AR1999" s="9">
        <f>SUM(Table1[[#This Row],[Total Elec Energy]:[Total DW Energy]])</f>
        <v>895.11021136400018</v>
      </c>
      <c r="AS1999" s="7">
        <f>IFERROR(Table1[[#This Row],[Total Building Energy (kBTU)]]/Table1[[#This Row],[Building Area]],0)</f>
        <v>1.3086789253545427E-2</v>
      </c>
    </row>
    <row r="2000" spans="1:45" x14ac:dyDescent="0.25">
      <c r="A2000" s="4">
        <v>43101</v>
      </c>
      <c r="B2000" t="s">
        <v>103</v>
      </c>
      <c r="C2000">
        <f>VLOOKUP(Table1[[#This Row],[Building]],Building_Areas,2,FALSE)</f>
        <v>68398</v>
      </c>
      <c r="D2000">
        <v>0</v>
      </c>
      <c r="E2000">
        <v>70.323032785714247</v>
      </c>
      <c r="F2000">
        <v>893.85446290528819</v>
      </c>
      <c r="G2000">
        <v>1.3068429821124709E-2</v>
      </c>
      <c r="H2000">
        <v>16.97082932142855</v>
      </c>
      <c r="I2000">
        <v>174.67989607142931</v>
      </c>
      <c r="AF2000" s="9">
        <f>SUMIF(Table1[[#Headers],[Steam Consumption]:[CHW Consumption_2]], "Elec*",D2000:AE2000)</f>
        <v>261.9737581785721</v>
      </c>
      <c r="AG2000" s="9">
        <f>SUMIF(Table1[[#Headers],[Steam Consumption]:[CHW Consumption_2]], "Gas*",D2000:AE2000)</f>
        <v>0</v>
      </c>
      <c r="AH2000" s="9">
        <f>SUMIF(Table1[[#Headers],[Steam Consumption]:[CHW Consumption_2]], "Steam*",D2000:AE2000)</f>
        <v>0</v>
      </c>
      <c r="AI2000" s="9">
        <f>SUMIF(Table1[[#Headers],[Steam Consumption]:[CHW Consumption_2]], "HW *",D2000:AE2000)</f>
        <v>0</v>
      </c>
      <c r="AJ2000" s="9">
        <f>SUMIF(Table1[[#Headers],[Steam Consumption]:[CHW Consumption_2]], "CHW*",D2000:AE2000)</f>
        <v>0</v>
      </c>
      <c r="AK2000" s="9">
        <f>SUMIF(Table1[[#Headers],[Steam Consumption]:[CHW Consumption_2]], "DW*",D2000:AE2000)</f>
        <v>0</v>
      </c>
      <c r="AL2000" s="9">
        <f>Table1[[#This Row],[Total Elec Consumption]]*3.412</f>
        <v>893.85446290528796</v>
      </c>
      <c r="AM2000" s="9">
        <f>Table1[[#This Row],[Total Gas Consumption]]*1</f>
        <v>0</v>
      </c>
      <c r="AN2000" s="9">
        <f>Table1[[#This Row],[Total Steam Consumption]]*950/1000</f>
        <v>0</v>
      </c>
      <c r="AO2000" s="9">
        <f>Table1[[#This Row],[Total HW Consumption]]</f>
        <v>0</v>
      </c>
      <c r="AP2000" s="9">
        <f>Table1[[#This Row],[Total CHW Consumption]]</f>
        <v>0</v>
      </c>
      <c r="AQ2000" s="9">
        <f>Table1[[#This Row],[Total DW Consumption]]*0</f>
        <v>0</v>
      </c>
      <c r="AR2000" s="9">
        <f>SUM(Table1[[#This Row],[Total Elec Energy]:[Total DW Energy]])</f>
        <v>893.85446290528796</v>
      </c>
      <c r="AS2000" s="7">
        <f>IFERROR(Table1[[#This Row],[Total Building Energy (kBTU)]]/Table1[[#This Row],[Building Area]],0)</f>
        <v>1.3068429821124711E-2</v>
      </c>
    </row>
    <row r="2001" spans="1:45" x14ac:dyDescent="0.25">
      <c r="A2001" s="4">
        <v>43344</v>
      </c>
      <c r="B2001" t="s">
        <v>103</v>
      </c>
      <c r="C2001">
        <f>VLOOKUP(Table1[[#This Row],[Building]],Building_Areas,2,FALSE)</f>
        <v>68398</v>
      </c>
      <c r="D2001">
        <v>0</v>
      </c>
      <c r="E2001">
        <v>90.156555000000367</v>
      </c>
      <c r="F2001">
        <v>887.69905620667305</v>
      </c>
      <c r="G2001">
        <v>1.297843586371931E-2</v>
      </c>
      <c r="H2001">
        <v>18.70130777777781</v>
      </c>
      <c r="I2001">
        <v>151.31184888889041</v>
      </c>
      <c r="AF2001" s="9">
        <f>SUMIF(Table1[[#Headers],[Steam Consumption]:[CHW Consumption_2]], "Elec*",D2001:AE2001)</f>
        <v>260.1697116666686</v>
      </c>
      <c r="AG2001" s="9">
        <f>SUMIF(Table1[[#Headers],[Steam Consumption]:[CHW Consumption_2]], "Gas*",D2001:AE2001)</f>
        <v>0</v>
      </c>
      <c r="AH2001" s="9">
        <f>SUMIF(Table1[[#Headers],[Steam Consumption]:[CHW Consumption_2]], "Steam*",D2001:AE2001)</f>
        <v>0</v>
      </c>
      <c r="AI2001" s="9">
        <f>SUMIF(Table1[[#Headers],[Steam Consumption]:[CHW Consumption_2]], "HW *",D2001:AE2001)</f>
        <v>0</v>
      </c>
      <c r="AJ2001" s="9">
        <f>SUMIF(Table1[[#Headers],[Steam Consumption]:[CHW Consumption_2]], "CHW*",D2001:AE2001)</f>
        <v>0</v>
      </c>
      <c r="AK2001" s="9">
        <f>SUMIF(Table1[[#Headers],[Steam Consumption]:[CHW Consumption_2]], "DW*",D2001:AE2001)</f>
        <v>0</v>
      </c>
      <c r="AL2001" s="9">
        <f>Table1[[#This Row],[Total Elec Consumption]]*3.412</f>
        <v>887.69905620667328</v>
      </c>
      <c r="AM2001" s="9">
        <f>Table1[[#This Row],[Total Gas Consumption]]*1</f>
        <v>0</v>
      </c>
      <c r="AN2001" s="9">
        <f>Table1[[#This Row],[Total Steam Consumption]]*950/1000</f>
        <v>0</v>
      </c>
      <c r="AO2001" s="9">
        <f>Table1[[#This Row],[Total HW Consumption]]</f>
        <v>0</v>
      </c>
      <c r="AP2001" s="9">
        <f>Table1[[#This Row],[Total CHW Consumption]]</f>
        <v>0</v>
      </c>
      <c r="AQ2001" s="9">
        <f>Table1[[#This Row],[Total DW Consumption]]*0</f>
        <v>0</v>
      </c>
      <c r="AR2001" s="9">
        <f>SUM(Table1[[#This Row],[Total Elec Energy]:[Total DW Energy]])</f>
        <v>887.69905620667328</v>
      </c>
      <c r="AS2001" s="7">
        <f>IFERROR(Table1[[#This Row],[Total Building Energy (kBTU)]]/Table1[[#This Row],[Building Area]],0)</f>
        <v>1.2978435863719308E-2</v>
      </c>
    </row>
    <row r="2002" spans="1:45" x14ac:dyDescent="0.25">
      <c r="A2002" s="4">
        <v>43739</v>
      </c>
      <c r="B2002" t="s">
        <v>103</v>
      </c>
      <c r="C2002">
        <f>VLOOKUP(Table1[[#This Row],[Building]],Building_Areas,2,FALSE)</f>
        <v>68398</v>
      </c>
      <c r="D2002">
        <v>0</v>
      </c>
      <c r="E2002">
        <v>49.337351965517293</v>
      </c>
      <c r="F2002">
        <v>857.26377908936058</v>
      </c>
      <c r="G2002">
        <v>1.2533462661033371E-2</v>
      </c>
      <c r="H2002">
        <v>19.94189938461551</v>
      </c>
      <c r="I2002">
        <v>181.97039082142661</v>
      </c>
      <c r="AF2002" s="9">
        <f>SUMIF(Table1[[#Headers],[Steam Consumption]:[CHW Consumption_2]], "Elec*",D2002:AE2002)</f>
        <v>251.2496421715594</v>
      </c>
      <c r="AG2002" s="9">
        <f>SUMIF(Table1[[#Headers],[Steam Consumption]:[CHW Consumption_2]], "Gas*",D2002:AE2002)</f>
        <v>0</v>
      </c>
      <c r="AH2002" s="9">
        <f>SUMIF(Table1[[#Headers],[Steam Consumption]:[CHW Consumption_2]], "Steam*",D2002:AE2002)</f>
        <v>0</v>
      </c>
      <c r="AI2002" s="9">
        <f>SUMIF(Table1[[#Headers],[Steam Consumption]:[CHW Consumption_2]], "HW *",D2002:AE2002)</f>
        <v>0</v>
      </c>
      <c r="AJ2002" s="9">
        <f>SUMIF(Table1[[#Headers],[Steam Consumption]:[CHW Consumption_2]], "CHW*",D2002:AE2002)</f>
        <v>0</v>
      </c>
      <c r="AK2002" s="9">
        <f>SUMIF(Table1[[#Headers],[Steam Consumption]:[CHW Consumption_2]], "DW*",D2002:AE2002)</f>
        <v>0</v>
      </c>
      <c r="AL2002" s="9">
        <f>Table1[[#This Row],[Total Elec Consumption]]*3.412</f>
        <v>857.2637790893607</v>
      </c>
      <c r="AM2002" s="9">
        <f>Table1[[#This Row],[Total Gas Consumption]]*1</f>
        <v>0</v>
      </c>
      <c r="AN2002" s="9">
        <f>Table1[[#This Row],[Total Steam Consumption]]*950/1000</f>
        <v>0</v>
      </c>
      <c r="AO2002" s="9">
        <f>Table1[[#This Row],[Total HW Consumption]]</f>
        <v>0</v>
      </c>
      <c r="AP2002" s="9">
        <f>Table1[[#This Row],[Total CHW Consumption]]</f>
        <v>0</v>
      </c>
      <c r="AQ2002" s="9">
        <f>Table1[[#This Row],[Total DW Consumption]]*0</f>
        <v>0</v>
      </c>
      <c r="AR2002" s="9">
        <f>SUM(Table1[[#This Row],[Total Elec Energy]:[Total DW Energy]])</f>
        <v>857.2637790893607</v>
      </c>
      <c r="AS2002" s="7">
        <f>IFERROR(Table1[[#This Row],[Total Building Energy (kBTU)]]/Table1[[#This Row],[Building Area]],0)</f>
        <v>1.2533462661033374E-2</v>
      </c>
    </row>
    <row r="2003" spans="1:45" x14ac:dyDescent="0.25">
      <c r="A2003" s="4">
        <v>43191</v>
      </c>
      <c r="B2003" t="s">
        <v>103</v>
      </c>
      <c r="C2003">
        <f>VLOOKUP(Table1[[#This Row],[Building]],Building_Areas,2,FALSE)</f>
        <v>68398</v>
      </c>
      <c r="D2003">
        <v>0</v>
      </c>
      <c r="E2003">
        <v>57.956543000000238</v>
      </c>
      <c r="F2003">
        <v>841.98643173777521</v>
      </c>
      <c r="G2003">
        <v>1.2310103098596091E-2</v>
      </c>
      <c r="H2003">
        <v>20.107557777777551</v>
      </c>
      <c r="I2003">
        <v>168.7080069999993</v>
      </c>
      <c r="AF2003" s="9">
        <f>SUMIF(Table1[[#Headers],[Steam Consumption]:[CHW Consumption_2]], "Elec*",D2003:AE2003)</f>
        <v>246.77210777777708</v>
      </c>
      <c r="AG2003" s="9">
        <f>SUMIF(Table1[[#Headers],[Steam Consumption]:[CHW Consumption_2]], "Gas*",D2003:AE2003)</f>
        <v>0</v>
      </c>
      <c r="AH2003" s="9">
        <f>SUMIF(Table1[[#Headers],[Steam Consumption]:[CHW Consumption_2]], "Steam*",D2003:AE2003)</f>
        <v>0</v>
      </c>
      <c r="AI2003" s="9">
        <f>SUMIF(Table1[[#Headers],[Steam Consumption]:[CHW Consumption_2]], "HW *",D2003:AE2003)</f>
        <v>0</v>
      </c>
      <c r="AJ2003" s="9">
        <f>SUMIF(Table1[[#Headers],[Steam Consumption]:[CHW Consumption_2]], "CHW*",D2003:AE2003)</f>
        <v>0</v>
      </c>
      <c r="AK2003" s="9">
        <f>SUMIF(Table1[[#Headers],[Steam Consumption]:[CHW Consumption_2]], "DW*",D2003:AE2003)</f>
        <v>0</v>
      </c>
      <c r="AL2003" s="9">
        <f>Table1[[#This Row],[Total Elec Consumption]]*3.412</f>
        <v>841.98643173777543</v>
      </c>
      <c r="AM2003" s="9">
        <f>Table1[[#This Row],[Total Gas Consumption]]*1</f>
        <v>0</v>
      </c>
      <c r="AN2003" s="9">
        <f>Table1[[#This Row],[Total Steam Consumption]]*950/1000</f>
        <v>0</v>
      </c>
      <c r="AO2003" s="9">
        <f>Table1[[#This Row],[Total HW Consumption]]</f>
        <v>0</v>
      </c>
      <c r="AP2003" s="9">
        <f>Table1[[#This Row],[Total CHW Consumption]]</f>
        <v>0</v>
      </c>
      <c r="AQ2003" s="9">
        <f>Table1[[#This Row],[Total DW Consumption]]*0</f>
        <v>0</v>
      </c>
      <c r="AR2003" s="9">
        <f>SUM(Table1[[#This Row],[Total Elec Energy]:[Total DW Energy]])</f>
        <v>841.98643173777543</v>
      </c>
      <c r="AS2003" s="7">
        <f>IFERROR(Table1[[#This Row],[Total Building Energy (kBTU)]]/Table1[[#This Row],[Building Area]],0)</f>
        <v>1.2310103098596091E-2</v>
      </c>
    </row>
    <row r="2004" spans="1:45" x14ac:dyDescent="0.25">
      <c r="A2004" s="4">
        <v>43160</v>
      </c>
      <c r="B2004" t="s">
        <v>103</v>
      </c>
      <c r="C2004">
        <f>VLOOKUP(Table1[[#This Row],[Building]],Building_Areas,2,FALSE)</f>
        <v>68398</v>
      </c>
      <c r="D2004">
        <v>0</v>
      </c>
      <c r="E2004">
        <v>68.667724678571957</v>
      </c>
      <c r="F2004">
        <v>835.84670690257508</v>
      </c>
      <c r="G2004">
        <v>1.2220338414903579E-2</v>
      </c>
      <c r="H2004">
        <v>19.096052035714081</v>
      </c>
      <c r="I2004">
        <v>157.20888064285791</v>
      </c>
      <c r="AF2004" s="9">
        <f>SUMIF(Table1[[#Headers],[Steam Consumption]:[CHW Consumption_2]], "Elec*",D2004:AE2004)</f>
        <v>244.97265735714393</v>
      </c>
      <c r="AG2004" s="9">
        <f>SUMIF(Table1[[#Headers],[Steam Consumption]:[CHW Consumption_2]], "Gas*",D2004:AE2004)</f>
        <v>0</v>
      </c>
      <c r="AH2004" s="9">
        <f>SUMIF(Table1[[#Headers],[Steam Consumption]:[CHW Consumption_2]], "Steam*",D2004:AE2004)</f>
        <v>0</v>
      </c>
      <c r="AI2004" s="9">
        <f>SUMIF(Table1[[#Headers],[Steam Consumption]:[CHW Consumption_2]], "HW *",D2004:AE2004)</f>
        <v>0</v>
      </c>
      <c r="AJ2004" s="9">
        <f>SUMIF(Table1[[#Headers],[Steam Consumption]:[CHW Consumption_2]], "CHW*",D2004:AE2004)</f>
        <v>0</v>
      </c>
      <c r="AK2004" s="9">
        <f>SUMIF(Table1[[#Headers],[Steam Consumption]:[CHW Consumption_2]], "DW*",D2004:AE2004)</f>
        <v>0</v>
      </c>
      <c r="AL2004" s="9">
        <f>Table1[[#This Row],[Total Elec Consumption]]*3.412</f>
        <v>835.84670690257508</v>
      </c>
      <c r="AM2004" s="9">
        <f>Table1[[#This Row],[Total Gas Consumption]]*1</f>
        <v>0</v>
      </c>
      <c r="AN2004" s="9">
        <f>Table1[[#This Row],[Total Steam Consumption]]*950/1000</f>
        <v>0</v>
      </c>
      <c r="AO2004" s="9">
        <f>Table1[[#This Row],[Total HW Consumption]]</f>
        <v>0</v>
      </c>
      <c r="AP2004" s="9">
        <f>Table1[[#This Row],[Total CHW Consumption]]</f>
        <v>0</v>
      </c>
      <c r="AQ2004" s="9">
        <f>Table1[[#This Row],[Total DW Consumption]]*0</f>
        <v>0</v>
      </c>
      <c r="AR2004" s="9">
        <f>SUM(Table1[[#This Row],[Total Elec Energy]:[Total DW Energy]])</f>
        <v>835.84670690257508</v>
      </c>
      <c r="AS2004" s="7">
        <f>IFERROR(Table1[[#This Row],[Total Building Energy (kBTU)]]/Table1[[#This Row],[Building Area]],0)</f>
        <v>1.2220338414903581E-2</v>
      </c>
    </row>
    <row r="2005" spans="1:45" x14ac:dyDescent="0.25">
      <c r="A2005" s="4">
        <v>44652</v>
      </c>
      <c r="B2005" t="s">
        <v>103</v>
      </c>
      <c r="C2005">
        <f>VLOOKUP(Table1[[#This Row],[Building]],Building_Areas,2,FALSE)</f>
        <v>68398</v>
      </c>
      <c r="D2005">
        <v>0</v>
      </c>
      <c r="E2005">
        <v>58.27937076923088</v>
      </c>
      <c r="F2005">
        <v>833.54638882615222</v>
      </c>
      <c r="G2005">
        <v>1.218670705029609E-2</v>
      </c>
      <c r="H2005">
        <v>15.63523615384611</v>
      </c>
      <c r="I2005">
        <v>170.38386576923031</v>
      </c>
      <c r="AF2005" s="9">
        <f>SUMIF(Table1[[#Headers],[Steam Consumption]:[CHW Consumption_2]], "Elec*",D2005:AE2005)</f>
        <v>244.29847269230731</v>
      </c>
      <c r="AG2005" s="9">
        <f>SUMIF(Table1[[#Headers],[Steam Consumption]:[CHW Consumption_2]], "Gas*",D2005:AE2005)</f>
        <v>0</v>
      </c>
      <c r="AH2005" s="9">
        <f>SUMIF(Table1[[#Headers],[Steam Consumption]:[CHW Consumption_2]], "Steam*",D2005:AE2005)</f>
        <v>0</v>
      </c>
      <c r="AI2005" s="9">
        <f>SUMIF(Table1[[#Headers],[Steam Consumption]:[CHW Consumption_2]], "HW *",D2005:AE2005)</f>
        <v>0</v>
      </c>
      <c r="AJ2005" s="9">
        <f>SUMIF(Table1[[#Headers],[Steam Consumption]:[CHW Consumption_2]], "CHW*",D2005:AE2005)</f>
        <v>0</v>
      </c>
      <c r="AK2005" s="9">
        <f>SUMIF(Table1[[#Headers],[Steam Consumption]:[CHW Consumption_2]], "DW*",D2005:AE2005)</f>
        <v>0</v>
      </c>
      <c r="AL2005" s="9">
        <f>Table1[[#This Row],[Total Elec Consumption]]*3.412</f>
        <v>833.54638882615257</v>
      </c>
      <c r="AM2005" s="9">
        <f>Table1[[#This Row],[Total Gas Consumption]]*1</f>
        <v>0</v>
      </c>
      <c r="AN2005" s="9">
        <f>Table1[[#This Row],[Total Steam Consumption]]*950/1000</f>
        <v>0</v>
      </c>
      <c r="AO2005" s="9">
        <f>Table1[[#This Row],[Total HW Consumption]]</f>
        <v>0</v>
      </c>
      <c r="AP2005" s="9">
        <f>Table1[[#This Row],[Total CHW Consumption]]</f>
        <v>0</v>
      </c>
      <c r="AQ2005" s="9">
        <f>Table1[[#This Row],[Total DW Consumption]]*0</f>
        <v>0</v>
      </c>
      <c r="AR2005" s="9">
        <f>SUM(Table1[[#This Row],[Total Elec Energy]:[Total DW Energy]])</f>
        <v>833.54638882615257</v>
      </c>
      <c r="AS2005" s="7">
        <f>IFERROR(Table1[[#This Row],[Total Building Energy (kBTU)]]/Table1[[#This Row],[Building Area]],0)</f>
        <v>1.2186707050296099E-2</v>
      </c>
    </row>
    <row r="2006" spans="1:45" x14ac:dyDescent="0.25">
      <c r="A2006" s="4">
        <v>43709</v>
      </c>
      <c r="B2006" t="s">
        <v>78</v>
      </c>
      <c r="C2006">
        <f>VLOOKUP(Table1[[#This Row],[Building]],Building_Areas,2,FALSE)</f>
        <v>20363</v>
      </c>
      <c r="E2006">
        <v>0</v>
      </c>
      <c r="F2006">
        <v>24642.857142857141</v>
      </c>
      <c r="G2006">
        <v>1.2101781241888301</v>
      </c>
      <c r="J2006">
        <v>246.42857142857139</v>
      </c>
      <c r="AF2006" s="9">
        <f>SUMIF(Table1[[#Headers],[Steam Consumption]:[CHW Consumption_2]], "Elec*",D2006:AE2006)</f>
        <v>0</v>
      </c>
      <c r="AG2006" s="9">
        <f>SUMIF(Table1[[#Headers],[Steam Consumption]:[CHW Consumption_2]], "Gas*",D2006:AE2006)</f>
        <v>246.42857142857139</v>
      </c>
      <c r="AH2006" s="9">
        <f>SUMIF(Table1[[#Headers],[Steam Consumption]:[CHW Consumption_2]], "Steam*",D2006:AE2006)</f>
        <v>0</v>
      </c>
      <c r="AI2006" s="9">
        <f>SUMIF(Table1[[#Headers],[Steam Consumption]:[CHW Consumption_2]], "HW *",D2006:AE2006)</f>
        <v>0</v>
      </c>
      <c r="AJ2006" s="9">
        <f>SUMIF(Table1[[#Headers],[Steam Consumption]:[CHW Consumption_2]], "CHW*",D2006:AE2006)</f>
        <v>0</v>
      </c>
      <c r="AK2006" s="9">
        <f>SUMIF(Table1[[#Headers],[Steam Consumption]:[CHW Consumption_2]], "DW*",D2006:AE2006)</f>
        <v>0</v>
      </c>
      <c r="AL2006" s="9">
        <f>Table1[[#This Row],[Total Elec Consumption]]*3.412</f>
        <v>0</v>
      </c>
      <c r="AM2006" s="9">
        <f>Table1[[#This Row],[Total Gas Consumption]]*1</f>
        <v>246.42857142857139</v>
      </c>
      <c r="AN2006" s="9">
        <f>Table1[[#This Row],[Total Steam Consumption]]*950/1000</f>
        <v>0</v>
      </c>
      <c r="AO2006" s="9">
        <f>Table1[[#This Row],[Total HW Consumption]]</f>
        <v>0</v>
      </c>
      <c r="AP2006" s="9">
        <f>Table1[[#This Row],[Total CHW Consumption]]</f>
        <v>0</v>
      </c>
      <c r="AQ2006" s="9">
        <f>Table1[[#This Row],[Total DW Consumption]]*0</f>
        <v>0</v>
      </c>
      <c r="AR2006" s="9">
        <f>SUM(Table1[[#This Row],[Total Elec Energy]:[Total DW Energy]])</f>
        <v>246.42857142857139</v>
      </c>
      <c r="AS2006" s="7">
        <f>IFERROR(Table1[[#This Row],[Total Building Energy (kBTU)]]/Table1[[#This Row],[Building Area]],0)</f>
        <v>1.2101781241888297E-2</v>
      </c>
    </row>
    <row r="2007" spans="1:45" x14ac:dyDescent="0.25">
      <c r="A2007" s="4">
        <v>44470</v>
      </c>
      <c r="B2007" t="s">
        <v>103</v>
      </c>
      <c r="C2007">
        <f>VLOOKUP(Table1[[#This Row],[Building]],Building_Areas,2,FALSE)</f>
        <v>68398</v>
      </c>
      <c r="D2007">
        <v>0</v>
      </c>
      <c r="E2007">
        <v>50.343682517241326</v>
      </c>
      <c r="F2007">
        <v>827.68760683726214</v>
      </c>
      <c r="G2007">
        <v>1.210104983825934E-2</v>
      </c>
      <c r="H2007">
        <v>15.207266999999989</v>
      </c>
      <c r="I2007">
        <v>177.03041239285889</v>
      </c>
      <c r="AF2007" s="9">
        <f>SUMIF(Table1[[#Headers],[Steam Consumption]:[CHW Consumption_2]], "Elec*",D2007:AE2007)</f>
        <v>242.58136191010021</v>
      </c>
      <c r="AG2007" s="9">
        <f>SUMIF(Table1[[#Headers],[Steam Consumption]:[CHW Consumption_2]], "Gas*",D2007:AE2007)</f>
        <v>0</v>
      </c>
      <c r="AH2007" s="9">
        <f>SUMIF(Table1[[#Headers],[Steam Consumption]:[CHW Consumption_2]], "Steam*",D2007:AE2007)</f>
        <v>0</v>
      </c>
      <c r="AI2007" s="9">
        <f>SUMIF(Table1[[#Headers],[Steam Consumption]:[CHW Consumption_2]], "HW *",D2007:AE2007)</f>
        <v>0</v>
      </c>
      <c r="AJ2007" s="9">
        <f>SUMIF(Table1[[#Headers],[Steam Consumption]:[CHW Consumption_2]], "CHW*",D2007:AE2007)</f>
        <v>0</v>
      </c>
      <c r="AK2007" s="9">
        <f>SUMIF(Table1[[#Headers],[Steam Consumption]:[CHW Consumption_2]], "DW*",D2007:AE2007)</f>
        <v>0</v>
      </c>
      <c r="AL2007" s="9">
        <f>Table1[[#This Row],[Total Elec Consumption]]*3.412</f>
        <v>827.68760683726191</v>
      </c>
      <c r="AM2007" s="9">
        <f>Table1[[#This Row],[Total Gas Consumption]]*1</f>
        <v>0</v>
      </c>
      <c r="AN2007" s="9">
        <f>Table1[[#This Row],[Total Steam Consumption]]*950/1000</f>
        <v>0</v>
      </c>
      <c r="AO2007" s="9">
        <f>Table1[[#This Row],[Total HW Consumption]]</f>
        <v>0</v>
      </c>
      <c r="AP2007" s="9">
        <f>Table1[[#This Row],[Total CHW Consumption]]</f>
        <v>0</v>
      </c>
      <c r="AQ2007" s="9">
        <f>Table1[[#This Row],[Total DW Consumption]]*0</f>
        <v>0</v>
      </c>
      <c r="AR2007" s="9">
        <f>SUM(Table1[[#This Row],[Total Elec Energy]:[Total DW Energy]])</f>
        <v>827.68760683726191</v>
      </c>
      <c r="AS2007" s="7">
        <f>IFERROR(Table1[[#This Row],[Total Building Energy (kBTU)]]/Table1[[#This Row],[Building Area]],0)</f>
        <v>1.2101049838259334E-2</v>
      </c>
    </row>
    <row r="2008" spans="1:45" x14ac:dyDescent="0.25">
      <c r="A2008" s="4">
        <v>44378</v>
      </c>
      <c r="B2008" t="s">
        <v>103</v>
      </c>
      <c r="C2008">
        <f>VLOOKUP(Table1[[#This Row],[Building]],Building_Areas,2,FALSE)</f>
        <v>68398</v>
      </c>
      <c r="D2008">
        <v>0</v>
      </c>
      <c r="E2008">
        <v>77.299804999999651</v>
      </c>
      <c r="F2008">
        <v>817.73794559599776</v>
      </c>
      <c r="G2008">
        <v>1.195558270119006E-2</v>
      </c>
      <c r="H2008">
        <v>13.2990719999998</v>
      </c>
      <c r="I2008">
        <v>149.06640599999989</v>
      </c>
      <c r="AF2008" s="9">
        <f>SUMIF(Table1[[#Headers],[Steam Consumption]:[CHW Consumption_2]], "Elec*",D2008:AE2008)</f>
        <v>239.66528299999933</v>
      </c>
      <c r="AG2008" s="9">
        <f>SUMIF(Table1[[#Headers],[Steam Consumption]:[CHW Consumption_2]], "Gas*",D2008:AE2008)</f>
        <v>0</v>
      </c>
      <c r="AH2008" s="9">
        <f>SUMIF(Table1[[#Headers],[Steam Consumption]:[CHW Consumption_2]], "Steam*",D2008:AE2008)</f>
        <v>0</v>
      </c>
      <c r="AI2008" s="9">
        <f>SUMIF(Table1[[#Headers],[Steam Consumption]:[CHW Consumption_2]], "HW *",D2008:AE2008)</f>
        <v>0</v>
      </c>
      <c r="AJ2008" s="9">
        <f>SUMIF(Table1[[#Headers],[Steam Consumption]:[CHW Consumption_2]], "CHW*",D2008:AE2008)</f>
        <v>0</v>
      </c>
      <c r="AK2008" s="9">
        <f>SUMIF(Table1[[#Headers],[Steam Consumption]:[CHW Consumption_2]], "DW*",D2008:AE2008)</f>
        <v>0</v>
      </c>
      <c r="AL2008" s="9">
        <f>Table1[[#This Row],[Total Elec Consumption]]*3.412</f>
        <v>817.73794559599776</v>
      </c>
      <c r="AM2008" s="9">
        <f>Table1[[#This Row],[Total Gas Consumption]]*1</f>
        <v>0</v>
      </c>
      <c r="AN2008" s="9">
        <f>Table1[[#This Row],[Total Steam Consumption]]*950/1000</f>
        <v>0</v>
      </c>
      <c r="AO2008" s="9">
        <f>Table1[[#This Row],[Total HW Consumption]]</f>
        <v>0</v>
      </c>
      <c r="AP2008" s="9">
        <f>Table1[[#This Row],[Total CHW Consumption]]</f>
        <v>0</v>
      </c>
      <c r="AQ2008" s="9">
        <f>Table1[[#This Row],[Total DW Consumption]]*0</f>
        <v>0</v>
      </c>
      <c r="AR2008" s="9">
        <f>SUM(Table1[[#This Row],[Total Elec Energy]:[Total DW Energy]])</f>
        <v>817.73794559599776</v>
      </c>
      <c r="AS2008" s="7">
        <f>IFERROR(Table1[[#This Row],[Total Building Energy (kBTU)]]/Table1[[#This Row],[Building Area]],0)</f>
        <v>1.195558270119006E-2</v>
      </c>
    </row>
    <row r="2009" spans="1:45" x14ac:dyDescent="0.25">
      <c r="A2009" s="4">
        <v>43132</v>
      </c>
      <c r="B2009" t="s">
        <v>103</v>
      </c>
      <c r="C2009">
        <f>VLOOKUP(Table1[[#This Row],[Building]],Building_Areas,2,FALSE)</f>
        <v>68398</v>
      </c>
      <c r="D2009">
        <v>0</v>
      </c>
      <c r="E2009">
        <v>65.688964999999371</v>
      </c>
      <c r="F2009">
        <v>805.75762883599452</v>
      </c>
      <c r="G2009">
        <v>1.1780426749846411E-2</v>
      </c>
      <c r="H2009">
        <v>14.685790999999879</v>
      </c>
      <c r="I2009">
        <v>155.7792969999991</v>
      </c>
      <c r="AF2009" s="9">
        <f>SUMIF(Table1[[#Headers],[Steam Consumption]:[CHW Consumption_2]], "Elec*",D2009:AE2009)</f>
        <v>236.15405299999836</v>
      </c>
      <c r="AG2009" s="9">
        <f>SUMIF(Table1[[#Headers],[Steam Consumption]:[CHW Consumption_2]], "Gas*",D2009:AE2009)</f>
        <v>0</v>
      </c>
      <c r="AH2009" s="9">
        <f>SUMIF(Table1[[#Headers],[Steam Consumption]:[CHW Consumption_2]], "Steam*",D2009:AE2009)</f>
        <v>0</v>
      </c>
      <c r="AI2009" s="9">
        <f>SUMIF(Table1[[#Headers],[Steam Consumption]:[CHW Consumption_2]], "HW *",D2009:AE2009)</f>
        <v>0</v>
      </c>
      <c r="AJ2009" s="9">
        <f>SUMIF(Table1[[#Headers],[Steam Consumption]:[CHW Consumption_2]], "CHW*",D2009:AE2009)</f>
        <v>0</v>
      </c>
      <c r="AK2009" s="9">
        <f>SUMIF(Table1[[#Headers],[Steam Consumption]:[CHW Consumption_2]], "DW*",D2009:AE2009)</f>
        <v>0</v>
      </c>
      <c r="AL2009" s="9">
        <f>Table1[[#This Row],[Total Elec Consumption]]*3.412</f>
        <v>805.75762883599441</v>
      </c>
      <c r="AM2009" s="9">
        <f>Table1[[#This Row],[Total Gas Consumption]]*1</f>
        <v>0</v>
      </c>
      <c r="AN2009" s="9">
        <f>Table1[[#This Row],[Total Steam Consumption]]*950/1000</f>
        <v>0</v>
      </c>
      <c r="AO2009" s="9">
        <f>Table1[[#This Row],[Total HW Consumption]]</f>
        <v>0</v>
      </c>
      <c r="AP2009" s="9">
        <f>Table1[[#This Row],[Total CHW Consumption]]</f>
        <v>0</v>
      </c>
      <c r="AQ2009" s="9">
        <f>Table1[[#This Row],[Total DW Consumption]]*0</f>
        <v>0</v>
      </c>
      <c r="AR2009" s="9">
        <f>SUM(Table1[[#This Row],[Total Elec Energy]:[Total DW Energy]])</f>
        <v>805.75762883599441</v>
      </c>
      <c r="AS2009" s="7">
        <f>IFERROR(Table1[[#This Row],[Total Building Energy (kBTU)]]/Table1[[#This Row],[Building Area]],0)</f>
        <v>1.1780426749846406E-2</v>
      </c>
    </row>
    <row r="2010" spans="1:45" x14ac:dyDescent="0.25">
      <c r="A2010" s="4">
        <v>43313</v>
      </c>
      <c r="B2010" t="s">
        <v>103</v>
      </c>
      <c r="C2010">
        <f>VLOOKUP(Table1[[#This Row],[Building]],Building_Areas,2,FALSE)</f>
        <v>68398</v>
      </c>
      <c r="D2010">
        <v>0</v>
      </c>
      <c r="E2010">
        <v>89.824204114286559</v>
      </c>
      <c r="F2010">
        <v>800.0784583170921</v>
      </c>
      <c r="G2010">
        <v>1.1697395513276591E-2</v>
      </c>
      <c r="H2010">
        <v>17.708069142857081</v>
      </c>
      <c r="I2010">
        <v>126.9573100714297</v>
      </c>
      <c r="AF2010" s="9">
        <f>SUMIF(Table1[[#Headers],[Steam Consumption]:[CHW Consumption_2]], "Elec*",D2010:AE2010)</f>
        <v>234.48958332857336</v>
      </c>
      <c r="AG2010" s="9">
        <f>SUMIF(Table1[[#Headers],[Steam Consumption]:[CHW Consumption_2]], "Gas*",D2010:AE2010)</f>
        <v>0</v>
      </c>
      <c r="AH2010" s="9">
        <f>SUMIF(Table1[[#Headers],[Steam Consumption]:[CHW Consumption_2]], "Steam*",D2010:AE2010)</f>
        <v>0</v>
      </c>
      <c r="AI2010" s="9">
        <f>SUMIF(Table1[[#Headers],[Steam Consumption]:[CHW Consumption_2]], "HW *",D2010:AE2010)</f>
        <v>0</v>
      </c>
      <c r="AJ2010" s="9">
        <f>SUMIF(Table1[[#Headers],[Steam Consumption]:[CHW Consumption_2]], "CHW*",D2010:AE2010)</f>
        <v>0</v>
      </c>
      <c r="AK2010" s="9">
        <f>SUMIF(Table1[[#Headers],[Steam Consumption]:[CHW Consumption_2]], "DW*",D2010:AE2010)</f>
        <v>0</v>
      </c>
      <c r="AL2010" s="9">
        <f>Table1[[#This Row],[Total Elec Consumption]]*3.412</f>
        <v>800.07845831709233</v>
      </c>
      <c r="AM2010" s="9">
        <f>Table1[[#This Row],[Total Gas Consumption]]*1</f>
        <v>0</v>
      </c>
      <c r="AN2010" s="9">
        <f>Table1[[#This Row],[Total Steam Consumption]]*950/1000</f>
        <v>0</v>
      </c>
      <c r="AO2010" s="9">
        <f>Table1[[#This Row],[Total HW Consumption]]</f>
        <v>0</v>
      </c>
      <c r="AP2010" s="9">
        <f>Table1[[#This Row],[Total CHW Consumption]]</f>
        <v>0</v>
      </c>
      <c r="AQ2010" s="9">
        <f>Table1[[#This Row],[Total DW Consumption]]*0</f>
        <v>0</v>
      </c>
      <c r="AR2010" s="9">
        <f>SUM(Table1[[#This Row],[Total Elec Energy]:[Total DW Energy]])</f>
        <v>800.07845831709233</v>
      </c>
      <c r="AS2010" s="7">
        <f>IFERROR(Table1[[#This Row],[Total Building Energy (kBTU)]]/Table1[[#This Row],[Building Area]],0)</f>
        <v>1.1697395513276592E-2</v>
      </c>
    </row>
    <row r="2011" spans="1:45" x14ac:dyDescent="0.25">
      <c r="A2011" s="4">
        <v>44409</v>
      </c>
      <c r="B2011" t="s">
        <v>103</v>
      </c>
      <c r="C2011">
        <f>VLOOKUP(Table1[[#This Row],[Building]],Building_Areas,2,FALSE)</f>
        <v>68398</v>
      </c>
      <c r="D2011">
        <v>0</v>
      </c>
      <c r="E2011">
        <v>82.730956999999762</v>
      </c>
      <c r="F2011">
        <v>798.42882684800156</v>
      </c>
      <c r="G2011">
        <v>1.167327738892952E-2</v>
      </c>
      <c r="H2011">
        <v>13.174561000000271</v>
      </c>
      <c r="I2011">
        <v>138.1005860000005</v>
      </c>
      <c r="AF2011" s="9">
        <f>SUMIF(Table1[[#Headers],[Steam Consumption]:[CHW Consumption_2]], "Elec*",D2011:AE2011)</f>
        <v>234.00610400000053</v>
      </c>
      <c r="AG2011" s="9">
        <f>SUMIF(Table1[[#Headers],[Steam Consumption]:[CHW Consumption_2]], "Gas*",D2011:AE2011)</f>
        <v>0</v>
      </c>
      <c r="AH2011" s="9">
        <f>SUMIF(Table1[[#Headers],[Steam Consumption]:[CHW Consumption_2]], "Steam*",D2011:AE2011)</f>
        <v>0</v>
      </c>
      <c r="AI2011" s="9">
        <f>SUMIF(Table1[[#Headers],[Steam Consumption]:[CHW Consumption_2]], "HW *",D2011:AE2011)</f>
        <v>0</v>
      </c>
      <c r="AJ2011" s="9">
        <f>SUMIF(Table1[[#Headers],[Steam Consumption]:[CHW Consumption_2]], "CHW*",D2011:AE2011)</f>
        <v>0</v>
      </c>
      <c r="AK2011" s="9">
        <f>SUMIF(Table1[[#Headers],[Steam Consumption]:[CHW Consumption_2]], "DW*",D2011:AE2011)</f>
        <v>0</v>
      </c>
      <c r="AL2011" s="9">
        <f>Table1[[#This Row],[Total Elec Consumption]]*3.412</f>
        <v>798.42882684800179</v>
      </c>
      <c r="AM2011" s="9">
        <f>Table1[[#This Row],[Total Gas Consumption]]*1</f>
        <v>0</v>
      </c>
      <c r="AN2011" s="9">
        <f>Table1[[#This Row],[Total Steam Consumption]]*950/1000</f>
        <v>0</v>
      </c>
      <c r="AO2011" s="9">
        <f>Table1[[#This Row],[Total HW Consumption]]</f>
        <v>0</v>
      </c>
      <c r="AP2011" s="9">
        <f>Table1[[#This Row],[Total CHW Consumption]]</f>
        <v>0</v>
      </c>
      <c r="AQ2011" s="9">
        <f>Table1[[#This Row],[Total DW Consumption]]*0</f>
        <v>0</v>
      </c>
      <c r="AR2011" s="9">
        <f>SUM(Table1[[#This Row],[Total Elec Energy]:[Total DW Energy]])</f>
        <v>798.42882684800179</v>
      </c>
      <c r="AS2011" s="7">
        <f>IFERROR(Table1[[#This Row],[Total Building Energy (kBTU)]]/Table1[[#This Row],[Building Area]],0)</f>
        <v>1.1673277388929527E-2</v>
      </c>
    </row>
    <row r="2012" spans="1:45" x14ac:dyDescent="0.25">
      <c r="A2012" s="4">
        <v>43709</v>
      </c>
      <c r="B2012" t="s">
        <v>103</v>
      </c>
      <c r="C2012">
        <f>VLOOKUP(Table1[[#This Row],[Building]],Building_Areas,2,FALSE)</f>
        <v>68398</v>
      </c>
      <c r="D2012">
        <v>0</v>
      </c>
      <c r="E2012">
        <v>72.082791111110467</v>
      </c>
      <c r="F2012">
        <v>798.31540542833204</v>
      </c>
      <c r="G2012">
        <v>1.167161913255259E-2</v>
      </c>
      <c r="H2012">
        <v>18.484038750000021</v>
      </c>
      <c r="I2012">
        <v>143.40603222222239</v>
      </c>
      <c r="AF2012" s="9">
        <f>SUMIF(Table1[[#Headers],[Steam Consumption]:[CHW Consumption_2]], "Elec*",D2012:AE2012)</f>
        <v>233.97286208333287</v>
      </c>
      <c r="AG2012" s="9">
        <f>SUMIF(Table1[[#Headers],[Steam Consumption]:[CHW Consumption_2]], "Gas*",D2012:AE2012)</f>
        <v>0</v>
      </c>
      <c r="AH2012" s="9">
        <f>SUMIF(Table1[[#Headers],[Steam Consumption]:[CHW Consumption_2]], "Steam*",D2012:AE2012)</f>
        <v>0</v>
      </c>
      <c r="AI2012" s="9">
        <f>SUMIF(Table1[[#Headers],[Steam Consumption]:[CHW Consumption_2]], "HW *",D2012:AE2012)</f>
        <v>0</v>
      </c>
      <c r="AJ2012" s="9">
        <f>SUMIF(Table1[[#Headers],[Steam Consumption]:[CHW Consumption_2]], "CHW*",D2012:AE2012)</f>
        <v>0</v>
      </c>
      <c r="AK2012" s="9">
        <f>SUMIF(Table1[[#Headers],[Steam Consumption]:[CHW Consumption_2]], "DW*",D2012:AE2012)</f>
        <v>0</v>
      </c>
      <c r="AL2012" s="9">
        <f>Table1[[#This Row],[Total Elec Consumption]]*3.412</f>
        <v>798.3154054283317</v>
      </c>
      <c r="AM2012" s="9">
        <f>Table1[[#This Row],[Total Gas Consumption]]*1</f>
        <v>0</v>
      </c>
      <c r="AN2012" s="9">
        <f>Table1[[#This Row],[Total Steam Consumption]]*950/1000</f>
        <v>0</v>
      </c>
      <c r="AO2012" s="9">
        <f>Table1[[#This Row],[Total HW Consumption]]</f>
        <v>0</v>
      </c>
      <c r="AP2012" s="9">
        <f>Table1[[#This Row],[Total CHW Consumption]]</f>
        <v>0</v>
      </c>
      <c r="AQ2012" s="9">
        <f>Table1[[#This Row],[Total DW Consumption]]*0</f>
        <v>0</v>
      </c>
      <c r="AR2012" s="9">
        <f>SUM(Table1[[#This Row],[Total Elec Energy]:[Total DW Energy]])</f>
        <v>798.3154054283317</v>
      </c>
      <c r="AS2012" s="7">
        <f>IFERROR(Table1[[#This Row],[Total Building Energy (kBTU)]]/Table1[[#This Row],[Building Area]],0)</f>
        <v>1.1671619132552585E-2</v>
      </c>
    </row>
    <row r="2013" spans="1:45" x14ac:dyDescent="0.25">
      <c r="A2013" s="4">
        <v>43405</v>
      </c>
      <c r="B2013" t="s">
        <v>103</v>
      </c>
      <c r="C2013">
        <f>VLOOKUP(Table1[[#This Row],[Building]],Building_Areas,2,FALSE)</f>
        <v>68398</v>
      </c>
      <c r="D2013">
        <v>0</v>
      </c>
      <c r="E2013">
        <v>48.652692857143457</v>
      </c>
      <c r="F2013">
        <v>783.13234143240493</v>
      </c>
      <c r="G2013">
        <v>1.144963802205335E-2</v>
      </c>
      <c r="H2013">
        <v>17.923713157894881</v>
      </c>
      <c r="I2013">
        <v>162.94655454545551</v>
      </c>
      <c r="AF2013" s="9">
        <f>SUMIF(Table1[[#Headers],[Steam Consumption]:[CHW Consumption_2]], "Elec*",D2013:AE2013)</f>
        <v>229.52296056049386</v>
      </c>
      <c r="AG2013" s="9">
        <f>SUMIF(Table1[[#Headers],[Steam Consumption]:[CHW Consumption_2]], "Gas*",D2013:AE2013)</f>
        <v>0</v>
      </c>
      <c r="AH2013" s="9">
        <f>SUMIF(Table1[[#Headers],[Steam Consumption]:[CHW Consumption_2]], "Steam*",D2013:AE2013)</f>
        <v>0</v>
      </c>
      <c r="AI2013" s="9">
        <f>SUMIF(Table1[[#Headers],[Steam Consumption]:[CHW Consumption_2]], "HW *",D2013:AE2013)</f>
        <v>0</v>
      </c>
      <c r="AJ2013" s="9">
        <f>SUMIF(Table1[[#Headers],[Steam Consumption]:[CHW Consumption_2]], "CHW*",D2013:AE2013)</f>
        <v>0</v>
      </c>
      <c r="AK2013" s="9">
        <f>SUMIF(Table1[[#Headers],[Steam Consumption]:[CHW Consumption_2]], "DW*",D2013:AE2013)</f>
        <v>0</v>
      </c>
      <c r="AL2013" s="9">
        <f>Table1[[#This Row],[Total Elec Consumption]]*3.412</f>
        <v>783.13234143240504</v>
      </c>
      <c r="AM2013" s="9">
        <f>Table1[[#This Row],[Total Gas Consumption]]*1</f>
        <v>0</v>
      </c>
      <c r="AN2013" s="9">
        <f>Table1[[#This Row],[Total Steam Consumption]]*950/1000</f>
        <v>0</v>
      </c>
      <c r="AO2013" s="9">
        <f>Table1[[#This Row],[Total HW Consumption]]</f>
        <v>0</v>
      </c>
      <c r="AP2013" s="9">
        <f>Table1[[#This Row],[Total CHW Consumption]]</f>
        <v>0</v>
      </c>
      <c r="AQ2013" s="9">
        <f>Table1[[#This Row],[Total DW Consumption]]*0</f>
        <v>0</v>
      </c>
      <c r="AR2013" s="9">
        <f>SUM(Table1[[#This Row],[Total Elec Energy]:[Total DW Energy]])</f>
        <v>783.13234143240504</v>
      </c>
      <c r="AS2013" s="7">
        <f>IFERROR(Table1[[#This Row],[Total Building Energy (kBTU)]]/Table1[[#This Row],[Building Area]],0)</f>
        <v>1.144963802205335E-2</v>
      </c>
    </row>
    <row r="2014" spans="1:45" x14ac:dyDescent="0.25">
      <c r="A2014" s="4">
        <v>43770</v>
      </c>
      <c r="B2014" t="s">
        <v>103</v>
      </c>
      <c r="C2014">
        <f>VLOOKUP(Table1[[#This Row],[Building]],Building_Areas,2,FALSE)</f>
        <v>68398</v>
      </c>
      <c r="D2014">
        <v>0</v>
      </c>
      <c r="E2014">
        <v>45.570766071427897</v>
      </c>
      <c r="F2014">
        <v>778.73071645971083</v>
      </c>
      <c r="G2014">
        <v>1.1385284898092211E-2</v>
      </c>
      <c r="H2014">
        <v>18.57387000000049</v>
      </c>
      <c r="I2014">
        <v>164.0882819999992</v>
      </c>
      <c r="AF2014" s="9">
        <f>SUMIF(Table1[[#Headers],[Steam Consumption]:[CHW Consumption_2]], "Elec*",D2014:AE2014)</f>
        <v>228.23291807142758</v>
      </c>
      <c r="AG2014" s="9">
        <f>SUMIF(Table1[[#Headers],[Steam Consumption]:[CHW Consumption_2]], "Gas*",D2014:AE2014)</f>
        <v>0</v>
      </c>
      <c r="AH2014" s="9">
        <f>SUMIF(Table1[[#Headers],[Steam Consumption]:[CHW Consumption_2]], "Steam*",D2014:AE2014)</f>
        <v>0</v>
      </c>
      <c r="AI2014" s="9">
        <f>SUMIF(Table1[[#Headers],[Steam Consumption]:[CHW Consumption_2]], "HW *",D2014:AE2014)</f>
        <v>0</v>
      </c>
      <c r="AJ2014" s="9">
        <f>SUMIF(Table1[[#Headers],[Steam Consumption]:[CHW Consumption_2]], "CHW*",D2014:AE2014)</f>
        <v>0</v>
      </c>
      <c r="AK2014" s="9">
        <f>SUMIF(Table1[[#Headers],[Steam Consumption]:[CHW Consumption_2]], "DW*",D2014:AE2014)</f>
        <v>0</v>
      </c>
      <c r="AL2014" s="9">
        <f>Table1[[#This Row],[Total Elec Consumption]]*3.412</f>
        <v>778.73071645971083</v>
      </c>
      <c r="AM2014" s="9">
        <f>Table1[[#This Row],[Total Gas Consumption]]*1</f>
        <v>0</v>
      </c>
      <c r="AN2014" s="9">
        <f>Table1[[#This Row],[Total Steam Consumption]]*950/1000</f>
        <v>0</v>
      </c>
      <c r="AO2014" s="9">
        <f>Table1[[#This Row],[Total HW Consumption]]</f>
        <v>0</v>
      </c>
      <c r="AP2014" s="9">
        <f>Table1[[#This Row],[Total CHW Consumption]]</f>
        <v>0</v>
      </c>
      <c r="AQ2014" s="9">
        <f>Table1[[#This Row],[Total DW Consumption]]*0</f>
        <v>0</v>
      </c>
      <c r="AR2014" s="9">
        <f>SUM(Table1[[#This Row],[Total Elec Energy]:[Total DW Energy]])</f>
        <v>778.73071645971083</v>
      </c>
      <c r="AS2014" s="7">
        <f>IFERROR(Table1[[#This Row],[Total Building Energy (kBTU)]]/Table1[[#This Row],[Building Area]],0)</f>
        <v>1.1385284898092207E-2</v>
      </c>
    </row>
    <row r="2015" spans="1:45" x14ac:dyDescent="0.25">
      <c r="A2015" s="4">
        <v>44348</v>
      </c>
      <c r="B2015" t="s">
        <v>103</v>
      </c>
      <c r="C2015">
        <f>VLOOKUP(Table1[[#This Row],[Building]],Building_Areas,2,FALSE)</f>
        <v>68398</v>
      </c>
      <c r="D2015">
        <v>0</v>
      </c>
      <c r="E2015">
        <v>78.519530999999915</v>
      </c>
      <c r="F2015">
        <v>775.03963167599886</v>
      </c>
      <c r="G2015">
        <v>1.133132009234186E-2</v>
      </c>
      <c r="H2015">
        <v>12.079834000000121</v>
      </c>
      <c r="I2015">
        <v>136.55175799999961</v>
      </c>
      <c r="AF2015" s="9">
        <f>SUMIF(Table1[[#Headers],[Steam Consumption]:[CHW Consumption_2]], "Elec*",D2015:AE2015)</f>
        <v>227.15112299999964</v>
      </c>
      <c r="AG2015" s="9">
        <f>SUMIF(Table1[[#Headers],[Steam Consumption]:[CHW Consumption_2]], "Gas*",D2015:AE2015)</f>
        <v>0</v>
      </c>
      <c r="AH2015" s="9">
        <f>SUMIF(Table1[[#Headers],[Steam Consumption]:[CHW Consumption_2]], "Steam*",D2015:AE2015)</f>
        <v>0</v>
      </c>
      <c r="AI2015" s="9">
        <f>SUMIF(Table1[[#Headers],[Steam Consumption]:[CHW Consumption_2]], "HW *",D2015:AE2015)</f>
        <v>0</v>
      </c>
      <c r="AJ2015" s="9">
        <f>SUMIF(Table1[[#Headers],[Steam Consumption]:[CHW Consumption_2]], "CHW*",D2015:AE2015)</f>
        <v>0</v>
      </c>
      <c r="AK2015" s="9">
        <f>SUMIF(Table1[[#Headers],[Steam Consumption]:[CHW Consumption_2]], "DW*",D2015:AE2015)</f>
        <v>0</v>
      </c>
      <c r="AL2015" s="9">
        <f>Table1[[#This Row],[Total Elec Consumption]]*3.412</f>
        <v>775.03963167599875</v>
      </c>
      <c r="AM2015" s="9">
        <f>Table1[[#This Row],[Total Gas Consumption]]*1</f>
        <v>0</v>
      </c>
      <c r="AN2015" s="9">
        <f>Table1[[#This Row],[Total Steam Consumption]]*950/1000</f>
        <v>0</v>
      </c>
      <c r="AO2015" s="9">
        <f>Table1[[#This Row],[Total HW Consumption]]</f>
        <v>0</v>
      </c>
      <c r="AP2015" s="9">
        <f>Table1[[#This Row],[Total CHW Consumption]]</f>
        <v>0</v>
      </c>
      <c r="AQ2015" s="9">
        <f>Table1[[#This Row],[Total DW Consumption]]*0</f>
        <v>0</v>
      </c>
      <c r="AR2015" s="9">
        <f>SUM(Table1[[#This Row],[Total Elec Energy]:[Total DW Energy]])</f>
        <v>775.03963167599875</v>
      </c>
      <c r="AS2015" s="7">
        <f>IFERROR(Table1[[#This Row],[Total Building Energy (kBTU)]]/Table1[[#This Row],[Building Area]],0)</f>
        <v>1.1331320092341862E-2</v>
      </c>
    </row>
    <row r="2016" spans="1:45" x14ac:dyDescent="0.25">
      <c r="A2016" s="4">
        <v>44501</v>
      </c>
      <c r="B2016" t="s">
        <v>103</v>
      </c>
      <c r="C2016">
        <f>VLOOKUP(Table1[[#This Row],[Building]],Building_Areas,2,FALSE)</f>
        <v>68398</v>
      </c>
      <c r="D2016">
        <v>0</v>
      </c>
      <c r="E2016">
        <v>44.605469000000078</v>
      </c>
      <c r="F2016">
        <v>769.38017798400153</v>
      </c>
      <c r="G2016">
        <v>1.124857712190417E-2</v>
      </c>
      <c r="H2016">
        <v>14.153563999999729</v>
      </c>
      <c r="I2016">
        <v>166.73339900000059</v>
      </c>
      <c r="AF2016" s="9">
        <f>SUMIF(Table1[[#Headers],[Steam Consumption]:[CHW Consumption_2]], "Elec*",D2016:AE2016)</f>
        <v>225.49243200000041</v>
      </c>
      <c r="AG2016" s="9">
        <f>SUMIF(Table1[[#Headers],[Steam Consumption]:[CHW Consumption_2]], "Gas*",D2016:AE2016)</f>
        <v>0</v>
      </c>
      <c r="AH2016" s="9">
        <f>SUMIF(Table1[[#Headers],[Steam Consumption]:[CHW Consumption_2]], "Steam*",D2016:AE2016)</f>
        <v>0</v>
      </c>
      <c r="AI2016" s="9">
        <f>SUMIF(Table1[[#Headers],[Steam Consumption]:[CHW Consumption_2]], "HW *",D2016:AE2016)</f>
        <v>0</v>
      </c>
      <c r="AJ2016" s="9">
        <f>SUMIF(Table1[[#Headers],[Steam Consumption]:[CHW Consumption_2]], "CHW*",D2016:AE2016)</f>
        <v>0</v>
      </c>
      <c r="AK2016" s="9">
        <f>SUMIF(Table1[[#Headers],[Steam Consumption]:[CHW Consumption_2]], "DW*",D2016:AE2016)</f>
        <v>0</v>
      </c>
      <c r="AL2016" s="9">
        <f>Table1[[#This Row],[Total Elec Consumption]]*3.412</f>
        <v>769.38017798400142</v>
      </c>
      <c r="AM2016" s="9">
        <f>Table1[[#This Row],[Total Gas Consumption]]*1</f>
        <v>0</v>
      </c>
      <c r="AN2016" s="9">
        <f>Table1[[#This Row],[Total Steam Consumption]]*950/1000</f>
        <v>0</v>
      </c>
      <c r="AO2016" s="9">
        <f>Table1[[#This Row],[Total HW Consumption]]</f>
        <v>0</v>
      </c>
      <c r="AP2016" s="9">
        <f>Table1[[#This Row],[Total CHW Consumption]]</f>
        <v>0</v>
      </c>
      <c r="AQ2016" s="9">
        <f>Table1[[#This Row],[Total DW Consumption]]*0</f>
        <v>0</v>
      </c>
      <c r="AR2016" s="9">
        <f>SUM(Table1[[#This Row],[Total Elec Energy]:[Total DW Energy]])</f>
        <v>769.38017798400142</v>
      </c>
      <c r="AS2016" s="7">
        <f>IFERROR(Table1[[#This Row],[Total Building Energy (kBTU)]]/Table1[[#This Row],[Building Area]],0)</f>
        <v>1.124857712190417E-2</v>
      </c>
    </row>
    <row r="2017" spans="1:45" x14ac:dyDescent="0.25">
      <c r="A2017" s="4">
        <v>44621</v>
      </c>
      <c r="B2017" t="s">
        <v>103</v>
      </c>
      <c r="C2017">
        <f>VLOOKUP(Table1[[#This Row],[Building]],Building_Areas,2,FALSE)</f>
        <v>68398</v>
      </c>
      <c r="D2017">
        <v>0</v>
      </c>
      <c r="E2017">
        <v>53.198258724137588</v>
      </c>
      <c r="F2017">
        <v>764.90469039717686</v>
      </c>
      <c r="G2017">
        <v>1.118314410358749E-2</v>
      </c>
      <c r="H2017">
        <v>14.49692192857175</v>
      </c>
      <c r="I2017">
        <v>156.48556096428271</v>
      </c>
      <c r="AF2017" s="9">
        <f>SUMIF(Table1[[#Headers],[Steam Consumption]:[CHW Consumption_2]], "Elec*",D2017:AE2017)</f>
        <v>224.18074161699207</v>
      </c>
      <c r="AG2017" s="9">
        <f>SUMIF(Table1[[#Headers],[Steam Consumption]:[CHW Consumption_2]], "Gas*",D2017:AE2017)</f>
        <v>0</v>
      </c>
      <c r="AH2017" s="9">
        <f>SUMIF(Table1[[#Headers],[Steam Consumption]:[CHW Consumption_2]], "Steam*",D2017:AE2017)</f>
        <v>0</v>
      </c>
      <c r="AI2017" s="9">
        <f>SUMIF(Table1[[#Headers],[Steam Consumption]:[CHW Consumption_2]], "HW *",D2017:AE2017)</f>
        <v>0</v>
      </c>
      <c r="AJ2017" s="9">
        <f>SUMIF(Table1[[#Headers],[Steam Consumption]:[CHW Consumption_2]], "CHW*",D2017:AE2017)</f>
        <v>0</v>
      </c>
      <c r="AK2017" s="9">
        <f>SUMIF(Table1[[#Headers],[Steam Consumption]:[CHW Consumption_2]], "DW*",D2017:AE2017)</f>
        <v>0</v>
      </c>
      <c r="AL2017" s="9">
        <f>Table1[[#This Row],[Total Elec Consumption]]*3.412</f>
        <v>764.90469039717686</v>
      </c>
      <c r="AM2017" s="9">
        <f>Table1[[#This Row],[Total Gas Consumption]]*1</f>
        <v>0</v>
      </c>
      <c r="AN2017" s="9">
        <f>Table1[[#This Row],[Total Steam Consumption]]*950/1000</f>
        <v>0</v>
      </c>
      <c r="AO2017" s="9">
        <f>Table1[[#This Row],[Total HW Consumption]]</f>
        <v>0</v>
      </c>
      <c r="AP2017" s="9">
        <f>Table1[[#This Row],[Total CHW Consumption]]</f>
        <v>0</v>
      </c>
      <c r="AQ2017" s="9">
        <f>Table1[[#This Row],[Total DW Consumption]]*0</f>
        <v>0</v>
      </c>
      <c r="AR2017" s="9">
        <f>SUM(Table1[[#This Row],[Total Elec Energy]:[Total DW Energy]])</f>
        <v>764.90469039717686</v>
      </c>
      <c r="AS2017" s="7">
        <f>IFERROR(Table1[[#This Row],[Total Building Energy (kBTU)]]/Table1[[#This Row],[Building Area]],0)</f>
        <v>1.1183144103587487E-2</v>
      </c>
    </row>
    <row r="2018" spans="1:45" x14ac:dyDescent="0.25">
      <c r="A2018" s="4">
        <v>43556</v>
      </c>
      <c r="B2018" t="s">
        <v>103</v>
      </c>
      <c r="C2018">
        <f>VLOOKUP(Table1[[#This Row],[Building]],Building_Areas,2,FALSE)</f>
        <v>68398</v>
      </c>
      <c r="D2018">
        <v>0</v>
      </c>
      <c r="E2018">
        <v>41.839317692308143</v>
      </c>
      <c r="F2018">
        <v>761.93181408989017</v>
      </c>
      <c r="G2018">
        <v>1.1139679728791631E-2</v>
      </c>
      <c r="H2018">
        <v>19.83416850000026</v>
      </c>
      <c r="I2018">
        <v>161.63595521738981</v>
      </c>
      <c r="AF2018" s="9">
        <f>SUMIF(Table1[[#Headers],[Steam Consumption]:[CHW Consumption_2]], "Elec*",D2018:AE2018)</f>
        <v>223.3094414096982</v>
      </c>
      <c r="AG2018" s="9">
        <f>SUMIF(Table1[[#Headers],[Steam Consumption]:[CHW Consumption_2]], "Gas*",D2018:AE2018)</f>
        <v>0</v>
      </c>
      <c r="AH2018" s="9">
        <f>SUMIF(Table1[[#Headers],[Steam Consumption]:[CHW Consumption_2]], "Steam*",D2018:AE2018)</f>
        <v>0</v>
      </c>
      <c r="AI2018" s="9">
        <f>SUMIF(Table1[[#Headers],[Steam Consumption]:[CHW Consumption_2]], "HW *",D2018:AE2018)</f>
        <v>0</v>
      </c>
      <c r="AJ2018" s="9">
        <f>SUMIF(Table1[[#Headers],[Steam Consumption]:[CHW Consumption_2]], "CHW*",D2018:AE2018)</f>
        <v>0</v>
      </c>
      <c r="AK2018" s="9">
        <f>SUMIF(Table1[[#Headers],[Steam Consumption]:[CHW Consumption_2]], "DW*",D2018:AE2018)</f>
        <v>0</v>
      </c>
      <c r="AL2018" s="9">
        <f>Table1[[#This Row],[Total Elec Consumption]]*3.412</f>
        <v>761.93181408989017</v>
      </c>
      <c r="AM2018" s="9">
        <f>Table1[[#This Row],[Total Gas Consumption]]*1</f>
        <v>0</v>
      </c>
      <c r="AN2018" s="9">
        <f>Table1[[#This Row],[Total Steam Consumption]]*950/1000</f>
        <v>0</v>
      </c>
      <c r="AO2018" s="9">
        <f>Table1[[#This Row],[Total HW Consumption]]</f>
        <v>0</v>
      </c>
      <c r="AP2018" s="9">
        <f>Table1[[#This Row],[Total CHW Consumption]]</f>
        <v>0</v>
      </c>
      <c r="AQ2018" s="9">
        <f>Table1[[#This Row],[Total DW Consumption]]*0</f>
        <v>0</v>
      </c>
      <c r="AR2018" s="9">
        <f>SUM(Table1[[#This Row],[Total Elec Energy]:[Total DW Energy]])</f>
        <v>761.93181408989017</v>
      </c>
      <c r="AS2018" s="7">
        <f>IFERROR(Table1[[#This Row],[Total Building Energy (kBTU)]]/Table1[[#This Row],[Building Area]],0)</f>
        <v>1.1139679728791634E-2</v>
      </c>
    </row>
    <row r="2019" spans="1:45" x14ac:dyDescent="0.25">
      <c r="A2019" s="4">
        <v>44713</v>
      </c>
      <c r="B2019" t="s">
        <v>103</v>
      </c>
      <c r="C2019">
        <f>VLOOKUP(Table1[[#This Row],[Building]],Building_Areas,2,FALSE)</f>
        <v>68398</v>
      </c>
      <c r="D2019">
        <v>0</v>
      </c>
      <c r="E2019">
        <v>76.24291950000088</v>
      </c>
      <c r="F2019">
        <v>757.68199097399736</v>
      </c>
      <c r="G2019">
        <v>1.107754599511678E-2</v>
      </c>
      <c r="H2019">
        <v>13.05429346153792</v>
      </c>
      <c r="I2019">
        <v>132.76667653846039</v>
      </c>
      <c r="AF2019" s="9">
        <f>SUMIF(Table1[[#Headers],[Steam Consumption]:[CHW Consumption_2]], "Elec*",D2019:AE2019)</f>
        <v>222.06388949999919</v>
      </c>
      <c r="AG2019" s="9">
        <f>SUMIF(Table1[[#Headers],[Steam Consumption]:[CHW Consumption_2]], "Gas*",D2019:AE2019)</f>
        <v>0</v>
      </c>
      <c r="AH2019" s="9">
        <f>SUMIF(Table1[[#Headers],[Steam Consumption]:[CHW Consumption_2]], "Steam*",D2019:AE2019)</f>
        <v>0</v>
      </c>
      <c r="AI2019" s="9">
        <f>SUMIF(Table1[[#Headers],[Steam Consumption]:[CHW Consumption_2]], "HW *",D2019:AE2019)</f>
        <v>0</v>
      </c>
      <c r="AJ2019" s="9">
        <f>SUMIF(Table1[[#Headers],[Steam Consumption]:[CHW Consumption_2]], "CHW*",D2019:AE2019)</f>
        <v>0</v>
      </c>
      <c r="AK2019" s="9">
        <f>SUMIF(Table1[[#Headers],[Steam Consumption]:[CHW Consumption_2]], "DW*",D2019:AE2019)</f>
        <v>0</v>
      </c>
      <c r="AL2019" s="9">
        <f>Table1[[#This Row],[Total Elec Consumption]]*3.412</f>
        <v>757.68199097399724</v>
      </c>
      <c r="AM2019" s="9">
        <f>Table1[[#This Row],[Total Gas Consumption]]*1</f>
        <v>0</v>
      </c>
      <c r="AN2019" s="9">
        <f>Table1[[#This Row],[Total Steam Consumption]]*950/1000</f>
        <v>0</v>
      </c>
      <c r="AO2019" s="9">
        <f>Table1[[#This Row],[Total HW Consumption]]</f>
        <v>0</v>
      </c>
      <c r="AP2019" s="9">
        <f>Table1[[#This Row],[Total CHW Consumption]]</f>
        <v>0</v>
      </c>
      <c r="AQ2019" s="9">
        <f>Table1[[#This Row],[Total DW Consumption]]*0</f>
        <v>0</v>
      </c>
      <c r="AR2019" s="9">
        <f>SUM(Table1[[#This Row],[Total Elec Energy]:[Total DW Energy]])</f>
        <v>757.68199097399724</v>
      </c>
      <c r="AS2019" s="7">
        <f>IFERROR(Table1[[#This Row],[Total Building Energy (kBTU)]]/Table1[[#This Row],[Building Area]],0)</f>
        <v>1.1077545995116777E-2</v>
      </c>
    </row>
    <row r="2020" spans="1:45" x14ac:dyDescent="0.25">
      <c r="A2020" s="4">
        <v>43862</v>
      </c>
      <c r="B2020" t="s">
        <v>103</v>
      </c>
      <c r="C2020">
        <f>VLOOKUP(Table1[[#This Row],[Building]],Building_Areas,2,FALSE)</f>
        <v>68398</v>
      </c>
      <c r="D2020">
        <v>0</v>
      </c>
      <c r="E2020">
        <v>37.920332720001021</v>
      </c>
      <c r="F2020">
        <v>752.63351885146756</v>
      </c>
      <c r="G2020">
        <v>1.1003735764956101E-2</v>
      </c>
      <c r="H2020">
        <v>18.532729764705881</v>
      </c>
      <c r="I2020">
        <v>164.13120447058839</v>
      </c>
      <c r="AF2020" s="9">
        <f>SUMIF(Table1[[#Headers],[Steam Consumption]:[CHW Consumption_2]], "Elec*",D2020:AE2020)</f>
        <v>220.58426695529528</v>
      </c>
      <c r="AG2020" s="9">
        <f>SUMIF(Table1[[#Headers],[Steam Consumption]:[CHW Consumption_2]], "Gas*",D2020:AE2020)</f>
        <v>0</v>
      </c>
      <c r="AH2020" s="9">
        <f>SUMIF(Table1[[#Headers],[Steam Consumption]:[CHW Consumption_2]], "Steam*",D2020:AE2020)</f>
        <v>0</v>
      </c>
      <c r="AI2020" s="9">
        <f>SUMIF(Table1[[#Headers],[Steam Consumption]:[CHW Consumption_2]], "HW *",D2020:AE2020)</f>
        <v>0</v>
      </c>
      <c r="AJ2020" s="9">
        <f>SUMIF(Table1[[#Headers],[Steam Consumption]:[CHW Consumption_2]], "CHW*",D2020:AE2020)</f>
        <v>0</v>
      </c>
      <c r="AK2020" s="9">
        <f>SUMIF(Table1[[#Headers],[Steam Consumption]:[CHW Consumption_2]], "DW*",D2020:AE2020)</f>
        <v>0</v>
      </c>
      <c r="AL2020" s="9">
        <f>Table1[[#This Row],[Total Elec Consumption]]*3.412</f>
        <v>752.63351885146744</v>
      </c>
      <c r="AM2020" s="9">
        <f>Table1[[#This Row],[Total Gas Consumption]]*1</f>
        <v>0</v>
      </c>
      <c r="AN2020" s="9">
        <f>Table1[[#This Row],[Total Steam Consumption]]*950/1000</f>
        <v>0</v>
      </c>
      <c r="AO2020" s="9">
        <f>Table1[[#This Row],[Total HW Consumption]]</f>
        <v>0</v>
      </c>
      <c r="AP2020" s="9">
        <f>Table1[[#This Row],[Total CHW Consumption]]</f>
        <v>0</v>
      </c>
      <c r="AQ2020" s="9">
        <f>Table1[[#This Row],[Total DW Consumption]]*0</f>
        <v>0</v>
      </c>
      <c r="AR2020" s="9">
        <f>SUM(Table1[[#This Row],[Total Elec Energy]:[Total DW Energy]])</f>
        <v>752.63351885146744</v>
      </c>
      <c r="AS2020" s="7">
        <f>IFERROR(Table1[[#This Row],[Total Building Energy (kBTU)]]/Table1[[#This Row],[Building Area]],0)</f>
        <v>1.1003735764956103E-2</v>
      </c>
    </row>
    <row r="2021" spans="1:45" x14ac:dyDescent="0.25">
      <c r="A2021" s="4">
        <v>43678</v>
      </c>
      <c r="B2021" t="s">
        <v>78</v>
      </c>
      <c r="C2021">
        <f>VLOOKUP(Table1[[#This Row],[Building]],Building_Areas,2,FALSE)</f>
        <v>20363</v>
      </c>
      <c r="E2021">
        <v>0</v>
      </c>
      <c r="F2021">
        <v>22320</v>
      </c>
      <c r="G2021">
        <v>1.0961056818739869</v>
      </c>
      <c r="J2021">
        <v>223.2</v>
      </c>
      <c r="AF2021" s="9">
        <f>SUMIF(Table1[[#Headers],[Steam Consumption]:[CHW Consumption_2]], "Elec*",D2021:AE2021)</f>
        <v>0</v>
      </c>
      <c r="AG2021" s="9">
        <f>SUMIF(Table1[[#Headers],[Steam Consumption]:[CHW Consumption_2]], "Gas*",D2021:AE2021)</f>
        <v>223.2</v>
      </c>
      <c r="AH2021" s="9">
        <f>SUMIF(Table1[[#Headers],[Steam Consumption]:[CHW Consumption_2]], "Steam*",D2021:AE2021)</f>
        <v>0</v>
      </c>
      <c r="AI2021" s="9">
        <f>SUMIF(Table1[[#Headers],[Steam Consumption]:[CHW Consumption_2]], "HW *",D2021:AE2021)</f>
        <v>0</v>
      </c>
      <c r="AJ2021" s="9">
        <f>SUMIF(Table1[[#Headers],[Steam Consumption]:[CHW Consumption_2]], "CHW*",D2021:AE2021)</f>
        <v>0</v>
      </c>
      <c r="AK2021" s="9">
        <f>SUMIF(Table1[[#Headers],[Steam Consumption]:[CHW Consumption_2]], "DW*",D2021:AE2021)</f>
        <v>0</v>
      </c>
      <c r="AL2021" s="9">
        <f>Table1[[#This Row],[Total Elec Consumption]]*3.412</f>
        <v>0</v>
      </c>
      <c r="AM2021" s="9">
        <f>Table1[[#This Row],[Total Gas Consumption]]*1</f>
        <v>223.2</v>
      </c>
      <c r="AN2021" s="9">
        <f>Table1[[#This Row],[Total Steam Consumption]]*950/1000</f>
        <v>0</v>
      </c>
      <c r="AO2021" s="9">
        <f>Table1[[#This Row],[Total HW Consumption]]</f>
        <v>0</v>
      </c>
      <c r="AP2021" s="9">
        <f>Table1[[#This Row],[Total CHW Consumption]]</f>
        <v>0</v>
      </c>
      <c r="AQ2021" s="9">
        <f>Table1[[#This Row],[Total DW Consumption]]*0</f>
        <v>0</v>
      </c>
      <c r="AR2021" s="9">
        <f>SUM(Table1[[#This Row],[Total Elec Energy]:[Total DW Energy]])</f>
        <v>223.2</v>
      </c>
      <c r="AS2021" s="7">
        <f>IFERROR(Table1[[#This Row],[Total Building Energy (kBTU)]]/Table1[[#This Row],[Building Area]],0)</f>
        <v>1.0961056818739871E-2</v>
      </c>
    </row>
    <row r="2022" spans="1:45" x14ac:dyDescent="0.25">
      <c r="A2022" s="4">
        <v>44593</v>
      </c>
      <c r="B2022" t="s">
        <v>103</v>
      </c>
      <c r="C2022">
        <f>VLOOKUP(Table1[[#This Row],[Building]],Building_Areas,2,FALSE)</f>
        <v>68398</v>
      </c>
      <c r="D2022">
        <v>0</v>
      </c>
      <c r="E2022">
        <v>56.479980000000069</v>
      </c>
      <c r="F2022">
        <v>747.94022088000634</v>
      </c>
      <c r="G2022">
        <v>1.09351182911782E-2</v>
      </c>
      <c r="H2022">
        <v>13.467040999999879</v>
      </c>
      <c r="I2022">
        <v>149.2617190000019</v>
      </c>
      <c r="AF2022" s="9">
        <f>SUMIF(Table1[[#Headers],[Steam Consumption]:[CHW Consumption_2]], "Elec*",D2022:AE2022)</f>
        <v>219.20874000000185</v>
      </c>
      <c r="AG2022" s="9">
        <f>SUMIF(Table1[[#Headers],[Steam Consumption]:[CHW Consumption_2]], "Gas*",D2022:AE2022)</f>
        <v>0</v>
      </c>
      <c r="AH2022" s="9">
        <f>SUMIF(Table1[[#Headers],[Steam Consumption]:[CHW Consumption_2]], "Steam*",D2022:AE2022)</f>
        <v>0</v>
      </c>
      <c r="AI2022" s="9">
        <f>SUMIF(Table1[[#Headers],[Steam Consumption]:[CHW Consumption_2]], "HW *",D2022:AE2022)</f>
        <v>0</v>
      </c>
      <c r="AJ2022" s="9">
        <f>SUMIF(Table1[[#Headers],[Steam Consumption]:[CHW Consumption_2]], "CHW*",D2022:AE2022)</f>
        <v>0</v>
      </c>
      <c r="AK2022" s="9">
        <f>SUMIF(Table1[[#Headers],[Steam Consumption]:[CHW Consumption_2]], "DW*",D2022:AE2022)</f>
        <v>0</v>
      </c>
      <c r="AL2022" s="9">
        <f>Table1[[#This Row],[Total Elec Consumption]]*3.412</f>
        <v>747.94022088000634</v>
      </c>
      <c r="AM2022" s="9">
        <f>Table1[[#This Row],[Total Gas Consumption]]*1</f>
        <v>0</v>
      </c>
      <c r="AN2022" s="9">
        <f>Table1[[#This Row],[Total Steam Consumption]]*950/1000</f>
        <v>0</v>
      </c>
      <c r="AO2022" s="9">
        <f>Table1[[#This Row],[Total HW Consumption]]</f>
        <v>0</v>
      </c>
      <c r="AP2022" s="9">
        <f>Table1[[#This Row],[Total CHW Consumption]]</f>
        <v>0</v>
      </c>
      <c r="AQ2022" s="9">
        <f>Table1[[#This Row],[Total DW Consumption]]*0</f>
        <v>0</v>
      </c>
      <c r="AR2022" s="9">
        <f>SUM(Table1[[#This Row],[Total Elec Energy]:[Total DW Energy]])</f>
        <v>747.94022088000634</v>
      </c>
      <c r="AS2022" s="7">
        <f>IFERROR(Table1[[#This Row],[Total Building Energy (kBTU)]]/Table1[[#This Row],[Building Area]],0)</f>
        <v>1.0935118291178197E-2</v>
      </c>
    </row>
    <row r="2023" spans="1:45" x14ac:dyDescent="0.25">
      <c r="A2023" s="4">
        <v>44287</v>
      </c>
      <c r="B2023" t="s">
        <v>103</v>
      </c>
      <c r="C2023">
        <f>VLOOKUP(Table1[[#This Row],[Building]],Building_Areas,2,FALSE)</f>
        <v>68398</v>
      </c>
      <c r="D2023">
        <v>0</v>
      </c>
      <c r="E2023">
        <v>57.420898000000307</v>
      </c>
      <c r="F2023">
        <v>737.07404836400337</v>
      </c>
      <c r="G2023">
        <v>1.0776251474663051E-2</v>
      </c>
      <c r="H2023">
        <v>17.140259000000011</v>
      </c>
      <c r="I2023">
        <v>141.4628900000007</v>
      </c>
      <c r="AF2023" s="9">
        <f>SUMIF(Table1[[#Headers],[Steam Consumption]:[CHW Consumption_2]], "Elec*",D2023:AE2023)</f>
        <v>216.02404700000102</v>
      </c>
      <c r="AG2023" s="9">
        <f>SUMIF(Table1[[#Headers],[Steam Consumption]:[CHW Consumption_2]], "Gas*",D2023:AE2023)</f>
        <v>0</v>
      </c>
      <c r="AH2023" s="9">
        <f>SUMIF(Table1[[#Headers],[Steam Consumption]:[CHW Consumption_2]], "Steam*",D2023:AE2023)</f>
        <v>0</v>
      </c>
      <c r="AI2023" s="9">
        <f>SUMIF(Table1[[#Headers],[Steam Consumption]:[CHW Consumption_2]], "HW *",D2023:AE2023)</f>
        <v>0</v>
      </c>
      <c r="AJ2023" s="9">
        <f>SUMIF(Table1[[#Headers],[Steam Consumption]:[CHW Consumption_2]], "CHW*",D2023:AE2023)</f>
        <v>0</v>
      </c>
      <c r="AK2023" s="9">
        <f>SUMIF(Table1[[#Headers],[Steam Consumption]:[CHW Consumption_2]], "DW*",D2023:AE2023)</f>
        <v>0</v>
      </c>
      <c r="AL2023" s="9">
        <f>Table1[[#This Row],[Total Elec Consumption]]*3.412</f>
        <v>737.07404836400349</v>
      </c>
      <c r="AM2023" s="9">
        <f>Table1[[#This Row],[Total Gas Consumption]]*1</f>
        <v>0</v>
      </c>
      <c r="AN2023" s="9">
        <f>Table1[[#This Row],[Total Steam Consumption]]*950/1000</f>
        <v>0</v>
      </c>
      <c r="AO2023" s="9">
        <f>Table1[[#This Row],[Total HW Consumption]]</f>
        <v>0</v>
      </c>
      <c r="AP2023" s="9">
        <f>Table1[[#This Row],[Total CHW Consumption]]</f>
        <v>0</v>
      </c>
      <c r="AQ2023" s="9">
        <f>Table1[[#This Row],[Total DW Consumption]]*0</f>
        <v>0</v>
      </c>
      <c r="AR2023" s="9">
        <f>SUM(Table1[[#This Row],[Total Elec Energy]:[Total DW Energy]])</f>
        <v>737.07404836400349</v>
      </c>
      <c r="AS2023" s="7">
        <f>IFERROR(Table1[[#This Row],[Total Building Energy (kBTU)]]/Table1[[#This Row],[Building Area]],0)</f>
        <v>1.0776251474663052E-2</v>
      </c>
    </row>
    <row r="2024" spans="1:45" x14ac:dyDescent="0.25">
      <c r="A2024" s="4">
        <v>44105</v>
      </c>
      <c r="B2024" t="s">
        <v>103</v>
      </c>
      <c r="C2024">
        <f>VLOOKUP(Table1[[#This Row],[Building]],Building_Areas,2,FALSE)</f>
        <v>68398</v>
      </c>
      <c r="D2024">
        <v>0</v>
      </c>
      <c r="E2024">
        <v>51.373047000000042</v>
      </c>
      <c r="F2024">
        <v>732.58913814000016</v>
      </c>
      <c r="G2024">
        <v>1.071068069446475E-2</v>
      </c>
      <c r="H2024">
        <v>17.94592299999999</v>
      </c>
      <c r="I2024">
        <v>145.390625</v>
      </c>
      <c r="AF2024" s="9">
        <f>SUMIF(Table1[[#Headers],[Steam Consumption]:[CHW Consumption_2]], "Elec*",D2024:AE2024)</f>
        <v>214.70959500000004</v>
      </c>
      <c r="AG2024" s="9">
        <f>SUMIF(Table1[[#Headers],[Steam Consumption]:[CHW Consumption_2]], "Gas*",D2024:AE2024)</f>
        <v>0</v>
      </c>
      <c r="AH2024" s="9">
        <f>SUMIF(Table1[[#Headers],[Steam Consumption]:[CHW Consumption_2]], "Steam*",D2024:AE2024)</f>
        <v>0</v>
      </c>
      <c r="AI2024" s="9">
        <f>SUMIF(Table1[[#Headers],[Steam Consumption]:[CHW Consumption_2]], "HW *",D2024:AE2024)</f>
        <v>0</v>
      </c>
      <c r="AJ2024" s="9">
        <f>SUMIF(Table1[[#Headers],[Steam Consumption]:[CHW Consumption_2]], "CHW*",D2024:AE2024)</f>
        <v>0</v>
      </c>
      <c r="AK2024" s="9">
        <f>SUMIF(Table1[[#Headers],[Steam Consumption]:[CHW Consumption_2]], "DW*",D2024:AE2024)</f>
        <v>0</v>
      </c>
      <c r="AL2024" s="9">
        <f>Table1[[#This Row],[Total Elec Consumption]]*3.412</f>
        <v>732.58913814000016</v>
      </c>
      <c r="AM2024" s="9">
        <f>Table1[[#This Row],[Total Gas Consumption]]*1</f>
        <v>0</v>
      </c>
      <c r="AN2024" s="9">
        <f>Table1[[#This Row],[Total Steam Consumption]]*950/1000</f>
        <v>0</v>
      </c>
      <c r="AO2024" s="9">
        <f>Table1[[#This Row],[Total HW Consumption]]</f>
        <v>0</v>
      </c>
      <c r="AP2024" s="9">
        <f>Table1[[#This Row],[Total CHW Consumption]]</f>
        <v>0</v>
      </c>
      <c r="AQ2024" s="9">
        <f>Table1[[#This Row],[Total DW Consumption]]*0</f>
        <v>0</v>
      </c>
      <c r="AR2024" s="9">
        <f>SUM(Table1[[#This Row],[Total Elec Energy]:[Total DW Energy]])</f>
        <v>732.58913814000016</v>
      </c>
      <c r="AS2024" s="7">
        <f>IFERROR(Table1[[#This Row],[Total Building Energy (kBTU)]]/Table1[[#This Row],[Building Area]],0)</f>
        <v>1.0710680694464753E-2</v>
      </c>
    </row>
    <row r="2025" spans="1:45" x14ac:dyDescent="0.25">
      <c r="A2025" s="4">
        <v>43525</v>
      </c>
      <c r="B2025" t="s">
        <v>103</v>
      </c>
      <c r="C2025">
        <f>VLOOKUP(Table1[[#This Row],[Building]],Building_Areas,2,FALSE)</f>
        <v>68398</v>
      </c>
      <c r="D2025">
        <v>0</v>
      </c>
      <c r="E2025">
        <v>48.939941000000537</v>
      </c>
      <c r="F2025">
        <v>727.59004292800091</v>
      </c>
      <c r="G2025">
        <v>1.063759237006931E-2</v>
      </c>
      <c r="H2025">
        <v>19.108214000000199</v>
      </c>
      <c r="I2025">
        <v>145.1962889999995</v>
      </c>
      <c r="AF2025" s="9">
        <f>SUMIF(Table1[[#Headers],[Steam Consumption]:[CHW Consumption_2]], "Elec*",D2025:AE2025)</f>
        <v>213.24444400000021</v>
      </c>
      <c r="AG2025" s="9">
        <f>SUMIF(Table1[[#Headers],[Steam Consumption]:[CHW Consumption_2]], "Gas*",D2025:AE2025)</f>
        <v>0</v>
      </c>
      <c r="AH2025" s="9">
        <f>SUMIF(Table1[[#Headers],[Steam Consumption]:[CHW Consumption_2]], "Steam*",D2025:AE2025)</f>
        <v>0</v>
      </c>
      <c r="AI2025" s="9">
        <f>SUMIF(Table1[[#Headers],[Steam Consumption]:[CHW Consumption_2]], "HW *",D2025:AE2025)</f>
        <v>0</v>
      </c>
      <c r="AJ2025" s="9">
        <f>SUMIF(Table1[[#Headers],[Steam Consumption]:[CHW Consumption_2]], "CHW*",D2025:AE2025)</f>
        <v>0</v>
      </c>
      <c r="AK2025" s="9">
        <f>SUMIF(Table1[[#Headers],[Steam Consumption]:[CHW Consumption_2]], "DW*",D2025:AE2025)</f>
        <v>0</v>
      </c>
      <c r="AL2025" s="9">
        <f>Table1[[#This Row],[Total Elec Consumption]]*3.412</f>
        <v>727.59004292800068</v>
      </c>
      <c r="AM2025" s="9">
        <f>Table1[[#This Row],[Total Gas Consumption]]*1</f>
        <v>0</v>
      </c>
      <c r="AN2025" s="9">
        <f>Table1[[#This Row],[Total Steam Consumption]]*950/1000</f>
        <v>0</v>
      </c>
      <c r="AO2025" s="9">
        <f>Table1[[#This Row],[Total HW Consumption]]</f>
        <v>0</v>
      </c>
      <c r="AP2025" s="9">
        <f>Table1[[#This Row],[Total CHW Consumption]]</f>
        <v>0</v>
      </c>
      <c r="AQ2025" s="9">
        <f>Table1[[#This Row],[Total DW Consumption]]*0</f>
        <v>0</v>
      </c>
      <c r="AR2025" s="9">
        <f>SUM(Table1[[#This Row],[Total Elec Energy]:[Total DW Energy]])</f>
        <v>727.59004292800068</v>
      </c>
      <c r="AS2025" s="7">
        <f>IFERROR(Table1[[#This Row],[Total Building Energy (kBTU)]]/Table1[[#This Row],[Building Area]],0)</f>
        <v>1.063759237006931E-2</v>
      </c>
    </row>
    <row r="2026" spans="1:45" x14ac:dyDescent="0.25">
      <c r="A2026" s="4">
        <v>43831</v>
      </c>
      <c r="B2026" t="s">
        <v>103</v>
      </c>
      <c r="C2026">
        <f>VLOOKUP(Table1[[#This Row],[Building]],Building_Areas,2,FALSE)</f>
        <v>68398</v>
      </c>
      <c r="D2026">
        <v>0</v>
      </c>
      <c r="E2026">
        <v>46.528707068965588</v>
      </c>
      <c r="F2026">
        <v>723.07180022672105</v>
      </c>
      <c r="G2026">
        <v>1.057153425870232E-2</v>
      </c>
      <c r="H2026">
        <v>17.39477166666676</v>
      </c>
      <c r="I2026">
        <v>147.99674407407491</v>
      </c>
      <c r="AF2026" s="9">
        <f>SUMIF(Table1[[#Headers],[Steam Consumption]:[CHW Consumption_2]], "Elec*",D2026:AE2026)</f>
        <v>211.92022280970724</v>
      </c>
      <c r="AG2026" s="9">
        <f>SUMIF(Table1[[#Headers],[Steam Consumption]:[CHW Consumption_2]], "Gas*",D2026:AE2026)</f>
        <v>0</v>
      </c>
      <c r="AH2026" s="9">
        <f>SUMIF(Table1[[#Headers],[Steam Consumption]:[CHW Consumption_2]], "Steam*",D2026:AE2026)</f>
        <v>0</v>
      </c>
      <c r="AI2026" s="9">
        <f>SUMIF(Table1[[#Headers],[Steam Consumption]:[CHW Consumption_2]], "HW *",D2026:AE2026)</f>
        <v>0</v>
      </c>
      <c r="AJ2026" s="9">
        <f>SUMIF(Table1[[#Headers],[Steam Consumption]:[CHW Consumption_2]], "CHW*",D2026:AE2026)</f>
        <v>0</v>
      </c>
      <c r="AK2026" s="9">
        <f>SUMIF(Table1[[#Headers],[Steam Consumption]:[CHW Consumption_2]], "DW*",D2026:AE2026)</f>
        <v>0</v>
      </c>
      <c r="AL2026" s="9">
        <f>Table1[[#This Row],[Total Elec Consumption]]*3.412</f>
        <v>723.07180022672105</v>
      </c>
      <c r="AM2026" s="9">
        <f>Table1[[#This Row],[Total Gas Consumption]]*1</f>
        <v>0</v>
      </c>
      <c r="AN2026" s="9">
        <f>Table1[[#This Row],[Total Steam Consumption]]*950/1000</f>
        <v>0</v>
      </c>
      <c r="AO2026" s="9">
        <f>Table1[[#This Row],[Total HW Consumption]]</f>
        <v>0</v>
      </c>
      <c r="AP2026" s="9">
        <f>Table1[[#This Row],[Total CHW Consumption]]</f>
        <v>0</v>
      </c>
      <c r="AQ2026" s="9">
        <f>Table1[[#This Row],[Total DW Consumption]]*0</f>
        <v>0</v>
      </c>
      <c r="AR2026" s="9">
        <f>SUM(Table1[[#This Row],[Total Elec Energy]:[Total DW Energy]])</f>
        <v>723.07180022672105</v>
      </c>
      <c r="AS2026" s="7">
        <f>IFERROR(Table1[[#This Row],[Total Building Energy (kBTU)]]/Table1[[#This Row],[Building Area]],0)</f>
        <v>1.0571534258702317E-2</v>
      </c>
    </row>
    <row r="2027" spans="1:45" x14ac:dyDescent="0.25">
      <c r="A2027" s="4">
        <v>43374</v>
      </c>
      <c r="B2027" t="s">
        <v>103</v>
      </c>
      <c r="C2027">
        <f>VLOOKUP(Table1[[#This Row],[Building]],Building_Areas,2,FALSE)</f>
        <v>68398</v>
      </c>
      <c r="D2027">
        <v>0</v>
      </c>
      <c r="E2027">
        <v>31.343659111111741</v>
      </c>
      <c r="F2027">
        <v>719.00139571861064</v>
      </c>
      <c r="G2027">
        <v>1.051202368078907E-2</v>
      </c>
      <c r="H2027">
        <v>19.79717156249956</v>
      </c>
      <c r="I2027">
        <v>159.5864248124997</v>
      </c>
      <c r="AF2027" s="9">
        <f>SUMIF(Table1[[#Headers],[Steam Consumption]:[CHW Consumption_2]], "Elec*",D2027:AE2027)</f>
        <v>210.72725548611101</v>
      </c>
      <c r="AG2027" s="9">
        <f>SUMIF(Table1[[#Headers],[Steam Consumption]:[CHW Consumption_2]], "Gas*",D2027:AE2027)</f>
        <v>0</v>
      </c>
      <c r="AH2027" s="9">
        <f>SUMIF(Table1[[#Headers],[Steam Consumption]:[CHW Consumption_2]], "Steam*",D2027:AE2027)</f>
        <v>0</v>
      </c>
      <c r="AI2027" s="9">
        <f>SUMIF(Table1[[#Headers],[Steam Consumption]:[CHW Consumption_2]], "HW *",D2027:AE2027)</f>
        <v>0</v>
      </c>
      <c r="AJ2027" s="9">
        <f>SUMIF(Table1[[#Headers],[Steam Consumption]:[CHW Consumption_2]], "CHW*",D2027:AE2027)</f>
        <v>0</v>
      </c>
      <c r="AK2027" s="9">
        <f>SUMIF(Table1[[#Headers],[Steam Consumption]:[CHW Consumption_2]], "DW*",D2027:AE2027)</f>
        <v>0</v>
      </c>
      <c r="AL2027" s="9">
        <f>Table1[[#This Row],[Total Elec Consumption]]*3.412</f>
        <v>719.00139571861075</v>
      </c>
      <c r="AM2027" s="9">
        <f>Table1[[#This Row],[Total Gas Consumption]]*1</f>
        <v>0</v>
      </c>
      <c r="AN2027" s="9">
        <f>Table1[[#This Row],[Total Steam Consumption]]*950/1000</f>
        <v>0</v>
      </c>
      <c r="AO2027" s="9">
        <f>Table1[[#This Row],[Total HW Consumption]]</f>
        <v>0</v>
      </c>
      <c r="AP2027" s="9">
        <f>Table1[[#This Row],[Total CHW Consumption]]</f>
        <v>0</v>
      </c>
      <c r="AQ2027" s="9">
        <f>Table1[[#This Row],[Total DW Consumption]]*0</f>
        <v>0</v>
      </c>
      <c r="AR2027" s="9">
        <f>SUM(Table1[[#This Row],[Total Elec Energy]:[Total DW Energy]])</f>
        <v>719.00139571861075</v>
      </c>
      <c r="AS2027" s="7">
        <f>IFERROR(Table1[[#This Row],[Total Building Energy (kBTU)]]/Table1[[#This Row],[Building Area]],0)</f>
        <v>1.051202368078907E-2</v>
      </c>
    </row>
    <row r="2028" spans="1:45" x14ac:dyDescent="0.25">
      <c r="A2028" s="4">
        <v>43678</v>
      </c>
      <c r="B2028" t="s">
        <v>103</v>
      </c>
      <c r="C2028">
        <f>VLOOKUP(Table1[[#This Row],[Building]],Building_Areas,2,FALSE)</f>
        <v>68398</v>
      </c>
      <c r="D2028">
        <v>0</v>
      </c>
      <c r="E2028">
        <v>59.469746519999873</v>
      </c>
      <c r="F2028">
        <v>712.03198056446774</v>
      </c>
      <c r="G2028">
        <v>1.0410128666985411E-2</v>
      </c>
      <c r="H2028">
        <v>18.92089822222254</v>
      </c>
      <c r="I2028">
        <v>130.2939920000014</v>
      </c>
      <c r="AF2028" s="9">
        <f>SUMIF(Table1[[#Headers],[Steam Consumption]:[CHW Consumption_2]], "Elec*",D2028:AE2028)</f>
        <v>208.6846367422238</v>
      </c>
      <c r="AG2028" s="9">
        <f>SUMIF(Table1[[#Headers],[Steam Consumption]:[CHW Consumption_2]], "Gas*",D2028:AE2028)</f>
        <v>0</v>
      </c>
      <c r="AH2028" s="9">
        <f>SUMIF(Table1[[#Headers],[Steam Consumption]:[CHW Consumption_2]], "Steam*",D2028:AE2028)</f>
        <v>0</v>
      </c>
      <c r="AI2028" s="9">
        <f>SUMIF(Table1[[#Headers],[Steam Consumption]:[CHW Consumption_2]], "HW *",D2028:AE2028)</f>
        <v>0</v>
      </c>
      <c r="AJ2028" s="9">
        <f>SUMIF(Table1[[#Headers],[Steam Consumption]:[CHW Consumption_2]], "CHW*",D2028:AE2028)</f>
        <v>0</v>
      </c>
      <c r="AK2028" s="9">
        <f>SUMIF(Table1[[#Headers],[Steam Consumption]:[CHW Consumption_2]], "DW*",D2028:AE2028)</f>
        <v>0</v>
      </c>
      <c r="AL2028" s="9">
        <f>Table1[[#This Row],[Total Elec Consumption]]*3.412</f>
        <v>712.03198056446763</v>
      </c>
      <c r="AM2028" s="9">
        <f>Table1[[#This Row],[Total Gas Consumption]]*1</f>
        <v>0</v>
      </c>
      <c r="AN2028" s="9">
        <f>Table1[[#This Row],[Total Steam Consumption]]*950/1000</f>
        <v>0</v>
      </c>
      <c r="AO2028" s="9">
        <f>Table1[[#This Row],[Total HW Consumption]]</f>
        <v>0</v>
      </c>
      <c r="AP2028" s="9">
        <f>Table1[[#This Row],[Total CHW Consumption]]</f>
        <v>0</v>
      </c>
      <c r="AQ2028" s="9">
        <f>Table1[[#This Row],[Total DW Consumption]]*0</f>
        <v>0</v>
      </c>
      <c r="AR2028" s="9">
        <f>SUM(Table1[[#This Row],[Total Elec Energy]:[Total DW Energy]])</f>
        <v>712.03198056446763</v>
      </c>
      <c r="AS2028" s="7">
        <f>IFERROR(Table1[[#This Row],[Total Building Energy (kBTU)]]/Table1[[#This Row],[Building Area]],0)</f>
        <v>1.0410128666985404E-2</v>
      </c>
    </row>
    <row r="2029" spans="1:45" x14ac:dyDescent="0.25">
      <c r="A2029" s="4">
        <v>44743</v>
      </c>
      <c r="B2029" t="s">
        <v>103</v>
      </c>
      <c r="C2029">
        <f>VLOOKUP(Table1[[#This Row],[Building]],Building_Areas,2,FALSE)</f>
        <v>68398</v>
      </c>
      <c r="D2029">
        <v>0</v>
      </c>
      <c r="E2029">
        <v>101.6228773333381</v>
      </c>
      <c r="F2029">
        <v>710.6125405386872</v>
      </c>
      <c r="G2029">
        <v>1.038937601302212E-2</v>
      </c>
      <c r="H2029">
        <v>10.900953666667951</v>
      </c>
      <c r="I2029">
        <v>95.744791666666657</v>
      </c>
      <c r="AF2029" s="9">
        <f>SUMIF(Table1[[#Headers],[Steam Consumption]:[CHW Consumption_2]], "Elec*",D2029:AE2029)</f>
        <v>208.26862266667268</v>
      </c>
      <c r="AG2029" s="9">
        <f>SUMIF(Table1[[#Headers],[Steam Consumption]:[CHW Consumption_2]], "Gas*",D2029:AE2029)</f>
        <v>0</v>
      </c>
      <c r="AH2029" s="9">
        <f>SUMIF(Table1[[#Headers],[Steam Consumption]:[CHW Consumption_2]], "Steam*",D2029:AE2029)</f>
        <v>0</v>
      </c>
      <c r="AI2029" s="9">
        <f>SUMIF(Table1[[#Headers],[Steam Consumption]:[CHW Consumption_2]], "HW *",D2029:AE2029)</f>
        <v>0</v>
      </c>
      <c r="AJ2029" s="9">
        <f>SUMIF(Table1[[#Headers],[Steam Consumption]:[CHW Consumption_2]], "CHW*",D2029:AE2029)</f>
        <v>0</v>
      </c>
      <c r="AK2029" s="9">
        <f>SUMIF(Table1[[#Headers],[Steam Consumption]:[CHW Consumption_2]], "DW*",D2029:AE2029)</f>
        <v>0</v>
      </c>
      <c r="AL2029" s="9">
        <f>Table1[[#This Row],[Total Elec Consumption]]*3.412</f>
        <v>710.6125405386872</v>
      </c>
      <c r="AM2029" s="9">
        <f>Table1[[#This Row],[Total Gas Consumption]]*1</f>
        <v>0</v>
      </c>
      <c r="AN2029" s="9">
        <f>Table1[[#This Row],[Total Steam Consumption]]*950/1000</f>
        <v>0</v>
      </c>
      <c r="AO2029" s="9">
        <f>Table1[[#This Row],[Total HW Consumption]]</f>
        <v>0</v>
      </c>
      <c r="AP2029" s="9">
        <f>Table1[[#This Row],[Total CHW Consumption]]</f>
        <v>0</v>
      </c>
      <c r="AQ2029" s="9">
        <f>Table1[[#This Row],[Total DW Consumption]]*0</f>
        <v>0</v>
      </c>
      <c r="AR2029" s="9">
        <f>SUM(Table1[[#This Row],[Total Elec Energy]:[Total DW Energy]])</f>
        <v>710.6125405386872</v>
      </c>
      <c r="AS2029" s="7">
        <f>IFERROR(Table1[[#This Row],[Total Building Energy (kBTU)]]/Table1[[#This Row],[Building Area]],0)</f>
        <v>1.0389376013022124E-2</v>
      </c>
    </row>
    <row r="2030" spans="1:45" x14ac:dyDescent="0.25">
      <c r="A2030" s="4">
        <v>44682</v>
      </c>
      <c r="B2030" t="s">
        <v>103</v>
      </c>
      <c r="C2030">
        <f>VLOOKUP(Table1[[#This Row],[Building]],Building_Areas,2,FALSE)</f>
        <v>68398</v>
      </c>
      <c r="D2030">
        <v>0</v>
      </c>
      <c r="E2030">
        <v>67.221046407407044</v>
      </c>
      <c r="F2030">
        <v>707.82994317586281</v>
      </c>
      <c r="G2030">
        <v>1.0348693575482661E-2</v>
      </c>
      <c r="H2030">
        <v>13.65775765517254</v>
      </c>
      <c r="I2030">
        <v>126.5742859655162</v>
      </c>
      <c r="AF2030" s="9">
        <f>SUMIF(Table1[[#Headers],[Steam Consumption]:[CHW Consumption_2]], "Elec*",D2030:AE2030)</f>
        <v>207.4530900280958</v>
      </c>
      <c r="AG2030" s="9">
        <f>SUMIF(Table1[[#Headers],[Steam Consumption]:[CHW Consumption_2]], "Gas*",D2030:AE2030)</f>
        <v>0</v>
      </c>
      <c r="AH2030" s="9">
        <f>SUMIF(Table1[[#Headers],[Steam Consumption]:[CHW Consumption_2]], "Steam*",D2030:AE2030)</f>
        <v>0</v>
      </c>
      <c r="AI2030" s="9">
        <f>SUMIF(Table1[[#Headers],[Steam Consumption]:[CHW Consumption_2]], "HW *",D2030:AE2030)</f>
        <v>0</v>
      </c>
      <c r="AJ2030" s="9">
        <f>SUMIF(Table1[[#Headers],[Steam Consumption]:[CHW Consumption_2]], "CHW*",D2030:AE2030)</f>
        <v>0</v>
      </c>
      <c r="AK2030" s="9">
        <f>SUMIF(Table1[[#Headers],[Steam Consumption]:[CHW Consumption_2]], "DW*",D2030:AE2030)</f>
        <v>0</v>
      </c>
      <c r="AL2030" s="9">
        <f>Table1[[#This Row],[Total Elec Consumption]]*3.412</f>
        <v>707.82994317586281</v>
      </c>
      <c r="AM2030" s="9">
        <f>Table1[[#This Row],[Total Gas Consumption]]*1</f>
        <v>0</v>
      </c>
      <c r="AN2030" s="9">
        <f>Table1[[#This Row],[Total Steam Consumption]]*950/1000</f>
        <v>0</v>
      </c>
      <c r="AO2030" s="9">
        <f>Table1[[#This Row],[Total HW Consumption]]</f>
        <v>0</v>
      </c>
      <c r="AP2030" s="9">
        <f>Table1[[#This Row],[Total CHW Consumption]]</f>
        <v>0</v>
      </c>
      <c r="AQ2030" s="9">
        <f>Table1[[#This Row],[Total DW Consumption]]*0</f>
        <v>0</v>
      </c>
      <c r="AR2030" s="9">
        <f>SUM(Table1[[#This Row],[Total Elec Energy]:[Total DW Energy]])</f>
        <v>707.82994317586281</v>
      </c>
      <c r="AS2030" s="7">
        <f>IFERROR(Table1[[#This Row],[Total Building Energy (kBTU)]]/Table1[[#This Row],[Building Area]],0)</f>
        <v>1.0348693575482657E-2</v>
      </c>
    </row>
    <row r="2031" spans="1:45" x14ac:dyDescent="0.25">
      <c r="A2031" s="4">
        <v>44075</v>
      </c>
      <c r="B2031" t="s">
        <v>103</v>
      </c>
      <c r="C2031">
        <f>VLOOKUP(Table1[[#This Row],[Building]],Building_Areas,2,FALSE)</f>
        <v>68398</v>
      </c>
      <c r="D2031">
        <v>0</v>
      </c>
      <c r="E2031">
        <v>56.564940999999642</v>
      </c>
      <c r="F2031">
        <v>706.26775546799945</v>
      </c>
      <c r="G2031">
        <v>1.0325853906079119E-2</v>
      </c>
      <c r="H2031">
        <v>16.91076599999997</v>
      </c>
      <c r="I2031">
        <v>133.51953200000031</v>
      </c>
      <c r="AF2031" s="9">
        <f>SUMIF(Table1[[#Headers],[Steam Consumption]:[CHW Consumption_2]], "Elec*",D2031:AE2031)</f>
        <v>206.99523899999991</v>
      </c>
      <c r="AG2031" s="9">
        <f>SUMIF(Table1[[#Headers],[Steam Consumption]:[CHW Consumption_2]], "Gas*",D2031:AE2031)</f>
        <v>0</v>
      </c>
      <c r="AH2031" s="9">
        <f>SUMIF(Table1[[#Headers],[Steam Consumption]:[CHW Consumption_2]], "Steam*",D2031:AE2031)</f>
        <v>0</v>
      </c>
      <c r="AI2031" s="9">
        <f>SUMIF(Table1[[#Headers],[Steam Consumption]:[CHW Consumption_2]], "HW *",D2031:AE2031)</f>
        <v>0</v>
      </c>
      <c r="AJ2031" s="9">
        <f>SUMIF(Table1[[#Headers],[Steam Consumption]:[CHW Consumption_2]], "CHW*",D2031:AE2031)</f>
        <v>0</v>
      </c>
      <c r="AK2031" s="9">
        <f>SUMIF(Table1[[#Headers],[Steam Consumption]:[CHW Consumption_2]], "DW*",D2031:AE2031)</f>
        <v>0</v>
      </c>
      <c r="AL2031" s="9">
        <f>Table1[[#This Row],[Total Elec Consumption]]*3.412</f>
        <v>706.26775546799968</v>
      </c>
      <c r="AM2031" s="9">
        <f>Table1[[#This Row],[Total Gas Consumption]]*1</f>
        <v>0</v>
      </c>
      <c r="AN2031" s="9">
        <f>Table1[[#This Row],[Total Steam Consumption]]*950/1000</f>
        <v>0</v>
      </c>
      <c r="AO2031" s="9">
        <f>Table1[[#This Row],[Total HW Consumption]]</f>
        <v>0</v>
      </c>
      <c r="AP2031" s="9">
        <f>Table1[[#This Row],[Total CHW Consumption]]</f>
        <v>0</v>
      </c>
      <c r="AQ2031" s="9">
        <f>Table1[[#This Row],[Total DW Consumption]]*0</f>
        <v>0</v>
      </c>
      <c r="AR2031" s="9">
        <f>SUM(Table1[[#This Row],[Total Elec Energy]:[Total DW Energy]])</f>
        <v>706.26775546799968</v>
      </c>
      <c r="AS2031" s="7">
        <f>IFERROR(Table1[[#This Row],[Total Building Energy (kBTU)]]/Table1[[#This Row],[Building Area]],0)</f>
        <v>1.0325853906079121E-2</v>
      </c>
    </row>
    <row r="2032" spans="1:45" x14ac:dyDescent="0.25">
      <c r="A2032" s="4">
        <v>43891</v>
      </c>
      <c r="B2032" t="s">
        <v>103</v>
      </c>
      <c r="C2032">
        <f>VLOOKUP(Table1[[#This Row],[Building]],Building_Areas,2,FALSE)</f>
        <v>68398</v>
      </c>
      <c r="D2032">
        <v>0</v>
      </c>
      <c r="E2032">
        <v>43.802010137931198</v>
      </c>
      <c r="F2032">
        <v>703.3932840706932</v>
      </c>
      <c r="G2032">
        <v>1.028382824162539E-2</v>
      </c>
      <c r="H2032">
        <v>18.430847208333351</v>
      </c>
      <c r="I2032">
        <v>143.91992227586121</v>
      </c>
      <c r="AF2032" s="9">
        <f>SUMIF(Table1[[#Headers],[Steam Consumption]:[CHW Consumption_2]], "Elec*",D2032:AE2032)</f>
        <v>206.15277962212576</v>
      </c>
      <c r="AG2032" s="9">
        <f>SUMIF(Table1[[#Headers],[Steam Consumption]:[CHW Consumption_2]], "Gas*",D2032:AE2032)</f>
        <v>0</v>
      </c>
      <c r="AH2032" s="9">
        <f>SUMIF(Table1[[#Headers],[Steam Consumption]:[CHW Consumption_2]], "Steam*",D2032:AE2032)</f>
        <v>0</v>
      </c>
      <c r="AI2032" s="9">
        <f>SUMIF(Table1[[#Headers],[Steam Consumption]:[CHW Consumption_2]], "HW *",D2032:AE2032)</f>
        <v>0</v>
      </c>
      <c r="AJ2032" s="9">
        <f>SUMIF(Table1[[#Headers],[Steam Consumption]:[CHW Consumption_2]], "CHW*",D2032:AE2032)</f>
        <v>0</v>
      </c>
      <c r="AK2032" s="9">
        <f>SUMIF(Table1[[#Headers],[Steam Consumption]:[CHW Consumption_2]], "DW*",D2032:AE2032)</f>
        <v>0</v>
      </c>
      <c r="AL2032" s="9">
        <f>Table1[[#This Row],[Total Elec Consumption]]*3.412</f>
        <v>703.39328407069308</v>
      </c>
      <c r="AM2032" s="9">
        <f>Table1[[#This Row],[Total Gas Consumption]]*1</f>
        <v>0</v>
      </c>
      <c r="AN2032" s="9">
        <f>Table1[[#This Row],[Total Steam Consumption]]*950/1000</f>
        <v>0</v>
      </c>
      <c r="AO2032" s="9">
        <f>Table1[[#This Row],[Total HW Consumption]]</f>
        <v>0</v>
      </c>
      <c r="AP2032" s="9">
        <f>Table1[[#This Row],[Total CHW Consumption]]</f>
        <v>0</v>
      </c>
      <c r="AQ2032" s="9">
        <f>Table1[[#This Row],[Total DW Consumption]]*0</f>
        <v>0</v>
      </c>
      <c r="AR2032" s="9">
        <f>SUM(Table1[[#This Row],[Total Elec Energy]:[Total DW Energy]])</f>
        <v>703.39328407069308</v>
      </c>
      <c r="AS2032" s="7">
        <f>IFERROR(Table1[[#This Row],[Total Building Energy (kBTU)]]/Table1[[#This Row],[Building Area]],0)</f>
        <v>1.0283828241625385E-2</v>
      </c>
    </row>
    <row r="2033" spans="1:45" x14ac:dyDescent="0.25">
      <c r="A2033" s="4">
        <v>44317</v>
      </c>
      <c r="B2033" t="s">
        <v>103</v>
      </c>
      <c r="C2033">
        <f>VLOOKUP(Table1[[#This Row],[Building]],Building_Areas,2,FALSE)</f>
        <v>68398</v>
      </c>
      <c r="D2033">
        <v>0</v>
      </c>
      <c r="E2033">
        <v>57.330077999999958</v>
      </c>
      <c r="F2033">
        <v>698.22173401999873</v>
      </c>
      <c r="G2033">
        <v>1.0208218573934891E-2</v>
      </c>
      <c r="H2033">
        <v>13.384154999999961</v>
      </c>
      <c r="I2033">
        <v>133.92285199999969</v>
      </c>
      <c r="AF2033" s="9">
        <f>SUMIF(Table1[[#Headers],[Steam Consumption]:[CHW Consumption_2]], "Elec*",D2033:AE2033)</f>
        <v>204.63708499999962</v>
      </c>
      <c r="AG2033" s="9">
        <f>SUMIF(Table1[[#Headers],[Steam Consumption]:[CHW Consumption_2]], "Gas*",D2033:AE2033)</f>
        <v>0</v>
      </c>
      <c r="AH2033" s="9">
        <f>SUMIF(Table1[[#Headers],[Steam Consumption]:[CHW Consumption_2]], "Steam*",D2033:AE2033)</f>
        <v>0</v>
      </c>
      <c r="AI2033" s="9">
        <f>SUMIF(Table1[[#Headers],[Steam Consumption]:[CHW Consumption_2]], "HW *",D2033:AE2033)</f>
        <v>0</v>
      </c>
      <c r="AJ2033" s="9">
        <f>SUMIF(Table1[[#Headers],[Steam Consumption]:[CHW Consumption_2]], "CHW*",D2033:AE2033)</f>
        <v>0</v>
      </c>
      <c r="AK2033" s="9">
        <f>SUMIF(Table1[[#Headers],[Steam Consumption]:[CHW Consumption_2]], "DW*",D2033:AE2033)</f>
        <v>0</v>
      </c>
      <c r="AL2033" s="9">
        <f>Table1[[#This Row],[Total Elec Consumption]]*3.412</f>
        <v>698.22173401999862</v>
      </c>
      <c r="AM2033" s="9">
        <f>Table1[[#This Row],[Total Gas Consumption]]*1</f>
        <v>0</v>
      </c>
      <c r="AN2033" s="9">
        <f>Table1[[#This Row],[Total Steam Consumption]]*950/1000</f>
        <v>0</v>
      </c>
      <c r="AO2033" s="9">
        <f>Table1[[#This Row],[Total HW Consumption]]</f>
        <v>0</v>
      </c>
      <c r="AP2033" s="9">
        <f>Table1[[#This Row],[Total CHW Consumption]]</f>
        <v>0</v>
      </c>
      <c r="AQ2033" s="9">
        <f>Table1[[#This Row],[Total DW Consumption]]*0</f>
        <v>0</v>
      </c>
      <c r="AR2033" s="9">
        <f>SUM(Table1[[#This Row],[Total Elec Energy]:[Total DW Energy]])</f>
        <v>698.22173401999862</v>
      </c>
      <c r="AS2033" s="7">
        <f>IFERROR(Table1[[#This Row],[Total Building Energy (kBTU)]]/Table1[[#This Row],[Building Area]],0)</f>
        <v>1.0208218573934891E-2</v>
      </c>
    </row>
    <row r="2034" spans="1:45" x14ac:dyDescent="0.25">
      <c r="A2034" s="4">
        <v>44228</v>
      </c>
      <c r="B2034" t="s">
        <v>103</v>
      </c>
      <c r="C2034">
        <f>VLOOKUP(Table1[[#This Row],[Building]],Building_Areas,2,FALSE)</f>
        <v>68398</v>
      </c>
      <c r="D2034">
        <v>0</v>
      </c>
      <c r="E2034">
        <v>45.395358615385703</v>
      </c>
      <c r="F2034">
        <v>698.0792331208097</v>
      </c>
      <c r="G2034">
        <v>1.0206135166537169E-2</v>
      </c>
      <c r="H2034">
        <v>15.48558591999987</v>
      </c>
      <c r="I2034">
        <v>143.7143758399983</v>
      </c>
      <c r="AF2034" s="9">
        <f>SUMIF(Table1[[#Headers],[Steam Consumption]:[CHW Consumption_2]], "Elec*",D2034:AE2034)</f>
        <v>204.59532037538386</v>
      </c>
      <c r="AG2034" s="9">
        <f>SUMIF(Table1[[#Headers],[Steam Consumption]:[CHW Consumption_2]], "Gas*",D2034:AE2034)</f>
        <v>0</v>
      </c>
      <c r="AH2034" s="9">
        <f>SUMIF(Table1[[#Headers],[Steam Consumption]:[CHW Consumption_2]], "Steam*",D2034:AE2034)</f>
        <v>0</v>
      </c>
      <c r="AI2034" s="9">
        <f>SUMIF(Table1[[#Headers],[Steam Consumption]:[CHW Consumption_2]], "HW *",D2034:AE2034)</f>
        <v>0</v>
      </c>
      <c r="AJ2034" s="9">
        <f>SUMIF(Table1[[#Headers],[Steam Consumption]:[CHW Consumption_2]], "CHW*",D2034:AE2034)</f>
        <v>0</v>
      </c>
      <c r="AK2034" s="9">
        <f>SUMIF(Table1[[#Headers],[Steam Consumption]:[CHW Consumption_2]], "DW*",D2034:AE2034)</f>
        <v>0</v>
      </c>
      <c r="AL2034" s="9">
        <f>Table1[[#This Row],[Total Elec Consumption]]*3.412</f>
        <v>698.0792331208097</v>
      </c>
      <c r="AM2034" s="9">
        <f>Table1[[#This Row],[Total Gas Consumption]]*1</f>
        <v>0</v>
      </c>
      <c r="AN2034" s="9">
        <f>Table1[[#This Row],[Total Steam Consumption]]*950/1000</f>
        <v>0</v>
      </c>
      <c r="AO2034" s="9">
        <f>Table1[[#This Row],[Total HW Consumption]]</f>
        <v>0</v>
      </c>
      <c r="AP2034" s="9">
        <f>Table1[[#This Row],[Total CHW Consumption]]</f>
        <v>0</v>
      </c>
      <c r="AQ2034" s="9">
        <f>Table1[[#This Row],[Total DW Consumption]]*0</f>
        <v>0</v>
      </c>
      <c r="AR2034" s="9">
        <f>SUM(Table1[[#This Row],[Total Elec Energy]:[Total DW Energy]])</f>
        <v>698.0792331208097</v>
      </c>
      <c r="AS2034" s="7">
        <f>IFERROR(Table1[[#This Row],[Total Building Energy (kBTU)]]/Table1[[#This Row],[Building Area]],0)</f>
        <v>1.0206135166537175E-2</v>
      </c>
    </row>
    <row r="2035" spans="1:45" x14ac:dyDescent="0.25">
      <c r="A2035" s="4">
        <v>44256</v>
      </c>
      <c r="B2035" t="s">
        <v>103</v>
      </c>
      <c r="C2035">
        <f>VLOOKUP(Table1[[#This Row],[Building]],Building_Areas,2,FALSE)</f>
        <v>68398</v>
      </c>
      <c r="D2035">
        <v>0</v>
      </c>
      <c r="E2035">
        <v>45.734290379310927</v>
      </c>
      <c r="F2035">
        <v>688.94536354067941</v>
      </c>
      <c r="G2035">
        <v>1.0072595156885871E-2</v>
      </c>
      <c r="H2035">
        <v>17.73004580769258</v>
      </c>
      <c r="I2035">
        <v>138.4540001379319</v>
      </c>
      <c r="AF2035" s="9">
        <f>SUMIF(Table1[[#Headers],[Steam Consumption]:[CHW Consumption_2]], "Elec*",D2035:AE2035)</f>
        <v>201.91833632493541</v>
      </c>
      <c r="AG2035" s="9">
        <f>SUMIF(Table1[[#Headers],[Steam Consumption]:[CHW Consumption_2]], "Gas*",D2035:AE2035)</f>
        <v>0</v>
      </c>
      <c r="AH2035" s="9">
        <f>SUMIF(Table1[[#Headers],[Steam Consumption]:[CHW Consumption_2]], "Steam*",D2035:AE2035)</f>
        <v>0</v>
      </c>
      <c r="AI2035" s="9">
        <f>SUMIF(Table1[[#Headers],[Steam Consumption]:[CHW Consumption_2]], "HW *",D2035:AE2035)</f>
        <v>0</v>
      </c>
      <c r="AJ2035" s="9">
        <f>SUMIF(Table1[[#Headers],[Steam Consumption]:[CHW Consumption_2]], "CHW*",D2035:AE2035)</f>
        <v>0</v>
      </c>
      <c r="AK2035" s="9">
        <f>SUMIF(Table1[[#Headers],[Steam Consumption]:[CHW Consumption_2]], "DW*",D2035:AE2035)</f>
        <v>0</v>
      </c>
      <c r="AL2035" s="9">
        <f>Table1[[#This Row],[Total Elec Consumption]]*3.412</f>
        <v>688.94536354067964</v>
      </c>
      <c r="AM2035" s="9">
        <f>Table1[[#This Row],[Total Gas Consumption]]*1</f>
        <v>0</v>
      </c>
      <c r="AN2035" s="9">
        <f>Table1[[#This Row],[Total Steam Consumption]]*950/1000</f>
        <v>0</v>
      </c>
      <c r="AO2035" s="9">
        <f>Table1[[#This Row],[Total HW Consumption]]</f>
        <v>0</v>
      </c>
      <c r="AP2035" s="9">
        <f>Table1[[#This Row],[Total CHW Consumption]]</f>
        <v>0</v>
      </c>
      <c r="AQ2035" s="9">
        <f>Table1[[#This Row],[Total DW Consumption]]*0</f>
        <v>0</v>
      </c>
      <c r="AR2035" s="9">
        <f>SUM(Table1[[#This Row],[Total Elec Energy]:[Total DW Energy]])</f>
        <v>688.94536354067964</v>
      </c>
      <c r="AS2035" s="7">
        <f>IFERROR(Table1[[#This Row],[Total Building Energy (kBTU)]]/Table1[[#This Row],[Building Area]],0)</f>
        <v>1.0072595156885869E-2</v>
      </c>
    </row>
    <row r="2036" spans="1:45" x14ac:dyDescent="0.25">
      <c r="A2036" s="4">
        <v>44197</v>
      </c>
      <c r="B2036" t="s">
        <v>103</v>
      </c>
      <c r="C2036">
        <f>VLOOKUP(Table1[[#This Row],[Building]],Building_Areas,2,FALSE)</f>
        <v>68398</v>
      </c>
      <c r="D2036">
        <v>0</v>
      </c>
      <c r="E2036">
        <v>52.760253999999797</v>
      </c>
      <c r="F2036">
        <v>688.4080679680003</v>
      </c>
      <c r="G2036">
        <v>1.0064739728764E-2</v>
      </c>
      <c r="H2036">
        <v>16.735961999999969</v>
      </c>
      <c r="I2036">
        <v>132.26464800000031</v>
      </c>
      <c r="AF2036" s="9">
        <f>SUMIF(Table1[[#Headers],[Steam Consumption]:[CHW Consumption_2]], "Elec*",D2036:AE2036)</f>
        <v>201.76086400000008</v>
      </c>
      <c r="AG2036" s="9">
        <f>SUMIF(Table1[[#Headers],[Steam Consumption]:[CHW Consumption_2]], "Gas*",D2036:AE2036)</f>
        <v>0</v>
      </c>
      <c r="AH2036" s="9">
        <f>SUMIF(Table1[[#Headers],[Steam Consumption]:[CHW Consumption_2]], "Steam*",D2036:AE2036)</f>
        <v>0</v>
      </c>
      <c r="AI2036" s="9">
        <f>SUMIF(Table1[[#Headers],[Steam Consumption]:[CHW Consumption_2]], "HW *",D2036:AE2036)</f>
        <v>0</v>
      </c>
      <c r="AJ2036" s="9">
        <f>SUMIF(Table1[[#Headers],[Steam Consumption]:[CHW Consumption_2]], "CHW*",D2036:AE2036)</f>
        <v>0</v>
      </c>
      <c r="AK2036" s="9">
        <f>SUMIF(Table1[[#Headers],[Steam Consumption]:[CHW Consumption_2]], "DW*",D2036:AE2036)</f>
        <v>0</v>
      </c>
      <c r="AL2036" s="9">
        <f>Table1[[#This Row],[Total Elec Consumption]]*3.412</f>
        <v>688.4080679680003</v>
      </c>
      <c r="AM2036" s="9">
        <f>Table1[[#This Row],[Total Gas Consumption]]*1</f>
        <v>0</v>
      </c>
      <c r="AN2036" s="9">
        <f>Table1[[#This Row],[Total Steam Consumption]]*950/1000</f>
        <v>0</v>
      </c>
      <c r="AO2036" s="9">
        <f>Table1[[#This Row],[Total HW Consumption]]</f>
        <v>0</v>
      </c>
      <c r="AP2036" s="9">
        <f>Table1[[#This Row],[Total CHW Consumption]]</f>
        <v>0</v>
      </c>
      <c r="AQ2036" s="9">
        <f>Table1[[#This Row],[Total DW Consumption]]*0</f>
        <v>0</v>
      </c>
      <c r="AR2036" s="9">
        <f>SUM(Table1[[#This Row],[Total Elec Energy]:[Total DW Energy]])</f>
        <v>688.4080679680003</v>
      </c>
      <c r="AS2036" s="7">
        <f>IFERROR(Table1[[#This Row],[Total Building Energy (kBTU)]]/Table1[[#This Row],[Building Area]],0)</f>
        <v>1.0064739728764004E-2</v>
      </c>
    </row>
    <row r="2037" spans="1:45" x14ac:dyDescent="0.25">
      <c r="A2037" s="4">
        <v>44136</v>
      </c>
      <c r="B2037" t="s">
        <v>103</v>
      </c>
      <c r="C2037">
        <f>VLOOKUP(Table1[[#This Row],[Building]],Building_Areas,2,FALSE)</f>
        <v>68398</v>
      </c>
      <c r="D2037">
        <v>0</v>
      </c>
      <c r="E2037">
        <v>40.4689242857145</v>
      </c>
      <c r="F2037">
        <v>685.91062112357008</v>
      </c>
      <c r="G2037">
        <v>1.0028226280352791E-2</v>
      </c>
      <c r="H2037">
        <v>17.358398333333302</v>
      </c>
      <c r="I2037">
        <v>143.20158157895051</v>
      </c>
      <c r="AF2037" s="9">
        <f>SUMIF(Table1[[#Headers],[Steam Consumption]:[CHW Consumption_2]], "Elec*",D2037:AE2037)</f>
        <v>201.02890419799832</v>
      </c>
      <c r="AG2037" s="9">
        <f>SUMIF(Table1[[#Headers],[Steam Consumption]:[CHW Consumption_2]], "Gas*",D2037:AE2037)</f>
        <v>0</v>
      </c>
      <c r="AH2037" s="9">
        <f>SUMIF(Table1[[#Headers],[Steam Consumption]:[CHW Consumption_2]], "Steam*",D2037:AE2037)</f>
        <v>0</v>
      </c>
      <c r="AI2037" s="9">
        <f>SUMIF(Table1[[#Headers],[Steam Consumption]:[CHW Consumption_2]], "HW *",D2037:AE2037)</f>
        <v>0</v>
      </c>
      <c r="AJ2037" s="9">
        <f>SUMIF(Table1[[#Headers],[Steam Consumption]:[CHW Consumption_2]], "CHW*",D2037:AE2037)</f>
        <v>0</v>
      </c>
      <c r="AK2037" s="9">
        <f>SUMIF(Table1[[#Headers],[Steam Consumption]:[CHW Consumption_2]], "DW*",D2037:AE2037)</f>
        <v>0</v>
      </c>
      <c r="AL2037" s="9">
        <f>Table1[[#This Row],[Total Elec Consumption]]*3.412</f>
        <v>685.91062112357019</v>
      </c>
      <c r="AM2037" s="9">
        <f>Table1[[#This Row],[Total Gas Consumption]]*1</f>
        <v>0</v>
      </c>
      <c r="AN2037" s="9">
        <f>Table1[[#This Row],[Total Steam Consumption]]*950/1000</f>
        <v>0</v>
      </c>
      <c r="AO2037" s="9">
        <f>Table1[[#This Row],[Total HW Consumption]]</f>
        <v>0</v>
      </c>
      <c r="AP2037" s="9">
        <f>Table1[[#This Row],[Total CHW Consumption]]</f>
        <v>0</v>
      </c>
      <c r="AQ2037" s="9">
        <f>Table1[[#This Row],[Total DW Consumption]]*0</f>
        <v>0</v>
      </c>
      <c r="AR2037" s="9">
        <f>SUM(Table1[[#This Row],[Total Elec Energy]:[Total DW Energy]])</f>
        <v>685.91062112357019</v>
      </c>
      <c r="AS2037" s="7">
        <f>IFERROR(Table1[[#This Row],[Total Building Energy (kBTU)]]/Table1[[#This Row],[Building Area]],0)</f>
        <v>1.0028226280352791E-2</v>
      </c>
    </row>
    <row r="2038" spans="1:45" x14ac:dyDescent="0.25">
      <c r="A2038" s="4">
        <v>43497</v>
      </c>
      <c r="B2038" t="s">
        <v>103</v>
      </c>
      <c r="C2038">
        <f>VLOOKUP(Table1[[#This Row],[Building]],Building_Areas,2,FALSE)</f>
        <v>68398</v>
      </c>
      <c r="D2038">
        <v>0</v>
      </c>
      <c r="E2038">
        <v>30.54351552000022</v>
      </c>
      <c r="F2038">
        <v>680.44826015124647</v>
      </c>
      <c r="G2038">
        <v>9.9483648666809921E-3</v>
      </c>
      <c r="H2038">
        <v>17.60516799999942</v>
      </c>
      <c r="I2038">
        <v>151.27929425000229</v>
      </c>
      <c r="AF2038" s="9">
        <f>SUMIF(Table1[[#Headers],[Steam Consumption]:[CHW Consumption_2]], "Elec*",D2038:AE2038)</f>
        <v>199.42797777000192</v>
      </c>
      <c r="AG2038" s="9">
        <f>SUMIF(Table1[[#Headers],[Steam Consumption]:[CHW Consumption_2]], "Gas*",D2038:AE2038)</f>
        <v>0</v>
      </c>
      <c r="AH2038" s="9">
        <f>SUMIF(Table1[[#Headers],[Steam Consumption]:[CHW Consumption_2]], "Steam*",D2038:AE2038)</f>
        <v>0</v>
      </c>
      <c r="AI2038" s="9">
        <f>SUMIF(Table1[[#Headers],[Steam Consumption]:[CHW Consumption_2]], "HW *",D2038:AE2038)</f>
        <v>0</v>
      </c>
      <c r="AJ2038" s="9">
        <f>SUMIF(Table1[[#Headers],[Steam Consumption]:[CHW Consumption_2]], "CHW*",D2038:AE2038)</f>
        <v>0</v>
      </c>
      <c r="AK2038" s="9">
        <f>SUMIF(Table1[[#Headers],[Steam Consumption]:[CHW Consumption_2]], "DW*",D2038:AE2038)</f>
        <v>0</v>
      </c>
      <c r="AL2038" s="9">
        <f>Table1[[#This Row],[Total Elec Consumption]]*3.412</f>
        <v>680.44826015124647</v>
      </c>
      <c r="AM2038" s="9">
        <f>Table1[[#This Row],[Total Gas Consumption]]*1</f>
        <v>0</v>
      </c>
      <c r="AN2038" s="9">
        <f>Table1[[#This Row],[Total Steam Consumption]]*950/1000</f>
        <v>0</v>
      </c>
      <c r="AO2038" s="9">
        <f>Table1[[#This Row],[Total HW Consumption]]</f>
        <v>0</v>
      </c>
      <c r="AP2038" s="9">
        <f>Table1[[#This Row],[Total CHW Consumption]]</f>
        <v>0</v>
      </c>
      <c r="AQ2038" s="9">
        <f>Table1[[#This Row],[Total DW Consumption]]*0</f>
        <v>0</v>
      </c>
      <c r="AR2038" s="9">
        <f>SUM(Table1[[#This Row],[Total Elec Energy]:[Total DW Energy]])</f>
        <v>680.44826015124647</v>
      </c>
      <c r="AS2038" s="7">
        <f>IFERROR(Table1[[#This Row],[Total Building Energy (kBTU)]]/Table1[[#This Row],[Building Area]],0)</f>
        <v>9.9483648666809921E-3</v>
      </c>
    </row>
    <row r="2039" spans="1:45" x14ac:dyDescent="0.25">
      <c r="A2039" s="4">
        <v>43282</v>
      </c>
      <c r="B2039" t="s">
        <v>103</v>
      </c>
      <c r="C2039">
        <f>VLOOKUP(Table1[[#This Row],[Building]],Building_Areas,2,FALSE)</f>
        <v>68398</v>
      </c>
      <c r="D2039">
        <v>0</v>
      </c>
      <c r="E2039">
        <v>80.815692031060166</v>
      </c>
      <c r="F2039">
        <v>679.68213933571633</v>
      </c>
      <c r="G2039">
        <v>9.9371639424503111E-3</v>
      </c>
      <c r="H2039">
        <v>16.558227714285071</v>
      </c>
      <c r="I2039">
        <v>101.8295208571508</v>
      </c>
      <c r="AF2039" s="9">
        <f>SUMIF(Table1[[#Headers],[Steam Consumption]:[CHW Consumption_2]], "Elec*",D2039:AE2039)</f>
        <v>199.20344060249602</v>
      </c>
      <c r="AG2039" s="9">
        <f>SUMIF(Table1[[#Headers],[Steam Consumption]:[CHW Consumption_2]], "Gas*",D2039:AE2039)</f>
        <v>0</v>
      </c>
      <c r="AH2039" s="9">
        <f>SUMIF(Table1[[#Headers],[Steam Consumption]:[CHW Consumption_2]], "Steam*",D2039:AE2039)</f>
        <v>0</v>
      </c>
      <c r="AI2039" s="9">
        <f>SUMIF(Table1[[#Headers],[Steam Consumption]:[CHW Consumption_2]], "HW *",D2039:AE2039)</f>
        <v>0</v>
      </c>
      <c r="AJ2039" s="9">
        <f>SUMIF(Table1[[#Headers],[Steam Consumption]:[CHW Consumption_2]], "CHW*",D2039:AE2039)</f>
        <v>0</v>
      </c>
      <c r="AK2039" s="9">
        <f>SUMIF(Table1[[#Headers],[Steam Consumption]:[CHW Consumption_2]], "DW*",D2039:AE2039)</f>
        <v>0</v>
      </c>
      <c r="AL2039" s="9">
        <f>Table1[[#This Row],[Total Elec Consumption]]*3.412</f>
        <v>679.68213933571644</v>
      </c>
      <c r="AM2039" s="9">
        <f>Table1[[#This Row],[Total Gas Consumption]]*1</f>
        <v>0</v>
      </c>
      <c r="AN2039" s="9">
        <f>Table1[[#This Row],[Total Steam Consumption]]*950/1000</f>
        <v>0</v>
      </c>
      <c r="AO2039" s="9">
        <f>Table1[[#This Row],[Total HW Consumption]]</f>
        <v>0</v>
      </c>
      <c r="AP2039" s="9">
        <f>Table1[[#This Row],[Total CHW Consumption]]</f>
        <v>0</v>
      </c>
      <c r="AQ2039" s="9">
        <f>Table1[[#This Row],[Total DW Consumption]]*0</f>
        <v>0</v>
      </c>
      <c r="AR2039" s="9">
        <f>SUM(Table1[[#This Row],[Total Elec Energy]:[Total DW Energy]])</f>
        <v>679.68213933571644</v>
      </c>
      <c r="AS2039" s="7">
        <f>IFERROR(Table1[[#This Row],[Total Building Energy (kBTU)]]/Table1[[#This Row],[Building Area]],0)</f>
        <v>9.9371639424503128E-3</v>
      </c>
    </row>
    <row r="2040" spans="1:45" x14ac:dyDescent="0.25">
      <c r="A2040" s="4">
        <v>43466</v>
      </c>
      <c r="B2040" t="s">
        <v>103</v>
      </c>
      <c r="C2040">
        <f>VLOOKUP(Table1[[#This Row],[Building]],Building_Areas,2,FALSE)</f>
        <v>68398</v>
      </c>
      <c r="D2040">
        <v>0</v>
      </c>
      <c r="E2040">
        <v>26.30135351724082</v>
      </c>
      <c r="F2040">
        <v>676.94439187123191</v>
      </c>
      <c r="G2040">
        <v>9.8971372243520563E-3</v>
      </c>
      <c r="H2040">
        <v>19.073527066666571</v>
      </c>
      <c r="I2040">
        <v>153.02617213333531</v>
      </c>
      <c r="AF2040" s="9">
        <f>SUMIF(Table1[[#Headers],[Steam Consumption]:[CHW Consumption_2]], "Elec*",D2040:AE2040)</f>
        <v>198.40105271724269</v>
      </c>
      <c r="AG2040" s="9">
        <f>SUMIF(Table1[[#Headers],[Steam Consumption]:[CHW Consumption_2]], "Gas*",D2040:AE2040)</f>
        <v>0</v>
      </c>
      <c r="AH2040" s="9">
        <f>SUMIF(Table1[[#Headers],[Steam Consumption]:[CHW Consumption_2]], "Steam*",D2040:AE2040)</f>
        <v>0</v>
      </c>
      <c r="AI2040" s="9">
        <f>SUMIF(Table1[[#Headers],[Steam Consumption]:[CHW Consumption_2]], "HW *",D2040:AE2040)</f>
        <v>0</v>
      </c>
      <c r="AJ2040" s="9">
        <f>SUMIF(Table1[[#Headers],[Steam Consumption]:[CHW Consumption_2]], "CHW*",D2040:AE2040)</f>
        <v>0</v>
      </c>
      <c r="AK2040" s="9">
        <f>SUMIF(Table1[[#Headers],[Steam Consumption]:[CHW Consumption_2]], "DW*",D2040:AE2040)</f>
        <v>0</v>
      </c>
      <c r="AL2040" s="9">
        <f>Table1[[#This Row],[Total Elec Consumption]]*3.412</f>
        <v>676.94439187123203</v>
      </c>
      <c r="AM2040" s="9">
        <f>Table1[[#This Row],[Total Gas Consumption]]*1</f>
        <v>0</v>
      </c>
      <c r="AN2040" s="9">
        <f>Table1[[#This Row],[Total Steam Consumption]]*950/1000</f>
        <v>0</v>
      </c>
      <c r="AO2040" s="9">
        <f>Table1[[#This Row],[Total HW Consumption]]</f>
        <v>0</v>
      </c>
      <c r="AP2040" s="9">
        <f>Table1[[#This Row],[Total CHW Consumption]]</f>
        <v>0</v>
      </c>
      <c r="AQ2040" s="9">
        <f>Table1[[#This Row],[Total DW Consumption]]*0</f>
        <v>0</v>
      </c>
      <c r="AR2040" s="9">
        <f>SUM(Table1[[#This Row],[Total Elec Energy]:[Total DW Energy]])</f>
        <v>676.94439187123203</v>
      </c>
      <c r="AS2040" s="7">
        <f>IFERROR(Table1[[#This Row],[Total Building Energy (kBTU)]]/Table1[[#This Row],[Building Area]],0)</f>
        <v>9.8971372243520581E-3</v>
      </c>
    </row>
    <row r="2041" spans="1:45" x14ac:dyDescent="0.25">
      <c r="A2041" s="4">
        <v>44166</v>
      </c>
      <c r="B2041" t="s">
        <v>103</v>
      </c>
      <c r="C2041">
        <f>VLOOKUP(Table1[[#This Row],[Building]],Building_Areas,2,FALSE)</f>
        <v>68398</v>
      </c>
      <c r="D2041">
        <v>0</v>
      </c>
      <c r="E2041">
        <v>52.816893999999593</v>
      </c>
      <c r="F2041">
        <v>674.93166768399806</v>
      </c>
      <c r="G2041">
        <v>9.867710571712594E-3</v>
      </c>
      <c r="H2041">
        <v>16.622192000000041</v>
      </c>
      <c r="I2041">
        <v>128.37207099999981</v>
      </c>
      <c r="AF2041" s="9">
        <f>SUMIF(Table1[[#Headers],[Steam Consumption]:[CHW Consumption_2]], "Elec*",D2041:AE2041)</f>
        <v>197.81115699999944</v>
      </c>
      <c r="AG2041" s="9">
        <f>SUMIF(Table1[[#Headers],[Steam Consumption]:[CHW Consumption_2]], "Gas*",D2041:AE2041)</f>
        <v>0</v>
      </c>
      <c r="AH2041" s="9">
        <f>SUMIF(Table1[[#Headers],[Steam Consumption]:[CHW Consumption_2]], "Steam*",D2041:AE2041)</f>
        <v>0</v>
      </c>
      <c r="AI2041" s="9">
        <f>SUMIF(Table1[[#Headers],[Steam Consumption]:[CHW Consumption_2]], "HW *",D2041:AE2041)</f>
        <v>0</v>
      </c>
      <c r="AJ2041" s="9">
        <f>SUMIF(Table1[[#Headers],[Steam Consumption]:[CHW Consumption_2]], "CHW*",D2041:AE2041)</f>
        <v>0</v>
      </c>
      <c r="AK2041" s="9">
        <f>SUMIF(Table1[[#Headers],[Steam Consumption]:[CHW Consumption_2]], "DW*",D2041:AE2041)</f>
        <v>0</v>
      </c>
      <c r="AL2041" s="9">
        <f>Table1[[#This Row],[Total Elec Consumption]]*3.412</f>
        <v>674.93166768399806</v>
      </c>
      <c r="AM2041" s="9">
        <f>Table1[[#This Row],[Total Gas Consumption]]*1</f>
        <v>0</v>
      </c>
      <c r="AN2041" s="9">
        <f>Table1[[#This Row],[Total Steam Consumption]]*950/1000</f>
        <v>0</v>
      </c>
      <c r="AO2041" s="9">
        <f>Table1[[#This Row],[Total HW Consumption]]</f>
        <v>0</v>
      </c>
      <c r="AP2041" s="9">
        <f>Table1[[#This Row],[Total CHW Consumption]]</f>
        <v>0</v>
      </c>
      <c r="AQ2041" s="9">
        <f>Table1[[#This Row],[Total DW Consumption]]*0</f>
        <v>0</v>
      </c>
      <c r="AR2041" s="9">
        <f>SUM(Table1[[#This Row],[Total Elec Energy]:[Total DW Energy]])</f>
        <v>674.93166768399806</v>
      </c>
      <c r="AS2041" s="7">
        <f>IFERROR(Table1[[#This Row],[Total Building Energy (kBTU)]]/Table1[[#This Row],[Building Area]],0)</f>
        <v>9.867710571712594E-3</v>
      </c>
    </row>
    <row r="2042" spans="1:45" x14ac:dyDescent="0.25">
      <c r="A2042" s="4">
        <v>43252</v>
      </c>
      <c r="B2042" t="s">
        <v>103</v>
      </c>
      <c r="C2042">
        <f>VLOOKUP(Table1[[#This Row],[Building]],Building_Areas,2,FALSE)</f>
        <v>68398</v>
      </c>
      <c r="D2042">
        <v>0</v>
      </c>
      <c r="E2042">
        <v>59.319894642857371</v>
      </c>
      <c r="F2042">
        <v>671.15276301643166</v>
      </c>
      <c r="G2042">
        <v>9.8124618119891181E-3</v>
      </c>
      <c r="H2042">
        <v>16.14471500000008</v>
      </c>
      <c r="I2042">
        <v>121.23901375000059</v>
      </c>
      <c r="AF2042" s="9">
        <f>SUMIF(Table1[[#Headers],[Steam Consumption]:[CHW Consumption_2]], "Elec*",D2042:AE2042)</f>
        <v>196.70362339285805</v>
      </c>
      <c r="AG2042" s="9">
        <f>SUMIF(Table1[[#Headers],[Steam Consumption]:[CHW Consumption_2]], "Gas*",D2042:AE2042)</f>
        <v>0</v>
      </c>
      <c r="AH2042" s="9">
        <f>SUMIF(Table1[[#Headers],[Steam Consumption]:[CHW Consumption_2]], "Steam*",D2042:AE2042)</f>
        <v>0</v>
      </c>
      <c r="AI2042" s="9">
        <f>SUMIF(Table1[[#Headers],[Steam Consumption]:[CHW Consumption_2]], "HW *",D2042:AE2042)</f>
        <v>0</v>
      </c>
      <c r="AJ2042" s="9">
        <f>SUMIF(Table1[[#Headers],[Steam Consumption]:[CHW Consumption_2]], "CHW*",D2042:AE2042)</f>
        <v>0</v>
      </c>
      <c r="AK2042" s="9">
        <f>SUMIF(Table1[[#Headers],[Steam Consumption]:[CHW Consumption_2]], "DW*",D2042:AE2042)</f>
        <v>0</v>
      </c>
      <c r="AL2042" s="9">
        <f>Table1[[#This Row],[Total Elec Consumption]]*3.412</f>
        <v>671.15276301643166</v>
      </c>
      <c r="AM2042" s="9">
        <f>Table1[[#This Row],[Total Gas Consumption]]*1</f>
        <v>0</v>
      </c>
      <c r="AN2042" s="9">
        <f>Table1[[#This Row],[Total Steam Consumption]]*950/1000</f>
        <v>0</v>
      </c>
      <c r="AO2042" s="9">
        <f>Table1[[#This Row],[Total HW Consumption]]</f>
        <v>0</v>
      </c>
      <c r="AP2042" s="9">
        <f>Table1[[#This Row],[Total CHW Consumption]]</f>
        <v>0</v>
      </c>
      <c r="AQ2042" s="9">
        <f>Table1[[#This Row],[Total DW Consumption]]*0</f>
        <v>0</v>
      </c>
      <c r="AR2042" s="9">
        <f>SUM(Table1[[#This Row],[Total Elec Energy]:[Total DW Energy]])</f>
        <v>671.15276301643166</v>
      </c>
      <c r="AS2042" s="7">
        <f>IFERROR(Table1[[#This Row],[Total Building Energy (kBTU)]]/Table1[[#This Row],[Building Area]],0)</f>
        <v>9.8124618119891181E-3</v>
      </c>
    </row>
    <row r="2043" spans="1:45" x14ac:dyDescent="0.25">
      <c r="A2043" s="4">
        <v>43800</v>
      </c>
      <c r="B2043" t="s">
        <v>102</v>
      </c>
      <c r="C2043">
        <f>VLOOKUP(Table1[[#This Row],[Building]],Building_Areas,2,FALSE)</f>
        <v>63154.99</v>
      </c>
      <c r="D2043">
        <v>0</v>
      </c>
      <c r="E2043">
        <v>180.2592592592593</v>
      </c>
      <c r="F2043">
        <v>615.04459259259261</v>
      </c>
      <c r="G2043">
        <v>9.7386524042845802E-3</v>
      </c>
      <c r="AF2043" s="9">
        <f>SUMIF(Table1[[#Headers],[Steam Consumption]:[CHW Consumption_2]], "Elec*",D2043:AE2043)</f>
        <v>180.2592592592593</v>
      </c>
      <c r="AG2043" s="9">
        <f>SUMIF(Table1[[#Headers],[Steam Consumption]:[CHW Consumption_2]], "Gas*",D2043:AE2043)</f>
        <v>0</v>
      </c>
      <c r="AH2043" s="9">
        <f>SUMIF(Table1[[#Headers],[Steam Consumption]:[CHW Consumption_2]], "Steam*",D2043:AE2043)</f>
        <v>0</v>
      </c>
      <c r="AI2043" s="9">
        <f>SUMIF(Table1[[#Headers],[Steam Consumption]:[CHW Consumption_2]], "HW *",D2043:AE2043)</f>
        <v>0</v>
      </c>
      <c r="AJ2043" s="9">
        <f>SUMIF(Table1[[#Headers],[Steam Consumption]:[CHW Consumption_2]], "CHW*",D2043:AE2043)</f>
        <v>0</v>
      </c>
      <c r="AK2043" s="9">
        <f>SUMIF(Table1[[#Headers],[Steam Consumption]:[CHW Consumption_2]], "DW*",D2043:AE2043)</f>
        <v>0</v>
      </c>
      <c r="AL2043" s="9">
        <f>Table1[[#This Row],[Total Elec Consumption]]*3.412</f>
        <v>615.04459259259272</v>
      </c>
      <c r="AM2043" s="9">
        <f>Table1[[#This Row],[Total Gas Consumption]]*1</f>
        <v>0</v>
      </c>
      <c r="AN2043" s="9">
        <f>Table1[[#This Row],[Total Steam Consumption]]*950/1000</f>
        <v>0</v>
      </c>
      <c r="AO2043" s="9">
        <f>Table1[[#This Row],[Total HW Consumption]]</f>
        <v>0</v>
      </c>
      <c r="AP2043" s="9">
        <f>Table1[[#This Row],[Total CHW Consumption]]</f>
        <v>0</v>
      </c>
      <c r="AQ2043" s="9">
        <f>Table1[[#This Row],[Total DW Consumption]]*0</f>
        <v>0</v>
      </c>
      <c r="AR2043" s="9">
        <f>SUM(Table1[[#This Row],[Total Elec Energy]:[Total DW Energy]])</f>
        <v>615.04459259259272</v>
      </c>
      <c r="AS2043" s="7">
        <f>IFERROR(Table1[[#This Row],[Total Building Energy (kBTU)]]/Table1[[#This Row],[Building Area]],0)</f>
        <v>9.7386539463087986E-3</v>
      </c>
    </row>
    <row r="2044" spans="1:45" x14ac:dyDescent="0.25">
      <c r="A2044" s="4">
        <v>44044</v>
      </c>
      <c r="B2044" t="s">
        <v>103</v>
      </c>
      <c r="C2044">
        <f>VLOOKUP(Table1[[#This Row],[Building]],Building_Areas,2,FALSE)</f>
        <v>68398</v>
      </c>
      <c r="D2044">
        <v>0</v>
      </c>
      <c r="E2044">
        <v>60.768880466666758</v>
      </c>
      <c r="F2044">
        <v>665.74931425154773</v>
      </c>
      <c r="G2044">
        <v>9.7334617130844132E-3</v>
      </c>
      <c r="H2044">
        <v>16.48037278571439</v>
      </c>
      <c r="I2044">
        <v>117.8707098928556</v>
      </c>
      <c r="AF2044" s="9">
        <f>SUMIF(Table1[[#Headers],[Steam Consumption]:[CHW Consumption_2]], "Elec*",D2044:AE2044)</f>
        <v>195.11996314523674</v>
      </c>
      <c r="AG2044" s="9">
        <f>SUMIF(Table1[[#Headers],[Steam Consumption]:[CHW Consumption_2]], "Gas*",D2044:AE2044)</f>
        <v>0</v>
      </c>
      <c r="AH2044" s="9">
        <f>SUMIF(Table1[[#Headers],[Steam Consumption]:[CHW Consumption_2]], "Steam*",D2044:AE2044)</f>
        <v>0</v>
      </c>
      <c r="AI2044" s="9">
        <f>SUMIF(Table1[[#Headers],[Steam Consumption]:[CHW Consumption_2]], "HW *",D2044:AE2044)</f>
        <v>0</v>
      </c>
      <c r="AJ2044" s="9">
        <f>SUMIF(Table1[[#Headers],[Steam Consumption]:[CHW Consumption_2]], "CHW*",D2044:AE2044)</f>
        <v>0</v>
      </c>
      <c r="AK2044" s="9">
        <f>SUMIF(Table1[[#Headers],[Steam Consumption]:[CHW Consumption_2]], "DW*",D2044:AE2044)</f>
        <v>0</v>
      </c>
      <c r="AL2044" s="9">
        <f>Table1[[#This Row],[Total Elec Consumption]]*3.412</f>
        <v>665.74931425154773</v>
      </c>
      <c r="AM2044" s="9">
        <f>Table1[[#This Row],[Total Gas Consumption]]*1</f>
        <v>0</v>
      </c>
      <c r="AN2044" s="9">
        <f>Table1[[#This Row],[Total Steam Consumption]]*950/1000</f>
        <v>0</v>
      </c>
      <c r="AO2044" s="9">
        <f>Table1[[#This Row],[Total HW Consumption]]</f>
        <v>0</v>
      </c>
      <c r="AP2044" s="9">
        <f>Table1[[#This Row],[Total CHW Consumption]]</f>
        <v>0</v>
      </c>
      <c r="AQ2044" s="9">
        <f>Table1[[#This Row],[Total DW Consumption]]*0</f>
        <v>0</v>
      </c>
      <c r="AR2044" s="9">
        <f>SUM(Table1[[#This Row],[Total Elec Energy]:[Total DW Energy]])</f>
        <v>665.74931425154773</v>
      </c>
      <c r="AS2044" s="7">
        <f>IFERROR(Table1[[#This Row],[Total Building Energy (kBTU)]]/Table1[[#This Row],[Building Area]],0)</f>
        <v>9.7334617130844132E-3</v>
      </c>
    </row>
    <row r="2045" spans="1:45" x14ac:dyDescent="0.25">
      <c r="A2045" s="4">
        <v>44531</v>
      </c>
      <c r="B2045" t="s">
        <v>103</v>
      </c>
      <c r="C2045">
        <f>VLOOKUP(Table1[[#This Row],[Building]],Building_Areas,2,FALSE)</f>
        <v>68398</v>
      </c>
      <c r="D2045">
        <v>0</v>
      </c>
      <c r="E2045">
        <v>32.881493333333758</v>
      </c>
      <c r="F2045">
        <v>664.60245590589386</v>
      </c>
      <c r="G2045">
        <v>9.7166942879308438E-3</v>
      </c>
      <c r="H2045">
        <v>13.73260880952412</v>
      </c>
      <c r="I2045">
        <v>148.16973604761509</v>
      </c>
      <c r="AF2045" s="9">
        <f>SUMIF(Table1[[#Headers],[Steam Consumption]:[CHW Consumption_2]], "Elec*",D2045:AE2045)</f>
        <v>194.78383819047298</v>
      </c>
      <c r="AG2045" s="9">
        <f>SUMIF(Table1[[#Headers],[Steam Consumption]:[CHW Consumption_2]], "Gas*",D2045:AE2045)</f>
        <v>0</v>
      </c>
      <c r="AH2045" s="9">
        <f>SUMIF(Table1[[#Headers],[Steam Consumption]:[CHW Consumption_2]], "Steam*",D2045:AE2045)</f>
        <v>0</v>
      </c>
      <c r="AI2045" s="9">
        <f>SUMIF(Table1[[#Headers],[Steam Consumption]:[CHW Consumption_2]], "HW *",D2045:AE2045)</f>
        <v>0</v>
      </c>
      <c r="AJ2045" s="9">
        <f>SUMIF(Table1[[#Headers],[Steam Consumption]:[CHW Consumption_2]], "CHW*",D2045:AE2045)</f>
        <v>0</v>
      </c>
      <c r="AK2045" s="9">
        <f>SUMIF(Table1[[#Headers],[Steam Consumption]:[CHW Consumption_2]], "DW*",D2045:AE2045)</f>
        <v>0</v>
      </c>
      <c r="AL2045" s="9">
        <f>Table1[[#This Row],[Total Elec Consumption]]*3.412</f>
        <v>664.60245590589375</v>
      </c>
      <c r="AM2045" s="9">
        <f>Table1[[#This Row],[Total Gas Consumption]]*1</f>
        <v>0</v>
      </c>
      <c r="AN2045" s="9">
        <f>Table1[[#This Row],[Total Steam Consumption]]*950/1000</f>
        <v>0</v>
      </c>
      <c r="AO2045" s="9">
        <f>Table1[[#This Row],[Total HW Consumption]]</f>
        <v>0</v>
      </c>
      <c r="AP2045" s="9">
        <f>Table1[[#This Row],[Total CHW Consumption]]</f>
        <v>0</v>
      </c>
      <c r="AQ2045" s="9">
        <f>Table1[[#This Row],[Total DW Consumption]]*0</f>
        <v>0</v>
      </c>
      <c r="AR2045" s="9">
        <f>SUM(Table1[[#This Row],[Total Elec Energy]:[Total DW Energy]])</f>
        <v>664.60245590589375</v>
      </c>
      <c r="AS2045" s="7">
        <f>IFERROR(Table1[[#This Row],[Total Building Energy (kBTU)]]/Table1[[#This Row],[Building Area]],0)</f>
        <v>9.716694287930842E-3</v>
      </c>
    </row>
    <row r="2046" spans="1:45" x14ac:dyDescent="0.25">
      <c r="A2046" s="4">
        <v>44562</v>
      </c>
      <c r="B2046" t="s">
        <v>103</v>
      </c>
      <c r="C2046">
        <f>VLOOKUP(Table1[[#This Row],[Building]],Building_Areas,2,FALSE)</f>
        <v>68398</v>
      </c>
      <c r="D2046">
        <v>0</v>
      </c>
      <c r="E2046">
        <v>42.173925200001207</v>
      </c>
      <c r="F2046">
        <v>633.14457218377538</v>
      </c>
      <c r="G2046">
        <v>9.2567702591270992E-3</v>
      </c>
      <c r="H2046">
        <v>12.747277499999299</v>
      </c>
      <c r="I2046">
        <v>130.64285714284111</v>
      </c>
      <c r="AF2046" s="9">
        <f>SUMIF(Table1[[#Headers],[Steam Consumption]:[CHW Consumption_2]], "Elec*",D2046:AE2046)</f>
        <v>185.56405984284163</v>
      </c>
      <c r="AG2046" s="9">
        <f>SUMIF(Table1[[#Headers],[Steam Consumption]:[CHW Consumption_2]], "Gas*",D2046:AE2046)</f>
        <v>0</v>
      </c>
      <c r="AH2046" s="9">
        <f>SUMIF(Table1[[#Headers],[Steam Consumption]:[CHW Consumption_2]], "Steam*",D2046:AE2046)</f>
        <v>0</v>
      </c>
      <c r="AI2046" s="9">
        <f>SUMIF(Table1[[#Headers],[Steam Consumption]:[CHW Consumption_2]], "HW *",D2046:AE2046)</f>
        <v>0</v>
      </c>
      <c r="AJ2046" s="9">
        <f>SUMIF(Table1[[#Headers],[Steam Consumption]:[CHW Consumption_2]], "CHW*",D2046:AE2046)</f>
        <v>0</v>
      </c>
      <c r="AK2046" s="9">
        <f>SUMIF(Table1[[#Headers],[Steam Consumption]:[CHW Consumption_2]], "DW*",D2046:AE2046)</f>
        <v>0</v>
      </c>
      <c r="AL2046" s="9">
        <f>Table1[[#This Row],[Total Elec Consumption]]*3.412</f>
        <v>633.14457218377561</v>
      </c>
      <c r="AM2046" s="9">
        <f>Table1[[#This Row],[Total Gas Consumption]]*1</f>
        <v>0</v>
      </c>
      <c r="AN2046" s="9">
        <f>Table1[[#This Row],[Total Steam Consumption]]*950/1000</f>
        <v>0</v>
      </c>
      <c r="AO2046" s="9">
        <f>Table1[[#This Row],[Total HW Consumption]]</f>
        <v>0</v>
      </c>
      <c r="AP2046" s="9">
        <f>Table1[[#This Row],[Total CHW Consumption]]</f>
        <v>0</v>
      </c>
      <c r="AQ2046" s="9">
        <f>Table1[[#This Row],[Total DW Consumption]]*0</f>
        <v>0</v>
      </c>
      <c r="AR2046" s="9">
        <f>SUM(Table1[[#This Row],[Total Elec Energy]:[Total DW Energy]])</f>
        <v>633.14457218377561</v>
      </c>
      <c r="AS2046" s="7">
        <f>IFERROR(Table1[[#This Row],[Total Building Energy (kBTU)]]/Table1[[#This Row],[Building Area]],0)</f>
        <v>9.2567702591271027E-3</v>
      </c>
    </row>
    <row r="2047" spans="1:45" x14ac:dyDescent="0.25">
      <c r="A2047" s="4">
        <v>43435</v>
      </c>
      <c r="B2047" t="s">
        <v>103</v>
      </c>
      <c r="C2047">
        <f>VLOOKUP(Table1[[#This Row],[Building]],Building_Areas,2,FALSE)</f>
        <v>68398</v>
      </c>
      <c r="D2047">
        <v>0</v>
      </c>
      <c r="E2047">
        <v>21.47849983333326</v>
      </c>
      <c r="F2047">
        <v>632.03230132796511</v>
      </c>
      <c r="G2047">
        <v>9.2405085138156842E-3</v>
      </c>
      <c r="H2047">
        <v>18.495005818182001</v>
      </c>
      <c r="I2047">
        <v>145.26456624999861</v>
      </c>
      <c r="AF2047" s="9">
        <f>SUMIF(Table1[[#Headers],[Steam Consumption]:[CHW Consumption_2]], "Elec*",D2047:AE2047)</f>
        <v>185.23807190151388</v>
      </c>
      <c r="AG2047" s="9">
        <f>SUMIF(Table1[[#Headers],[Steam Consumption]:[CHW Consumption_2]], "Gas*",D2047:AE2047)</f>
        <v>0</v>
      </c>
      <c r="AH2047" s="9">
        <f>SUMIF(Table1[[#Headers],[Steam Consumption]:[CHW Consumption_2]], "Steam*",D2047:AE2047)</f>
        <v>0</v>
      </c>
      <c r="AI2047" s="9">
        <f>SUMIF(Table1[[#Headers],[Steam Consumption]:[CHW Consumption_2]], "HW *",D2047:AE2047)</f>
        <v>0</v>
      </c>
      <c r="AJ2047" s="9">
        <f>SUMIF(Table1[[#Headers],[Steam Consumption]:[CHW Consumption_2]], "CHW*",D2047:AE2047)</f>
        <v>0</v>
      </c>
      <c r="AK2047" s="9">
        <f>SUMIF(Table1[[#Headers],[Steam Consumption]:[CHW Consumption_2]], "DW*",D2047:AE2047)</f>
        <v>0</v>
      </c>
      <c r="AL2047" s="9">
        <f>Table1[[#This Row],[Total Elec Consumption]]*3.412</f>
        <v>632.03230132796534</v>
      </c>
      <c r="AM2047" s="9">
        <f>Table1[[#This Row],[Total Gas Consumption]]*1</f>
        <v>0</v>
      </c>
      <c r="AN2047" s="9">
        <f>Table1[[#This Row],[Total Steam Consumption]]*950/1000</f>
        <v>0</v>
      </c>
      <c r="AO2047" s="9">
        <f>Table1[[#This Row],[Total HW Consumption]]</f>
        <v>0</v>
      </c>
      <c r="AP2047" s="9">
        <f>Table1[[#This Row],[Total CHW Consumption]]</f>
        <v>0</v>
      </c>
      <c r="AQ2047" s="9">
        <f>Table1[[#This Row],[Total DW Consumption]]*0</f>
        <v>0</v>
      </c>
      <c r="AR2047" s="9">
        <f>SUM(Table1[[#This Row],[Total Elec Energy]:[Total DW Energy]])</f>
        <v>632.03230132796534</v>
      </c>
      <c r="AS2047" s="7">
        <f>IFERROR(Table1[[#This Row],[Total Building Energy (kBTU)]]/Table1[[#This Row],[Building Area]],0)</f>
        <v>9.2405085138156859E-3</v>
      </c>
    </row>
    <row r="2048" spans="1:45" x14ac:dyDescent="0.25">
      <c r="A2048" s="4">
        <v>43221</v>
      </c>
      <c r="B2048" t="s">
        <v>103</v>
      </c>
      <c r="C2048">
        <f>VLOOKUP(Table1[[#This Row],[Building]],Building_Areas,2,FALSE)</f>
        <v>68398</v>
      </c>
      <c r="D2048">
        <v>0</v>
      </c>
      <c r="E2048">
        <v>44.837570482758792</v>
      </c>
      <c r="F2048">
        <v>619.61129680139834</v>
      </c>
      <c r="G2048">
        <v>9.0589095704757209E-3</v>
      </c>
      <c r="H2048">
        <v>17.30112870370354</v>
      </c>
      <c r="I2048">
        <v>119.4589845185196</v>
      </c>
      <c r="AF2048" s="9">
        <f>SUMIF(Table1[[#Headers],[Steam Consumption]:[CHW Consumption_2]], "Elec*",D2048:AE2048)</f>
        <v>181.59768370498193</v>
      </c>
      <c r="AG2048" s="9">
        <f>SUMIF(Table1[[#Headers],[Steam Consumption]:[CHW Consumption_2]], "Gas*",D2048:AE2048)</f>
        <v>0</v>
      </c>
      <c r="AH2048" s="9">
        <f>SUMIF(Table1[[#Headers],[Steam Consumption]:[CHW Consumption_2]], "Steam*",D2048:AE2048)</f>
        <v>0</v>
      </c>
      <c r="AI2048" s="9">
        <f>SUMIF(Table1[[#Headers],[Steam Consumption]:[CHW Consumption_2]], "HW *",D2048:AE2048)</f>
        <v>0</v>
      </c>
      <c r="AJ2048" s="9">
        <f>SUMIF(Table1[[#Headers],[Steam Consumption]:[CHW Consumption_2]], "CHW*",D2048:AE2048)</f>
        <v>0</v>
      </c>
      <c r="AK2048" s="9">
        <f>SUMIF(Table1[[#Headers],[Steam Consumption]:[CHW Consumption_2]], "DW*",D2048:AE2048)</f>
        <v>0</v>
      </c>
      <c r="AL2048" s="9">
        <f>Table1[[#This Row],[Total Elec Consumption]]*3.412</f>
        <v>619.61129680139834</v>
      </c>
      <c r="AM2048" s="9">
        <f>Table1[[#This Row],[Total Gas Consumption]]*1</f>
        <v>0</v>
      </c>
      <c r="AN2048" s="9">
        <f>Table1[[#This Row],[Total Steam Consumption]]*950/1000</f>
        <v>0</v>
      </c>
      <c r="AO2048" s="9">
        <f>Table1[[#This Row],[Total HW Consumption]]</f>
        <v>0</v>
      </c>
      <c r="AP2048" s="9">
        <f>Table1[[#This Row],[Total CHW Consumption]]</f>
        <v>0</v>
      </c>
      <c r="AQ2048" s="9">
        <f>Table1[[#This Row],[Total DW Consumption]]*0</f>
        <v>0</v>
      </c>
      <c r="AR2048" s="9">
        <f>SUM(Table1[[#This Row],[Total Elec Energy]:[Total DW Energy]])</f>
        <v>619.61129680139834</v>
      </c>
      <c r="AS2048" s="7">
        <f>IFERROR(Table1[[#This Row],[Total Building Energy (kBTU)]]/Table1[[#This Row],[Building Area]],0)</f>
        <v>9.0589095704757209E-3</v>
      </c>
    </row>
    <row r="2049" spans="1:45" x14ac:dyDescent="0.25">
      <c r="A2049" s="4">
        <v>43983</v>
      </c>
      <c r="B2049" t="s">
        <v>103</v>
      </c>
      <c r="C2049">
        <f>VLOOKUP(Table1[[#This Row],[Building]],Building_Areas,2,FALSE)</f>
        <v>68398</v>
      </c>
      <c r="D2049">
        <v>0</v>
      </c>
      <c r="E2049">
        <v>55.585066071428493</v>
      </c>
      <c r="F2049">
        <v>617.54975010428689</v>
      </c>
      <c r="G2049">
        <v>9.0287691175807323E-3</v>
      </c>
      <c r="H2049">
        <v>16.014927857142752</v>
      </c>
      <c r="I2049">
        <v>109.3934850000005</v>
      </c>
      <c r="AF2049" s="9">
        <f>SUMIF(Table1[[#Headers],[Steam Consumption]:[CHW Consumption_2]], "Elec*",D2049:AE2049)</f>
        <v>180.99347892857173</v>
      </c>
      <c r="AG2049" s="9">
        <f>SUMIF(Table1[[#Headers],[Steam Consumption]:[CHW Consumption_2]], "Gas*",D2049:AE2049)</f>
        <v>0</v>
      </c>
      <c r="AH2049" s="9">
        <f>SUMIF(Table1[[#Headers],[Steam Consumption]:[CHW Consumption_2]], "Steam*",D2049:AE2049)</f>
        <v>0</v>
      </c>
      <c r="AI2049" s="9">
        <f>SUMIF(Table1[[#Headers],[Steam Consumption]:[CHW Consumption_2]], "HW *",D2049:AE2049)</f>
        <v>0</v>
      </c>
      <c r="AJ2049" s="9">
        <f>SUMIF(Table1[[#Headers],[Steam Consumption]:[CHW Consumption_2]], "CHW*",D2049:AE2049)</f>
        <v>0</v>
      </c>
      <c r="AK2049" s="9">
        <f>SUMIF(Table1[[#Headers],[Steam Consumption]:[CHW Consumption_2]], "DW*",D2049:AE2049)</f>
        <v>0</v>
      </c>
      <c r="AL2049" s="9">
        <f>Table1[[#This Row],[Total Elec Consumption]]*3.412</f>
        <v>617.54975010428677</v>
      </c>
      <c r="AM2049" s="9">
        <f>Table1[[#This Row],[Total Gas Consumption]]*1</f>
        <v>0</v>
      </c>
      <c r="AN2049" s="9">
        <f>Table1[[#This Row],[Total Steam Consumption]]*950/1000</f>
        <v>0</v>
      </c>
      <c r="AO2049" s="9">
        <f>Table1[[#This Row],[Total HW Consumption]]</f>
        <v>0</v>
      </c>
      <c r="AP2049" s="9">
        <f>Table1[[#This Row],[Total CHW Consumption]]</f>
        <v>0</v>
      </c>
      <c r="AQ2049" s="9">
        <f>Table1[[#This Row],[Total DW Consumption]]*0</f>
        <v>0</v>
      </c>
      <c r="AR2049" s="9">
        <f>SUM(Table1[[#This Row],[Total Elec Energy]:[Total DW Energy]])</f>
        <v>617.54975010428677</v>
      </c>
      <c r="AS2049" s="7">
        <f>IFERROR(Table1[[#This Row],[Total Building Energy (kBTU)]]/Table1[[#This Row],[Building Area]],0)</f>
        <v>9.0287691175807306E-3</v>
      </c>
    </row>
    <row r="2050" spans="1:45" x14ac:dyDescent="0.25">
      <c r="A2050" s="4">
        <v>43800</v>
      </c>
      <c r="B2050" t="s">
        <v>103</v>
      </c>
      <c r="C2050">
        <f>VLOOKUP(Table1[[#This Row],[Building]],Building_Areas,2,FALSE)</f>
        <v>68398</v>
      </c>
      <c r="D2050">
        <v>0</v>
      </c>
      <c r="E2050">
        <v>16.45529485185175</v>
      </c>
      <c r="F2050">
        <v>609.56337394563764</v>
      </c>
      <c r="G2050">
        <v>8.9120058180887987E-3</v>
      </c>
      <c r="H2050">
        <v>17.86048811111025</v>
      </c>
      <c r="I2050">
        <v>144.33702300000331</v>
      </c>
      <c r="AF2050" s="9">
        <f>SUMIF(Table1[[#Headers],[Steam Consumption]:[CHW Consumption_2]], "Elec*",D2050:AE2050)</f>
        <v>178.65280596296532</v>
      </c>
      <c r="AG2050" s="9">
        <f>SUMIF(Table1[[#Headers],[Steam Consumption]:[CHW Consumption_2]], "Gas*",D2050:AE2050)</f>
        <v>0</v>
      </c>
      <c r="AH2050" s="9">
        <f>SUMIF(Table1[[#Headers],[Steam Consumption]:[CHW Consumption_2]], "Steam*",D2050:AE2050)</f>
        <v>0</v>
      </c>
      <c r="AI2050" s="9">
        <f>SUMIF(Table1[[#Headers],[Steam Consumption]:[CHW Consumption_2]], "HW *",D2050:AE2050)</f>
        <v>0</v>
      </c>
      <c r="AJ2050" s="9">
        <f>SUMIF(Table1[[#Headers],[Steam Consumption]:[CHW Consumption_2]], "CHW*",D2050:AE2050)</f>
        <v>0</v>
      </c>
      <c r="AK2050" s="9">
        <f>SUMIF(Table1[[#Headers],[Steam Consumption]:[CHW Consumption_2]], "DW*",D2050:AE2050)</f>
        <v>0</v>
      </c>
      <c r="AL2050" s="9">
        <f>Table1[[#This Row],[Total Elec Consumption]]*3.412</f>
        <v>609.56337394563764</v>
      </c>
      <c r="AM2050" s="9">
        <f>Table1[[#This Row],[Total Gas Consumption]]*1</f>
        <v>0</v>
      </c>
      <c r="AN2050" s="9">
        <f>Table1[[#This Row],[Total Steam Consumption]]*950/1000</f>
        <v>0</v>
      </c>
      <c r="AO2050" s="9">
        <f>Table1[[#This Row],[Total HW Consumption]]</f>
        <v>0</v>
      </c>
      <c r="AP2050" s="9">
        <f>Table1[[#This Row],[Total CHW Consumption]]</f>
        <v>0</v>
      </c>
      <c r="AQ2050" s="9">
        <f>Table1[[#This Row],[Total DW Consumption]]*0</f>
        <v>0</v>
      </c>
      <c r="AR2050" s="9">
        <f>SUM(Table1[[#This Row],[Total Elec Energy]:[Total DW Energy]])</f>
        <v>609.56337394563764</v>
      </c>
      <c r="AS2050" s="7">
        <f>IFERROR(Table1[[#This Row],[Total Building Energy (kBTU)]]/Table1[[#This Row],[Building Area]],0)</f>
        <v>8.9120058180887987E-3</v>
      </c>
    </row>
    <row r="2051" spans="1:45" x14ac:dyDescent="0.25">
      <c r="A2051" s="4">
        <v>43647</v>
      </c>
      <c r="B2051" t="s">
        <v>103</v>
      </c>
      <c r="C2051">
        <f>VLOOKUP(Table1[[#This Row],[Building]],Building_Areas,2,FALSE)</f>
        <v>68398</v>
      </c>
      <c r="D2051">
        <v>0</v>
      </c>
      <c r="E2051">
        <v>41.078612999999677</v>
      </c>
      <c r="F2051">
        <v>575.38973401999556</v>
      </c>
      <c r="G2051">
        <v>8.4123765902511128E-3</v>
      </c>
      <c r="H2051">
        <v>17.310424999999899</v>
      </c>
      <c r="I2051">
        <v>110.2480469999991</v>
      </c>
      <c r="AF2051" s="9">
        <f>SUMIF(Table1[[#Headers],[Steam Consumption]:[CHW Consumption_2]], "Elec*",D2051:AE2051)</f>
        <v>168.63708499999868</v>
      </c>
      <c r="AG2051" s="9">
        <f>SUMIF(Table1[[#Headers],[Steam Consumption]:[CHW Consumption_2]], "Gas*",D2051:AE2051)</f>
        <v>0</v>
      </c>
      <c r="AH2051" s="9">
        <f>SUMIF(Table1[[#Headers],[Steam Consumption]:[CHW Consumption_2]], "Steam*",D2051:AE2051)</f>
        <v>0</v>
      </c>
      <c r="AI2051" s="9">
        <f>SUMIF(Table1[[#Headers],[Steam Consumption]:[CHW Consumption_2]], "HW *",D2051:AE2051)</f>
        <v>0</v>
      </c>
      <c r="AJ2051" s="9">
        <f>SUMIF(Table1[[#Headers],[Steam Consumption]:[CHW Consumption_2]], "CHW*",D2051:AE2051)</f>
        <v>0</v>
      </c>
      <c r="AK2051" s="9">
        <f>SUMIF(Table1[[#Headers],[Steam Consumption]:[CHW Consumption_2]], "DW*",D2051:AE2051)</f>
        <v>0</v>
      </c>
      <c r="AL2051" s="9">
        <f>Table1[[#This Row],[Total Elec Consumption]]*3.412</f>
        <v>575.38973401999544</v>
      </c>
      <c r="AM2051" s="9">
        <f>Table1[[#This Row],[Total Gas Consumption]]*1</f>
        <v>0</v>
      </c>
      <c r="AN2051" s="9">
        <f>Table1[[#This Row],[Total Steam Consumption]]*950/1000</f>
        <v>0</v>
      </c>
      <c r="AO2051" s="9">
        <f>Table1[[#This Row],[Total HW Consumption]]</f>
        <v>0</v>
      </c>
      <c r="AP2051" s="9">
        <f>Table1[[#This Row],[Total CHW Consumption]]</f>
        <v>0</v>
      </c>
      <c r="AQ2051" s="9">
        <f>Table1[[#This Row],[Total DW Consumption]]*0</f>
        <v>0</v>
      </c>
      <c r="AR2051" s="9">
        <f>SUM(Table1[[#This Row],[Total Elec Energy]:[Total DW Energy]])</f>
        <v>575.38973401999544</v>
      </c>
      <c r="AS2051" s="7">
        <f>IFERROR(Table1[[#This Row],[Total Building Energy (kBTU)]]/Table1[[#This Row],[Building Area]],0)</f>
        <v>8.4123765902511111E-3</v>
      </c>
    </row>
    <row r="2052" spans="1:45" x14ac:dyDescent="0.25">
      <c r="A2052" s="4">
        <v>43586</v>
      </c>
      <c r="B2052" t="s">
        <v>103</v>
      </c>
      <c r="C2052">
        <f>VLOOKUP(Table1[[#This Row],[Building]],Building_Areas,2,FALSE)</f>
        <v>68398</v>
      </c>
      <c r="D2052">
        <v>0</v>
      </c>
      <c r="E2052">
        <v>29.163413037036531</v>
      </c>
      <c r="F2052">
        <v>574.99304792941427</v>
      </c>
      <c r="G2052">
        <v>8.4065769164217412E-3</v>
      </c>
      <c r="H2052">
        <v>18.16072999999988</v>
      </c>
      <c r="I2052">
        <v>121.1966799200018</v>
      </c>
      <c r="AF2052" s="9">
        <f>SUMIF(Table1[[#Headers],[Steam Consumption]:[CHW Consumption_2]], "Elec*",D2052:AE2052)</f>
        <v>168.52082295703821</v>
      </c>
      <c r="AG2052" s="9">
        <f>SUMIF(Table1[[#Headers],[Steam Consumption]:[CHW Consumption_2]], "Gas*",D2052:AE2052)</f>
        <v>0</v>
      </c>
      <c r="AH2052" s="9">
        <f>SUMIF(Table1[[#Headers],[Steam Consumption]:[CHW Consumption_2]], "Steam*",D2052:AE2052)</f>
        <v>0</v>
      </c>
      <c r="AI2052" s="9">
        <f>SUMIF(Table1[[#Headers],[Steam Consumption]:[CHW Consumption_2]], "HW *",D2052:AE2052)</f>
        <v>0</v>
      </c>
      <c r="AJ2052" s="9">
        <f>SUMIF(Table1[[#Headers],[Steam Consumption]:[CHW Consumption_2]], "CHW*",D2052:AE2052)</f>
        <v>0</v>
      </c>
      <c r="AK2052" s="9">
        <f>SUMIF(Table1[[#Headers],[Steam Consumption]:[CHW Consumption_2]], "DW*",D2052:AE2052)</f>
        <v>0</v>
      </c>
      <c r="AL2052" s="9">
        <f>Table1[[#This Row],[Total Elec Consumption]]*3.412</f>
        <v>574.99304792941439</v>
      </c>
      <c r="AM2052" s="9">
        <f>Table1[[#This Row],[Total Gas Consumption]]*1</f>
        <v>0</v>
      </c>
      <c r="AN2052" s="9">
        <f>Table1[[#This Row],[Total Steam Consumption]]*950/1000</f>
        <v>0</v>
      </c>
      <c r="AO2052" s="9">
        <f>Table1[[#This Row],[Total HW Consumption]]</f>
        <v>0</v>
      </c>
      <c r="AP2052" s="9">
        <f>Table1[[#This Row],[Total CHW Consumption]]</f>
        <v>0</v>
      </c>
      <c r="AQ2052" s="9">
        <f>Table1[[#This Row],[Total DW Consumption]]*0</f>
        <v>0</v>
      </c>
      <c r="AR2052" s="9">
        <f>SUM(Table1[[#This Row],[Total Elec Energy]:[Total DW Energy]])</f>
        <v>574.99304792941439</v>
      </c>
      <c r="AS2052" s="7">
        <f>IFERROR(Table1[[#This Row],[Total Building Energy (kBTU)]]/Table1[[#This Row],[Building Area]],0)</f>
        <v>8.406576916421743E-3</v>
      </c>
    </row>
    <row r="2053" spans="1:45" x14ac:dyDescent="0.25">
      <c r="A2053" s="4">
        <v>43952</v>
      </c>
      <c r="B2053" t="s">
        <v>103</v>
      </c>
      <c r="C2053">
        <f>VLOOKUP(Table1[[#This Row],[Building]],Building_Areas,2,FALSE)</f>
        <v>68398</v>
      </c>
      <c r="D2053">
        <v>0</v>
      </c>
      <c r="E2053">
        <v>36.947265000000698</v>
      </c>
      <c r="F2053">
        <v>545.98539098000128</v>
      </c>
      <c r="G2053">
        <v>7.982475963917093E-3</v>
      </c>
      <c r="H2053">
        <v>16.52404799999999</v>
      </c>
      <c r="I2053">
        <v>106.54785199999969</v>
      </c>
      <c r="AF2053" s="9">
        <f>SUMIF(Table1[[#Headers],[Steam Consumption]:[CHW Consumption_2]], "Elec*",D2053:AE2053)</f>
        <v>160.01916500000038</v>
      </c>
      <c r="AG2053" s="9">
        <f>SUMIF(Table1[[#Headers],[Steam Consumption]:[CHW Consumption_2]], "Gas*",D2053:AE2053)</f>
        <v>0</v>
      </c>
      <c r="AH2053" s="9">
        <f>SUMIF(Table1[[#Headers],[Steam Consumption]:[CHW Consumption_2]], "Steam*",D2053:AE2053)</f>
        <v>0</v>
      </c>
      <c r="AI2053" s="9">
        <f>SUMIF(Table1[[#Headers],[Steam Consumption]:[CHW Consumption_2]], "HW *",D2053:AE2053)</f>
        <v>0</v>
      </c>
      <c r="AJ2053" s="9">
        <f>SUMIF(Table1[[#Headers],[Steam Consumption]:[CHW Consumption_2]], "CHW*",D2053:AE2053)</f>
        <v>0</v>
      </c>
      <c r="AK2053" s="9">
        <f>SUMIF(Table1[[#Headers],[Steam Consumption]:[CHW Consumption_2]], "DW*",D2053:AE2053)</f>
        <v>0</v>
      </c>
      <c r="AL2053" s="9">
        <f>Table1[[#This Row],[Total Elec Consumption]]*3.412</f>
        <v>545.98539098000128</v>
      </c>
      <c r="AM2053" s="9">
        <f>Table1[[#This Row],[Total Gas Consumption]]*1</f>
        <v>0</v>
      </c>
      <c r="AN2053" s="9">
        <f>Table1[[#This Row],[Total Steam Consumption]]*950/1000</f>
        <v>0</v>
      </c>
      <c r="AO2053" s="9">
        <f>Table1[[#This Row],[Total HW Consumption]]</f>
        <v>0</v>
      </c>
      <c r="AP2053" s="9">
        <f>Table1[[#This Row],[Total CHW Consumption]]</f>
        <v>0</v>
      </c>
      <c r="AQ2053" s="9">
        <f>Table1[[#This Row],[Total DW Consumption]]*0</f>
        <v>0</v>
      </c>
      <c r="AR2053" s="9">
        <f>SUM(Table1[[#This Row],[Total Elec Energy]:[Total DW Energy]])</f>
        <v>545.98539098000128</v>
      </c>
      <c r="AS2053" s="7">
        <f>IFERROR(Table1[[#This Row],[Total Building Energy (kBTU)]]/Table1[[#This Row],[Building Area]],0)</f>
        <v>7.982475963917093E-3</v>
      </c>
    </row>
    <row r="2054" spans="1:45" x14ac:dyDescent="0.25">
      <c r="A2054" s="4">
        <v>43922</v>
      </c>
      <c r="B2054" t="s">
        <v>103</v>
      </c>
      <c r="C2054">
        <f>VLOOKUP(Table1[[#This Row],[Building]],Building_Areas,2,FALSE)</f>
        <v>68398</v>
      </c>
      <c r="D2054">
        <v>0</v>
      </c>
      <c r="E2054">
        <v>27.869176071427059</v>
      </c>
      <c r="F2054">
        <v>495.54703074681993</v>
      </c>
      <c r="G2054">
        <v>7.2450514744118238E-3</v>
      </c>
      <c r="H2054">
        <v>15.92963333333349</v>
      </c>
      <c r="I2054">
        <v>101.43771777777749</v>
      </c>
      <c r="AF2054" s="9">
        <f>SUMIF(Table1[[#Headers],[Steam Consumption]:[CHW Consumption_2]], "Elec*",D2054:AE2054)</f>
        <v>145.23652718253805</v>
      </c>
      <c r="AG2054" s="9">
        <f>SUMIF(Table1[[#Headers],[Steam Consumption]:[CHW Consumption_2]], "Gas*",D2054:AE2054)</f>
        <v>0</v>
      </c>
      <c r="AH2054" s="9">
        <f>SUMIF(Table1[[#Headers],[Steam Consumption]:[CHW Consumption_2]], "Steam*",D2054:AE2054)</f>
        <v>0</v>
      </c>
      <c r="AI2054" s="9">
        <f>SUMIF(Table1[[#Headers],[Steam Consumption]:[CHW Consumption_2]], "HW *",D2054:AE2054)</f>
        <v>0</v>
      </c>
      <c r="AJ2054" s="9">
        <f>SUMIF(Table1[[#Headers],[Steam Consumption]:[CHW Consumption_2]], "CHW*",D2054:AE2054)</f>
        <v>0</v>
      </c>
      <c r="AK2054" s="9">
        <f>SUMIF(Table1[[#Headers],[Steam Consumption]:[CHW Consumption_2]], "DW*",D2054:AE2054)</f>
        <v>0</v>
      </c>
      <c r="AL2054" s="9">
        <f>Table1[[#This Row],[Total Elec Consumption]]*3.412</f>
        <v>495.54703074681981</v>
      </c>
      <c r="AM2054" s="9">
        <f>Table1[[#This Row],[Total Gas Consumption]]*1</f>
        <v>0</v>
      </c>
      <c r="AN2054" s="9">
        <f>Table1[[#This Row],[Total Steam Consumption]]*950/1000</f>
        <v>0</v>
      </c>
      <c r="AO2054" s="9">
        <f>Table1[[#This Row],[Total HW Consumption]]</f>
        <v>0</v>
      </c>
      <c r="AP2054" s="9">
        <f>Table1[[#This Row],[Total CHW Consumption]]</f>
        <v>0</v>
      </c>
      <c r="AQ2054" s="9">
        <f>Table1[[#This Row],[Total DW Consumption]]*0</f>
        <v>0</v>
      </c>
      <c r="AR2054" s="9">
        <f>SUM(Table1[[#This Row],[Total Elec Energy]:[Total DW Energy]])</f>
        <v>495.54703074681981</v>
      </c>
      <c r="AS2054" s="7">
        <f>IFERROR(Table1[[#This Row],[Total Building Energy (kBTU)]]/Table1[[#This Row],[Building Area]],0)</f>
        <v>7.2450514744118221E-3</v>
      </c>
    </row>
    <row r="2055" spans="1:45" x14ac:dyDescent="0.25">
      <c r="A2055" s="4">
        <v>43617</v>
      </c>
      <c r="B2055" t="s">
        <v>103</v>
      </c>
      <c r="C2055">
        <f>VLOOKUP(Table1[[#This Row],[Building]],Building_Areas,2,FALSE)</f>
        <v>68398</v>
      </c>
      <c r="D2055">
        <v>0</v>
      </c>
      <c r="E2055">
        <v>22.330496785714331</v>
      </c>
      <c r="F2055">
        <v>470.94341584619468</v>
      </c>
      <c r="G2055">
        <v>6.8853389842713922E-3</v>
      </c>
      <c r="H2055">
        <v>16.070556666666612</v>
      </c>
      <c r="I2055">
        <v>99.624566666667917</v>
      </c>
      <c r="AF2055" s="9">
        <f>SUMIF(Table1[[#Headers],[Steam Consumption]:[CHW Consumption_2]], "Elec*",D2055:AE2055)</f>
        <v>138.02562011904885</v>
      </c>
      <c r="AG2055" s="9">
        <f>SUMIF(Table1[[#Headers],[Steam Consumption]:[CHW Consumption_2]], "Gas*",D2055:AE2055)</f>
        <v>0</v>
      </c>
      <c r="AH2055" s="9">
        <f>SUMIF(Table1[[#Headers],[Steam Consumption]:[CHW Consumption_2]], "Steam*",D2055:AE2055)</f>
        <v>0</v>
      </c>
      <c r="AI2055" s="9">
        <f>SUMIF(Table1[[#Headers],[Steam Consumption]:[CHW Consumption_2]], "HW *",D2055:AE2055)</f>
        <v>0</v>
      </c>
      <c r="AJ2055" s="9">
        <f>SUMIF(Table1[[#Headers],[Steam Consumption]:[CHW Consumption_2]], "CHW*",D2055:AE2055)</f>
        <v>0</v>
      </c>
      <c r="AK2055" s="9">
        <f>SUMIF(Table1[[#Headers],[Steam Consumption]:[CHW Consumption_2]], "DW*",D2055:AE2055)</f>
        <v>0</v>
      </c>
      <c r="AL2055" s="9">
        <f>Table1[[#This Row],[Total Elec Consumption]]*3.412</f>
        <v>470.94341584619468</v>
      </c>
      <c r="AM2055" s="9">
        <f>Table1[[#This Row],[Total Gas Consumption]]*1</f>
        <v>0</v>
      </c>
      <c r="AN2055" s="9">
        <f>Table1[[#This Row],[Total Steam Consumption]]*950/1000</f>
        <v>0</v>
      </c>
      <c r="AO2055" s="9">
        <f>Table1[[#This Row],[Total HW Consumption]]</f>
        <v>0</v>
      </c>
      <c r="AP2055" s="9">
        <f>Table1[[#This Row],[Total CHW Consumption]]</f>
        <v>0</v>
      </c>
      <c r="AQ2055" s="9">
        <f>Table1[[#This Row],[Total DW Consumption]]*0</f>
        <v>0</v>
      </c>
      <c r="AR2055" s="9">
        <f>SUM(Table1[[#This Row],[Total Elec Energy]:[Total DW Energy]])</f>
        <v>470.94341584619468</v>
      </c>
      <c r="AS2055" s="7">
        <f>IFERROR(Table1[[#This Row],[Total Building Energy (kBTU)]]/Table1[[#This Row],[Building Area]],0)</f>
        <v>6.8853389842713922E-3</v>
      </c>
    </row>
    <row r="2056" spans="1:45" x14ac:dyDescent="0.25">
      <c r="A2056" s="4">
        <v>44470</v>
      </c>
      <c r="B2056" t="s">
        <v>102</v>
      </c>
      <c r="C2056">
        <f>VLOOKUP(Table1[[#This Row],[Building]],Building_Areas,2,FALSE)</f>
        <v>63154.99</v>
      </c>
      <c r="D2056">
        <v>0</v>
      </c>
      <c r="E2056">
        <v>53.448275862068961</v>
      </c>
      <c r="F2056">
        <v>182.36551724137931</v>
      </c>
      <c r="G2056">
        <v>2.8875863706971619E-3</v>
      </c>
      <c r="AF2056" s="9">
        <f>SUMIF(Table1[[#Headers],[Steam Consumption]:[CHW Consumption_2]], "Elec*",D2056:AE2056)</f>
        <v>53.448275862068961</v>
      </c>
      <c r="AG2056" s="9">
        <f>SUMIF(Table1[[#Headers],[Steam Consumption]:[CHW Consumption_2]], "Gas*",D2056:AE2056)</f>
        <v>0</v>
      </c>
      <c r="AH2056" s="9">
        <f>SUMIF(Table1[[#Headers],[Steam Consumption]:[CHW Consumption_2]], "Steam*",D2056:AE2056)</f>
        <v>0</v>
      </c>
      <c r="AI2056" s="9">
        <f>SUMIF(Table1[[#Headers],[Steam Consumption]:[CHW Consumption_2]], "HW *",D2056:AE2056)</f>
        <v>0</v>
      </c>
      <c r="AJ2056" s="9">
        <f>SUMIF(Table1[[#Headers],[Steam Consumption]:[CHW Consumption_2]], "CHW*",D2056:AE2056)</f>
        <v>0</v>
      </c>
      <c r="AK2056" s="9">
        <f>SUMIF(Table1[[#Headers],[Steam Consumption]:[CHW Consumption_2]], "DW*",D2056:AE2056)</f>
        <v>0</v>
      </c>
      <c r="AL2056" s="9">
        <f>Table1[[#This Row],[Total Elec Consumption]]*3.412</f>
        <v>182.36551724137928</v>
      </c>
      <c r="AM2056" s="9">
        <f>Table1[[#This Row],[Total Gas Consumption]]*1</f>
        <v>0</v>
      </c>
      <c r="AN2056" s="9">
        <f>Table1[[#This Row],[Total Steam Consumption]]*950/1000</f>
        <v>0</v>
      </c>
      <c r="AO2056" s="9">
        <f>Table1[[#This Row],[Total HW Consumption]]</f>
        <v>0</v>
      </c>
      <c r="AP2056" s="9">
        <f>Table1[[#This Row],[Total CHW Consumption]]</f>
        <v>0</v>
      </c>
      <c r="AQ2056" s="9">
        <f>Table1[[#This Row],[Total DW Consumption]]*0</f>
        <v>0</v>
      </c>
      <c r="AR2056" s="9">
        <f>SUM(Table1[[#This Row],[Total Elec Energy]:[Total DW Energy]])</f>
        <v>182.36551724137928</v>
      </c>
      <c r="AS2056" s="7">
        <f>IFERROR(Table1[[#This Row],[Total Building Energy (kBTU)]]/Table1[[#This Row],[Building Area]],0)</f>
        <v>2.887586827919366E-3</v>
      </c>
    </row>
    <row r="2057" spans="1:45" x14ac:dyDescent="0.25">
      <c r="A2057" s="4">
        <v>44621</v>
      </c>
      <c r="B2057" t="s">
        <v>102</v>
      </c>
      <c r="C2057">
        <f>VLOOKUP(Table1[[#This Row],[Building]],Building_Areas,2,FALSE)</f>
        <v>63154.99</v>
      </c>
      <c r="D2057">
        <v>0</v>
      </c>
      <c r="E2057">
        <v>31</v>
      </c>
      <c r="F2057">
        <v>105.77200000000001</v>
      </c>
      <c r="G2057">
        <v>1.6748000950043539E-3</v>
      </c>
      <c r="AF2057" s="9">
        <f>SUMIF(Table1[[#Headers],[Steam Consumption]:[CHW Consumption_2]], "Elec*",D2057:AE2057)</f>
        <v>31</v>
      </c>
      <c r="AG2057" s="9">
        <f>SUMIF(Table1[[#Headers],[Steam Consumption]:[CHW Consumption_2]], "Gas*",D2057:AE2057)</f>
        <v>0</v>
      </c>
      <c r="AH2057" s="9">
        <f>SUMIF(Table1[[#Headers],[Steam Consumption]:[CHW Consumption_2]], "Steam*",D2057:AE2057)</f>
        <v>0</v>
      </c>
      <c r="AI2057" s="9">
        <f>SUMIF(Table1[[#Headers],[Steam Consumption]:[CHW Consumption_2]], "HW *",D2057:AE2057)</f>
        <v>0</v>
      </c>
      <c r="AJ2057" s="9">
        <f>SUMIF(Table1[[#Headers],[Steam Consumption]:[CHW Consumption_2]], "CHW*",D2057:AE2057)</f>
        <v>0</v>
      </c>
      <c r="AK2057" s="9">
        <f>SUMIF(Table1[[#Headers],[Steam Consumption]:[CHW Consumption_2]], "DW*",D2057:AE2057)</f>
        <v>0</v>
      </c>
      <c r="AL2057" s="9">
        <f>Table1[[#This Row],[Total Elec Consumption]]*3.412</f>
        <v>105.77199999999999</v>
      </c>
      <c r="AM2057" s="9">
        <f>Table1[[#This Row],[Total Gas Consumption]]*1</f>
        <v>0</v>
      </c>
      <c r="AN2057" s="9">
        <f>Table1[[#This Row],[Total Steam Consumption]]*950/1000</f>
        <v>0</v>
      </c>
      <c r="AO2057" s="9">
        <f>Table1[[#This Row],[Total HW Consumption]]</f>
        <v>0</v>
      </c>
      <c r="AP2057" s="9">
        <f>Table1[[#This Row],[Total CHW Consumption]]</f>
        <v>0</v>
      </c>
      <c r="AQ2057" s="9">
        <f>Table1[[#This Row],[Total DW Consumption]]*0</f>
        <v>0</v>
      </c>
      <c r="AR2057" s="9">
        <f>SUM(Table1[[#This Row],[Total Elec Energy]:[Total DW Energy]])</f>
        <v>105.77199999999999</v>
      </c>
      <c r="AS2057" s="7">
        <f>IFERROR(Table1[[#This Row],[Total Building Energy (kBTU)]]/Table1[[#This Row],[Building Area]],0)</f>
        <v>1.6748003601932324E-3</v>
      </c>
    </row>
    <row r="2058" spans="1:45" x14ac:dyDescent="0.25">
      <c r="A2058" s="4">
        <v>43101</v>
      </c>
      <c r="B2058" t="s">
        <v>66</v>
      </c>
      <c r="C2058">
        <f>VLOOKUP(Table1[[#This Row],[Building]],Building_Areas,2,FALSE)</f>
        <v>39542</v>
      </c>
      <c r="E2058">
        <v>10633</v>
      </c>
      <c r="AF2058" s="9">
        <f>SUMIF(Table1[[#Headers],[Steam Consumption]:[CHW Consumption_2]], "Elec*",D2058:AE2058)</f>
        <v>10633</v>
      </c>
      <c r="AG2058" s="9">
        <f>SUMIF(Table1[[#Headers],[Steam Consumption]:[CHW Consumption_2]], "Gas*",D2058:AE2058)</f>
        <v>0</v>
      </c>
      <c r="AH2058" s="9">
        <f>SUMIF(Table1[[#Headers],[Steam Consumption]:[CHW Consumption_2]], "Steam*",D2058:AE2058)</f>
        <v>0</v>
      </c>
      <c r="AI2058" s="9">
        <f>SUMIF(Table1[[#Headers],[Steam Consumption]:[CHW Consumption_2]], "HW *",D2058:AE2058)</f>
        <v>0</v>
      </c>
      <c r="AJ2058" s="9">
        <f>SUMIF(Table1[[#Headers],[Steam Consumption]:[CHW Consumption_2]], "CHW*",D2058:AE2058)</f>
        <v>0</v>
      </c>
      <c r="AK2058" s="9">
        <f>SUMIF(Table1[[#Headers],[Steam Consumption]:[CHW Consumption_2]], "DW*",D2058:AE2058)</f>
        <v>0</v>
      </c>
      <c r="AL2058" s="9">
        <f>Table1[[#This Row],[Total Elec Consumption]]*3.412/1000</f>
        <v>36.279796000000005</v>
      </c>
      <c r="AM2058" s="9">
        <f>Table1[[#This Row],[Total Gas Consumption]]*1</f>
        <v>0</v>
      </c>
      <c r="AN2058" s="9">
        <f>Table1[[#This Row],[Total Steam Consumption]]*950/1000</f>
        <v>0</v>
      </c>
      <c r="AO2058" s="9">
        <f>Table1[[#This Row],[Total HW Consumption]]</f>
        <v>0</v>
      </c>
      <c r="AP2058" s="9">
        <f>Table1[[#This Row],[Total CHW Consumption]]</f>
        <v>0</v>
      </c>
      <c r="AQ2058" s="9">
        <f>Table1[[#This Row],[Total DW Consumption]]*0</f>
        <v>0</v>
      </c>
      <c r="AR2058" s="9">
        <f>SUM(Table1[[#This Row],[Total Elec Energy]:[Total DW Energy]])</f>
        <v>36.279796000000005</v>
      </c>
      <c r="AS2058" s="7">
        <f>IFERROR(Table1[[#This Row],[Total Building Energy (kBTU)]]/Table1[[#This Row],[Building Area]],0)</f>
        <v>9.1750027818522087E-4</v>
      </c>
    </row>
    <row r="2059" spans="1:45" x14ac:dyDescent="0.25">
      <c r="A2059" s="4">
        <v>44652</v>
      </c>
      <c r="B2059" t="s">
        <v>102</v>
      </c>
      <c r="C2059">
        <f>VLOOKUP(Table1[[#This Row],[Building]],Building_Areas,2,FALSE)</f>
        <v>63154.99</v>
      </c>
      <c r="D2059">
        <v>0</v>
      </c>
      <c r="E2059">
        <v>15</v>
      </c>
      <c r="F2059">
        <v>51.18</v>
      </c>
      <c r="G2059">
        <v>8.1038714274404248E-4</v>
      </c>
      <c r="AF2059" s="9">
        <f>SUMIF(Table1[[#Headers],[Steam Consumption]:[CHW Consumption_2]], "Elec*",D2059:AE2059)</f>
        <v>15</v>
      </c>
      <c r="AG2059" s="9">
        <f>SUMIF(Table1[[#Headers],[Steam Consumption]:[CHW Consumption_2]], "Gas*",D2059:AE2059)</f>
        <v>0</v>
      </c>
      <c r="AH2059" s="9">
        <f>SUMIF(Table1[[#Headers],[Steam Consumption]:[CHW Consumption_2]], "Steam*",D2059:AE2059)</f>
        <v>0</v>
      </c>
      <c r="AI2059" s="9">
        <f>SUMIF(Table1[[#Headers],[Steam Consumption]:[CHW Consumption_2]], "HW *",D2059:AE2059)</f>
        <v>0</v>
      </c>
      <c r="AJ2059" s="9">
        <f>SUMIF(Table1[[#Headers],[Steam Consumption]:[CHW Consumption_2]], "CHW*",D2059:AE2059)</f>
        <v>0</v>
      </c>
      <c r="AK2059" s="9">
        <f>SUMIF(Table1[[#Headers],[Steam Consumption]:[CHW Consumption_2]], "DW*",D2059:AE2059)</f>
        <v>0</v>
      </c>
      <c r="AL2059" s="9">
        <f>Table1[[#This Row],[Total Elec Consumption]]*3.412</f>
        <v>51.18</v>
      </c>
      <c r="AM2059" s="9">
        <f>Table1[[#This Row],[Total Gas Consumption]]*1</f>
        <v>0</v>
      </c>
      <c r="AN2059" s="9">
        <f>Table1[[#This Row],[Total Steam Consumption]]*950/1000</f>
        <v>0</v>
      </c>
      <c r="AO2059" s="9">
        <f>Table1[[#This Row],[Total HW Consumption]]</f>
        <v>0</v>
      </c>
      <c r="AP2059" s="9">
        <f>Table1[[#This Row],[Total CHW Consumption]]</f>
        <v>0</v>
      </c>
      <c r="AQ2059" s="9">
        <f>Table1[[#This Row],[Total DW Consumption]]*0</f>
        <v>0</v>
      </c>
      <c r="AR2059" s="9">
        <f>SUM(Table1[[#This Row],[Total Elec Energy]:[Total DW Energy]])</f>
        <v>51.18</v>
      </c>
      <c r="AS2059" s="7">
        <f>IFERROR(Table1[[#This Row],[Total Building Energy (kBTU)]]/Table1[[#This Row],[Building Area]],0)</f>
        <v>8.1038727106124157E-4</v>
      </c>
    </row>
    <row r="2060" spans="1:45" x14ac:dyDescent="0.25">
      <c r="A2060" s="4">
        <v>43891</v>
      </c>
      <c r="B2060" t="s">
        <v>102</v>
      </c>
      <c r="C2060">
        <f>VLOOKUP(Table1[[#This Row],[Building]],Building_Areas,2,FALSE)</f>
        <v>63154.99</v>
      </c>
      <c r="D2060">
        <v>0</v>
      </c>
      <c r="E2060">
        <v>13.95</v>
      </c>
      <c r="F2060">
        <v>47.5974</v>
      </c>
      <c r="G2060">
        <v>7.5366004275195949E-4</v>
      </c>
      <c r="AF2060" s="9">
        <f>SUMIF(Table1[[#Headers],[Steam Consumption]:[CHW Consumption_2]], "Elec*",D2060:AE2060)</f>
        <v>13.95</v>
      </c>
      <c r="AG2060" s="9">
        <f>SUMIF(Table1[[#Headers],[Steam Consumption]:[CHW Consumption_2]], "Gas*",D2060:AE2060)</f>
        <v>0</v>
      </c>
      <c r="AH2060" s="9">
        <f>SUMIF(Table1[[#Headers],[Steam Consumption]:[CHW Consumption_2]], "Steam*",D2060:AE2060)</f>
        <v>0</v>
      </c>
      <c r="AI2060" s="9">
        <f>SUMIF(Table1[[#Headers],[Steam Consumption]:[CHW Consumption_2]], "HW *",D2060:AE2060)</f>
        <v>0</v>
      </c>
      <c r="AJ2060" s="9">
        <f>SUMIF(Table1[[#Headers],[Steam Consumption]:[CHW Consumption_2]], "CHW*",D2060:AE2060)</f>
        <v>0</v>
      </c>
      <c r="AK2060" s="9">
        <f>SUMIF(Table1[[#Headers],[Steam Consumption]:[CHW Consumption_2]], "DW*",D2060:AE2060)</f>
        <v>0</v>
      </c>
      <c r="AL2060" s="9">
        <f>Table1[[#This Row],[Total Elec Consumption]]*3.412</f>
        <v>47.597399999999993</v>
      </c>
      <c r="AM2060" s="9">
        <f>Table1[[#This Row],[Total Gas Consumption]]*1</f>
        <v>0</v>
      </c>
      <c r="AN2060" s="9">
        <f>Table1[[#This Row],[Total Steam Consumption]]*950/1000</f>
        <v>0</v>
      </c>
      <c r="AO2060" s="9">
        <f>Table1[[#This Row],[Total HW Consumption]]</f>
        <v>0</v>
      </c>
      <c r="AP2060" s="9">
        <f>Table1[[#This Row],[Total CHW Consumption]]</f>
        <v>0</v>
      </c>
      <c r="AQ2060" s="9">
        <f>Table1[[#This Row],[Total DW Consumption]]*0</f>
        <v>0</v>
      </c>
      <c r="AR2060" s="9">
        <f>SUM(Table1[[#This Row],[Total Elec Energy]:[Total DW Energy]])</f>
        <v>47.597399999999993</v>
      </c>
      <c r="AS2060" s="7">
        <f>IFERROR(Table1[[#This Row],[Total Building Energy (kBTU)]]/Table1[[#This Row],[Building Area]],0)</f>
        <v>7.5366016208695461E-4</v>
      </c>
    </row>
    <row r="2061" spans="1:45" x14ac:dyDescent="0.25">
      <c r="A2061" s="4">
        <v>43983</v>
      </c>
      <c r="B2061" t="s">
        <v>102</v>
      </c>
      <c r="C2061">
        <f>VLOOKUP(Table1[[#This Row],[Building]],Building_Areas,2,FALSE)</f>
        <v>63154.99</v>
      </c>
      <c r="D2061">
        <v>0</v>
      </c>
      <c r="E2061">
        <v>3.214285714285714</v>
      </c>
      <c r="F2061">
        <v>10.967142857142861</v>
      </c>
      <c r="G2061">
        <v>1.7365438773086619E-4</v>
      </c>
      <c r="AF2061" s="9">
        <f>SUMIF(Table1[[#Headers],[Steam Consumption]:[CHW Consumption_2]], "Elec*",D2061:AE2061)</f>
        <v>3.214285714285714</v>
      </c>
      <c r="AG2061" s="9">
        <f>SUMIF(Table1[[#Headers],[Steam Consumption]:[CHW Consumption_2]], "Gas*",D2061:AE2061)</f>
        <v>0</v>
      </c>
      <c r="AH2061" s="9">
        <f>SUMIF(Table1[[#Headers],[Steam Consumption]:[CHW Consumption_2]], "Steam*",D2061:AE2061)</f>
        <v>0</v>
      </c>
      <c r="AI2061" s="9">
        <f>SUMIF(Table1[[#Headers],[Steam Consumption]:[CHW Consumption_2]], "HW *",D2061:AE2061)</f>
        <v>0</v>
      </c>
      <c r="AJ2061" s="9">
        <f>SUMIF(Table1[[#Headers],[Steam Consumption]:[CHW Consumption_2]], "CHW*",D2061:AE2061)</f>
        <v>0</v>
      </c>
      <c r="AK2061" s="9">
        <f>SUMIF(Table1[[#Headers],[Steam Consumption]:[CHW Consumption_2]], "DW*",D2061:AE2061)</f>
        <v>0</v>
      </c>
      <c r="AL2061" s="9">
        <f>Table1[[#This Row],[Total Elec Consumption]]*3.412</f>
        <v>10.967142857142855</v>
      </c>
      <c r="AM2061" s="9">
        <f>Table1[[#This Row],[Total Gas Consumption]]*1</f>
        <v>0</v>
      </c>
      <c r="AN2061" s="9">
        <f>Table1[[#This Row],[Total Steam Consumption]]*950/1000</f>
        <v>0</v>
      </c>
      <c r="AO2061" s="9">
        <f>Table1[[#This Row],[Total HW Consumption]]</f>
        <v>0</v>
      </c>
      <c r="AP2061" s="9">
        <f>Table1[[#This Row],[Total CHW Consumption]]</f>
        <v>0</v>
      </c>
      <c r="AQ2061" s="9">
        <f>Table1[[#This Row],[Total DW Consumption]]*0</f>
        <v>0</v>
      </c>
      <c r="AR2061" s="9">
        <f>SUM(Table1[[#This Row],[Total Elec Energy]:[Total DW Energy]])</f>
        <v>10.967142857142855</v>
      </c>
      <c r="AS2061" s="7">
        <f>IFERROR(Table1[[#This Row],[Total Building Energy (kBTU)]]/Table1[[#This Row],[Building Area]],0)</f>
        <v>1.7365441522740888E-4</v>
      </c>
    </row>
    <row r="2062" spans="1:45" x14ac:dyDescent="0.25">
      <c r="A2062" s="4">
        <v>44409</v>
      </c>
      <c r="B2062" t="s">
        <v>102</v>
      </c>
      <c r="C2062">
        <f>VLOOKUP(Table1[[#This Row],[Building]],Building_Areas,2,FALSE)</f>
        <v>63154.99</v>
      </c>
      <c r="D2062">
        <v>0</v>
      </c>
      <c r="E2062">
        <v>3</v>
      </c>
      <c r="F2062">
        <v>10.236000000000001</v>
      </c>
      <c r="G2062">
        <v>1.620774285488085E-4</v>
      </c>
      <c r="AF2062" s="9">
        <f>SUMIF(Table1[[#Headers],[Steam Consumption]:[CHW Consumption_2]], "Elec*",D2062:AE2062)</f>
        <v>3</v>
      </c>
      <c r="AG2062" s="9">
        <f>SUMIF(Table1[[#Headers],[Steam Consumption]:[CHW Consumption_2]], "Gas*",D2062:AE2062)</f>
        <v>0</v>
      </c>
      <c r="AH2062" s="9">
        <f>SUMIF(Table1[[#Headers],[Steam Consumption]:[CHW Consumption_2]], "Steam*",D2062:AE2062)</f>
        <v>0</v>
      </c>
      <c r="AI2062" s="9">
        <f>SUMIF(Table1[[#Headers],[Steam Consumption]:[CHW Consumption_2]], "HW *",D2062:AE2062)</f>
        <v>0</v>
      </c>
      <c r="AJ2062" s="9">
        <f>SUMIF(Table1[[#Headers],[Steam Consumption]:[CHW Consumption_2]], "CHW*",D2062:AE2062)</f>
        <v>0</v>
      </c>
      <c r="AK2062" s="9">
        <f>SUMIF(Table1[[#Headers],[Steam Consumption]:[CHW Consumption_2]], "DW*",D2062:AE2062)</f>
        <v>0</v>
      </c>
      <c r="AL2062" s="9">
        <f>Table1[[#This Row],[Total Elec Consumption]]*3.412</f>
        <v>10.236000000000001</v>
      </c>
      <c r="AM2062" s="9">
        <f>Table1[[#This Row],[Total Gas Consumption]]*1</f>
        <v>0</v>
      </c>
      <c r="AN2062" s="9">
        <f>Table1[[#This Row],[Total Steam Consumption]]*950/1000</f>
        <v>0</v>
      </c>
      <c r="AO2062" s="9">
        <f>Table1[[#This Row],[Total HW Consumption]]</f>
        <v>0</v>
      </c>
      <c r="AP2062" s="9">
        <f>Table1[[#This Row],[Total CHW Consumption]]</f>
        <v>0</v>
      </c>
      <c r="AQ2062" s="9">
        <f>Table1[[#This Row],[Total DW Consumption]]*0</f>
        <v>0</v>
      </c>
      <c r="AR2062" s="9">
        <f>SUM(Table1[[#This Row],[Total Elec Energy]:[Total DW Energy]])</f>
        <v>10.236000000000001</v>
      </c>
      <c r="AS2062" s="7">
        <f>IFERROR(Table1[[#This Row],[Total Building Energy (kBTU)]]/Table1[[#This Row],[Building Area]],0)</f>
        <v>1.6207745421224833E-4</v>
      </c>
    </row>
    <row r="2063" spans="1:45" x14ac:dyDescent="0.25">
      <c r="A2063" s="4">
        <v>44562</v>
      </c>
      <c r="B2063" t="s">
        <v>102</v>
      </c>
      <c r="C2063">
        <f>VLOOKUP(Table1[[#This Row],[Building]],Building_Areas,2,FALSE)</f>
        <v>63154.99</v>
      </c>
      <c r="D2063">
        <v>0</v>
      </c>
      <c r="E2063">
        <v>1.4761904761904761</v>
      </c>
      <c r="F2063">
        <v>5.0367619047619039</v>
      </c>
      <c r="G2063">
        <v>7.9752385476397809E-5</v>
      </c>
      <c r="AF2063" s="9">
        <f>SUMIF(Table1[[#Headers],[Steam Consumption]:[CHW Consumption_2]], "Elec*",D2063:AE2063)</f>
        <v>1.4761904761904761</v>
      </c>
      <c r="AG2063" s="9">
        <f>SUMIF(Table1[[#Headers],[Steam Consumption]:[CHW Consumption_2]], "Gas*",D2063:AE2063)</f>
        <v>0</v>
      </c>
      <c r="AH2063" s="9">
        <f>SUMIF(Table1[[#Headers],[Steam Consumption]:[CHW Consumption_2]], "Steam*",D2063:AE2063)</f>
        <v>0</v>
      </c>
      <c r="AI2063" s="9">
        <f>SUMIF(Table1[[#Headers],[Steam Consumption]:[CHW Consumption_2]], "HW *",D2063:AE2063)</f>
        <v>0</v>
      </c>
      <c r="AJ2063" s="9">
        <f>SUMIF(Table1[[#Headers],[Steam Consumption]:[CHW Consumption_2]], "CHW*",D2063:AE2063)</f>
        <v>0</v>
      </c>
      <c r="AK2063" s="9">
        <f>SUMIF(Table1[[#Headers],[Steam Consumption]:[CHW Consumption_2]], "DW*",D2063:AE2063)</f>
        <v>0</v>
      </c>
      <c r="AL2063" s="9">
        <f>Table1[[#This Row],[Total Elec Consumption]]*3.412</f>
        <v>5.0367619047619039</v>
      </c>
      <c r="AM2063" s="9">
        <f>Table1[[#This Row],[Total Gas Consumption]]*1</f>
        <v>0</v>
      </c>
      <c r="AN2063" s="9">
        <f>Table1[[#This Row],[Total Steam Consumption]]*950/1000</f>
        <v>0</v>
      </c>
      <c r="AO2063" s="9">
        <f>Table1[[#This Row],[Total HW Consumption]]</f>
        <v>0</v>
      </c>
      <c r="AP2063" s="9">
        <f>Table1[[#This Row],[Total CHW Consumption]]</f>
        <v>0</v>
      </c>
      <c r="AQ2063" s="9">
        <f>Table1[[#This Row],[Total DW Consumption]]*0</f>
        <v>0</v>
      </c>
      <c r="AR2063" s="9">
        <f>SUM(Table1[[#This Row],[Total Elec Energy]:[Total DW Energy]])</f>
        <v>5.0367619047619039</v>
      </c>
      <c r="AS2063" s="7">
        <f>IFERROR(Table1[[#This Row],[Total Building Energy (kBTU)]]/Table1[[#This Row],[Building Area]],0)</f>
        <v>7.9752398104439637E-5</v>
      </c>
    </row>
    <row r="2064" spans="1:45" x14ac:dyDescent="0.25">
      <c r="A2064" s="4">
        <v>44197</v>
      </c>
      <c r="B2064" t="s">
        <v>102</v>
      </c>
      <c r="C2064">
        <f>VLOOKUP(Table1[[#This Row],[Building]],Building_Areas,2,FALSE)</f>
        <v>63154.99</v>
      </c>
      <c r="D2064">
        <v>0</v>
      </c>
      <c r="E2064">
        <v>1</v>
      </c>
      <c r="F2064">
        <v>3.4119999999999999</v>
      </c>
      <c r="G2064">
        <v>5.4025809516269487E-5</v>
      </c>
      <c r="AF2064" s="9">
        <f>SUMIF(Table1[[#Headers],[Steam Consumption]:[CHW Consumption_2]], "Elec*",D2064:AE2064)</f>
        <v>1</v>
      </c>
      <c r="AG2064" s="9">
        <f>SUMIF(Table1[[#Headers],[Steam Consumption]:[CHW Consumption_2]], "Gas*",D2064:AE2064)</f>
        <v>0</v>
      </c>
      <c r="AH2064" s="9">
        <f>SUMIF(Table1[[#Headers],[Steam Consumption]:[CHW Consumption_2]], "Steam*",D2064:AE2064)</f>
        <v>0</v>
      </c>
      <c r="AI2064" s="9">
        <f>SUMIF(Table1[[#Headers],[Steam Consumption]:[CHW Consumption_2]], "HW *",D2064:AE2064)</f>
        <v>0</v>
      </c>
      <c r="AJ2064" s="9">
        <f>SUMIF(Table1[[#Headers],[Steam Consumption]:[CHW Consumption_2]], "CHW*",D2064:AE2064)</f>
        <v>0</v>
      </c>
      <c r="AK2064" s="9">
        <f>SUMIF(Table1[[#Headers],[Steam Consumption]:[CHW Consumption_2]], "DW*",D2064:AE2064)</f>
        <v>0</v>
      </c>
      <c r="AL2064" s="9">
        <f>Table1[[#This Row],[Total Elec Consumption]]*3.412</f>
        <v>3.4119999999999999</v>
      </c>
      <c r="AM2064" s="9">
        <f>Table1[[#This Row],[Total Gas Consumption]]*1</f>
        <v>0</v>
      </c>
      <c r="AN2064" s="9">
        <f>Table1[[#This Row],[Total Steam Consumption]]*950/1000</f>
        <v>0</v>
      </c>
      <c r="AO2064" s="9">
        <f>Table1[[#This Row],[Total HW Consumption]]</f>
        <v>0</v>
      </c>
      <c r="AP2064" s="9">
        <f>Table1[[#This Row],[Total CHW Consumption]]</f>
        <v>0</v>
      </c>
      <c r="AQ2064" s="9">
        <f>Table1[[#This Row],[Total DW Consumption]]*0</f>
        <v>0</v>
      </c>
      <c r="AR2064" s="9">
        <f>SUM(Table1[[#This Row],[Total Elec Energy]:[Total DW Energy]])</f>
        <v>3.4119999999999999</v>
      </c>
      <c r="AS2064" s="7">
        <f>IFERROR(Table1[[#This Row],[Total Building Energy (kBTU)]]/Table1[[#This Row],[Building Area]],0)</f>
        <v>5.402581807074944E-5</v>
      </c>
    </row>
    <row r="2065" spans="1:45" x14ac:dyDescent="0.25">
      <c r="A2065" s="4">
        <v>44378</v>
      </c>
      <c r="B2065" t="s">
        <v>102</v>
      </c>
      <c r="C2065">
        <f>VLOOKUP(Table1[[#This Row],[Building]],Building_Areas,2,FALSE)</f>
        <v>63154.99</v>
      </c>
      <c r="D2065">
        <v>0</v>
      </c>
      <c r="E2065">
        <v>1</v>
      </c>
      <c r="F2065">
        <v>3.4119999999999999</v>
      </c>
      <c r="G2065">
        <v>5.4025809516269487E-5</v>
      </c>
      <c r="AF2065" s="9">
        <f>SUMIF(Table1[[#Headers],[Steam Consumption]:[CHW Consumption_2]], "Elec*",D2065:AE2065)</f>
        <v>1</v>
      </c>
      <c r="AG2065" s="9">
        <f>SUMIF(Table1[[#Headers],[Steam Consumption]:[CHW Consumption_2]], "Gas*",D2065:AE2065)</f>
        <v>0</v>
      </c>
      <c r="AH2065" s="9">
        <f>SUMIF(Table1[[#Headers],[Steam Consumption]:[CHW Consumption_2]], "Steam*",D2065:AE2065)</f>
        <v>0</v>
      </c>
      <c r="AI2065" s="9">
        <f>SUMIF(Table1[[#Headers],[Steam Consumption]:[CHW Consumption_2]], "HW *",D2065:AE2065)</f>
        <v>0</v>
      </c>
      <c r="AJ2065" s="9">
        <f>SUMIF(Table1[[#Headers],[Steam Consumption]:[CHW Consumption_2]], "CHW*",D2065:AE2065)</f>
        <v>0</v>
      </c>
      <c r="AK2065" s="9">
        <f>SUMIF(Table1[[#Headers],[Steam Consumption]:[CHW Consumption_2]], "DW*",D2065:AE2065)</f>
        <v>0</v>
      </c>
      <c r="AL2065" s="9">
        <f>Table1[[#This Row],[Total Elec Consumption]]*3.412</f>
        <v>3.4119999999999999</v>
      </c>
      <c r="AM2065" s="9">
        <f>Table1[[#This Row],[Total Gas Consumption]]*1</f>
        <v>0</v>
      </c>
      <c r="AN2065" s="9">
        <f>Table1[[#This Row],[Total Steam Consumption]]*950/1000</f>
        <v>0</v>
      </c>
      <c r="AO2065" s="9">
        <f>Table1[[#This Row],[Total HW Consumption]]</f>
        <v>0</v>
      </c>
      <c r="AP2065" s="9">
        <f>Table1[[#This Row],[Total CHW Consumption]]</f>
        <v>0</v>
      </c>
      <c r="AQ2065" s="9">
        <f>Table1[[#This Row],[Total DW Consumption]]*0</f>
        <v>0</v>
      </c>
      <c r="AR2065" s="9">
        <f>SUM(Table1[[#This Row],[Total Elec Energy]:[Total DW Energy]])</f>
        <v>3.4119999999999999</v>
      </c>
      <c r="AS2065" s="7">
        <f>IFERROR(Table1[[#This Row],[Total Building Energy (kBTU)]]/Table1[[#This Row],[Building Area]],0)</f>
        <v>5.402581807074944E-5</v>
      </c>
    </row>
    <row r="2066" spans="1:45" x14ac:dyDescent="0.25">
      <c r="A2066" s="4">
        <v>44013</v>
      </c>
      <c r="B2066" t="s">
        <v>66</v>
      </c>
      <c r="C2066">
        <f>VLOOKUP(Table1[[#This Row],[Building]],Building_Areas,2,FALSE)</f>
        <v>39542</v>
      </c>
      <c r="D2066">
        <v>0</v>
      </c>
      <c r="E2066">
        <v>0</v>
      </c>
      <c r="F2066">
        <v>0</v>
      </c>
      <c r="G2066">
        <v>0</v>
      </c>
      <c r="AF2066" s="9">
        <f>SUMIF(Table1[[#Headers],[Steam Consumption]:[CHW Consumption_2]], "Elec*",D2066:AE2066)</f>
        <v>0</v>
      </c>
      <c r="AG2066" s="9">
        <f>SUMIF(Table1[[#Headers],[Steam Consumption]:[CHW Consumption_2]], "Gas*",D2066:AE2066)</f>
        <v>0</v>
      </c>
      <c r="AH2066" s="9">
        <f>SUMIF(Table1[[#Headers],[Steam Consumption]:[CHW Consumption_2]], "Steam*",D2066:AE2066)</f>
        <v>0</v>
      </c>
      <c r="AI2066" s="9">
        <f>SUMIF(Table1[[#Headers],[Steam Consumption]:[CHW Consumption_2]], "HW *",D2066:AE2066)</f>
        <v>0</v>
      </c>
      <c r="AJ2066" s="9">
        <f>SUMIF(Table1[[#Headers],[Steam Consumption]:[CHW Consumption_2]], "CHW*",D2066:AE2066)</f>
        <v>0</v>
      </c>
      <c r="AK2066" s="9">
        <f>SUMIF(Table1[[#Headers],[Steam Consumption]:[CHW Consumption_2]], "DW*",D2066:AE2066)</f>
        <v>0</v>
      </c>
      <c r="AL2066" s="9">
        <f>Table1[[#This Row],[Total Elec Consumption]]*3.412</f>
        <v>0</v>
      </c>
      <c r="AM2066" s="9">
        <f>Table1[[#This Row],[Total Gas Consumption]]*1</f>
        <v>0</v>
      </c>
      <c r="AN2066" s="9">
        <f>Table1[[#This Row],[Total Steam Consumption]]*950/1000</f>
        <v>0</v>
      </c>
      <c r="AO2066" s="9">
        <f>Table1[[#This Row],[Total HW Consumption]]</f>
        <v>0</v>
      </c>
      <c r="AP2066" s="9">
        <f>Table1[[#This Row],[Total CHW Consumption]]</f>
        <v>0</v>
      </c>
      <c r="AQ2066" s="9">
        <f>Table1[[#This Row],[Total DW Consumption]]*0</f>
        <v>0</v>
      </c>
      <c r="AR2066" s="9">
        <f>SUM(Table1[[#This Row],[Total Elec Energy]:[Total DW Energy]])</f>
        <v>0</v>
      </c>
      <c r="AS2066" s="7">
        <f>IFERROR(Table1[[#This Row],[Total Building Energy (kBTU)]]/Table1[[#This Row],[Building Area]],0)</f>
        <v>0</v>
      </c>
    </row>
    <row r="2067" spans="1:45" x14ac:dyDescent="0.25">
      <c r="A2067" s="4">
        <v>43101</v>
      </c>
      <c r="B2067" t="s">
        <v>68</v>
      </c>
      <c r="C2067">
        <f>VLOOKUP(Table1[[#This Row],[Building]],Building_Areas,2,FALSE)</f>
        <v>15616</v>
      </c>
      <c r="AF2067" s="9">
        <f>SUMIF(Table1[[#Headers],[Steam Consumption]:[CHW Consumption_2]], "Elec*",D2067:AE2067)</f>
        <v>0</v>
      </c>
      <c r="AG2067" s="9">
        <f>SUMIF(Table1[[#Headers],[Steam Consumption]:[CHW Consumption_2]], "Gas*",D2067:AE2067)</f>
        <v>0</v>
      </c>
      <c r="AH2067" s="9">
        <f>SUMIF(Table1[[#Headers],[Steam Consumption]:[CHW Consumption_2]], "Steam*",D2067:AE2067)</f>
        <v>0</v>
      </c>
      <c r="AI2067" s="9">
        <f>SUMIF(Table1[[#Headers],[Steam Consumption]:[CHW Consumption_2]], "HW *",D2067:AE2067)</f>
        <v>0</v>
      </c>
      <c r="AJ2067" s="9">
        <f>SUMIF(Table1[[#Headers],[Steam Consumption]:[CHW Consumption_2]], "CHW*",D2067:AE2067)</f>
        <v>0</v>
      </c>
      <c r="AK2067" s="9">
        <f>SUMIF(Table1[[#Headers],[Steam Consumption]:[CHW Consumption_2]], "DW*",D2067:AE2067)</f>
        <v>0</v>
      </c>
      <c r="AL2067" s="9">
        <f>Table1[[#This Row],[Total Elec Consumption]]*3.412</f>
        <v>0</v>
      </c>
      <c r="AM2067" s="9">
        <f>Table1[[#This Row],[Total Gas Consumption]]*1</f>
        <v>0</v>
      </c>
      <c r="AN2067" s="9">
        <f>Table1[[#This Row],[Total Steam Consumption]]*950/1000</f>
        <v>0</v>
      </c>
      <c r="AO2067" s="9">
        <f>Table1[[#This Row],[Total HW Consumption]]</f>
        <v>0</v>
      </c>
      <c r="AP2067" s="9">
        <f>Table1[[#This Row],[Total CHW Consumption]]</f>
        <v>0</v>
      </c>
      <c r="AQ2067" s="9">
        <f>Table1[[#This Row],[Total DW Consumption]]*0</f>
        <v>0</v>
      </c>
      <c r="AR2067" s="9">
        <f>SUM(Table1[[#This Row],[Total Elec Energy]:[Total DW Energy]])</f>
        <v>0</v>
      </c>
      <c r="AS2067" s="7">
        <f>IFERROR(Table1[[#This Row],[Total Building Energy (kBTU)]]/Table1[[#This Row],[Building Area]],0)</f>
        <v>0</v>
      </c>
    </row>
    <row r="2068" spans="1:45" x14ac:dyDescent="0.25">
      <c r="A2068" s="4">
        <v>43070</v>
      </c>
      <c r="B2068" t="s">
        <v>128</v>
      </c>
      <c r="C2068">
        <f>VLOOKUP(Table1[[#This Row],[Building]],Building_Areas,2,FALSE)</f>
        <v>69559</v>
      </c>
      <c r="AF2068" s="9">
        <f>SUMIF(Table1[[#Headers],[Steam Consumption]:[CHW Consumption_2]], "Elec*",D2068:AE2068)</f>
        <v>0</v>
      </c>
      <c r="AG2068" s="9">
        <f>SUMIF(Table1[[#Headers],[Steam Consumption]:[CHW Consumption_2]], "Gas*",D2068:AE2068)</f>
        <v>0</v>
      </c>
      <c r="AH2068" s="9">
        <f>SUMIF(Table1[[#Headers],[Steam Consumption]:[CHW Consumption_2]], "Steam*",D2068:AE2068)</f>
        <v>0</v>
      </c>
      <c r="AI2068" s="9">
        <f>SUMIF(Table1[[#Headers],[Steam Consumption]:[CHW Consumption_2]], "HW *",D2068:AE2068)</f>
        <v>0</v>
      </c>
      <c r="AJ2068" s="9">
        <f>SUMIF(Table1[[#Headers],[Steam Consumption]:[CHW Consumption_2]], "CHW*",D2068:AE2068)</f>
        <v>0</v>
      </c>
      <c r="AK2068" s="9">
        <f>SUMIF(Table1[[#Headers],[Steam Consumption]:[CHW Consumption_2]], "DW*",D2068:AE2068)</f>
        <v>0</v>
      </c>
      <c r="AL2068" s="9">
        <f>Table1[[#This Row],[Total Elec Consumption]]*3.412</f>
        <v>0</v>
      </c>
      <c r="AM2068" s="9">
        <f>Table1[[#This Row],[Total Gas Consumption]]*1</f>
        <v>0</v>
      </c>
      <c r="AN2068" s="9">
        <f>Table1[[#This Row],[Total Steam Consumption]]*950/1000</f>
        <v>0</v>
      </c>
      <c r="AO2068" s="9">
        <f>Table1[[#This Row],[Total HW Consumption]]</f>
        <v>0</v>
      </c>
      <c r="AP2068" s="9">
        <f>Table1[[#This Row],[Total CHW Consumption]]</f>
        <v>0</v>
      </c>
      <c r="AQ2068" s="9">
        <f>Table1[[#This Row],[Total DW Consumption]]*0</f>
        <v>0</v>
      </c>
      <c r="AR2068" s="9">
        <f>SUM(Table1[[#This Row],[Total Elec Energy]:[Total DW Energy]])</f>
        <v>0</v>
      </c>
      <c r="AS2068" s="7">
        <f>IFERROR(Table1[[#This Row],[Total Building Energy (kBTU)]]/Table1[[#This Row],[Building Area]],0)</f>
        <v>0</v>
      </c>
    </row>
    <row r="2069" spans="1:45" x14ac:dyDescent="0.25">
      <c r="A2069" s="4">
        <v>43101</v>
      </c>
      <c r="B2069" t="s">
        <v>128</v>
      </c>
      <c r="C2069">
        <f>VLOOKUP(Table1[[#This Row],[Building]],Building_Areas,2,FALSE)</f>
        <v>69559</v>
      </c>
      <c r="AF2069" s="9">
        <f>SUMIF(Table1[[#Headers],[Steam Consumption]:[CHW Consumption_2]], "Elec*",D2069:AE2069)</f>
        <v>0</v>
      </c>
      <c r="AG2069" s="9">
        <f>SUMIF(Table1[[#Headers],[Steam Consumption]:[CHW Consumption_2]], "Gas*",D2069:AE2069)</f>
        <v>0</v>
      </c>
      <c r="AH2069" s="9">
        <f>SUMIF(Table1[[#Headers],[Steam Consumption]:[CHW Consumption_2]], "Steam*",D2069:AE2069)</f>
        <v>0</v>
      </c>
      <c r="AI2069" s="9">
        <f>SUMIF(Table1[[#Headers],[Steam Consumption]:[CHW Consumption_2]], "HW *",D2069:AE2069)</f>
        <v>0</v>
      </c>
      <c r="AJ2069" s="9">
        <f>SUMIF(Table1[[#Headers],[Steam Consumption]:[CHW Consumption_2]], "CHW*",D2069:AE2069)</f>
        <v>0</v>
      </c>
      <c r="AK2069" s="9">
        <f>SUMIF(Table1[[#Headers],[Steam Consumption]:[CHW Consumption_2]], "DW*",D2069:AE2069)</f>
        <v>0</v>
      </c>
      <c r="AL2069" s="9">
        <f>Table1[[#This Row],[Total Elec Consumption]]*3.412</f>
        <v>0</v>
      </c>
      <c r="AM2069" s="9">
        <f>Table1[[#This Row],[Total Gas Consumption]]*1</f>
        <v>0</v>
      </c>
      <c r="AN2069" s="9">
        <f>Table1[[#This Row],[Total Steam Consumption]]*950/1000</f>
        <v>0</v>
      </c>
      <c r="AO2069" s="9">
        <f>Table1[[#This Row],[Total HW Consumption]]</f>
        <v>0</v>
      </c>
      <c r="AP2069" s="9">
        <f>Table1[[#This Row],[Total CHW Consumption]]</f>
        <v>0</v>
      </c>
      <c r="AQ2069" s="9">
        <f>Table1[[#This Row],[Total DW Consumption]]*0</f>
        <v>0</v>
      </c>
      <c r="AR2069" s="9">
        <f>SUM(Table1[[#This Row],[Total Elec Energy]:[Total DW Energy]])</f>
        <v>0</v>
      </c>
      <c r="AS2069" s="7">
        <f>IFERROR(Table1[[#This Row],[Total Building Energy (kBTU)]]/Table1[[#This Row],[Building Area]],0)</f>
        <v>0</v>
      </c>
    </row>
    <row r="2070" spans="1:45" x14ac:dyDescent="0.25">
      <c r="A2070" s="4">
        <v>43132</v>
      </c>
      <c r="B2070" t="s">
        <v>128</v>
      </c>
      <c r="C2070">
        <f>VLOOKUP(Table1[[#This Row],[Building]],Building_Areas,2,FALSE)</f>
        <v>69559</v>
      </c>
      <c r="AF2070" s="9">
        <f>SUMIF(Table1[[#Headers],[Steam Consumption]:[CHW Consumption_2]], "Elec*",D2070:AE2070)</f>
        <v>0</v>
      </c>
      <c r="AG2070" s="9">
        <f>SUMIF(Table1[[#Headers],[Steam Consumption]:[CHW Consumption_2]], "Gas*",D2070:AE2070)</f>
        <v>0</v>
      </c>
      <c r="AH2070" s="9">
        <f>SUMIF(Table1[[#Headers],[Steam Consumption]:[CHW Consumption_2]], "Steam*",D2070:AE2070)</f>
        <v>0</v>
      </c>
      <c r="AI2070" s="9">
        <f>SUMIF(Table1[[#Headers],[Steam Consumption]:[CHW Consumption_2]], "HW *",D2070:AE2070)</f>
        <v>0</v>
      </c>
      <c r="AJ2070" s="9">
        <f>SUMIF(Table1[[#Headers],[Steam Consumption]:[CHW Consumption_2]], "CHW*",D2070:AE2070)</f>
        <v>0</v>
      </c>
      <c r="AK2070" s="9">
        <f>SUMIF(Table1[[#Headers],[Steam Consumption]:[CHW Consumption_2]], "DW*",D2070:AE2070)</f>
        <v>0</v>
      </c>
      <c r="AL2070" s="9">
        <f>Table1[[#This Row],[Total Elec Consumption]]*3.412</f>
        <v>0</v>
      </c>
      <c r="AM2070" s="9">
        <f>Table1[[#This Row],[Total Gas Consumption]]*1</f>
        <v>0</v>
      </c>
      <c r="AN2070" s="9">
        <f>Table1[[#This Row],[Total Steam Consumption]]*950/1000</f>
        <v>0</v>
      </c>
      <c r="AO2070" s="9">
        <f>Table1[[#This Row],[Total HW Consumption]]</f>
        <v>0</v>
      </c>
      <c r="AP2070" s="9">
        <f>Table1[[#This Row],[Total CHW Consumption]]</f>
        <v>0</v>
      </c>
      <c r="AQ2070" s="9">
        <f>Table1[[#This Row],[Total DW Consumption]]*0</f>
        <v>0</v>
      </c>
      <c r="AR2070" s="9">
        <f>SUM(Table1[[#This Row],[Total Elec Energy]:[Total DW Energy]])</f>
        <v>0</v>
      </c>
      <c r="AS2070" s="7">
        <f>IFERROR(Table1[[#This Row],[Total Building Energy (kBTU)]]/Table1[[#This Row],[Building Area]],0)</f>
        <v>0</v>
      </c>
    </row>
    <row r="2071" spans="1:45" x14ac:dyDescent="0.25">
      <c r="A2071" s="4">
        <v>43160</v>
      </c>
      <c r="B2071" t="s">
        <v>128</v>
      </c>
      <c r="C2071">
        <f>VLOOKUP(Table1[[#This Row],[Building]],Building_Areas,2,FALSE)</f>
        <v>69559</v>
      </c>
      <c r="AF2071" s="9">
        <f>SUMIF(Table1[[#Headers],[Steam Consumption]:[CHW Consumption_2]], "Elec*",D2071:AE2071)</f>
        <v>0</v>
      </c>
      <c r="AG2071" s="9">
        <f>SUMIF(Table1[[#Headers],[Steam Consumption]:[CHW Consumption_2]], "Gas*",D2071:AE2071)</f>
        <v>0</v>
      </c>
      <c r="AH2071" s="9">
        <f>SUMIF(Table1[[#Headers],[Steam Consumption]:[CHW Consumption_2]], "Steam*",D2071:AE2071)</f>
        <v>0</v>
      </c>
      <c r="AI2071" s="9">
        <f>SUMIF(Table1[[#Headers],[Steam Consumption]:[CHW Consumption_2]], "HW *",D2071:AE2071)</f>
        <v>0</v>
      </c>
      <c r="AJ2071" s="9">
        <f>SUMIF(Table1[[#Headers],[Steam Consumption]:[CHW Consumption_2]], "CHW*",D2071:AE2071)</f>
        <v>0</v>
      </c>
      <c r="AK2071" s="9">
        <f>SUMIF(Table1[[#Headers],[Steam Consumption]:[CHW Consumption_2]], "DW*",D2071:AE2071)</f>
        <v>0</v>
      </c>
      <c r="AL2071" s="9">
        <f>Table1[[#This Row],[Total Elec Consumption]]*3.412</f>
        <v>0</v>
      </c>
      <c r="AM2071" s="9">
        <f>Table1[[#This Row],[Total Gas Consumption]]*1</f>
        <v>0</v>
      </c>
      <c r="AN2071" s="9">
        <f>Table1[[#This Row],[Total Steam Consumption]]*950/1000</f>
        <v>0</v>
      </c>
      <c r="AO2071" s="9">
        <f>Table1[[#This Row],[Total HW Consumption]]</f>
        <v>0</v>
      </c>
      <c r="AP2071" s="9">
        <f>Table1[[#This Row],[Total CHW Consumption]]</f>
        <v>0</v>
      </c>
      <c r="AQ2071" s="9">
        <f>Table1[[#This Row],[Total DW Consumption]]*0</f>
        <v>0</v>
      </c>
      <c r="AR2071" s="9">
        <f>SUM(Table1[[#This Row],[Total Elec Energy]:[Total DW Energy]])</f>
        <v>0</v>
      </c>
      <c r="AS2071" s="7">
        <f>IFERROR(Table1[[#This Row],[Total Building Energy (kBTU)]]/Table1[[#This Row],[Building Area]],0)</f>
        <v>0</v>
      </c>
    </row>
    <row r="2072" spans="1:45" x14ac:dyDescent="0.25">
      <c r="A2072" s="4">
        <v>44378</v>
      </c>
      <c r="B2072" t="s">
        <v>72</v>
      </c>
      <c r="C2072">
        <f>VLOOKUP(Table1[[#This Row],[Building]],Building_Areas,2,FALSE)</f>
        <v>69559</v>
      </c>
      <c r="AF2072" s="9">
        <f>SUMIF(Table1[[#Headers],[Steam Consumption]:[CHW Consumption_2]], "Elec*",D2072:AE2072)</f>
        <v>0</v>
      </c>
      <c r="AG2072" s="9">
        <f>SUMIF(Table1[[#Headers],[Steam Consumption]:[CHW Consumption_2]], "Gas*",D2072:AE2072)</f>
        <v>0</v>
      </c>
      <c r="AH2072" s="9">
        <f>SUMIF(Table1[[#Headers],[Steam Consumption]:[CHW Consumption_2]], "Steam*",D2072:AE2072)</f>
        <v>0</v>
      </c>
      <c r="AI2072" s="9">
        <f>SUMIF(Table1[[#Headers],[Steam Consumption]:[CHW Consumption_2]], "HW *",D2072:AE2072)</f>
        <v>0</v>
      </c>
      <c r="AJ2072" s="9">
        <f>SUMIF(Table1[[#Headers],[Steam Consumption]:[CHW Consumption_2]], "CHW*",D2072:AE2072)</f>
        <v>0</v>
      </c>
      <c r="AK2072" s="9">
        <f>SUMIF(Table1[[#Headers],[Steam Consumption]:[CHW Consumption_2]], "DW*",D2072:AE2072)</f>
        <v>0</v>
      </c>
      <c r="AL2072" s="9">
        <f>Table1[[#This Row],[Total Elec Consumption]]*3.412</f>
        <v>0</v>
      </c>
      <c r="AM2072" s="9">
        <f>Table1[[#This Row],[Total Gas Consumption]]*1</f>
        <v>0</v>
      </c>
      <c r="AN2072" s="9">
        <f>Table1[[#This Row],[Total Steam Consumption]]*950/1000</f>
        <v>0</v>
      </c>
      <c r="AO2072" s="9">
        <f>Table1[[#This Row],[Total HW Consumption]]</f>
        <v>0</v>
      </c>
      <c r="AP2072" s="9">
        <f>Table1[[#This Row],[Total CHW Consumption]]</f>
        <v>0</v>
      </c>
      <c r="AQ2072" s="9">
        <f>Table1[[#This Row],[Total DW Consumption]]*0</f>
        <v>0</v>
      </c>
      <c r="AR2072" s="9">
        <f>SUM(Table1[[#This Row],[Total Elec Energy]:[Total DW Energy]])</f>
        <v>0</v>
      </c>
      <c r="AS2072" s="7">
        <f>IFERROR(Table1[[#This Row],[Total Building Energy (kBTU)]]/Table1[[#This Row],[Building Area]],0)</f>
        <v>0</v>
      </c>
    </row>
    <row r="2073" spans="1:45" x14ac:dyDescent="0.25">
      <c r="A2073" s="4">
        <v>44409</v>
      </c>
      <c r="B2073" t="s">
        <v>72</v>
      </c>
      <c r="C2073">
        <f>VLOOKUP(Table1[[#This Row],[Building]],Building_Areas,2,FALSE)</f>
        <v>69559</v>
      </c>
      <c r="AF2073" s="9">
        <f>SUMIF(Table1[[#Headers],[Steam Consumption]:[CHW Consumption_2]], "Elec*",D2073:AE2073)</f>
        <v>0</v>
      </c>
      <c r="AG2073" s="9">
        <f>SUMIF(Table1[[#Headers],[Steam Consumption]:[CHW Consumption_2]], "Gas*",D2073:AE2073)</f>
        <v>0</v>
      </c>
      <c r="AH2073" s="9">
        <f>SUMIF(Table1[[#Headers],[Steam Consumption]:[CHW Consumption_2]], "Steam*",D2073:AE2073)</f>
        <v>0</v>
      </c>
      <c r="AI2073" s="9">
        <f>SUMIF(Table1[[#Headers],[Steam Consumption]:[CHW Consumption_2]], "HW *",D2073:AE2073)</f>
        <v>0</v>
      </c>
      <c r="AJ2073" s="9">
        <f>SUMIF(Table1[[#Headers],[Steam Consumption]:[CHW Consumption_2]], "CHW*",D2073:AE2073)</f>
        <v>0</v>
      </c>
      <c r="AK2073" s="9">
        <f>SUMIF(Table1[[#Headers],[Steam Consumption]:[CHW Consumption_2]], "DW*",D2073:AE2073)</f>
        <v>0</v>
      </c>
      <c r="AL2073" s="9">
        <f>Table1[[#This Row],[Total Elec Consumption]]*3.412</f>
        <v>0</v>
      </c>
      <c r="AM2073" s="9">
        <f>Table1[[#This Row],[Total Gas Consumption]]*1</f>
        <v>0</v>
      </c>
      <c r="AN2073" s="9">
        <f>Table1[[#This Row],[Total Steam Consumption]]*950/1000</f>
        <v>0</v>
      </c>
      <c r="AO2073" s="9">
        <f>Table1[[#This Row],[Total HW Consumption]]</f>
        <v>0</v>
      </c>
      <c r="AP2073" s="9">
        <f>Table1[[#This Row],[Total CHW Consumption]]</f>
        <v>0</v>
      </c>
      <c r="AQ2073" s="9">
        <f>Table1[[#This Row],[Total DW Consumption]]*0</f>
        <v>0</v>
      </c>
      <c r="AR2073" s="9">
        <f>SUM(Table1[[#This Row],[Total Elec Energy]:[Total DW Energy]])</f>
        <v>0</v>
      </c>
      <c r="AS2073" s="7">
        <f>IFERROR(Table1[[#This Row],[Total Building Energy (kBTU)]]/Table1[[#This Row],[Building Area]],0)</f>
        <v>0</v>
      </c>
    </row>
    <row r="2074" spans="1:45" x14ac:dyDescent="0.25">
      <c r="A2074" s="4">
        <v>44440</v>
      </c>
      <c r="B2074" t="s">
        <v>72</v>
      </c>
      <c r="C2074">
        <f>VLOOKUP(Table1[[#This Row],[Building]],Building_Areas,2,FALSE)</f>
        <v>69559</v>
      </c>
      <c r="AF2074" s="9">
        <f>SUMIF(Table1[[#Headers],[Steam Consumption]:[CHW Consumption_2]], "Elec*",D2074:AE2074)</f>
        <v>0</v>
      </c>
      <c r="AG2074" s="9">
        <f>SUMIF(Table1[[#Headers],[Steam Consumption]:[CHW Consumption_2]], "Gas*",D2074:AE2074)</f>
        <v>0</v>
      </c>
      <c r="AH2074" s="9">
        <f>SUMIF(Table1[[#Headers],[Steam Consumption]:[CHW Consumption_2]], "Steam*",D2074:AE2074)</f>
        <v>0</v>
      </c>
      <c r="AI2074" s="9">
        <f>SUMIF(Table1[[#Headers],[Steam Consumption]:[CHW Consumption_2]], "HW *",D2074:AE2074)</f>
        <v>0</v>
      </c>
      <c r="AJ2074" s="9">
        <f>SUMIF(Table1[[#Headers],[Steam Consumption]:[CHW Consumption_2]], "CHW*",D2074:AE2074)</f>
        <v>0</v>
      </c>
      <c r="AK2074" s="9">
        <f>SUMIF(Table1[[#Headers],[Steam Consumption]:[CHW Consumption_2]], "DW*",D2074:AE2074)</f>
        <v>0</v>
      </c>
      <c r="AL2074" s="9">
        <f>Table1[[#This Row],[Total Elec Consumption]]*3.412</f>
        <v>0</v>
      </c>
      <c r="AM2074" s="9">
        <f>Table1[[#This Row],[Total Gas Consumption]]*1</f>
        <v>0</v>
      </c>
      <c r="AN2074" s="9">
        <f>Table1[[#This Row],[Total Steam Consumption]]*950/1000</f>
        <v>0</v>
      </c>
      <c r="AO2074" s="9">
        <f>Table1[[#This Row],[Total HW Consumption]]</f>
        <v>0</v>
      </c>
      <c r="AP2074" s="9">
        <f>Table1[[#This Row],[Total CHW Consumption]]</f>
        <v>0</v>
      </c>
      <c r="AQ2074" s="9">
        <f>Table1[[#This Row],[Total DW Consumption]]*0</f>
        <v>0</v>
      </c>
      <c r="AR2074" s="9">
        <f>SUM(Table1[[#This Row],[Total Elec Energy]:[Total DW Energy]])</f>
        <v>0</v>
      </c>
      <c r="AS2074" s="7">
        <f>IFERROR(Table1[[#This Row],[Total Building Energy (kBTU)]]/Table1[[#This Row],[Building Area]],0)</f>
        <v>0</v>
      </c>
    </row>
    <row r="2075" spans="1:45" x14ac:dyDescent="0.25">
      <c r="A2075" s="4">
        <v>44470</v>
      </c>
      <c r="B2075" t="s">
        <v>72</v>
      </c>
      <c r="C2075">
        <f>VLOOKUP(Table1[[#This Row],[Building]],Building_Areas,2,FALSE)</f>
        <v>69559</v>
      </c>
      <c r="K2075">
        <v>0</v>
      </c>
      <c r="L2075">
        <v>0</v>
      </c>
      <c r="AF2075" s="9">
        <f>SUMIF(Table1[[#Headers],[Steam Consumption]:[CHW Consumption_2]], "Elec*",D2075:AE2075)</f>
        <v>0</v>
      </c>
      <c r="AG2075" s="9">
        <f>SUMIF(Table1[[#Headers],[Steam Consumption]:[CHW Consumption_2]], "Gas*",D2075:AE2075)</f>
        <v>0</v>
      </c>
      <c r="AH2075" s="9">
        <f>SUMIF(Table1[[#Headers],[Steam Consumption]:[CHW Consumption_2]], "Steam*",D2075:AE2075)</f>
        <v>0</v>
      </c>
      <c r="AI2075" s="9">
        <f>SUMIF(Table1[[#Headers],[Steam Consumption]:[CHW Consumption_2]], "HW *",D2075:AE2075)</f>
        <v>0</v>
      </c>
      <c r="AJ2075" s="9">
        <f>SUMIF(Table1[[#Headers],[Steam Consumption]:[CHW Consumption_2]], "CHW*",D2075:AE2075)</f>
        <v>0</v>
      </c>
      <c r="AK2075" s="9">
        <f>SUMIF(Table1[[#Headers],[Steam Consumption]:[CHW Consumption_2]], "DW*",D2075:AE2075)</f>
        <v>0</v>
      </c>
      <c r="AL2075" s="9">
        <f>Table1[[#This Row],[Total Elec Consumption]]*3.412</f>
        <v>0</v>
      </c>
      <c r="AM2075" s="9">
        <f>Table1[[#This Row],[Total Gas Consumption]]*1</f>
        <v>0</v>
      </c>
      <c r="AN2075" s="9">
        <f>Table1[[#This Row],[Total Steam Consumption]]*950/1000</f>
        <v>0</v>
      </c>
      <c r="AO2075" s="9">
        <f>Table1[[#This Row],[Total HW Consumption]]</f>
        <v>0</v>
      </c>
      <c r="AP2075" s="9">
        <f>Table1[[#This Row],[Total CHW Consumption]]</f>
        <v>0</v>
      </c>
      <c r="AQ2075" s="9">
        <f>Table1[[#This Row],[Total DW Consumption]]*0</f>
        <v>0</v>
      </c>
      <c r="AR2075" s="9">
        <f>SUM(Table1[[#This Row],[Total Elec Energy]:[Total DW Energy]])</f>
        <v>0</v>
      </c>
      <c r="AS2075" s="7">
        <f>IFERROR(Table1[[#This Row],[Total Building Energy (kBTU)]]/Table1[[#This Row],[Building Area]],0)</f>
        <v>0</v>
      </c>
    </row>
    <row r="2076" spans="1:45" x14ac:dyDescent="0.25">
      <c r="A2076" s="4">
        <v>44501</v>
      </c>
      <c r="B2076" t="s">
        <v>72</v>
      </c>
      <c r="C2076">
        <f>VLOOKUP(Table1[[#This Row],[Building]],Building_Areas,2,FALSE)</f>
        <v>69559</v>
      </c>
      <c r="AF2076" s="9">
        <f>SUMIF(Table1[[#Headers],[Steam Consumption]:[CHW Consumption_2]], "Elec*",D2076:AE2076)</f>
        <v>0</v>
      </c>
      <c r="AG2076" s="9">
        <f>SUMIF(Table1[[#Headers],[Steam Consumption]:[CHW Consumption_2]], "Gas*",D2076:AE2076)</f>
        <v>0</v>
      </c>
      <c r="AH2076" s="9">
        <f>SUMIF(Table1[[#Headers],[Steam Consumption]:[CHW Consumption_2]], "Steam*",D2076:AE2076)</f>
        <v>0</v>
      </c>
      <c r="AI2076" s="9">
        <f>SUMIF(Table1[[#Headers],[Steam Consumption]:[CHW Consumption_2]], "HW *",D2076:AE2076)</f>
        <v>0</v>
      </c>
      <c r="AJ2076" s="9">
        <f>SUMIF(Table1[[#Headers],[Steam Consumption]:[CHW Consumption_2]], "CHW*",D2076:AE2076)</f>
        <v>0</v>
      </c>
      <c r="AK2076" s="9">
        <f>SUMIF(Table1[[#Headers],[Steam Consumption]:[CHW Consumption_2]], "DW*",D2076:AE2076)</f>
        <v>0</v>
      </c>
      <c r="AL2076" s="9">
        <f>Table1[[#This Row],[Total Elec Consumption]]*3.412</f>
        <v>0</v>
      </c>
      <c r="AM2076" s="9">
        <f>Table1[[#This Row],[Total Gas Consumption]]*1</f>
        <v>0</v>
      </c>
      <c r="AN2076" s="9">
        <f>Table1[[#This Row],[Total Steam Consumption]]*950/1000</f>
        <v>0</v>
      </c>
      <c r="AO2076" s="9">
        <f>Table1[[#This Row],[Total HW Consumption]]</f>
        <v>0</v>
      </c>
      <c r="AP2076" s="9">
        <f>Table1[[#This Row],[Total CHW Consumption]]</f>
        <v>0</v>
      </c>
      <c r="AQ2076" s="9">
        <f>Table1[[#This Row],[Total DW Consumption]]*0</f>
        <v>0</v>
      </c>
      <c r="AR2076" s="9">
        <f>SUM(Table1[[#This Row],[Total Elec Energy]:[Total DW Energy]])</f>
        <v>0</v>
      </c>
      <c r="AS2076" s="7">
        <f>IFERROR(Table1[[#This Row],[Total Building Energy (kBTU)]]/Table1[[#This Row],[Building Area]],0)</f>
        <v>0</v>
      </c>
    </row>
    <row r="2077" spans="1:45" x14ac:dyDescent="0.25">
      <c r="A2077" s="4">
        <v>44531</v>
      </c>
      <c r="B2077" t="s">
        <v>72</v>
      </c>
      <c r="C2077">
        <f>VLOOKUP(Table1[[#This Row],[Building]],Building_Areas,2,FALSE)</f>
        <v>69559</v>
      </c>
      <c r="K2077">
        <v>0</v>
      </c>
      <c r="L2077">
        <v>0</v>
      </c>
      <c r="AF2077" s="9">
        <f>SUMIF(Table1[[#Headers],[Steam Consumption]:[CHW Consumption_2]], "Elec*",D2077:AE2077)</f>
        <v>0</v>
      </c>
      <c r="AG2077" s="9">
        <f>SUMIF(Table1[[#Headers],[Steam Consumption]:[CHW Consumption_2]], "Gas*",D2077:AE2077)</f>
        <v>0</v>
      </c>
      <c r="AH2077" s="9">
        <f>SUMIF(Table1[[#Headers],[Steam Consumption]:[CHW Consumption_2]], "Steam*",D2077:AE2077)</f>
        <v>0</v>
      </c>
      <c r="AI2077" s="9">
        <f>SUMIF(Table1[[#Headers],[Steam Consumption]:[CHW Consumption_2]], "HW *",D2077:AE2077)</f>
        <v>0</v>
      </c>
      <c r="AJ2077" s="9">
        <f>SUMIF(Table1[[#Headers],[Steam Consumption]:[CHW Consumption_2]], "CHW*",D2077:AE2077)</f>
        <v>0</v>
      </c>
      <c r="AK2077" s="9">
        <f>SUMIF(Table1[[#Headers],[Steam Consumption]:[CHW Consumption_2]], "DW*",D2077:AE2077)</f>
        <v>0</v>
      </c>
      <c r="AL2077" s="9">
        <f>Table1[[#This Row],[Total Elec Consumption]]*3.412</f>
        <v>0</v>
      </c>
      <c r="AM2077" s="9">
        <f>Table1[[#This Row],[Total Gas Consumption]]*1</f>
        <v>0</v>
      </c>
      <c r="AN2077" s="9">
        <f>Table1[[#This Row],[Total Steam Consumption]]*950/1000</f>
        <v>0</v>
      </c>
      <c r="AO2077" s="9">
        <f>Table1[[#This Row],[Total HW Consumption]]</f>
        <v>0</v>
      </c>
      <c r="AP2077" s="9">
        <f>Table1[[#This Row],[Total CHW Consumption]]</f>
        <v>0</v>
      </c>
      <c r="AQ2077" s="9">
        <f>Table1[[#This Row],[Total DW Consumption]]*0</f>
        <v>0</v>
      </c>
      <c r="AR2077" s="9">
        <f>SUM(Table1[[#This Row],[Total Elec Energy]:[Total DW Energy]])</f>
        <v>0</v>
      </c>
      <c r="AS2077" s="7">
        <f>IFERROR(Table1[[#This Row],[Total Building Energy (kBTU)]]/Table1[[#This Row],[Building Area]],0)</f>
        <v>0</v>
      </c>
    </row>
    <row r="2078" spans="1:45" x14ac:dyDescent="0.25">
      <c r="A2078" s="4">
        <v>44562</v>
      </c>
      <c r="B2078" t="s">
        <v>72</v>
      </c>
      <c r="C2078">
        <f>VLOOKUP(Table1[[#This Row],[Building]],Building_Areas,2,FALSE)</f>
        <v>69559</v>
      </c>
      <c r="K2078">
        <v>0</v>
      </c>
      <c r="L2078">
        <v>0</v>
      </c>
      <c r="AF2078" s="9">
        <f>SUMIF(Table1[[#Headers],[Steam Consumption]:[CHW Consumption_2]], "Elec*",D2078:AE2078)</f>
        <v>0</v>
      </c>
      <c r="AG2078" s="9">
        <f>SUMIF(Table1[[#Headers],[Steam Consumption]:[CHW Consumption_2]], "Gas*",D2078:AE2078)</f>
        <v>0</v>
      </c>
      <c r="AH2078" s="9">
        <f>SUMIF(Table1[[#Headers],[Steam Consumption]:[CHW Consumption_2]], "Steam*",D2078:AE2078)</f>
        <v>0</v>
      </c>
      <c r="AI2078" s="9">
        <f>SUMIF(Table1[[#Headers],[Steam Consumption]:[CHW Consumption_2]], "HW *",D2078:AE2078)</f>
        <v>0</v>
      </c>
      <c r="AJ2078" s="9">
        <f>SUMIF(Table1[[#Headers],[Steam Consumption]:[CHW Consumption_2]], "CHW*",D2078:AE2078)</f>
        <v>0</v>
      </c>
      <c r="AK2078" s="9">
        <f>SUMIF(Table1[[#Headers],[Steam Consumption]:[CHW Consumption_2]], "DW*",D2078:AE2078)</f>
        <v>0</v>
      </c>
      <c r="AL2078" s="9">
        <f>Table1[[#This Row],[Total Elec Consumption]]*3.412</f>
        <v>0</v>
      </c>
      <c r="AM2078" s="9">
        <f>Table1[[#This Row],[Total Gas Consumption]]*1</f>
        <v>0</v>
      </c>
      <c r="AN2078" s="9">
        <f>Table1[[#This Row],[Total Steam Consumption]]*950/1000</f>
        <v>0</v>
      </c>
      <c r="AO2078" s="9">
        <f>Table1[[#This Row],[Total HW Consumption]]</f>
        <v>0</v>
      </c>
      <c r="AP2078" s="9">
        <f>Table1[[#This Row],[Total CHW Consumption]]</f>
        <v>0</v>
      </c>
      <c r="AQ2078" s="9">
        <f>Table1[[#This Row],[Total DW Consumption]]*0</f>
        <v>0</v>
      </c>
      <c r="AR2078" s="9">
        <f>SUM(Table1[[#This Row],[Total Elec Energy]:[Total DW Energy]])</f>
        <v>0</v>
      </c>
      <c r="AS2078" s="7">
        <f>IFERROR(Table1[[#This Row],[Total Building Energy (kBTU)]]/Table1[[#This Row],[Building Area]],0)</f>
        <v>0</v>
      </c>
    </row>
    <row r="2079" spans="1:45" x14ac:dyDescent="0.25">
      <c r="A2079" s="4">
        <v>44593</v>
      </c>
      <c r="B2079" t="s">
        <v>72</v>
      </c>
      <c r="C2079">
        <f>VLOOKUP(Table1[[#This Row],[Building]],Building_Areas,2,FALSE)</f>
        <v>69559</v>
      </c>
      <c r="K2079">
        <v>0</v>
      </c>
      <c r="L2079">
        <v>0</v>
      </c>
      <c r="AF2079" s="9">
        <f>SUMIF(Table1[[#Headers],[Steam Consumption]:[CHW Consumption_2]], "Elec*",D2079:AE2079)</f>
        <v>0</v>
      </c>
      <c r="AG2079" s="9">
        <f>SUMIF(Table1[[#Headers],[Steam Consumption]:[CHW Consumption_2]], "Gas*",D2079:AE2079)</f>
        <v>0</v>
      </c>
      <c r="AH2079" s="9">
        <f>SUMIF(Table1[[#Headers],[Steam Consumption]:[CHW Consumption_2]], "Steam*",D2079:AE2079)</f>
        <v>0</v>
      </c>
      <c r="AI2079" s="9">
        <f>SUMIF(Table1[[#Headers],[Steam Consumption]:[CHW Consumption_2]], "HW *",D2079:AE2079)</f>
        <v>0</v>
      </c>
      <c r="AJ2079" s="9">
        <f>SUMIF(Table1[[#Headers],[Steam Consumption]:[CHW Consumption_2]], "CHW*",D2079:AE2079)</f>
        <v>0</v>
      </c>
      <c r="AK2079" s="9">
        <f>SUMIF(Table1[[#Headers],[Steam Consumption]:[CHW Consumption_2]], "DW*",D2079:AE2079)</f>
        <v>0</v>
      </c>
      <c r="AL2079" s="9">
        <f>Table1[[#This Row],[Total Elec Consumption]]*3.412</f>
        <v>0</v>
      </c>
      <c r="AM2079" s="9">
        <f>Table1[[#This Row],[Total Gas Consumption]]*1</f>
        <v>0</v>
      </c>
      <c r="AN2079" s="9">
        <f>Table1[[#This Row],[Total Steam Consumption]]*950/1000</f>
        <v>0</v>
      </c>
      <c r="AO2079" s="9">
        <f>Table1[[#This Row],[Total HW Consumption]]</f>
        <v>0</v>
      </c>
      <c r="AP2079" s="9">
        <f>Table1[[#This Row],[Total CHW Consumption]]</f>
        <v>0</v>
      </c>
      <c r="AQ2079" s="9">
        <f>Table1[[#This Row],[Total DW Consumption]]*0</f>
        <v>0</v>
      </c>
      <c r="AR2079" s="9">
        <f>SUM(Table1[[#This Row],[Total Elec Energy]:[Total DW Energy]])</f>
        <v>0</v>
      </c>
      <c r="AS2079" s="7">
        <f>IFERROR(Table1[[#This Row],[Total Building Energy (kBTU)]]/Table1[[#This Row],[Building Area]],0)</f>
        <v>0</v>
      </c>
    </row>
    <row r="2080" spans="1:45" x14ac:dyDescent="0.25">
      <c r="A2080" s="4">
        <v>44621</v>
      </c>
      <c r="B2080" t="s">
        <v>72</v>
      </c>
      <c r="C2080">
        <f>VLOOKUP(Table1[[#This Row],[Building]],Building_Areas,2,FALSE)</f>
        <v>69559</v>
      </c>
      <c r="K2080">
        <v>0</v>
      </c>
      <c r="L2080">
        <v>0</v>
      </c>
      <c r="AF2080" s="9">
        <f>SUMIF(Table1[[#Headers],[Steam Consumption]:[CHW Consumption_2]], "Elec*",D2080:AE2080)</f>
        <v>0</v>
      </c>
      <c r="AG2080" s="9">
        <f>SUMIF(Table1[[#Headers],[Steam Consumption]:[CHW Consumption_2]], "Gas*",D2080:AE2080)</f>
        <v>0</v>
      </c>
      <c r="AH2080" s="9">
        <f>SUMIF(Table1[[#Headers],[Steam Consumption]:[CHW Consumption_2]], "Steam*",D2080:AE2080)</f>
        <v>0</v>
      </c>
      <c r="AI2080" s="9">
        <f>SUMIF(Table1[[#Headers],[Steam Consumption]:[CHW Consumption_2]], "HW *",D2080:AE2080)</f>
        <v>0</v>
      </c>
      <c r="AJ2080" s="9">
        <f>SUMIF(Table1[[#Headers],[Steam Consumption]:[CHW Consumption_2]], "CHW*",D2080:AE2080)</f>
        <v>0</v>
      </c>
      <c r="AK2080" s="9">
        <f>SUMIF(Table1[[#Headers],[Steam Consumption]:[CHW Consumption_2]], "DW*",D2080:AE2080)</f>
        <v>0</v>
      </c>
      <c r="AL2080" s="9">
        <f>Table1[[#This Row],[Total Elec Consumption]]*3.412</f>
        <v>0</v>
      </c>
      <c r="AM2080" s="9">
        <f>Table1[[#This Row],[Total Gas Consumption]]*1</f>
        <v>0</v>
      </c>
      <c r="AN2080" s="9">
        <f>Table1[[#This Row],[Total Steam Consumption]]*950/1000</f>
        <v>0</v>
      </c>
      <c r="AO2080" s="9">
        <f>Table1[[#This Row],[Total HW Consumption]]</f>
        <v>0</v>
      </c>
      <c r="AP2080" s="9">
        <f>Table1[[#This Row],[Total CHW Consumption]]</f>
        <v>0</v>
      </c>
      <c r="AQ2080" s="9">
        <f>Table1[[#This Row],[Total DW Consumption]]*0</f>
        <v>0</v>
      </c>
      <c r="AR2080" s="9">
        <f>SUM(Table1[[#This Row],[Total Elec Energy]:[Total DW Energy]])</f>
        <v>0</v>
      </c>
      <c r="AS2080" s="7">
        <f>IFERROR(Table1[[#This Row],[Total Building Energy (kBTU)]]/Table1[[#This Row],[Building Area]],0)</f>
        <v>0</v>
      </c>
    </row>
    <row r="2081" spans="1:45" x14ac:dyDescent="0.25">
      <c r="A2081" s="4">
        <v>44652</v>
      </c>
      <c r="B2081" t="s">
        <v>72</v>
      </c>
      <c r="C2081">
        <f>VLOOKUP(Table1[[#This Row],[Building]],Building_Areas,2,FALSE)</f>
        <v>69559</v>
      </c>
      <c r="L2081">
        <v>0</v>
      </c>
      <c r="AF2081" s="9">
        <f>SUMIF(Table1[[#Headers],[Steam Consumption]:[CHW Consumption_2]], "Elec*",D2081:AE2081)</f>
        <v>0</v>
      </c>
      <c r="AG2081" s="9">
        <f>SUMIF(Table1[[#Headers],[Steam Consumption]:[CHW Consumption_2]], "Gas*",D2081:AE2081)</f>
        <v>0</v>
      </c>
      <c r="AH2081" s="9">
        <f>SUMIF(Table1[[#Headers],[Steam Consumption]:[CHW Consumption_2]], "Steam*",D2081:AE2081)</f>
        <v>0</v>
      </c>
      <c r="AI2081" s="9">
        <f>SUMIF(Table1[[#Headers],[Steam Consumption]:[CHW Consumption_2]], "HW *",D2081:AE2081)</f>
        <v>0</v>
      </c>
      <c r="AJ2081" s="9">
        <f>SUMIF(Table1[[#Headers],[Steam Consumption]:[CHW Consumption_2]], "CHW*",D2081:AE2081)</f>
        <v>0</v>
      </c>
      <c r="AK2081" s="9">
        <f>SUMIF(Table1[[#Headers],[Steam Consumption]:[CHW Consumption_2]], "DW*",D2081:AE2081)</f>
        <v>0</v>
      </c>
      <c r="AL2081" s="9">
        <f>Table1[[#This Row],[Total Elec Consumption]]*3.412</f>
        <v>0</v>
      </c>
      <c r="AM2081" s="9">
        <f>Table1[[#This Row],[Total Gas Consumption]]*1</f>
        <v>0</v>
      </c>
      <c r="AN2081" s="9">
        <f>Table1[[#This Row],[Total Steam Consumption]]*950/1000</f>
        <v>0</v>
      </c>
      <c r="AO2081" s="9">
        <f>Table1[[#This Row],[Total HW Consumption]]</f>
        <v>0</v>
      </c>
      <c r="AP2081" s="9">
        <f>Table1[[#This Row],[Total CHW Consumption]]</f>
        <v>0</v>
      </c>
      <c r="AQ2081" s="9">
        <f>Table1[[#This Row],[Total DW Consumption]]*0</f>
        <v>0</v>
      </c>
      <c r="AR2081" s="9">
        <f>SUM(Table1[[#This Row],[Total Elec Energy]:[Total DW Energy]])</f>
        <v>0</v>
      </c>
      <c r="AS2081" s="7">
        <f>IFERROR(Table1[[#This Row],[Total Building Energy (kBTU)]]/Table1[[#This Row],[Building Area]],0)</f>
        <v>0</v>
      </c>
    </row>
    <row r="2082" spans="1:45" x14ac:dyDescent="0.25">
      <c r="A2082" s="4">
        <v>44682</v>
      </c>
      <c r="B2082" t="s">
        <v>72</v>
      </c>
      <c r="C2082">
        <f>VLOOKUP(Table1[[#This Row],[Building]],Building_Areas,2,FALSE)</f>
        <v>69559</v>
      </c>
      <c r="L2082">
        <v>0</v>
      </c>
      <c r="AF2082" s="9">
        <f>SUMIF(Table1[[#Headers],[Steam Consumption]:[CHW Consumption_2]], "Elec*",D2082:AE2082)</f>
        <v>0</v>
      </c>
      <c r="AG2082" s="9">
        <f>SUMIF(Table1[[#Headers],[Steam Consumption]:[CHW Consumption_2]], "Gas*",D2082:AE2082)</f>
        <v>0</v>
      </c>
      <c r="AH2082" s="9">
        <f>SUMIF(Table1[[#Headers],[Steam Consumption]:[CHW Consumption_2]], "Steam*",D2082:AE2082)</f>
        <v>0</v>
      </c>
      <c r="AI2082" s="9">
        <f>SUMIF(Table1[[#Headers],[Steam Consumption]:[CHW Consumption_2]], "HW *",D2082:AE2082)</f>
        <v>0</v>
      </c>
      <c r="AJ2082" s="9">
        <f>SUMIF(Table1[[#Headers],[Steam Consumption]:[CHW Consumption_2]], "CHW*",D2082:AE2082)</f>
        <v>0</v>
      </c>
      <c r="AK2082" s="9">
        <f>SUMIF(Table1[[#Headers],[Steam Consumption]:[CHW Consumption_2]], "DW*",D2082:AE2082)</f>
        <v>0</v>
      </c>
      <c r="AL2082" s="9">
        <f>Table1[[#This Row],[Total Elec Consumption]]*3.412</f>
        <v>0</v>
      </c>
      <c r="AM2082" s="9">
        <f>Table1[[#This Row],[Total Gas Consumption]]*1</f>
        <v>0</v>
      </c>
      <c r="AN2082" s="9">
        <f>Table1[[#This Row],[Total Steam Consumption]]*950/1000</f>
        <v>0</v>
      </c>
      <c r="AO2082" s="9">
        <f>Table1[[#This Row],[Total HW Consumption]]</f>
        <v>0</v>
      </c>
      <c r="AP2082" s="9">
        <f>Table1[[#This Row],[Total CHW Consumption]]</f>
        <v>0</v>
      </c>
      <c r="AQ2082" s="9">
        <f>Table1[[#This Row],[Total DW Consumption]]*0</f>
        <v>0</v>
      </c>
      <c r="AR2082" s="9">
        <f>SUM(Table1[[#This Row],[Total Elec Energy]:[Total DW Energy]])</f>
        <v>0</v>
      </c>
      <c r="AS2082" s="7">
        <f>IFERROR(Table1[[#This Row],[Total Building Energy (kBTU)]]/Table1[[#This Row],[Building Area]],0)</f>
        <v>0</v>
      </c>
    </row>
    <row r="2083" spans="1:45" x14ac:dyDescent="0.25">
      <c r="A2083" s="4">
        <v>44713</v>
      </c>
      <c r="B2083" t="s">
        <v>72</v>
      </c>
      <c r="C2083">
        <f>VLOOKUP(Table1[[#This Row],[Building]],Building_Areas,2,FALSE)</f>
        <v>69559</v>
      </c>
      <c r="K2083">
        <v>0</v>
      </c>
      <c r="L2083">
        <v>0</v>
      </c>
      <c r="AF2083" s="9">
        <f>SUMIF(Table1[[#Headers],[Steam Consumption]:[CHW Consumption_2]], "Elec*",D2083:AE2083)</f>
        <v>0</v>
      </c>
      <c r="AG2083" s="9">
        <f>SUMIF(Table1[[#Headers],[Steam Consumption]:[CHW Consumption_2]], "Gas*",D2083:AE2083)</f>
        <v>0</v>
      </c>
      <c r="AH2083" s="9">
        <f>SUMIF(Table1[[#Headers],[Steam Consumption]:[CHW Consumption_2]], "Steam*",D2083:AE2083)</f>
        <v>0</v>
      </c>
      <c r="AI2083" s="9">
        <f>SUMIF(Table1[[#Headers],[Steam Consumption]:[CHW Consumption_2]], "HW *",D2083:AE2083)</f>
        <v>0</v>
      </c>
      <c r="AJ2083" s="9">
        <f>SUMIF(Table1[[#Headers],[Steam Consumption]:[CHW Consumption_2]], "CHW*",D2083:AE2083)</f>
        <v>0</v>
      </c>
      <c r="AK2083" s="9">
        <f>SUMIF(Table1[[#Headers],[Steam Consumption]:[CHW Consumption_2]], "DW*",D2083:AE2083)</f>
        <v>0</v>
      </c>
      <c r="AL2083" s="9">
        <f>Table1[[#This Row],[Total Elec Consumption]]*3.412</f>
        <v>0</v>
      </c>
      <c r="AM2083" s="9">
        <f>Table1[[#This Row],[Total Gas Consumption]]*1</f>
        <v>0</v>
      </c>
      <c r="AN2083" s="9">
        <f>Table1[[#This Row],[Total Steam Consumption]]*950/1000</f>
        <v>0</v>
      </c>
      <c r="AO2083" s="9">
        <f>Table1[[#This Row],[Total HW Consumption]]</f>
        <v>0</v>
      </c>
      <c r="AP2083" s="9">
        <f>Table1[[#This Row],[Total CHW Consumption]]</f>
        <v>0</v>
      </c>
      <c r="AQ2083" s="9">
        <f>Table1[[#This Row],[Total DW Consumption]]*0</f>
        <v>0</v>
      </c>
      <c r="AR2083" s="9">
        <f>SUM(Table1[[#This Row],[Total Elec Energy]:[Total DW Energy]])</f>
        <v>0</v>
      </c>
      <c r="AS2083" s="7">
        <f>IFERROR(Table1[[#This Row],[Total Building Energy (kBTU)]]/Table1[[#This Row],[Building Area]],0)</f>
        <v>0</v>
      </c>
    </row>
    <row r="2084" spans="1:45" x14ac:dyDescent="0.25">
      <c r="A2084" s="4">
        <v>44743</v>
      </c>
      <c r="B2084" t="s">
        <v>72</v>
      </c>
      <c r="C2084">
        <f>VLOOKUP(Table1[[#This Row],[Building]],Building_Areas,2,FALSE)</f>
        <v>69559</v>
      </c>
      <c r="AF2084" s="9">
        <f>SUMIF(Table1[[#Headers],[Steam Consumption]:[CHW Consumption_2]], "Elec*",D2084:AE2084)</f>
        <v>0</v>
      </c>
      <c r="AG2084" s="9">
        <f>SUMIF(Table1[[#Headers],[Steam Consumption]:[CHW Consumption_2]], "Gas*",D2084:AE2084)</f>
        <v>0</v>
      </c>
      <c r="AH2084" s="9">
        <f>SUMIF(Table1[[#Headers],[Steam Consumption]:[CHW Consumption_2]], "Steam*",D2084:AE2084)</f>
        <v>0</v>
      </c>
      <c r="AI2084" s="9">
        <f>SUMIF(Table1[[#Headers],[Steam Consumption]:[CHW Consumption_2]], "HW *",D2084:AE2084)</f>
        <v>0</v>
      </c>
      <c r="AJ2084" s="9">
        <f>SUMIF(Table1[[#Headers],[Steam Consumption]:[CHW Consumption_2]], "CHW*",D2084:AE2084)</f>
        <v>0</v>
      </c>
      <c r="AK2084" s="9">
        <f>SUMIF(Table1[[#Headers],[Steam Consumption]:[CHW Consumption_2]], "DW*",D2084:AE2084)</f>
        <v>0</v>
      </c>
      <c r="AL2084" s="9">
        <f>Table1[[#This Row],[Total Elec Consumption]]*3.412</f>
        <v>0</v>
      </c>
      <c r="AM2084" s="9">
        <f>Table1[[#This Row],[Total Gas Consumption]]*1</f>
        <v>0</v>
      </c>
      <c r="AN2084" s="9">
        <f>Table1[[#This Row],[Total Steam Consumption]]*950/1000</f>
        <v>0</v>
      </c>
      <c r="AO2084" s="9">
        <f>Table1[[#This Row],[Total HW Consumption]]</f>
        <v>0</v>
      </c>
      <c r="AP2084" s="9">
        <f>Table1[[#This Row],[Total CHW Consumption]]</f>
        <v>0</v>
      </c>
      <c r="AQ2084" s="9">
        <f>Table1[[#This Row],[Total DW Consumption]]*0</f>
        <v>0</v>
      </c>
      <c r="AR2084" s="9">
        <f>SUM(Table1[[#This Row],[Total Elec Energy]:[Total DW Energy]])</f>
        <v>0</v>
      </c>
      <c r="AS2084" s="7">
        <f>IFERROR(Table1[[#This Row],[Total Building Energy (kBTU)]]/Table1[[#This Row],[Building Area]],0)</f>
        <v>0</v>
      </c>
    </row>
    <row r="2085" spans="1:45" x14ac:dyDescent="0.25">
      <c r="A2085" s="4">
        <v>43070</v>
      </c>
      <c r="B2085" t="s">
        <v>129</v>
      </c>
      <c r="C2085">
        <f>VLOOKUP(Table1[[#This Row],[Building]],Building_Areas,2,FALSE)</f>
        <v>53901</v>
      </c>
      <c r="AF2085" s="9">
        <f>SUMIF(Table1[[#Headers],[Steam Consumption]:[CHW Consumption_2]], "Elec*",D2085:AE2085)</f>
        <v>0</v>
      </c>
      <c r="AG2085" s="9">
        <f>SUMIF(Table1[[#Headers],[Steam Consumption]:[CHW Consumption_2]], "Gas*",D2085:AE2085)</f>
        <v>0</v>
      </c>
      <c r="AH2085" s="9">
        <f>SUMIF(Table1[[#Headers],[Steam Consumption]:[CHW Consumption_2]], "Steam*",D2085:AE2085)</f>
        <v>0</v>
      </c>
      <c r="AI2085" s="9">
        <f>SUMIF(Table1[[#Headers],[Steam Consumption]:[CHW Consumption_2]], "HW *",D2085:AE2085)</f>
        <v>0</v>
      </c>
      <c r="AJ2085" s="9">
        <f>SUMIF(Table1[[#Headers],[Steam Consumption]:[CHW Consumption_2]], "CHW*",D2085:AE2085)</f>
        <v>0</v>
      </c>
      <c r="AK2085" s="9">
        <f>SUMIF(Table1[[#Headers],[Steam Consumption]:[CHW Consumption_2]], "DW*",D2085:AE2085)</f>
        <v>0</v>
      </c>
      <c r="AL2085" s="9">
        <f>Table1[[#This Row],[Total Elec Consumption]]*3.412</f>
        <v>0</v>
      </c>
      <c r="AM2085" s="9">
        <f>Table1[[#This Row],[Total Gas Consumption]]*1</f>
        <v>0</v>
      </c>
      <c r="AN2085" s="9">
        <f>Table1[[#This Row],[Total Steam Consumption]]*950/1000</f>
        <v>0</v>
      </c>
      <c r="AO2085" s="9">
        <f>Table1[[#This Row],[Total HW Consumption]]</f>
        <v>0</v>
      </c>
      <c r="AP2085" s="9">
        <f>Table1[[#This Row],[Total CHW Consumption]]</f>
        <v>0</v>
      </c>
      <c r="AQ2085" s="9">
        <f>Table1[[#This Row],[Total DW Consumption]]*0</f>
        <v>0</v>
      </c>
      <c r="AR2085" s="9">
        <f>SUM(Table1[[#This Row],[Total Elec Energy]:[Total DW Energy]])</f>
        <v>0</v>
      </c>
      <c r="AS2085" s="7">
        <f>IFERROR(Table1[[#This Row],[Total Building Energy (kBTU)]]/Table1[[#This Row],[Building Area]],0)</f>
        <v>0</v>
      </c>
    </row>
    <row r="2086" spans="1:45" x14ac:dyDescent="0.25">
      <c r="A2086" s="4">
        <v>44470</v>
      </c>
      <c r="B2086" t="s">
        <v>129</v>
      </c>
      <c r="C2086">
        <f>VLOOKUP(Table1[[#This Row],[Building]],Building_Areas,2,FALSE)</f>
        <v>53901</v>
      </c>
      <c r="AF2086" s="9">
        <f>SUMIF(Table1[[#Headers],[Steam Consumption]:[CHW Consumption_2]], "Elec*",D2086:AE2086)</f>
        <v>0</v>
      </c>
      <c r="AG2086" s="9">
        <f>SUMIF(Table1[[#Headers],[Steam Consumption]:[CHW Consumption_2]], "Gas*",D2086:AE2086)</f>
        <v>0</v>
      </c>
      <c r="AH2086" s="9">
        <f>SUMIF(Table1[[#Headers],[Steam Consumption]:[CHW Consumption_2]], "Steam*",D2086:AE2086)</f>
        <v>0</v>
      </c>
      <c r="AI2086" s="9">
        <f>SUMIF(Table1[[#Headers],[Steam Consumption]:[CHW Consumption_2]], "HW *",D2086:AE2086)</f>
        <v>0</v>
      </c>
      <c r="AJ2086" s="9">
        <f>SUMIF(Table1[[#Headers],[Steam Consumption]:[CHW Consumption_2]], "CHW*",D2086:AE2086)</f>
        <v>0</v>
      </c>
      <c r="AK2086" s="9">
        <f>SUMIF(Table1[[#Headers],[Steam Consumption]:[CHW Consumption_2]], "DW*",D2086:AE2086)</f>
        <v>0</v>
      </c>
      <c r="AL2086" s="9">
        <f>Table1[[#This Row],[Total Elec Consumption]]*3.412</f>
        <v>0</v>
      </c>
      <c r="AM2086" s="9">
        <f>Table1[[#This Row],[Total Gas Consumption]]*1</f>
        <v>0</v>
      </c>
      <c r="AN2086" s="9"/>
      <c r="AO2086" s="9">
        <f>Table1[[#This Row],[Total HW Consumption]]</f>
        <v>0</v>
      </c>
      <c r="AP2086" s="9">
        <f>Table1[[#This Row],[Total CHW Consumption]]</f>
        <v>0</v>
      </c>
      <c r="AQ2086" s="9">
        <f>Table1[[#This Row],[Total DW Consumption]]*0</f>
        <v>0</v>
      </c>
      <c r="AR2086" s="9">
        <f>SUM(Table1[[#This Row],[Total Elec Energy]:[Total DW Energy]])</f>
        <v>0</v>
      </c>
      <c r="AS2086" s="7">
        <f>IFERROR(Table1[[#This Row],[Total Building Energy (kBTU)]]/Table1[[#This Row],[Building Area]],0)</f>
        <v>0</v>
      </c>
    </row>
    <row r="2087" spans="1:45" x14ac:dyDescent="0.25">
      <c r="A2087" s="4">
        <v>44501</v>
      </c>
      <c r="B2087" t="s">
        <v>129</v>
      </c>
      <c r="C2087">
        <f>VLOOKUP(Table1[[#This Row],[Building]],Building_Areas,2,FALSE)</f>
        <v>53901</v>
      </c>
      <c r="D2087">
        <v>2335027200</v>
      </c>
      <c r="AF2087" s="9">
        <f>SUMIF(Table1[[#Headers],[Steam Consumption]:[CHW Consumption_2]], "Elec*",D2087:AE2087)</f>
        <v>0</v>
      </c>
      <c r="AG2087" s="9">
        <f>SUMIF(Table1[[#Headers],[Steam Consumption]:[CHW Consumption_2]], "Gas*",D2087:AE2087)</f>
        <v>0</v>
      </c>
      <c r="AH2087" s="9">
        <f>SUMIF(Table1[[#Headers],[Steam Consumption]:[CHW Consumption_2]], "Steam*",D2087:AE2087)</f>
        <v>2335027200</v>
      </c>
      <c r="AI2087" s="9">
        <f>SUMIF(Table1[[#Headers],[Steam Consumption]:[CHW Consumption_2]], "HW *",D2087:AE2087)</f>
        <v>0</v>
      </c>
      <c r="AJ2087" s="9">
        <f>SUMIF(Table1[[#Headers],[Steam Consumption]:[CHW Consumption_2]], "CHW*",D2087:AE2087)</f>
        <v>0</v>
      </c>
      <c r="AK2087" s="9">
        <f>SUMIF(Table1[[#Headers],[Steam Consumption]:[CHW Consumption_2]], "DW*",D2087:AE2087)</f>
        <v>0</v>
      </c>
      <c r="AL2087" s="9">
        <f>Table1[[#This Row],[Total Elec Consumption]]*3.412</f>
        <v>0</v>
      </c>
      <c r="AM2087" s="9">
        <f>Table1[[#This Row],[Total Gas Consumption]]*1</f>
        <v>0</v>
      </c>
      <c r="AN2087" s="9"/>
      <c r="AO2087" s="9">
        <f>Table1[[#This Row],[Total HW Consumption]]</f>
        <v>0</v>
      </c>
      <c r="AP2087" s="9">
        <f>Table1[[#This Row],[Total CHW Consumption]]</f>
        <v>0</v>
      </c>
      <c r="AQ2087" s="9">
        <f>Table1[[#This Row],[Total DW Consumption]]*0</f>
        <v>0</v>
      </c>
      <c r="AR2087" s="9">
        <f>SUM(Table1[[#This Row],[Total Elec Energy]:[Total DW Energy]])</f>
        <v>0</v>
      </c>
      <c r="AS2087" s="7">
        <f>IFERROR(Table1[[#This Row],[Total Building Energy (kBTU)]]/Table1[[#This Row],[Building Area]],0)</f>
        <v>0</v>
      </c>
    </row>
    <row r="2088" spans="1:45" x14ac:dyDescent="0.25">
      <c r="A2088" s="4">
        <v>44713</v>
      </c>
      <c r="B2088" t="s">
        <v>129</v>
      </c>
      <c r="C2088">
        <f>VLOOKUP(Table1[[#This Row],[Building]],Building_Areas,2,FALSE)</f>
        <v>53901</v>
      </c>
      <c r="AF2088" s="9">
        <f>SUMIF(Table1[[#Headers],[Steam Consumption]:[CHW Consumption_2]], "Elec*",D2088:AE2088)</f>
        <v>0</v>
      </c>
      <c r="AG2088" s="9">
        <f>SUMIF(Table1[[#Headers],[Steam Consumption]:[CHW Consumption_2]], "Gas*",D2088:AE2088)</f>
        <v>0</v>
      </c>
      <c r="AH2088" s="9">
        <f>SUMIF(Table1[[#Headers],[Steam Consumption]:[CHW Consumption_2]], "Steam*",D2088:AE2088)</f>
        <v>0</v>
      </c>
      <c r="AI2088" s="9">
        <f>SUMIF(Table1[[#Headers],[Steam Consumption]:[CHW Consumption_2]], "HW *",D2088:AE2088)</f>
        <v>0</v>
      </c>
      <c r="AJ2088" s="9">
        <f>SUMIF(Table1[[#Headers],[Steam Consumption]:[CHW Consumption_2]], "CHW*",D2088:AE2088)</f>
        <v>0</v>
      </c>
      <c r="AK2088" s="9">
        <f>SUMIF(Table1[[#Headers],[Steam Consumption]:[CHW Consumption_2]], "DW*",D2088:AE2088)</f>
        <v>0</v>
      </c>
      <c r="AL2088" s="9">
        <f>Table1[[#This Row],[Total Elec Consumption]]*3.412</f>
        <v>0</v>
      </c>
      <c r="AM2088" s="9">
        <f>Table1[[#This Row],[Total Gas Consumption]]*1</f>
        <v>0</v>
      </c>
      <c r="AN2088" s="9">
        <f>Table1[[#This Row],[Total Steam Consumption]]*950/1000</f>
        <v>0</v>
      </c>
      <c r="AO2088" s="9">
        <f>Table1[[#This Row],[Total HW Consumption]]</f>
        <v>0</v>
      </c>
      <c r="AP2088" s="9">
        <f>Table1[[#This Row],[Total CHW Consumption]]</f>
        <v>0</v>
      </c>
      <c r="AQ2088" s="9">
        <f>Table1[[#This Row],[Total DW Consumption]]*0</f>
        <v>0</v>
      </c>
      <c r="AR2088" s="9">
        <f>SUM(Table1[[#This Row],[Total Elec Energy]:[Total DW Energy]])</f>
        <v>0</v>
      </c>
      <c r="AS2088" s="7">
        <f>IFERROR(Table1[[#This Row],[Total Building Energy (kBTU)]]/Table1[[#This Row],[Building Area]],0)</f>
        <v>0</v>
      </c>
    </row>
    <row r="2089" spans="1:45" x14ac:dyDescent="0.25">
      <c r="A2089" s="4">
        <v>43070</v>
      </c>
      <c r="B2089" t="s">
        <v>130</v>
      </c>
      <c r="C2089">
        <f>VLOOKUP(Table1[[#This Row],[Building]],Building_Areas,2,FALSE)</f>
        <v>70269</v>
      </c>
      <c r="AF2089" s="9">
        <f>SUMIF(Table1[[#Headers],[Steam Consumption]:[CHW Consumption_2]], "Elec*",D2089:AE2089)</f>
        <v>0</v>
      </c>
      <c r="AG2089" s="9">
        <f>SUMIF(Table1[[#Headers],[Steam Consumption]:[CHW Consumption_2]], "Gas*",D2089:AE2089)</f>
        <v>0</v>
      </c>
      <c r="AH2089" s="9">
        <f>SUMIF(Table1[[#Headers],[Steam Consumption]:[CHW Consumption_2]], "Steam*",D2089:AE2089)</f>
        <v>0</v>
      </c>
      <c r="AI2089" s="9">
        <f>SUMIF(Table1[[#Headers],[Steam Consumption]:[CHW Consumption_2]], "HW *",D2089:AE2089)</f>
        <v>0</v>
      </c>
      <c r="AJ2089" s="9">
        <f>SUMIF(Table1[[#Headers],[Steam Consumption]:[CHW Consumption_2]], "CHW*",D2089:AE2089)</f>
        <v>0</v>
      </c>
      <c r="AK2089" s="9">
        <f>SUMIF(Table1[[#Headers],[Steam Consumption]:[CHW Consumption_2]], "DW*",D2089:AE2089)</f>
        <v>0</v>
      </c>
      <c r="AL2089" s="9">
        <f>Table1[[#This Row],[Total Elec Consumption]]*3.412</f>
        <v>0</v>
      </c>
      <c r="AM2089" s="9">
        <f>Table1[[#This Row],[Total Gas Consumption]]*1</f>
        <v>0</v>
      </c>
      <c r="AN2089" s="9">
        <f>Table1[[#This Row],[Total Steam Consumption]]*950/1000</f>
        <v>0</v>
      </c>
      <c r="AO2089" s="9">
        <f>Table1[[#This Row],[Total HW Consumption]]</f>
        <v>0</v>
      </c>
      <c r="AP2089" s="9">
        <f>Table1[[#This Row],[Total CHW Consumption]]</f>
        <v>0</v>
      </c>
      <c r="AQ2089" s="9">
        <f>Table1[[#This Row],[Total DW Consumption]]*0</f>
        <v>0</v>
      </c>
      <c r="AR2089" s="9">
        <f>SUM(Table1[[#This Row],[Total Elec Energy]:[Total DW Energy]])</f>
        <v>0</v>
      </c>
      <c r="AS2089" s="7">
        <f>IFERROR(Table1[[#This Row],[Total Building Energy (kBTU)]]/Table1[[#This Row],[Building Area]],0)</f>
        <v>0</v>
      </c>
    </row>
    <row r="2090" spans="1:45" x14ac:dyDescent="0.25">
      <c r="A2090" s="4">
        <v>43800</v>
      </c>
      <c r="B2090" t="s">
        <v>78</v>
      </c>
      <c r="C2090">
        <f>VLOOKUP(Table1[[#This Row],[Building]],Building_Areas,2,FALSE)</f>
        <v>20363</v>
      </c>
      <c r="E2090">
        <v>0</v>
      </c>
      <c r="F2090">
        <v>0</v>
      </c>
      <c r="G2090">
        <v>0</v>
      </c>
      <c r="J2090">
        <v>0</v>
      </c>
      <c r="AF2090" s="9">
        <f>SUMIF(Table1[[#Headers],[Steam Consumption]:[CHW Consumption_2]], "Elec*",D2090:AE2090)</f>
        <v>0</v>
      </c>
      <c r="AG2090" s="9">
        <f>SUMIF(Table1[[#Headers],[Steam Consumption]:[CHW Consumption_2]], "Gas*",D2090:AE2090)</f>
        <v>0</v>
      </c>
      <c r="AH2090" s="9">
        <f>SUMIF(Table1[[#Headers],[Steam Consumption]:[CHW Consumption_2]], "Steam*",D2090:AE2090)</f>
        <v>0</v>
      </c>
      <c r="AI2090" s="9">
        <f>SUMIF(Table1[[#Headers],[Steam Consumption]:[CHW Consumption_2]], "HW *",D2090:AE2090)</f>
        <v>0</v>
      </c>
      <c r="AJ2090" s="9">
        <f>SUMIF(Table1[[#Headers],[Steam Consumption]:[CHW Consumption_2]], "CHW*",D2090:AE2090)</f>
        <v>0</v>
      </c>
      <c r="AK2090" s="9">
        <f>SUMIF(Table1[[#Headers],[Steam Consumption]:[CHW Consumption_2]], "DW*",D2090:AE2090)</f>
        <v>0</v>
      </c>
      <c r="AL2090" s="9">
        <f>Table1[[#This Row],[Total Elec Consumption]]*3.412</f>
        <v>0</v>
      </c>
      <c r="AM2090" s="9">
        <f>Table1[[#This Row],[Total Gas Consumption]]*1</f>
        <v>0</v>
      </c>
      <c r="AN2090" s="9">
        <f>Table1[[#This Row],[Total Steam Consumption]]*950/1000</f>
        <v>0</v>
      </c>
      <c r="AO2090" s="9">
        <f>Table1[[#This Row],[Total HW Consumption]]</f>
        <v>0</v>
      </c>
      <c r="AP2090" s="9">
        <f>Table1[[#This Row],[Total CHW Consumption]]</f>
        <v>0</v>
      </c>
      <c r="AQ2090" s="9">
        <f>Table1[[#This Row],[Total DW Consumption]]*0</f>
        <v>0</v>
      </c>
      <c r="AR2090" s="9">
        <f>SUM(Table1[[#This Row],[Total Elec Energy]:[Total DW Energy]])</f>
        <v>0</v>
      </c>
      <c r="AS2090" s="7">
        <f>IFERROR(Table1[[#This Row],[Total Building Energy (kBTU)]]/Table1[[#This Row],[Building Area]],0)</f>
        <v>0</v>
      </c>
    </row>
    <row r="2091" spans="1:45" x14ac:dyDescent="0.25">
      <c r="A2091" s="4">
        <v>43831</v>
      </c>
      <c r="B2091" t="s">
        <v>78</v>
      </c>
      <c r="C2091">
        <f>VLOOKUP(Table1[[#This Row],[Building]],Building_Areas,2,FALSE)</f>
        <v>20363</v>
      </c>
      <c r="E2091">
        <v>0</v>
      </c>
      <c r="F2091">
        <v>0</v>
      </c>
      <c r="G2091">
        <v>0</v>
      </c>
      <c r="J2091">
        <v>0</v>
      </c>
      <c r="AF2091" s="9">
        <f>SUMIF(Table1[[#Headers],[Steam Consumption]:[CHW Consumption_2]], "Elec*",D2091:AE2091)</f>
        <v>0</v>
      </c>
      <c r="AG2091" s="9">
        <f>SUMIF(Table1[[#Headers],[Steam Consumption]:[CHW Consumption_2]], "Gas*",D2091:AE2091)</f>
        <v>0</v>
      </c>
      <c r="AH2091" s="9">
        <f>SUMIF(Table1[[#Headers],[Steam Consumption]:[CHW Consumption_2]], "Steam*",D2091:AE2091)</f>
        <v>0</v>
      </c>
      <c r="AI2091" s="9">
        <f>SUMIF(Table1[[#Headers],[Steam Consumption]:[CHW Consumption_2]], "HW *",D2091:AE2091)</f>
        <v>0</v>
      </c>
      <c r="AJ2091" s="9">
        <f>SUMIF(Table1[[#Headers],[Steam Consumption]:[CHW Consumption_2]], "CHW*",D2091:AE2091)</f>
        <v>0</v>
      </c>
      <c r="AK2091" s="9">
        <f>SUMIF(Table1[[#Headers],[Steam Consumption]:[CHW Consumption_2]], "DW*",D2091:AE2091)</f>
        <v>0</v>
      </c>
      <c r="AL2091" s="9">
        <f>Table1[[#This Row],[Total Elec Consumption]]*3.412</f>
        <v>0</v>
      </c>
      <c r="AM2091" s="9">
        <f>Table1[[#This Row],[Total Gas Consumption]]*1</f>
        <v>0</v>
      </c>
      <c r="AN2091" s="9">
        <f>Table1[[#This Row],[Total Steam Consumption]]*950/1000</f>
        <v>0</v>
      </c>
      <c r="AO2091" s="9">
        <f>Table1[[#This Row],[Total HW Consumption]]</f>
        <v>0</v>
      </c>
      <c r="AP2091" s="9">
        <f>Table1[[#This Row],[Total CHW Consumption]]</f>
        <v>0</v>
      </c>
      <c r="AQ2091" s="9">
        <f>Table1[[#This Row],[Total DW Consumption]]*0</f>
        <v>0</v>
      </c>
      <c r="AR2091" s="9">
        <f>SUM(Table1[[#This Row],[Total Elec Energy]:[Total DW Energy]])</f>
        <v>0</v>
      </c>
      <c r="AS2091" s="7">
        <f>IFERROR(Table1[[#This Row],[Total Building Energy (kBTU)]]/Table1[[#This Row],[Building Area]],0)</f>
        <v>0</v>
      </c>
    </row>
    <row r="2092" spans="1:45" x14ac:dyDescent="0.25">
      <c r="A2092" s="4">
        <v>43862</v>
      </c>
      <c r="B2092" t="s">
        <v>78</v>
      </c>
      <c r="C2092">
        <f>VLOOKUP(Table1[[#This Row],[Building]],Building_Areas,2,FALSE)</f>
        <v>20363</v>
      </c>
      <c r="E2092">
        <v>0</v>
      </c>
      <c r="F2092">
        <v>0</v>
      </c>
      <c r="G2092">
        <v>0</v>
      </c>
      <c r="J2092">
        <v>0</v>
      </c>
      <c r="AF2092" s="9">
        <f>SUMIF(Table1[[#Headers],[Steam Consumption]:[CHW Consumption_2]], "Elec*",D2092:AE2092)</f>
        <v>0</v>
      </c>
      <c r="AG2092" s="9">
        <f>SUMIF(Table1[[#Headers],[Steam Consumption]:[CHW Consumption_2]], "Gas*",D2092:AE2092)</f>
        <v>0</v>
      </c>
      <c r="AH2092" s="9">
        <f>SUMIF(Table1[[#Headers],[Steam Consumption]:[CHW Consumption_2]], "Steam*",D2092:AE2092)</f>
        <v>0</v>
      </c>
      <c r="AI2092" s="9">
        <f>SUMIF(Table1[[#Headers],[Steam Consumption]:[CHW Consumption_2]], "HW *",D2092:AE2092)</f>
        <v>0</v>
      </c>
      <c r="AJ2092" s="9">
        <f>SUMIF(Table1[[#Headers],[Steam Consumption]:[CHW Consumption_2]], "CHW*",D2092:AE2092)</f>
        <v>0</v>
      </c>
      <c r="AK2092" s="9">
        <f>SUMIF(Table1[[#Headers],[Steam Consumption]:[CHW Consumption_2]], "DW*",D2092:AE2092)</f>
        <v>0</v>
      </c>
      <c r="AL2092" s="9">
        <f>Table1[[#This Row],[Total Elec Consumption]]*3.412</f>
        <v>0</v>
      </c>
      <c r="AM2092" s="9">
        <f>Table1[[#This Row],[Total Gas Consumption]]*1</f>
        <v>0</v>
      </c>
      <c r="AN2092" s="9">
        <f>Table1[[#This Row],[Total Steam Consumption]]*950/1000</f>
        <v>0</v>
      </c>
      <c r="AO2092" s="9">
        <f>Table1[[#This Row],[Total HW Consumption]]</f>
        <v>0</v>
      </c>
      <c r="AP2092" s="9">
        <f>Table1[[#This Row],[Total CHW Consumption]]</f>
        <v>0</v>
      </c>
      <c r="AQ2092" s="9">
        <f>Table1[[#This Row],[Total DW Consumption]]*0</f>
        <v>0</v>
      </c>
      <c r="AR2092" s="9">
        <f>SUM(Table1[[#This Row],[Total Elec Energy]:[Total DW Energy]])</f>
        <v>0</v>
      </c>
      <c r="AS2092" s="7">
        <f>IFERROR(Table1[[#This Row],[Total Building Energy (kBTU)]]/Table1[[#This Row],[Building Area]],0)</f>
        <v>0</v>
      </c>
    </row>
    <row r="2093" spans="1:45" x14ac:dyDescent="0.25">
      <c r="A2093" s="4">
        <v>44013</v>
      </c>
      <c r="B2093" t="s">
        <v>78</v>
      </c>
      <c r="C2093">
        <f>VLOOKUP(Table1[[#This Row],[Building]],Building_Areas,2,FALSE)</f>
        <v>20363</v>
      </c>
      <c r="E2093">
        <v>0</v>
      </c>
      <c r="F2093">
        <v>0</v>
      </c>
      <c r="G2093">
        <v>0</v>
      </c>
      <c r="J2093">
        <v>0</v>
      </c>
      <c r="AF2093" s="9">
        <f>SUMIF(Table1[[#Headers],[Steam Consumption]:[CHW Consumption_2]], "Elec*",D2093:AE2093)</f>
        <v>0</v>
      </c>
      <c r="AG2093" s="9">
        <f>SUMIF(Table1[[#Headers],[Steam Consumption]:[CHW Consumption_2]], "Gas*",D2093:AE2093)</f>
        <v>0</v>
      </c>
      <c r="AH2093" s="9">
        <f>SUMIF(Table1[[#Headers],[Steam Consumption]:[CHW Consumption_2]], "Steam*",D2093:AE2093)</f>
        <v>0</v>
      </c>
      <c r="AI2093" s="9">
        <f>SUMIF(Table1[[#Headers],[Steam Consumption]:[CHW Consumption_2]], "HW *",D2093:AE2093)</f>
        <v>0</v>
      </c>
      <c r="AJ2093" s="9">
        <f>SUMIF(Table1[[#Headers],[Steam Consumption]:[CHW Consumption_2]], "CHW*",D2093:AE2093)</f>
        <v>0</v>
      </c>
      <c r="AK2093" s="9">
        <f>SUMIF(Table1[[#Headers],[Steam Consumption]:[CHW Consumption_2]], "DW*",D2093:AE2093)</f>
        <v>0</v>
      </c>
      <c r="AL2093" s="9">
        <f>Table1[[#This Row],[Total Elec Consumption]]*3.412</f>
        <v>0</v>
      </c>
      <c r="AM2093" s="9">
        <f>Table1[[#This Row],[Total Gas Consumption]]*1</f>
        <v>0</v>
      </c>
      <c r="AN2093" s="9">
        <f>Table1[[#This Row],[Total Steam Consumption]]*950/1000</f>
        <v>0</v>
      </c>
      <c r="AO2093" s="9">
        <f>Table1[[#This Row],[Total HW Consumption]]</f>
        <v>0</v>
      </c>
      <c r="AP2093" s="9">
        <f>Table1[[#This Row],[Total CHW Consumption]]</f>
        <v>0</v>
      </c>
      <c r="AQ2093" s="9">
        <f>Table1[[#This Row],[Total DW Consumption]]*0</f>
        <v>0</v>
      </c>
      <c r="AR2093" s="9">
        <f>SUM(Table1[[#This Row],[Total Elec Energy]:[Total DW Energy]])</f>
        <v>0</v>
      </c>
      <c r="AS2093" s="7">
        <f>IFERROR(Table1[[#This Row],[Total Building Energy (kBTU)]]/Table1[[#This Row],[Building Area]],0)</f>
        <v>0</v>
      </c>
    </row>
    <row r="2094" spans="1:45" x14ac:dyDescent="0.25">
      <c r="A2094" s="4">
        <v>44136</v>
      </c>
      <c r="B2094" t="s">
        <v>78</v>
      </c>
      <c r="C2094">
        <f>VLOOKUP(Table1[[#This Row],[Building]],Building_Areas,2,FALSE)</f>
        <v>20363</v>
      </c>
      <c r="E2094">
        <v>0</v>
      </c>
      <c r="F2094">
        <v>0</v>
      </c>
      <c r="G2094">
        <v>0</v>
      </c>
      <c r="J2094">
        <v>0</v>
      </c>
      <c r="AF2094" s="9">
        <f>SUMIF(Table1[[#Headers],[Steam Consumption]:[CHW Consumption_2]], "Elec*",D2094:AE2094)</f>
        <v>0</v>
      </c>
      <c r="AG2094" s="9">
        <f>SUMIF(Table1[[#Headers],[Steam Consumption]:[CHW Consumption_2]], "Gas*",D2094:AE2094)</f>
        <v>0</v>
      </c>
      <c r="AH2094" s="9">
        <f>SUMIF(Table1[[#Headers],[Steam Consumption]:[CHW Consumption_2]], "Steam*",D2094:AE2094)</f>
        <v>0</v>
      </c>
      <c r="AI2094" s="9">
        <f>SUMIF(Table1[[#Headers],[Steam Consumption]:[CHW Consumption_2]], "HW *",D2094:AE2094)</f>
        <v>0</v>
      </c>
      <c r="AJ2094" s="9">
        <f>SUMIF(Table1[[#Headers],[Steam Consumption]:[CHW Consumption_2]], "CHW*",D2094:AE2094)</f>
        <v>0</v>
      </c>
      <c r="AK2094" s="9">
        <f>SUMIF(Table1[[#Headers],[Steam Consumption]:[CHW Consumption_2]], "DW*",D2094:AE2094)</f>
        <v>0</v>
      </c>
      <c r="AL2094" s="9">
        <f>Table1[[#This Row],[Total Elec Consumption]]*3.412</f>
        <v>0</v>
      </c>
      <c r="AM2094" s="9">
        <f>Table1[[#This Row],[Total Gas Consumption]]*1</f>
        <v>0</v>
      </c>
      <c r="AN2094" s="9">
        <f>Table1[[#This Row],[Total Steam Consumption]]*950/1000</f>
        <v>0</v>
      </c>
      <c r="AO2094" s="9">
        <f>Table1[[#This Row],[Total HW Consumption]]</f>
        <v>0</v>
      </c>
      <c r="AP2094" s="9">
        <f>Table1[[#This Row],[Total CHW Consumption]]</f>
        <v>0</v>
      </c>
      <c r="AQ2094" s="9">
        <f>Table1[[#This Row],[Total DW Consumption]]*0</f>
        <v>0</v>
      </c>
      <c r="AR2094" s="9">
        <f>SUM(Table1[[#This Row],[Total Elec Energy]:[Total DW Energy]])</f>
        <v>0</v>
      </c>
      <c r="AS2094" s="7">
        <f>IFERROR(Table1[[#This Row],[Total Building Energy (kBTU)]]/Table1[[#This Row],[Building Area]],0)</f>
        <v>0</v>
      </c>
    </row>
    <row r="2095" spans="1:45" x14ac:dyDescent="0.25">
      <c r="A2095" s="4">
        <v>44166</v>
      </c>
      <c r="B2095" t="s">
        <v>78</v>
      </c>
      <c r="C2095">
        <f>VLOOKUP(Table1[[#This Row],[Building]],Building_Areas,2,FALSE)</f>
        <v>20363</v>
      </c>
      <c r="E2095">
        <v>0</v>
      </c>
      <c r="F2095">
        <v>0</v>
      </c>
      <c r="G2095">
        <v>0</v>
      </c>
      <c r="J2095">
        <v>0</v>
      </c>
      <c r="AF2095" s="9">
        <f>SUMIF(Table1[[#Headers],[Steam Consumption]:[CHW Consumption_2]], "Elec*",D2095:AE2095)</f>
        <v>0</v>
      </c>
      <c r="AG2095" s="9">
        <f>SUMIF(Table1[[#Headers],[Steam Consumption]:[CHW Consumption_2]], "Gas*",D2095:AE2095)</f>
        <v>0</v>
      </c>
      <c r="AH2095" s="9">
        <f>SUMIF(Table1[[#Headers],[Steam Consumption]:[CHW Consumption_2]], "Steam*",D2095:AE2095)</f>
        <v>0</v>
      </c>
      <c r="AI2095" s="9">
        <f>SUMIF(Table1[[#Headers],[Steam Consumption]:[CHW Consumption_2]], "HW *",D2095:AE2095)</f>
        <v>0</v>
      </c>
      <c r="AJ2095" s="9">
        <f>SUMIF(Table1[[#Headers],[Steam Consumption]:[CHW Consumption_2]], "CHW*",D2095:AE2095)</f>
        <v>0</v>
      </c>
      <c r="AK2095" s="9">
        <f>SUMIF(Table1[[#Headers],[Steam Consumption]:[CHW Consumption_2]], "DW*",D2095:AE2095)</f>
        <v>0</v>
      </c>
      <c r="AL2095" s="9">
        <f>Table1[[#This Row],[Total Elec Consumption]]*3.412</f>
        <v>0</v>
      </c>
      <c r="AM2095" s="9">
        <f>Table1[[#This Row],[Total Gas Consumption]]*1</f>
        <v>0</v>
      </c>
      <c r="AN2095" s="9">
        <f>Table1[[#This Row],[Total Steam Consumption]]*950/1000</f>
        <v>0</v>
      </c>
      <c r="AO2095" s="9">
        <f>Table1[[#This Row],[Total HW Consumption]]</f>
        <v>0</v>
      </c>
      <c r="AP2095" s="9">
        <f>Table1[[#This Row],[Total CHW Consumption]]</f>
        <v>0</v>
      </c>
      <c r="AQ2095" s="9">
        <f>Table1[[#This Row],[Total DW Consumption]]*0</f>
        <v>0</v>
      </c>
      <c r="AR2095" s="9">
        <f>SUM(Table1[[#This Row],[Total Elec Energy]:[Total DW Energy]])</f>
        <v>0</v>
      </c>
      <c r="AS2095" s="7">
        <f>IFERROR(Table1[[#This Row],[Total Building Energy (kBTU)]]/Table1[[#This Row],[Building Area]],0)</f>
        <v>0</v>
      </c>
    </row>
    <row r="2096" spans="1:45" x14ac:dyDescent="0.25">
      <c r="A2096" s="4">
        <v>44197</v>
      </c>
      <c r="B2096" t="s">
        <v>78</v>
      </c>
      <c r="C2096">
        <f>VLOOKUP(Table1[[#This Row],[Building]],Building_Areas,2,FALSE)</f>
        <v>20363</v>
      </c>
      <c r="E2096">
        <v>0</v>
      </c>
      <c r="F2096">
        <v>0</v>
      </c>
      <c r="G2096">
        <v>0</v>
      </c>
      <c r="J2096">
        <v>0</v>
      </c>
      <c r="AF2096" s="9">
        <f>SUMIF(Table1[[#Headers],[Steam Consumption]:[CHW Consumption_2]], "Elec*",D2096:AE2096)</f>
        <v>0</v>
      </c>
      <c r="AG2096" s="9">
        <f>SUMIF(Table1[[#Headers],[Steam Consumption]:[CHW Consumption_2]], "Gas*",D2096:AE2096)</f>
        <v>0</v>
      </c>
      <c r="AH2096" s="9">
        <f>SUMIF(Table1[[#Headers],[Steam Consumption]:[CHW Consumption_2]], "Steam*",D2096:AE2096)</f>
        <v>0</v>
      </c>
      <c r="AI2096" s="9">
        <f>SUMIF(Table1[[#Headers],[Steam Consumption]:[CHW Consumption_2]], "HW *",D2096:AE2096)</f>
        <v>0</v>
      </c>
      <c r="AJ2096" s="9">
        <f>SUMIF(Table1[[#Headers],[Steam Consumption]:[CHW Consumption_2]], "CHW*",D2096:AE2096)</f>
        <v>0</v>
      </c>
      <c r="AK2096" s="9">
        <f>SUMIF(Table1[[#Headers],[Steam Consumption]:[CHW Consumption_2]], "DW*",D2096:AE2096)</f>
        <v>0</v>
      </c>
      <c r="AL2096" s="9">
        <f>Table1[[#This Row],[Total Elec Consumption]]*3.412</f>
        <v>0</v>
      </c>
      <c r="AM2096" s="9">
        <f>Table1[[#This Row],[Total Gas Consumption]]*1</f>
        <v>0</v>
      </c>
      <c r="AN2096" s="9">
        <f>Table1[[#This Row],[Total Steam Consumption]]*950/1000</f>
        <v>0</v>
      </c>
      <c r="AO2096" s="9">
        <f>Table1[[#This Row],[Total HW Consumption]]</f>
        <v>0</v>
      </c>
      <c r="AP2096" s="9">
        <f>Table1[[#This Row],[Total CHW Consumption]]</f>
        <v>0</v>
      </c>
      <c r="AQ2096" s="9">
        <f>Table1[[#This Row],[Total DW Consumption]]*0</f>
        <v>0</v>
      </c>
      <c r="AR2096" s="9">
        <f>SUM(Table1[[#This Row],[Total Elec Energy]:[Total DW Energy]])</f>
        <v>0</v>
      </c>
      <c r="AS2096" s="7">
        <f>IFERROR(Table1[[#This Row],[Total Building Energy (kBTU)]]/Table1[[#This Row],[Building Area]],0)</f>
        <v>0</v>
      </c>
    </row>
    <row r="2097" spans="1:45" x14ac:dyDescent="0.25">
      <c r="A2097" s="4">
        <v>44228</v>
      </c>
      <c r="B2097" t="s">
        <v>78</v>
      </c>
      <c r="C2097">
        <f>VLOOKUP(Table1[[#This Row],[Building]],Building_Areas,2,FALSE)</f>
        <v>20363</v>
      </c>
      <c r="E2097">
        <v>0</v>
      </c>
      <c r="F2097">
        <v>0</v>
      </c>
      <c r="G2097">
        <v>0</v>
      </c>
      <c r="J2097">
        <v>0</v>
      </c>
      <c r="AF2097" s="9">
        <f>SUMIF(Table1[[#Headers],[Steam Consumption]:[CHW Consumption_2]], "Elec*",D2097:AE2097)</f>
        <v>0</v>
      </c>
      <c r="AG2097" s="9">
        <f>SUMIF(Table1[[#Headers],[Steam Consumption]:[CHW Consumption_2]], "Gas*",D2097:AE2097)</f>
        <v>0</v>
      </c>
      <c r="AH2097" s="9">
        <f>SUMIF(Table1[[#Headers],[Steam Consumption]:[CHW Consumption_2]], "Steam*",D2097:AE2097)</f>
        <v>0</v>
      </c>
      <c r="AI2097" s="9">
        <f>SUMIF(Table1[[#Headers],[Steam Consumption]:[CHW Consumption_2]], "HW *",D2097:AE2097)</f>
        <v>0</v>
      </c>
      <c r="AJ2097" s="9">
        <f>SUMIF(Table1[[#Headers],[Steam Consumption]:[CHW Consumption_2]], "CHW*",D2097:AE2097)</f>
        <v>0</v>
      </c>
      <c r="AK2097" s="9">
        <f>SUMIF(Table1[[#Headers],[Steam Consumption]:[CHW Consumption_2]], "DW*",D2097:AE2097)</f>
        <v>0</v>
      </c>
      <c r="AL2097" s="9">
        <f>Table1[[#This Row],[Total Elec Consumption]]*3.412</f>
        <v>0</v>
      </c>
      <c r="AM2097" s="9">
        <f>Table1[[#This Row],[Total Gas Consumption]]*1</f>
        <v>0</v>
      </c>
      <c r="AN2097" s="9">
        <f>Table1[[#This Row],[Total Steam Consumption]]*950/1000</f>
        <v>0</v>
      </c>
      <c r="AO2097" s="9">
        <f>Table1[[#This Row],[Total HW Consumption]]</f>
        <v>0</v>
      </c>
      <c r="AP2097" s="9">
        <f>Table1[[#This Row],[Total CHW Consumption]]</f>
        <v>0</v>
      </c>
      <c r="AQ2097" s="9">
        <f>Table1[[#This Row],[Total DW Consumption]]*0</f>
        <v>0</v>
      </c>
      <c r="AR2097" s="9">
        <f>SUM(Table1[[#This Row],[Total Elec Energy]:[Total DW Energy]])</f>
        <v>0</v>
      </c>
      <c r="AS2097" s="7">
        <f>IFERROR(Table1[[#This Row],[Total Building Energy (kBTU)]]/Table1[[#This Row],[Building Area]],0)</f>
        <v>0</v>
      </c>
    </row>
    <row r="2098" spans="1:45" x14ac:dyDescent="0.25">
      <c r="A2098" s="4">
        <v>44256</v>
      </c>
      <c r="B2098" t="s">
        <v>78</v>
      </c>
      <c r="C2098">
        <f>VLOOKUP(Table1[[#This Row],[Building]],Building_Areas,2,FALSE)</f>
        <v>20363</v>
      </c>
      <c r="E2098">
        <v>0</v>
      </c>
      <c r="F2098">
        <v>0</v>
      </c>
      <c r="G2098">
        <v>0</v>
      </c>
      <c r="J2098">
        <v>0</v>
      </c>
      <c r="AF2098" s="9">
        <f>SUMIF(Table1[[#Headers],[Steam Consumption]:[CHW Consumption_2]], "Elec*",D2098:AE2098)</f>
        <v>0</v>
      </c>
      <c r="AG2098" s="9">
        <f>SUMIF(Table1[[#Headers],[Steam Consumption]:[CHW Consumption_2]], "Gas*",D2098:AE2098)</f>
        <v>0</v>
      </c>
      <c r="AH2098" s="9">
        <f>SUMIF(Table1[[#Headers],[Steam Consumption]:[CHW Consumption_2]], "Steam*",D2098:AE2098)</f>
        <v>0</v>
      </c>
      <c r="AI2098" s="9">
        <f>SUMIF(Table1[[#Headers],[Steam Consumption]:[CHW Consumption_2]], "HW *",D2098:AE2098)</f>
        <v>0</v>
      </c>
      <c r="AJ2098" s="9">
        <f>SUMIF(Table1[[#Headers],[Steam Consumption]:[CHW Consumption_2]], "CHW*",D2098:AE2098)</f>
        <v>0</v>
      </c>
      <c r="AK2098" s="9">
        <f>SUMIF(Table1[[#Headers],[Steam Consumption]:[CHW Consumption_2]], "DW*",D2098:AE2098)</f>
        <v>0</v>
      </c>
      <c r="AL2098" s="9">
        <f>Table1[[#This Row],[Total Elec Consumption]]*3.412</f>
        <v>0</v>
      </c>
      <c r="AM2098" s="9">
        <f>Table1[[#This Row],[Total Gas Consumption]]*1</f>
        <v>0</v>
      </c>
      <c r="AN2098" s="9">
        <f>Table1[[#This Row],[Total Steam Consumption]]*950/1000</f>
        <v>0</v>
      </c>
      <c r="AO2098" s="9">
        <f>Table1[[#This Row],[Total HW Consumption]]</f>
        <v>0</v>
      </c>
      <c r="AP2098" s="9">
        <f>Table1[[#This Row],[Total CHW Consumption]]</f>
        <v>0</v>
      </c>
      <c r="AQ2098" s="9">
        <f>Table1[[#This Row],[Total DW Consumption]]*0</f>
        <v>0</v>
      </c>
      <c r="AR2098" s="9">
        <f>SUM(Table1[[#This Row],[Total Elec Energy]:[Total DW Energy]])</f>
        <v>0</v>
      </c>
      <c r="AS2098" s="7">
        <f>IFERROR(Table1[[#This Row],[Total Building Energy (kBTU)]]/Table1[[#This Row],[Building Area]],0)</f>
        <v>0</v>
      </c>
    </row>
    <row r="2099" spans="1:45" x14ac:dyDescent="0.25">
      <c r="A2099" s="4">
        <v>44287</v>
      </c>
      <c r="B2099" t="s">
        <v>78</v>
      </c>
      <c r="C2099">
        <f>VLOOKUP(Table1[[#This Row],[Building]],Building_Areas,2,FALSE)</f>
        <v>20363</v>
      </c>
      <c r="E2099">
        <v>0</v>
      </c>
      <c r="F2099">
        <v>0</v>
      </c>
      <c r="G2099">
        <v>0</v>
      </c>
      <c r="J2099">
        <v>0</v>
      </c>
      <c r="AF2099" s="9">
        <f>SUMIF(Table1[[#Headers],[Steam Consumption]:[CHW Consumption_2]], "Elec*",D2099:AE2099)</f>
        <v>0</v>
      </c>
      <c r="AG2099" s="9">
        <f>SUMIF(Table1[[#Headers],[Steam Consumption]:[CHW Consumption_2]], "Gas*",D2099:AE2099)</f>
        <v>0</v>
      </c>
      <c r="AH2099" s="9">
        <f>SUMIF(Table1[[#Headers],[Steam Consumption]:[CHW Consumption_2]], "Steam*",D2099:AE2099)</f>
        <v>0</v>
      </c>
      <c r="AI2099" s="9">
        <f>SUMIF(Table1[[#Headers],[Steam Consumption]:[CHW Consumption_2]], "HW *",D2099:AE2099)</f>
        <v>0</v>
      </c>
      <c r="AJ2099" s="9">
        <f>SUMIF(Table1[[#Headers],[Steam Consumption]:[CHW Consumption_2]], "CHW*",D2099:AE2099)</f>
        <v>0</v>
      </c>
      <c r="AK2099" s="9">
        <f>SUMIF(Table1[[#Headers],[Steam Consumption]:[CHW Consumption_2]], "DW*",D2099:AE2099)</f>
        <v>0</v>
      </c>
      <c r="AL2099" s="9">
        <f>Table1[[#This Row],[Total Elec Consumption]]*3.412</f>
        <v>0</v>
      </c>
      <c r="AM2099" s="9">
        <f>Table1[[#This Row],[Total Gas Consumption]]*1</f>
        <v>0</v>
      </c>
      <c r="AN2099" s="9">
        <f>Table1[[#This Row],[Total Steam Consumption]]*950/1000</f>
        <v>0</v>
      </c>
      <c r="AO2099" s="9">
        <f>Table1[[#This Row],[Total HW Consumption]]</f>
        <v>0</v>
      </c>
      <c r="AP2099" s="9">
        <f>Table1[[#This Row],[Total CHW Consumption]]</f>
        <v>0</v>
      </c>
      <c r="AQ2099" s="9">
        <f>Table1[[#This Row],[Total DW Consumption]]*0</f>
        <v>0</v>
      </c>
      <c r="AR2099" s="9">
        <f>SUM(Table1[[#This Row],[Total Elec Energy]:[Total DW Energy]])</f>
        <v>0</v>
      </c>
      <c r="AS2099" s="7">
        <f>IFERROR(Table1[[#This Row],[Total Building Energy (kBTU)]]/Table1[[#This Row],[Building Area]],0)</f>
        <v>0</v>
      </c>
    </row>
    <row r="2100" spans="1:45" x14ac:dyDescent="0.25">
      <c r="A2100" s="4">
        <v>44317</v>
      </c>
      <c r="B2100" t="s">
        <v>78</v>
      </c>
      <c r="C2100">
        <f>VLOOKUP(Table1[[#This Row],[Building]],Building_Areas,2,FALSE)</f>
        <v>20363</v>
      </c>
      <c r="E2100">
        <v>0</v>
      </c>
      <c r="F2100">
        <v>0</v>
      </c>
      <c r="G2100">
        <v>0</v>
      </c>
      <c r="J2100">
        <v>0</v>
      </c>
      <c r="AF2100" s="9">
        <f>SUMIF(Table1[[#Headers],[Steam Consumption]:[CHW Consumption_2]], "Elec*",D2100:AE2100)</f>
        <v>0</v>
      </c>
      <c r="AG2100" s="9">
        <f>SUMIF(Table1[[#Headers],[Steam Consumption]:[CHW Consumption_2]], "Gas*",D2100:AE2100)</f>
        <v>0</v>
      </c>
      <c r="AH2100" s="9">
        <f>SUMIF(Table1[[#Headers],[Steam Consumption]:[CHW Consumption_2]], "Steam*",D2100:AE2100)</f>
        <v>0</v>
      </c>
      <c r="AI2100" s="9">
        <f>SUMIF(Table1[[#Headers],[Steam Consumption]:[CHW Consumption_2]], "HW *",D2100:AE2100)</f>
        <v>0</v>
      </c>
      <c r="AJ2100" s="9">
        <f>SUMIF(Table1[[#Headers],[Steam Consumption]:[CHW Consumption_2]], "CHW*",D2100:AE2100)</f>
        <v>0</v>
      </c>
      <c r="AK2100" s="9">
        <f>SUMIF(Table1[[#Headers],[Steam Consumption]:[CHW Consumption_2]], "DW*",D2100:AE2100)</f>
        <v>0</v>
      </c>
      <c r="AL2100" s="9">
        <f>Table1[[#This Row],[Total Elec Consumption]]*3.412</f>
        <v>0</v>
      </c>
      <c r="AM2100" s="9">
        <f>Table1[[#This Row],[Total Gas Consumption]]*1</f>
        <v>0</v>
      </c>
      <c r="AN2100" s="9">
        <f>Table1[[#This Row],[Total Steam Consumption]]*950/1000</f>
        <v>0</v>
      </c>
      <c r="AO2100" s="9">
        <f>Table1[[#This Row],[Total HW Consumption]]</f>
        <v>0</v>
      </c>
      <c r="AP2100" s="9">
        <f>Table1[[#This Row],[Total CHW Consumption]]</f>
        <v>0</v>
      </c>
      <c r="AQ2100" s="9">
        <f>Table1[[#This Row],[Total DW Consumption]]*0</f>
        <v>0</v>
      </c>
      <c r="AR2100" s="9">
        <f>SUM(Table1[[#This Row],[Total Elec Energy]:[Total DW Energy]])</f>
        <v>0</v>
      </c>
      <c r="AS2100" s="7">
        <f>IFERROR(Table1[[#This Row],[Total Building Energy (kBTU)]]/Table1[[#This Row],[Building Area]],0)</f>
        <v>0</v>
      </c>
    </row>
    <row r="2101" spans="1:45" x14ac:dyDescent="0.25">
      <c r="A2101" s="4">
        <v>44348</v>
      </c>
      <c r="B2101" t="s">
        <v>78</v>
      </c>
      <c r="C2101">
        <f>VLOOKUP(Table1[[#This Row],[Building]],Building_Areas,2,FALSE)</f>
        <v>20363</v>
      </c>
      <c r="E2101">
        <v>0</v>
      </c>
      <c r="F2101">
        <v>0</v>
      </c>
      <c r="G2101">
        <v>0</v>
      </c>
      <c r="J2101">
        <v>0</v>
      </c>
      <c r="AF2101" s="9">
        <f>SUMIF(Table1[[#Headers],[Steam Consumption]:[CHW Consumption_2]], "Elec*",D2101:AE2101)</f>
        <v>0</v>
      </c>
      <c r="AG2101" s="9">
        <f>SUMIF(Table1[[#Headers],[Steam Consumption]:[CHW Consumption_2]], "Gas*",D2101:AE2101)</f>
        <v>0</v>
      </c>
      <c r="AH2101" s="9">
        <f>SUMIF(Table1[[#Headers],[Steam Consumption]:[CHW Consumption_2]], "Steam*",D2101:AE2101)</f>
        <v>0</v>
      </c>
      <c r="AI2101" s="9">
        <f>SUMIF(Table1[[#Headers],[Steam Consumption]:[CHW Consumption_2]], "HW *",D2101:AE2101)</f>
        <v>0</v>
      </c>
      <c r="AJ2101" s="9">
        <f>SUMIF(Table1[[#Headers],[Steam Consumption]:[CHW Consumption_2]], "CHW*",D2101:AE2101)</f>
        <v>0</v>
      </c>
      <c r="AK2101" s="9">
        <f>SUMIF(Table1[[#Headers],[Steam Consumption]:[CHW Consumption_2]], "DW*",D2101:AE2101)</f>
        <v>0</v>
      </c>
      <c r="AL2101" s="9">
        <f>Table1[[#This Row],[Total Elec Consumption]]*3.412</f>
        <v>0</v>
      </c>
      <c r="AM2101" s="9">
        <f>Table1[[#This Row],[Total Gas Consumption]]*1</f>
        <v>0</v>
      </c>
      <c r="AN2101" s="9">
        <f>Table1[[#This Row],[Total Steam Consumption]]*950/1000</f>
        <v>0</v>
      </c>
      <c r="AO2101" s="9">
        <f>Table1[[#This Row],[Total HW Consumption]]</f>
        <v>0</v>
      </c>
      <c r="AP2101" s="9">
        <f>Table1[[#This Row],[Total CHW Consumption]]</f>
        <v>0</v>
      </c>
      <c r="AQ2101" s="9">
        <f>Table1[[#This Row],[Total DW Consumption]]*0</f>
        <v>0</v>
      </c>
      <c r="AR2101" s="9">
        <f>SUM(Table1[[#This Row],[Total Elec Energy]:[Total DW Energy]])</f>
        <v>0</v>
      </c>
      <c r="AS2101" s="7">
        <f>IFERROR(Table1[[#This Row],[Total Building Energy (kBTU)]]/Table1[[#This Row],[Building Area]],0)</f>
        <v>0</v>
      </c>
    </row>
    <row r="2102" spans="1:45" x14ac:dyDescent="0.25">
      <c r="A2102" s="4">
        <v>44378</v>
      </c>
      <c r="B2102" t="s">
        <v>78</v>
      </c>
      <c r="C2102">
        <f>VLOOKUP(Table1[[#This Row],[Building]],Building_Areas,2,FALSE)</f>
        <v>20363</v>
      </c>
      <c r="E2102">
        <v>0</v>
      </c>
      <c r="F2102">
        <v>0</v>
      </c>
      <c r="G2102">
        <v>0</v>
      </c>
      <c r="J2102">
        <v>0</v>
      </c>
      <c r="AF2102" s="9">
        <f>SUMIF(Table1[[#Headers],[Steam Consumption]:[CHW Consumption_2]], "Elec*",D2102:AE2102)</f>
        <v>0</v>
      </c>
      <c r="AG2102" s="9">
        <f>SUMIF(Table1[[#Headers],[Steam Consumption]:[CHW Consumption_2]], "Gas*",D2102:AE2102)</f>
        <v>0</v>
      </c>
      <c r="AH2102" s="9">
        <f>SUMIF(Table1[[#Headers],[Steam Consumption]:[CHW Consumption_2]], "Steam*",D2102:AE2102)</f>
        <v>0</v>
      </c>
      <c r="AI2102" s="9">
        <f>SUMIF(Table1[[#Headers],[Steam Consumption]:[CHW Consumption_2]], "HW *",D2102:AE2102)</f>
        <v>0</v>
      </c>
      <c r="AJ2102" s="9">
        <f>SUMIF(Table1[[#Headers],[Steam Consumption]:[CHW Consumption_2]], "CHW*",D2102:AE2102)</f>
        <v>0</v>
      </c>
      <c r="AK2102" s="9">
        <f>SUMIF(Table1[[#Headers],[Steam Consumption]:[CHW Consumption_2]], "DW*",D2102:AE2102)</f>
        <v>0</v>
      </c>
      <c r="AL2102" s="9">
        <f>Table1[[#This Row],[Total Elec Consumption]]*3.412</f>
        <v>0</v>
      </c>
      <c r="AM2102" s="9">
        <f>Table1[[#This Row],[Total Gas Consumption]]*1</f>
        <v>0</v>
      </c>
      <c r="AN2102" s="9">
        <f>Table1[[#This Row],[Total Steam Consumption]]*950/1000</f>
        <v>0</v>
      </c>
      <c r="AO2102" s="9">
        <f>Table1[[#This Row],[Total HW Consumption]]</f>
        <v>0</v>
      </c>
      <c r="AP2102" s="9">
        <f>Table1[[#This Row],[Total CHW Consumption]]</f>
        <v>0</v>
      </c>
      <c r="AQ2102" s="9">
        <f>Table1[[#This Row],[Total DW Consumption]]*0</f>
        <v>0</v>
      </c>
      <c r="AR2102" s="9">
        <f>SUM(Table1[[#This Row],[Total Elec Energy]:[Total DW Energy]])</f>
        <v>0</v>
      </c>
      <c r="AS2102" s="7">
        <f>IFERROR(Table1[[#This Row],[Total Building Energy (kBTU)]]/Table1[[#This Row],[Building Area]],0)</f>
        <v>0</v>
      </c>
    </row>
    <row r="2103" spans="1:45" x14ac:dyDescent="0.25">
      <c r="A2103" s="4">
        <v>44409</v>
      </c>
      <c r="B2103" t="s">
        <v>78</v>
      </c>
      <c r="C2103">
        <f>VLOOKUP(Table1[[#This Row],[Building]],Building_Areas,2,FALSE)</f>
        <v>20363</v>
      </c>
      <c r="E2103">
        <v>0</v>
      </c>
      <c r="F2103">
        <v>0</v>
      </c>
      <c r="G2103">
        <v>0</v>
      </c>
      <c r="J2103">
        <v>0</v>
      </c>
      <c r="AF2103" s="9">
        <f>SUMIF(Table1[[#Headers],[Steam Consumption]:[CHW Consumption_2]], "Elec*",D2103:AE2103)</f>
        <v>0</v>
      </c>
      <c r="AG2103" s="9">
        <f>SUMIF(Table1[[#Headers],[Steam Consumption]:[CHW Consumption_2]], "Gas*",D2103:AE2103)</f>
        <v>0</v>
      </c>
      <c r="AH2103" s="9">
        <f>SUMIF(Table1[[#Headers],[Steam Consumption]:[CHW Consumption_2]], "Steam*",D2103:AE2103)</f>
        <v>0</v>
      </c>
      <c r="AI2103" s="9">
        <f>SUMIF(Table1[[#Headers],[Steam Consumption]:[CHW Consumption_2]], "HW *",D2103:AE2103)</f>
        <v>0</v>
      </c>
      <c r="AJ2103" s="9">
        <f>SUMIF(Table1[[#Headers],[Steam Consumption]:[CHW Consumption_2]], "CHW*",D2103:AE2103)</f>
        <v>0</v>
      </c>
      <c r="AK2103" s="9">
        <f>SUMIF(Table1[[#Headers],[Steam Consumption]:[CHW Consumption_2]], "DW*",D2103:AE2103)</f>
        <v>0</v>
      </c>
      <c r="AL2103" s="9">
        <f>Table1[[#This Row],[Total Elec Consumption]]*3.412</f>
        <v>0</v>
      </c>
      <c r="AM2103" s="9">
        <f>Table1[[#This Row],[Total Gas Consumption]]*1</f>
        <v>0</v>
      </c>
      <c r="AN2103" s="9">
        <f>Table1[[#This Row],[Total Steam Consumption]]*950/1000</f>
        <v>0</v>
      </c>
      <c r="AO2103" s="9">
        <f>Table1[[#This Row],[Total HW Consumption]]</f>
        <v>0</v>
      </c>
      <c r="AP2103" s="9">
        <f>Table1[[#This Row],[Total CHW Consumption]]</f>
        <v>0</v>
      </c>
      <c r="AQ2103" s="9">
        <f>Table1[[#This Row],[Total DW Consumption]]*0</f>
        <v>0</v>
      </c>
      <c r="AR2103" s="9">
        <f>SUM(Table1[[#This Row],[Total Elec Energy]:[Total DW Energy]])</f>
        <v>0</v>
      </c>
      <c r="AS2103" s="7">
        <f>IFERROR(Table1[[#This Row],[Total Building Energy (kBTU)]]/Table1[[#This Row],[Building Area]],0)</f>
        <v>0</v>
      </c>
    </row>
    <row r="2104" spans="1:45" x14ac:dyDescent="0.25">
      <c r="A2104" s="4">
        <v>44440</v>
      </c>
      <c r="B2104" t="s">
        <v>78</v>
      </c>
      <c r="C2104">
        <f>VLOOKUP(Table1[[#This Row],[Building]],Building_Areas,2,FALSE)</f>
        <v>20363</v>
      </c>
      <c r="E2104">
        <v>0</v>
      </c>
      <c r="F2104">
        <v>0</v>
      </c>
      <c r="G2104">
        <v>0</v>
      </c>
      <c r="J2104">
        <v>0</v>
      </c>
      <c r="AF2104" s="9">
        <f>SUMIF(Table1[[#Headers],[Steam Consumption]:[CHW Consumption_2]], "Elec*",D2104:AE2104)</f>
        <v>0</v>
      </c>
      <c r="AG2104" s="9">
        <f>SUMIF(Table1[[#Headers],[Steam Consumption]:[CHW Consumption_2]], "Gas*",D2104:AE2104)</f>
        <v>0</v>
      </c>
      <c r="AH2104" s="9">
        <f>SUMIF(Table1[[#Headers],[Steam Consumption]:[CHW Consumption_2]], "Steam*",D2104:AE2104)</f>
        <v>0</v>
      </c>
      <c r="AI2104" s="9">
        <f>SUMIF(Table1[[#Headers],[Steam Consumption]:[CHW Consumption_2]], "HW *",D2104:AE2104)</f>
        <v>0</v>
      </c>
      <c r="AJ2104" s="9">
        <f>SUMIF(Table1[[#Headers],[Steam Consumption]:[CHW Consumption_2]], "CHW*",D2104:AE2104)</f>
        <v>0</v>
      </c>
      <c r="AK2104" s="9">
        <f>SUMIF(Table1[[#Headers],[Steam Consumption]:[CHW Consumption_2]], "DW*",D2104:AE2104)</f>
        <v>0</v>
      </c>
      <c r="AL2104" s="9">
        <f>Table1[[#This Row],[Total Elec Consumption]]*3.412</f>
        <v>0</v>
      </c>
      <c r="AM2104" s="9">
        <f>Table1[[#This Row],[Total Gas Consumption]]*1</f>
        <v>0</v>
      </c>
      <c r="AN2104" s="9">
        <f>Table1[[#This Row],[Total Steam Consumption]]*950/1000</f>
        <v>0</v>
      </c>
      <c r="AO2104" s="9">
        <f>Table1[[#This Row],[Total HW Consumption]]</f>
        <v>0</v>
      </c>
      <c r="AP2104" s="9">
        <f>Table1[[#This Row],[Total CHW Consumption]]</f>
        <v>0</v>
      </c>
      <c r="AQ2104" s="9">
        <f>Table1[[#This Row],[Total DW Consumption]]*0</f>
        <v>0</v>
      </c>
      <c r="AR2104" s="9">
        <f>SUM(Table1[[#This Row],[Total Elec Energy]:[Total DW Energy]])</f>
        <v>0</v>
      </c>
      <c r="AS2104" s="7">
        <f>IFERROR(Table1[[#This Row],[Total Building Energy (kBTU)]]/Table1[[#This Row],[Building Area]],0)</f>
        <v>0</v>
      </c>
    </row>
    <row r="2105" spans="1:45" x14ac:dyDescent="0.25">
      <c r="A2105" s="4">
        <v>44470</v>
      </c>
      <c r="B2105" t="s">
        <v>78</v>
      </c>
      <c r="C2105">
        <f>VLOOKUP(Table1[[#This Row],[Building]],Building_Areas,2,FALSE)</f>
        <v>20363</v>
      </c>
      <c r="E2105">
        <v>0</v>
      </c>
      <c r="F2105">
        <v>0</v>
      </c>
      <c r="G2105">
        <v>0</v>
      </c>
      <c r="J2105">
        <v>0</v>
      </c>
      <c r="AF2105" s="9">
        <f>SUMIF(Table1[[#Headers],[Steam Consumption]:[CHW Consumption_2]], "Elec*",D2105:AE2105)</f>
        <v>0</v>
      </c>
      <c r="AG2105" s="9">
        <f>SUMIF(Table1[[#Headers],[Steam Consumption]:[CHW Consumption_2]], "Gas*",D2105:AE2105)</f>
        <v>0</v>
      </c>
      <c r="AH2105" s="9">
        <f>SUMIF(Table1[[#Headers],[Steam Consumption]:[CHW Consumption_2]], "Steam*",D2105:AE2105)</f>
        <v>0</v>
      </c>
      <c r="AI2105" s="9">
        <f>SUMIF(Table1[[#Headers],[Steam Consumption]:[CHW Consumption_2]], "HW *",D2105:AE2105)</f>
        <v>0</v>
      </c>
      <c r="AJ2105" s="9">
        <f>SUMIF(Table1[[#Headers],[Steam Consumption]:[CHW Consumption_2]], "CHW*",D2105:AE2105)</f>
        <v>0</v>
      </c>
      <c r="AK2105" s="9">
        <f>SUMIF(Table1[[#Headers],[Steam Consumption]:[CHW Consumption_2]], "DW*",D2105:AE2105)</f>
        <v>0</v>
      </c>
      <c r="AL2105" s="9">
        <f>Table1[[#This Row],[Total Elec Consumption]]*3.412</f>
        <v>0</v>
      </c>
      <c r="AM2105" s="9">
        <f>Table1[[#This Row],[Total Gas Consumption]]*1</f>
        <v>0</v>
      </c>
      <c r="AN2105" s="9">
        <f>Table1[[#This Row],[Total Steam Consumption]]*950/1000</f>
        <v>0</v>
      </c>
      <c r="AO2105" s="9">
        <f>Table1[[#This Row],[Total HW Consumption]]</f>
        <v>0</v>
      </c>
      <c r="AP2105" s="9">
        <f>Table1[[#This Row],[Total CHW Consumption]]</f>
        <v>0</v>
      </c>
      <c r="AQ2105" s="9">
        <f>Table1[[#This Row],[Total DW Consumption]]*0</f>
        <v>0</v>
      </c>
      <c r="AR2105" s="9">
        <f>SUM(Table1[[#This Row],[Total Elec Energy]:[Total DW Energy]])</f>
        <v>0</v>
      </c>
      <c r="AS2105" s="7">
        <f>IFERROR(Table1[[#This Row],[Total Building Energy (kBTU)]]/Table1[[#This Row],[Building Area]],0)</f>
        <v>0</v>
      </c>
    </row>
    <row r="2106" spans="1:45" x14ac:dyDescent="0.25">
      <c r="A2106" s="4">
        <v>44501</v>
      </c>
      <c r="B2106" t="s">
        <v>78</v>
      </c>
      <c r="C2106">
        <f>VLOOKUP(Table1[[#This Row],[Building]],Building_Areas,2,FALSE)</f>
        <v>20363</v>
      </c>
      <c r="E2106">
        <v>0</v>
      </c>
      <c r="F2106">
        <v>0</v>
      </c>
      <c r="G2106">
        <v>0</v>
      </c>
      <c r="J2106">
        <v>0</v>
      </c>
      <c r="AF2106" s="9">
        <f>SUMIF(Table1[[#Headers],[Steam Consumption]:[CHW Consumption_2]], "Elec*",D2106:AE2106)</f>
        <v>0</v>
      </c>
      <c r="AG2106" s="9">
        <f>SUMIF(Table1[[#Headers],[Steam Consumption]:[CHW Consumption_2]], "Gas*",D2106:AE2106)</f>
        <v>0</v>
      </c>
      <c r="AH2106" s="9">
        <f>SUMIF(Table1[[#Headers],[Steam Consumption]:[CHW Consumption_2]], "Steam*",D2106:AE2106)</f>
        <v>0</v>
      </c>
      <c r="AI2106" s="9">
        <f>SUMIF(Table1[[#Headers],[Steam Consumption]:[CHW Consumption_2]], "HW *",D2106:AE2106)</f>
        <v>0</v>
      </c>
      <c r="AJ2106" s="9">
        <f>SUMIF(Table1[[#Headers],[Steam Consumption]:[CHW Consumption_2]], "CHW*",D2106:AE2106)</f>
        <v>0</v>
      </c>
      <c r="AK2106" s="9">
        <f>SUMIF(Table1[[#Headers],[Steam Consumption]:[CHW Consumption_2]], "DW*",D2106:AE2106)</f>
        <v>0</v>
      </c>
      <c r="AL2106" s="9">
        <f>Table1[[#This Row],[Total Elec Consumption]]*3.412</f>
        <v>0</v>
      </c>
      <c r="AM2106" s="9">
        <f>Table1[[#This Row],[Total Gas Consumption]]*1</f>
        <v>0</v>
      </c>
      <c r="AN2106" s="9">
        <f>Table1[[#This Row],[Total Steam Consumption]]*950/1000</f>
        <v>0</v>
      </c>
      <c r="AO2106" s="9">
        <f>Table1[[#This Row],[Total HW Consumption]]</f>
        <v>0</v>
      </c>
      <c r="AP2106" s="9">
        <f>Table1[[#This Row],[Total CHW Consumption]]</f>
        <v>0</v>
      </c>
      <c r="AQ2106" s="9">
        <f>Table1[[#This Row],[Total DW Consumption]]*0</f>
        <v>0</v>
      </c>
      <c r="AR2106" s="9">
        <f>SUM(Table1[[#This Row],[Total Elec Energy]:[Total DW Energy]])</f>
        <v>0</v>
      </c>
      <c r="AS2106" s="7">
        <f>IFERROR(Table1[[#This Row],[Total Building Energy (kBTU)]]/Table1[[#This Row],[Building Area]],0)</f>
        <v>0</v>
      </c>
    </row>
    <row r="2107" spans="1:45" x14ac:dyDescent="0.25">
      <c r="A2107" s="4">
        <v>44531</v>
      </c>
      <c r="B2107" t="s">
        <v>78</v>
      </c>
      <c r="C2107">
        <f>VLOOKUP(Table1[[#This Row],[Building]],Building_Areas,2,FALSE)</f>
        <v>20363</v>
      </c>
      <c r="E2107">
        <v>0</v>
      </c>
      <c r="F2107">
        <v>0</v>
      </c>
      <c r="G2107">
        <v>0</v>
      </c>
      <c r="J2107">
        <v>0</v>
      </c>
      <c r="AF2107" s="9">
        <f>SUMIF(Table1[[#Headers],[Steam Consumption]:[CHW Consumption_2]], "Elec*",D2107:AE2107)</f>
        <v>0</v>
      </c>
      <c r="AG2107" s="9">
        <f>SUMIF(Table1[[#Headers],[Steam Consumption]:[CHW Consumption_2]], "Gas*",D2107:AE2107)</f>
        <v>0</v>
      </c>
      <c r="AH2107" s="9">
        <f>SUMIF(Table1[[#Headers],[Steam Consumption]:[CHW Consumption_2]], "Steam*",D2107:AE2107)</f>
        <v>0</v>
      </c>
      <c r="AI2107" s="9">
        <f>SUMIF(Table1[[#Headers],[Steam Consumption]:[CHW Consumption_2]], "HW *",D2107:AE2107)</f>
        <v>0</v>
      </c>
      <c r="AJ2107" s="9">
        <f>SUMIF(Table1[[#Headers],[Steam Consumption]:[CHW Consumption_2]], "CHW*",D2107:AE2107)</f>
        <v>0</v>
      </c>
      <c r="AK2107" s="9">
        <f>SUMIF(Table1[[#Headers],[Steam Consumption]:[CHW Consumption_2]], "DW*",D2107:AE2107)</f>
        <v>0</v>
      </c>
      <c r="AL2107" s="9">
        <f>Table1[[#This Row],[Total Elec Consumption]]*3.412</f>
        <v>0</v>
      </c>
      <c r="AM2107" s="9">
        <f>Table1[[#This Row],[Total Gas Consumption]]*1</f>
        <v>0</v>
      </c>
      <c r="AN2107" s="9">
        <f>Table1[[#This Row],[Total Steam Consumption]]*950/1000</f>
        <v>0</v>
      </c>
      <c r="AO2107" s="9">
        <f>Table1[[#This Row],[Total HW Consumption]]</f>
        <v>0</v>
      </c>
      <c r="AP2107" s="9">
        <f>Table1[[#This Row],[Total CHW Consumption]]</f>
        <v>0</v>
      </c>
      <c r="AQ2107" s="9">
        <f>Table1[[#This Row],[Total DW Consumption]]*0</f>
        <v>0</v>
      </c>
      <c r="AR2107" s="9">
        <f>SUM(Table1[[#This Row],[Total Elec Energy]:[Total DW Energy]])</f>
        <v>0</v>
      </c>
      <c r="AS2107" s="7">
        <f>IFERROR(Table1[[#This Row],[Total Building Energy (kBTU)]]/Table1[[#This Row],[Building Area]],0)</f>
        <v>0</v>
      </c>
    </row>
    <row r="2108" spans="1:45" x14ac:dyDescent="0.25">
      <c r="A2108" s="4">
        <v>44562</v>
      </c>
      <c r="B2108" t="s">
        <v>78</v>
      </c>
      <c r="C2108">
        <f>VLOOKUP(Table1[[#This Row],[Building]],Building_Areas,2,FALSE)</f>
        <v>20363</v>
      </c>
      <c r="E2108">
        <v>0</v>
      </c>
      <c r="F2108">
        <v>0</v>
      </c>
      <c r="G2108">
        <v>0</v>
      </c>
      <c r="J2108">
        <v>0</v>
      </c>
      <c r="AF2108" s="9">
        <f>SUMIF(Table1[[#Headers],[Steam Consumption]:[CHW Consumption_2]], "Elec*",D2108:AE2108)</f>
        <v>0</v>
      </c>
      <c r="AG2108" s="9">
        <f>SUMIF(Table1[[#Headers],[Steam Consumption]:[CHW Consumption_2]], "Gas*",D2108:AE2108)</f>
        <v>0</v>
      </c>
      <c r="AH2108" s="9">
        <f>SUMIF(Table1[[#Headers],[Steam Consumption]:[CHW Consumption_2]], "Steam*",D2108:AE2108)</f>
        <v>0</v>
      </c>
      <c r="AI2108" s="9">
        <f>SUMIF(Table1[[#Headers],[Steam Consumption]:[CHW Consumption_2]], "HW *",D2108:AE2108)</f>
        <v>0</v>
      </c>
      <c r="AJ2108" s="9">
        <f>SUMIF(Table1[[#Headers],[Steam Consumption]:[CHW Consumption_2]], "CHW*",D2108:AE2108)</f>
        <v>0</v>
      </c>
      <c r="AK2108" s="9">
        <f>SUMIF(Table1[[#Headers],[Steam Consumption]:[CHW Consumption_2]], "DW*",D2108:AE2108)</f>
        <v>0</v>
      </c>
      <c r="AL2108" s="9">
        <f>Table1[[#This Row],[Total Elec Consumption]]*3.412</f>
        <v>0</v>
      </c>
      <c r="AM2108" s="9">
        <f>Table1[[#This Row],[Total Gas Consumption]]*1</f>
        <v>0</v>
      </c>
      <c r="AN2108" s="9">
        <f>Table1[[#This Row],[Total Steam Consumption]]*950/1000</f>
        <v>0</v>
      </c>
      <c r="AO2108" s="9">
        <f>Table1[[#This Row],[Total HW Consumption]]</f>
        <v>0</v>
      </c>
      <c r="AP2108" s="9">
        <f>Table1[[#This Row],[Total CHW Consumption]]</f>
        <v>0</v>
      </c>
      <c r="AQ2108" s="9">
        <f>Table1[[#This Row],[Total DW Consumption]]*0</f>
        <v>0</v>
      </c>
      <c r="AR2108" s="9">
        <f>SUM(Table1[[#This Row],[Total Elec Energy]:[Total DW Energy]])</f>
        <v>0</v>
      </c>
      <c r="AS2108" s="7">
        <f>IFERROR(Table1[[#This Row],[Total Building Energy (kBTU)]]/Table1[[#This Row],[Building Area]],0)</f>
        <v>0</v>
      </c>
    </row>
    <row r="2109" spans="1:45" x14ac:dyDescent="0.25">
      <c r="A2109" s="4">
        <v>44593</v>
      </c>
      <c r="B2109" t="s">
        <v>78</v>
      </c>
      <c r="C2109">
        <f>VLOOKUP(Table1[[#This Row],[Building]],Building_Areas,2,FALSE)</f>
        <v>20363</v>
      </c>
      <c r="E2109">
        <v>0</v>
      </c>
      <c r="F2109">
        <v>0</v>
      </c>
      <c r="G2109">
        <v>0</v>
      </c>
      <c r="J2109">
        <v>0</v>
      </c>
      <c r="AF2109" s="9">
        <f>SUMIF(Table1[[#Headers],[Steam Consumption]:[CHW Consumption_2]], "Elec*",D2109:AE2109)</f>
        <v>0</v>
      </c>
      <c r="AG2109" s="9">
        <f>SUMIF(Table1[[#Headers],[Steam Consumption]:[CHW Consumption_2]], "Gas*",D2109:AE2109)</f>
        <v>0</v>
      </c>
      <c r="AH2109" s="9">
        <f>SUMIF(Table1[[#Headers],[Steam Consumption]:[CHW Consumption_2]], "Steam*",D2109:AE2109)</f>
        <v>0</v>
      </c>
      <c r="AI2109" s="9">
        <f>SUMIF(Table1[[#Headers],[Steam Consumption]:[CHW Consumption_2]], "HW *",D2109:AE2109)</f>
        <v>0</v>
      </c>
      <c r="AJ2109" s="9">
        <f>SUMIF(Table1[[#Headers],[Steam Consumption]:[CHW Consumption_2]], "CHW*",D2109:AE2109)</f>
        <v>0</v>
      </c>
      <c r="AK2109" s="9">
        <f>SUMIF(Table1[[#Headers],[Steam Consumption]:[CHW Consumption_2]], "DW*",D2109:AE2109)</f>
        <v>0</v>
      </c>
      <c r="AL2109" s="9">
        <f>Table1[[#This Row],[Total Elec Consumption]]*3.412</f>
        <v>0</v>
      </c>
      <c r="AM2109" s="9">
        <f>Table1[[#This Row],[Total Gas Consumption]]*1</f>
        <v>0</v>
      </c>
      <c r="AN2109" s="9">
        <f>Table1[[#This Row],[Total Steam Consumption]]*950/1000</f>
        <v>0</v>
      </c>
      <c r="AO2109" s="9">
        <f>Table1[[#This Row],[Total HW Consumption]]</f>
        <v>0</v>
      </c>
      <c r="AP2109" s="9">
        <f>Table1[[#This Row],[Total CHW Consumption]]</f>
        <v>0</v>
      </c>
      <c r="AQ2109" s="9">
        <f>Table1[[#This Row],[Total DW Consumption]]*0</f>
        <v>0</v>
      </c>
      <c r="AR2109" s="9">
        <f>SUM(Table1[[#This Row],[Total Elec Energy]:[Total DW Energy]])</f>
        <v>0</v>
      </c>
      <c r="AS2109" s="7">
        <f>IFERROR(Table1[[#This Row],[Total Building Energy (kBTU)]]/Table1[[#This Row],[Building Area]],0)</f>
        <v>0</v>
      </c>
    </row>
    <row r="2110" spans="1:45" x14ac:dyDescent="0.25">
      <c r="A2110" s="4">
        <v>44621</v>
      </c>
      <c r="B2110" t="s">
        <v>78</v>
      </c>
      <c r="C2110">
        <f>VLOOKUP(Table1[[#This Row],[Building]],Building_Areas,2,FALSE)</f>
        <v>20363</v>
      </c>
      <c r="E2110">
        <v>0</v>
      </c>
      <c r="F2110">
        <v>0</v>
      </c>
      <c r="G2110">
        <v>0</v>
      </c>
      <c r="J2110">
        <v>0</v>
      </c>
      <c r="AF2110" s="9">
        <f>SUMIF(Table1[[#Headers],[Steam Consumption]:[CHW Consumption_2]], "Elec*",D2110:AE2110)</f>
        <v>0</v>
      </c>
      <c r="AG2110" s="9">
        <f>SUMIF(Table1[[#Headers],[Steam Consumption]:[CHW Consumption_2]], "Gas*",D2110:AE2110)</f>
        <v>0</v>
      </c>
      <c r="AH2110" s="9">
        <f>SUMIF(Table1[[#Headers],[Steam Consumption]:[CHW Consumption_2]], "Steam*",D2110:AE2110)</f>
        <v>0</v>
      </c>
      <c r="AI2110" s="9">
        <f>SUMIF(Table1[[#Headers],[Steam Consumption]:[CHW Consumption_2]], "HW *",D2110:AE2110)</f>
        <v>0</v>
      </c>
      <c r="AJ2110" s="9">
        <f>SUMIF(Table1[[#Headers],[Steam Consumption]:[CHW Consumption_2]], "CHW*",D2110:AE2110)</f>
        <v>0</v>
      </c>
      <c r="AK2110" s="9">
        <f>SUMIF(Table1[[#Headers],[Steam Consumption]:[CHW Consumption_2]], "DW*",D2110:AE2110)</f>
        <v>0</v>
      </c>
      <c r="AL2110" s="9">
        <f>Table1[[#This Row],[Total Elec Consumption]]*3.412</f>
        <v>0</v>
      </c>
      <c r="AM2110" s="9">
        <f>Table1[[#This Row],[Total Gas Consumption]]*1</f>
        <v>0</v>
      </c>
      <c r="AN2110" s="9">
        <f>Table1[[#This Row],[Total Steam Consumption]]*950/1000</f>
        <v>0</v>
      </c>
      <c r="AO2110" s="9">
        <f>Table1[[#This Row],[Total HW Consumption]]</f>
        <v>0</v>
      </c>
      <c r="AP2110" s="9">
        <f>Table1[[#This Row],[Total CHW Consumption]]</f>
        <v>0</v>
      </c>
      <c r="AQ2110" s="9">
        <f>Table1[[#This Row],[Total DW Consumption]]*0</f>
        <v>0</v>
      </c>
      <c r="AR2110" s="9">
        <f>SUM(Table1[[#This Row],[Total Elec Energy]:[Total DW Energy]])</f>
        <v>0</v>
      </c>
      <c r="AS2110" s="7">
        <f>IFERROR(Table1[[#This Row],[Total Building Energy (kBTU)]]/Table1[[#This Row],[Building Area]],0)</f>
        <v>0</v>
      </c>
    </row>
    <row r="2111" spans="1:45" x14ac:dyDescent="0.25">
      <c r="A2111" s="4">
        <v>44652</v>
      </c>
      <c r="B2111" t="s">
        <v>78</v>
      </c>
      <c r="C2111">
        <f>VLOOKUP(Table1[[#This Row],[Building]],Building_Areas,2,FALSE)</f>
        <v>20363</v>
      </c>
      <c r="E2111">
        <v>0</v>
      </c>
      <c r="F2111">
        <v>0</v>
      </c>
      <c r="G2111">
        <v>0</v>
      </c>
      <c r="J2111">
        <v>0</v>
      </c>
      <c r="AF2111" s="9">
        <f>SUMIF(Table1[[#Headers],[Steam Consumption]:[CHW Consumption_2]], "Elec*",D2111:AE2111)</f>
        <v>0</v>
      </c>
      <c r="AG2111" s="9">
        <f>SUMIF(Table1[[#Headers],[Steam Consumption]:[CHW Consumption_2]], "Gas*",D2111:AE2111)</f>
        <v>0</v>
      </c>
      <c r="AH2111" s="9">
        <f>SUMIF(Table1[[#Headers],[Steam Consumption]:[CHW Consumption_2]], "Steam*",D2111:AE2111)</f>
        <v>0</v>
      </c>
      <c r="AI2111" s="9">
        <f>SUMIF(Table1[[#Headers],[Steam Consumption]:[CHW Consumption_2]], "HW *",D2111:AE2111)</f>
        <v>0</v>
      </c>
      <c r="AJ2111" s="9">
        <f>SUMIF(Table1[[#Headers],[Steam Consumption]:[CHW Consumption_2]], "CHW*",D2111:AE2111)</f>
        <v>0</v>
      </c>
      <c r="AK2111" s="9">
        <f>SUMIF(Table1[[#Headers],[Steam Consumption]:[CHW Consumption_2]], "DW*",D2111:AE2111)</f>
        <v>0</v>
      </c>
      <c r="AL2111" s="9">
        <f>Table1[[#This Row],[Total Elec Consumption]]*3.412</f>
        <v>0</v>
      </c>
      <c r="AM2111" s="9">
        <f>Table1[[#This Row],[Total Gas Consumption]]*1</f>
        <v>0</v>
      </c>
      <c r="AN2111" s="9">
        <f>Table1[[#This Row],[Total Steam Consumption]]*950/1000</f>
        <v>0</v>
      </c>
      <c r="AO2111" s="9">
        <f>Table1[[#This Row],[Total HW Consumption]]</f>
        <v>0</v>
      </c>
      <c r="AP2111" s="9">
        <f>Table1[[#This Row],[Total CHW Consumption]]</f>
        <v>0</v>
      </c>
      <c r="AQ2111" s="9">
        <f>Table1[[#This Row],[Total DW Consumption]]*0</f>
        <v>0</v>
      </c>
      <c r="AR2111" s="9">
        <f>SUM(Table1[[#This Row],[Total Elec Energy]:[Total DW Energy]])</f>
        <v>0</v>
      </c>
      <c r="AS2111" s="7">
        <f>IFERROR(Table1[[#This Row],[Total Building Energy (kBTU)]]/Table1[[#This Row],[Building Area]],0)</f>
        <v>0</v>
      </c>
    </row>
    <row r="2112" spans="1:45" x14ac:dyDescent="0.25">
      <c r="A2112" s="4">
        <v>44682</v>
      </c>
      <c r="B2112" t="s">
        <v>78</v>
      </c>
      <c r="C2112">
        <f>VLOOKUP(Table1[[#This Row],[Building]],Building_Areas,2,FALSE)</f>
        <v>20363</v>
      </c>
      <c r="E2112">
        <v>0</v>
      </c>
      <c r="F2112">
        <v>0</v>
      </c>
      <c r="G2112">
        <v>0</v>
      </c>
      <c r="J2112">
        <v>0</v>
      </c>
      <c r="AF2112" s="9">
        <f>SUMIF(Table1[[#Headers],[Steam Consumption]:[CHW Consumption_2]], "Elec*",D2112:AE2112)</f>
        <v>0</v>
      </c>
      <c r="AG2112" s="9">
        <f>SUMIF(Table1[[#Headers],[Steam Consumption]:[CHW Consumption_2]], "Gas*",D2112:AE2112)</f>
        <v>0</v>
      </c>
      <c r="AH2112" s="9">
        <f>SUMIF(Table1[[#Headers],[Steam Consumption]:[CHW Consumption_2]], "Steam*",D2112:AE2112)</f>
        <v>0</v>
      </c>
      <c r="AI2112" s="9">
        <f>SUMIF(Table1[[#Headers],[Steam Consumption]:[CHW Consumption_2]], "HW *",D2112:AE2112)</f>
        <v>0</v>
      </c>
      <c r="AJ2112" s="9">
        <f>SUMIF(Table1[[#Headers],[Steam Consumption]:[CHW Consumption_2]], "CHW*",D2112:AE2112)</f>
        <v>0</v>
      </c>
      <c r="AK2112" s="9">
        <f>SUMIF(Table1[[#Headers],[Steam Consumption]:[CHW Consumption_2]], "DW*",D2112:AE2112)</f>
        <v>0</v>
      </c>
      <c r="AL2112" s="9">
        <f>Table1[[#This Row],[Total Elec Consumption]]*3.412</f>
        <v>0</v>
      </c>
      <c r="AM2112" s="9">
        <f>Table1[[#This Row],[Total Gas Consumption]]*1</f>
        <v>0</v>
      </c>
      <c r="AN2112" s="9">
        <f>Table1[[#This Row],[Total Steam Consumption]]*950/1000</f>
        <v>0</v>
      </c>
      <c r="AO2112" s="9">
        <f>Table1[[#This Row],[Total HW Consumption]]</f>
        <v>0</v>
      </c>
      <c r="AP2112" s="9">
        <f>Table1[[#This Row],[Total CHW Consumption]]</f>
        <v>0</v>
      </c>
      <c r="AQ2112" s="9">
        <f>Table1[[#This Row],[Total DW Consumption]]*0</f>
        <v>0</v>
      </c>
      <c r="AR2112" s="9">
        <f>SUM(Table1[[#This Row],[Total Elec Energy]:[Total DW Energy]])</f>
        <v>0</v>
      </c>
      <c r="AS2112" s="7">
        <f>IFERROR(Table1[[#This Row],[Total Building Energy (kBTU)]]/Table1[[#This Row],[Building Area]],0)</f>
        <v>0</v>
      </c>
    </row>
    <row r="2113" spans="1:45" x14ac:dyDescent="0.25">
      <c r="A2113" s="4">
        <v>44713</v>
      </c>
      <c r="B2113" t="s">
        <v>78</v>
      </c>
      <c r="C2113">
        <f>VLOOKUP(Table1[[#This Row],[Building]],Building_Areas,2,FALSE)</f>
        <v>20363</v>
      </c>
      <c r="E2113">
        <v>0</v>
      </c>
      <c r="F2113">
        <v>0</v>
      </c>
      <c r="G2113">
        <v>0</v>
      </c>
      <c r="J2113">
        <v>0</v>
      </c>
      <c r="AF2113" s="9">
        <f>SUMIF(Table1[[#Headers],[Steam Consumption]:[CHW Consumption_2]], "Elec*",D2113:AE2113)</f>
        <v>0</v>
      </c>
      <c r="AG2113" s="9">
        <f>SUMIF(Table1[[#Headers],[Steam Consumption]:[CHW Consumption_2]], "Gas*",D2113:AE2113)</f>
        <v>0</v>
      </c>
      <c r="AH2113" s="9">
        <f>SUMIF(Table1[[#Headers],[Steam Consumption]:[CHW Consumption_2]], "Steam*",D2113:AE2113)</f>
        <v>0</v>
      </c>
      <c r="AI2113" s="9">
        <f>SUMIF(Table1[[#Headers],[Steam Consumption]:[CHW Consumption_2]], "HW *",D2113:AE2113)</f>
        <v>0</v>
      </c>
      <c r="AJ2113" s="9">
        <f>SUMIF(Table1[[#Headers],[Steam Consumption]:[CHW Consumption_2]], "CHW*",D2113:AE2113)</f>
        <v>0</v>
      </c>
      <c r="AK2113" s="9">
        <f>SUMIF(Table1[[#Headers],[Steam Consumption]:[CHW Consumption_2]], "DW*",D2113:AE2113)</f>
        <v>0</v>
      </c>
      <c r="AL2113" s="9">
        <f>Table1[[#This Row],[Total Elec Consumption]]*3.412</f>
        <v>0</v>
      </c>
      <c r="AM2113" s="9">
        <f>Table1[[#This Row],[Total Gas Consumption]]*1</f>
        <v>0</v>
      </c>
      <c r="AN2113" s="9">
        <f>Table1[[#This Row],[Total Steam Consumption]]*950/1000</f>
        <v>0</v>
      </c>
      <c r="AO2113" s="9">
        <f>Table1[[#This Row],[Total HW Consumption]]</f>
        <v>0</v>
      </c>
      <c r="AP2113" s="9">
        <f>Table1[[#This Row],[Total CHW Consumption]]</f>
        <v>0</v>
      </c>
      <c r="AQ2113" s="9">
        <f>Table1[[#This Row],[Total DW Consumption]]*0</f>
        <v>0</v>
      </c>
      <c r="AR2113" s="9">
        <f>SUM(Table1[[#This Row],[Total Elec Energy]:[Total DW Energy]])</f>
        <v>0</v>
      </c>
      <c r="AS2113" s="7">
        <f>IFERROR(Table1[[#This Row],[Total Building Energy (kBTU)]]/Table1[[#This Row],[Building Area]],0)</f>
        <v>0</v>
      </c>
    </row>
    <row r="2114" spans="1:45" x14ac:dyDescent="0.25">
      <c r="A2114" s="4">
        <v>44743</v>
      </c>
      <c r="B2114" t="s">
        <v>78</v>
      </c>
      <c r="C2114">
        <f>VLOOKUP(Table1[[#This Row],[Building]],Building_Areas,2,FALSE)</f>
        <v>20363</v>
      </c>
      <c r="E2114">
        <v>0</v>
      </c>
      <c r="F2114">
        <v>0</v>
      </c>
      <c r="G2114">
        <v>0</v>
      </c>
      <c r="J2114">
        <v>0</v>
      </c>
      <c r="AF2114" s="9">
        <f>SUMIF(Table1[[#Headers],[Steam Consumption]:[CHW Consumption_2]], "Elec*",D2114:AE2114)</f>
        <v>0</v>
      </c>
      <c r="AG2114" s="9">
        <f>SUMIF(Table1[[#Headers],[Steam Consumption]:[CHW Consumption_2]], "Gas*",D2114:AE2114)</f>
        <v>0</v>
      </c>
      <c r="AH2114" s="9">
        <f>SUMIF(Table1[[#Headers],[Steam Consumption]:[CHW Consumption_2]], "Steam*",D2114:AE2114)</f>
        <v>0</v>
      </c>
      <c r="AI2114" s="9">
        <f>SUMIF(Table1[[#Headers],[Steam Consumption]:[CHW Consumption_2]], "HW *",D2114:AE2114)</f>
        <v>0</v>
      </c>
      <c r="AJ2114" s="9">
        <f>SUMIF(Table1[[#Headers],[Steam Consumption]:[CHW Consumption_2]], "CHW*",D2114:AE2114)</f>
        <v>0</v>
      </c>
      <c r="AK2114" s="9">
        <f>SUMIF(Table1[[#Headers],[Steam Consumption]:[CHW Consumption_2]], "DW*",D2114:AE2114)</f>
        <v>0</v>
      </c>
      <c r="AL2114" s="9">
        <f>Table1[[#This Row],[Total Elec Consumption]]*3.412</f>
        <v>0</v>
      </c>
      <c r="AM2114" s="9">
        <f>Table1[[#This Row],[Total Gas Consumption]]*1</f>
        <v>0</v>
      </c>
      <c r="AN2114" s="9">
        <f>Table1[[#This Row],[Total Steam Consumption]]*950/1000</f>
        <v>0</v>
      </c>
      <c r="AO2114" s="9">
        <f>Table1[[#This Row],[Total HW Consumption]]</f>
        <v>0</v>
      </c>
      <c r="AP2114" s="9">
        <f>Table1[[#This Row],[Total CHW Consumption]]</f>
        <v>0</v>
      </c>
      <c r="AQ2114" s="9">
        <f>Table1[[#This Row],[Total DW Consumption]]*0</f>
        <v>0</v>
      </c>
      <c r="AR2114" s="9">
        <f>SUM(Table1[[#This Row],[Total Elec Energy]:[Total DW Energy]])</f>
        <v>0</v>
      </c>
      <c r="AS2114" s="7">
        <f>IFERROR(Table1[[#This Row],[Total Building Energy (kBTU)]]/Table1[[#This Row],[Building Area]],0)</f>
        <v>0</v>
      </c>
    </row>
    <row r="2115" spans="1:45" x14ac:dyDescent="0.25">
      <c r="A2115" s="4">
        <v>43922</v>
      </c>
      <c r="B2115" t="s">
        <v>79</v>
      </c>
      <c r="C2115">
        <f>VLOOKUP(Table1[[#This Row],[Building]],Building_Areas,2,FALSE)</f>
        <v>24894</v>
      </c>
      <c r="E2115">
        <v>0</v>
      </c>
      <c r="F2115">
        <v>0</v>
      </c>
      <c r="G2115">
        <v>0</v>
      </c>
      <c r="J2115">
        <v>0</v>
      </c>
      <c r="AF2115" s="9">
        <f>SUMIF(Table1[[#Headers],[Steam Consumption]:[CHW Consumption_2]], "Elec*",D2115:AE2115)</f>
        <v>0</v>
      </c>
      <c r="AG2115" s="9">
        <f>SUMIF(Table1[[#Headers],[Steam Consumption]:[CHW Consumption_2]], "Gas*",D2115:AE2115)</f>
        <v>0</v>
      </c>
      <c r="AH2115" s="9">
        <f>SUMIF(Table1[[#Headers],[Steam Consumption]:[CHW Consumption_2]], "Steam*",D2115:AE2115)</f>
        <v>0</v>
      </c>
      <c r="AI2115" s="9">
        <f>SUMIF(Table1[[#Headers],[Steam Consumption]:[CHW Consumption_2]], "HW *",D2115:AE2115)</f>
        <v>0</v>
      </c>
      <c r="AJ2115" s="9">
        <f>SUMIF(Table1[[#Headers],[Steam Consumption]:[CHW Consumption_2]], "CHW*",D2115:AE2115)</f>
        <v>0</v>
      </c>
      <c r="AK2115" s="9">
        <f>SUMIF(Table1[[#Headers],[Steam Consumption]:[CHW Consumption_2]], "DW*",D2115:AE2115)</f>
        <v>0</v>
      </c>
      <c r="AL2115" s="9">
        <f>Table1[[#This Row],[Total Elec Consumption]]*3.412</f>
        <v>0</v>
      </c>
      <c r="AM2115" s="9">
        <f>Table1[[#This Row],[Total Gas Consumption]]*1</f>
        <v>0</v>
      </c>
      <c r="AN2115" s="9">
        <f>Table1[[#This Row],[Total Steam Consumption]]*950/1000</f>
        <v>0</v>
      </c>
      <c r="AO2115" s="9">
        <f>Table1[[#This Row],[Total HW Consumption]]</f>
        <v>0</v>
      </c>
      <c r="AP2115" s="9">
        <f>Table1[[#This Row],[Total CHW Consumption]]</f>
        <v>0</v>
      </c>
      <c r="AQ2115" s="9">
        <f>Table1[[#This Row],[Total DW Consumption]]*0</f>
        <v>0</v>
      </c>
      <c r="AR2115" s="9">
        <f>SUM(Table1[[#This Row],[Total Elec Energy]:[Total DW Energy]])</f>
        <v>0</v>
      </c>
      <c r="AS2115" s="7">
        <f>IFERROR(Table1[[#This Row],[Total Building Energy (kBTU)]]/Table1[[#This Row],[Building Area]],0)</f>
        <v>0</v>
      </c>
    </row>
    <row r="2116" spans="1:45" x14ac:dyDescent="0.25">
      <c r="A2116" s="4">
        <v>43952</v>
      </c>
      <c r="B2116" t="s">
        <v>79</v>
      </c>
      <c r="C2116">
        <f>VLOOKUP(Table1[[#This Row],[Building]],Building_Areas,2,FALSE)</f>
        <v>24894</v>
      </c>
      <c r="AF2116" s="9">
        <f>SUMIF(Table1[[#Headers],[Steam Consumption]:[CHW Consumption_2]], "Elec*",D2116:AE2116)</f>
        <v>0</v>
      </c>
      <c r="AG2116" s="9">
        <f>SUMIF(Table1[[#Headers],[Steam Consumption]:[CHW Consumption_2]], "Gas*",D2116:AE2116)</f>
        <v>0</v>
      </c>
      <c r="AH2116" s="9">
        <f>SUMIF(Table1[[#Headers],[Steam Consumption]:[CHW Consumption_2]], "Steam*",D2116:AE2116)</f>
        <v>0</v>
      </c>
      <c r="AI2116" s="9">
        <f>SUMIF(Table1[[#Headers],[Steam Consumption]:[CHW Consumption_2]], "HW *",D2116:AE2116)</f>
        <v>0</v>
      </c>
      <c r="AJ2116" s="9">
        <f>SUMIF(Table1[[#Headers],[Steam Consumption]:[CHW Consumption_2]], "CHW*",D2116:AE2116)</f>
        <v>0</v>
      </c>
      <c r="AK2116" s="9">
        <f>SUMIF(Table1[[#Headers],[Steam Consumption]:[CHW Consumption_2]], "DW*",D2116:AE2116)</f>
        <v>0</v>
      </c>
      <c r="AL2116" s="9">
        <f>Table1[[#This Row],[Total Elec Consumption]]*3.412</f>
        <v>0</v>
      </c>
      <c r="AM2116" s="9">
        <f>Table1[[#This Row],[Total Gas Consumption]]*1</f>
        <v>0</v>
      </c>
      <c r="AN2116" s="9">
        <f>Table1[[#This Row],[Total Steam Consumption]]*950/1000</f>
        <v>0</v>
      </c>
      <c r="AO2116" s="9">
        <f>Table1[[#This Row],[Total HW Consumption]]</f>
        <v>0</v>
      </c>
      <c r="AP2116" s="9">
        <f>Table1[[#This Row],[Total CHW Consumption]]</f>
        <v>0</v>
      </c>
      <c r="AQ2116" s="9">
        <f>Table1[[#This Row],[Total DW Consumption]]*0</f>
        <v>0</v>
      </c>
      <c r="AR2116" s="9">
        <f>SUM(Table1[[#This Row],[Total Elec Energy]:[Total DW Energy]])</f>
        <v>0</v>
      </c>
      <c r="AS2116" s="7">
        <f>IFERROR(Table1[[#This Row],[Total Building Energy (kBTU)]]/Table1[[#This Row],[Building Area]],0)</f>
        <v>0</v>
      </c>
    </row>
    <row r="2117" spans="1:45" x14ac:dyDescent="0.25">
      <c r="A2117" s="4">
        <v>43983</v>
      </c>
      <c r="B2117" t="s">
        <v>79</v>
      </c>
      <c r="C2117">
        <f>VLOOKUP(Table1[[#This Row],[Building]],Building_Areas,2,FALSE)</f>
        <v>24894</v>
      </c>
      <c r="E2117">
        <v>0</v>
      </c>
      <c r="F2117">
        <v>0</v>
      </c>
      <c r="G2117">
        <v>0</v>
      </c>
      <c r="J2117">
        <v>0</v>
      </c>
      <c r="AF2117" s="9">
        <f>SUMIF(Table1[[#Headers],[Steam Consumption]:[CHW Consumption_2]], "Elec*",D2117:AE2117)</f>
        <v>0</v>
      </c>
      <c r="AG2117" s="9">
        <f>SUMIF(Table1[[#Headers],[Steam Consumption]:[CHW Consumption_2]], "Gas*",D2117:AE2117)</f>
        <v>0</v>
      </c>
      <c r="AH2117" s="9">
        <f>SUMIF(Table1[[#Headers],[Steam Consumption]:[CHW Consumption_2]], "Steam*",D2117:AE2117)</f>
        <v>0</v>
      </c>
      <c r="AI2117" s="9">
        <f>SUMIF(Table1[[#Headers],[Steam Consumption]:[CHW Consumption_2]], "HW *",D2117:AE2117)</f>
        <v>0</v>
      </c>
      <c r="AJ2117" s="9">
        <f>SUMIF(Table1[[#Headers],[Steam Consumption]:[CHW Consumption_2]], "CHW*",D2117:AE2117)</f>
        <v>0</v>
      </c>
      <c r="AK2117" s="9">
        <f>SUMIF(Table1[[#Headers],[Steam Consumption]:[CHW Consumption_2]], "DW*",D2117:AE2117)</f>
        <v>0</v>
      </c>
      <c r="AL2117" s="9">
        <f>Table1[[#This Row],[Total Elec Consumption]]*3.412</f>
        <v>0</v>
      </c>
      <c r="AM2117" s="9">
        <f>Table1[[#This Row],[Total Gas Consumption]]*1</f>
        <v>0</v>
      </c>
      <c r="AN2117" s="9">
        <f>Table1[[#This Row],[Total Steam Consumption]]*950/1000</f>
        <v>0</v>
      </c>
      <c r="AO2117" s="9">
        <f>Table1[[#This Row],[Total HW Consumption]]</f>
        <v>0</v>
      </c>
      <c r="AP2117" s="9">
        <f>Table1[[#This Row],[Total CHW Consumption]]</f>
        <v>0</v>
      </c>
      <c r="AQ2117" s="9">
        <f>Table1[[#This Row],[Total DW Consumption]]*0</f>
        <v>0</v>
      </c>
      <c r="AR2117" s="9">
        <f>SUM(Table1[[#This Row],[Total Elec Energy]:[Total DW Energy]])</f>
        <v>0</v>
      </c>
      <c r="AS2117" s="7">
        <f>IFERROR(Table1[[#This Row],[Total Building Energy (kBTU)]]/Table1[[#This Row],[Building Area]],0)</f>
        <v>0</v>
      </c>
    </row>
    <row r="2118" spans="1:45" x14ac:dyDescent="0.25">
      <c r="A2118" s="4">
        <v>44013</v>
      </c>
      <c r="B2118" t="s">
        <v>79</v>
      </c>
      <c r="C2118">
        <f>VLOOKUP(Table1[[#This Row],[Building]],Building_Areas,2,FALSE)</f>
        <v>24894</v>
      </c>
      <c r="E2118">
        <v>0</v>
      </c>
      <c r="F2118">
        <v>0</v>
      </c>
      <c r="G2118">
        <v>0</v>
      </c>
      <c r="J2118">
        <v>0</v>
      </c>
      <c r="AF2118" s="9">
        <f>SUMIF(Table1[[#Headers],[Steam Consumption]:[CHW Consumption_2]], "Elec*",D2118:AE2118)</f>
        <v>0</v>
      </c>
      <c r="AG2118" s="9">
        <f>SUMIF(Table1[[#Headers],[Steam Consumption]:[CHW Consumption_2]], "Gas*",D2118:AE2118)</f>
        <v>0</v>
      </c>
      <c r="AH2118" s="9">
        <f>SUMIF(Table1[[#Headers],[Steam Consumption]:[CHW Consumption_2]], "Steam*",D2118:AE2118)</f>
        <v>0</v>
      </c>
      <c r="AI2118" s="9">
        <f>SUMIF(Table1[[#Headers],[Steam Consumption]:[CHW Consumption_2]], "HW *",D2118:AE2118)</f>
        <v>0</v>
      </c>
      <c r="AJ2118" s="9">
        <f>SUMIF(Table1[[#Headers],[Steam Consumption]:[CHW Consumption_2]], "CHW*",D2118:AE2118)</f>
        <v>0</v>
      </c>
      <c r="AK2118" s="9">
        <f>SUMIF(Table1[[#Headers],[Steam Consumption]:[CHW Consumption_2]], "DW*",D2118:AE2118)</f>
        <v>0</v>
      </c>
      <c r="AL2118" s="9">
        <f>Table1[[#This Row],[Total Elec Consumption]]*3.412</f>
        <v>0</v>
      </c>
      <c r="AM2118" s="9">
        <f>Table1[[#This Row],[Total Gas Consumption]]*1</f>
        <v>0</v>
      </c>
      <c r="AN2118" s="9">
        <f>Table1[[#This Row],[Total Steam Consumption]]*950/1000</f>
        <v>0</v>
      </c>
      <c r="AO2118" s="9">
        <f>Table1[[#This Row],[Total HW Consumption]]</f>
        <v>0</v>
      </c>
      <c r="AP2118" s="9">
        <f>Table1[[#This Row],[Total CHW Consumption]]</f>
        <v>0</v>
      </c>
      <c r="AQ2118" s="9">
        <f>Table1[[#This Row],[Total DW Consumption]]*0</f>
        <v>0</v>
      </c>
      <c r="AR2118" s="9">
        <f>SUM(Table1[[#This Row],[Total Elec Energy]:[Total DW Energy]])</f>
        <v>0</v>
      </c>
      <c r="AS2118" s="7">
        <f>IFERROR(Table1[[#This Row],[Total Building Energy (kBTU)]]/Table1[[#This Row],[Building Area]],0)</f>
        <v>0</v>
      </c>
    </row>
    <row r="2119" spans="1:45" x14ac:dyDescent="0.25">
      <c r="A2119" s="4">
        <v>44044</v>
      </c>
      <c r="B2119" t="s">
        <v>79</v>
      </c>
      <c r="C2119">
        <f>VLOOKUP(Table1[[#This Row],[Building]],Building_Areas,2,FALSE)</f>
        <v>24894</v>
      </c>
      <c r="E2119">
        <v>0</v>
      </c>
      <c r="F2119">
        <v>0</v>
      </c>
      <c r="G2119">
        <v>0</v>
      </c>
      <c r="J2119">
        <v>0</v>
      </c>
      <c r="AF2119" s="9">
        <f>SUMIF(Table1[[#Headers],[Steam Consumption]:[CHW Consumption_2]], "Elec*",D2119:AE2119)</f>
        <v>0</v>
      </c>
      <c r="AG2119" s="9">
        <f>SUMIF(Table1[[#Headers],[Steam Consumption]:[CHW Consumption_2]], "Gas*",D2119:AE2119)</f>
        <v>0</v>
      </c>
      <c r="AH2119" s="9">
        <f>SUMIF(Table1[[#Headers],[Steam Consumption]:[CHW Consumption_2]], "Steam*",D2119:AE2119)</f>
        <v>0</v>
      </c>
      <c r="AI2119" s="9">
        <f>SUMIF(Table1[[#Headers],[Steam Consumption]:[CHW Consumption_2]], "HW *",D2119:AE2119)</f>
        <v>0</v>
      </c>
      <c r="AJ2119" s="9">
        <f>SUMIF(Table1[[#Headers],[Steam Consumption]:[CHW Consumption_2]], "CHW*",D2119:AE2119)</f>
        <v>0</v>
      </c>
      <c r="AK2119" s="9">
        <f>SUMIF(Table1[[#Headers],[Steam Consumption]:[CHW Consumption_2]], "DW*",D2119:AE2119)</f>
        <v>0</v>
      </c>
      <c r="AL2119" s="9">
        <f>Table1[[#This Row],[Total Elec Consumption]]*3.412</f>
        <v>0</v>
      </c>
      <c r="AM2119" s="9">
        <f>Table1[[#This Row],[Total Gas Consumption]]*1</f>
        <v>0</v>
      </c>
      <c r="AN2119" s="9">
        <f>Table1[[#This Row],[Total Steam Consumption]]*950/1000</f>
        <v>0</v>
      </c>
      <c r="AO2119" s="9">
        <f>Table1[[#This Row],[Total HW Consumption]]</f>
        <v>0</v>
      </c>
      <c r="AP2119" s="9">
        <f>Table1[[#This Row],[Total CHW Consumption]]</f>
        <v>0</v>
      </c>
      <c r="AQ2119" s="9">
        <f>Table1[[#This Row],[Total DW Consumption]]*0</f>
        <v>0</v>
      </c>
      <c r="AR2119" s="9">
        <f>SUM(Table1[[#This Row],[Total Elec Energy]:[Total DW Energy]])</f>
        <v>0</v>
      </c>
      <c r="AS2119" s="7">
        <f>IFERROR(Table1[[#This Row],[Total Building Energy (kBTU)]]/Table1[[#This Row],[Building Area]],0)</f>
        <v>0</v>
      </c>
    </row>
    <row r="2120" spans="1:45" x14ac:dyDescent="0.25">
      <c r="A2120" s="4">
        <v>44075</v>
      </c>
      <c r="B2120" t="s">
        <v>79</v>
      </c>
      <c r="C2120">
        <f>VLOOKUP(Table1[[#This Row],[Building]],Building_Areas,2,FALSE)</f>
        <v>24894</v>
      </c>
      <c r="AF2120" s="9">
        <f>SUMIF(Table1[[#Headers],[Steam Consumption]:[CHW Consumption_2]], "Elec*",D2120:AE2120)</f>
        <v>0</v>
      </c>
      <c r="AG2120" s="9">
        <f>SUMIF(Table1[[#Headers],[Steam Consumption]:[CHW Consumption_2]], "Gas*",D2120:AE2120)</f>
        <v>0</v>
      </c>
      <c r="AH2120" s="9">
        <f>SUMIF(Table1[[#Headers],[Steam Consumption]:[CHW Consumption_2]], "Steam*",D2120:AE2120)</f>
        <v>0</v>
      </c>
      <c r="AI2120" s="9">
        <f>SUMIF(Table1[[#Headers],[Steam Consumption]:[CHW Consumption_2]], "HW *",D2120:AE2120)</f>
        <v>0</v>
      </c>
      <c r="AJ2120" s="9">
        <f>SUMIF(Table1[[#Headers],[Steam Consumption]:[CHW Consumption_2]], "CHW*",D2120:AE2120)</f>
        <v>0</v>
      </c>
      <c r="AK2120" s="9">
        <f>SUMIF(Table1[[#Headers],[Steam Consumption]:[CHW Consumption_2]], "DW*",D2120:AE2120)</f>
        <v>0</v>
      </c>
      <c r="AL2120" s="9">
        <f>Table1[[#This Row],[Total Elec Consumption]]*3.412</f>
        <v>0</v>
      </c>
      <c r="AM2120" s="9">
        <f>Table1[[#This Row],[Total Gas Consumption]]*1</f>
        <v>0</v>
      </c>
      <c r="AN2120" s="9">
        <f>Table1[[#This Row],[Total Steam Consumption]]*950/1000</f>
        <v>0</v>
      </c>
      <c r="AO2120" s="9">
        <f>Table1[[#This Row],[Total HW Consumption]]</f>
        <v>0</v>
      </c>
      <c r="AP2120" s="9">
        <f>Table1[[#This Row],[Total CHW Consumption]]</f>
        <v>0</v>
      </c>
      <c r="AQ2120" s="9">
        <f>Table1[[#This Row],[Total DW Consumption]]*0</f>
        <v>0</v>
      </c>
      <c r="AR2120" s="9">
        <f>SUM(Table1[[#This Row],[Total Elec Energy]:[Total DW Energy]])</f>
        <v>0</v>
      </c>
      <c r="AS2120" s="7">
        <f>IFERROR(Table1[[#This Row],[Total Building Energy (kBTU)]]/Table1[[#This Row],[Building Area]],0)</f>
        <v>0</v>
      </c>
    </row>
    <row r="2121" spans="1:45" x14ac:dyDescent="0.25">
      <c r="A2121" s="4">
        <v>44105</v>
      </c>
      <c r="B2121" t="s">
        <v>79</v>
      </c>
      <c r="C2121">
        <f>VLOOKUP(Table1[[#This Row],[Building]],Building_Areas,2,FALSE)</f>
        <v>24894</v>
      </c>
      <c r="AF2121" s="9">
        <f>SUMIF(Table1[[#Headers],[Steam Consumption]:[CHW Consumption_2]], "Elec*",D2121:AE2121)</f>
        <v>0</v>
      </c>
      <c r="AG2121" s="9">
        <f>SUMIF(Table1[[#Headers],[Steam Consumption]:[CHW Consumption_2]], "Gas*",D2121:AE2121)</f>
        <v>0</v>
      </c>
      <c r="AH2121" s="9">
        <f>SUMIF(Table1[[#Headers],[Steam Consumption]:[CHW Consumption_2]], "Steam*",D2121:AE2121)</f>
        <v>0</v>
      </c>
      <c r="AI2121" s="9">
        <f>SUMIF(Table1[[#Headers],[Steam Consumption]:[CHW Consumption_2]], "HW *",D2121:AE2121)</f>
        <v>0</v>
      </c>
      <c r="AJ2121" s="9">
        <f>SUMIF(Table1[[#Headers],[Steam Consumption]:[CHW Consumption_2]], "CHW*",D2121:AE2121)</f>
        <v>0</v>
      </c>
      <c r="AK2121" s="9">
        <f>SUMIF(Table1[[#Headers],[Steam Consumption]:[CHW Consumption_2]], "DW*",D2121:AE2121)</f>
        <v>0</v>
      </c>
      <c r="AL2121" s="9">
        <f>Table1[[#This Row],[Total Elec Consumption]]*3.412</f>
        <v>0</v>
      </c>
      <c r="AM2121" s="9">
        <f>Table1[[#This Row],[Total Gas Consumption]]*1</f>
        <v>0</v>
      </c>
      <c r="AN2121" s="9">
        <f>Table1[[#This Row],[Total Steam Consumption]]*950/1000</f>
        <v>0</v>
      </c>
      <c r="AO2121" s="9">
        <f>Table1[[#This Row],[Total HW Consumption]]</f>
        <v>0</v>
      </c>
      <c r="AP2121" s="9">
        <f>Table1[[#This Row],[Total CHW Consumption]]</f>
        <v>0</v>
      </c>
      <c r="AQ2121" s="9">
        <f>Table1[[#This Row],[Total DW Consumption]]*0</f>
        <v>0</v>
      </c>
      <c r="AR2121" s="9">
        <f>SUM(Table1[[#This Row],[Total Elec Energy]:[Total DW Energy]])</f>
        <v>0</v>
      </c>
      <c r="AS2121" s="7">
        <f>IFERROR(Table1[[#This Row],[Total Building Energy (kBTU)]]/Table1[[#This Row],[Building Area]],0)</f>
        <v>0</v>
      </c>
    </row>
    <row r="2122" spans="1:45" x14ac:dyDescent="0.25">
      <c r="A2122" s="4">
        <v>44136</v>
      </c>
      <c r="B2122" t="s">
        <v>79</v>
      </c>
      <c r="C2122">
        <f>VLOOKUP(Table1[[#This Row],[Building]],Building_Areas,2,FALSE)</f>
        <v>24894</v>
      </c>
      <c r="E2122">
        <v>0</v>
      </c>
      <c r="F2122">
        <v>0</v>
      </c>
      <c r="G2122">
        <v>0</v>
      </c>
      <c r="J2122">
        <v>0</v>
      </c>
      <c r="AF2122" s="9">
        <f>SUMIF(Table1[[#Headers],[Steam Consumption]:[CHW Consumption_2]], "Elec*",D2122:AE2122)</f>
        <v>0</v>
      </c>
      <c r="AG2122" s="9">
        <f>SUMIF(Table1[[#Headers],[Steam Consumption]:[CHW Consumption_2]], "Gas*",D2122:AE2122)</f>
        <v>0</v>
      </c>
      <c r="AH2122" s="9">
        <f>SUMIF(Table1[[#Headers],[Steam Consumption]:[CHW Consumption_2]], "Steam*",D2122:AE2122)</f>
        <v>0</v>
      </c>
      <c r="AI2122" s="9">
        <f>SUMIF(Table1[[#Headers],[Steam Consumption]:[CHW Consumption_2]], "HW *",D2122:AE2122)</f>
        <v>0</v>
      </c>
      <c r="AJ2122" s="9">
        <f>SUMIF(Table1[[#Headers],[Steam Consumption]:[CHW Consumption_2]], "CHW*",D2122:AE2122)</f>
        <v>0</v>
      </c>
      <c r="AK2122" s="9">
        <f>SUMIF(Table1[[#Headers],[Steam Consumption]:[CHW Consumption_2]], "DW*",D2122:AE2122)</f>
        <v>0</v>
      </c>
      <c r="AL2122" s="9">
        <f>Table1[[#This Row],[Total Elec Consumption]]*3.412</f>
        <v>0</v>
      </c>
      <c r="AM2122" s="9">
        <f>Table1[[#This Row],[Total Gas Consumption]]*1</f>
        <v>0</v>
      </c>
      <c r="AN2122" s="9">
        <f>Table1[[#This Row],[Total Steam Consumption]]*950/1000</f>
        <v>0</v>
      </c>
      <c r="AO2122" s="9">
        <f>Table1[[#This Row],[Total HW Consumption]]</f>
        <v>0</v>
      </c>
      <c r="AP2122" s="9">
        <f>Table1[[#This Row],[Total CHW Consumption]]</f>
        <v>0</v>
      </c>
      <c r="AQ2122" s="9">
        <f>Table1[[#This Row],[Total DW Consumption]]*0</f>
        <v>0</v>
      </c>
      <c r="AR2122" s="9">
        <f>SUM(Table1[[#This Row],[Total Elec Energy]:[Total DW Energy]])</f>
        <v>0</v>
      </c>
      <c r="AS2122" s="7">
        <f>IFERROR(Table1[[#This Row],[Total Building Energy (kBTU)]]/Table1[[#This Row],[Building Area]],0)</f>
        <v>0</v>
      </c>
    </row>
    <row r="2123" spans="1:45" x14ac:dyDescent="0.25">
      <c r="A2123" s="4">
        <v>44166</v>
      </c>
      <c r="B2123" t="s">
        <v>79</v>
      </c>
      <c r="C2123">
        <f>VLOOKUP(Table1[[#This Row],[Building]],Building_Areas,2,FALSE)</f>
        <v>24894</v>
      </c>
      <c r="E2123">
        <v>0</v>
      </c>
      <c r="F2123">
        <v>0</v>
      </c>
      <c r="G2123">
        <v>0</v>
      </c>
      <c r="J2123">
        <v>0</v>
      </c>
      <c r="AF2123" s="9">
        <f>SUMIF(Table1[[#Headers],[Steam Consumption]:[CHW Consumption_2]], "Elec*",D2123:AE2123)</f>
        <v>0</v>
      </c>
      <c r="AG2123" s="9">
        <f>SUMIF(Table1[[#Headers],[Steam Consumption]:[CHW Consumption_2]], "Gas*",D2123:AE2123)</f>
        <v>0</v>
      </c>
      <c r="AH2123" s="9">
        <f>SUMIF(Table1[[#Headers],[Steam Consumption]:[CHW Consumption_2]], "Steam*",D2123:AE2123)</f>
        <v>0</v>
      </c>
      <c r="AI2123" s="9">
        <f>SUMIF(Table1[[#Headers],[Steam Consumption]:[CHW Consumption_2]], "HW *",D2123:AE2123)</f>
        <v>0</v>
      </c>
      <c r="AJ2123" s="9">
        <f>SUMIF(Table1[[#Headers],[Steam Consumption]:[CHW Consumption_2]], "CHW*",D2123:AE2123)</f>
        <v>0</v>
      </c>
      <c r="AK2123" s="9">
        <f>SUMIF(Table1[[#Headers],[Steam Consumption]:[CHW Consumption_2]], "DW*",D2123:AE2123)</f>
        <v>0</v>
      </c>
      <c r="AL2123" s="9">
        <f>Table1[[#This Row],[Total Elec Consumption]]*3.412</f>
        <v>0</v>
      </c>
      <c r="AM2123" s="9">
        <f>Table1[[#This Row],[Total Gas Consumption]]*1</f>
        <v>0</v>
      </c>
      <c r="AN2123" s="9">
        <f>Table1[[#This Row],[Total Steam Consumption]]*950/1000</f>
        <v>0</v>
      </c>
      <c r="AO2123" s="9">
        <f>Table1[[#This Row],[Total HW Consumption]]</f>
        <v>0</v>
      </c>
      <c r="AP2123" s="9">
        <f>Table1[[#This Row],[Total CHW Consumption]]</f>
        <v>0</v>
      </c>
      <c r="AQ2123" s="9">
        <f>Table1[[#This Row],[Total DW Consumption]]*0</f>
        <v>0</v>
      </c>
      <c r="AR2123" s="9">
        <f>SUM(Table1[[#This Row],[Total Elec Energy]:[Total DW Energy]])</f>
        <v>0</v>
      </c>
      <c r="AS2123" s="7">
        <f>IFERROR(Table1[[#This Row],[Total Building Energy (kBTU)]]/Table1[[#This Row],[Building Area]],0)</f>
        <v>0</v>
      </c>
    </row>
    <row r="2124" spans="1:45" x14ac:dyDescent="0.25">
      <c r="A2124" s="4">
        <v>44197</v>
      </c>
      <c r="B2124" t="s">
        <v>79</v>
      </c>
      <c r="C2124">
        <f>VLOOKUP(Table1[[#This Row],[Building]],Building_Areas,2,FALSE)</f>
        <v>24894</v>
      </c>
      <c r="E2124">
        <v>0</v>
      </c>
      <c r="F2124">
        <v>0</v>
      </c>
      <c r="G2124">
        <v>0</v>
      </c>
      <c r="J2124">
        <v>0</v>
      </c>
      <c r="AF2124" s="9">
        <f>SUMIF(Table1[[#Headers],[Steam Consumption]:[CHW Consumption_2]], "Elec*",D2124:AE2124)</f>
        <v>0</v>
      </c>
      <c r="AG2124" s="9">
        <f>SUMIF(Table1[[#Headers],[Steam Consumption]:[CHW Consumption_2]], "Gas*",D2124:AE2124)</f>
        <v>0</v>
      </c>
      <c r="AH2124" s="9">
        <f>SUMIF(Table1[[#Headers],[Steam Consumption]:[CHW Consumption_2]], "Steam*",D2124:AE2124)</f>
        <v>0</v>
      </c>
      <c r="AI2124" s="9">
        <f>SUMIF(Table1[[#Headers],[Steam Consumption]:[CHW Consumption_2]], "HW *",D2124:AE2124)</f>
        <v>0</v>
      </c>
      <c r="AJ2124" s="9">
        <f>SUMIF(Table1[[#Headers],[Steam Consumption]:[CHW Consumption_2]], "CHW*",D2124:AE2124)</f>
        <v>0</v>
      </c>
      <c r="AK2124" s="9">
        <f>SUMIF(Table1[[#Headers],[Steam Consumption]:[CHW Consumption_2]], "DW*",D2124:AE2124)</f>
        <v>0</v>
      </c>
      <c r="AL2124" s="9">
        <f>Table1[[#This Row],[Total Elec Consumption]]*3.412</f>
        <v>0</v>
      </c>
      <c r="AM2124" s="9">
        <f>Table1[[#This Row],[Total Gas Consumption]]*1</f>
        <v>0</v>
      </c>
      <c r="AN2124" s="9">
        <f>Table1[[#This Row],[Total Steam Consumption]]*950/1000</f>
        <v>0</v>
      </c>
      <c r="AO2124" s="9">
        <f>Table1[[#This Row],[Total HW Consumption]]</f>
        <v>0</v>
      </c>
      <c r="AP2124" s="9">
        <f>Table1[[#This Row],[Total CHW Consumption]]</f>
        <v>0</v>
      </c>
      <c r="AQ2124" s="9">
        <f>Table1[[#This Row],[Total DW Consumption]]*0</f>
        <v>0</v>
      </c>
      <c r="AR2124" s="9">
        <f>SUM(Table1[[#This Row],[Total Elec Energy]:[Total DW Energy]])</f>
        <v>0</v>
      </c>
      <c r="AS2124" s="7">
        <f>IFERROR(Table1[[#This Row],[Total Building Energy (kBTU)]]/Table1[[#This Row],[Building Area]],0)</f>
        <v>0</v>
      </c>
    </row>
    <row r="2125" spans="1:45" x14ac:dyDescent="0.25">
      <c r="A2125" s="4">
        <v>44228</v>
      </c>
      <c r="B2125" t="s">
        <v>79</v>
      </c>
      <c r="C2125">
        <f>VLOOKUP(Table1[[#This Row],[Building]],Building_Areas,2,FALSE)</f>
        <v>24894</v>
      </c>
      <c r="E2125">
        <v>0</v>
      </c>
      <c r="F2125">
        <v>0</v>
      </c>
      <c r="G2125">
        <v>0</v>
      </c>
      <c r="J2125">
        <v>0</v>
      </c>
      <c r="AF2125" s="9">
        <f>SUMIF(Table1[[#Headers],[Steam Consumption]:[CHW Consumption_2]], "Elec*",D2125:AE2125)</f>
        <v>0</v>
      </c>
      <c r="AG2125" s="9">
        <f>SUMIF(Table1[[#Headers],[Steam Consumption]:[CHW Consumption_2]], "Gas*",D2125:AE2125)</f>
        <v>0</v>
      </c>
      <c r="AH2125" s="9">
        <f>SUMIF(Table1[[#Headers],[Steam Consumption]:[CHW Consumption_2]], "Steam*",D2125:AE2125)</f>
        <v>0</v>
      </c>
      <c r="AI2125" s="9">
        <f>SUMIF(Table1[[#Headers],[Steam Consumption]:[CHW Consumption_2]], "HW *",D2125:AE2125)</f>
        <v>0</v>
      </c>
      <c r="AJ2125" s="9">
        <f>SUMIF(Table1[[#Headers],[Steam Consumption]:[CHW Consumption_2]], "CHW*",D2125:AE2125)</f>
        <v>0</v>
      </c>
      <c r="AK2125" s="9">
        <f>SUMIF(Table1[[#Headers],[Steam Consumption]:[CHW Consumption_2]], "DW*",D2125:AE2125)</f>
        <v>0</v>
      </c>
      <c r="AL2125" s="9">
        <f>Table1[[#This Row],[Total Elec Consumption]]*3.412</f>
        <v>0</v>
      </c>
      <c r="AM2125" s="9">
        <f>Table1[[#This Row],[Total Gas Consumption]]*1</f>
        <v>0</v>
      </c>
      <c r="AN2125" s="9">
        <f>Table1[[#This Row],[Total Steam Consumption]]*950/1000</f>
        <v>0</v>
      </c>
      <c r="AO2125" s="9">
        <f>Table1[[#This Row],[Total HW Consumption]]</f>
        <v>0</v>
      </c>
      <c r="AP2125" s="9">
        <f>Table1[[#This Row],[Total CHW Consumption]]</f>
        <v>0</v>
      </c>
      <c r="AQ2125" s="9">
        <f>Table1[[#This Row],[Total DW Consumption]]*0</f>
        <v>0</v>
      </c>
      <c r="AR2125" s="9">
        <f>SUM(Table1[[#This Row],[Total Elec Energy]:[Total DW Energy]])</f>
        <v>0</v>
      </c>
      <c r="AS2125" s="7">
        <f>IFERROR(Table1[[#This Row],[Total Building Energy (kBTU)]]/Table1[[#This Row],[Building Area]],0)</f>
        <v>0</v>
      </c>
    </row>
    <row r="2126" spans="1:45" x14ac:dyDescent="0.25">
      <c r="A2126" s="4">
        <v>44256</v>
      </c>
      <c r="B2126" t="s">
        <v>79</v>
      </c>
      <c r="C2126">
        <f>VLOOKUP(Table1[[#This Row],[Building]],Building_Areas,2,FALSE)</f>
        <v>24894</v>
      </c>
      <c r="E2126">
        <v>0</v>
      </c>
      <c r="F2126">
        <v>0</v>
      </c>
      <c r="G2126">
        <v>0</v>
      </c>
      <c r="J2126">
        <v>0</v>
      </c>
      <c r="AF2126" s="9">
        <f>SUMIF(Table1[[#Headers],[Steam Consumption]:[CHW Consumption_2]], "Elec*",D2126:AE2126)</f>
        <v>0</v>
      </c>
      <c r="AG2126" s="9">
        <f>SUMIF(Table1[[#Headers],[Steam Consumption]:[CHW Consumption_2]], "Gas*",D2126:AE2126)</f>
        <v>0</v>
      </c>
      <c r="AH2126" s="9">
        <f>SUMIF(Table1[[#Headers],[Steam Consumption]:[CHW Consumption_2]], "Steam*",D2126:AE2126)</f>
        <v>0</v>
      </c>
      <c r="AI2126" s="9">
        <f>SUMIF(Table1[[#Headers],[Steam Consumption]:[CHW Consumption_2]], "HW *",D2126:AE2126)</f>
        <v>0</v>
      </c>
      <c r="AJ2126" s="9">
        <f>SUMIF(Table1[[#Headers],[Steam Consumption]:[CHW Consumption_2]], "CHW*",D2126:AE2126)</f>
        <v>0</v>
      </c>
      <c r="AK2126" s="9">
        <f>SUMIF(Table1[[#Headers],[Steam Consumption]:[CHW Consumption_2]], "DW*",D2126:AE2126)</f>
        <v>0</v>
      </c>
      <c r="AL2126" s="9">
        <f>Table1[[#This Row],[Total Elec Consumption]]*3.412</f>
        <v>0</v>
      </c>
      <c r="AM2126" s="9">
        <f>Table1[[#This Row],[Total Gas Consumption]]*1</f>
        <v>0</v>
      </c>
      <c r="AN2126" s="9">
        <f>Table1[[#This Row],[Total Steam Consumption]]*950/1000</f>
        <v>0</v>
      </c>
      <c r="AO2126" s="9">
        <f>Table1[[#This Row],[Total HW Consumption]]</f>
        <v>0</v>
      </c>
      <c r="AP2126" s="9">
        <f>Table1[[#This Row],[Total CHW Consumption]]</f>
        <v>0</v>
      </c>
      <c r="AQ2126" s="9">
        <f>Table1[[#This Row],[Total DW Consumption]]*0</f>
        <v>0</v>
      </c>
      <c r="AR2126" s="9">
        <f>SUM(Table1[[#This Row],[Total Elec Energy]:[Total DW Energy]])</f>
        <v>0</v>
      </c>
      <c r="AS2126" s="7">
        <f>IFERROR(Table1[[#This Row],[Total Building Energy (kBTU)]]/Table1[[#This Row],[Building Area]],0)</f>
        <v>0</v>
      </c>
    </row>
    <row r="2127" spans="1:45" x14ac:dyDescent="0.25">
      <c r="A2127" s="4">
        <v>44287</v>
      </c>
      <c r="B2127" t="s">
        <v>79</v>
      </c>
      <c r="C2127">
        <f>VLOOKUP(Table1[[#This Row],[Building]],Building_Areas,2,FALSE)</f>
        <v>24894</v>
      </c>
      <c r="AF2127" s="9">
        <f>SUMIF(Table1[[#Headers],[Steam Consumption]:[CHW Consumption_2]], "Elec*",D2127:AE2127)</f>
        <v>0</v>
      </c>
      <c r="AG2127" s="9">
        <f>SUMIF(Table1[[#Headers],[Steam Consumption]:[CHW Consumption_2]], "Gas*",D2127:AE2127)</f>
        <v>0</v>
      </c>
      <c r="AH2127" s="9">
        <f>SUMIF(Table1[[#Headers],[Steam Consumption]:[CHW Consumption_2]], "Steam*",D2127:AE2127)</f>
        <v>0</v>
      </c>
      <c r="AI2127" s="9">
        <f>SUMIF(Table1[[#Headers],[Steam Consumption]:[CHW Consumption_2]], "HW *",D2127:AE2127)</f>
        <v>0</v>
      </c>
      <c r="AJ2127" s="9">
        <f>SUMIF(Table1[[#Headers],[Steam Consumption]:[CHW Consumption_2]], "CHW*",D2127:AE2127)</f>
        <v>0</v>
      </c>
      <c r="AK2127" s="9">
        <f>SUMIF(Table1[[#Headers],[Steam Consumption]:[CHW Consumption_2]], "DW*",D2127:AE2127)</f>
        <v>0</v>
      </c>
      <c r="AL2127" s="9">
        <f>Table1[[#This Row],[Total Elec Consumption]]*3.412</f>
        <v>0</v>
      </c>
      <c r="AM2127" s="9">
        <f>Table1[[#This Row],[Total Gas Consumption]]*1</f>
        <v>0</v>
      </c>
      <c r="AN2127" s="9">
        <f>Table1[[#This Row],[Total Steam Consumption]]*950/1000</f>
        <v>0</v>
      </c>
      <c r="AO2127" s="9">
        <f>Table1[[#This Row],[Total HW Consumption]]</f>
        <v>0</v>
      </c>
      <c r="AP2127" s="9">
        <f>Table1[[#This Row],[Total CHW Consumption]]</f>
        <v>0</v>
      </c>
      <c r="AQ2127" s="9">
        <f>Table1[[#This Row],[Total DW Consumption]]*0</f>
        <v>0</v>
      </c>
      <c r="AR2127" s="9">
        <f>SUM(Table1[[#This Row],[Total Elec Energy]:[Total DW Energy]])</f>
        <v>0</v>
      </c>
      <c r="AS2127" s="7">
        <f>IFERROR(Table1[[#This Row],[Total Building Energy (kBTU)]]/Table1[[#This Row],[Building Area]],0)</f>
        <v>0</v>
      </c>
    </row>
    <row r="2128" spans="1:45" x14ac:dyDescent="0.25">
      <c r="A2128" s="4">
        <v>44317</v>
      </c>
      <c r="B2128" t="s">
        <v>79</v>
      </c>
      <c r="C2128">
        <f>VLOOKUP(Table1[[#This Row],[Building]],Building_Areas,2,FALSE)</f>
        <v>24894</v>
      </c>
      <c r="AF2128" s="9">
        <f>SUMIF(Table1[[#Headers],[Steam Consumption]:[CHW Consumption_2]], "Elec*",D2128:AE2128)</f>
        <v>0</v>
      </c>
      <c r="AG2128" s="9">
        <f>SUMIF(Table1[[#Headers],[Steam Consumption]:[CHW Consumption_2]], "Gas*",D2128:AE2128)</f>
        <v>0</v>
      </c>
      <c r="AH2128" s="9">
        <f>SUMIF(Table1[[#Headers],[Steam Consumption]:[CHW Consumption_2]], "Steam*",D2128:AE2128)</f>
        <v>0</v>
      </c>
      <c r="AI2128" s="9">
        <f>SUMIF(Table1[[#Headers],[Steam Consumption]:[CHW Consumption_2]], "HW *",D2128:AE2128)</f>
        <v>0</v>
      </c>
      <c r="AJ2128" s="9">
        <f>SUMIF(Table1[[#Headers],[Steam Consumption]:[CHW Consumption_2]], "CHW*",D2128:AE2128)</f>
        <v>0</v>
      </c>
      <c r="AK2128" s="9">
        <f>SUMIF(Table1[[#Headers],[Steam Consumption]:[CHW Consumption_2]], "DW*",D2128:AE2128)</f>
        <v>0</v>
      </c>
      <c r="AL2128" s="9">
        <f>Table1[[#This Row],[Total Elec Consumption]]*3.412</f>
        <v>0</v>
      </c>
      <c r="AM2128" s="9">
        <f>Table1[[#This Row],[Total Gas Consumption]]*1</f>
        <v>0</v>
      </c>
      <c r="AN2128" s="9">
        <f>Table1[[#This Row],[Total Steam Consumption]]*950/1000</f>
        <v>0</v>
      </c>
      <c r="AO2128" s="9">
        <f>Table1[[#This Row],[Total HW Consumption]]</f>
        <v>0</v>
      </c>
      <c r="AP2128" s="9">
        <f>Table1[[#This Row],[Total CHW Consumption]]</f>
        <v>0</v>
      </c>
      <c r="AQ2128" s="9">
        <f>Table1[[#This Row],[Total DW Consumption]]*0</f>
        <v>0</v>
      </c>
      <c r="AR2128" s="9">
        <f>SUM(Table1[[#This Row],[Total Elec Energy]:[Total DW Energy]])</f>
        <v>0</v>
      </c>
      <c r="AS2128" s="7">
        <f>IFERROR(Table1[[#This Row],[Total Building Energy (kBTU)]]/Table1[[#This Row],[Building Area]],0)</f>
        <v>0</v>
      </c>
    </row>
    <row r="2129" spans="1:45" x14ac:dyDescent="0.25">
      <c r="A2129" s="4">
        <v>44348</v>
      </c>
      <c r="B2129" t="s">
        <v>79</v>
      </c>
      <c r="C2129">
        <f>VLOOKUP(Table1[[#This Row],[Building]],Building_Areas,2,FALSE)</f>
        <v>24894</v>
      </c>
      <c r="AF2129" s="9">
        <f>SUMIF(Table1[[#Headers],[Steam Consumption]:[CHW Consumption_2]], "Elec*",D2129:AE2129)</f>
        <v>0</v>
      </c>
      <c r="AG2129" s="9">
        <f>SUMIF(Table1[[#Headers],[Steam Consumption]:[CHW Consumption_2]], "Gas*",D2129:AE2129)</f>
        <v>0</v>
      </c>
      <c r="AH2129" s="9">
        <f>SUMIF(Table1[[#Headers],[Steam Consumption]:[CHW Consumption_2]], "Steam*",D2129:AE2129)</f>
        <v>0</v>
      </c>
      <c r="AI2129" s="9">
        <f>SUMIF(Table1[[#Headers],[Steam Consumption]:[CHW Consumption_2]], "HW *",D2129:AE2129)</f>
        <v>0</v>
      </c>
      <c r="AJ2129" s="9">
        <f>SUMIF(Table1[[#Headers],[Steam Consumption]:[CHW Consumption_2]], "CHW*",D2129:AE2129)</f>
        <v>0</v>
      </c>
      <c r="AK2129" s="9">
        <f>SUMIF(Table1[[#Headers],[Steam Consumption]:[CHW Consumption_2]], "DW*",D2129:AE2129)</f>
        <v>0</v>
      </c>
      <c r="AL2129" s="9">
        <f>Table1[[#This Row],[Total Elec Consumption]]*3.412</f>
        <v>0</v>
      </c>
      <c r="AM2129" s="9">
        <f>Table1[[#This Row],[Total Gas Consumption]]*1</f>
        <v>0</v>
      </c>
      <c r="AN2129" s="9">
        <f>Table1[[#This Row],[Total Steam Consumption]]*950/1000</f>
        <v>0</v>
      </c>
      <c r="AO2129" s="9">
        <f>Table1[[#This Row],[Total HW Consumption]]</f>
        <v>0</v>
      </c>
      <c r="AP2129" s="9">
        <f>Table1[[#This Row],[Total CHW Consumption]]</f>
        <v>0</v>
      </c>
      <c r="AQ2129" s="9">
        <f>Table1[[#This Row],[Total DW Consumption]]*0</f>
        <v>0</v>
      </c>
      <c r="AR2129" s="9">
        <f>SUM(Table1[[#This Row],[Total Elec Energy]:[Total DW Energy]])</f>
        <v>0</v>
      </c>
      <c r="AS2129" s="7">
        <f>IFERROR(Table1[[#This Row],[Total Building Energy (kBTU)]]/Table1[[#This Row],[Building Area]],0)</f>
        <v>0</v>
      </c>
    </row>
    <row r="2130" spans="1:45" x14ac:dyDescent="0.25">
      <c r="A2130" s="4">
        <v>44378</v>
      </c>
      <c r="B2130" t="s">
        <v>79</v>
      </c>
      <c r="C2130">
        <f>VLOOKUP(Table1[[#This Row],[Building]],Building_Areas,2,FALSE)</f>
        <v>24894</v>
      </c>
      <c r="AF2130" s="9">
        <f>SUMIF(Table1[[#Headers],[Steam Consumption]:[CHW Consumption_2]], "Elec*",D2130:AE2130)</f>
        <v>0</v>
      </c>
      <c r="AG2130" s="9">
        <f>SUMIF(Table1[[#Headers],[Steam Consumption]:[CHW Consumption_2]], "Gas*",D2130:AE2130)</f>
        <v>0</v>
      </c>
      <c r="AH2130" s="9">
        <f>SUMIF(Table1[[#Headers],[Steam Consumption]:[CHW Consumption_2]], "Steam*",D2130:AE2130)</f>
        <v>0</v>
      </c>
      <c r="AI2130" s="9">
        <f>SUMIF(Table1[[#Headers],[Steam Consumption]:[CHW Consumption_2]], "HW *",D2130:AE2130)</f>
        <v>0</v>
      </c>
      <c r="AJ2130" s="9">
        <f>SUMIF(Table1[[#Headers],[Steam Consumption]:[CHW Consumption_2]], "CHW*",D2130:AE2130)</f>
        <v>0</v>
      </c>
      <c r="AK2130" s="9">
        <f>SUMIF(Table1[[#Headers],[Steam Consumption]:[CHW Consumption_2]], "DW*",D2130:AE2130)</f>
        <v>0</v>
      </c>
      <c r="AL2130" s="9">
        <f>Table1[[#This Row],[Total Elec Consumption]]*3.412</f>
        <v>0</v>
      </c>
      <c r="AM2130" s="9">
        <f>Table1[[#This Row],[Total Gas Consumption]]*1</f>
        <v>0</v>
      </c>
      <c r="AN2130" s="9">
        <f>Table1[[#This Row],[Total Steam Consumption]]*950/1000</f>
        <v>0</v>
      </c>
      <c r="AO2130" s="9">
        <f>Table1[[#This Row],[Total HW Consumption]]</f>
        <v>0</v>
      </c>
      <c r="AP2130" s="9">
        <f>Table1[[#This Row],[Total CHW Consumption]]</f>
        <v>0</v>
      </c>
      <c r="AQ2130" s="9">
        <f>Table1[[#This Row],[Total DW Consumption]]*0</f>
        <v>0</v>
      </c>
      <c r="AR2130" s="9">
        <f>SUM(Table1[[#This Row],[Total Elec Energy]:[Total DW Energy]])</f>
        <v>0</v>
      </c>
      <c r="AS2130" s="7">
        <f>IFERROR(Table1[[#This Row],[Total Building Energy (kBTU)]]/Table1[[#This Row],[Building Area]],0)</f>
        <v>0</v>
      </c>
    </row>
    <row r="2131" spans="1:45" x14ac:dyDescent="0.25">
      <c r="A2131" s="4">
        <v>44409</v>
      </c>
      <c r="B2131" t="s">
        <v>79</v>
      </c>
      <c r="C2131">
        <f>VLOOKUP(Table1[[#This Row],[Building]],Building_Areas,2,FALSE)</f>
        <v>24894</v>
      </c>
      <c r="AF2131" s="9">
        <f>SUMIF(Table1[[#Headers],[Steam Consumption]:[CHW Consumption_2]], "Elec*",D2131:AE2131)</f>
        <v>0</v>
      </c>
      <c r="AG2131" s="9">
        <f>SUMIF(Table1[[#Headers],[Steam Consumption]:[CHW Consumption_2]], "Gas*",D2131:AE2131)</f>
        <v>0</v>
      </c>
      <c r="AH2131" s="9">
        <f>SUMIF(Table1[[#Headers],[Steam Consumption]:[CHW Consumption_2]], "Steam*",D2131:AE2131)</f>
        <v>0</v>
      </c>
      <c r="AI2131" s="9">
        <f>SUMIF(Table1[[#Headers],[Steam Consumption]:[CHW Consumption_2]], "HW *",D2131:AE2131)</f>
        <v>0</v>
      </c>
      <c r="AJ2131" s="9">
        <f>SUMIF(Table1[[#Headers],[Steam Consumption]:[CHW Consumption_2]], "CHW*",D2131:AE2131)</f>
        <v>0</v>
      </c>
      <c r="AK2131" s="9">
        <f>SUMIF(Table1[[#Headers],[Steam Consumption]:[CHW Consumption_2]], "DW*",D2131:AE2131)</f>
        <v>0</v>
      </c>
      <c r="AL2131" s="9">
        <f>Table1[[#This Row],[Total Elec Consumption]]*3.412</f>
        <v>0</v>
      </c>
      <c r="AM2131" s="9">
        <f>Table1[[#This Row],[Total Gas Consumption]]*1</f>
        <v>0</v>
      </c>
      <c r="AN2131" s="9">
        <f>Table1[[#This Row],[Total Steam Consumption]]*950/1000</f>
        <v>0</v>
      </c>
      <c r="AO2131" s="9">
        <f>Table1[[#This Row],[Total HW Consumption]]</f>
        <v>0</v>
      </c>
      <c r="AP2131" s="9">
        <f>Table1[[#This Row],[Total CHW Consumption]]</f>
        <v>0</v>
      </c>
      <c r="AQ2131" s="9">
        <f>Table1[[#This Row],[Total DW Consumption]]*0</f>
        <v>0</v>
      </c>
      <c r="AR2131" s="9">
        <f>SUM(Table1[[#This Row],[Total Elec Energy]:[Total DW Energy]])</f>
        <v>0</v>
      </c>
      <c r="AS2131" s="7">
        <f>IFERROR(Table1[[#This Row],[Total Building Energy (kBTU)]]/Table1[[#This Row],[Building Area]],0)</f>
        <v>0</v>
      </c>
    </row>
    <row r="2132" spans="1:45" x14ac:dyDescent="0.25">
      <c r="A2132" s="4">
        <v>44440</v>
      </c>
      <c r="B2132" t="s">
        <v>79</v>
      </c>
      <c r="C2132">
        <f>VLOOKUP(Table1[[#This Row],[Building]],Building_Areas,2,FALSE)</f>
        <v>24894</v>
      </c>
      <c r="AF2132" s="9">
        <f>SUMIF(Table1[[#Headers],[Steam Consumption]:[CHW Consumption_2]], "Elec*",D2132:AE2132)</f>
        <v>0</v>
      </c>
      <c r="AG2132" s="9">
        <f>SUMIF(Table1[[#Headers],[Steam Consumption]:[CHW Consumption_2]], "Gas*",D2132:AE2132)</f>
        <v>0</v>
      </c>
      <c r="AH2132" s="9">
        <f>SUMIF(Table1[[#Headers],[Steam Consumption]:[CHW Consumption_2]], "Steam*",D2132:AE2132)</f>
        <v>0</v>
      </c>
      <c r="AI2132" s="9">
        <f>SUMIF(Table1[[#Headers],[Steam Consumption]:[CHW Consumption_2]], "HW *",D2132:AE2132)</f>
        <v>0</v>
      </c>
      <c r="AJ2132" s="9">
        <f>SUMIF(Table1[[#Headers],[Steam Consumption]:[CHW Consumption_2]], "CHW*",D2132:AE2132)</f>
        <v>0</v>
      </c>
      <c r="AK2132" s="9">
        <f>SUMIF(Table1[[#Headers],[Steam Consumption]:[CHW Consumption_2]], "DW*",D2132:AE2132)</f>
        <v>0</v>
      </c>
      <c r="AL2132" s="9">
        <f>Table1[[#This Row],[Total Elec Consumption]]*3.412</f>
        <v>0</v>
      </c>
      <c r="AM2132" s="9">
        <f>Table1[[#This Row],[Total Gas Consumption]]*1</f>
        <v>0</v>
      </c>
      <c r="AN2132" s="9">
        <f>Table1[[#This Row],[Total Steam Consumption]]*950/1000</f>
        <v>0</v>
      </c>
      <c r="AO2132" s="9">
        <f>Table1[[#This Row],[Total HW Consumption]]</f>
        <v>0</v>
      </c>
      <c r="AP2132" s="9">
        <f>Table1[[#This Row],[Total CHW Consumption]]</f>
        <v>0</v>
      </c>
      <c r="AQ2132" s="9">
        <f>Table1[[#This Row],[Total DW Consumption]]*0</f>
        <v>0</v>
      </c>
      <c r="AR2132" s="9">
        <f>SUM(Table1[[#This Row],[Total Elec Energy]:[Total DW Energy]])</f>
        <v>0</v>
      </c>
      <c r="AS2132" s="7">
        <f>IFERROR(Table1[[#This Row],[Total Building Energy (kBTU)]]/Table1[[#This Row],[Building Area]],0)</f>
        <v>0</v>
      </c>
    </row>
    <row r="2133" spans="1:45" x14ac:dyDescent="0.25">
      <c r="A2133" s="4">
        <v>44470</v>
      </c>
      <c r="B2133" t="s">
        <v>79</v>
      </c>
      <c r="C2133">
        <f>VLOOKUP(Table1[[#This Row],[Building]],Building_Areas,2,FALSE)</f>
        <v>24894</v>
      </c>
      <c r="E2133">
        <v>0</v>
      </c>
      <c r="F2133">
        <v>0</v>
      </c>
      <c r="G2133">
        <v>0</v>
      </c>
      <c r="J2133">
        <v>0</v>
      </c>
      <c r="AF2133" s="9">
        <f>SUMIF(Table1[[#Headers],[Steam Consumption]:[CHW Consumption_2]], "Elec*",D2133:AE2133)</f>
        <v>0</v>
      </c>
      <c r="AG2133" s="9">
        <f>SUMIF(Table1[[#Headers],[Steam Consumption]:[CHW Consumption_2]], "Gas*",D2133:AE2133)</f>
        <v>0</v>
      </c>
      <c r="AH2133" s="9">
        <f>SUMIF(Table1[[#Headers],[Steam Consumption]:[CHW Consumption_2]], "Steam*",D2133:AE2133)</f>
        <v>0</v>
      </c>
      <c r="AI2133" s="9">
        <f>SUMIF(Table1[[#Headers],[Steam Consumption]:[CHW Consumption_2]], "HW *",D2133:AE2133)</f>
        <v>0</v>
      </c>
      <c r="AJ2133" s="9">
        <f>SUMIF(Table1[[#Headers],[Steam Consumption]:[CHW Consumption_2]], "CHW*",D2133:AE2133)</f>
        <v>0</v>
      </c>
      <c r="AK2133" s="9">
        <f>SUMIF(Table1[[#Headers],[Steam Consumption]:[CHW Consumption_2]], "DW*",D2133:AE2133)</f>
        <v>0</v>
      </c>
      <c r="AL2133" s="9">
        <f>Table1[[#This Row],[Total Elec Consumption]]*3.412</f>
        <v>0</v>
      </c>
      <c r="AM2133" s="9">
        <f>Table1[[#This Row],[Total Gas Consumption]]*1</f>
        <v>0</v>
      </c>
      <c r="AN2133" s="9">
        <f>Table1[[#This Row],[Total Steam Consumption]]*950/1000</f>
        <v>0</v>
      </c>
      <c r="AO2133" s="9">
        <f>Table1[[#This Row],[Total HW Consumption]]</f>
        <v>0</v>
      </c>
      <c r="AP2133" s="9">
        <f>Table1[[#This Row],[Total CHW Consumption]]</f>
        <v>0</v>
      </c>
      <c r="AQ2133" s="9">
        <f>Table1[[#This Row],[Total DW Consumption]]*0</f>
        <v>0</v>
      </c>
      <c r="AR2133" s="9">
        <f>SUM(Table1[[#This Row],[Total Elec Energy]:[Total DW Energy]])</f>
        <v>0</v>
      </c>
      <c r="AS2133" s="7">
        <f>IFERROR(Table1[[#This Row],[Total Building Energy (kBTU)]]/Table1[[#This Row],[Building Area]],0)</f>
        <v>0</v>
      </c>
    </row>
    <row r="2134" spans="1:45" x14ac:dyDescent="0.25">
      <c r="A2134" s="4">
        <v>44501</v>
      </c>
      <c r="B2134" t="s">
        <v>79</v>
      </c>
      <c r="C2134">
        <f>VLOOKUP(Table1[[#This Row],[Building]],Building_Areas,2,FALSE)</f>
        <v>24894</v>
      </c>
      <c r="AF2134" s="9">
        <f>SUMIF(Table1[[#Headers],[Steam Consumption]:[CHW Consumption_2]], "Elec*",D2134:AE2134)</f>
        <v>0</v>
      </c>
      <c r="AG2134" s="9">
        <f>SUMIF(Table1[[#Headers],[Steam Consumption]:[CHW Consumption_2]], "Gas*",D2134:AE2134)</f>
        <v>0</v>
      </c>
      <c r="AH2134" s="9">
        <f>SUMIF(Table1[[#Headers],[Steam Consumption]:[CHW Consumption_2]], "Steam*",D2134:AE2134)</f>
        <v>0</v>
      </c>
      <c r="AI2134" s="9">
        <f>SUMIF(Table1[[#Headers],[Steam Consumption]:[CHW Consumption_2]], "HW *",D2134:AE2134)</f>
        <v>0</v>
      </c>
      <c r="AJ2134" s="9">
        <f>SUMIF(Table1[[#Headers],[Steam Consumption]:[CHW Consumption_2]], "CHW*",D2134:AE2134)</f>
        <v>0</v>
      </c>
      <c r="AK2134" s="9">
        <f>SUMIF(Table1[[#Headers],[Steam Consumption]:[CHW Consumption_2]], "DW*",D2134:AE2134)</f>
        <v>0</v>
      </c>
      <c r="AL2134" s="9">
        <f>Table1[[#This Row],[Total Elec Consumption]]*3.412</f>
        <v>0</v>
      </c>
      <c r="AM2134" s="9">
        <f>Table1[[#This Row],[Total Gas Consumption]]*1</f>
        <v>0</v>
      </c>
      <c r="AN2134" s="9">
        <f>Table1[[#This Row],[Total Steam Consumption]]*950/1000</f>
        <v>0</v>
      </c>
      <c r="AO2134" s="9">
        <f>Table1[[#This Row],[Total HW Consumption]]</f>
        <v>0</v>
      </c>
      <c r="AP2134" s="9">
        <f>Table1[[#This Row],[Total CHW Consumption]]</f>
        <v>0</v>
      </c>
      <c r="AQ2134" s="9">
        <f>Table1[[#This Row],[Total DW Consumption]]*0</f>
        <v>0</v>
      </c>
      <c r="AR2134" s="9">
        <f>SUM(Table1[[#This Row],[Total Elec Energy]:[Total DW Energy]])</f>
        <v>0</v>
      </c>
      <c r="AS2134" s="7">
        <f>IFERROR(Table1[[#This Row],[Total Building Energy (kBTU)]]/Table1[[#This Row],[Building Area]],0)</f>
        <v>0</v>
      </c>
    </row>
    <row r="2135" spans="1:45" x14ac:dyDescent="0.25">
      <c r="A2135" s="4">
        <v>44531</v>
      </c>
      <c r="B2135" t="s">
        <v>79</v>
      </c>
      <c r="C2135">
        <f>VLOOKUP(Table1[[#This Row],[Building]],Building_Areas,2,FALSE)</f>
        <v>24894</v>
      </c>
      <c r="E2135">
        <v>0</v>
      </c>
      <c r="F2135">
        <v>0</v>
      </c>
      <c r="G2135">
        <v>0</v>
      </c>
      <c r="J2135">
        <v>0</v>
      </c>
      <c r="AF2135" s="9">
        <f>SUMIF(Table1[[#Headers],[Steam Consumption]:[CHW Consumption_2]], "Elec*",D2135:AE2135)</f>
        <v>0</v>
      </c>
      <c r="AG2135" s="9">
        <f>SUMIF(Table1[[#Headers],[Steam Consumption]:[CHW Consumption_2]], "Gas*",D2135:AE2135)</f>
        <v>0</v>
      </c>
      <c r="AH2135" s="9">
        <f>SUMIF(Table1[[#Headers],[Steam Consumption]:[CHW Consumption_2]], "Steam*",D2135:AE2135)</f>
        <v>0</v>
      </c>
      <c r="AI2135" s="9">
        <f>SUMIF(Table1[[#Headers],[Steam Consumption]:[CHW Consumption_2]], "HW *",D2135:AE2135)</f>
        <v>0</v>
      </c>
      <c r="AJ2135" s="9">
        <f>SUMIF(Table1[[#Headers],[Steam Consumption]:[CHW Consumption_2]], "CHW*",D2135:AE2135)</f>
        <v>0</v>
      </c>
      <c r="AK2135" s="9">
        <f>SUMIF(Table1[[#Headers],[Steam Consumption]:[CHW Consumption_2]], "DW*",D2135:AE2135)</f>
        <v>0</v>
      </c>
      <c r="AL2135" s="9">
        <f>Table1[[#This Row],[Total Elec Consumption]]*3.412</f>
        <v>0</v>
      </c>
      <c r="AM2135" s="9">
        <f>Table1[[#This Row],[Total Gas Consumption]]*1</f>
        <v>0</v>
      </c>
      <c r="AN2135" s="9">
        <f>Table1[[#This Row],[Total Steam Consumption]]*950/1000</f>
        <v>0</v>
      </c>
      <c r="AO2135" s="9">
        <f>Table1[[#This Row],[Total HW Consumption]]</f>
        <v>0</v>
      </c>
      <c r="AP2135" s="9">
        <f>Table1[[#This Row],[Total CHW Consumption]]</f>
        <v>0</v>
      </c>
      <c r="AQ2135" s="9">
        <f>Table1[[#This Row],[Total DW Consumption]]*0</f>
        <v>0</v>
      </c>
      <c r="AR2135" s="9">
        <f>SUM(Table1[[#This Row],[Total Elec Energy]:[Total DW Energy]])</f>
        <v>0</v>
      </c>
      <c r="AS2135" s="7">
        <f>IFERROR(Table1[[#This Row],[Total Building Energy (kBTU)]]/Table1[[#This Row],[Building Area]],0)</f>
        <v>0</v>
      </c>
    </row>
    <row r="2136" spans="1:45" x14ac:dyDescent="0.25">
      <c r="A2136" s="4">
        <v>44562</v>
      </c>
      <c r="B2136" t="s">
        <v>79</v>
      </c>
      <c r="C2136">
        <f>VLOOKUP(Table1[[#This Row],[Building]],Building_Areas,2,FALSE)</f>
        <v>24894</v>
      </c>
      <c r="E2136">
        <v>0</v>
      </c>
      <c r="F2136">
        <v>0</v>
      </c>
      <c r="G2136">
        <v>0</v>
      </c>
      <c r="J2136">
        <v>0</v>
      </c>
      <c r="AF2136" s="9">
        <f>SUMIF(Table1[[#Headers],[Steam Consumption]:[CHW Consumption_2]], "Elec*",D2136:AE2136)</f>
        <v>0</v>
      </c>
      <c r="AG2136" s="9">
        <f>SUMIF(Table1[[#Headers],[Steam Consumption]:[CHW Consumption_2]], "Gas*",D2136:AE2136)</f>
        <v>0</v>
      </c>
      <c r="AH2136" s="9">
        <f>SUMIF(Table1[[#Headers],[Steam Consumption]:[CHW Consumption_2]], "Steam*",D2136:AE2136)</f>
        <v>0</v>
      </c>
      <c r="AI2136" s="9">
        <f>SUMIF(Table1[[#Headers],[Steam Consumption]:[CHW Consumption_2]], "HW *",D2136:AE2136)</f>
        <v>0</v>
      </c>
      <c r="AJ2136" s="9">
        <f>SUMIF(Table1[[#Headers],[Steam Consumption]:[CHW Consumption_2]], "CHW*",D2136:AE2136)</f>
        <v>0</v>
      </c>
      <c r="AK2136" s="9">
        <f>SUMIF(Table1[[#Headers],[Steam Consumption]:[CHW Consumption_2]], "DW*",D2136:AE2136)</f>
        <v>0</v>
      </c>
      <c r="AL2136" s="9">
        <f>Table1[[#This Row],[Total Elec Consumption]]*3.412</f>
        <v>0</v>
      </c>
      <c r="AM2136" s="9">
        <f>Table1[[#This Row],[Total Gas Consumption]]*1</f>
        <v>0</v>
      </c>
      <c r="AN2136" s="9">
        <f>Table1[[#This Row],[Total Steam Consumption]]*950/1000</f>
        <v>0</v>
      </c>
      <c r="AO2136" s="9">
        <f>Table1[[#This Row],[Total HW Consumption]]</f>
        <v>0</v>
      </c>
      <c r="AP2136" s="9">
        <f>Table1[[#This Row],[Total CHW Consumption]]</f>
        <v>0</v>
      </c>
      <c r="AQ2136" s="9">
        <f>Table1[[#This Row],[Total DW Consumption]]*0</f>
        <v>0</v>
      </c>
      <c r="AR2136" s="9">
        <f>SUM(Table1[[#This Row],[Total Elec Energy]:[Total DW Energy]])</f>
        <v>0</v>
      </c>
      <c r="AS2136" s="7">
        <f>IFERROR(Table1[[#This Row],[Total Building Energy (kBTU)]]/Table1[[#This Row],[Building Area]],0)</f>
        <v>0</v>
      </c>
    </row>
    <row r="2137" spans="1:45" x14ac:dyDescent="0.25">
      <c r="A2137" s="4">
        <v>44593</v>
      </c>
      <c r="B2137" t="s">
        <v>79</v>
      </c>
      <c r="C2137">
        <f>VLOOKUP(Table1[[#This Row],[Building]],Building_Areas,2,FALSE)</f>
        <v>24894</v>
      </c>
      <c r="J2137">
        <v>0</v>
      </c>
      <c r="AF2137" s="9">
        <f>SUMIF(Table1[[#Headers],[Steam Consumption]:[CHW Consumption_2]], "Elec*",D2137:AE2137)</f>
        <v>0</v>
      </c>
      <c r="AG2137" s="9">
        <f>SUMIF(Table1[[#Headers],[Steam Consumption]:[CHW Consumption_2]], "Gas*",D2137:AE2137)</f>
        <v>0</v>
      </c>
      <c r="AH2137" s="9">
        <f>SUMIF(Table1[[#Headers],[Steam Consumption]:[CHW Consumption_2]], "Steam*",D2137:AE2137)</f>
        <v>0</v>
      </c>
      <c r="AI2137" s="9">
        <f>SUMIF(Table1[[#Headers],[Steam Consumption]:[CHW Consumption_2]], "HW *",D2137:AE2137)</f>
        <v>0</v>
      </c>
      <c r="AJ2137" s="9">
        <f>SUMIF(Table1[[#Headers],[Steam Consumption]:[CHW Consumption_2]], "CHW*",D2137:AE2137)</f>
        <v>0</v>
      </c>
      <c r="AK2137" s="9">
        <f>SUMIF(Table1[[#Headers],[Steam Consumption]:[CHW Consumption_2]], "DW*",D2137:AE2137)</f>
        <v>0</v>
      </c>
      <c r="AL2137" s="9">
        <f>Table1[[#This Row],[Total Elec Consumption]]*3.412</f>
        <v>0</v>
      </c>
      <c r="AM2137" s="9">
        <f>Table1[[#This Row],[Total Gas Consumption]]*1</f>
        <v>0</v>
      </c>
      <c r="AN2137" s="9">
        <f>Table1[[#This Row],[Total Steam Consumption]]*950/1000</f>
        <v>0</v>
      </c>
      <c r="AO2137" s="9">
        <f>Table1[[#This Row],[Total HW Consumption]]</f>
        <v>0</v>
      </c>
      <c r="AP2137" s="9">
        <f>Table1[[#This Row],[Total CHW Consumption]]</f>
        <v>0</v>
      </c>
      <c r="AQ2137" s="9">
        <f>Table1[[#This Row],[Total DW Consumption]]*0</f>
        <v>0</v>
      </c>
      <c r="AR2137" s="9">
        <f>SUM(Table1[[#This Row],[Total Elec Energy]:[Total DW Energy]])</f>
        <v>0</v>
      </c>
      <c r="AS2137" s="7">
        <f>IFERROR(Table1[[#This Row],[Total Building Energy (kBTU)]]/Table1[[#This Row],[Building Area]],0)</f>
        <v>0</v>
      </c>
    </row>
    <row r="2138" spans="1:45" x14ac:dyDescent="0.25">
      <c r="A2138" s="4">
        <v>44621</v>
      </c>
      <c r="B2138" t="s">
        <v>79</v>
      </c>
      <c r="C2138">
        <f>VLOOKUP(Table1[[#This Row],[Building]],Building_Areas,2,FALSE)</f>
        <v>24894</v>
      </c>
      <c r="E2138">
        <v>0</v>
      </c>
      <c r="F2138">
        <v>0</v>
      </c>
      <c r="G2138">
        <v>0</v>
      </c>
      <c r="J2138">
        <v>0</v>
      </c>
      <c r="AF2138" s="9">
        <f>SUMIF(Table1[[#Headers],[Steam Consumption]:[CHW Consumption_2]], "Elec*",D2138:AE2138)</f>
        <v>0</v>
      </c>
      <c r="AG2138" s="9">
        <f>SUMIF(Table1[[#Headers],[Steam Consumption]:[CHW Consumption_2]], "Gas*",D2138:AE2138)</f>
        <v>0</v>
      </c>
      <c r="AH2138" s="9">
        <f>SUMIF(Table1[[#Headers],[Steam Consumption]:[CHW Consumption_2]], "Steam*",D2138:AE2138)</f>
        <v>0</v>
      </c>
      <c r="AI2138" s="9">
        <f>SUMIF(Table1[[#Headers],[Steam Consumption]:[CHW Consumption_2]], "HW *",D2138:AE2138)</f>
        <v>0</v>
      </c>
      <c r="AJ2138" s="9">
        <f>SUMIF(Table1[[#Headers],[Steam Consumption]:[CHW Consumption_2]], "CHW*",D2138:AE2138)</f>
        <v>0</v>
      </c>
      <c r="AK2138" s="9">
        <f>SUMIF(Table1[[#Headers],[Steam Consumption]:[CHW Consumption_2]], "DW*",D2138:AE2138)</f>
        <v>0</v>
      </c>
      <c r="AL2138" s="9">
        <f>Table1[[#This Row],[Total Elec Consumption]]*3.412</f>
        <v>0</v>
      </c>
      <c r="AM2138" s="9">
        <f>Table1[[#This Row],[Total Gas Consumption]]*1</f>
        <v>0</v>
      </c>
      <c r="AN2138" s="9">
        <f>Table1[[#This Row],[Total Steam Consumption]]*950/1000</f>
        <v>0</v>
      </c>
      <c r="AO2138" s="9">
        <f>Table1[[#This Row],[Total HW Consumption]]</f>
        <v>0</v>
      </c>
      <c r="AP2138" s="9">
        <f>Table1[[#This Row],[Total CHW Consumption]]</f>
        <v>0</v>
      </c>
      <c r="AQ2138" s="9">
        <f>Table1[[#This Row],[Total DW Consumption]]*0</f>
        <v>0</v>
      </c>
      <c r="AR2138" s="9">
        <f>SUM(Table1[[#This Row],[Total Elec Energy]:[Total DW Energy]])</f>
        <v>0</v>
      </c>
      <c r="AS2138" s="7">
        <f>IFERROR(Table1[[#This Row],[Total Building Energy (kBTU)]]/Table1[[#This Row],[Building Area]],0)</f>
        <v>0</v>
      </c>
    </row>
    <row r="2139" spans="1:45" x14ac:dyDescent="0.25">
      <c r="A2139" s="4">
        <v>44652</v>
      </c>
      <c r="B2139" t="s">
        <v>79</v>
      </c>
      <c r="C2139">
        <f>VLOOKUP(Table1[[#This Row],[Building]],Building_Areas,2,FALSE)</f>
        <v>24894</v>
      </c>
      <c r="J2139">
        <v>0</v>
      </c>
      <c r="AF2139" s="9">
        <f>SUMIF(Table1[[#Headers],[Steam Consumption]:[CHW Consumption_2]], "Elec*",D2139:AE2139)</f>
        <v>0</v>
      </c>
      <c r="AG2139" s="9">
        <f>SUMIF(Table1[[#Headers],[Steam Consumption]:[CHW Consumption_2]], "Gas*",D2139:AE2139)</f>
        <v>0</v>
      </c>
      <c r="AH2139" s="9">
        <f>SUMIF(Table1[[#Headers],[Steam Consumption]:[CHW Consumption_2]], "Steam*",D2139:AE2139)</f>
        <v>0</v>
      </c>
      <c r="AI2139" s="9">
        <f>SUMIF(Table1[[#Headers],[Steam Consumption]:[CHW Consumption_2]], "HW *",D2139:AE2139)</f>
        <v>0</v>
      </c>
      <c r="AJ2139" s="9">
        <f>SUMIF(Table1[[#Headers],[Steam Consumption]:[CHW Consumption_2]], "CHW*",D2139:AE2139)</f>
        <v>0</v>
      </c>
      <c r="AK2139" s="9">
        <f>SUMIF(Table1[[#Headers],[Steam Consumption]:[CHW Consumption_2]], "DW*",D2139:AE2139)</f>
        <v>0</v>
      </c>
      <c r="AL2139" s="9">
        <f>Table1[[#This Row],[Total Elec Consumption]]*3.412</f>
        <v>0</v>
      </c>
      <c r="AM2139" s="9">
        <f>Table1[[#This Row],[Total Gas Consumption]]*1</f>
        <v>0</v>
      </c>
      <c r="AN2139" s="9">
        <f>Table1[[#This Row],[Total Steam Consumption]]*950/1000</f>
        <v>0</v>
      </c>
      <c r="AO2139" s="9">
        <f>Table1[[#This Row],[Total HW Consumption]]</f>
        <v>0</v>
      </c>
      <c r="AP2139" s="9">
        <f>Table1[[#This Row],[Total CHW Consumption]]</f>
        <v>0</v>
      </c>
      <c r="AQ2139" s="9">
        <f>Table1[[#This Row],[Total DW Consumption]]*0</f>
        <v>0</v>
      </c>
      <c r="AR2139" s="9">
        <f>SUM(Table1[[#This Row],[Total Elec Energy]:[Total DW Energy]])</f>
        <v>0</v>
      </c>
      <c r="AS2139" s="7">
        <f>IFERROR(Table1[[#This Row],[Total Building Energy (kBTU)]]/Table1[[#This Row],[Building Area]],0)</f>
        <v>0</v>
      </c>
    </row>
    <row r="2140" spans="1:45" x14ac:dyDescent="0.25">
      <c r="A2140" s="4">
        <v>44682</v>
      </c>
      <c r="B2140" t="s">
        <v>79</v>
      </c>
      <c r="C2140">
        <f>VLOOKUP(Table1[[#This Row],[Building]],Building_Areas,2,FALSE)</f>
        <v>24894</v>
      </c>
      <c r="AF2140" s="9">
        <f>SUMIF(Table1[[#Headers],[Steam Consumption]:[CHW Consumption_2]], "Elec*",D2140:AE2140)</f>
        <v>0</v>
      </c>
      <c r="AG2140" s="9">
        <f>SUMIF(Table1[[#Headers],[Steam Consumption]:[CHW Consumption_2]], "Gas*",D2140:AE2140)</f>
        <v>0</v>
      </c>
      <c r="AH2140" s="9">
        <f>SUMIF(Table1[[#Headers],[Steam Consumption]:[CHW Consumption_2]], "Steam*",D2140:AE2140)</f>
        <v>0</v>
      </c>
      <c r="AI2140" s="9">
        <f>SUMIF(Table1[[#Headers],[Steam Consumption]:[CHW Consumption_2]], "HW *",D2140:AE2140)</f>
        <v>0</v>
      </c>
      <c r="AJ2140" s="9">
        <f>SUMIF(Table1[[#Headers],[Steam Consumption]:[CHW Consumption_2]], "CHW*",D2140:AE2140)</f>
        <v>0</v>
      </c>
      <c r="AK2140" s="9">
        <f>SUMIF(Table1[[#Headers],[Steam Consumption]:[CHW Consumption_2]], "DW*",D2140:AE2140)</f>
        <v>0</v>
      </c>
      <c r="AL2140" s="9">
        <f>Table1[[#This Row],[Total Elec Consumption]]*3.412</f>
        <v>0</v>
      </c>
      <c r="AM2140" s="9">
        <f>Table1[[#This Row],[Total Gas Consumption]]*1</f>
        <v>0</v>
      </c>
      <c r="AN2140" s="9">
        <f>Table1[[#This Row],[Total Steam Consumption]]*950/1000</f>
        <v>0</v>
      </c>
      <c r="AO2140" s="9">
        <f>Table1[[#This Row],[Total HW Consumption]]</f>
        <v>0</v>
      </c>
      <c r="AP2140" s="9">
        <f>Table1[[#This Row],[Total CHW Consumption]]</f>
        <v>0</v>
      </c>
      <c r="AQ2140" s="9">
        <f>Table1[[#This Row],[Total DW Consumption]]*0</f>
        <v>0</v>
      </c>
      <c r="AR2140" s="9">
        <f>SUM(Table1[[#This Row],[Total Elec Energy]:[Total DW Energy]])</f>
        <v>0</v>
      </c>
      <c r="AS2140" s="7">
        <f>IFERROR(Table1[[#This Row],[Total Building Energy (kBTU)]]/Table1[[#This Row],[Building Area]],0)</f>
        <v>0</v>
      </c>
    </row>
    <row r="2141" spans="1:45" x14ac:dyDescent="0.25">
      <c r="A2141" s="4">
        <v>44713</v>
      </c>
      <c r="B2141" t="s">
        <v>79</v>
      </c>
      <c r="C2141">
        <f>VLOOKUP(Table1[[#This Row],[Building]],Building_Areas,2,FALSE)</f>
        <v>24894</v>
      </c>
      <c r="E2141">
        <v>0</v>
      </c>
      <c r="F2141">
        <v>0</v>
      </c>
      <c r="G2141">
        <v>0</v>
      </c>
      <c r="J2141">
        <v>0</v>
      </c>
      <c r="AF2141" s="9">
        <f>SUMIF(Table1[[#Headers],[Steam Consumption]:[CHW Consumption_2]], "Elec*",D2141:AE2141)</f>
        <v>0</v>
      </c>
      <c r="AG2141" s="9">
        <f>SUMIF(Table1[[#Headers],[Steam Consumption]:[CHW Consumption_2]], "Gas*",D2141:AE2141)</f>
        <v>0</v>
      </c>
      <c r="AH2141" s="9">
        <f>SUMIF(Table1[[#Headers],[Steam Consumption]:[CHW Consumption_2]], "Steam*",D2141:AE2141)</f>
        <v>0</v>
      </c>
      <c r="AI2141" s="9">
        <f>SUMIF(Table1[[#Headers],[Steam Consumption]:[CHW Consumption_2]], "HW *",D2141:AE2141)</f>
        <v>0</v>
      </c>
      <c r="AJ2141" s="9">
        <f>SUMIF(Table1[[#Headers],[Steam Consumption]:[CHW Consumption_2]], "CHW*",D2141:AE2141)</f>
        <v>0</v>
      </c>
      <c r="AK2141" s="9">
        <f>SUMIF(Table1[[#Headers],[Steam Consumption]:[CHW Consumption_2]], "DW*",D2141:AE2141)</f>
        <v>0</v>
      </c>
      <c r="AL2141" s="9">
        <f>Table1[[#This Row],[Total Elec Consumption]]*3.412</f>
        <v>0</v>
      </c>
      <c r="AM2141" s="9">
        <f>Table1[[#This Row],[Total Gas Consumption]]*1</f>
        <v>0</v>
      </c>
      <c r="AN2141" s="9">
        <f>Table1[[#This Row],[Total Steam Consumption]]*950/1000</f>
        <v>0</v>
      </c>
      <c r="AO2141" s="9">
        <f>Table1[[#This Row],[Total HW Consumption]]</f>
        <v>0</v>
      </c>
      <c r="AP2141" s="9">
        <f>Table1[[#This Row],[Total CHW Consumption]]</f>
        <v>0</v>
      </c>
      <c r="AQ2141" s="9">
        <f>Table1[[#This Row],[Total DW Consumption]]*0</f>
        <v>0</v>
      </c>
      <c r="AR2141" s="9">
        <f>SUM(Table1[[#This Row],[Total Elec Energy]:[Total DW Energy]])</f>
        <v>0</v>
      </c>
      <c r="AS2141" s="7">
        <f>IFERROR(Table1[[#This Row],[Total Building Energy (kBTU)]]/Table1[[#This Row],[Building Area]],0)</f>
        <v>0</v>
      </c>
    </row>
    <row r="2142" spans="1:45" x14ac:dyDescent="0.25">
      <c r="A2142" s="4">
        <v>44743</v>
      </c>
      <c r="B2142" t="s">
        <v>79</v>
      </c>
      <c r="C2142">
        <f>VLOOKUP(Table1[[#This Row],[Building]],Building_Areas,2,FALSE)</f>
        <v>24894</v>
      </c>
      <c r="AF2142" s="9">
        <f>SUMIF(Table1[[#Headers],[Steam Consumption]:[CHW Consumption_2]], "Elec*",D2142:AE2142)</f>
        <v>0</v>
      </c>
      <c r="AG2142" s="9">
        <f>SUMIF(Table1[[#Headers],[Steam Consumption]:[CHW Consumption_2]], "Gas*",D2142:AE2142)</f>
        <v>0</v>
      </c>
      <c r="AH2142" s="9">
        <f>SUMIF(Table1[[#Headers],[Steam Consumption]:[CHW Consumption_2]], "Steam*",D2142:AE2142)</f>
        <v>0</v>
      </c>
      <c r="AI2142" s="9">
        <f>SUMIF(Table1[[#Headers],[Steam Consumption]:[CHW Consumption_2]], "HW *",D2142:AE2142)</f>
        <v>0</v>
      </c>
      <c r="AJ2142" s="9">
        <f>SUMIF(Table1[[#Headers],[Steam Consumption]:[CHW Consumption_2]], "CHW*",D2142:AE2142)</f>
        <v>0</v>
      </c>
      <c r="AK2142" s="9">
        <f>SUMIF(Table1[[#Headers],[Steam Consumption]:[CHW Consumption_2]], "DW*",D2142:AE2142)</f>
        <v>0</v>
      </c>
      <c r="AL2142" s="9">
        <f>Table1[[#This Row],[Total Elec Consumption]]*3.412</f>
        <v>0</v>
      </c>
      <c r="AM2142" s="9">
        <f>Table1[[#This Row],[Total Gas Consumption]]*1</f>
        <v>0</v>
      </c>
      <c r="AN2142" s="9">
        <f>Table1[[#This Row],[Total Steam Consumption]]*950/1000</f>
        <v>0</v>
      </c>
      <c r="AO2142" s="9">
        <f>Table1[[#This Row],[Total HW Consumption]]</f>
        <v>0</v>
      </c>
      <c r="AP2142" s="9">
        <f>Table1[[#This Row],[Total CHW Consumption]]</f>
        <v>0</v>
      </c>
      <c r="AQ2142" s="9">
        <f>Table1[[#This Row],[Total DW Consumption]]*0</f>
        <v>0</v>
      </c>
      <c r="AR2142" s="9">
        <f>SUM(Table1[[#This Row],[Total Elec Energy]:[Total DW Energy]])</f>
        <v>0</v>
      </c>
      <c r="AS2142" s="7">
        <f>IFERROR(Table1[[#This Row],[Total Building Energy (kBTU)]]/Table1[[#This Row],[Building Area]],0)</f>
        <v>0</v>
      </c>
    </row>
    <row r="2143" spans="1:45" x14ac:dyDescent="0.25">
      <c r="A2143" s="4">
        <v>44013</v>
      </c>
      <c r="B2143" t="s">
        <v>80</v>
      </c>
      <c r="C2143">
        <f>VLOOKUP(Table1[[#This Row],[Building]],Building_Areas,2,FALSE)</f>
        <v>92978</v>
      </c>
      <c r="D2143">
        <v>0</v>
      </c>
      <c r="H2143">
        <v>0</v>
      </c>
      <c r="L2143">
        <v>0</v>
      </c>
      <c r="AF2143" s="9">
        <f>SUMIF(Table1[[#Headers],[Steam Consumption]:[CHW Consumption_2]], "Elec*",D2143:AE2143)</f>
        <v>0</v>
      </c>
      <c r="AG2143" s="9">
        <f>SUMIF(Table1[[#Headers],[Steam Consumption]:[CHW Consumption_2]], "Gas*",D2143:AE2143)</f>
        <v>0</v>
      </c>
      <c r="AH2143" s="9">
        <f>SUMIF(Table1[[#Headers],[Steam Consumption]:[CHW Consumption_2]], "Steam*",D2143:AE2143)</f>
        <v>0</v>
      </c>
      <c r="AI2143" s="9">
        <f>SUMIF(Table1[[#Headers],[Steam Consumption]:[CHW Consumption_2]], "HW *",D2143:AE2143)</f>
        <v>0</v>
      </c>
      <c r="AJ2143" s="9">
        <f>SUMIF(Table1[[#Headers],[Steam Consumption]:[CHW Consumption_2]], "CHW*",D2143:AE2143)</f>
        <v>0</v>
      </c>
      <c r="AK2143" s="9">
        <f>SUMIF(Table1[[#Headers],[Steam Consumption]:[CHW Consumption_2]], "DW*",D2143:AE2143)</f>
        <v>0</v>
      </c>
      <c r="AL2143" s="9">
        <f>Table1[[#This Row],[Total Elec Consumption]]*3.412</f>
        <v>0</v>
      </c>
      <c r="AM2143" s="9">
        <f>Table1[[#This Row],[Total Gas Consumption]]*1</f>
        <v>0</v>
      </c>
      <c r="AN2143" s="9">
        <f>Table1[[#This Row],[Total Steam Consumption]]*950/1000</f>
        <v>0</v>
      </c>
      <c r="AO2143" s="9">
        <f>Table1[[#This Row],[Total HW Consumption]]</f>
        <v>0</v>
      </c>
      <c r="AP2143" s="9">
        <f>Table1[[#This Row],[Total CHW Consumption]]</f>
        <v>0</v>
      </c>
      <c r="AQ2143" s="9">
        <f>Table1[[#This Row],[Total DW Consumption]]*0</f>
        <v>0</v>
      </c>
      <c r="AR2143" s="9">
        <f>SUM(Table1[[#This Row],[Total Elec Energy]:[Total DW Energy]])</f>
        <v>0</v>
      </c>
      <c r="AS2143" s="7">
        <f>IFERROR(Table1[[#This Row],[Total Building Energy (kBTU)]]/Table1[[#This Row],[Building Area]],0)</f>
        <v>0</v>
      </c>
    </row>
    <row r="2144" spans="1:45" x14ac:dyDescent="0.25">
      <c r="A2144" s="4">
        <v>43070</v>
      </c>
      <c r="B2144" t="s">
        <v>131</v>
      </c>
      <c r="C2144">
        <f>VLOOKUP(Table1[[#This Row],[Building]],Building_Areas,2,FALSE)</f>
        <v>82898</v>
      </c>
      <c r="AF2144" s="9">
        <f>SUMIF(Table1[[#Headers],[Steam Consumption]:[CHW Consumption_2]], "Elec*",D2144:AE2144)</f>
        <v>0</v>
      </c>
      <c r="AG2144" s="9">
        <f>SUMIF(Table1[[#Headers],[Steam Consumption]:[CHW Consumption_2]], "Gas*",D2144:AE2144)</f>
        <v>0</v>
      </c>
      <c r="AH2144" s="9">
        <f>SUMIF(Table1[[#Headers],[Steam Consumption]:[CHW Consumption_2]], "Steam*",D2144:AE2144)</f>
        <v>0</v>
      </c>
      <c r="AI2144" s="9">
        <f>SUMIF(Table1[[#Headers],[Steam Consumption]:[CHW Consumption_2]], "HW *",D2144:AE2144)</f>
        <v>0</v>
      </c>
      <c r="AJ2144" s="9">
        <f>SUMIF(Table1[[#Headers],[Steam Consumption]:[CHW Consumption_2]], "CHW*",D2144:AE2144)</f>
        <v>0</v>
      </c>
      <c r="AK2144" s="9">
        <f>SUMIF(Table1[[#Headers],[Steam Consumption]:[CHW Consumption_2]], "DW*",D2144:AE2144)</f>
        <v>0</v>
      </c>
      <c r="AL2144" s="9">
        <f>Table1[[#This Row],[Total Elec Consumption]]*3.412</f>
        <v>0</v>
      </c>
      <c r="AM2144" s="9">
        <f>Table1[[#This Row],[Total Gas Consumption]]*1</f>
        <v>0</v>
      </c>
      <c r="AN2144" s="9">
        <f>Table1[[#This Row],[Total Steam Consumption]]*950/1000</f>
        <v>0</v>
      </c>
      <c r="AO2144" s="9">
        <f>Table1[[#This Row],[Total HW Consumption]]</f>
        <v>0</v>
      </c>
      <c r="AP2144" s="9">
        <f>Table1[[#This Row],[Total CHW Consumption]]</f>
        <v>0</v>
      </c>
      <c r="AQ2144" s="9">
        <f>Table1[[#This Row],[Total DW Consumption]]*0</f>
        <v>0</v>
      </c>
      <c r="AR2144" s="9">
        <f>SUM(Table1[[#This Row],[Total Elec Energy]:[Total DW Energy]])</f>
        <v>0</v>
      </c>
      <c r="AS2144" s="7">
        <f>IFERROR(Table1[[#This Row],[Total Building Energy (kBTU)]]/Table1[[#This Row],[Building Area]],0)</f>
        <v>0</v>
      </c>
    </row>
    <row r="2145" spans="1:45" x14ac:dyDescent="0.25">
      <c r="A2145" s="4">
        <v>44013</v>
      </c>
      <c r="B2145" t="s">
        <v>83</v>
      </c>
      <c r="C2145">
        <f>VLOOKUP(Table1[[#This Row],[Building]],Building_Areas,2,FALSE)</f>
        <v>16298</v>
      </c>
      <c r="F2145">
        <v>0</v>
      </c>
      <c r="G2145">
        <v>0</v>
      </c>
      <c r="H2145">
        <v>0</v>
      </c>
      <c r="I2145">
        <v>0</v>
      </c>
      <c r="J2145">
        <v>0</v>
      </c>
      <c r="L2145">
        <v>0</v>
      </c>
      <c r="P2145">
        <v>0</v>
      </c>
      <c r="Q2145">
        <v>0</v>
      </c>
      <c r="AF2145" s="9">
        <f>SUMIF(Table1[[#Headers],[Steam Consumption]:[CHW Consumption_2]], "Elec*",D2145:AE2145)</f>
        <v>0</v>
      </c>
      <c r="AG2145" s="9">
        <f>SUMIF(Table1[[#Headers],[Steam Consumption]:[CHW Consumption_2]], "Gas*",D2145:AE2145)</f>
        <v>0</v>
      </c>
      <c r="AH2145" s="9">
        <f>SUMIF(Table1[[#Headers],[Steam Consumption]:[CHW Consumption_2]], "Steam*",D2145:AE2145)</f>
        <v>0</v>
      </c>
      <c r="AI2145" s="9">
        <f>SUMIF(Table1[[#Headers],[Steam Consumption]:[CHW Consumption_2]], "HW *",D2145:AE2145)</f>
        <v>0</v>
      </c>
      <c r="AJ2145" s="9">
        <f>SUMIF(Table1[[#Headers],[Steam Consumption]:[CHW Consumption_2]], "CHW*",D2145:AE2145)</f>
        <v>0</v>
      </c>
      <c r="AK2145" s="9">
        <f>SUMIF(Table1[[#Headers],[Steam Consumption]:[CHW Consumption_2]], "DW*",D2145:AE2145)</f>
        <v>0</v>
      </c>
      <c r="AL2145" s="9">
        <f>Table1[[#This Row],[Total Elec Consumption]]*3.412</f>
        <v>0</v>
      </c>
      <c r="AM2145" s="9">
        <f>Table1[[#This Row],[Total Gas Consumption]]*1</f>
        <v>0</v>
      </c>
      <c r="AN2145" s="9">
        <f>Table1[[#This Row],[Total Steam Consumption]]*950/1000</f>
        <v>0</v>
      </c>
      <c r="AO2145" s="9">
        <f>Table1[[#This Row],[Total HW Consumption]]</f>
        <v>0</v>
      </c>
      <c r="AP2145" s="9">
        <f>Table1[[#This Row],[Total CHW Consumption]]</f>
        <v>0</v>
      </c>
      <c r="AQ2145" s="9">
        <f>Table1[[#This Row],[Total DW Consumption]]*0</f>
        <v>0</v>
      </c>
      <c r="AR2145" s="9">
        <f>SUM(Table1[[#This Row],[Total Elec Energy]:[Total DW Energy]])</f>
        <v>0</v>
      </c>
      <c r="AS2145" s="7">
        <f>IFERROR(Table1[[#This Row],[Total Building Energy (kBTU)]]/Table1[[#This Row],[Building Area]],0)</f>
        <v>0</v>
      </c>
    </row>
    <row r="2146" spans="1:45" x14ac:dyDescent="0.25">
      <c r="A2146" s="4">
        <v>44013</v>
      </c>
      <c r="B2146" t="s">
        <v>84</v>
      </c>
      <c r="C2146">
        <f>VLOOKUP(Table1[[#This Row],[Building]],Building_Areas,2,FALSE)</f>
        <v>111135</v>
      </c>
      <c r="D2146">
        <v>0</v>
      </c>
      <c r="L2146">
        <v>0</v>
      </c>
      <c r="N2146">
        <v>0</v>
      </c>
      <c r="AF2146" s="9">
        <f>SUMIF(Table1[[#Headers],[Steam Consumption]:[CHW Consumption_2]], "Elec*",D2146:AE2146)</f>
        <v>0</v>
      </c>
      <c r="AG2146" s="9">
        <f>SUMIF(Table1[[#Headers],[Steam Consumption]:[CHW Consumption_2]], "Gas*",D2146:AE2146)</f>
        <v>0</v>
      </c>
      <c r="AH2146" s="9">
        <f>SUMIF(Table1[[#Headers],[Steam Consumption]:[CHW Consumption_2]], "Steam*",D2146:AE2146)</f>
        <v>0</v>
      </c>
      <c r="AI2146" s="9">
        <f>SUMIF(Table1[[#Headers],[Steam Consumption]:[CHW Consumption_2]], "HW *",D2146:AE2146)</f>
        <v>0</v>
      </c>
      <c r="AJ2146" s="9">
        <f>SUMIF(Table1[[#Headers],[Steam Consumption]:[CHW Consumption_2]], "CHW*",D2146:AE2146)</f>
        <v>0</v>
      </c>
      <c r="AK2146" s="9">
        <f>SUMIF(Table1[[#Headers],[Steam Consumption]:[CHW Consumption_2]], "DW*",D2146:AE2146)</f>
        <v>0</v>
      </c>
      <c r="AL2146" s="9">
        <f>Table1[[#This Row],[Total Elec Consumption]]*3.412</f>
        <v>0</v>
      </c>
      <c r="AM2146" s="9">
        <f>Table1[[#This Row],[Total Gas Consumption]]*1</f>
        <v>0</v>
      </c>
      <c r="AN2146" s="9">
        <f>Table1[[#This Row],[Total Steam Consumption]]*950/1000</f>
        <v>0</v>
      </c>
      <c r="AO2146" s="9">
        <f>Table1[[#This Row],[Total HW Consumption]]</f>
        <v>0</v>
      </c>
      <c r="AP2146" s="9">
        <f>Table1[[#This Row],[Total CHW Consumption]]</f>
        <v>0</v>
      </c>
      <c r="AQ2146" s="9">
        <f>Table1[[#This Row],[Total DW Consumption]]*0</f>
        <v>0</v>
      </c>
      <c r="AR2146" s="9">
        <f>SUM(Table1[[#This Row],[Total Elec Energy]:[Total DW Energy]])</f>
        <v>0</v>
      </c>
      <c r="AS2146" s="7">
        <f>IFERROR(Table1[[#This Row],[Total Building Energy (kBTU)]]/Table1[[#This Row],[Building Area]],0)</f>
        <v>0</v>
      </c>
    </row>
    <row r="2147" spans="1:45" x14ac:dyDescent="0.25">
      <c r="A2147" s="4">
        <v>44013</v>
      </c>
      <c r="B2147" t="s">
        <v>77</v>
      </c>
      <c r="C2147">
        <f>VLOOKUP(Table1[[#This Row],[Building]],Building_Areas,2,FALSE)</f>
        <v>133990</v>
      </c>
      <c r="D2147">
        <v>0</v>
      </c>
      <c r="H2147">
        <v>0</v>
      </c>
      <c r="I2147">
        <v>0</v>
      </c>
      <c r="M2147">
        <v>0</v>
      </c>
      <c r="N2147">
        <v>0</v>
      </c>
      <c r="AF2147" s="9">
        <f>SUMIF(Table1[[#Headers],[Steam Consumption]:[CHW Consumption_2]], "Elec*",D2147:AE2147)</f>
        <v>0</v>
      </c>
      <c r="AG2147" s="9">
        <f>SUMIF(Table1[[#Headers],[Steam Consumption]:[CHW Consumption_2]], "Gas*",D2147:AE2147)</f>
        <v>0</v>
      </c>
      <c r="AH2147" s="9">
        <f>SUMIF(Table1[[#Headers],[Steam Consumption]:[CHW Consumption_2]], "Steam*",D2147:AE2147)</f>
        <v>0</v>
      </c>
      <c r="AI2147" s="9">
        <f>SUMIF(Table1[[#Headers],[Steam Consumption]:[CHW Consumption_2]], "HW *",D2147:AE2147)</f>
        <v>0</v>
      </c>
      <c r="AJ2147" s="9">
        <f>SUMIF(Table1[[#Headers],[Steam Consumption]:[CHW Consumption_2]], "CHW*",D2147:AE2147)</f>
        <v>0</v>
      </c>
      <c r="AK2147" s="9">
        <f>SUMIF(Table1[[#Headers],[Steam Consumption]:[CHW Consumption_2]], "DW*",D2147:AE2147)</f>
        <v>0</v>
      </c>
      <c r="AL2147" s="9">
        <f>Table1[[#This Row],[Total Elec Consumption]]*3.412</f>
        <v>0</v>
      </c>
      <c r="AM2147" s="9">
        <f>Table1[[#This Row],[Total Gas Consumption]]*1</f>
        <v>0</v>
      </c>
      <c r="AN2147" s="9">
        <f>Table1[[#This Row],[Total Steam Consumption]]*950/1000</f>
        <v>0</v>
      </c>
      <c r="AO2147" s="9">
        <f>Table1[[#This Row],[Total HW Consumption]]</f>
        <v>0</v>
      </c>
      <c r="AP2147" s="9">
        <f>Table1[[#This Row],[Total CHW Consumption]]</f>
        <v>0</v>
      </c>
      <c r="AQ2147" s="9">
        <f>Table1[[#This Row],[Total DW Consumption]]*0</f>
        <v>0</v>
      </c>
      <c r="AR2147" s="9">
        <f>SUM(Table1[[#This Row],[Total Elec Energy]:[Total DW Energy]])</f>
        <v>0</v>
      </c>
      <c r="AS2147" s="7">
        <f>IFERROR(Table1[[#This Row],[Total Building Energy (kBTU)]]/Table1[[#This Row],[Building Area]],0)</f>
        <v>0</v>
      </c>
    </row>
    <row r="2148" spans="1:45" x14ac:dyDescent="0.25">
      <c r="A2148" s="4">
        <v>43101</v>
      </c>
      <c r="B2148" t="s">
        <v>97</v>
      </c>
      <c r="C2148">
        <f>VLOOKUP(Table1[[#This Row],[Building]],Building_Areas,2,FALSE)</f>
        <v>15616</v>
      </c>
      <c r="AF2148" s="9">
        <f>SUMIF(Table1[[#Headers],[Steam Consumption]:[CHW Consumption_2]], "Elec*",D2148:AE2148)</f>
        <v>0</v>
      </c>
      <c r="AG2148" s="9">
        <f>SUMIF(Table1[[#Headers],[Steam Consumption]:[CHW Consumption_2]], "Gas*",D2148:AE2148)</f>
        <v>0</v>
      </c>
      <c r="AH2148" s="9">
        <f>SUMIF(Table1[[#Headers],[Steam Consumption]:[CHW Consumption_2]], "Steam*",D2148:AE2148)</f>
        <v>0</v>
      </c>
      <c r="AI2148" s="9">
        <f>SUMIF(Table1[[#Headers],[Steam Consumption]:[CHW Consumption_2]], "HW *",D2148:AE2148)</f>
        <v>0</v>
      </c>
      <c r="AJ2148" s="9">
        <f>SUMIF(Table1[[#Headers],[Steam Consumption]:[CHW Consumption_2]], "CHW*",D2148:AE2148)</f>
        <v>0</v>
      </c>
      <c r="AK2148" s="9">
        <f>SUMIF(Table1[[#Headers],[Steam Consumption]:[CHW Consumption_2]], "DW*",D2148:AE2148)</f>
        <v>0</v>
      </c>
      <c r="AL2148" s="9">
        <f>Table1[[#This Row],[Total Elec Consumption]]*3.412</f>
        <v>0</v>
      </c>
      <c r="AM2148" s="9">
        <f>Table1[[#This Row],[Total Gas Consumption]]*1</f>
        <v>0</v>
      </c>
      <c r="AN2148" s="9">
        <f>Table1[[#This Row],[Total Steam Consumption]]*950/1000</f>
        <v>0</v>
      </c>
      <c r="AO2148" s="9">
        <f>Table1[[#This Row],[Total HW Consumption]]</f>
        <v>0</v>
      </c>
      <c r="AP2148" s="9">
        <f>Table1[[#This Row],[Total CHW Consumption]]</f>
        <v>0</v>
      </c>
      <c r="AQ2148" s="9">
        <f>Table1[[#This Row],[Total DW Consumption]]*0</f>
        <v>0</v>
      </c>
      <c r="AR2148" s="9">
        <f>SUM(Table1[[#This Row],[Total Elec Energy]:[Total DW Energy]])</f>
        <v>0</v>
      </c>
      <c r="AS2148" s="7">
        <f>IFERROR(Table1[[#This Row],[Total Building Energy (kBTU)]]/Table1[[#This Row],[Building Area]],0)</f>
        <v>0</v>
      </c>
    </row>
    <row r="2149" spans="1:45" x14ac:dyDescent="0.25">
      <c r="A2149" s="4">
        <v>43922</v>
      </c>
      <c r="B2149" t="s">
        <v>102</v>
      </c>
      <c r="C2149">
        <f>VLOOKUP(Table1[[#This Row],[Building]],Building_Areas,2,FALSE)</f>
        <v>63154.99</v>
      </c>
      <c r="D2149">
        <v>0</v>
      </c>
      <c r="E2149">
        <v>0</v>
      </c>
      <c r="F2149">
        <v>0</v>
      </c>
      <c r="G2149">
        <v>0</v>
      </c>
      <c r="AF2149" s="9">
        <f>SUMIF(Table1[[#Headers],[Steam Consumption]:[CHW Consumption_2]], "Elec*",D2149:AE2149)</f>
        <v>0</v>
      </c>
      <c r="AG2149" s="9">
        <f>SUMIF(Table1[[#Headers],[Steam Consumption]:[CHW Consumption_2]], "Gas*",D2149:AE2149)</f>
        <v>0</v>
      </c>
      <c r="AH2149" s="9">
        <f>SUMIF(Table1[[#Headers],[Steam Consumption]:[CHW Consumption_2]], "Steam*",D2149:AE2149)</f>
        <v>0</v>
      </c>
      <c r="AI2149" s="9">
        <f>SUMIF(Table1[[#Headers],[Steam Consumption]:[CHW Consumption_2]], "HW *",D2149:AE2149)</f>
        <v>0</v>
      </c>
      <c r="AJ2149" s="9">
        <f>SUMIF(Table1[[#Headers],[Steam Consumption]:[CHW Consumption_2]], "CHW*",D2149:AE2149)</f>
        <v>0</v>
      </c>
      <c r="AK2149" s="9">
        <f>SUMIF(Table1[[#Headers],[Steam Consumption]:[CHW Consumption_2]], "DW*",D2149:AE2149)</f>
        <v>0</v>
      </c>
      <c r="AL2149" s="9">
        <f>Table1[[#This Row],[Total Elec Consumption]]*3.412</f>
        <v>0</v>
      </c>
      <c r="AM2149" s="9">
        <f>Table1[[#This Row],[Total Gas Consumption]]*1</f>
        <v>0</v>
      </c>
      <c r="AN2149" s="9">
        <f>Table1[[#This Row],[Total Steam Consumption]]*950/1000</f>
        <v>0</v>
      </c>
      <c r="AO2149" s="9">
        <f>Table1[[#This Row],[Total HW Consumption]]</f>
        <v>0</v>
      </c>
      <c r="AP2149" s="9">
        <f>Table1[[#This Row],[Total CHW Consumption]]</f>
        <v>0</v>
      </c>
      <c r="AQ2149" s="9">
        <f>Table1[[#This Row],[Total DW Consumption]]*0</f>
        <v>0</v>
      </c>
      <c r="AR2149" s="9">
        <f>SUM(Table1[[#This Row],[Total Elec Energy]:[Total DW Energy]])</f>
        <v>0</v>
      </c>
      <c r="AS2149" s="7">
        <f>IFERROR(Table1[[#This Row],[Total Building Energy (kBTU)]]/Table1[[#This Row],[Building Area]],0)</f>
        <v>0</v>
      </c>
    </row>
    <row r="2150" spans="1:45" x14ac:dyDescent="0.25">
      <c r="A2150" s="4">
        <v>43952</v>
      </c>
      <c r="B2150" t="s">
        <v>102</v>
      </c>
      <c r="C2150">
        <f>VLOOKUP(Table1[[#This Row],[Building]],Building_Areas,2,FALSE)</f>
        <v>63154.99</v>
      </c>
      <c r="D2150">
        <v>0</v>
      </c>
      <c r="E2150">
        <v>0</v>
      </c>
      <c r="F2150">
        <v>0</v>
      </c>
      <c r="G2150">
        <v>0</v>
      </c>
      <c r="AF2150" s="9">
        <f>SUMIF(Table1[[#Headers],[Steam Consumption]:[CHW Consumption_2]], "Elec*",D2150:AE2150)</f>
        <v>0</v>
      </c>
      <c r="AG2150" s="9">
        <f>SUMIF(Table1[[#Headers],[Steam Consumption]:[CHW Consumption_2]], "Gas*",D2150:AE2150)</f>
        <v>0</v>
      </c>
      <c r="AH2150" s="9">
        <f>SUMIF(Table1[[#Headers],[Steam Consumption]:[CHW Consumption_2]], "Steam*",D2150:AE2150)</f>
        <v>0</v>
      </c>
      <c r="AI2150" s="9">
        <f>SUMIF(Table1[[#Headers],[Steam Consumption]:[CHW Consumption_2]], "HW *",D2150:AE2150)</f>
        <v>0</v>
      </c>
      <c r="AJ2150" s="9">
        <f>SUMIF(Table1[[#Headers],[Steam Consumption]:[CHW Consumption_2]], "CHW*",D2150:AE2150)</f>
        <v>0</v>
      </c>
      <c r="AK2150" s="9">
        <f>SUMIF(Table1[[#Headers],[Steam Consumption]:[CHW Consumption_2]], "DW*",D2150:AE2150)</f>
        <v>0</v>
      </c>
      <c r="AL2150" s="9">
        <f>Table1[[#This Row],[Total Elec Consumption]]*3.412</f>
        <v>0</v>
      </c>
      <c r="AM2150" s="9">
        <f>Table1[[#This Row],[Total Gas Consumption]]*1</f>
        <v>0</v>
      </c>
      <c r="AN2150" s="9">
        <f>Table1[[#This Row],[Total Steam Consumption]]*950/1000</f>
        <v>0</v>
      </c>
      <c r="AO2150" s="9">
        <f>Table1[[#This Row],[Total HW Consumption]]</f>
        <v>0</v>
      </c>
      <c r="AP2150" s="9">
        <f>Table1[[#This Row],[Total CHW Consumption]]</f>
        <v>0</v>
      </c>
      <c r="AQ2150" s="9">
        <f>Table1[[#This Row],[Total DW Consumption]]*0</f>
        <v>0</v>
      </c>
      <c r="AR2150" s="9">
        <f>SUM(Table1[[#This Row],[Total Elec Energy]:[Total DW Energy]])</f>
        <v>0</v>
      </c>
      <c r="AS2150" s="7">
        <f>IFERROR(Table1[[#This Row],[Total Building Energy (kBTU)]]/Table1[[#This Row],[Building Area]],0)</f>
        <v>0</v>
      </c>
    </row>
    <row r="2151" spans="1:45" x14ac:dyDescent="0.25">
      <c r="A2151" s="4">
        <v>44013</v>
      </c>
      <c r="B2151" t="s">
        <v>102</v>
      </c>
      <c r="C2151">
        <f>VLOOKUP(Table1[[#This Row],[Building]],Building_Areas,2,FALSE)</f>
        <v>63154.99</v>
      </c>
      <c r="D2151">
        <v>0</v>
      </c>
      <c r="E2151">
        <v>0</v>
      </c>
      <c r="F2151">
        <v>0</v>
      </c>
      <c r="G2151">
        <v>0</v>
      </c>
      <c r="AF2151" s="9">
        <f>SUMIF(Table1[[#Headers],[Steam Consumption]:[CHW Consumption_2]], "Elec*",D2151:AE2151)</f>
        <v>0</v>
      </c>
      <c r="AG2151" s="9">
        <f>SUMIF(Table1[[#Headers],[Steam Consumption]:[CHW Consumption_2]], "Gas*",D2151:AE2151)</f>
        <v>0</v>
      </c>
      <c r="AH2151" s="9">
        <f>SUMIF(Table1[[#Headers],[Steam Consumption]:[CHW Consumption_2]], "Steam*",D2151:AE2151)</f>
        <v>0</v>
      </c>
      <c r="AI2151" s="9">
        <f>SUMIF(Table1[[#Headers],[Steam Consumption]:[CHW Consumption_2]], "HW *",D2151:AE2151)</f>
        <v>0</v>
      </c>
      <c r="AJ2151" s="9">
        <f>SUMIF(Table1[[#Headers],[Steam Consumption]:[CHW Consumption_2]], "CHW*",D2151:AE2151)</f>
        <v>0</v>
      </c>
      <c r="AK2151" s="9">
        <f>SUMIF(Table1[[#Headers],[Steam Consumption]:[CHW Consumption_2]], "DW*",D2151:AE2151)</f>
        <v>0</v>
      </c>
      <c r="AL2151" s="9">
        <f>Table1[[#This Row],[Total Elec Consumption]]*3.412</f>
        <v>0</v>
      </c>
      <c r="AM2151" s="9">
        <f>Table1[[#This Row],[Total Gas Consumption]]*1</f>
        <v>0</v>
      </c>
      <c r="AN2151" s="9">
        <f>Table1[[#This Row],[Total Steam Consumption]]*950/1000</f>
        <v>0</v>
      </c>
      <c r="AO2151" s="9">
        <f>Table1[[#This Row],[Total HW Consumption]]</f>
        <v>0</v>
      </c>
      <c r="AP2151" s="9">
        <f>Table1[[#This Row],[Total CHW Consumption]]</f>
        <v>0</v>
      </c>
      <c r="AQ2151" s="9">
        <f>Table1[[#This Row],[Total DW Consumption]]*0</f>
        <v>0</v>
      </c>
      <c r="AR2151" s="9">
        <f>SUM(Table1[[#This Row],[Total Elec Energy]:[Total DW Energy]])</f>
        <v>0</v>
      </c>
      <c r="AS2151" s="7">
        <f>IFERROR(Table1[[#This Row],[Total Building Energy (kBTU)]]/Table1[[#This Row],[Building Area]],0)</f>
        <v>0</v>
      </c>
    </row>
    <row r="2152" spans="1:45" x14ac:dyDescent="0.25">
      <c r="A2152" s="4">
        <v>44044</v>
      </c>
      <c r="B2152" t="s">
        <v>102</v>
      </c>
      <c r="C2152">
        <f>VLOOKUP(Table1[[#This Row],[Building]],Building_Areas,2,FALSE)</f>
        <v>63154.99</v>
      </c>
      <c r="D2152">
        <v>0</v>
      </c>
      <c r="E2152">
        <v>0</v>
      </c>
      <c r="F2152">
        <v>0</v>
      </c>
      <c r="G2152">
        <v>0</v>
      </c>
      <c r="AF2152" s="9">
        <f>SUMIF(Table1[[#Headers],[Steam Consumption]:[CHW Consumption_2]], "Elec*",D2152:AE2152)</f>
        <v>0</v>
      </c>
      <c r="AG2152" s="9">
        <f>SUMIF(Table1[[#Headers],[Steam Consumption]:[CHW Consumption_2]], "Gas*",D2152:AE2152)</f>
        <v>0</v>
      </c>
      <c r="AH2152" s="9">
        <f>SUMIF(Table1[[#Headers],[Steam Consumption]:[CHW Consumption_2]], "Steam*",D2152:AE2152)</f>
        <v>0</v>
      </c>
      <c r="AI2152" s="9">
        <f>SUMIF(Table1[[#Headers],[Steam Consumption]:[CHW Consumption_2]], "HW *",D2152:AE2152)</f>
        <v>0</v>
      </c>
      <c r="AJ2152" s="9">
        <f>SUMIF(Table1[[#Headers],[Steam Consumption]:[CHW Consumption_2]], "CHW*",D2152:AE2152)</f>
        <v>0</v>
      </c>
      <c r="AK2152" s="9">
        <f>SUMIF(Table1[[#Headers],[Steam Consumption]:[CHW Consumption_2]], "DW*",D2152:AE2152)</f>
        <v>0</v>
      </c>
      <c r="AL2152" s="9">
        <f>Table1[[#This Row],[Total Elec Consumption]]*3.412</f>
        <v>0</v>
      </c>
      <c r="AM2152" s="9">
        <f>Table1[[#This Row],[Total Gas Consumption]]*1</f>
        <v>0</v>
      </c>
      <c r="AN2152" s="9">
        <f>Table1[[#This Row],[Total Steam Consumption]]*950/1000</f>
        <v>0</v>
      </c>
      <c r="AO2152" s="9">
        <f>Table1[[#This Row],[Total HW Consumption]]</f>
        <v>0</v>
      </c>
      <c r="AP2152" s="9">
        <f>Table1[[#This Row],[Total CHW Consumption]]</f>
        <v>0</v>
      </c>
      <c r="AQ2152" s="9">
        <f>Table1[[#This Row],[Total DW Consumption]]*0</f>
        <v>0</v>
      </c>
      <c r="AR2152" s="9">
        <f>SUM(Table1[[#This Row],[Total Elec Energy]:[Total DW Energy]])</f>
        <v>0</v>
      </c>
      <c r="AS2152" s="7">
        <f>IFERROR(Table1[[#This Row],[Total Building Energy (kBTU)]]/Table1[[#This Row],[Building Area]],0)</f>
        <v>0</v>
      </c>
    </row>
    <row r="2153" spans="1:45" x14ac:dyDescent="0.25">
      <c r="A2153" s="4">
        <v>44075</v>
      </c>
      <c r="B2153" t="s">
        <v>102</v>
      </c>
      <c r="C2153">
        <f>VLOOKUP(Table1[[#This Row],[Building]],Building_Areas,2,FALSE)</f>
        <v>63154.99</v>
      </c>
      <c r="D2153">
        <v>0</v>
      </c>
      <c r="E2153">
        <v>0</v>
      </c>
      <c r="F2153">
        <v>0</v>
      </c>
      <c r="G2153">
        <v>0</v>
      </c>
      <c r="AF2153" s="9">
        <f>SUMIF(Table1[[#Headers],[Steam Consumption]:[CHW Consumption_2]], "Elec*",D2153:AE2153)</f>
        <v>0</v>
      </c>
      <c r="AG2153" s="9">
        <f>SUMIF(Table1[[#Headers],[Steam Consumption]:[CHW Consumption_2]], "Gas*",D2153:AE2153)</f>
        <v>0</v>
      </c>
      <c r="AH2153" s="9">
        <f>SUMIF(Table1[[#Headers],[Steam Consumption]:[CHW Consumption_2]], "Steam*",D2153:AE2153)</f>
        <v>0</v>
      </c>
      <c r="AI2153" s="9">
        <f>SUMIF(Table1[[#Headers],[Steam Consumption]:[CHW Consumption_2]], "HW *",D2153:AE2153)</f>
        <v>0</v>
      </c>
      <c r="AJ2153" s="9">
        <f>SUMIF(Table1[[#Headers],[Steam Consumption]:[CHW Consumption_2]], "CHW*",D2153:AE2153)</f>
        <v>0</v>
      </c>
      <c r="AK2153" s="9">
        <f>SUMIF(Table1[[#Headers],[Steam Consumption]:[CHW Consumption_2]], "DW*",D2153:AE2153)</f>
        <v>0</v>
      </c>
      <c r="AL2153" s="9">
        <f>Table1[[#This Row],[Total Elec Consumption]]*3.412</f>
        <v>0</v>
      </c>
      <c r="AM2153" s="9">
        <f>Table1[[#This Row],[Total Gas Consumption]]*1</f>
        <v>0</v>
      </c>
      <c r="AN2153" s="9">
        <f>Table1[[#This Row],[Total Steam Consumption]]*950/1000</f>
        <v>0</v>
      </c>
      <c r="AO2153" s="9">
        <f>Table1[[#This Row],[Total HW Consumption]]</f>
        <v>0</v>
      </c>
      <c r="AP2153" s="9">
        <f>Table1[[#This Row],[Total CHW Consumption]]</f>
        <v>0</v>
      </c>
      <c r="AQ2153" s="9">
        <f>Table1[[#This Row],[Total DW Consumption]]*0</f>
        <v>0</v>
      </c>
      <c r="AR2153" s="9">
        <f>SUM(Table1[[#This Row],[Total Elec Energy]:[Total DW Energy]])</f>
        <v>0</v>
      </c>
      <c r="AS2153" s="7">
        <f>IFERROR(Table1[[#This Row],[Total Building Energy (kBTU)]]/Table1[[#This Row],[Building Area]],0)</f>
        <v>0</v>
      </c>
    </row>
    <row r="2154" spans="1:45" x14ac:dyDescent="0.25">
      <c r="A2154" s="4">
        <v>44105</v>
      </c>
      <c r="B2154" t="s">
        <v>102</v>
      </c>
      <c r="C2154">
        <f>VLOOKUP(Table1[[#This Row],[Building]],Building_Areas,2,FALSE)</f>
        <v>63154.99</v>
      </c>
      <c r="D2154">
        <v>0</v>
      </c>
      <c r="E2154">
        <v>0</v>
      </c>
      <c r="F2154">
        <v>0</v>
      </c>
      <c r="G2154">
        <v>0</v>
      </c>
      <c r="AF2154" s="9">
        <f>SUMIF(Table1[[#Headers],[Steam Consumption]:[CHW Consumption_2]], "Elec*",D2154:AE2154)</f>
        <v>0</v>
      </c>
      <c r="AG2154" s="9">
        <f>SUMIF(Table1[[#Headers],[Steam Consumption]:[CHW Consumption_2]], "Gas*",D2154:AE2154)</f>
        <v>0</v>
      </c>
      <c r="AH2154" s="9">
        <f>SUMIF(Table1[[#Headers],[Steam Consumption]:[CHW Consumption_2]], "Steam*",D2154:AE2154)</f>
        <v>0</v>
      </c>
      <c r="AI2154" s="9">
        <f>SUMIF(Table1[[#Headers],[Steam Consumption]:[CHW Consumption_2]], "HW *",D2154:AE2154)</f>
        <v>0</v>
      </c>
      <c r="AJ2154" s="9">
        <f>SUMIF(Table1[[#Headers],[Steam Consumption]:[CHW Consumption_2]], "CHW*",D2154:AE2154)</f>
        <v>0</v>
      </c>
      <c r="AK2154" s="9">
        <f>SUMIF(Table1[[#Headers],[Steam Consumption]:[CHW Consumption_2]], "DW*",D2154:AE2154)</f>
        <v>0</v>
      </c>
      <c r="AL2154" s="9">
        <f>Table1[[#This Row],[Total Elec Consumption]]*3.412</f>
        <v>0</v>
      </c>
      <c r="AM2154" s="9">
        <f>Table1[[#This Row],[Total Gas Consumption]]*1</f>
        <v>0</v>
      </c>
      <c r="AN2154" s="9">
        <f>Table1[[#This Row],[Total Steam Consumption]]*950/1000</f>
        <v>0</v>
      </c>
      <c r="AO2154" s="9">
        <f>Table1[[#This Row],[Total HW Consumption]]</f>
        <v>0</v>
      </c>
      <c r="AP2154" s="9">
        <f>Table1[[#This Row],[Total CHW Consumption]]</f>
        <v>0</v>
      </c>
      <c r="AQ2154" s="9">
        <f>Table1[[#This Row],[Total DW Consumption]]*0</f>
        <v>0</v>
      </c>
      <c r="AR2154" s="9">
        <f>SUM(Table1[[#This Row],[Total Elec Energy]:[Total DW Energy]])</f>
        <v>0</v>
      </c>
      <c r="AS2154" s="7">
        <f>IFERROR(Table1[[#This Row],[Total Building Energy (kBTU)]]/Table1[[#This Row],[Building Area]],0)</f>
        <v>0</v>
      </c>
    </row>
    <row r="2155" spans="1:45" x14ac:dyDescent="0.25">
      <c r="A2155" s="4">
        <v>44136</v>
      </c>
      <c r="B2155" t="s">
        <v>102</v>
      </c>
      <c r="C2155">
        <f>VLOOKUP(Table1[[#This Row],[Building]],Building_Areas,2,FALSE)</f>
        <v>63154.99</v>
      </c>
      <c r="D2155">
        <v>0</v>
      </c>
      <c r="E2155">
        <v>0</v>
      </c>
      <c r="F2155">
        <v>0</v>
      </c>
      <c r="G2155">
        <v>0</v>
      </c>
      <c r="AF2155" s="9">
        <f>SUMIF(Table1[[#Headers],[Steam Consumption]:[CHW Consumption_2]], "Elec*",D2155:AE2155)</f>
        <v>0</v>
      </c>
      <c r="AG2155" s="9">
        <f>SUMIF(Table1[[#Headers],[Steam Consumption]:[CHW Consumption_2]], "Gas*",D2155:AE2155)</f>
        <v>0</v>
      </c>
      <c r="AH2155" s="9">
        <f>SUMIF(Table1[[#Headers],[Steam Consumption]:[CHW Consumption_2]], "Steam*",D2155:AE2155)</f>
        <v>0</v>
      </c>
      <c r="AI2155" s="9">
        <f>SUMIF(Table1[[#Headers],[Steam Consumption]:[CHW Consumption_2]], "HW *",D2155:AE2155)</f>
        <v>0</v>
      </c>
      <c r="AJ2155" s="9">
        <f>SUMIF(Table1[[#Headers],[Steam Consumption]:[CHW Consumption_2]], "CHW*",D2155:AE2155)</f>
        <v>0</v>
      </c>
      <c r="AK2155" s="9">
        <f>SUMIF(Table1[[#Headers],[Steam Consumption]:[CHW Consumption_2]], "DW*",D2155:AE2155)</f>
        <v>0</v>
      </c>
      <c r="AL2155" s="9">
        <f>Table1[[#This Row],[Total Elec Consumption]]*3.412</f>
        <v>0</v>
      </c>
      <c r="AM2155" s="9">
        <f>Table1[[#This Row],[Total Gas Consumption]]*1</f>
        <v>0</v>
      </c>
      <c r="AN2155" s="9">
        <f>Table1[[#This Row],[Total Steam Consumption]]*950/1000</f>
        <v>0</v>
      </c>
      <c r="AO2155" s="9">
        <f>Table1[[#This Row],[Total HW Consumption]]</f>
        <v>0</v>
      </c>
      <c r="AP2155" s="9">
        <f>Table1[[#This Row],[Total CHW Consumption]]</f>
        <v>0</v>
      </c>
      <c r="AQ2155" s="9">
        <f>Table1[[#This Row],[Total DW Consumption]]*0</f>
        <v>0</v>
      </c>
      <c r="AR2155" s="9">
        <f>SUM(Table1[[#This Row],[Total Elec Energy]:[Total DW Energy]])</f>
        <v>0</v>
      </c>
      <c r="AS2155" s="7">
        <f>IFERROR(Table1[[#This Row],[Total Building Energy (kBTU)]]/Table1[[#This Row],[Building Area]],0)</f>
        <v>0</v>
      </c>
    </row>
    <row r="2156" spans="1:45" x14ac:dyDescent="0.25">
      <c r="A2156" s="4">
        <v>44166</v>
      </c>
      <c r="B2156" t="s">
        <v>102</v>
      </c>
      <c r="C2156">
        <f>VLOOKUP(Table1[[#This Row],[Building]],Building_Areas,2,FALSE)</f>
        <v>63154.99</v>
      </c>
      <c r="D2156">
        <v>0</v>
      </c>
      <c r="E2156">
        <v>0</v>
      </c>
      <c r="F2156">
        <v>0</v>
      </c>
      <c r="G2156">
        <v>0</v>
      </c>
      <c r="AF2156" s="9">
        <f>SUMIF(Table1[[#Headers],[Steam Consumption]:[CHW Consumption_2]], "Elec*",D2156:AE2156)</f>
        <v>0</v>
      </c>
      <c r="AG2156" s="9">
        <f>SUMIF(Table1[[#Headers],[Steam Consumption]:[CHW Consumption_2]], "Gas*",D2156:AE2156)</f>
        <v>0</v>
      </c>
      <c r="AH2156" s="9">
        <f>SUMIF(Table1[[#Headers],[Steam Consumption]:[CHW Consumption_2]], "Steam*",D2156:AE2156)</f>
        <v>0</v>
      </c>
      <c r="AI2156" s="9">
        <f>SUMIF(Table1[[#Headers],[Steam Consumption]:[CHW Consumption_2]], "HW *",D2156:AE2156)</f>
        <v>0</v>
      </c>
      <c r="AJ2156" s="9">
        <f>SUMIF(Table1[[#Headers],[Steam Consumption]:[CHW Consumption_2]], "CHW*",D2156:AE2156)</f>
        <v>0</v>
      </c>
      <c r="AK2156" s="9">
        <f>SUMIF(Table1[[#Headers],[Steam Consumption]:[CHW Consumption_2]], "DW*",D2156:AE2156)</f>
        <v>0</v>
      </c>
      <c r="AL2156" s="9">
        <f>Table1[[#This Row],[Total Elec Consumption]]*3.412</f>
        <v>0</v>
      </c>
      <c r="AM2156" s="9">
        <f>Table1[[#This Row],[Total Gas Consumption]]*1</f>
        <v>0</v>
      </c>
      <c r="AN2156" s="9">
        <f>Table1[[#This Row],[Total Steam Consumption]]*950/1000</f>
        <v>0</v>
      </c>
      <c r="AO2156" s="9">
        <f>Table1[[#This Row],[Total HW Consumption]]</f>
        <v>0</v>
      </c>
      <c r="AP2156" s="9">
        <f>Table1[[#This Row],[Total CHW Consumption]]</f>
        <v>0</v>
      </c>
      <c r="AQ2156" s="9">
        <f>Table1[[#This Row],[Total DW Consumption]]*0</f>
        <v>0</v>
      </c>
      <c r="AR2156" s="9">
        <f>SUM(Table1[[#This Row],[Total Elec Energy]:[Total DW Energy]])</f>
        <v>0</v>
      </c>
      <c r="AS2156" s="7">
        <f>IFERROR(Table1[[#This Row],[Total Building Energy (kBTU)]]/Table1[[#This Row],[Building Area]],0)</f>
        <v>0</v>
      </c>
    </row>
    <row r="2157" spans="1:45" x14ac:dyDescent="0.25">
      <c r="A2157" s="4">
        <v>44228</v>
      </c>
      <c r="B2157" t="s">
        <v>102</v>
      </c>
      <c r="C2157">
        <f>VLOOKUP(Table1[[#This Row],[Building]],Building_Areas,2,FALSE)</f>
        <v>63154.99</v>
      </c>
      <c r="D2157">
        <v>0</v>
      </c>
      <c r="E2157">
        <v>0</v>
      </c>
      <c r="F2157">
        <v>0</v>
      </c>
      <c r="G2157">
        <v>0</v>
      </c>
      <c r="AF2157" s="9">
        <f>SUMIF(Table1[[#Headers],[Steam Consumption]:[CHW Consumption_2]], "Elec*",D2157:AE2157)</f>
        <v>0</v>
      </c>
      <c r="AG2157" s="9">
        <f>SUMIF(Table1[[#Headers],[Steam Consumption]:[CHW Consumption_2]], "Gas*",D2157:AE2157)</f>
        <v>0</v>
      </c>
      <c r="AH2157" s="9">
        <f>SUMIF(Table1[[#Headers],[Steam Consumption]:[CHW Consumption_2]], "Steam*",D2157:AE2157)</f>
        <v>0</v>
      </c>
      <c r="AI2157" s="9">
        <f>SUMIF(Table1[[#Headers],[Steam Consumption]:[CHW Consumption_2]], "HW *",D2157:AE2157)</f>
        <v>0</v>
      </c>
      <c r="AJ2157" s="9">
        <f>SUMIF(Table1[[#Headers],[Steam Consumption]:[CHW Consumption_2]], "CHW*",D2157:AE2157)</f>
        <v>0</v>
      </c>
      <c r="AK2157" s="9">
        <f>SUMIF(Table1[[#Headers],[Steam Consumption]:[CHW Consumption_2]], "DW*",D2157:AE2157)</f>
        <v>0</v>
      </c>
      <c r="AL2157" s="9">
        <f>Table1[[#This Row],[Total Elec Consumption]]*3.412</f>
        <v>0</v>
      </c>
      <c r="AM2157" s="9">
        <f>Table1[[#This Row],[Total Gas Consumption]]*1</f>
        <v>0</v>
      </c>
      <c r="AN2157" s="9">
        <f>Table1[[#This Row],[Total Steam Consumption]]*950/1000</f>
        <v>0</v>
      </c>
      <c r="AO2157" s="9">
        <f>Table1[[#This Row],[Total HW Consumption]]</f>
        <v>0</v>
      </c>
      <c r="AP2157" s="9">
        <f>Table1[[#This Row],[Total CHW Consumption]]</f>
        <v>0</v>
      </c>
      <c r="AQ2157" s="9">
        <f>Table1[[#This Row],[Total DW Consumption]]*0</f>
        <v>0</v>
      </c>
      <c r="AR2157" s="9">
        <f>SUM(Table1[[#This Row],[Total Elec Energy]:[Total DW Energy]])</f>
        <v>0</v>
      </c>
      <c r="AS2157" s="7">
        <f>IFERROR(Table1[[#This Row],[Total Building Energy (kBTU)]]/Table1[[#This Row],[Building Area]],0)</f>
        <v>0</v>
      </c>
    </row>
    <row r="2158" spans="1:45" x14ac:dyDescent="0.25">
      <c r="A2158" s="4">
        <v>44256</v>
      </c>
      <c r="B2158" t="s">
        <v>102</v>
      </c>
      <c r="C2158">
        <f>VLOOKUP(Table1[[#This Row],[Building]],Building_Areas,2,FALSE)</f>
        <v>63154.99</v>
      </c>
      <c r="D2158">
        <v>0</v>
      </c>
      <c r="E2158">
        <v>0</v>
      </c>
      <c r="F2158">
        <v>0</v>
      </c>
      <c r="G2158">
        <v>0</v>
      </c>
      <c r="AF2158" s="9">
        <f>SUMIF(Table1[[#Headers],[Steam Consumption]:[CHW Consumption_2]], "Elec*",D2158:AE2158)</f>
        <v>0</v>
      </c>
      <c r="AG2158" s="9">
        <f>SUMIF(Table1[[#Headers],[Steam Consumption]:[CHW Consumption_2]], "Gas*",D2158:AE2158)</f>
        <v>0</v>
      </c>
      <c r="AH2158" s="9">
        <f>SUMIF(Table1[[#Headers],[Steam Consumption]:[CHW Consumption_2]], "Steam*",D2158:AE2158)</f>
        <v>0</v>
      </c>
      <c r="AI2158" s="9">
        <f>SUMIF(Table1[[#Headers],[Steam Consumption]:[CHW Consumption_2]], "HW *",D2158:AE2158)</f>
        <v>0</v>
      </c>
      <c r="AJ2158" s="9">
        <f>SUMIF(Table1[[#Headers],[Steam Consumption]:[CHW Consumption_2]], "CHW*",D2158:AE2158)</f>
        <v>0</v>
      </c>
      <c r="AK2158" s="9">
        <f>SUMIF(Table1[[#Headers],[Steam Consumption]:[CHW Consumption_2]], "DW*",D2158:AE2158)</f>
        <v>0</v>
      </c>
      <c r="AL2158" s="9">
        <f>Table1[[#This Row],[Total Elec Consumption]]*3.412</f>
        <v>0</v>
      </c>
      <c r="AM2158" s="9">
        <f>Table1[[#This Row],[Total Gas Consumption]]*1</f>
        <v>0</v>
      </c>
      <c r="AN2158" s="9">
        <f>Table1[[#This Row],[Total Steam Consumption]]*950/1000</f>
        <v>0</v>
      </c>
      <c r="AO2158" s="9">
        <f>Table1[[#This Row],[Total HW Consumption]]</f>
        <v>0</v>
      </c>
      <c r="AP2158" s="9">
        <f>Table1[[#This Row],[Total CHW Consumption]]</f>
        <v>0</v>
      </c>
      <c r="AQ2158" s="9">
        <f>Table1[[#This Row],[Total DW Consumption]]*0</f>
        <v>0</v>
      </c>
      <c r="AR2158" s="9">
        <f>SUM(Table1[[#This Row],[Total Elec Energy]:[Total DW Energy]])</f>
        <v>0</v>
      </c>
      <c r="AS2158" s="7">
        <f>IFERROR(Table1[[#This Row],[Total Building Energy (kBTU)]]/Table1[[#This Row],[Building Area]],0)</f>
        <v>0</v>
      </c>
    </row>
    <row r="2159" spans="1:45" x14ac:dyDescent="0.25">
      <c r="A2159" s="4">
        <v>44287</v>
      </c>
      <c r="B2159" t="s">
        <v>102</v>
      </c>
      <c r="C2159">
        <f>VLOOKUP(Table1[[#This Row],[Building]],Building_Areas,2,FALSE)</f>
        <v>63154.99</v>
      </c>
      <c r="D2159">
        <v>0</v>
      </c>
      <c r="E2159">
        <v>0</v>
      </c>
      <c r="F2159">
        <v>0</v>
      </c>
      <c r="G2159">
        <v>0</v>
      </c>
      <c r="AF2159" s="9">
        <f>SUMIF(Table1[[#Headers],[Steam Consumption]:[CHW Consumption_2]], "Elec*",D2159:AE2159)</f>
        <v>0</v>
      </c>
      <c r="AG2159" s="9">
        <f>SUMIF(Table1[[#Headers],[Steam Consumption]:[CHW Consumption_2]], "Gas*",D2159:AE2159)</f>
        <v>0</v>
      </c>
      <c r="AH2159" s="9">
        <f>SUMIF(Table1[[#Headers],[Steam Consumption]:[CHW Consumption_2]], "Steam*",D2159:AE2159)</f>
        <v>0</v>
      </c>
      <c r="AI2159" s="9">
        <f>SUMIF(Table1[[#Headers],[Steam Consumption]:[CHW Consumption_2]], "HW *",D2159:AE2159)</f>
        <v>0</v>
      </c>
      <c r="AJ2159" s="9">
        <f>SUMIF(Table1[[#Headers],[Steam Consumption]:[CHW Consumption_2]], "CHW*",D2159:AE2159)</f>
        <v>0</v>
      </c>
      <c r="AK2159" s="9">
        <f>SUMIF(Table1[[#Headers],[Steam Consumption]:[CHW Consumption_2]], "DW*",D2159:AE2159)</f>
        <v>0</v>
      </c>
      <c r="AL2159" s="9">
        <f>Table1[[#This Row],[Total Elec Consumption]]*3.412</f>
        <v>0</v>
      </c>
      <c r="AM2159" s="9">
        <f>Table1[[#This Row],[Total Gas Consumption]]*1</f>
        <v>0</v>
      </c>
      <c r="AN2159" s="9">
        <f>Table1[[#This Row],[Total Steam Consumption]]*950/1000</f>
        <v>0</v>
      </c>
      <c r="AO2159" s="9">
        <f>Table1[[#This Row],[Total HW Consumption]]</f>
        <v>0</v>
      </c>
      <c r="AP2159" s="9">
        <f>Table1[[#This Row],[Total CHW Consumption]]</f>
        <v>0</v>
      </c>
      <c r="AQ2159" s="9">
        <f>Table1[[#This Row],[Total DW Consumption]]*0</f>
        <v>0</v>
      </c>
      <c r="AR2159" s="9">
        <f>SUM(Table1[[#This Row],[Total Elec Energy]:[Total DW Energy]])</f>
        <v>0</v>
      </c>
      <c r="AS2159" s="7">
        <f>IFERROR(Table1[[#This Row],[Total Building Energy (kBTU)]]/Table1[[#This Row],[Building Area]],0)</f>
        <v>0</v>
      </c>
    </row>
    <row r="2160" spans="1:45" x14ac:dyDescent="0.25">
      <c r="A2160" s="4">
        <v>44317</v>
      </c>
      <c r="B2160" t="s">
        <v>102</v>
      </c>
      <c r="C2160">
        <f>VLOOKUP(Table1[[#This Row],[Building]],Building_Areas,2,FALSE)</f>
        <v>63154.99</v>
      </c>
      <c r="D2160">
        <v>0</v>
      </c>
      <c r="E2160">
        <v>0</v>
      </c>
      <c r="F2160">
        <v>0</v>
      </c>
      <c r="G2160">
        <v>0</v>
      </c>
      <c r="AF2160" s="9">
        <f>SUMIF(Table1[[#Headers],[Steam Consumption]:[CHW Consumption_2]], "Elec*",D2160:AE2160)</f>
        <v>0</v>
      </c>
      <c r="AG2160" s="9">
        <f>SUMIF(Table1[[#Headers],[Steam Consumption]:[CHW Consumption_2]], "Gas*",D2160:AE2160)</f>
        <v>0</v>
      </c>
      <c r="AH2160" s="9">
        <f>SUMIF(Table1[[#Headers],[Steam Consumption]:[CHW Consumption_2]], "Steam*",D2160:AE2160)</f>
        <v>0</v>
      </c>
      <c r="AI2160" s="9">
        <f>SUMIF(Table1[[#Headers],[Steam Consumption]:[CHW Consumption_2]], "HW *",D2160:AE2160)</f>
        <v>0</v>
      </c>
      <c r="AJ2160" s="9">
        <f>SUMIF(Table1[[#Headers],[Steam Consumption]:[CHW Consumption_2]], "CHW*",D2160:AE2160)</f>
        <v>0</v>
      </c>
      <c r="AK2160" s="9">
        <f>SUMIF(Table1[[#Headers],[Steam Consumption]:[CHW Consumption_2]], "DW*",D2160:AE2160)</f>
        <v>0</v>
      </c>
      <c r="AL2160" s="9">
        <f>Table1[[#This Row],[Total Elec Consumption]]*3.412</f>
        <v>0</v>
      </c>
      <c r="AM2160" s="9">
        <f>Table1[[#This Row],[Total Gas Consumption]]*1</f>
        <v>0</v>
      </c>
      <c r="AN2160" s="9">
        <f>Table1[[#This Row],[Total Steam Consumption]]*950/1000</f>
        <v>0</v>
      </c>
      <c r="AO2160" s="9">
        <f>Table1[[#This Row],[Total HW Consumption]]</f>
        <v>0</v>
      </c>
      <c r="AP2160" s="9">
        <f>Table1[[#This Row],[Total CHW Consumption]]</f>
        <v>0</v>
      </c>
      <c r="AQ2160" s="9">
        <f>Table1[[#This Row],[Total DW Consumption]]*0</f>
        <v>0</v>
      </c>
      <c r="AR2160" s="9">
        <f>SUM(Table1[[#This Row],[Total Elec Energy]:[Total DW Energy]])</f>
        <v>0</v>
      </c>
      <c r="AS2160" s="7">
        <f>IFERROR(Table1[[#This Row],[Total Building Energy (kBTU)]]/Table1[[#This Row],[Building Area]],0)</f>
        <v>0</v>
      </c>
    </row>
    <row r="2161" spans="1:45" x14ac:dyDescent="0.25">
      <c r="A2161" s="4">
        <v>44348</v>
      </c>
      <c r="B2161" t="s">
        <v>102</v>
      </c>
      <c r="C2161">
        <f>VLOOKUP(Table1[[#This Row],[Building]],Building_Areas,2,FALSE)</f>
        <v>63154.99</v>
      </c>
      <c r="D2161">
        <v>0</v>
      </c>
      <c r="E2161">
        <v>0</v>
      </c>
      <c r="F2161">
        <v>0</v>
      </c>
      <c r="G2161">
        <v>0</v>
      </c>
      <c r="AF2161" s="9">
        <f>SUMIF(Table1[[#Headers],[Steam Consumption]:[CHW Consumption_2]], "Elec*",D2161:AE2161)</f>
        <v>0</v>
      </c>
      <c r="AG2161" s="9">
        <f>SUMIF(Table1[[#Headers],[Steam Consumption]:[CHW Consumption_2]], "Gas*",D2161:AE2161)</f>
        <v>0</v>
      </c>
      <c r="AH2161" s="9">
        <f>SUMIF(Table1[[#Headers],[Steam Consumption]:[CHW Consumption_2]], "Steam*",D2161:AE2161)</f>
        <v>0</v>
      </c>
      <c r="AI2161" s="9">
        <f>SUMIF(Table1[[#Headers],[Steam Consumption]:[CHW Consumption_2]], "HW *",D2161:AE2161)</f>
        <v>0</v>
      </c>
      <c r="AJ2161" s="9">
        <f>SUMIF(Table1[[#Headers],[Steam Consumption]:[CHW Consumption_2]], "CHW*",D2161:AE2161)</f>
        <v>0</v>
      </c>
      <c r="AK2161" s="9">
        <f>SUMIF(Table1[[#Headers],[Steam Consumption]:[CHW Consumption_2]], "DW*",D2161:AE2161)</f>
        <v>0</v>
      </c>
      <c r="AL2161" s="9">
        <f>Table1[[#This Row],[Total Elec Consumption]]*3.412</f>
        <v>0</v>
      </c>
      <c r="AM2161" s="9">
        <f>Table1[[#This Row],[Total Gas Consumption]]*1</f>
        <v>0</v>
      </c>
      <c r="AN2161" s="9">
        <f>Table1[[#This Row],[Total Steam Consumption]]*950/1000</f>
        <v>0</v>
      </c>
      <c r="AO2161" s="9">
        <f>Table1[[#This Row],[Total HW Consumption]]</f>
        <v>0</v>
      </c>
      <c r="AP2161" s="9">
        <f>Table1[[#This Row],[Total CHW Consumption]]</f>
        <v>0</v>
      </c>
      <c r="AQ2161" s="9">
        <f>Table1[[#This Row],[Total DW Consumption]]*0</f>
        <v>0</v>
      </c>
      <c r="AR2161" s="9">
        <f>SUM(Table1[[#This Row],[Total Elec Energy]:[Total DW Energy]])</f>
        <v>0</v>
      </c>
      <c r="AS2161" s="7">
        <f>IFERROR(Table1[[#This Row],[Total Building Energy (kBTU)]]/Table1[[#This Row],[Building Area]],0)</f>
        <v>0</v>
      </c>
    </row>
    <row r="2162" spans="1:45" x14ac:dyDescent="0.25">
      <c r="A2162" s="4">
        <v>44440</v>
      </c>
      <c r="B2162" t="s">
        <v>102</v>
      </c>
      <c r="C2162">
        <f>VLOOKUP(Table1[[#This Row],[Building]],Building_Areas,2,FALSE)</f>
        <v>63154.99</v>
      </c>
      <c r="D2162">
        <v>0</v>
      </c>
      <c r="E2162">
        <v>0</v>
      </c>
      <c r="F2162">
        <v>0</v>
      </c>
      <c r="G2162">
        <v>0</v>
      </c>
      <c r="AF2162" s="9">
        <f>SUMIF(Table1[[#Headers],[Steam Consumption]:[CHW Consumption_2]], "Elec*",D2162:AE2162)</f>
        <v>0</v>
      </c>
      <c r="AG2162" s="9">
        <f>SUMIF(Table1[[#Headers],[Steam Consumption]:[CHW Consumption_2]], "Gas*",D2162:AE2162)</f>
        <v>0</v>
      </c>
      <c r="AH2162" s="9">
        <f>SUMIF(Table1[[#Headers],[Steam Consumption]:[CHW Consumption_2]], "Steam*",D2162:AE2162)</f>
        <v>0</v>
      </c>
      <c r="AI2162" s="9">
        <f>SUMIF(Table1[[#Headers],[Steam Consumption]:[CHW Consumption_2]], "HW *",D2162:AE2162)</f>
        <v>0</v>
      </c>
      <c r="AJ2162" s="9">
        <f>SUMIF(Table1[[#Headers],[Steam Consumption]:[CHW Consumption_2]], "CHW*",D2162:AE2162)</f>
        <v>0</v>
      </c>
      <c r="AK2162" s="9">
        <f>SUMIF(Table1[[#Headers],[Steam Consumption]:[CHW Consumption_2]], "DW*",D2162:AE2162)</f>
        <v>0</v>
      </c>
      <c r="AL2162" s="9">
        <f>Table1[[#This Row],[Total Elec Consumption]]*3.412</f>
        <v>0</v>
      </c>
      <c r="AM2162" s="9">
        <f>Table1[[#This Row],[Total Gas Consumption]]*1</f>
        <v>0</v>
      </c>
      <c r="AN2162" s="9">
        <f>Table1[[#This Row],[Total Steam Consumption]]*950/1000</f>
        <v>0</v>
      </c>
      <c r="AO2162" s="9">
        <f>Table1[[#This Row],[Total HW Consumption]]</f>
        <v>0</v>
      </c>
      <c r="AP2162" s="9">
        <f>Table1[[#This Row],[Total CHW Consumption]]</f>
        <v>0</v>
      </c>
      <c r="AQ2162" s="9">
        <f>Table1[[#This Row],[Total DW Consumption]]*0</f>
        <v>0</v>
      </c>
      <c r="AR2162" s="9">
        <f>SUM(Table1[[#This Row],[Total Elec Energy]:[Total DW Energy]])</f>
        <v>0</v>
      </c>
      <c r="AS2162" s="7">
        <f>IFERROR(Table1[[#This Row],[Total Building Energy (kBTU)]]/Table1[[#This Row],[Building Area]],0)</f>
        <v>0</v>
      </c>
    </row>
    <row r="2163" spans="1:45" x14ac:dyDescent="0.25">
      <c r="A2163" s="4">
        <v>44501</v>
      </c>
      <c r="B2163" t="s">
        <v>102</v>
      </c>
      <c r="C2163">
        <f>VLOOKUP(Table1[[#This Row],[Building]],Building_Areas,2,FALSE)</f>
        <v>63154.99</v>
      </c>
      <c r="D2163">
        <v>0</v>
      </c>
      <c r="E2163">
        <v>0</v>
      </c>
      <c r="F2163">
        <v>0</v>
      </c>
      <c r="G2163">
        <v>0</v>
      </c>
      <c r="AF2163" s="9">
        <f>SUMIF(Table1[[#Headers],[Steam Consumption]:[CHW Consumption_2]], "Elec*",D2163:AE2163)</f>
        <v>0</v>
      </c>
      <c r="AG2163" s="9">
        <f>SUMIF(Table1[[#Headers],[Steam Consumption]:[CHW Consumption_2]], "Gas*",D2163:AE2163)</f>
        <v>0</v>
      </c>
      <c r="AH2163" s="9">
        <f>SUMIF(Table1[[#Headers],[Steam Consumption]:[CHW Consumption_2]], "Steam*",D2163:AE2163)</f>
        <v>0</v>
      </c>
      <c r="AI2163" s="9">
        <f>SUMIF(Table1[[#Headers],[Steam Consumption]:[CHW Consumption_2]], "HW *",D2163:AE2163)</f>
        <v>0</v>
      </c>
      <c r="AJ2163" s="9">
        <f>SUMIF(Table1[[#Headers],[Steam Consumption]:[CHW Consumption_2]], "CHW*",D2163:AE2163)</f>
        <v>0</v>
      </c>
      <c r="AK2163" s="9">
        <f>SUMIF(Table1[[#Headers],[Steam Consumption]:[CHW Consumption_2]], "DW*",D2163:AE2163)</f>
        <v>0</v>
      </c>
      <c r="AL2163" s="9">
        <f>Table1[[#This Row],[Total Elec Consumption]]*3.412</f>
        <v>0</v>
      </c>
      <c r="AM2163" s="9">
        <f>Table1[[#This Row],[Total Gas Consumption]]*1</f>
        <v>0</v>
      </c>
      <c r="AN2163" s="9">
        <f>Table1[[#This Row],[Total Steam Consumption]]*950/1000</f>
        <v>0</v>
      </c>
      <c r="AO2163" s="9">
        <f>Table1[[#This Row],[Total HW Consumption]]</f>
        <v>0</v>
      </c>
      <c r="AP2163" s="9">
        <f>Table1[[#This Row],[Total CHW Consumption]]</f>
        <v>0</v>
      </c>
      <c r="AQ2163" s="9">
        <f>Table1[[#This Row],[Total DW Consumption]]*0</f>
        <v>0</v>
      </c>
      <c r="AR2163" s="9">
        <f>SUM(Table1[[#This Row],[Total Elec Energy]:[Total DW Energy]])</f>
        <v>0</v>
      </c>
      <c r="AS2163" s="7">
        <f>IFERROR(Table1[[#This Row],[Total Building Energy (kBTU)]]/Table1[[#This Row],[Building Area]],0)</f>
        <v>0</v>
      </c>
    </row>
    <row r="2164" spans="1:45" x14ac:dyDescent="0.25">
      <c r="A2164" s="4">
        <v>44531</v>
      </c>
      <c r="B2164" t="s">
        <v>102</v>
      </c>
      <c r="C2164">
        <f>VLOOKUP(Table1[[#This Row],[Building]],Building_Areas,2,FALSE)</f>
        <v>63154.99</v>
      </c>
      <c r="D2164">
        <v>0</v>
      </c>
      <c r="E2164">
        <v>0</v>
      </c>
      <c r="F2164">
        <v>0</v>
      </c>
      <c r="G2164">
        <v>0</v>
      </c>
      <c r="AF2164" s="9">
        <f>SUMIF(Table1[[#Headers],[Steam Consumption]:[CHW Consumption_2]], "Elec*",D2164:AE2164)</f>
        <v>0</v>
      </c>
      <c r="AG2164" s="9">
        <f>SUMIF(Table1[[#Headers],[Steam Consumption]:[CHW Consumption_2]], "Gas*",D2164:AE2164)</f>
        <v>0</v>
      </c>
      <c r="AH2164" s="9">
        <f>SUMIF(Table1[[#Headers],[Steam Consumption]:[CHW Consumption_2]], "Steam*",D2164:AE2164)</f>
        <v>0</v>
      </c>
      <c r="AI2164" s="9">
        <f>SUMIF(Table1[[#Headers],[Steam Consumption]:[CHW Consumption_2]], "HW *",D2164:AE2164)</f>
        <v>0</v>
      </c>
      <c r="AJ2164" s="9">
        <f>SUMIF(Table1[[#Headers],[Steam Consumption]:[CHW Consumption_2]], "CHW*",D2164:AE2164)</f>
        <v>0</v>
      </c>
      <c r="AK2164" s="9">
        <f>SUMIF(Table1[[#Headers],[Steam Consumption]:[CHW Consumption_2]], "DW*",D2164:AE2164)</f>
        <v>0</v>
      </c>
      <c r="AL2164" s="9">
        <f>Table1[[#This Row],[Total Elec Consumption]]*3.412</f>
        <v>0</v>
      </c>
      <c r="AM2164" s="9">
        <f>Table1[[#This Row],[Total Gas Consumption]]*1</f>
        <v>0</v>
      </c>
      <c r="AN2164" s="9">
        <f>Table1[[#This Row],[Total Steam Consumption]]*950/1000</f>
        <v>0</v>
      </c>
      <c r="AO2164" s="9">
        <f>Table1[[#This Row],[Total HW Consumption]]</f>
        <v>0</v>
      </c>
      <c r="AP2164" s="9">
        <f>Table1[[#This Row],[Total CHW Consumption]]</f>
        <v>0</v>
      </c>
      <c r="AQ2164" s="9">
        <f>Table1[[#This Row],[Total DW Consumption]]*0</f>
        <v>0</v>
      </c>
      <c r="AR2164" s="9">
        <f>SUM(Table1[[#This Row],[Total Elec Energy]:[Total DW Energy]])</f>
        <v>0</v>
      </c>
      <c r="AS2164" s="7">
        <f>IFERROR(Table1[[#This Row],[Total Building Energy (kBTU)]]/Table1[[#This Row],[Building Area]],0)</f>
        <v>0</v>
      </c>
    </row>
    <row r="2165" spans="1:45" x14ac:dyDescent="0.25">
      <c r="A2165" s="4">
        <v>44593</v>
      </c>
      <c r="B2165" t="s">
        <v>102</v>
      </c>
      <c r="C2165">
        <f>VLOOKUP(Table1[[#This Row],[Building]],Building_Areas,2,FALSE)</f>
        <v>63154.99</v>
      </c>
      <c r="D2165">
        <v>0</v>
      </c>
      <c r="E2165">
        <v>0</v>
      </c>
      <c r="F2165">
        <v>0</v>
      </c>
      <c r="G2165">
        <v>0</v>
      </c>
      <c r="AF2165" s="9">
        <f>SUMIF(Table1[[#Headers],[Steam Consumption]:[CHW Consumption_2]], "Elec*",D2165:AE2165)</f>
        <v>0</v>
      </c>
      <c r="AG2165" s="9">
        <f>SUMIF(Table1[[#Headers],[Steam Consumption]:[CHW Consumption_2]], "Gas*",D2165:AE2165)</f>
        <v>0</v>
      </c>
      <c r="AH2165" s="9">
        <f>SUMIF(Table1[[#Headers],[Steam Consumption]:[CHW Consumption_2]], "Steam*",D2165:AE2165)</f>
        <v>0</v>
      </c>
      <c r="AI2165" s="9">
        <f>SUMIF(Table1[[#Headers],[Steam Consumption]:[CHW Consumption_2]], "HW *",D2165:AE2165)</f>
        <v>0</v>
      </c>
      <c r="AJ2165" s="9">
        <f>SUMIF(Table1[[#Headers],[Steam Consumption]:[CHW Consumption_2]], "CHW*",D2165:AE2165)</f>
        <v>0</v>
      </c>
      <c r="AK2165" s="9">
        <f>SUMIF(Table1[[#Headers],[Steam Consumption]:[CHW Consumption_2]], "DW*",D2165:AE2165)</f>
        <v>0</v>
      </c>
      <c r="AL2165" s="9">
        <f>Table1[[#This Row],[Total Elec Consumption]]*3.412</f>
        <v>0</v>
      </c>
      <c r="AM2165" s="9">
        <f>Table1[[#This Row],[Total Gas Consumption]]*1</f>
        <v>0</v>
      </c>
      <c r="AN2165" s="9">
        <f>Table1[[#This Row],[Total Steam Consumption]]*950/1000</f>
        <v>0</v>
      </c>
      <c r="AO2165" s="9">
        <f>Table1[[#This Row],[Total HW Consumption]]</f>
        <v>0</v>
      </c>
      <c r="AP2165" s="9">
        <f>Table1[[#This Row],[Total CHW Consumption]]</f>
        <v>0</v>
      </c>
      <c r="AQ2165" s="9">
        <f>Table1[[#This Row],[Total DW Consumption]]*0</f>
        <v>0</v>
      </c>
      <c r="AR2165" s="9">
        <f>SUM(Table1[[#This Row],[Total Elec Energy]:[Total DW Energy]])</f>
        <v>0</v>
      </c>
      <c r="AS2165" s="7">
        <f>IFERROR(Table1[[#This Row],[Total Building Energy (kBTU)]]/Table1[[#This Row],[Building Area]],0)</f>
        <v>0</v>
      </c>
    </row>
    <row r="2166" spans="1:45" x14ac:dyDescent="0.25">
      <c r="A2166" s="4">
        <v>44713</v>
      </c>
      <c r="B2166" t="s">
        <v>102</v>
      </c>
      <c r="C2166">
        <f>VLOOKUP(Table1[[#This Row],[Building]],Building_Areas,2,FALSE)</f>
        <v>63154.99</v>
      </c>
      <c r="D2166">
        <v>0</v>
      </c>
      <c r="E2166">
        <v>0</v>
      </c>
      <c r="F2166">
        <v>0</v>
      </c>
      <c r="G2166">
        <v>0</v>
      </c>
      <c r="AF2166" s="9">
        <f>SUMIF(Table1[[#Headers],[Steam Consumption]:[CHW Consumption_2]], "Elec*",D2166:AE2166)</f>
        <v>0</v>
      </c>
      <c r="AG2166" s="9">
        <f>SUMIF(Table1[[#Headers],[Steam Consumption]:[CHW Consumption_2]], "Gas*",D2166:AE2166)</f>
        <v>0</v>
      </c>
      <c r="AH2166" s="9">
        <f>SUMIF(Table1[[#Headers],[Steam Consumption]:[CHW Consumption_2]], "Steam*",D2166:AE2166)</f>
        <v>0</v>
      </c>
      <c r="AI2166" s="9">
        <f>SUMIF(Table1[[#Headers],[Steam Consumption]:[CHW Consumption_2]], "HW *",D2166:AE2166)</f>
        <v>0</v>
      </c>
      <c r="AJ2166" s="9">
        <f>SUMIF(Table1[[#Headers],[Steam Consumption]:[CHW Consumption_2]], "CHW*",D2166:AE2166)</f>
        <v>0</v>
      </c>
      <c r="AK2166" s="9">
        <f>SUMIF(Table1[[#Headers],[Steam Consumption]:[CHW Consumption_2]], "DW*",D2166:AE2166)</f>
        <v>0</v>
      </c>
      <c r="AL2166" s="9">
        <f>Table1[[#This Row],[Total Elec Consumption]]*3.412</f>
        <v>0</v>
      </c>
      <c r="AM2166" s="9">
        <f>Table1[[#This Row],[Total Gas Consumption]]*1</f>
        <v>0</v>
      </c>
      <c r="AN2166" s="9">
        <f>Table1[[#This Row],[Total Steam Consumption]]*950/1000</f>
        <v>0</v>
      </c>
      <c r="AO2166" s="9">
        <f>Table1[[#This Row],[Total HW Consumption]]</f>
        <v>0</v>
      </c>
      <c r="AP2166" s="9">
        <f>Table1[[#This Row],[Total CHW Consumption]]</f>
        <v>0</v>
      </c>
      <c r="AQ2166" s="9">
        <f>Table1[[#This Row],[Total DW Consumption]]*0</f>
        <v>0</v>
      </c>
      <c r="AR2166" s="9">
        <f>SUM(Table1[[#This Row],[Total Elec Energy]:[Total DW Energy]])</f>
        <v>0</v>
      </c>
      <c r="AS2166" s="7">
        <f>IFERROR(Table1[[#This Row],[Total Building Energy (kBTU)]]/Table1[[#This Row],[Building Area]],0)</f>
        <v>0</v>
      </c>
    </row>
    <row r="2167" spans="1:45" x14ac:dyDescent="0.25">
      <c r="A2167" s="4">
        <v>44743</v>
      </c>
      <c r="B2167" t="s">
        <v>102</v>
      </c>
      <c r="C2167">
        <f>VLOOKUP(Table1[[#This Row],[Building]],Building_Areas,2,FALSE)</f>
        <v>63154.99</v>
      </c>
      <c r="D2167">
        <v>0</v>
      </c>
      <c r="AF2167" s="9">
        <f>SUMIF(Table1[[#Headers],[Steam Consumption]:[CHW Consumption_2]], "Elec*",D2167:AE2167)</f>
        <v>0</v>
      </c>
      <c r="AG2167" s="9">
        <f>SUMIF(Table1[[#Headers],[Steam Consumption]:[CHW Consumption_2]], "Gas*",D2167:AE2167)</f>
        <v>0</v>
      </c>
      <c r="AH2167" s="9">
        <f>SUMIF(Table1[[#Headers],[Steam Consumption]:[CHW Consumption_2]], "Steam*",D2167:AE2167)</f>
        <v>0</v>
      </c>
      <c r="AI2167" s="9">
        <f>SUMIF(Table1[[#Headers],[Steam Consumption]:[CHW Consumption_2]], "HW *",D2167:AE2167)</f>
        <v>0</v>
      </c>
      <c r="AJ2167" s="9">
        <f>SUMIF(Table1[[#Headers],[Steam Consumption]:[CHW Consumption_2]], "CHW*",D2167:AE2167)</f>
        <v>0</v>
      </c>
      <c r="AK2167" s="9">
        <f>SUMIF(Table1[[#Headers],[Steam Consumption]:[CHW Consumption_2]], "DW*",D2167:AE2167)</f>
        <v>0</v>
      </c>
      <c r="AL2167" s="9">
        <f>Table1[[#This Row],[Total Elec Consumption]]*3.412</f>
        <v>0</v>
      </c>
      <c r="AM2167" s="9">
        <f>Table1[[#This Row],[Total Gas Consumption]]*1</f>
        <v>0</v>
      </c>
      <c r="AN2167" s="9">
        <f>Table1[[#This Row],[Total Steam Consumption]]*950/1000</f>
        <v>0</v>
      </c>
      <c r="AO2167" s="9">
        <f>Table1[[#This Row],[Total HW Consumption]]</f>
        <v>0</v>
      </c>
      <c r="AP2167" s="9">
        <f>Table1[[#This Row],[Total CHW Consumption]]</f>
        <v>0</v>
      </c>
      <c r="AQ2167" s="9">
        <f>Table1[[#This Row],[Total DW Consumption]]*0</f>
        <v>0</v>
      </c>
      <c r="AR2167" s="9">
        <f>SUM(Table1[[#This Row],[Total Elec Energy]:[Total DW Energy]])</f>
        <v>0</v>
      </c>
      <c r="AS2167" s="7">
        <f>IFERROR(Table1[[#This Row],[Total Building Energy (kBTU)]]/Table1[[#This Row],[Building Area]],0)</f>
        <v>0</v>
      </c>
    </row>
    <row r="2168" spans="1:45" x14ac:dyDescent="0.25">
      <c r="A2168" s="4">
        <v>44013</v>
      </c>
      <c r="B2168" t="s">
        <v>103</v>
      </c>
      <c r="C2168">
        <f>VLOOKUP(Table1[[#This Row],[Building]],Building_Areas,2,FALSE)</f>
        <v>68398</v>
      </c>
      <c r="D2168">
        <v>0</v>
      </c>
      <c r="E2168">
        <v>0</v>
      </c>
      <c r="AF2168" s="9">
        <f>SUMIF(Table1[[#Headers],[Steam Consumption]:[CHW Consumption_2]], "Elec*",D2168:AE2168)</f>
        <v>0</v>
      </c>
      <c r="AG2168" s="9">
        <f>SUMIF(Table1[[#Headers],[Steam Consumption]:[CHW Consumption_2]], "Gas*",D2168:AE2168)</f>
        <v>0</v>
      </c>
      <c r="AH2168" s="9">
        <f>SUMIF(Table1[[#Headers],[Steam Consumption]:[CHW Consumption_2]], "Steam*",D2168:AE2168)</f>
        <v>0</v>
      </c>
      <c r="AI2168" s="9">
        <f>SUMIF(Table1[[#Headers],[Steam Consumption]:[CHW Consumption_2]], "HW *",D2168:AE2168)</f>
        <v>0</v>
      </c>
      <c r="AJ2168" s="9">
        <f>SUMIF(Table1[[#Headers],[Steam Consumption]:[CHW Consumption_2]], "CHW*",D2168:AE2168)</f>
        <v>0</v>
      </c>
      <c r="AK2168" s="9">
        <f>SUMIF(Table1[[#Headers],[Steam Consumption]:[CHW Consumption_2]], "DW*",D2168:AE2168)</f>
        <v>0</v>
      </c>
      <c r="AL2168" s="9">
        <f>Table1[[#This Row],[Total Elec Consumption]]*3.412</f>
        <v>0</v>
      </c>
      <c r="AM2168" s="9">
        <f>Table1[[#This Row],[Total Gas Consumption]]*1</f>
        <v>0</v>
      </c>
      <c r="AN2168" s="9">
        <f>Table1[[#This Row],[Total Steam Consumption]]*950/1000</f>
        <v>0</v>
      </c>
      <c r="AO2168" s="9">
        <f>Table1[[#This Row],[Total HW Consumption]]</f>
        <v>0</v>
      </c>
      <c r="AP2168" s="9">
        <f>Table1[[#This Row],[Total CHW Consumption]]</f>
        <v>0</v>
      </c>
      <c r="AQ2168" s="9">
        <f>Table1[[#This Row],[Total DW Consumption]]*0</f>
        <v>0</v>
      </c>
      <c r="AR2168" s="9">
        <f>SUM(Table1[[#This Row],[Total Elec Energy]:[Total DW Energy]])</f>
        <v>0</v>
      </c>
      <c r="AS2168" s="7">
        <f>IFERROR(Table1[[#This Row],[Total Building Energy (kBTU)]]/Table1[[#This Row],[Building Area]],0)</f>
        <v>0</v>
      </c>
    </row>
    <row r="2169" spans="1:45" x14ac:dyDescent="0.25">
      <c r="A2169" s="4">
        <v>43101</v>
      </c>
      <c r="B2169" t="s">
        <v>108</v>
      </c>
      <c r="C2169">
        <f>VLOOKUP(Table1[[#This Row],[Building]],Building_Areas,2,FALSE)</f>
        <v>87647</v>
      </c>
      <c r="AF2169" s="9">
        <f>SUMIF(Table1[[#Headers],[Steam Consumption]:[CHW Consumption_2]], "Elec*",D2169:AE2169)</f>
        <v>0</v>
      </c>
      <c r="AG2169" s="9">
        <f>SUMIF(Table1[[#Headers],[Steam Consumption]:[CHW Consumption_2]], "Gas*",D2169:AE2169)</f>
        <v>0</v>
      </c>
      <c r="AH2169" s="9">
        <f>SUMIF(Table1[[#Headers],[Steam Consumption]:[CHW Consumption_2]], "Steam*",D2169:AE2169)</f>
        <v>0</v>
      </c>
      <c r="AI2169" s="9">
        <f>SUMIF(Table1[[#Headers],[Steam Consumption]:[CHW Consumption_2]], "HW *",D2169:AE2169)</f>
        <v>0</v>
      </c>
      <c r="AJ2169" s="9">
        <f>SUMIF(Table1[[#Headers],[Steam Consumption]:[CHW Consumption_2]], "CHW*",D2169:AE2169)</f>
        <v>0</v>
      </c>
      <c r="AK2169" s="9">
        <f>SUMIF(Table1[[#Headers],[Steam Consumption]:[CHW Consumption_2]], "DW*",D2169:AE2169)</f>
        <v>0</v>
      </c>
      <c r="AL2169" s="9">
        <f>Table1[[#This Row],[Total Elec Consumption]]*3.412</f>
        <v>0</v>
      </c>
      <c r="AM2169" s="9">
        <f>Table1[[#This Row],[Total Gas Consumption]]*1</f>
        <v>0</v>
      </c>
      <c r="AN2169" s="9">
        <f>Table1[[#This Row],[Total Steam Consumption]]*950/1000</f>
        <v>0</v>
      </c>
      <c r="AO2169" s="9">
        <f>Table1[[#This Row],[Total HW Consumption]]</f>
        <v>0</v>
      </c>
      <c r="AP2169" s="9">
        <f>Table1[[#This Row],[Total CHW Consumption]]</f>
        <v>0</v>
      </c>
      <c r="AQ2169" s="9">
        <f>Table1[[#This Row],[Total DW Consumption]]*0</f>
        <v>0</v>
      </c>
      <c r="AR2169" s="9">
        <f>SUM(Table1[[#This Row],[Total Elec Energy]:[Total DW Energy]])</f>
        <v>0</v>
      </c>
      <c r="AS2169" s="7">
        <f>IFERROR(Table1[[#This Row],[Total Building Energy (kBTU)]]/Table1[[#This Row],[Building Area]],0)</f>
        <v>0</v>
      </c>
    </row>
    <row r="2170" spans="1:45" x14ac:dyDescent="0.25">
      <c r="A2170" s="4">
        <v>43101</v>
      </c>
      <c r="B2170" t="s">
        <v>109</v>
      </c>
      <c r="C2170">
        <f>VLOOKUP(Table1[[#This Row],[Building]],Building_Areas,2,FALSE)</f>
        <v>30886</v>
      </c>
      <c r="AF2170" s="9">
        <f>SUMIF(Table1[[#Headers],[Steam Consumption]:[CHW Consumption_2]], "Elec*",D2170:AE2170)</f>
        <v>0</v>
      </c>
      <c r="AG2170" s="9">
        <f>SUMIF(Table1[[#Headers],[Steam Consumption]:[CHW Consumption_2]], "Gas*",D2170:AE2170)</f>
        <v>0</v>
      </c>
      <c r="AH2170" s="9">
        <f>SUMIF(Table1[[#Headers],[Steam Consumption]:[CHW Consumption_2]], "Steam*",D2170:AE2170)</f>
        <v>0</v>
      </c>
      <c r="AI2170" s="9">
        <f>SUMIF(Table1[[#Headers],[Steam Consumption]:[CHW Consumption_2]], "HW *",D2170:AE2170)</f>
        <v>0</v>
      </c>
      <c r="AJ2170" s="9">
        <f>SUMIF(Table1[[#Headers],[Steam Consumption]:[CHW Consumption_2]], "CHW*",D2170:AE2170)</f>
        <v>0</v>
      </c>
      <c r="AK2170" s="9">
        <f>SUMIF(Table1[[#Headers],[Steam Consumption]:[CHW Consumption_2]], "DW*",D2170:AE2170)</f>
        <v>0</v>
      </c>
      <c r="AL2170" s="9">
        <f>Table1[[#This Row],[Total Elec Consumption]]*3.412</f>
        <v>0</v>
      </c>
      <c r="AM2170" s="9">
        <f>Table1[[#This Row],[Total Gas Consumption]]*1</f>
        <v>0</v>
      </c>
      <c r="AN2170" s="9">
        <f>Table1[[#This Row],[Total Steam Consumption]]*950/1000</f>
        <v>0</v>
      </c>
      <c r="AO2170" s="9">
        <f>Table1[[#This Row],[Total HW Consumption]]</f>
        <v>0</v>
      </c>
      <c r="AP2170" s="9">
        <f>Table1[[#This Row],[Total CHW Consumption]]</f>
        <v>0</v>
      </c>
      <c r="AQ2170" s="9">
        <f>Table1[[#This Row],[Total DW Consumption]]*0</f>
        <v>0</v>
      </c>
      <c r="AR2170" s="9">
        <f>SUM(Table1[[#This Row],[Total Elec Energy]:[Total DW Energy]])</f>
        <v>0</v>
      </c>
      <c r="AS2170" s="7">
        <f>IFERROR(Table1[[#This Row],[Total Building Energy (kBTU)]]/Table1[[#This Row],[Building Area]],0)</f>
        <v>0</v>
      </c>
    </row>
    <row r="2171" spans="1:45" x14ac:dyDescent="0.25">
      <c r="A2171" s="4">
        <v>43282</v>
      </c>
      <c r="B2171" t="s">
        <v>109</v>
      </c>
      <c r="C2171">
        <f>VLOOKUP(Table1[[#This Row],[Building]],Building_Areas,2,FALSE)</f>
        <v>30886</v>
      </c>
      <c r="E2171">
        <v>0</v>
      </c>
      <c r="F2171">
        <v>0</v>
      </c>
      <c r="G2171">
        <v>0</v>
      </c>
      <c r="K2171">
        <v>0</v>
      </c>
      <c r="N2171">
        <v>0</v>
      </c>
      <c r="AF2171" s="9">
        <f>SUMIF(Table1[[#Headers],[Steam Consumption]:[CHW Consumption_2]], "Elec*",D2171:AE2171)</f>
        <v>0</v>
      </c>
      <c r="AG2171" s="9">
        <f>SUMIF(Table1[[#Headers],[Steam Consumption]:[CHW Consumption_2]], "Gas*",D2171:AE2171)</f>
        <v>0</v>
      </c>
      <c r="AH2171" s="9">
        <f>SUMIF(Table1[[#Headers],[Steam Consumption]:[CHW Consumption_2]], "Steam*",D2171:AE2171)</f>
        <v>0</v>
      </c>
      <c r="AI2171" s="9">
        <f>SUMIF(Table1[[#Headers],[Steam Consumption]:[CHW Consumption_2]], "HW *",D2171:AE2171)</f>
        <v>0</v>
      </c>
      <c r="AJ2171" s="9">
        <f>SUMIF(Table1[[#Headers],[Steam Consumption]:[CHW Consumption_2]], "CHW*",D2171:AE2171)</f>
        <v>0</v>
      </c>
      <c r="AK2171" s="9">
        <f>SUMIF(Table1[[#Headers],[Steam Consumption]:[CHW Consumption_2]], "DW*",D2171:AE2171)</f>
        <v>0</v>
      </c>
      <c r="AL2171" s="9">
        <f>Table1[[#This Row],[Total Elec Consumption]]*3.412</f>
        <v>0</v>
      </c>
      <c r="AM2171" s="9">
        <f>Table1[[#This Row],[Total Gas Consumption]]*1</f>
        <v>0</v>
      </c>
      <c r="AN2171" s="9">
        <f>Table1[[#This Row],[Total Steam Consumption]]*950/1000</f>
        <v>0</v>
      </c>
      <c r="AO2171" s="9">
        <f>Table1[[#This Row],[Total HW Consumption]]</f>
        <v>0</v>
      </c>
      <c r="AP2171" s="9">
        <f>Table1[[#This Row],[Total CHW Consumption]]</f>
        <v>0</v>
      </c>
      <c r="AQ2171" s="9">
        <f>Table1[[#This Row],[Total DW Consumption]]*0</f>
        <v>0</v>
      </c>
      <c r="AR2171" s="9">
        <f>SUM(Table1[[#This Row],[Total Elec Energy]:[Total DW Energy]])</f>
        <v>0</v>
      </c>
      <c r="AS2171" s="7">
        <f>IFERROR(Table1[[#This Row],[Total Building Energy (kBTU)]]/Table1[[#This Row],[Building Area]],0)</f>
        <v>0</v>
      </c>
    </row>
    <row r="2172" spans="1:45" x14ac:dyDescent="0.25">
      <c r="A2172" s="4">
        <v>43313</v>
      </c>
      <c r="B2172" t="s">
        <v>109</v>
      </c>
      <c r="C2172">
        <f>VLOOKUP(Table1[[#This Row],[Building]],Building_Areas,2,FALSE)</f>
        <v>30886</v>
      </c>
      <c r="AF2172" s="9">
        <f>SUMIF(Table1[[#Headers],[Steam Consumption]:[CHW Consumption_2]], "Elec*",D2172:AE2172)</f>
        <v>0</v>
      </c>
      <c r="AG2172" s="9">
        <f>SUMIF(Table1[[#Headers],[Steam Consumption]:[CHW Consumption_2]], "Gas*",D2172:AE2172)</f>
        <v>0</v>
      </c>
      <c r="AH2172" s="9">
        <f>SUMIF(Table1[[#Headers],[Steam Consumption]:[CHW Consumption_2]], "Steam*",D2172:AE2172)</f>
        <v>0</v>
      </c>
      <c r="AI2172" s="9">
        <f>SUMIF(Table1[[#Headers],[Steam Consumption]:[CHW Consumption_2]], "HW *",D2172:AE2172)</f>
        <v>0</v>
      </c>
      <c r="AJ2172" s="9">
        <f>SUMIF(Table1[[#Headers],[Steam Consumption]:[CHW Consumption_2]], "CHW*",D2172:AE2172)</f>
        <v>0</v>
      </c>
      <c r="AK2172" s="9">
        <f>SUMIF(Table1[[#Headers],[Steam Consumption]:[CHW Consumption_2]], "DW*",D2172:AE2172)</f>
        <v>0</v>
      </c>
      <c r="AL2172" s="9">
        <f>Table1[[#This Row],[Total Elec Consumption]]*3.412</f>
        <v>0</v>
      </c>
      <c r="AM2172" s="9">
        <f>Table1[[#This Row],[Total Gas Consumption]]*1</f>
        <v>0</v>
      </c>
      <c r="AN2172" s="9">
        <f>Table1[[#This Row],[Total Steam Consumption]]*950/1000</f>
        <v>0</v>
      </c>
      <c r="AO2172" s="9">
        <f>Table1[[#This Row],[Total HW Consumption]]</f>
        <v>0</v>
      </c>
      <c r="AP2172" s="9">
        <f>Table1[[#This Row],[Total CHW Consumption]]</f>
        <v>0</v>
      </c>
      <c r="AQ2172" s="9">
        <f>Table1[[#This Row],[Total DW Consumption]]*0</f>
        <v>0</v>
      </c>
      <c r="AR2172" s="9">
        <f>SUM(Table1[[#This Row],[Total Elec Energy]:[Total DW Energy]])</f>
        <v>0</v>
      </c>
      <c r="AS2172" s="7">
        <f>IFERROR(Table1[[#This Row],[Total Building Energy (kBTU)]]/Table1[[#This Row],[Building Area]],0)</f>
        <v>0</v>
      </c>
    </row>
    <row r="2173" spans="1:45" x14ac:dyDescent="0.25">
      <c r="A2173" s="4">
        <v>43344</v>
      </c>
      <c r="B2173" t="s">
        <v>109</v>
      </c>
      <c r="C2173">
        <f>VLOOKUP(Table1[[#This Row],[Building]],Building_Areas,2,FALSE)</f>
        <v>30886</v>
      </c>
      <c r="E2173">
        <v>0</v>
      </c>
      <c r="F2173">
        <v>0</v>
      </c>
      <c r="G2173">
        <v>0</v>
      </c>
      <c r="K2173">
        <v>0</v>
      </c>
      <c r="N2173">
        <v>0</v>
      </c>
      <c r="AF2173" s="9">
        <f>SUMIF(Table1[[#Headers],[Steam Consumption]:[CHW Consumption_2]], "Elec*",D2173:AE2173)</f>
        <v>0</v>
      </c>
      <c r="AG2173" s="9">
        <f>SUMIF(Table1[[#Headers],[Steam Consumption]:[CHW Consumption_2]], "Gas*",D2173:AE2173)</f>
        <v>0</v>
      </c>
      <c r="AH2173" s="9">
        <f>SUMIF(Table1[[#Headers],[Steam Consumption]:[CHW Consumption_2]], "Steam*",D2173:AE2173)</f>
        <v>0</v>
      </c>
      <c r="AI2173" s="9">
        <f>SUMIF(Table1[[#Headers],[Steam Consumption]:[CHW Consumption_2]], "HW *",D2173:AE2173)</f>
        <v>0</v>
      </c>
      <c r="AJ2173" s="9">
        <f>SUMIF(Table1[[#Headers],[Steam Consumption]:[CHW Consumption_2]], "CHW*",D2173:AE2173)</f>
        <v>0</v>
      </c>
      <c r="AK2173" s="9">
        <f>SUMIF(Table1[[#Headers],[Steam Consumption]:[CHW Consumption_2]], "DW*",D2173:AE2173)</f>
        <v>0</v>
      </c>
      <c r="AL2173" s="9">
        <f>Table1[[#This Row],[Total Elec Consumption]]*3.412</f>
        <v>0</v>
      </c>
      <c r="AM2173" s="9">
        <f>Table1[[#This Row],[Total Gas Consumption]]*1</f>
        <v>0</v>
      </c>
      <c r="AN2173" s="9">
        <f>Table1[[#This Row],[Total Steam Consumption]]*950/1000</f>
        <v>0</v>
      </c>
      <c r="AO2173" s="9">
        <f>Table1[[#This Row],[Total HW Consumption]]</f>
        <v>0</v>
      </c>
      <c r="AP2173" s="9">
        <f>Table1[[#This Row],[Total CHW Consumption]]</f>
        <v>0</v>
      </c>
      <c r="AQ2173" s="9">
        <f>Table1[[#This Row],[Total DW Consumption]]*0</f>
        <v>0</v>
      </c>
      <c r="AR2173" s="9">
        <f>SUM(Table1[[#This Row],[Total Elec Energy]:[Total DW Energy]])</f>
        <v>0</v>
      </c>
      <c r="AS2173" s="7">
        <f>IFERROR(Table1[[#This Row],[Total Building Energy (kBTU)]]/Table1[[#This Row],[Building Area]],0)</f>
        <v>0</v>
      </c>
    </row>
    <row r="2174" spans="1:45" x14ac:dyDescent="0.25">
      <c r="A2174" s="4">
        <v>43374</v>
      </c>
      <c r="B2174" t="s">
        <v>109</v>
      </c>
      <c r="C2174">
        <f>VLOOKUP(Table1[[#This Row],[Building]],Building_Areas,2,FALSE)</f>
        <v>30886</v>
      </c>
      <c r="E2174">
        <v>0</v>
      </c>
      <c r="F2174">
        <v>0</v>
      </c>
      <c r="G2174">
        <v>0</v>
      </c>
      <c r="K2174">
        <v>0</v>
      </c>
      <c r="N2174">
        <v>0</v>
      </c>
      <c r="AF2174" s="9">
        <f>SUMIF(Table1[[#Headers],[Steam Consumption]:[CHW Consumption_2]], "Elec*",D2174:AE2174)</f>
        <v>0</v>
      </c>
      <c r="AG2174" s="9">
        <f>SUMIF(Table1[[#Headers],[Steam Consumption]:[CHW Consumption_2]], "Gas*",D2174:AE2174)</f>
        <v>0</v>
      </c>
      <c r="AH2174" s="9">
        <f>SUMIF(Table1[[#Headers],[Steam Consumption]:[CHW Consumption_2]], "Steam*",D2174:AE2174)</f>
        <v>0</v>
      </c>
      <c r="AI2174" s="9">
        <f>SUMIF(Table1[[#Headers],[Steam Consumption]:[CHW Consumption_2]], "HW *",D2174:AE2174)</f>
        <v>0</v>
      </c>
      <c r="AJ2174" s="9">
        <f>SUMIF(Table1[[#Headers],[Steam Consumption]:[CHW Consumption_2]], "CHW*",D2174:AE2174)</f>
        <v>0</v>
      </c>
      <c r="AK2174" s="9">
        <f>SUMIF(Table1[[#Headers],[Steam Consumption]:[CHW Consumption_2]], "DW*",D2174:AE2174)</f>
        <v>0</v>
      </c>
      <c r="AL2174" s="9">
        <f>Table1[[#This Row],[Total Elec Consumption]]*3.412</f>
        <v>0</v>
      </c>
      <c r="AM2174" s="9">
        <f>Table1[[#This Row],[Total Gas Consumption]]*1</f>
        <v>0</v>
      </c>
      <c r="AN2174" s="9">
        <f>Table1[[#This Row],[Total Steam Consumption]]*950/1000</f>
        <v>0</v>
      </c>
      <c r="AO2174" s="9">
        <f>Table1[[#This Row],[Total HW Consumption]]</f>
        <v>0</v>
      </c>
      <c r="AP2174" s="9">
        <f>Table1[[#This Row],[Total CHW Consumption]]</f>
        <v>0</v>
      </c>
      <c r="AQ2174" s="9">
        <f>Table1[[#This Row],[Total DW Consumption]]*0</f>
        <v>0</v>
      </c>
      <c r="AR2174" s="9">
        <f>SUM(Table1[[#This Row],[Total Elec Energy]:[Total DW Energy]])</f>
        <v>0</v>
      </c>
      <c r="AS2174" s="7">
        <f>IFERROR(Table1[[#This Row],[Total Building Energy (kBTU)]]/Table1[[#This Row],[Building Area]],0)</f>
        <v>0</v>
      </c>
    </row>
    <row r="2175" spans="1:45" x14ac:dyDescent="0.25">
      <c r="A2175" s="4">
        <v>43405</v>
      </c>
      <c r="B2175" t="s">
        <v>109</v>
      </c>
      <c r="C2175">
        <f>VLOOKUP(Table1[[#This Row],[Building]],Building_Areas,2,FALSE)</f>
        <v>30886</v>
      </c>
      <c r="E2175">
        <v>0</v>
      </c>
      <c r="F2175">
        <v>0</v>
      </c>
      <c r="G2175">
        <v>0</v>
      </c>
      <c r="K2175">
        <v>0</v>
      </c>
      <c r="N2175">
        <v>0</v>
      </c>
      <c r="AF2175" s="9">
        <f>SUMIF(Table1[[#Headers],[Steam Consumption]:[CHW Consumption_2]], "Elec*",D2175:AE2175)</f>
        <v>0</v>
      </c>
      <c r="AG2175" s="9">
        <f>SUMIF(Table1[[#Headers],[Steam Consumption]:[CHW Consumption_2]], "Gas*",D2175:AE2175)</f>
        <v>0</v>
      </c>
      <c r="AH2175" s="9">
        <f>SUMIF(Table1[[#Headers],[Steam Consumption]:[CHW Consumption_2]], "Steam*",D2175:AE2175)</f>
        <v>0</v>
      </c>
      <c r="AI2175" s="9">
        <f>SUMIF(Table1[[#Headers],[Steam Consumption]:[CHW Consumption_2]], "HW *",D2175:AE2175)</f>
        <v>0</v>
      </c>
      <c r="AJ2175" s="9">
        <f>SUMIF(Table1[[#Headers],[Steam Consumption]:[CHW Consumption_2]], "CHW*",D2175:AE2175)</f>
        <v>0</v>
      </c>
      <c r="AK2175" s="9">
        <f>SUMIF(Table1[[#Headers],[Steam Consumption]:[CHW Consumption_2]], "DW*",D2175:AE2175)</f>
        <v>0</v>
      </c>
      <c r="AL2175" s="9">
        <f>Table1[[#This Row],[Total Elec Consumption]]*3.412</f>
        <v>0</v>
      </c>
      <c r="AM2175" s="9">
        <f>Table1[[#This Row],[Total Gas Consumption]]*1</f>
        <v>0</v>
      </c>
      <c r="AN2175" s="9">
        <f>Table1[[#This Row],[Total Steam Consumption]]*950/1000</f>
        <v>0</v>
      </c>
      <c r="AO2175" s="9">
        <f>Table1[[#This Row],[Total HW Consumption]]</f>
        <v>0</v>
      </c>
      <c r="AP2175" s="9">
        <f>Table1[[#This Row],[Total CHW Consumption]]</f>
        <v>0</v>
      </c>
      <c r="AQ2175" s="9">
        <f>Table1[[#This Row],[Total DW Consumption]]*0</f>
        <v>0</v>
      </c>
      <c r="AR2175" s="9">
        <f>SUM(Table1[[#This Row],[Total Elec Energy]:[Total DW Energy]])</f>
        <v>0</v>
      </c>
      <c r="AS2175" s="7">
        <f>IFERROR(Table1[[#This Row],[Total Building Energy (kBTU)]]/Table1[[#This Row],[Building Area]],0)</f>
        <v>0</v>
      </c>
    </row>
    <row r="2176" spans="1:45" x14ac:dyDescent="0.25">
      <c r="A2176" s="4">
        <v>43435</v>
      </c>
      <c r="B2176" t="s">
        <v>109</v>
      </c>
      <c r="C2176">
        <f>VLOOKUP(Table1[[#This Row],[Building]],Building_Areas,2,FALSE)</f>
        <v>30886</v>
      </c>
      <c r="E2176">
        <v>0</v>
      </c>
      <c r="F2176">
        <v>0</v>
      </c>
      <c r="G2176">
        <v>0</v>
      </c>
      <c r="K2176">
        <v>0</v>
      </c>
      <c r="N2176">
        <v>0</v>
      </c>
      <c r="AF2176" s="9">
        <f>SUMIF(Table1[[#Headers],[Steam Consumption]:[CHW Consumption_2]], "Elec*",D2176:AE2176)</f>
        <v>0</v>
      </c>
      <c r="AG2176" s="9">
        <f>SUMIF(Table1[[#Headers],[Steam Consumption]:[CHW Consumption_2]], "Gas*",D2176:AE2176)</f>
        <v>0</v>
      </c>
      <c r="AH2176" s="9">
        <f>SUMIF(Table1[[#Headers],[Steam Consumption]:[CHW Consumption_2]], "Steam*",D2176:AE2176)</f>
        <v>0</v>
      </c>
      <c r="AI2176" s="9">
        <f>SUMIF(Table1[[#Headers],[Steam Consumption]:[CHW Consumption_2]], "HW *",D2176:AE2176)</f>
        <v>0</v>
      </c>
      <c r="AJ2176" s="9">
        <f>SUMIF(Table1[[#Headers],[Steam Consumption]:[CHW Consumption_2]], "CHW*",D2176:AE2176)</f>
        <v>0</v>
      </c>
      <c r="AK2176" s="9">
        <f>SUMIF(Table1[[#Headers],[Steam Consumption]:[CHW Consumption_2]], "DW*",D2176:AE2176)</f>
        <v>0</v>
      </c>
      <c r="AL2176" s="9">
        <f>Table1[[#This Row],[Total Elec Consumption]]*3.412</f>
        <v>0</v>
      </c>
      <c r="AM2176" s="9">
        <f>Table1[[#This Row],[Total Gas Consumption]]*1</f>
        <v>0</v>
      </c>
      <c r="AN2176" s="9">
        <f>Table1[[#This Row],[Total Steam Consumption]]*950/1000</f>
        <v>0</v>
      </c>
      <c r="AO2176" s="9">
        <f>Table1[[#This Row],[Total HW Consumption]]</f>
        <v>0</v>
      </c>
      <c r="AP2176" s="9">
        <f>Table1[[#This Row],[Total CHW Consumption]]</f>
        <v>0</v>
      </c>
      <c r="AQ2176" s="9">
        <f>Table1[[#This Row],[Total DW Consumption]]*0</f>
        <v>0</v>
      </c>
      <c r="AR2176" s="9">
        <f>SUM(Table1[[#This Row],[Total Elec Energy]:[Total DW Energy]])</f>
        <v>0</v>
      </c>
      <c r="AS2176" s="7">
        <f>IFERROR(Table1[[#This Row],[Total Building Energy (kBTU)]]/Table1[[#This Row],[Building Area]],0)</f>
        <v>0</v>
      </c>
    </row>
    <row r="2177" spans="1:45" x14ac:dyDescent="0.25">
      <c r="A2177" s="4">
        <v>43466</v>
      </c>
      <c r="B2177" t="s">
        <v>109</v>
      </c>
      <c r="C2177">
        <f>VLOOKUP(Table1[[#This Row],[Building]],Building_Areas,2,FALSE)</f>
        <v>30886</v>
      </c>
      <c r="E2177">
        <v>0</v>
      </c>
      <c r="F2177">
        <v>0</v>
      </c>
      <c r="G2177">
        <v>0</v>
      </c>
      <c r="K2177">
        <v>0</v>
      </c>
      <c r="N2177">
        <v>0</v>
      </c>
      <c r="AF2177" s="9">
        <f>SUMIF(Table1[[#Headers],[Steam Consumption]:[CHW Consumption_2]], "Elec*",D2177:AE2177)</f>
        <v>0</v>
      </c>
      <c r="AG2177" s="9">
        <f>SUMIF(Table1[[#Headers],[Steam Consumption]:[CHW Consumption_2]], "Gas*",D2177:AE2177)</f>
        <v>0</v>
      </c>
      <c r="AH2177" s="9">
        <f>SUMIF(Table1[[#Headers],[Steam Consumption]:[CHW Consumption_2]], "Steam*",D2177:AE2177)</f>
        <v>0</v>
      </c>
      <c r="AI2177" s="9">
        <f>SUMIF(Table1[[#Headers],[Steam Consumption]:[CHW Consumption_2]], "HW *",D2177:AE2177)</f>
        <v>0</v>
      </c>
      <c r="AJ2177" s="9">
        <f>SUMIF(Table1[[#Headers],[Steam Consumption]:[CHW Consumption_2]], "CHW*",D2177:AE2177)</f>
        <v>0</v>
      </c>
      <c r="AK2177" s="9">
        <f>SUMIF(Table1[[#Headers],[Steam Consumption]:[CHW Consumption_2]], "DW*",D2177:AE2177)</f>
        <v>0</v>
      </c>
      <c r="AL2177" s="9">
        <f>Table1[[#This Row],[Total Elec Consumption]]*3.412</f>
        <v>0</v>
      </c>
      <c r="AM2177" s="9">
        <f>Table1[[#This Row],[Total Gas Consumption]]*1</f>
        <v>0</v>
      </c>
      <c r="AN2177" s="9">
        <f>Table1[[#This Row],[Total Steam Consumption]]*950/1000</f>
        <v>0</v>
      </c>
      <c r="AO2177" s="9">
        <f>Table1[[#This Row],[Total HW Consumption]]</f>
        <v>0</v>
      </c>
      <c r="AP2177" s="9">
        <f>Table1[[#This Row],[Total CHW Consumption]]</f>
        <v>0</v>
      </c>
      <c r="AQ2177" s="9">
        <f>Table1[[#This Row],[Total DW Consumption]]*0</f>
        <v>0</v>
      </c>
      <c r="AR2177" s="9">
        <f>SUM(Table1[[#This Row],[Total Elec Energy]:[Total DW Energy]])</f>
        <v>0</v>
      </c>
      <c r="AS2177" s="7">
        <f>IFERROR(Table1[[#This Row],[Total Building Energy (kBTU)]]/Table1[[#This Row],[Building Area]],0)</f>
        <v>0</v>
      </c>
    </row>
    <row r="2178" spans="1:45" x14ac:dyDescent="0.25">
      <c r="A2178" s="4">
        <v>43497</v>
      </c>
      <c r="B2178" t="s">
        <v>109</v>
      </c>
      <c r="C2178">
        <f>VLOOKUP(Table1[[#This Row],[Building]],Building_Areas,2,FALSE)</f>
        <v>30886</v>
      </c>
      <c r="E2178">
        <v>0</v>
      </c>
      <c r="F2178">
        <v>0</v>
      </c>
      <c r="G2178">
        <v>0</v>
      </c>
      <c r="K2178">
        <v>0</v>
      </c>
      <c r="N2178">
        <v>0</v>
      </c>
      <c r="AF2178" s="9">
        <f>SUMIF(Table1[[#Headers],[Steam Consumption]:[CHW Consumption_2]], "Elec*",D2178:AE2178)</f>
        <v>0</v>
      </c>
      <c r="AG2178" s="9">
        <f>SUMIF(Table1[[#Headers],[Steam Consumption]:[CHW Consumption_2]], "Gas*",D2178:AE2178)</f>
        <v>0</v>
      </c>
      <c r="AH2178" s="9">
        <f>SUMIF(Table1[[#Headers],[Steam Consumption]:[CHW Consumption_2]], "Steam*",D2178:AE2178)</f>
        <v>0</v>
      </c>
      <c r="AI2178" s="9">
        <f>SUMIF(Table1[[#Headers],[Steam Consumption]:[CHW Consumption_2]], "HW *",D2178:AE2178)</f>
        <v>0</v>
      </c>
      <c r="AJ2178" s="9">
        <f>SUMIF(Table1[[#Headers],[Steam Consumption]:[CHW Consumption_2]], "CHW*",D2178:AE2178)</f>
        <v>0</v>
      </c>
      <c r="AK2178" s="9">
        <f>SUMIF(Table1[[#Headers],[Steam Consumption]:[CHW Consumption_2]], "DW*",D2178:AE2178)</f>
        <v>0</v>
      </c>
      <c r="AL2178" s="9">
        <f>Table1[[#This Row],[Total Elec Consumption]]*3.412</f>
        <v>0</v>
      </c>
      <c r="AM2178" s="9">
        <f>Table1[[#This Row],[Total Gas Consumption]]*1</f>
        <v>0</v>
      </c>
      <c r="AN2178" s="9">
        <f>Table1[[#This Row],[Total Steam Consumption]]*950/1000</f>
        <v>0</v>
      </c>
      <c r="AO2178" s="9">
        <f>Table1[[#This Row],[Total HW Consumption]]</f>
        <v>0</v>
      </c>
      <c r="AP2178" s="9">
        <f>Table1[[#This Row],[Total CHW Consumption]]</f>
        <v>0</v>
      </c>
      <c r="AQ2178" s="9">
        <f>Table1[[#This Row],[Total DW Consumption]]*0</f>
        <v>0</v>
      </c>
      <c r="AR2178" s="9">
        <f>SUM(Table1[[#This Row],[Total Elec Energy]:[Total DW Energy]])</f>
        <v>0</v>
      </c>
      <c r="AS2178" s="7">
        <f>IFERROR(Table1[[#This Row],[Total Building Energy (kBTU)]]/Table1[[#This Row],[Building Area]],0)</f>
        <v>0</v>
      </c>
    </row>
    <row r="2179" spans="1:45" x14ac:dyDescent="0.25">
      <c r="A2179" s="4">
        <v>43525</v>
      </c>
      <c r="B2179" t="s">
        <v>109</v>
      </c>
      <c r="C2179">
        <f>VLOOKUP(Table1[[#This Row],[Building]],Building_Areas,2,FALSE)</f>
        <v>30886</v>
      </c>
      <c r="AF2179" s="9">
        <f>SUMIF(Table1[[#Headers],[Steam Consumption]:[CHW Consumption_2]], "Elec*",D2179:AE2179)</f>
        <v>0</v>
      </c>
      <c r="AG2179" s="9">
        <f>SUMIF(Table1[[#Headers],[Steam Consumption]:[CHW Consumption_2]], "Gas*",D2179:AE2179)</f>
        <v>0</v>
      </c>
      <c r="AH2179" s="9">
        <f>SUMIF(Table1[[#Headers],[Steam Consumption]:[CHW Consumption_2]], "Steam*",D2179:AE2179)</f>
        <v>0</v>
      </c>
      <c r="AI2179" s="9">
        <f>SUMIF(Table1[[#Headers],[Steam Consumption]:[CHW Consumption_2]], "HW *",D2179:AE2179)</f>
        <v>0</v>
      </c>
      <c r="AJ2179" s="9">
        <f>SUMIF(Table1[[#Headers],[Steam Consumption]:[CHW Consumption_2]], "CHW*",D2179:AE2179)</f>
        <v>0</v>
      </c>
      <c r="AK2179" s="9">
        <f>SUMIF(Table1[[#Headers],[Steam Consumption]:[CHW Consumption_2]], "DW*",D2179:AE2179)</f>
        <v>0</v>
      </c>
      <c r="AL2179" s="9">
        <f>Table1[[#This Row],[Total Elec Consumption]]*3.412</f>
        <v>0</v>
      </c>
      <c r="AM2179" s="9">
        <f>Table1[[#This Row],[Total Gas Consumption]]*1</f>
        <v>0</v>
      </c>
      <c r="AN2179" s="9">
        <f>Table1[[#This Row],[Total Steam Consumption]]*950/1000</f>
        <v>0</v>
      </c>
      <c r="AO2179" s="9">
        <f>Table1[[#This Row],[Total HW Consumption]]</f>
        <v>0</v>
      </c>
      <c r="AP2179" s="9">
        <f>Table1[[#This Row],[Total CHW Consumption]]</f>
        <v>0</v>
      </c>
      <c r="AQ2179" s="9">
        <f>Table1[[#This Row],[Total DW Consumption]]*0</f>
        <v>0</v>
      </c>
      <c r="AR2179" s="9">
        <f>SUM(Table1[[#This Row],[Total Elec Energy]:[Total DW Energy]])</f>
        <v>0</v>
      </c>
      <c r="AS2179" s="7">
        <f>IFERROR(Table1[[#This Row],[Total Building Energy (kBTU)]]/Table1[[#This Row],[Building Area]],0)</f>
        <v>0</v>
      </c>
    </row>
    <row r="2180" spans="1:45" x14ac:dyDescent="0.25">
      <c r="A2180" s="4">
        <v>43556</v>
      </c>
      <c r="B2180" t="s">
        <v>109</v>
      </c>
      <c r="C2180">
        <f>VLOOKUP(Table1[[#This Row],[Building]],Building_Areas,2,FALSE)</f>
        <v>30886</v>
      </c>
      <c r="E2180">
        <v>0</v>
      </c>
      <c r="F2180">
        <v>0</v>
      </c>
      <c r="G2180">
        <v>0</v>
      </c>
      <c r="K2180">
        <v>0</v>
      </c>
      <c r="N2180">
        <v>0</v>
      </c>
      <c r="AF2180" s="9">
        <f>SUMIF(Table1[[#Headers],[Steam Consumption]:[CHW Consumption_2]], "Elec*",D2180:AE2180)</f>
        <v>0</v>
      </c>
      <c r="AG2180" s="9">
        <f>SUMIF(Table1[[#Headers],[Steam Consumption]:[CHW Consumption_2]], "Gas*",D2180:AE2180)</f>
        <v>0</v>
      </c>
      <c r="AH2180" s="9">
        <f>SUMIF(Table1[[#Headers],[Steam Consumption]:[CHW Consumption_2]], "Steam*",D2180:AE2180)</f>
        <v>0</v>
      </c>
      <c r="AI2180" s="9">
        <f>SUMIF(Table1[[#Headers],[Steam Consumption]:[CHW Consumption_2]], "HW *",D2180:AE2180)</f>
        <v>0</v>
      </c>
      <c r="AJ2180" s="9">
        <f>SUMIF(Table1[[#Headers],[Steam Consumption]:[CHW Consumption_2]], "CHW*",D2180:AE2180)</f>
        <v>0</v>
      </c>
      <c r="AK2180" s="9">
        <f>SUMIF(Table1[[#Headers],[Steam Consumption]:[CHW Consumption_2]], "DW*",D2180:AE2180)</f>
        <v>0</v>
      </c>
      <c r="AL2180" s="9">
        <f>Table1[[#This Row],[Total Elec Consumption]]*3.412</f>
        <v>0</v>
      </c>
      <c r="AM2180" s="9">
        <f>Table1[[#This Row],[Total Gas Consumption]]*1</f>
        <v>0</v>
      </c>
      <c r="AN2180" s="9">
        <f>Table1[[#This Row],[Total Steam Consumption]]*950/1000</f>
        <v>0</v>
      </c>
      <c r="AO2180" s="9">
        <f>Table1[[#This Row],[Total HW Consumption]]</f>
        <v>0</v>
      </c>
      <c r="AP2180" s="9">
        <f>Table1[[#This Row],[Total CHW Consumption]]</f>
        <v>0</v>
      </c>
      <c r="AQ2180" s="9">
        <f>Table1[[#This Row],[Total DW Consumption]]*0</f>
        <v>0</v>
      </c>
      <c r="AR2180" s="9">
        <f>SUM(Table1[[#This Row],[Total Elec Energy]:[Total DW Energy]])</f>
        <v>0</v>
      </c>
      <c r="AS2180" s="7">
        <f>IFERROR(Table1[[#This Row],[Total Building Energy (kBTU)]]/Table1[[#This Row],[Building Area]],0)</f>
        <v>0</v>
      </c>
    </row>
    <row r="2181" spans="1:45" x14ac:dyDescent="0.25">
      <c r="A2181" s="4">
        <v>43586</v>
      </c>
      <c r="B2181" t="s">
        <v>109</v>
      </c>
      <c r="C2181">
        <f>VLOOKUP(Table1[[#This Row],[Building]],Building_Areas,2,FALSE)</f>
        <v>30886</v>
      </c>
      <c r="E2181">
        <v>0</v>
      </c>
      <c r="F2181">
        <v>0</v>
      </c>
      <c r="G2181">
        <v>0</v>
      </c>
      <c r="K2181">
        <v>0</v>
      </c>
      <c r="N2181">
        <v>0</v>
      </c>
      <c r="AF2181" s="9">
        <f>SUMIF(Table1[[#Headers],[Steam Consumption]:[CHW Consumption_2]], "Elec*",D2181:AE2181)</f>
        <v>0</v>
      </c>
      <c r="AG2181" s="9">
        <f>SUMIF(Table1[[#Headers],[Steam Consumption]:[CHW Consumption_2]], "Gas*",D2181:AE2181)</f>
        <v>0</v>
      </c>
      <c r="AH2181" s="9">
        <f>SUMIF(Table1[[#Headers],[Steam Consumption]:[CHW Consumption_2]], "Steam*",D2181:AE2181)</f>
        <v>0</v>
      </c>
      <c r="AI2181" s="9">
        <f>SUMIF(Table1[[#Headers],[Steam Consumption]:[CHW Consumption_2]], "HW *",D2181:AE2181)</f>
        <v>0</v>
      </c>
      <c r="AJ2181" s="9">
        <f>SUMIF(Table1[[#Headers],[Steam Consumption]:[CHW Consumption_2]], "CHW*",D2181:AE2181)</f>
        <v>0</v>
      </c>
      <c r="AK2181" s="9">
        <f>SUMIF(Table1[[#Headers],[Steam Consumption]:[CHW Consumption_2]], "DW*",D2181:AE2181)</f>
        <v>0</v>
      </c>
      <c r="AL2181" s="9">
        <f>Table1[[#This Row],[Total Elec Consumption]]*3.412</f>
        <v>0</v>
      </c>
      <c r="AM2181" s="9">
        <f>Table1[[#This Row],[Total Gas Consumption]]*1</f>
        <v>0</v>
      </c>
      <c r="AN2181" s="9">
        <f>Table1[[#This Row],[Total Steam Consumption]]*950/1000</f>
        <v>0</v>
      </c>
      <c r="AO2181" s="9">
        <f>Table1[[#This Row],[Total HW Consumption]]</f>
        <v>0</v>
      </c>
      <c r="AP2181" s="9">
        <f>Table1[[#This Row],[Total CHW Consumption]]</f>
        <v>0</v>
      </c>
      <c r="AQ2181" s="9">
        <f>Table1[[#This Row],[Total DW Consumption]]*0</f>
        <v>0</v>
      </c>
      <c r="AR2181" s="9">
        <f>SUM(Table1[[#This Row],[Total Elec Energy]:[Total DW Energy]])</f>
        <v>0</v>
      </c>
      <c r="AS2181" s="7">
        <f>IFERROR(Table1[[#This Row],[Total Building Energy (kBTU)]]/Table1[[#This Row],[Building Area]],0)</f>
        <v>0</v>
      </c>
    </row>
    <row r="2182" spans="1:45" x14ac:dyDescent="0.25">
      <c r="A2182" s="4">
        <v>43617</v>
      </c>
      <c r="B2182" t="s">
        <v>109</v>
      </c>
      <c r="C2182">
        <f>VLOOKUP(Table1[[#This Row],[Building]],Building_Areas,2,FALSE)</f>
        <v>30886</v>
      </c>
      <c r="E2182">
        <v>0</v>
      </c>
      <c r="F2182">
        <v>0</v>
      </c>
      <c r="G2182">
        <v>0</v>
      </c>
      <c r="K2182">
        <v>0</v>
      </c>
      <c r="N2182">
        <v>0</v>
      </c>
      <c r="AF2182" s="9">
        <f>SUMIF(Table1[[#Headers],[Steam Consumption]:[CHW Consumption_2]], "Elec*",D2182:AE2182)</f>
        <v>0</v>
      </c>
      <c r="AG2182" s="9">
        <f>SUMIF(Table1[[#Headers],[Steam Consumption]:[CHW Consumption_2]], "Gas*",D2182:AE2182)</f>
        <v>0</v>
      </c>
      <c r="AH2182" s="9">
        <f>SUMIF(Table1[[#Headers],[Steam Consumption]:[CHW Consumption_2]], "Steam*",D2182:AE2182)</f>
        <v>0</v>
      </c>
      <c r="AI2182" s="9">
        <f>SUMIF(Table1[[#Headers],[Steam Consumption]:[CHW Consumption_2]], "HW *",D2182:AE2182)</f>
        <v>0</v>
      </c>
      <c r="AJ2182" s="9">
        <f>SUMIF(Table1[[#Headers],[Steam Consumption]:[CHW Consumption_2]], "CHW*",D2182:AE2182)</f>
        <v>0</v>
      </c>
      <c r="AK2182" s="9">
        <f>SUMIF(Table1[[#Headers],[Steam Consumption]:[CHW Consumption_2]], "DW*",D2182:AE2182)</f>
        <v>0</v>
      </c>
      <c r="AL2182" s="9">
        <f>Table1[[#This Row],[Total Elec Consumption]]*3.412</f>
        <v>0</v>
      </c>
      <c r="AM2182" s="9">
        <f>Table1[[#This Row],[Total Gas Consumption]]*1</f>
        <v>0</v>
      </c>
      <c r="AN2182" s="9">
        <f>Table1[[#This Row],[Total Steam Consumption]]*950/1000</f>
        <v>0</v>
      </c>
      <c r="AO2182" s="9">
        <f>Table1[[#This Row],[Total HW Consumption]]</f>
        <v>0</v>
      </c>
      <c r="AP2182" s="9">
        <f>Table1[[#This Row],[Total CHW Consumption]]</f>
        <v>0</v>
      </c>
      <c r="AQ2182" s="9">
        <f>Table1[[#This Row],[Total DW Consumption]]*0</f>
        <v>0</v>
      </c>
      <c r="AR2182" s="9">
        <f>SUM(Table1[[#This Row],[Total Elec Energy]:[Total DW Energy]])</f>
        <v>0</v>
      </c>
      <c r="AS2182" s="7">
        <f>IFERROR(Table1[[#This Row],[Total Building Energy (kBTU)]]/Table1[[#This Row],[Building Area]],0)</f>
        <v>0</v>
      </c>
    </row>
    <row r="2183" spans="1:45" x14ac:dyDescent="0.25">
      <c r="A2183" s="4">
        <v>43647</v>
      </c>
      <c r="B2183" t="s">
        <v>109</v>
      </c>
      <c r="C2183">
        <f>VLOOKUP(Table1[[#This Row],[Building]],Building_Areas,2,FALSE)</f>
        <v>30886</v>
      </c>
      <c r="AF2183" s="9">
        <f>SUMIF(Table1[[#Headers],[Steam Consumption]:[CHW Consumption_2]], "Elec*",D2183:AE2183)</f>
        <v>0</v>
      </c>
      <c r="AG2183" s="9">
        <f>SUMIF(Table1[[#Headers],[Steam Consumption]:[CHW Consumption_2]], "Gas*",D2183:AE2183)</f>
        <v>0</v>
      </c>
      <c r="AH2183" s="9">
        <f>SUMIF(Table1[[#Headers],[Steam Consumption]:[CHW Consumption_2]], "Steam*",D2183:AE2183)</f>
        <v>0</v>
      </c>
      <c r="AI2183" s="9">
        <f>SUMIF(Table1[[#Headers],[Steam Consumption]:[CHW Consumption_2]], "HW *",D2183:AE2183)</f>
        <v>0</v>
      </c>
      <c r="AJ2183" s="9">
        <f>SUMIF(Table1[[#Headers],[Steam Consumption]:[CHW Consumption_2]], "CHW*",D2183:AE2183)</f>
        <v>0</v>
      </c>
      <c r="AK2183" s="9">
        <f>SUMIF(Table1[[#Headers],[Steam Consumption]:[CHW Consumption_2]], "DW*",D2183:AE2183)</f>
        <v>0</v>
      </c>
      <c r="AL2183" s="9">
        <f>Table1[[#This Row],[Total Elec Consumption]]*3.412</f>
        <v>0</v>
      </c>
      <c r="AM2183" s="9">
        <f>Table1[[#This Row],[Total Gas Consumption]]*1</f>
        <v>0</v>
      </c>
      <c r="AN2183" s="9">
        <f>Table1[[#This Row],[Total Steam Consumption]]*950/1000</f>
        <v>0</v>
      </c>
      <c r="AO2183" s="9">
        <f>Table1[[#This Row],[Total HW Consumption]]</f>
        <v>0</v>
      </c>
      <c r="AP2183" s="9">
        <f>Table1[[#This Row],[Total CHW Consumption]]</f>
        <v>0</v>
      </c>
      <c r="AQ2183" s="9">
        <f>Table1[[#This Row],[Total DW Consumption]]*0</f>
        <v>0</v>
      </c>
      <c r="AR2183" s="9">
        <f>SUM(Table1[[#This Row],[Total Elec Energy]:[Total DW Energy]])</f>
        <v>0</v>
      </c>
      <c r="AS2183" s="7">
        <f>IFERROR(Table1[[#This Row],[Total Building Energy (kBTU)]]/Table1[[#This Row],[Building Area]],0)</f>
        <v>0</v>
      </c>
    </row>
    <row r="2184" spans="1:45" x14ac:dyDescent="0.25">
      <c r="A2184" s="4">
        <v>43678</v>
      </c>
      <c r="B2184" t="s">
        <v>109</v>
      </c>
      <c r="C2184">
        <f>VLOOKUP(Table1[[#This Row],[Building]],Building_Areas,2,FALSE)</f>
        <v>30886</v>
      </c>
      <c r="E2184">
        <v>0</v>
      </c>
      <c r="F2184">
        <v>0</v>
      </c>
      <c r="G2184">
        <v>0</v>
      </c>
      <c r="K2184">
        <v>0</v>
      </c>
      <c r="N2184">
        <v>0</v>
      </c>
      <c r="AF2184" s="9">
        <f>SUMIF(Table1[[#Headers],[Steam Consumption]:[CHW Consumption_2]], "Elec*",D2184:AE2184)</f>
        <v>0</v>
      </c>
      <c r="AG2184" s="9">
        <f>SUMIF(Table1[[#Headers],[Steam Consumption]:[CHW Consumption_2]], "Gas*",D2184:AE2184)</f>
        <v>0</v>
      </c>
      <c r="AH2184" s="9">
        <f>SUMIF(Table1[[#Headers],[Steam Consumption]:[CHW Consumption_2]], "Steam*",D2184:AE2184)</f>
        <v>0</v>
      </c>
      <c r="AI2184" s="9">
        <f>SUMIF(Table1[[#Headers],[Steam Consumption]:[CHW Consumption_2]], "HW *",D2184:AE2184)</f>
        <v>0</v>
      </c>
      <c r="AJ2184" s="9">
        <f>SUMIF(Table1[[#Headers],[Steam Consumption]:[CHW Consumption_2]], "CHW*",D2184:AE2184)</f>
        <v>0</v>
      </c>
      <c r="AK2184" s="9">
        <f>SUMIF(Table1[[#Headers],[Steam Consumption]:[CHW Consumption_2]], "DW*",D2184:AE2184)</f>
        <v>0</v>
      </c>
      <c r="AL2184" s="9">
        <f>Table1[[#This Row],[Total Elec Consumption]]*3.412</f>
        <v>0</v>
      </c>
      <c r="AM2184" s="9">
        <f>Table1[[#This Row],[Total Gas Consumption]]*1</f>
        <v>0</v>
      </c>
      <c r="AN2184" s="9">
        <f>Table1[[#This Row],[Total Steam Consumption]]*950/1000</f>
        <v>0</v>
      </c>
      <c r="AO2184" s="9">
        <f>Table1[[#This Row],[Total HW Consumption]]</f>
        <v>0</v>
      </c>
      <c r="AP2184" s="9">
        <f>Table1[[#This Row],[Total CHW Consumption]]</f>
        <v>0</v>
      </c>
      <c r="AQ2184" s="9">
        <f>Table1[[#This Row],[Total DW Consumption]]*0</f>
        <v>0</v>
      </c>
      <c r="AR2184" s="9">
        <f>SUM(Table1[[#This Row],[Total Elec Energy]:[Total DW Energy]])</f>
        <v>0</v>
      </c>
      <c r="AS2184" s="7">
        <f>IFERROR(Table1[[#This Row],[Total Building Energy (kBTU)]]/Table1[[#This Row],[Building Area]],0)</f>
        <v>0</v>
      </c>
    </row>
    <row r="2185" spans="1:45" x14ac:dyDescent="0.25">
      <c r="A2185" s="4">
        <v>43709</v>
      </c>
      <c r="B2185" t="s">
        <v>109</v>
      </c>
      <c r="C2185">
        <f>VLOOKUP(Table1[[#This Row],[Building]],Building_Areas,2,FALSE)</f>
        <v>30886</v>
      </c>
      <c r="E2185">
        <v>0</v>
      </c>
      <c r="F2185">
        <v>0</v>
      </c>
      <c r="G2185">
        <v>0</v>
      </c>
      <c r="K2185">
        <v>0</v>
      </c>
      <c r="N2185">
        <v>0</v>
      </c>
      <c r="AF2185" s="9">
        <f>SUMIF(Table1[[#Headers],[Steam Consumption]:[CHW Consumption_2]], "Elec*",D2185:AE2185)</f>
        <v>0</v>
      </c>
      <c r="AG2185" s="9">
        <f>SUMIF(Table1[[#Headers],[Steam Consumption]:[CHW Consumption_2]], "Gas*",D2185:AE2185)</f>
        <v>0</v>
      </c>
      <c r="AH2185" s="9">
        <f>SUMIF(Table1[[#Headers],[Steam Consumption]:[CHW Consumption_2]], "Steam*",D2185:AE2185)</f>
        <v>0</v>
      </c>
      <c r="AI2185" s="9">
        <f>SUMIF(Table1[[#Headers],[Steam Consumption]:[CHW Consumption_2]], "HW *",D2185:AE2185)</f>
        <v>0</v>
      </c>
      <c r="AJ2185" s="9">
        <f>SUMIF(Table1[[#Headers],[Steam Consumption]:[CHW Consumption_2]], "CHW*",D2185:AE2185)</f>
        <v>0</v>
      </c>
      <c r="AK2185" s="9">
        <f>SUMIF(Table1[[#Headers],[Steam Consumption]:[CHW Consumption_2]], "DW*",D2185:AE2185)</f>
        <v>0</v>
      </c>
      <c r="AL2185" s="9">
        <f>Table1[[#This Row],[Total Elec Consumption]]*3.412</f>
        <v>0</v>
      </c>
      <c r="AM2185" s="9">
        <f>Table1[[#This Row],[Total Gas Consumption]]*1</f>
        <v>0</v>
      </c>
      <c r="AN2185" s="9">
        <f>Table1[[#This Row],[Total Steam Consumption]]*950/1000</f>
        <v>0</v>
      </c>
      <c r="AO2185" s="9">
        <f>Table1[[#This Row],[Total HW Consumption]]</f>
        <v>0</v>
      </c>
      <c r="AP2185" s="9">
        <f>Table1[[#This Row],[Total CHW Consumption]]</f>
        <v>0</v>
      </c>
      <c r="AQ2185" s="9">
        <f>Table1[[#This Row],[Total DW Consumption]]*0</f>
        <v>0</v>
      </c>
      <c r="AR2185" s="9">
        <f>SUM(Table1[[#This Row],[Total Elec Energy]:[Total DW Energy]])</f>
        <v>0</v>
      </c>
      <c r="AS2185" s="7">
        <f>IFERROR(Table1[[#This Row],[Total Building Energy (kBTU)]]/Table1[[#This Row],[Building Area]],0)</f>
        <v>0</v>
      </c>
    </row>
    <row r="2186" spans="1:45" x14ac:dyDescent="0.25">
      <c r="A2186" s="4">
        <v>43739</v>
      </c>
      <c r="B2186" t="s">
        <v>109</v>
      </c>
      <c r="C2186">
        <f>VLOOKUP(Table1[[#This Row],[Building]],Building_Areas,2,FALSE)</f>
        <v>30886</v>
      </c>
      <c r="E2186">
        <v>0</v>
      </c>
      <c r="F2186">
        <v>0</v>
      </c>
      <c r="G2186">
        <v>0</v>
      </c>
      <c r="K2186">
        <v>0</v>
      </c>
      <c r="N2186">
        <v>0</v>
      </c>
      <c r="AF2186" s="9">
        <f>SUMIF(Table1[[#Headers],[Steam Consumption]:[CHW Consumption_2]], "Elec*",D2186:AE2186)</f>
        <v>0</v>
      </c>
      <c r="AG2186" s="9">
        <f>SUMIF(Table1[[#Headers],[Steam Consumption]:[CHW Consumption_2]], "Gas*",D2186:AE2186)</f>
        <v>0</v>
      </c>
      <c r="AH2186" s="9">
        <f>SUMIF(Table1[[#Headers],[Steam Consumption]:[CHW Consumption_2]], "Steam*",D2186:AE2186)</f>
        <v>0</v>
      </c>
      <c r="AI2186" s="9">
        <f>SUMIF(Table1[[#Headers],[Steam Consumption]:[CHW Consumption_2]], "HW *",D2186:AE2186)</f>
        <v>0</v>
      </c>
      <c r="AJ2186" s="9">
        <f>SUMIF(Table1[[#Headers],[Steam Consumption]:[CHW Consumption_2]], "CHW*",D2186:AE2186)</f>
        <v>0</v>
      </c>
      <c r="AK2186" s="9">
        <f>SUMIF(Table1[[#Headers],[Steam Consumption]:[CHW Consumption_2]], "DW*",D2186:AE2186)</f>
        <v>0</v>
      </c>
      <c r="AL2186" s="9">
        <f>Table1[[#This Row],[Total Elec Consumption]]*3.412</f>
        <v>0</v>
      </c>
      <c r="AM2186" s="9">
        <f>Table1[[#This Row],[Total Gas Consumption]]*1</f>
        <v>0</v>
      </c>
      <c r="AN2186" s="9">
        <f>Table1[[#This Row],[Total Steam Consumption]]*950/1000</f>
        <v>0</v>
      </c>
      <c r="AO2186" s="9">
        <f>Table1[[#This Row],[Total HW Consumption]]</f>
        <v>0</v>
      </c>
      <c r="AP2186" s="9">
        <f>Table1[[#This Row],[Total CHW Consumption]]</f>
        <v>0</v>
      </c>
      <c r="AQ2186" s="9">
        <f>Table1[[#This Row],[Total DW Consumption]]*0</f>
        <v>0</v>
      </c>
      <c r="AR2186" s="9">
        <f>SUM(Table1[[#This Row],[Total Elec Energy]:[Total DW Energy]])</f>
        <v>0</v>
      </c>
      <c r="AS2186" s="7">
        <f>IFERROR(Table1[[#This Row],[Total Building Energy (kBTU)]]/Table1[[#This Row],[Building Area]],0)</f>
        <v>0</v>
      </c>
    </row>
    <row r="2187" spans="1:45" x14ac:dyDescent="0.25">
      <c r="A2187" s="4">
        <v>43770</v>
      </c>
      <c r="B2187" t="s">
        <v>109</v>
      </c>
      <c r="C2187">
        <f>VLOOKUP(Table1[[#This Row],[Building]],Building_Areas,2,FALSE)</f>
        <v>30886</v>
      </c>
      <c r="E2187">
        <v>0</v>
      </c>
      <c r="F2187">
        <v>0</v>
      </c>
      <c r="G2187">
        <v>0</v>
      </c>
      <c r="K2187">
        <v>0</v>
      </c>
      <c r="N2187">
        <v>0</v>
      </c>
      <c r="AF2187" s="9">
        <f>SUMIF(Table1[[#Headers],[Steam Consumption]:[CHW Consumption_2]], "Elec*",D2187:AE2187)</f>
        <v>0</v>
      </c>
      <c r="AG2187" s="9">
        <f>SUMIF(Table1[[#Headers],[Steam Consumption]:[CHW Consumption_2]], "Gas*",D2187:AE2187)</f>
        <v>0</v>
      </c>
      <c r="AH2187" s="9">
        <f>SUMIF(Table1[[#Headers],[Steam Consumption]:[CHW Consumption_2]], "Steam*",D2187:AE2187)</f>
        <v>0</v>
      </c>
      <c r="AI2187" s="9">
        <f>SUMIF(Table1[[#Headers],[Steam Consumption]:[CHW Consumption_2]], "HW *",D2187:AE2187)</f>
        <v>0</v>
      </c>
      <c r="AJ2187" s="9">
        <f>SUMIF(Table1[[#Headers],[Steam Consumption]:[CHW Consumption_2]], "CHW*",D2187:AE2187)</f>
        <v>0</v>
      </c>
      <c r="AK2187" s="9">
        <f>SUMIF(Table1[[#Headers],[Steam Consumption]:[CHW Consumption_2]], "DW*",D2187:AE2187)</f>
        <v>0</v>
      </c>
      <c r="AL2187" s="9">
        <f>Table1[[#This Row],[Total Elec Consumption]]*3.412</f>
        <v>0</v>
      </c>
      <c r="AM2187" s="9">
        <f>Table1[[#This Row],[Total Gas Consumption]]*1</f>
        <v>0</v>
      </c>
      <c r="AN2187" s="9">
        <f>Table1[[#This Row],[Total Steam Consumption]]*950/1000</f>
        <v>0</v>
      </c>
      <c r="AO2187" s="9">
        <f>Table1[[#This Row],[Total HW Consumption]]</f>
        <v>0</v>
      </c>
      <c r="AP2187" s="9">
        <f>Table1[[#This Row],[Total CHW Consumption]]</f>
        <v>0</v>
      </c>
      <c r="AQ2187" s="9">
        <f>Table1[[#This Row],[Total DW Consumption]]*0</f>
        <v>0</v>
      </c>
      <c r="AR2187" s="9">
        <f>SUM(Table1[[#This Row],[Total Elec Energy]:[Total DW Energy]])</f>
        <v>0</v>
      </c>
      <c r="AS2187" s="7">
        <f>IFERROR(Table1[[#This Row],[Total Building Energy (kBTU)]]/Table1[[#This Row],[Building Area]],0)</f>
        <v>0</v>
      </c>
    </row>
    <row r="2188" spans="1:45" x14ac:dyDescent="0.25">
      <c r="A2188" s="4">
        <v>43800</v>
      </c>
      <c r="B2188" t="s">
        <v>109</v>
      </c>
      <c r="C2188">
        <f>VLOOKUP(Table1[[#This Row],[Building]],Building_Areas,2,FALSE)</f>
        <v>30886</v>
      </c>
      <c r="E2188">
        <v>0</v>
      </c>
      <c r="F2188">
        <v>0</v>
      </c>
      <c r="G2188">
        <v>0</v>
      </c>
      <c r="K2188">
        <v>0</v>
      </c>
      <c r="N2188">
        <v>0</v>
      </c>
      <c r="AF2188" s="9">
        <f>SUMIF(Table1[[#Headers],[Steam Consumption]:[CHW Consumption_2]], "Elec*",D2188:AE2188)</f>
        <v>0</v>
      </c>
      <c r="AG2188" s="9">
        <f>SUMIF(Table1[[#Headers],[Steam Consumption]:[CHW Consumption_2]], "Gas*",D2188:AE2188)</f>
        <v>0</v>
      </c>
      <c r="AH2188" s="9">
        <f>SUMIF(Table1[[#Headers],[Steam Consumption]:[CHW Consumption_2]], "Steam*",D2188:AE2188)</f>
        <v>0</v>
      </c>
      <c r="AI2188" s="9">
        <f>SUMIF(Table1[[#Headers],[Steam Consumption]:[CHW Consumption_2]], "HW *",D2188:AE2188)</f>
        <v>0</v>
      </c>
      <c r="AJ2188" s="9">
        <f>SUMIF(Table1[[#Headers],[Steam Consumption]:[CHW Consumption_2]], "CHW*",D2188:AE2188)</f>
        <v>0</v>
      </c>
      <c r="AK2188" s="9">
        <f>SUMIF(Table1[[#Headers],[Steam Consumption]:[CHW Consumption_2]], "DW*",D2188:AE2188)</f>
        <v>0</v>
      </c>
      <c r="AL2188" s="9">
        <f>Table1[[#This Row],[Total Elec Consumption]]*3.412</f>
        <v>0</v>
      </c>
      <c r="AM2188" s="9">
        <f>Table1[[#This Row],[Total Gas Consumption]]*1</f>
        <v>0</v>
      </c>
      <c r="AN2188" s="9">
        <f>Table1[[#This Row],[Total Steam Consumption]]*950/1000</f>
        <v>0</v>
      </c>
      <c r="AO2188" s="9">
        <f>Table1[[#This Row],[Total HW Consumption]]</f>
        <v>0</v>
      </c>
      <c r="AP2188" s="9">
        <f>Table1[[#This Row],[Total CHW Consumption]]</f>
        <v>0</v>
      </c>
      <c r="AQ2188" s="9">
        <f>Table1[[#This Row],[Total DW Consumption]]*0</f>
        <v>0</v>
      </c>
      <c r="AR2188" s="9">
        <f>SUM(Table1[[#This Row],[Total Elec Energy]:[Total DW Energy]])</f>
        <v>0</v>
      </c>
      <c r="AS2188" s="7">
        <f>IFERROR(Table1[[#This Row],[Total Building Energy (kBTU)]]/Table1[[#This Row],[Building Area]],0)</f>
        <v>0</v>
      </c>
    </row>
    <row r="2189" spans="1:45" x14ac:dyDescent="0.25">
      <c r="A2189" s="4">
        <v>43831</v>
      </c>
      <c r="B2189" t="s">
        <v>109</v>
      </c>
      <c r="C2189">
        <f>VLOOKUP(Table1[[#This Row],[Building]],Building_Areas,2,FALSE)</f>
        <v>30886</v>
      </c>
      <c r="E2189">
        <v>0</v>
      </c>
      <c r="F2189">
        <v>0</v>
      </c>
      <c r="G2189">
        <v>0</v>
      </c>
      <c r="K2189">
        <v>0</v>
      </c>
      <c r="N2189">
        <v>0</v>
      </c>
      <c r="AF2189" s="9">
        <f>SUMIF(Table1[[#Headers],[Steam Consumption]:[CHW Consumption_2]], "Elec*",D2189:AE2189)</f>
        <v>0</v>
      </c>
      <c r="AG2189" s="9">
        <f>SUMIF(Table1[[#Headers],[Steam Consumption]:[CHW Consumption_2]], "Gas*",D2189:AE2189)</f>
        <v>0</v>
      </c>
      <c r="AH2189" s="9">
        <f>SUMIF(Table1[[#Headers],[Steam Consumption]:[CHW Consumption_2]], "Steam*",D2189:AE2189)</f>
        <v>0</v>
      </c>
      <c r="AI2189" s="9">
        <f>SUMIF(Table1[[#Headers],[Steam Consumption]:[CHW Consumption_2]], "HW *",D2189:AE2189)</f>
        <v>0</v>
      </c>
      <c r="AJ2189" s="9">
        <f>SUMIF(Table1[[#Headers],[Steam Consumption]:[CHW Consumption_2]], "CHW*",D2189:AE2189)</f>
        <v>0</v>
      </c>
      <c r="AK2189" s="9">
        <f>SUMIF(Table1[[#Headers],[Steam Consumption]:[CHW Consumption_2]], "DW*",D2189:AE2189)</f>
        <v>0</v>
      </c>
      <c r="AL2189" s="9">
        <f>Table1[[#This Row],[Total Elec Consumption]]*3.412</f>
        <v>0</v>
      </c>
      <c r="AM2189" s="9">
        <f>Table1[[#This Row],[Total Gas Consumption]]*1</f>
        <v>0</v>
      </c>
      <c r="AN2189" s="9">
        <f>Table1[[#This Row],[Total Steam Consumption]]*950/1000</f>
        <v>0</v>
      </c>
      <c r="AO2189" s="9">
        <f>Table1[[#This Row],[Total HW Consumption]]</f>
        <v>0</v>
      </c>
      <c r="AP2189" s="9">
        <f>Table1[[#This Row],[Total CHW Consumption]]</f>
        <v>0</v>
      </c>
      <c r="AQ2189" s="9">
        <f>Table1[[#This Row],[Total DW Consumption]]*0</f>
        <v>0</v>
      </c>
      <c r="AR2189" s="9">
        <f>SUM(Table1[[#This Row],[Total Elec Energy]:[Total DW Energy]])</f>
        <v>0</v>
      </c>
      <c r="AS2189" s="7">
        <f>IFERROR(Table1[[#This Row],[Total Building Energy (kBTU)]]/Table1[[#This Row],[Building Area]],0)</f>
        <v>0</v>
      </c>
    </row>
    <row r="2190" spans="1:45" x14ac:dyDescent="0.25">
      <c r="A2190" s="4">
        <v>43862</v>
      </c>
      <c r="B2190" t="s">
        <v>109</v>
      </c>
      <c r="C2190">
        <f>VLOOKUP(Table1[[#This Row],[Building]],Building_Areas,2,FALSE)</f>
        <v>30886</v>
      </c>
      <c r="E2190">
        <v>0</v>
      </c>
      <c r="F2190">
        <v>0</v>
      </c>
      <c r="G2190">
        <v>0</v>
      </c>
      <c r="K2190">
        <v>0</v>
      </c>
      <c r="N2190">
        <v>0</v>
      </c>
      <c r="AF2190" s="9">
        <f>SUMIF(Table1[[#Headers],[Steam Consumption]:[CHW Consumption_2]], "Elec*",D2190:AE2190)</f>
        <v>0</v>
      </c>
      <c r="AG2190" s="9">
        <f>SUMIF(Table1[[#Headers],[Steam Consumption]:[CHW Consumption_2]], "Gas*",D2190:AE2190)</f>
        <v>0</v>
      </c>
      <c r="AH2190" s="9">
        <f>SUMIF(Table1[[#Headers],[Steam Consumption]:[CHW Consumption_2]], "Steam*",D2190:AE2190)</f>
        <v>0</v>
      </c>
      <c r="AI2190" s="9">
        <f>SUMIF(Table1[[#Headers],[Steam Consumption]:[CHW Consumption_2]], "HW *",D2190:AE2190)</f>
        <v>0</v>
      </c>
      <c r="AJ2190" s="9">
        <f>SUMIF(Table1[[#Headers],[Steam Consumption]:[CHW Consumption_2]], "CHW*",D2190:AE2190)</f>
        <v>0</v>
      </c>
      <c r="AK2190" s="9">
        <f>SUMIF(Table1[[#Headers],[Steam Consumption]:[CHW Consumption_2]], "DW*",D2190:AE2190)</f>
        <v>0</v>
      </c>
      <c r="AL2190" s="9">
        <f>Table1[[#This Row],[Total Elec Consumption]]*3.412</f>
        <v>0</v>
      </c>
      <c r="AM2190" s="9">
        <f>Table1[[#This Row],[Total Gas Consumption]]*1</f>
        <v>0</v>
      </c>
      <c r="AN2190" s="9">
        <f>Table1[[#This Row],[Total Steam Consumption]]*950/1000</f>
        <v>0</v>
      </c>
      <c r="AO2190" s="9">
        <f>Table1[[#This Row],[Total HW Consumption]]</f>
        <v>0</v>
      </c>
      <c r="AP2190" s="9">
        <f>Table1[[#This Row],[Total CHW Consumption]]</f>
        <v>0</v>
      </c>
      <c r="AQ2190" s="9">
        <f>Table1[[#This Row],[Total DW Consumption]]*0</f>
        <v>0</v>
      </c>
      <c r="AR2190" s="9">
        <f>SUM(Table1[[#This Row],[Total Elec Energy]:[Total DW Energy]])</f>
        <v>0</v>
      </c>
      <c r="AS2190" s="7">
        <f>IFERROR(Table1[[#This Row],[Total Building Energy (kBTU)]]/Table1[[#This Row],[Building Area]],0)</f>
        <v>0</v>
      </c>
    </row>
    <row r="2191" spans="1:45" x14ac:dyDescent="0.25">
      <c r="A2191" s="4">
        <v>43891</v>
      </c>
      <c r="B2191" t="s">
        <v>109</v>
      </c>
      <c r="C2191">
        <f>VLOOKUP(Table1[[#This Row],[Building]],Building_Areas,2,FALSE)</f>
        <v>30886</v>
      </c>
      <c r="E2191">
        <v>0</v>
      </c>
      <c r="F2191">
        <v>0</v>
      </c>
      <c r="G2191">
        <v>0</v>
      </c>
      <c r="K2191">
        <v>0</v>
      </c>
      <c r="N2191">
        <v>0</v>
      </c>
      <c r="AF2191" s="9">
        <f>SUMIF(Table1[[#Headers],[Steam Consumption]:[CHW Consumption_2]], "Elec*",D2191:AE2191)</f>
        <v>0</v>
      </c>
      <c r="AG2191" s="9">
        <f>SUMIF(Table1[[#Headers],[Steam Consumption]:[CHW Consumption_2]], "Gas*",D2191:AE2191)</f>
        <v>0</v>
      </c>
      <c r="AH2191" s="9">
        <f>SUMIF(Table1[[#Headers],[Steam Consumption]:[CHW Consumption_2]], "Steam*",D2191:AE2191)</f>
        <v>0</v>
      </c>
      <c r="AI2191" s="9">
        <f>SUMIF(Table1[[#Headers],[Steam Consumption]:[CHW Consumption_2]], "HW *",D2191:AE2191)</f>
        <v>0</v>
      </c>
      <c r="AJ2191" s="9">
        <f>SUMIF(Table1[[#Headers],[Steam Consumption]:[CHW Consumption_2]], "CHW*",D2191:AE2191)</f>
        <v>0</v>
      </c>
      <c r="AK2191" s="9">
        <f>SUMIF(Table1[[#Headers],[Steam Consumption]:[CHW Consumption_2]], "DW*",D2191:AE2191)</f>
        <v>0</v>
      </c>
      <c r="AL2191" s="9">
        <f>Table1[[#This Row],[Total Elec Consumption]]*3.412</f>
        <v>0</v>
      </c>
      <c r="AM2191" s="9">
        <f>Table1[[#This Row],[Total Gas Consumption]]*1</f>
        <v>0</v>
      </c>
      <c r="AN2191" s="9">
        <f>Table1[[#This Row],[Total Steam Consumption]]*950/1000</f>
        <v>0</v>
      </c>
      <c r="AO2191" s="9">
        <f>Table1[[#This Row],[Total HW Consumption]]</f>
        <v>0</v>
      </c>
      <c r="AP2191" s="9">
        <f>Table1[[#This Row],[Total CHW Consumption]]</f>
        <v>0</v>
      </c>
      <c r="AQ2191" s="9">
        <f>Table1[[#This Row],[Total DW Consumption]]*0</f>
        <v>0</v>
      </c>
      <c r="AR2191" s="9">
        <f>SUM(Table1[[#This Row],[Total Elec Energy]:[Total DW Energy]])</f>
        <v>0</v>
      </c>
      <c r="AS2191" s="7">
        <f>IFERROR(Table1[[#This Row],[Total Building Energy (kBTU)]]/Table1[[#This Row],[Building Area]],0)</f>
        <v>0</v>
      </c>
    </row>
    <row r="2192" spans="1:45" x14ac:dyDescent="0.25">
      <c r="A2192" s="4">
        <v>43922</v>
      </c>
      <c r="B2192" t="s">
        <v>109</v>
      </c>
      <c r="C2192">
        <f>VLOOKUP(Table1[[#This Row],[Building]],Building_Areas,2,FALSE)</f>
        <v>30886</v>
      </c>
      <c r="E2192">
        <v>0</v>
      </c>
      <c r="F2192">
        <v>0</v>
      </c>
      <c r="G2192">
        <v>0</v>
      </c>
      <c r="K2192">
        <v>0</v>
      </c>
      <c r="N2192">
        <v>0</v>
      </c>
      <c r="AF2192" s="9">
        <f>SUMIF(Table1[[#Headers],[Steam Consumption]:[CHW Consumption_2]], "Elec*",D2192:AE2192)</f>
        <v>0</v>
      </c>
      <c r="AG2192" s="9">
        <f>SUMIF(Table1[[#Headers],[Steam Consumption]:[CHW Consumption_2]], "Gas*",D2192:AE2192)</f>
        <v>0</v>
      </c>
      <c r="AH2192" s="9">
        <f>SUMIF(Table1[[#Headers],[Steam Consumption]:[CHW Consumption_2]], "Steam*",D2192:AE2192)</f>
        <v>0</v>
      </c>
      <c r="AI2192" s="9">
        <f>SUMIF(Table1[[#Headers],[Steam Consumption]:[CHW Consumption_2]], "HW *",D2192:AE2192)</f>
        <v>0</v>
      </c>
      <c r="AJ2192" s="9">
        <f>SUMIF(Table1[[#Headers],[Steam Consumption]:[CHW Consumption_2]], "CHW*",D2192:AE2192)</f>
        <v>0</v>
      </c>
      <c r="AK2192" s="9">
        <f>SUMIF(Table1[[#Headers],[Steam Consumption]:[CHW Consumption_2]], "DW*",D2192:AE2192)</f>
        <v>0</v>
      </c>
      <c r="AL2192" s="9">
        <f>Table1[[#This Row],[Total Elec Consumption]]*3.412</f>
        <v>0</v>
      </c>
      <c r="AM2192" s="9">
        <f>Table1[[#This Row],[Total Gas Consumption]]*1</f>
        <v>0</v>
      </c>
      <c r="AN2192" s="9">
        <f>Table1[[#This Row],[Total Steam Consumption]]*950/1000</f>
        <v>0</v>
      </c>
      <c r="AO2192" s="9">
        <f>Table1[[#This Row],[Total HW Consumption]]</f>
        <v>0</v>
      </c>
      <c r="AP2192" s="9">
        <f>Table1[[#This Row],[Total CHW Consumption]]</f>
        <v>0</v>
      </c>
      <c r="AQ2192" s="9">
        <f>Table1[[#This Row],[Total DW Consumption]]*0</f>
        <v>0</v>
      </c>
      <c r="AR2192" s="9">
        <f>SUM(Table1[[#This Row],[Total Elec Energy]:[Total DW Energy]])</f>
        <v>0</v>
      </c>
      <c r="AS2192" s="7">
        <f>IFERROR(Table1[[#This Row],[Total Building Energy (kBTU)]]/Table1[[#This Row],[Building Area]],0)</f>
        <v>0</v>
      </c>
    </row>
    <row r="2193" spans="1:45" x14ac:dyDescent="0.25">
      <c r="A2193" s="4">
        <v>43952</v>
      </c>
      <c r="B2193" t="s">
        <v>109</v>
      </c>
      <c r="C2193">
        <f>VLOOKUP(Table1[[#This Row],[Building]],Building_Areas,2,FALSE)</f>
        <v>30886</v>
      </c>
      <c r="AF2193" s="9">
        <f>SUMIF(Table1[[#Headers],[Steam Consumption]:[CHW Consumption_2]], "Elec*",D2193:AE2193)</f>
        <v>0</v>
      </c>
      <c r="AG2193" s="9">
        <f>SUMIF(Table1[[#Headers],[Steam Consumption]:[CHW Consumption_2]], "Gas*",D2193:AE2193)</f>
        <v>0</v>
      </c>
      <c r="AH2193" s="9">
        <f>SUMIF(Table1[[#Headers],[Steam Consumption]:[CHW Consumption_2]], "Steam*",D2193:AE2193)</f>
        <v>0</v>
      </c>
      <c r="AI2193" s="9">
        <f>SUMIF(Table1[[#Headers],[Steam Consumption]:[CHW Consumption_2]], "HW *",D2193:AE2193)</f>
        <v>0</v>
      </c>
      <c r="AJ2193" s="9">
        <f>SUMIF(Table1[[#Headers],[Steam Consumption]:[CHW Consumption_2]], "CHW*",D2193:AE2193)</f>
        <v>0</v>
      </c>
      <c r="AK2193" s="9">
        <f>SUMIF(Table1[[#Headers],[Steam Consumption]:[CHW Consumption_2]], "DW*",D2193:AE2193)</f>
        <v>0</v>
      </c>
      <c r="AL2193" s="9">
        <f>Table1[[#This Row],[Total Elec Consumption]]*3.412</f>
        <v>0</v>
      </c>
      <c r="AM2193" s="9">
        <f>Table1[[#This Row],[Total Gas Consumption]]*1</f>
        <v>0</v>
      </c>
      <c r="AN2193" s="9">
        <f>Table1[[#This Row],[Total Steam Consumption]]*950/1000</f>
        <v>0</v>
      </c>
      <c r="AO2193" s="9">
        <f>Table1[[#This Row],[Total HW Consumption]]</f>
        <v>0</v>
      </c>
      <c r="AP2193" s="9">
        <f>Table1[[#This Row],[Total CHW Consumption]]</f>
        <v>0</v>
      </c>
      <c r="AQ2193" s="9">
        <f>Table1[[#This Row],[Total DW Consumption]]*0</f>
        <v>0</v>
      </c>
      <c r="AR2193" s="9">
        <f>SUM(Table1[[#This Row],[Total Elec Energy]:[Total DW Energy]])</f>
        <v>0</v>
      </c>
      <c r="AS2193" s="7">
        <f>IFERROR(Table1[[#This Row],[Total Building Energy (kBTU)]]/Table1[[#This Row],[Building Area]],0)</f>
        <v>0</v>
      </c>
    </row>
    <row r="2194" spans="1:45" x14ac:dyDescent="0.25">
      <c r="A2194" s="4">
        <v>44013</v>
      </c>
      <c r="B2194" t="s">
        <v>109</v>
      </c>
      <c r="C2194">
        <f>VLOOKUP(Table1[[#This Row],[Building]],Building_Areas,2,FALSE)</f>
        <v>30886</v>
      </c>
      <c r="E2194">
        <v>0</v>
      </c>
      <c r="F2194">
        <v>0</v>
      </c>
      <c r="G2194">
        <v>0</v>
      </c>
      <c r="K2194">
        <v>0</v>
      </c>
      <c r="N2194">
        <v>0</v>
      </c>
      <c r="AF2194" s="9">
        <f>SUMIF(Table1[[#Headers],[Steam Consumption]:[CHW Consumption_2]], "Elec*",D2194:AE2194)</f>
        <v>0</v>
      </c>
      <c r="AG2194" s="9">
        <f>SUMIF(Table1[[#Headers],[Steam Consumption]:[CHW Consumption_2]], "Gas*",D2194:AE2194)</f>
        <v>0</v>
      </c>
      <c r="AH2194" s="9">
        <f>SUMIF(Table1[[#Headers],[Steam Consumption]:[CHW Consumption_2]], "Steam*",D2194:AE2194)</f>
        <v>0</v>
      </c>
      <c r="AI2194" s="9">
        <f>SUMIF(Table1[[#Headers],[Steam Consumption]:[CHW Consumption_2]], "HW *",D2194:AE2194)</f>
        <v>0</v>
      </c>
      <c r="AJ2194" s="9">
        <f>SUMIF(Table1[[#Headers],[Steam Consumption]:[CHW Consumption_2]], "CHW*",D2194:AE2194)</f>
        <v>0</v>
      </c>
      <c r="AK2194" s="9">
        <f>SUMIF(Table1[[#Headers],[Steam Consumption]:[CHW Consumption_2]], "DW*",D2194:AE2194)</f>
        <v>0</v>
      </c>
      <c r="AL2194" s="9">
        <f>Table1[[#This Row],[Total Elec Consumption]]*3.412</f>
        <v>0</v>
      </c>
      <c r="AM2194" s="9">
        <f>Table1[[#This Row],[Total Gas Consumption]]*1</f>
        <v>0</v>
      </c>
      <c r="AN2194" s="9">
        <f>Table1[[#This Row],[Total Steam Consumption]]*950/1000</f>
        <v>0</v>
      </c>
      <c r="AO2194" s="9">
        <f>Table1[[#This Row],[Total HW Consumption]]</f>
        <v>0</v>
      </c>
      <c r="AP2194" s="9">
        <f>Table1[[#This Row],[Total CHW Consumption]]</f>
        <v>0</v>
      </c>
      <c r="AQ2194" s="9">
        <f>Table1[[#This Row],[Total DW Consumption]]*0</f>
        <v>0</v>
      </c>
      <c r="AR2194" s="9">
        <f>SUM(Table1[[#This Row],[Total Elec Energy]:[Total DW Energy]])</f>
        <v>0</v>
      </c>
      <c r="AS2194" s="7">
        <f>IFERROR(Table1[[#This Row],[Total Building Energy (kBTU)]]/Table1[[#This Row],[Building Area]],0)</f>
        <v>0</v>
      </c>
    </row>
    <row r="2195" spans="1:45" x14ac:dyDescent="0.25">
      <c r="A2195" s="4">
        <v>43101</v>
      </c>
      <c r="B2195" t="s">
        <v>111</v>
      </c>
      <c r="C2195">
        <f>VLOOKUP(Table1[[#This Row],[Building]],Building_Areas,2,FALSE)</f>
        <v>30453</v>
      </c>
      <c r="AF2195" s="9">
        <f>SUMIF(Table1[[#Headers],[Steam Consumption]:[CHW Consumption_2]], "Elec*",D2195:AE2195)</f>
        <v>0</v>
      </c>
      <c r="AG2195" s="9">
        <f>SUMIF(Table1[[#Headers],[Steam Consumption]:[CHW Consumption_2]], "Gas*",D2195:AE2195)</f>
        <v>0</v>
      </c>
      <c r="AH2195" s="9">
        <f>SUMIF(Table1[[#Headers],[Steam Consumption]:[CHW Consumption_2]], "Steam*",D2195:AE2195)</f>
        <v>0</v>
      </c>
      <c r="AI2195" s="9">
        <f>SUMIF(Table1[[#Headers],[Steam Consumption]:[CHW Consumption_2]], "HW *",D2195:AE2195)</f>
        <v>0</v>
      </c>
      <c r="AJ2195" s="9">
        <f>SUMIF(Table1[[#Headers],[Steam Consumption]:[CHW Consumption_2]], "CHW*",D2195:AE2195)</f>
        <v>0</v>
      </c>
      <c r="AK2195" s="9">
        <f>SUMIF(Table1[[#Headers],[Steam Consumption]:[CHW Consumption_2]], "DW*",D2195:AE2195)</f>
        <v>0</v>
      </c>
      <c r="AL2195" s="9">
        <f>Table1[[#This Row],[Total Elec Consumption]]*3.412</f>
        <v>0</v>
      </c>
      <c r="AM2195" s="9">
        <f>Table1[[#This Row],[Total Gas Consumption]]*1</f>
        <v>0</v>
      </c>
      <c r="AN2195" s="9">
        <f>Table1[[#This Row],[Total Steam Consumption]]*950/1000</f>
        <v>0</v>
      </c>
      <c r="AO2195" s="9">
        <f>Table1[[#This Row],[Total HW Consumption]]</f>
        <v>0</v>
      </c>
      <c r="AP2195" s="9">
        <f>Table1[[#This Row],[Total CHW Consumption]]</f>
        <v>0</v>
      </c>
      <c r="AQ2195" s="9">
        <f>Table1[[#This Row],[Total DW Consumption]]*0</f>
        <v>0</v>
      </c>
      <c r="AR2195" s="9">
        <f>SUM(Table1[[#This Row],[Total Elec Energy]:[Total DW Energy]])</f>
        <v>0</v>
      </c>
      <c r="AS2195" s="7">
        <f>IFERROR(Table1[[#This Row],[Total Building Energy (kBTU)]]/Table1[[#This Row],[Building Area]],0)</f>
        <v>0</v>
      </c>
    </row>
    <row r="2196" spans="1:45" x14ac:dyDescent="0.25">
      <c r="A2196" s="4">
        <v>43160</v>
      </c>
      <c r="B2196" t="s">
        <v>111</v>
      </c>
      <c r="C2196">
        <f>VLOOKUP(Table1[[#This Row],[Building]],Building_Areas,2,FALSE)</f>
        <v>30453</v>
      </c>
      <c r="E2196">
        <v>0</v>
      </c>
      <c r="F2196">
        <v>0</v>
      </c>
      <c r="G2196">
        <v>0</v>
      </c>
      <c r="K2196">
        <v>0</v>
      </c>
      <c r="L2196">
        <v>0</v>
      </c>
      <c r="N2196">
        <v>0</v>
      </c>
      <c r="AF2196" s="9">
        <f>SUMIF(Table1[[#Headers],[Steam Consumption]:[CHW Consumption_2]], "Elec*",D2196:AE2196)</f>
        <v>0</v>
      </c>
      <c r="AG2196" s="9">
        <f>SUMIF(Table1[[#Headers],[Steam Consumption]:[CHW Consumption_2]], "Gas*",D2196:AE2196)</f>
        <v>0</v>
      </c>
      <c r="AH2196" s="9">
        <f>SUMIF(Table1[[#Headers],[Steam Consumption]:[CHW Consumption_2]], "Steam*",D2196:AE2196)</f>
        <v>0</v>
      </c>
      <c r="AI2196" s="9">
        <f>SUMIF(Table1[[#Headers],[Steam Consumption]:[CHW Consumption_2]], "HW *",D2196:AE2196)</f>
        <v>0</v>
      </c>
      <c r="AJ2196" s="9">
        <f>SUMIF(Table1[[#Headers],[Steam Consumption]:[CHW Consumption_2]], "CHW*",D2196:AE2196)</f>
        <v>0</v>
      </c>
      <c r="AK2196" s="9">
        <f>SUMIF(Table1[[#Headers],[Steam Consumption]:[CHW Consumption_2]], "DW*",D2196:AE2196)</f>
        <v>0</v>
      </c>
      <c r="AL2196" s="9">
        <f>Table1[[#This Row],[Total Elec Consumption]]*3.412</f>
        <v>0</v>
      </c>
      <c r="AM2196" s="9">
        <f>Table1[[#This Row],[Total Gas Consumption]]*1</f>
        <v>0</v>
      </c>
      <c r="AN2196" s="9">
        <f>Table1[[#This Row],[Total Steam Consumption]]*950/1000</f>
        <v>0</v>
      </c>
      <c r="AO2196" s="9">
        <f>Table1[[#This Row],[Total HW Consumption]]</f>
        <v>0</v>
      </c>
      <c r="AP2196" s="9">
        <f>Table1[[#This Row],[Total CHW Consumption]]</f>
        <v>0</v>
      </c>
      <c r="AQ2196" s="9">
        <f>Table1[[#This Row],[Total DW Consumption]]*0</f>
        <v>0</v>
      </c>
      <c r="AR2196" s="9">
        <f>SUM(Table1[[#This Row],[Total Elec Energy]:[Total DW Energy]])</f>
        <v>0</v>
      </c>
      <c r="AS2196" s="7">
        <f>IFERROR(Table1[[#This Row],[Total Building Energy (kBTU)]]/Table1[[#This Row],[Building Area]],0)</f>
        <v>0</v>
      </c>
    </row>
    <row r="2197" spans="1:45" x14ac:dyDescent="0.25">
      <c r="A2197" s="4">
        <v>43191</v>
      </c>
      <c r="B2197" t="s">
        <v>111</v>
      </c>
      <c r="C2197">
        <f>VLOOKUP(Table1[[#This Row],[Building]],Building_Areas,2,FALSE)</f>
        <v>30453</v>
      </c>
      <c r="E2197">
        <v>0</v>
      </c>
      <c r="F2197">
        <v>0</v>
      </c>
      <c r="G2197">
        <v>0</v>
      </c>
      <c r="K2197">
        <v>0</v>
      </c>
      <c r="L2197">
        <v>0</v>
      </c>
      <c r="N2197">
        <v>0</v>
      </c>
      <c r="AF2197" s="9">
        <f>SUMIF(Table1[[#Headers],[Steam Consumption]:[CHW Consumption_2]], "Elec*",D2197:AE2197)</f>
        <v>0</v>
      </c>
      <c r="AG2197" s="9">
        <f>SUMIF(Table1[[#Headers],[Steam Consumption]:[CHW Consumption_2]], "Gas*",D2197:AE2197)</f>
        <v>0</v>
      </c>
      <c r="AH2197" s="9">
        <f>SUMIF(Table1[[#Headers],[Steam Consumption]:[CHW Consumption_2]], "Steam*",D2197:AE2197)</f>
        <v>0</v>
      </c>
      <c r="AI2197" s="9">
        <f>SUMIF(Table1[[#Headers],[Steam Consumption]:[CHW Consumption_2]], "HW *",D2197:AE2197)</f>
        <v>0</v>
      </c>
      <c r="AJ2197" s="9">
        <f>SUMIF(Table1[[#Headers],[Steam Consumption]:[CHW Consumption_2]], "CHW*",D2197:AE2197)</f>
        <v>0</v>
      </c>
      <c r="AK2197" s="9">
        <f>SUMIF(Table1[[#Headers],[Steam Consumption]:[CHW Consumption_2]], "DW*",D2197:AE2197)</f>
        <v>0</v>
      </c>
      <c r="AL2197" s="9">
        <f>Table1[[#This Row],[Total Elec Consumption]]*3.412</f>
        <v>0</v>
      </c>
      <c r="AM2197" s="9">
        <f>Table1[[#This Row],[Total Gas Consumption]]*1</f>
        <v>0</v>
      </c>
      <c r="AN2197" s="9">
        <f>Table1[[#This Row],[Total Steam Consumption]]*950/1000</f>
        <v>0</v>
      </c>
      <c r="AO2197" s="9">
        <f>Table1[[#This Row],[Total HW Consumption]]</f>
        <v>0</v>
      </c>
      <c r="AP2197" s="9">
        <f>Table1[[#This Row],[Total CHW Consumption]]</f>
        <v>0</v>
      </c>
      <c r="AQ2197" s="9">
        <f>Table1[[#This Row],[Total DW Consumption]]*0</f>
        <v>0</v>
      </c>
      <c r="AR2197" s="9">
        <f>SUM(Table1[[#This Row],[Total Elec Energy]:[Total DW Energy]])</f>
        <v>0</v>
      </c>
      <c r="AS2197" s="7">
        <f>IFERROR(Table1[[#This Row],[Total Building Energy (kBTU)]]/Table1[[#This Row],[Building Area]],0)</f>
        <v>0</v>
      </c>
    </row>
    <row r="2198" spans="1:45" x14ac:dyDescent="0.25">
      <c r="A2198" s="4">
        <v>43221</v>
      </c>
      <c r="B2198" t="s">
        <v>111</v>
      </c>
      <c r="C2198">
        <f>VLOOKUP(Table1[[#This Row],[Building]],Building_Areas,2,FALSE)</f>
        <v>30453</v>
      </c>
      <c r="E2198">
        <v>0</v>
      </c>
      <c r="F2198">
        <v>0</v>
      </c>
      <c r="G2198">
        <v>0</v>
      </c>
      <c r="K2198">
        <v>0</v>
      </c>
      <c r="L2198">
        <v>0</v>
      </c>
      <c r="N2198">
        <v>0</v>
      </c>
      <c r="AF2198" s="9">
        <f>SUMIF(Table1[[#Headers],[Steam Consumption]:[CHW Consumption_2]], "Elec*",D2198:AE2198)</f>
        <v>0</v>
      </c>
      <c r="AG2198" s="9">
        <f>SUMIF(Table1[[#Headers],[Steam Consumption]:[CHW Consumption_2]], "Gas*",D2198:AE2198)</f>
        <v>0</v>
      </c>
      <c r="AH2198" s="9">
        <f>SUMIF(Table1[[#Headers],[Steam Consumption]:[CHW Consumption_2]], "Steam*",D2198:AE2198)</f>
        <v>0</v>
      </c>
      <c r="AI2198" s="9">
        <f>SUMIF(Table1[[#Headers],[Steam Consumption]:[CHW Consumption_2]], "HW *",D2198:AE2198)</f>
        <v>0</v>
      </c>
      <c r="AJ2198" s="9">
        <f>SUMIF(Table1[[#Headers],[Steam Consumption]:[CHW Consumption_2]], "CHW*",D2198:AE2198)</f>
        <v>0</v>
      </c>
      <c r="AK2198" s="9">
        <f>SUMIF(Table1[[#Headers],[Steam Consumption]:[CHW Consumption_2]], "DW*",D2198:AE2198)</f>
        <v>0</v>
      </c>
      <c r="AL2198" s="9">
        <f>Table1[[#This Row],[Total Elec Consumption]]*3.412</f>
        <v>0</v>
      </c>
      <c r="AM2198" s="9">
        <f>Table1[[#This Row],[Total Gas Consumption]]*1</f>
        <v>0</v>
      </c>
      <c r="AN2198" s="9">
        <f>Table1[[#This Row],[Total Steam Consumption]]*950/1000</f>
        <v>0</v>
      </c>
      <c r="AO2198" s="9">
        <f>Table1[[#This Row],[Total HW Consumption]]</f>
        <v>0</v>
      </c>
      <c r="AP2198" s="9">
        <f>Table1[[#This Row],[Total CHW Consumption]]</f>
        <v>0</v>
      </c>
      <c r="AQ2198" s="9">
        <f>Table1[[#This Row],[Total DW Consumption]]*0</f>
        <v>0</v>
      </c>
      <c r="AR2198" s="9">
        <f>SUM(Table1[[#This Row],[Total Elec Energy]:[Total DW Energy]])</f>
        <v>0</v>
      </c>
      <c r="AS2198" s="7">
        <f>IFERROR(Table1[[#This Row],[Total Building Energy (kBTU)]]/Table1[[#This Row],[Building Area]],0)</f>
        <v>0</v>
      </c>
    </row>
    <row r="2199" spans="1:45" x14ac:dyDescent="0.25">
      <c r="A2199" s="4">
        <v>43252</v>
      </c>
      <c r="B2199" t="s">
        <v>111</v>
      </c>
      <c r="C2199">
        <f>VLOOKUP(Table1[[#This Row],[Building]],Building_Areas,2,FALSE)</f>
        <v>30453</v>
      </c>
      <c r="E2199">
        <v>0</v>
      </c>
      <c r="F2199">
        <v>0</v>
      </c>
      <c r="G2199">
        <v>0</v>
      </c>
      <c r="K2199">
        <v>0</v>
      </c>
      <c r="L2199">
        <v>0</v>
      </c>
      <c r="N2199">
        <v>0</v>
      </c>
      <c r="AF2199" s="9">
        <f>SUMIF(Table1[[#Headers],[Steam Consumption]:[CHW Consumption_2]], "Elec*",D2199:AE2199)</f>
        <v>0</v>
      </c>
      <c r="AG2199" s="9">
        <f>SUMIF(Table1[[#Headers],[Steam Consumption]:[CHW Consumption_2]], "Gas*",D2199:AE2199)</f>
        <v>0</v>
      </c>
      <c r="AH2199" s="9">
        <f>SUMIF(Table1[[#Headers],[Steam Consumption]:[CHW Consumption_2]], "Steam*",D2199:AE2199)</f>
        <v>0</v>
      </c>
      <c r="AI2199" s="9">
        <f>SUMIF(Table1[[#Headers],[Steam Consumption]:[CHW Consumption_2]], "HW *",D2199:AE2199)</f>
        <v>0</v>
      </c>
      <c r="AJ2199" s="9">
        <f>SUMIF(Table1[[#Headers],[Steam Consumption]:[CHW Consumption_2]], "CHW*",D2199:AE2199)</f>
        <v>0</v>
      </c>
      <c r="AK2199" s="9">
        <f>SUMIF(Table1[[#Headers],[Steam Consumption]:[CHW Consumption_2]], "DW*",D2199:AE2199)</f>
        <v>0</v>
      </c>
      <c r="AL2199" s="9">
        <f>Table1[[#This Row],[Total Elec Consumption]]*3.412</f>
        <v>0</v>
      </c>
      <c r="AM2199" s="9">
        <f>Table1[[#This Row],[Total Gas Consumption]]*1</f>
        <v>0</v>
      </c>
      <c r="AN2199" s="9">
        <f>Table1[[#This Row],[Total Steam Consumption]]*950/1000</f>
        <v>0</v>
      </c>
      <c r="AO2199" s="9">
        <f>Table1[[#This Row],[Total HW Consumption]]</f>
        <v>0</v>
      </c>
      <c r="AP2199" s="9">
        <f>Table1[[#This Row],[Total CHW Consumption]]</f>
        <v>0</v>
      </c>
      <c r="AQ2199" s="9">
        <f>Table1[[#This Row],[Total DW Consumption]]*0</f>
        <v>0</v>
      </c>
      <c r="AR2199" s="9">
        <f>SUM(Table1[[#This Row],[Total Elec Energy]:[Total DW Energy]])</f>
        <v>0</v>
      </c>
      <c r="AS2199" s="7">
        <f>IFERROR(Table1[[#This Row],[Total Building Energy (kBTU)]]/Table1[[#This Row],[Building Area]],0)</f>
        <v>0</v>
      </c>
    </row>
    <row r="2200" spans="1:45" x14ac:dyDescent="0.25">
      <c r="A2200" s="4">
        <v>43282</v>
      </c>
      <c r="B2200" t="s">
        <v>111</v>
      </c>
      <c r="C2200">
        <f>VLOOKUP(Table1[[#This Row],[Building]],Building_Areas,2,FALSE)</f>
        <v>30453</v>
      </c>
      <c r="E2200">
        <v>0</v>
      </c>
      <c r="F2200">
        <v>0</v>
      </c>
      <c r="G2200">
        <v>0</v>
      </c>
      <c r="K2200">
        <v>0</v>
      </c>
      <c r="L2200">
        <v>0</v>
      </c>
      <c r="N2200">
        <v>0</v>
      </c>
      <c r="AF2200" s="9">
        <f>SUMIF(Table1[[#Headers],[Steam Consumption]:[CHW Consumption_2]], "Elec*",D2200:AE2200)</f>
        <v>0</v>
      </c>
      <c r="AG2200" s="9">
        <f>SUMIF(Table1[[#Headers],[Steam Consumption]:[CHW Consumption_2]], "Gas*",D2200:AE2200)</f>
        <v>0</v>
      </c>
      <c r="AH2200" s="9">
        <f>SUMIF(Table1[[#Headers],[Steam Consumption]:[CHW Consumption_2]], "Steam*",D2200:AE2200)</f>
        <v>0</v>
      </c>
      <c r="AI2200" s="9">
        <f>SUMIF(Table1[[#Headers],[Steam Consumption]:[CHW Consumption_2]], "HW *",D2200:AE2200)</f>
        <v>0</v>
      </c>
      <c r="AJ2200" s="9">
        <f>SUMIF(Table1[[#Headers],[Steam Consumption]:[CHW Consumption_2]], "CHW*",D2200:AE2200)</f>
        <v>0</v>
      </c>
      <c r="AK2200" s="9">
        <f>SUMIF(Table1[[#Headers],[Steam Consumption]:[CHW Consumption_2]], "DW*",D2200:AE2200)</f>
        <v>0</v>
      </c>
      <c r="AL2200" s="9">
        <f>Table1[[#This Row],[Total Elec Consumption]]*3.412</f>
        <v>0</v>
      </c>
      <c r="AM2200" s="9">
        <f>Table1[[#This Row],[Total Gas Consumption]]*1</f>
        <v>0</v>
      </c>
      <c r="AN2200" s="9">
        <f>Table1[[#This Row],[Total Steam Consumption]]*950/1000</f>
        <v>0</v>
      </c>
      <c r="AO2200" s="9">
        <f>Table1[[#This Row],[Total HW Consumption]]</f>
        <v>0</v>
      </c>
      <c r="AP2200" s="9">
        <f>Table1[[#This Row],[Total CHW Consumption]]</f>
        <v>0</v>
      </c>
      <c r="AQ2200" s="9">
        <f>Table1[[#This Row],[Total DW Consumption]]*0</f>
        <v>0</v>
      </c>
      <c r="AR2200" s="9">
        <f>SUM(Table1[[#This Row],[Total Elec Energy]:[Total DW Energy]])</f>
        <v>0</v>
      </c>
      <c r="AS2200" s="7">
        <f>IFERROR(Table1[[#This Row],[Total Building Energy (kBTU)]]/Table1[[#This Row],[Building Area]],0)</f>
        <v>0</v>
      </c>
    </row>
    <row r="2201" spans="1:45" x14ac:dyDescent="0.25">
      <c r="A2201" s="4">
        <v>43313</v>
      </c>
      <c r="B2201" t="s">
        <v>111</v>
      </c>
      <c r="C2201">
        <f>VLOOKUP(Table1[[#This Row],[Building]],Building_Areas,2,FALSE)</f>
        <v>30453</v>
      </c>
      <c r="E2201">
        <v>0</v>
      </c>
      <c r="F2201">
        <v>0</v>
      </c>
      <c r="G2201">
        <v>0</v>
      </c>
      <c r="K2201">
        <v>0</v>
      </c>
      <c r="L2201">
        <v>0</v>
      </c>
      <c r="N2201">
        <v>0</v>
      </c>
      <c r="AF2201" s="9">
        <f>SUMIF(Table1[[#Headers],[Steam Consumption]:[CHW Consumption_2]], "Elec*",D2201:AE2201)</f>
        <v>0</v>
      </c>
      <c r="AG2201" s="9">
        <f>SUMIF(Table1[[#Headers],[Steam Consumption]:[CHW Consumption_2]], "Gas*",D2201:AE2201)</f>
        <v>0</v>
      </c>
      <c r="AH2201" s="9">
        <f>SUMIF(Table1[[#Headers],[Steam Consumption]:[CHW Consumption_2]], "Steam*",D2201:AE2201)</f>
        <v>0</v>
      </c>
      <c r="AI2201" s="9">
        <f>SUMIF(Table1[[#Headers],[Steam Consumption]:[CHW Consumption_2]], "HW *",D2201:AE2201)</f>
        <v>0</v>
      </c>
      <c r="AJ2201" s="9">
        <f>SUMIF(Table1[[#Headers],[Steam Consumption]:[CHW Consumption_2]], "CHW*",D2201:AE2201)</f>
        <v>0</v>
      </c>
      <c r="AK2201" s="9">
        <f>SUMIF(Table1[[#Headers],[Steam Consumption]:[CHW Consumption_2]], "DW*",D2201:AE2201)</f>
        <v>0</v>
      </c>
      <c r="AL2201" s="9">
        <f>Table1[[#This Row],[Total Elec Consumption]]*3.412</f>
        <v>0</v>
      </c>
      <c r="AM2201" s="9">
        <f>Table1[[#This Row],[Total Gas Consumption]]*1</f>
        <v>0</v>
      </c>
      <c r="AN2201" s="9">
        <f>Table1[[#This Row],[Total Steam Consumption]]*950/1000</f>
        <v>0</v>
      </c>
      <c r="AO2201" s="9">
        <f>Table1[[#This Row],[Total HW Consumption]]</f>
        <v>0</v>
      </c>
      <c r="AP2201" s="9">
        <f>Table1[[#This Row],[Total CHW Consumption]]</f>
        <v>0</v>
      </c>
      <c r="AQ2201" s="9">
        <f>Table1[[#This Row],[Total DW Consumption]]*0</f>
        <v>0</v>
      </c>
      <c r="AR2201" s="9">
        <f>SUM(Table1[[#This Row],[Total Elec Energy]:[Total DW Energy]])</f>
        <v>0</v>
      </c>
      <c r="AS2201" s="7">
        <f>IFERROR(Table1[[#This Row],[Total Building Energy (kBTU)]]/Table1[[#This Row],[Building Area]],0)</f>
        <v>0</v>
      </c>
    </row>
    <row r="2202" spans="1:45" x14ac:dyDescent="0.25">
      <c r="A2202" s="4">
        <v>43344</v>
      </c>
      <c r="B2202" t="s">
        <v>111</v>
      </c>
      <c r="C2202">
        <f>VLOOKUP(Table1[[#This Row],[Building]],Building_Areas,2,FALSE)</f>
        <v>30453</v>
      </c>
      <c r="E2202">
        <v>0</v>
      </c>
      <c r="F2202">
        <v>0</v>
      </c>
      <c r="G2202">
        <v>0</v>
      </c>
      <c r="K2202">
        <v>0</v>
      </c>
      <c r="L2202">
        <v>0</v>
      </c>
      <c r="N2202">
        <v>0</v>
      </c>
      <c r="AF2202" s="9">
        <f>SUMIF(Table1[[#Headers],[Steam Consumption]:[CHW Consumption_2]], "Elec*",D2202:AE2202)</f>
        <v>0</v>
      </c>
      <c r="AG2202" s="9">
        <f>SUMIF(Table1[[#Headers],[Steam Consumption]:[CHW Consumption_2]], "Gas*",D2202:AE2202)</f>
        <v>0</v>
      </c>
      <c r="AH2202" s="9">
        <f>SUMIF(Table1[[#Headers],[Steam Consumption]:[CHW Consumption_2]], "Steam*",D2202:AE2202)</f>
        <v>0</v>
      </c>
      <c r="AI2202" s="9">
        <f>SUMIF(Table1[[#Headers],[Steam Consumption]:[CHW Consumption_2]], "HW *",D2202:AE2202)</f>
        <v>0</v>
      </c>
      <c r="AJ2202" s="9">
        <f>SUMIF(Table1[[#Headers],[Steam Consumption]:[CHW Consumption_2]], "CHW*",D2202:AE2202)</f>
        <v>0</v>
      </c>
      <c r="AK2202" s="9">
        <f>SUMIF(Table1[[#Headers],[Steam Consumption]:[CHW Consumption_2]], "DW*",D2202:AE2202)</f>
        <v>0</v>
      </c>
      <c r="AL2202" s="9">
        <f>Table1[[#This Row],[Total Elec Consumption]]*3.412</f>
        <v>0</v>
      </c>
      <c r="AM2202" s="9">
        <f>Table1[[#This Row],[Total Gas Consumption]]*1</f>
        <v>0</v>
      </c>
      <c r="AN2202" s="9">
        <f>Table1[[#This Row],[Total Steam Consumption]]*950/1000</f>
        <v>0</v>
      </c>
      <c r="AO2202" s="9">
        <f>Table1[[#This Row],[Total HW Consumption]]</f>
        <v>0</v>
      </c>
      <c r="AP2202" s="9">
        <f>Table1[[#This Row],[Total CHW Consumption]]</f>
        <v>0</v>
      </c>
      <c r="AQ2202" s="9">
        <f>Table1[[#This Row],[Total DW Consumption]]*0</f>
        <v>0</v>
      </c>
      <c r="AR2202" s="9">
        <f>SUM(Table1[[#This Row],[Total Elec Energy]:[Total DW Energy]])</f>
        <v>0</v>
      </c>
      <c r="AS2202" s="7">
        <f>IFERROR(Table1[[#This Row],[Total Building Energy (kBTU)]]/Table1[[#This Row],[Building Area]],0)</f>
        <v>0</v>
      </c>
    </row>
    <row r="2203" spans="1:45" x14ac:dyDescent="0.25">
      <c r="A2203" s="4">
        <v>43374</v>
      </c>
      <c r="B2203" t="s">
        <v>111</v>
      </c>
      <c r="C2203">
        <f>VLOOKUP(Table1[[#This Row],[Building]],Building_Areas,2,FALSE)</f>
        <v>30453</v>
      </c>
      <c r="E2203">
        <v>0</v>
      </c>
      <c r="F2203">
        <v>0</v>
      </c>
      <c r="G2203">
        <v>0</v>
      </c>
      <c r="K2203">
        <v>0</v>
      </c>
      <c r="L2203">
        <v>0</v>
      </c>
      <c r="N2203">
        <v>0</v>
      </c>
      <c r="AF2203" s="9">
        <f>SUMIF(Table1[[#Headers],[Steam Consumption]:[CHW Consumption_2]], "Elec*",D2203:AE2203)</f>
        <v>0</v>
      </c>
      <c r="AG2203" s="9">
        <f>SUMIF(Table1[[#Headers],[Steam Consumption]:[CHW Consumption_2]], "Gas*",D2203:AE2203)</f>
        <v>0</v>
      </c>
      <c r="AH2203" s="9">
        <f>SUMIF(Table1[[#Headers],[Steam Consumption]:[CHW Consumption_2]], "Steam*",D2203:AE2203)</f>
        <v>0</v>
      </c>
      <c r="AI2203" s="9">
        <f>SUMIF(Table1[[#Headers],[Steam Consumption]:[CHW Consumption_2]], "HW *",D2203:AE2203)</f>
        <v>0</v>
      </c>
      <c r="AJ2203" s="9">
        <f>SUMIF(Table1[[#Headers],[Steam Consumption]:[CHW Consumption_2]], "CHW*",D2203:AE2203)</f>
        <v>0</v>
      </c>
      <c r="AK2203" s="9">
        <f>SUMIF(Table1[[#Headers],[Steam Consumption]:[CHW Consumption_2]], "DW*",D2203:AE2203)</f>
        <v>0</v>
      </c>
      <c r="AL2203" s="9">
        <f>Table1[[#This Row],[Total Elec Consumption]]*3.412</f>
        <v>0</v>
      </c>
      <c r="AM2203" s="9">
        <f>Table1[[#This Row],[Total Gas Consumption]]*1</f>
        <v>0</v>
      </c>
      <c r="AN2203" s="9">
        <f>Table1[[#This Row],[Total Steam Consumption]]*950/1000</f>
        <v>0</v>
      </c>
      <c r="AO2203" s="9">
        <f>Table1[[#This Row],[Total HW Consumption]]</f>
        <v>0</v>
      </c>
      <c r="AP2203" s="9">
        <f>Table1[[#This Row],[Total CHW Consumption]]</f>
        <v>0</v>
      </c>
      <c r="AQ2203" s="9">
        <f>Table1[[#This Row],[Total DW Consumption]]*0</f>
        <v>0</v>
      </c>
      <c r="AR2203" s="9">
        <f>SUM(Table1[[#This Row],[Total Elec Energy]:[Total DW Energy]])</f>
        <v>0</v>
      </c>
      <c r="AS2203" s="7">
        <f>IFERROR(Table1[[#This Row],[Total Building Energy (kBTU)]]/Table1[[#This Row],[Building Area]],0)</f>
        <v>0</v>
      </c>
    </row>
    <row r="2204" spans="1:45" x14ac:dyDescent="0.25">
      <c r="A2204" s="4">
        <v>43405</v>
      </c>
      <c r="B2204" t="s">
        <v>111</v>
      </c>
      <c r="C2204">
        <f>VLOOKUP(Table1[[#This Row],[Building]],Building_Areas,2,FALSE)</f>
        <v>30453</v>
      </c>
      <c r="E2204">
        <v>0</v>
      </c>
      <c r="F2204">
        <v>0</v>
      </c>
      <c r="G2204">
        <v>0</v>
      </c>
      <c r="K2204">
        <v>0</v>
      </c>
      <c r="L2204">
        <v>0</v>
      </c>
      <c r="N2204">
        <v>0</v>
      </c>
      <c r="AF2204" s="9">
        <f>SUMIF(Table1[[#Headers],[Steam Consumption]:[CHW Consumption_2]], "Elec*",D2204:AE2204)</f>
        <v>0</v>
      </c>
      <c r="AG2204" s="9">
        <f>SUMIF(Table1[[#Headers],[Steam Consumption]:[CHW Consumption_2]], "Gas*",D2204:AE2204)</f>
        <v>0</v>
      </c>
      <c r="AH2204" s="9">
        <f>SUMIF(Table1[[#Headers],[Steam Consumption]:[CHW Consumption_2]], "Steam*",D2204:AE2204)</f>
        <v>0</v>
      </c>
      <c r="AI2204" s="9">
        <f>SUMIF(Table1[[#Headers],[Steam Consumption]:[CHW Consumption_2]], "HW *",D2204:AE2204)</f>
        <v>0</v>
      </c>
      <c r="AJ2204" s="9">
        <f>SUMIF(Table1[[#Headers],[Steam Consumption]:[CHW Consumption_2]], "CHW*",D2204:AE2204)</f>
        <v>0</v>
      </c>
      <c r="AK2204" s="9">
        <f>SUMIF(Table1[[#Headers],[Steam Consumption]:[CHW Consumption_2]], "DW*",D2204:AE2204)</f>
        <v>0</v>
      </c>
      <c r="AL2204" s="9">
        <f>Table1[[#This Row],[Total Elec Consumption]]*3.412</f>
        <v>0</v>
      </c>
      <c r="AM2204" s="9">
        <f>Table1[[#This Row],[Total Gas Consumption]]*1</f>
        <v>0</v>
      </c>
      <c r="AN2204" s="9">
        <f>Table1[[#This Row],[Total Steam Consumption]]*950/1000</f>
        <v>0</v>
      </c>
      <c r="AO2204" s="9">
        <f>Table1[[#This Row],[Total HW Consumption]]</f>
        <v>0</v>
      </c>
      <c r="AP2204" s="9">
        <f>Table1[[#This Row],[Total CHW Consumption]]</f>
        <v>0</v>
      </c>
      <c r="AQ2204" s="9">
        <f>Table1[[#This Row],[Total DW Consumption]]*0</f>
        <v>0</v>
      </c>
      <c r="AR2204" s="9">
        <f>SUM(Table1[[#This Row],[Total Elec Energy]:[Total DW Energy]])</f>
        <v>0</v>
      </c>
      <c r="AS2204" s="7">
        <f>IFERROR(Table1[[#This Row],[Total Building Energy (kBTU)]]/Table1[[#This Row],[Building Area]],0)</f>
        <v>0</v>
      </c>
    </row>
    <row r="2205" spans="1:45" x14ac:dyDescent="0.25">
      <c r="A2205" s="4">
        <v>43435</v>
      </c>
      <c r="B2205" t="s">
        <v>111</v>
      </c>
      <c r="C2205">
        <f>VLOOKUP(Table1[[#This Row],[Building]],Building_Areas,2,FALSE)</f>
        <v>30453</v>
      </c>
      <c r="E2205">
        <v>0</v>
      </c>
      <c r="F2205">
        <v>0</v>
      </c>
      <c r="G2205">
        <v>0</v>
      </c>
      <c r="K2205">
        <v>0</v>
      </c>
      <c r="L2205">
        <v>0</v>
      </c>
      <c r="N2205">
        <v>0</v>
      </c>
      <c r="AF2205" s="9">
        <f>SUMIF(Table1[[#Headers],[Steam Consumption]:[CHW Consumption_2]], "Elec*",D2205:AE2205)</f>
        <v>0</v>
      </c>
      <c r="AG2205" s="9">
        <f>SUMIF(Table1[[#Headers],[Steam Consumption]:[CHW Consumption_2]], "Gas*",D2205:AE2205)</f>
        <v>0</v>
      </c>
      <c r="AH2205" s="9">
        <f>SUMIF(Table1[[#Headers],[Steam Consumption]:[CHW Consumption_2]], "Steam*",D2205:AE2205)</f>
        <v>0</v>
      </c>
      <c r="AI2205" s="9">
        <f>SUMIF(Table1[[#Headers],[Steam Consumption]:[CHW Consumption_2]], "HW *",D2205:AE2205)</f>
        <v>0</v>
      </c>
      <c r="AJ2205" s="9">
        <f>SUMIF(Table1[[#Headers],[Steam Consumption]:[CHW Consumption_2]], "CHW*",D2205:AE2205)</f>
        <v>0</v>
      </c>
      <c r="AK2205" s="9">
        <f>SUMIF(Table1[[#Headers],[Steam Consumption]:[CHW Consumption_2]], "DW*",D2205:AE2205)</f>
        <v>0</v>
      </c>
      <c r="AL2205" s="9">
        <f>Table1[[#This Row],[Total Elec Consumption]]*3.412</f>
        <v>0</v>
      </c>
      <c r="AM2205" s="9">
        <f>Table1[[#This Row],[Total Gas Consumption]]*1</f>
        <v>0</v>
      </c>
      <c r="AN2205" s="9">
        <f>Table1[[#This Row],[Total Steam Consumption]]*950/1000</f>
        <v>0</v>
      </c>
      <c r="AO2205" s="9">
        <f>Table1[[#This Row],[Total HW Consumption]]</f>
        <v>0</v>
      </c>
      <c r="AP2205" s="9">
        <f>Table1[[#This Row],[Total CHW Consumption]]</f>
        <v>0</v>
      </c>
      <c r="AQ2205" s="9">
        <f>Table1[[#This Row],[Total DW Consumption]]*0</f>
        <v>0</v>
      </c>
      <c r="AR2205" s="9">
        <f>SUM(Table1[[#This Row],[Total Elec Energy]:[Total DW Energy]])</f>
        <v>0</v>
      </c>
      <c r="AS2205" s="7">
        <f>IFERROR(Table1[[#This Row],[Total Building Energy (kBTU)]]/Table1[[#This Row],[Building Area]],0)</f>
        <v>0</v>
      </c>
    </row>
    <row r="2206" spans="1:45" x14ac:dyDescent="0.25">
      <c r="A2206" s="4">
        <v>43466</v>
      </c>
      <c r="B2206" t="s">
        <v>111</v>
      </c>
      <c r="C2206">
        <f>VLOOKUP(Table1[[#This Row],[Building]],Building_Areas,2,FALSE)</f>
        <v>30453</v>
      </c>
      <c r="E2206">
        <v>0</v>
      </c>
      <c r="F2206">
        <v>0</v>
      </c>
      <c r="G2206">
        <v>0</v>
      </c>
      <c r="K2206">
        <v>0</v>
      </c>
      <c r="L2206">
        <v>0</v>
      </c>
      <c r="N2206">
        <v>0</v>
      </c>
      <c r="AF2206" s="9">
        <f>SUMIF(Table1[[#Headers],[Steam Consumption]:[CHW Consumption_2]], "Elec*",D2206:AE2206)</f>
        <v>0</v>
      </c>
      <c r="AG2206" s="9">
        <f>SUMIF(Table1[[#Headers],[Steam Consumption]:[CHW Consumption_2]], "Gas*",D2206:AE2206)</f>
        <v>0</v>
      </c>
      <c r="AH2206" s="9">
        <f>SUMIF(Table1[[#Headers],[Steam Consumption]:[CHW Consumption_2]], "Steam*",D2206:AE2206)</f>
        <v>0</v>
      </c>
      <c r="AI2206" s="9">
        <f>SUMIF(Table1[[#Headers],[Steam Consumption]:[CHW Consumption_2]], "HW *",D2206:AE2206)</f>
        <v>0</v>
      </c>
      <c r="AJ2206" s="9">
        <f>SUMIF(Table1[[#Headers],[Steam Consumption]:[CHW Consumption_2]], "CHW*",D2206:AE2206)</f>
        <v>0</v>
      </c>
      <c r="AK2206" s="9">
        <f>SUMIF(Table1[[#Headers],[Steam Consumption]:[CHW Consumption_2]], "DW*",D2206:AE2206)</f>
        <v>0</v>
      </c>
      <c r="AL2206" s="9">
        <f>Table1[[#This Row],[Total Elec Consumption]]*3.412</f>
        <v>0</v>
      </c>
      <c r="AM2206" s="9">
        <f>Table1[[#This Row],[Total Gas Consumption]]*1</f>
        <v>0</v>
      </c>
      <c r="AN2206" s="9">
        <f>Table1[[#This Row],[Total Steam Consumption]]*950/1000</f>
        <v>0</v>
      </c>
      <c r="AO2206" s="9">
        <f>Table1[[#This Row],[Total HW Consumption]]</f>
        <v>0</v>
      </c>
      <c r="AP2206" s="9">
        <f>Table1[[#This Row],[Total CHW Consumption]]</f>
        <v>0</v>
      </c>
      <c r="AQ2206" s="9">
        <f>Table1[[#This Row],[Total DW Consumption]]*0</f>
        <v>0</v>
      </c>
      <c r="AR2206" s="9">
        <f>SUM(Table1[[#This Row],[Total Elec Energy]:[Total DW Energy]])</f>
        <v>0</v>
      </c>
      <c r="AS2206" s="7">
        <f>IFERROR(Table1[[#This Row],[Total Building Energy (kBTU)]]/Table1[[#This Row],[Building Area]],0)</f>
        <v>0</v>
      </c>
    </row>
    <row r="2207" spans="1:45" x14ac:dyDescent="0.25">
      <c r="A2207" s="4">
        <v>43497</v>
      </c>
      <c r="B2207" t="s">
        <v>111</v>
      </c>
      <c r="C2207">
        <f>VLOOKUP(Table1[[#This Row],[Building]],Building_Areas,2,FALSE)</f>
        <v>30453</v>
      </c>
      <c r="E2207">
        <v>0</v>
      </c>
      <c r="F2207">
        <v>0</v>
      </c>
      <c r="G2207">
        <v>0</v>
      </c>
      <c r="K2207">
        <v>0</v>
      </c>
      <c r="L2207">
        <v>0</v>
      </c>
      <c r="N2207">
        <v>0</v>
      </c>
      <c r="AF2207" s="9">
        <f>SUMIF(Table1[[#Headers],[Steam Consumption]:[CHW Consumption_2]], "Elec*",D2207:AE2207)</f>
        <v>0</v>
      </c>
      <c r="AG2207" s="9">
        <f>SUMIF(Table1[[#Headers],[Steam Consumption]:[CHW Consumption_2]], "Gas*",D2207:AE2207)</f>
        <v>0</v>
      </c>
      <c r="AH2207" s="9">
        <f>SUMIF(Table1[[#Headers],[Steam Consumption]:[CHW Consumption_2]], "Steam*",D2207:AE2207)</f>
        <v>0</v>
      </c>
      <c r="AI2207" s="9">
        <f>SUMIF(Table1[[#Headers],[Steam Consumption]:[CHW Consumption_2]], "HW *",D2207:AE2207)</f>
        <v>0</v>
      </c>
      <c r="AJ2207" s="9">
        <f>SUMIF(Table1[[#Headers],[Steam Consumption]:[CHW Consumption_2]], "CHW*",D2207:AE2207)</f>
        <v>0</v>
      </c>
      <c r="AK2207" s="9">
        <f>SUMIF(Table1[[#Headers],[Steam Consumption]:[CHW Consumption_2]], "DW*",D2207:AE2207)</f>
        <v>0</v>
      </c>
      <c r="AL2207" s="9">
        <f>Table1[[#This Row],[Total Elec Consumption]]*3.412</f>
        <v>0</v>
      </c>
      <c r="AM2207" s="9">
        <f>Table1[[#This Row],[Total Gas Consumption]]*1</f>
        <v>0</v>
      </c>
      <c r="AN2207" s="9">
        <f>Table1[[#This Row],[Total Steam Consumption]]*950/1000</f>
        <v>0</v>
      </c>
      <c r="AO2207" s="9">
        <f>Table1[[#This Row],[Total HW Consumption]]</f>
        <v>0</v>
      </c>
      <c r="AP2207" s="9">
        <f>Table1[[#This Row],[Total CHW Consumption]]</f>
        <v>0</v>
      </c>
      <c r="AQ2207" s="9">
        <f>Table1[[#This Row],[Total DW Consumption]]*0</f>
        <v>0</v>
      </c>
      <c r="AR2207" s="9">
        <f>SUM(Table1[[#This Row],[Total Elec Energy]:[Total DW Energy]])</f>
        <v>0</v>
      </c>
      <c r="AS2207" s="7">
        <f>IFERROR(Table1[[#This Row],[Total Building Energy (kBTU)]]/Table1[[#This Row],[Building Area]],0)</f>
        <v>0</v>
      </c>
    </row>
    <row r="2208" spans="1:45" x14ac:dyDescent="0.25">
      <c r="A2208" s="4">
        <v>43525</v>
      </c>
      <c r="B2208" t="s">
        <v>111</v>
      </c>
      <c r="C2208">
        <f>VLOOKUP(Table1[[#This Row],[Building]],Building_Areas,2,FALSE)</f>
        <v>30453</v>
      </c>
      <c r="E2208">
        <v>0</v>
      </c>
      <c r="F2208">
        <v>0</v>
      </c>
      <c r="G2208">
        <v>0</v>
      </c>
      <c r="K2208">
        <v>0</v>
      </c>
      <c r="L2208">
        <v>0</v>
      </c>
      <c r="N2208">
        <v>0</v>
      </c>
      <c r="AF2208" s="9">
        <f>SUMIF(Table1[[#Headers],[Steam Consumption]:[CHW Consumption_2]], "Elec*",D2208:AE2208)</f>
        <v>0</v>
      </c>
      <c r="AG2208" s="9">
        <f>SUMIF(Table1[[#Headers],[Steam Consumption]:[CHW Consumption_2]], "Gas*",D2208:AE2208)</f>
        <v>0</v>
      </c>
      <c r="AH2208" s="9">
        <f>SUMIF(Table1[[#Headers],[Steam Consumption]:[CHW Consumption_2]], "Steam*",D2208:AE2208)</f>
        <v>0</v>
      </c>
      <c r="AI2208" s="9">
        <f>SUMIF(Table1[[#Headers],[Steam Consumption]:[CHW Consumption_2]], "HW *",D2208:AE2208)</f>
        <v>0</v>
      </c>
      <c r="AJ2208" s="9">
        <f>SUMIF(Table1[[#Headers],[Steam Consumption]:[CHW Consumption_2]], "CHW*",D2208:AE2208)</f>
        <v>0</v>
      </c>
      <c r="AK2208" s="9">
        <f>SUMIF(Table1[[#Headers],[Steam Consumption]:[CHW Consumption_2]], "DW*",D2208:AE2208)</f>
        <v>0</v>
      </c>
      <c r="AL2208" s="9">
        <f>Table1[[#This Row],[Total Elec Consumption]]*3.412</f>
        <v>0</v>
      </c>
      <c r="AM2208" s="9">
        <f>Table1[[#This Row],[Total Gas Consumption]]*1</f>
        <v>0</v>
      </c>
      <c r="AN2208" s="9">
        <f>Table1[[#This Row],[Total Steam Consumption]]*950/1000</f>
        <v>0</v>
      </c>
      <c r="AO2208" s="9">
        <f>Table1[[#This Row],[Total HW Consumption]]</f>
        <v>0</v>
      </c>
      <c r="AP2208" s="9">
        <f>Table1[[#This Row],[Total CHW Consumption]]</f>
        <v>0</v>
      </c>
      <c r="AQ2208" s="9">
        <f>Table1[[#This Row],[Total DW Consumption]]*0</f>
        <v>0</v>
      </c>
      <c r="AR2208" s="9">
        <f>SUM(Table1[[#This Row],[Total Elec Energy]:[Total DW Energy]])</f>
        <v>0</v>
      </c>
      <c r="AS2208" s="7">
        <f>IFERROR(Table1[[#This Row],[Total Building Energy (kBTU)]]/Table1[[#This Row],[Building Area]],0)</f>
        <v>0</v>
      </c>
    </row>
    <row r="2209" spans="1:45" x14ac:dyDescent="0.25">
      <c r="A2209" s="4">
        <v>43556</v>
      </c>
      <c r="B2209" t="s">
        <v>111</v>
      </c>
      <c r="C2209">
        <f>VLOOKUP(Table1[[#This Row],[Building]],Building_Areas,2,FALSE)</f>
        <v>30453</v>
      </c>
      <c r="E2209">
        <v>0</v>
      </c>
      <c r="F2209">
        <v>0</v>
      </c>
      <c r="G2209">
        <v>0</v>
      </c>
      <c r="K2209">
        <v>0</v>
      </c>
      <c r="L2209">
        <v>0</v>
      </c>
      <c r="N2209">
        <v>0</v>
      </c>
      <c r="AF2209" s="9">
        <f>SUMIF(Table1[[#Headers],[Steam Consumption]:[CHW Consumption_2]], "Elec*",D2209:AE2209)</f>
        <v>0</v>
      </c>
      <c r="AG2209" s="9">
        <f>SUMIF(Table1[[#Headers],[Steam Consumption]:[CHW Consumption_2]], "Gas*",D2209:AE2209)</f>
        <v>0</v>
      </c>
      <c r="AH2209" s="9">
        <f>SUMIF(Table1[[#Headers],[Steam Consumption]:[CHW Consumption_2]], "Steam*",D2209:AE2209)</f>
        <v>0</v>
      </c>
      <c r="AI2209" s="9">
        <f>SUMIF(Table1[[#Headers],[Steam Consumption]:[CHW Consumption_2]], "HW *",D2209:AE2209)</f>
        <v>0</v>
      </c>
      <c r="AJ2209" s="9">
        <f>SUMIF(Table1[[#Headers],[Steam Consumption]:[CHW Consumption_2]], "CHW*",D2209:AE2209)</f>
        <v>0</v>
      </c>
      <c r="AK2209" s="9">
        <f>SUMIF(Table1[[#Headers],[Steam Consumption]:[CHW Consumption_2]], "DW*",D2209:AE2209)</f>
        <v>0</v>
      </c>
      <c r="AL2209" s="9">
        <f>Table1[[#This Row],[Total Elec Consumption]]*3.412</f>
        <v>0</v>
      </c>
      <c r="AM2209" s="9">
        <f>Table1[[#This Row],[Total Gas Consumption]]*1</f>
        <v>0</v>
      </c>
      <c r="AN2209" s="9">
        <f>Table1[[#This Row],[Total Steam Consumption]]*950/1000</f>
        <v>0</v>
      </c>
      <c r="AO2209" s="9">
        <f>Table1[[#This Row],[Total HW Consumption]]</f>
        <v>0</v>
      </c>
      <c r="AP2209" s="9">
        <f>Table1[[#This Row],[Total CHW Consumption]]</f>
        <v>0</v>
      </c>
      <c r="AQ2209" s="9">
        <f>Table1[[#This Row],[Total DW Consumption]]*0</f>
        <v>0</v>
      </c>
      <c r="AR2209" s="9">
        <f>SUM(Table1[[#This Row],[Total Elec Energy]:[Total DW Energy]])</f>
        <v>0</v>
      </c>
      <c r="AS2209" s="7">
        <f>IFERROR(Table1[[#This Row],[Total Building Energy (kBTU)]]/Table1[[#This Row],[Building Area]],0)</f>
        <v>0</v>
      </c>
    </row>
    <row r="2210" spans="1:45" x14ac:dyDescent="0.25">
      <c r="A2210" s="4">
        <v>43586</v>
      </c>
      <c r="B2210" t="s">
        <v>111</v>
      </c>
      <c r="C2210">
        <f>VLOOKUP(Table1[[#This Row],[Building]],Building_Areas,2,FALSE)</f>
        <v>30453</v>
      </c>
      <c r="E2210">
        <v>0</v>
      </c>
      <c r="F2210">
        <v>0</v>
      </c>
      <c r="G2210">
        <v>0</v>
      </c>
      <c r="K2210">
        <v>0</v>
      </c>
      <c r="L2210">
        <v>0</v>
      </c>
      <c r="N2210">
        <v>0</v>
      </c>
      <c r="AF2210" s="9">
        <f>SUMIF(Table1[[#Headers],[Steam Consumption]:[CHW Consumption_2]], "Elec*",D2210:AE2210)</f>
        <v>0</v>
      </c>
      <c r="AG2210" s="9">
        <f>SUMIF(Table1[[#Headers],[Steam Consumption]:[CHW Consumption_2]], "Gas*",D2210:AE2210)</f>
        <v>0</v>
      </c>
      <c r="AH2210" s="9">
        <f>SUMIF(Table1[[#Headers],[Steam Consumption]:[CHW Consumption_2]], "Steam*",D2210:AE2210)</f>
        <v>0</v>
      </c>
      <c r="AI2210" s="9">
        <f>SUMIF(Table1[[#Headers],[Steam Consumption]:[CHW Consumption_2]], "HW *",D2210:AE2210)</f>
        <v>0</v>
      </c>
      <c r="AJ2210" s="9">
        <f>SUMIF(Table1[[#Headers],[Steam Consumption]:[CHW Consumption_2]], "CHW*",D2210:AE2210)</f>
        <v>0</v>
      </c>
      <c r="AK2210" s="9">
        <f>SUMIF(Table1[[#Headers],[Steam Consumption]:[CHW Consumption_2]], "DW*",D2210:AE2210)</f>
        <v>0</v>
      </c>
      <c r="AL2210" s="9">
        <f>Table1[[#This Row],[Total Elec Consumption]]*3.412</f>
        <v>0</v>
      </c>
      <c r="AM2210" s="9">
        <f>Table1[[#This Row],[Total Gas Consumption]]*1</f>
        <v>0</v>
      </c>
      <c r="AN2210" s="9">
        <f>Table1[[#This Row],[Total Steam Consumption]]*950/1000</f>
        <v>0</v>
      </c>
      <c r="AO2210" s="9">
        <f>Table1[[#This Row],[Total HW Consumption]]</f>
        <v>0</v>
      </c>
      <c r="AP2210" s="9">
        <f>Table1[[#This Row],[Total CHW Consumption]]</f>
        <v>0</v>
      </c>
      <c r="AQ2210" s="9">
        <f>Table1[[#This Row],[Total DW Consumption]]*0</f>
        <v>0</v>
      </c>
      <c r="AR2210" s="9">
        <f>SUM(Table1[[#This Row],[Total Elec Energy]:[Total DW Energy]])</f>
        <v>0</v>
      </c>
      <c r="AS2210" s="7">
        <f>IFERROR(Table1[[#This Row],[Total Building Energy (kBTU)]]/Table1[[#This Row],[Building Area]],0)</f>
        <v>0</v>
      </c>
    </row>
    <row r="2211" spans="1:45" x14ac:dyDescent="0.25">
      <c r="A2211" s="4">
        <v>43617</v>
      </c>
      <c r="B2211" t="s">
        <v>111</v>
      </c>
      <c r="C2211">
        <f>VLOOKUP(Table1[[#This Row],[Building]],Building_Areas,2,FALSE)</f>
        <v>30453</v>
      </c>
      <c r="E2211">
        <v>0</v>
      </c>
      <c r="F2211">
        <v>0</v>
      </c>
      <c r="G2211">
        <v>0</v>
      </c>
      <c r="K2211">
        <v>0</v>
      </c>
      <c r="L2211">
        <v>0</v>
      </c>
      <c r="N2211">
        <v>0</v>
      </c>
      <c r="AF2211" s="9">
        <f>SUMIF(Table1[[#Headers],[Steam Consumption]:[CHW Consumption_2]], "Elec*",D2211:AE2211)</f>
        <v>0</v>
      </c>
      <c r="AG2211" s="9">
        <f>SUMIF(Table1[[#Headers],[Steam Consumption]:[CHW Consumption_2]], "Gas*",D2211:AE2211)</f>
        <v>0</v>
      </c>
      <c r="AH2211" s="9">
        <f>SUMIF(Table1[[#Headers],[Steam Consumption]:[CHW Consumption_2]], "Steam*",D2211:AE2211)</f>
        <v>0</v>
      </c>
      <c r="AI2211" s="9">
        <f>SUMIF(Table1[[#Headers],[Steam Consumption]:[CHW Consumption_2]], "HW *",D2211:AE2211)</f>
        <v>0</v>
      </c>
      <c r="AJ2211" s="9">
        <f>SUMIF(Table1[[#Headers],[Steam Consumption]:[CHW Consumption_2]], "CHW*",D2211:AE2211)</f>
        <v>0</v>
      </c>
      <c r="AK2211" s="9">
        <f>SUMIF(Table1[[#Headers],[Steam Consumption]:[CHW Consumption_2]], "DW*",D2211:AE2211)</f>
        <v>0</v>
      </c>
      <c r="AL2211" s="9">
        <f>Table1[[#This Row],[Total Elec Consumption]]*3.412</f>
        <v>0</v>
      </c>
      <c r="AM2211" s="9">
        <f>Table1[[#This Row],[Total Gas Consumption]]*1</f>
        <v>0</v>
      </c>
      <c r="AN2211" s="9">
        <f>Table1[[#This Row],[Total Steam Consumption]]*950/1000</f>
        <v>0</v>
      </c>
      <c r="AO2211" s="9">
        <f>Table1[[#This Row],[Total HW Consumption]]</f>
        <v>0</v>
      </c>
      <c r="AP2211" s="9">
        <f>Table1[[#This Row],[Total CHW Consumption]]</f>
        <v>0</v>
      </c>
      <c r="AQ2211" s="9">
        <f>Table1[[#This Row],[Total DW Consumption]]*0</f>
        <v>0</v>
      </c>
      <c r="AR2211" s="9">
        <f>SUM(Table1[[#This Row],[Total Elec Energy]:[Total DW Energy]])</f>
        <v>0</v>
      </c>
      <c r="AS2211" s="7">
        <f>IFERROR(Table1[[#This Row],[Total Building Energy (kBTU)]]/Table1[[#This Row],[Building Area]],0)</f>
        <v>0</v>
      </c>
    </row>
    <row r="2212" spans="1:45" x14ac:dyDescent="0.25">
      <c r="A2212" s="4">
        <v>43647</v>
      </c>
      <c r="B2212" t="s">
        <v>111</v>
      </c>
      <c r="C2212">
        <f>VLOOKUP(Table1[[#This Row],[Building]],Building_Areas,2,FALSE)</f>
        <v>30453</v>
      </c>
      <c r="E2212">
        <v>0</v>
      </c>
      <c r="F2212">
        <v>0</v>
      </c>
      <c r="G2212">
        <v>0</v>
      </c>
      <c r="K2212">
        <v>0</v>
      </c>
      <c r="L2212">
        <v>0</v>
      </c>
      <c r="N2212">
        <v>0</v>
      </c>
      <c r="AF2212" s="9">
        <f>SUMIF(Table1[[#Headers],[Steam Consumption]:[CHW Consumption_2]], "Elec*",D2212:AE2212)</f>
        <v>0</v>
      </c>
      <c r="AG2212" s="9">
        <f>SUMIF(Table1[[#Headers],[Steam Consumption]:[CHW Consumption_2]], "Gas*",D2212:AE2212)</f>
        <v>0</v>
      </c>
      <c r="AH2212" s="9">
        <f>SUMIF(Table1[[#Headers],[Steam Consumption]:[CHW Consumption_2]], "Steam*",D2212:AE2212)</f>
        <v>0</v>
      </c>
      <c r="AI2212" s="9">
        <f>SUMIF(Table1[[#Headers],[Steam Consumption]:[CHW Consumption_2]], "HW *",D2212:AE2212)</f>
        <v>0</v>
      </c>
      <c r="AJ2212" s="9">
        <f>SUMIF(Table1[[#Headers],[Steam Consumption]:[CHW Consumption_2]], "CHW*",D2212:AE2212)</f>
        <v>0</v>
      </c>
      <c r="AK2212" s="9">
        <f>SUMIF(Table1[[#Headers],[Steam Consumption]:[CHW Consumption_2]], "DW*",D2212:AE2212)</f>
        <v>0</v>
      </c>
      <c r="AL2212" s="9">
        <f>Table1[[#This Row],[Total Elec Consumption]]*3.412</f>
        <v>0</v>
      </c>
      <c r="AM2212" s="9">
        <f>Table1[[#This Row],[Total Gas Consumption]]*1</f>
        <v>0</v>
      </c>
      <c r="AN2212" s="9">
        <f>Table1[[#This Row],[Total Steam Consumption]]*950/1000</f>
        <v>0</v>
      </c>
      <c r="AO2212" s="9">
        <f>Table1[[#This Row],[Total HW Consumption]]</f>
        <v>0</v>
      </c>
      <c r="AP2212" s="9">
        <f>Table1[[#This Row],[Total CHW Consumption]]</f>
        <v>0</v>
      </c>
      <c r="AQ2212" s="9">
        <f>Table1[[#This Row],[Total DW Consumption]]*0</f>
        <v>0</v>
      </c>
      <c r="AR2212" s="9">
        <f>SUM(Table1[[#This Row],[Total Elec Energy]:[Total DW Energy]])</f>
        <v>0</v>
      </c>
      <c r="AS2212" s="7">
        <f>IFERROR(Table1[[#This Row],[Total Building Energy (kBTU)]]/Table1[[#This Row],[Building Area]],0)</f>
        <v>0</v>
      </c>
    </row>
    <row r="2213" spans="1:45" x14ac:dyDescent="0.25">
      <c r="A2213" s="4">
        <v>43678</v>
      </c>
      <c r="B2213" t="s">
        <v>111</v>
      </c>
      <c r="C2213">
        <f>VLOOKUP(Table1[[#This Row],[Building]],Building_Areas,2,FALSE)</f>
        <v>30453</v>
      </c>
      <c r="E2213">
        <v>0</v>
      </c>
      <c r="F2213">
        <v>0</v>
      </c>
      <c r="G2213">
        <v>0</v>
      </c>
      <c r="K2213">
        <v>0</v>
      </c>
      <c r="L2213">
        <v>0</v>
      </c>
      <c r="N2213">
        <v>0</v>
      </c>
      <c r="AF2213" s="9">
        <f>SUMIF(Table1[[#Headers],[Steam Consumption]:[CHW Consumption_2]], "Elec*",D2213:AE2213)</f>
        <v>0</v>
      </c>
      <c r="AG2213" s="9">
        <f>SUMIF(Table1[[#Headers],[Steam Consumption]:[CHW Consumption_2]], "Gas*",D2213:AE2213)</f>
        <v>0</v>
      </c>
      <c r="AH2213" s="9">
        <f>SUMIF(Table1[[#Headers],[Steam Consumption]:[CHW Consumption_2]], "Steam*",D2213:AE2213)</f>
        <v>0</v>
      </c>
      <c r="AI2213" s="9">
        <f>SUMIF(Table1[[#Headers],[Steam Consumption]:[CHW Consumption_2]], "HW *",D2213:AE2213)</f>
        <v>0</v>
      </c>
      <c r="AJ2213" s="9">
        <f>SUMIF(Table1[[#Headers],[Steam Consumption]:[CHW Consumption_2]], "CHW*",D2213:AE2213)</f>
        <v>0</v>
      </c>
      <c r="AK2213" s="9">
        <f>SUMIF(Table1[[#Headers],[Steam Consumption]:[CHW Consumption_2]], "DW*",D2213:AE2213)</f>
        <v>0</v>
      </c>
      <c r="AL2213" s="9">
        <f>Table1[[#This Row],[Total Elec Consumption]]*3.412</f>
        <v>0</v>
      </c>
      <c r="AM2213" s="9">
        <f>Table1[[#This Row],[Total Gas Consumption]]*1</f>
        <v>0</v>
      </c>
      <c r="AN2213" s="9">
        <f>Table1[[#This Row],[Total Steam Consumption]]*950/1000</f>
        <v>0</v>
      </c>
      <c r="AO2213" s="9">
        <f>Table1[[#This Row],[Total HW Consumption]]</f>
        <v>0</v>
      </c>
      <c r="AP2213" s="9">
        <f>Table1[[#This Row],[Total CHW Consumption]]</f>
        <v>0</v>
      </c>
      <c r="AQ2213" s="9">
        <f>Table1[[#This Row],[Total DW Consumption]]*0</f>
        <v>0</v>
      </c>
      <c r="AR2213" s="9">
        <f>SUM(Table1[[#This Row],[Total Elec Energy]:[Total DW Energy]])</f>
        <v>0</v>
      </c>
      <c r="AS2213" s="7">
        <f>IFERROR(Table1[[#This Row],[Total Building Energy (kBTU)]]/Table1[[#This Row],[Building Area]],0)</f>
        <v>0</v>
      </c>
    </row>
    <row r="2214" spans="1:45" x14ac:dyDescent="0.25">
      <c r="A2214" s="4">
        <v>43709</v>
      </c>
      <c r="B2214" t="s">
        <v>111</v>
      </c>
      <c r="C2214">
        <f>VLOOKUP(Table1[[#This Row],[Building]],Building_Areas,2,FALSE)</f>
        <v>30453</v>
      </c>
      <c r="E2214">
        <v>0</v>
      </c>
      <c r="F2214">
        <v>0</v>
      </c>
      <c r="G2214">
        <v>0</v>
      </c>
      <c r="K2214">
        <v>0</v>
      </c>
      <c r="L2214">
        <v>0</v>
      </c>
      <c r="N2214">
        <v>0</v>
      </c>
      <c r="AF2214" s="9">
        <f>SUMIF(Table1[[#Headers],[Steam Consumption]:[CHW Consumption_2]], "Elec*",D2214:AE2214)</f>
        <v>0</v>
      </c>
      <c r="AG2214" s="9">
        <f>SUMIF(Table1[[#Headers],[Steam Consumption]:[CHW Consumption_2]], "Gas*",D2214:AE2214)</f>
        <v>0</v>
      </c>
      <c r="AH2214" s="9">
        <f>SUMIF(Table1[[#Headers],[Steam Consumption]:[CHW Consumption_2]], "Steam*",D2214:AE2214)</f>
        <v>0</v>
      </c>
      <c r="AI2214" s="9">
        <f>SUMIF(Table1[[#Headers],[Steam Consumption]:[CHW Consumption_2]], "HW *",D2214:AE2214)</f>
        <v>0</v>
      </c>
      <c r="AJ2214" s="9">
        <f>SUMIF(Table1[[#Headers],[Steam Consumption]:[CHW Consumption_2]], "CHW*",D2214:AE2214)</f>
        <v>0</v>
      </c>
      <c r="AK2214" s="9">
        <f>SUMIF(Table1[[#Headers],[Steam Consumption]:[CHW Consumption_2]], "DW*",D2214:AE2214)</f>
        <v>0</v>
      </c>
      <c r="AL2214" s="9">
        <f>Table1[[#This Row],[Total Elec Consumption]]*3.412</f>
        <v>0</v>
      </c>
      <c r="AM2214" s="9">
        <f>Table1[[#This Row],[Total Gas Consumption]]*1</f>
        <v>0</v>
      </c>
      <c r="AN2214" s="9">
        <f>Table1[[#This Row],[Total Steam Consumption]]*950/1000</f>
        <v>0</v>
      </c>
      <c r="AO2214" s="9">
        <f>Table1[[#This Row],[Total HW Consumption]]</f>
        <v>0</v>
      </c>
      <c r="AP2214" s="9">
        <f>Table1[[#This Row],[Total CHW Consumption]]</f>
        <v>0</v>
      </c>
      <c r="AQ2214" s="9">
        <f>Table1[[#This Row],[Total DW Consumption]]*0</f>
        <v>0</v>
      </c>
      <c r="AR2214" s="9">
        <f>SUM(Table1[[#This Row],[Total Elec Energy]:[Total DW Energy]])</f>
        <v>0</v>
      </c>
      <c r="AS2214" s="7">
        <f>IFERROR(Table1[[#This Row],[Total Building Energy (kBTU)]]/Table1[[#This Row],[Building Area]],0)</f>
        <v>0</v>
      </c>
    </row>
    <row r="2215" spans="1:45" x14ac:dyDescent="0.25">
      <c r="A2215" s="4">
        <v>43739</v>
      </c>
      <c r="B2215" t="s">
        <v>111</v>
      </c>
      <c r="C2215">
        <f>VLOOKUP(Table1[[#This Row],[Building]],Building_Areas,2,FALSE)</f>
        <v>30453</v>
      </c>
      <c r="E2215">
        <v>0</v>
      </c>
      <c r="F2215">
        <v>0</v>
      </c>
      <c r="G2215">
        <v>0</v>
      </c>
      <c r="K2215">
        <v>0</v>
      </c>
      <c r="L2215">
        <v>0</v>
      </c>
      <c r="N2215">
        <v>0</v>
      </c>
      <c r="AF2215" s="9">
        <f>SUMIF(Table1[[#Headers],[Steam Consumption]:[CHW Consumption_2]], "Elec*",D2215:AE2215)</f>
        <v>0</v>
      </c>
      <c r="AG2215" s="9">
        <f>SUMIF(Table1[[#Headers],[Steam Consumption]:[CHW Consumption_2]], "Gas*",D2215:AE2215)</f>
        <v>0</v>
      </c>
      <c r="AH2215" s="9">
        <f>SUMIF(Table1[[#Headers],[Steam Consumption]:[CHW Consumption_2]], "Steam*",D2215:AE2215)</f>
        <v>0</v>
      </c>
      <c r="AI2215" s="9">
        <f>SUMIF(Table1[[#Headers],[Steam Consumption]:[CHW Consumption_2]], "HW *",D2215:AE2215)</f>
        <v>0</v>
      </c>
      <c r="AJ2215" s="9">
        <f>SUMIF(Table1[[#Headers],[Steam Consumption]:[CHW Consumption_2]], "CHW*",D2215:AE2215)</f>
        <v>0</v>
      </c>
      <c r="AK2215" s="9">
        <f>SUMIF(Table1[[#Headers],[Steam Consumption]:[CHW Consumption_2]], "DW*",D2215:AE2215)</f>
        <v>0</v>
      </c>
      <c r="AL2215" s="9">
        <f>Table1[[#This Row],[Total Elec Consumption]]*3.412</f>
        <v>0</v>
      </c>
      <c r="AM2215" s="9">
        <f>Table1[[#This Row],[Total Gas Consumption]]*1</f>
        <v>0</v>
      </c>
      <c r="AN2215" s="9">
        <f>Table1[[#This Row],[Total Steam Consumption]]*950/1000</f>
        <v>0</v>
      </c>
      <c r="AO2215" s="9">
        <f>Table1[[#This Row],[Total HW Consumption]]</f>
        <v>0</v>
      </c>
      <c r="AP2215" s="9">
        <f>Table1[[#This Row],[Total CHW Consumption]]</f>
        <v>0</v>
      </c>
      <c r="AQ2215" s="9">
        <f>Table1[[#This Row],[Total DW Consumption]]*0</f>
        <v>0</v>
      </c>
      <c r="AR2215" s="9">
        <f>SUM(Table1[[#This Row],[Total Elec Energy]:[Total DW Energy]])</f>
        <v>0</v>
      </c>
      <c r="AS2215" s="7">
        <f>IFERROR(Table1[[#This Row],[Total Building Energy (kBTU)]]/Table1[[#This Row],[Building Area]],0)</f>
        <v>0</v>
      </c>
    </row>
    <row r="2216" spans="1:45" x14ac:dyDescent="0.25">
      <c r="A2216" s="4">
        <v>43770</v>
      </c>
      <c r="B2216" t="s">
        <v>111</v>
      </c>
      <c r="C2216">
        <f>VLOOKUP(Table1[[#This Row],[Building]],Building_Areas,2,FALSE)</f>
        <v>30453</v>
      </c>
      <c r="E2216">
        <v>0</v>
      </c>
      <c r="F2216">
        <v>0</v>
      </c>
      <c r="G2216">
        <v>0</v>
      </c>
      <c r="K2216">
        <v>0</v>
      </c>
      <c r="L2216">
        <v>0</v>
      </c>
      <c r="N2216">
        <v>0</v>
      </c>
      <c r="AF2216" s="9">
        <f>SUMIF(Table1[[#Headers],[Steam Consumption]:[CHW Consumption_2]], "Elec*",D2216:AE2216)</f>
        <v>0</v>
      </c>
      <c r="AG2216" s="9">
        <f>SUMIF(Table1[[#Headers],[Steam Consumption]:[CHW Consumption_2]], "Gas*",D2216:AE2216)</f>
        <v>0</v>
      </c>
      <c r="AH2216" s="9">
        <f>SUMIF(Table1[[#Headers],[Steam Consumption]:[CHW Consumption_2]], "Steam*",D2216:AE2216)</f>
        <v>0</v>
      </c>
      <c r="AI2216" s="9">
        <f>SUMIF(Table1[[#Headers],[Steam Consumption]:[CHW Consumption_2]], "HW *",D2216:AE2216)</f>
        <v>0</v>
      </c>
      <c r="AJ2216" s="9">
        <f>SUMIF(Table1[[#Headers],[Steam Consumption]:[CHW Consumption_2]], "CHW*",D2216:AE2216)</f>
        <v>0</v>
      </c>
      <c r="AK2216" s="9">
        <f>SUMIF(Table1[[#Headers],[Steam Consumption]:[CHW Consumption_2]], "DW*",D2216:AE2216)</f>
        <v>0</v>
      </c>
      <c r="AL2216" s="9">
        <f>Table1[[#This Row],[Total Elec Consumption]]*3.412</f>
        <v>0</v>
      </c>
      <c r="AM2216" s="9">
        <f>Table1[[#This Row],[Total Gas Consumption]]*1</f>
        <v>0</v>
      </c>
      <c r="AN2216" s="9">
        <f>Table1[[#This Row],[Total Steam Consumption]]*950/1000</f>
        <v>0</v>
      </c>
      <c r="AO2216" s="9">
        <f>Table1[[#This Row],[Total HW Consumption]]</f>
        <v>0</v>
      </c>
      <c r="AP2216" s="9">
        <f>Table1[[#This Row],[Total CHW Consumption]]</f>
        <v>0</v>
      </c>
      <c r="AQ2216" s="9">
        <f>Table1[[#This Row],[Total DW Consumption]]*0</f>
        <v>0</v>
      </c>
      <c r="AR2216" s="9">
        <f>SUM(Table1[[#This Row],[Total Elec Energy]:[Total DW Energy]])</f>
        <v>0</v>
      </c>
      <c r="AS2216" s="7">
        <f>IFERROR(Table1[[#This Row],[Total Building Energy (kBTU)]]/Table1[[#This Row],[Building Area]],0)</f>
        <v>0</v>
      </c>
    </row>
    <row r="2217" spans="1:45" x14ac:dyDescent="0.25">
      <c r="A2217" s="4">
        <v>43800</v>
      </c>
      <c r="B2217" t="s">
        <v>111</v>
      </c>
      <c r="C2217">
        <f>VLOOKUP(Table1[[#This Row],[Building]],Building_Areas,2,FALSE)</f>
        <v>30453</v>
      </c>
      <c r="E2217">
        <v>0</v>
      </c>
      <c r="F2217">
        <v>0</v>
      </c>
      <c r="G2217">
        <v>0</v>
      </c>
      <c r="K2217">
        <v>0</v>
      </c>
      <c r="L2217">
        <v>0</v>
      </c>
      <c r="N2217">
        <v>0</v>
      </c>
      <c r="AF2217" s="9">
        <f>SUMIF(Table1[[#Headers],[Steam Consumption]:[CHW Consumption_2]], "Elec*",D2217:AE2217)</f>
        <v>0</v>
      </c>
      <c r="AG2217" s="9">
        <f>SUMIF(Table1[[#Headers],[Steam Consumption]:[CHW Consumption_2]], "Gas*",D2217:AE2217)</f>
        <v>0</v>
      </c>
      <c r="AH2217" s="9">
        <f>SUMIF(Table1[[#Headers],[Steam Consumption]:[CHW Consumption_2]], "Steam*",D2217:AE2217)</f>
        <v>0</v>
      </c>
      <c r="AI2217" s="9">
        <f>SUMIF(Table1[[#Headers],[Steam Consumption]:[CHW Consumption_2]], "HW *",D2217:AE2217)</f>
        <v>0</v>
      </c>
      <c r="AJ2217" s="9">
        <f>SUMIF(Table1[[#Headers],[Steam Consumption]:[CHW Consumption_2]], "CHW*",D2217:AE2217)</f>
        <v>0</v>
      </c>
      <c r="AK2217" s="9">
        <f>SUMIF(Table1[[#Headers],[Steam Consumption]:[CHW Consumption_2]], "DW*",D2217:AE2217)</f>
        <v>0</v>
      </c>
      <c r="AL2217" s="9">
        <f>Table1[[#This Row],[Total Elec Consumption]]*3.412</f>
        <v>0</v>
      </c>
      <c r="AM2217" s="9">
        <f>Table1[[#This Row],[Total Gas Consumption]]*1</f>
        <v>0</v>
      </c>
      <c r="AN2217" s="9">
        <f>Table1[[#This Row],[Total Steam Consumption]]*950/1000</f>
        <v>0</v>
      </c>
      <c r="AO2217" s="9">
        <f>Table1[[#This Row],[Total HW Consumption]]</f>
        <v>0</v>
      </c>
      <c r="AP2217" s="9">
        <f>Table1[[#This Row],[Total CHW Consumption]]</f>
        <v>0</v>
      </c>
      <c r="AQ2217" s="9">
        <f>Table1[[#This Row],[Total DW Consumption]]*0</f>
        <v>0</v>
      </c>
      <c r="AR2217" s="9">
        <f>SUM(Table1[[#This Row],[Total Elec Energy]:[Total DW Energy]])</f>
        <v>0</v>
      </c>
      <c r="AS2217" s="7">
        <f>IFERROR(Table1[[#This Row],[Total Building Energy (kBTU)]]/Table1[[#This Row],[Building Area]],0)</f>
        <v>0</v>
      </c>
    </row>
    <row r="2218" spans="1:45" x14ac:dyDescent="0.25">
      <c r="A2218" s="4">
        <v>43831</v>
      </c>
      <c r="B2218" t="s">
        <v>111</v>
      </c>
      <c r="C2218">
        <f>VLOOKUP(Table1[[#This Row],[Building]],Building_Areas,2,FALSE)</f>
        <v>30453</v>
      </c>
      <c r="E2218">
        <v>0</v>
      </c>
      <c r="F2218">
        <v>0</v>
      </c>
      <c r="G2218">
        <v>0</v>
      </c>
      <c r="K2218">
        <v>0</v>
      </c>
      <c r="L2218">
        <v>0</v>
      </c>
      <c r="N2218">
        <v>0</v>
      </c>
      <c r="AF2218" s="9">
        <f>SUMIF(Table1[[#Headers],[Steam Consumption]:[CHW Consumption_2]], "Elec*",D2218:AE2218)</f>
        <v>0</v>
      </c>
      <c r="AG2218" s="9">
        <f>SUMIF(Table1[[#Headers],[Steam Consumption]:[CHW Consumption_2]], "Gas*",D2218:AE2218)</f>
        <v>0</v>
      </c>
      <c r="AH2218" s="9">
        <f>SUMIF(Table1[[#Headers],[Steam Consumption]:[CHW Consumption_2]], "Steam*",D2218:AE2218)</f>
        <v>0</v>
      </c>
      <c r="AI2218" s="9">
        <f>SUMIF(Table1[[#Headers],[Steam Consumption]:[CHW Consumption_2]], "HW *",D2218:AE2218)</f>
        <v>0</v>
      </c>
      <c r="AJ2218" s="9">
        <f>SUMIF(Table1[[#Headers],[Steam Consumption]:[CHW Consumption_2]], "CHW*",D2218:AE2218)</f>
        <v>0</v>
      </c>
      <c r="AK2218" s="9">
        <f>SUMIF(Table1[[#Headers],[Steam Consumption]:[CHW Consumption_2]], "DW*",D2218:AE2218)</f>
        <v>0</v>
      </c>
      <c r="AL2218" s="9">
        <f>Table1[[#This Row],[Total Elec Consumption]]*3.412</f>
        <v>0</v>
      </c>
      <c r="AM2218" s="9">
        <f>Table1[[#This Row],[Total Gas Consumption]]*1</f>
        <v>0</v>
      </c>
      <c r="AN2218" s="9">
        <f>Table1[[#This Row],[Total Steam Consumption]]*950/1000</f>
        <v>0</v>
      </c>
      <c r="AO2218" s="9">
        <f>Table1[[#This Row],[Total HW Consumption]]</f>
        <v>0</v>
      </c>
      <c r="AP2218" s="9">
        <f>Table1[[#This Row],[Total CHW Consumption]]</f>
        <v>0</v>
      </c>
      <c r="AQ2218" s="9">
        <f>Table1[[#This Row],[Total DW Consumption]]*0</f>
        <v>0</v>
      </c>
      <c r="AR2218" s="9">
        <f>SUM(Table1[[#This Row],[Total Elec Energy]:[Total DW Energy]])</f>
        <v>0</v>
      </c>
      <c r="AS2218" s="7">
        <f>IFERROR(Table1[[#This Row],[Total Building Energy (kBTU)]]/Table1[[#This Row],[Building Area]],0)</f>
        <v>0</v>
      </c>
    </row>
    <row r="2219" spans="1:45" x14ac:dyDescent="0.25">
      <c r="A2219" s="4">
        <v>43862</v>
      </c>
      <c r="B2219" t="s">
        <v>111</v>
      </c>
      <c r="C2219">
        <f>VLOOKUP(Table1[[#This Row],[Building]],Building_Areas,2,FALSE)</f>
        <v>30453</v>
      </c>
      <c r="E2219">
        <v>0</v>
      </c>
      <c r="F2219">
        <v>0</v>
      </c>
      <c r="G2219">
        <v>0</v>
      </c>
      <c r="K2219">
        <v>0</v>
      </c>
      <c r="L2219">
        <v>0</v>
      </c>
      <c r="N2219">
        <v>0</v>
      </c>
      <c r="AF2219" s="9">
        <f>SUMIF(Table1[[#Headers],[Steam Consumption]:[CHW Consumption_2]], "Elec*",D2219:AE2219)</f>
        <v>0</v>
      </c>
      <c r="AG2219" s="9">
        <f>SUMIF(Table1[[#Headers],[Steam Consumption]:[CHW Consumption_2]], "Gas*",D2219:AE2219)</f>
        <v>0</v>
      </c>
      <c r="AH2219" s="9">
        <f>SUMIF(Table1[[#Headers],[Steam Consumption]:[CHW Consumption_2]], "Steam*",D2219:AE2219)</f>
        <v>0</v>
      </c>
      <c r="AI2219" s="9">
        <f>SUMIF(Table1[[#Headers],[Steam Consumption]:[CHW Consumption_2]], "HW *",D2219:AE2219)</f>
        <v>0</v>
      </c>
      <c r="AJ2219" s="9">
        <f>SUMIF(Table1[[#Headers],[Steam Consumption]:[CHW Consumption_2]], "CHW*",D2219:AE2219)</f>
        <v>0</v>
      </c>
      <c r="AK2219" s="9">
        <f>SUMIF(Table1[[#Headers],[Steam Consumption]:[CHW Consumption_2]], "DW*",D2219:AE2219)</f>
        <v>0</v>
      </c>
      <c r="AL2219" s="9">
        <f>Table1[[#This Row],[Total Elec Consumption]]*3.412</f>
        <v>0</v>
      </c>
      <c r="AM2219" s="9">
        <f>Table1[[#This Row],[Total Gas Consumption]]*1</f>
        <v>0</v>
      </c>
      <c r="AN2219" s="9">
        <f>Table1[[#This Row],[Total Steam Consumption]]*950/1000</f>
        <v>0</v>
      </c>
      <c r="AO2219" s="9">
        <f>Table1[[#This Row],[Total HW Consumption]]</f>
        <v>0</v>
      </c>
      <c r="AP2219" s="9">
        <f>Table1[[#This Row],[Total CHW Consumption]]</f>
        <v>0</v>
      </c>
      <c r="AQ2219" s="9">
        <f>Table1[[#This Row],[Total DW Consumption]]*0</f>
        <v>0</v>
      </c>
      <c r="AR2219" s="9">
        <f>SUM(Table1[[#This Row],[Total Elec Energy]:[Total DW Energy]])</f>
        <v>0</v>
      </c>
      <c r="AS2219" s="7">
        <f>IFERROR(Table1[[#This Row],[Total Building Energy (kBTU)]]/Table1[[#This Row],[Building Area]],0)</f>
        <v>0</v>
      </c>
    </row>
    <row r="2220" spans="1:45" x14ac:dyDescent="0.25">
      <c r="A2220" s="4">
        <v>43891</v>
      </c>
      <c r="B2220" t="s">
        <v>111</v>
      </c>
      <c r="C2220">
        <f>VLOOKUP(Table1[[#This Row],[Building]],Building_Areas,2,FALSE)</f>
        <v>30453</v>
      </c>
      <c r="E2220">
        <v>0</v>
      </c>
      <c r="F2220">
        <v>0</v>
      </c>
      <c r="G2220">
        <v>0</v>
      </c>
      <c r="K2220">
        <v>0</v>
      </c>
      <c r="L2220">
        <v>0</v>
      </c>
      <c r="N2220">
        <v>0</v>
      </c>
      <c r="AF2220" s="9">
        <f>SUMIF(Table1[[#Headers],[Steam Consumption]:[CHW Consumption_2]], "Elec*",D2220:AE2220)</f>
        <v>0</v>
      </c>
      <c r="AG2220" s="9">
        <f>SUMIF(Table1[[#Headers],[Steam Consumption]:[CHW Consumption_2]], "Gas*",D2220:AE2220)</f>
        <v>0</v>
      </c>
      <c r="AH2220" s="9">
        <f>SUMIF(Table1[[#Headers],[Steam Consumption]:[CHW Consumption_2]], "Steam*",D2220:AE2220)</f>
        <v>0</v>
      </c>
      <c r="AI2220" s="9">
        <f>SUMIF(Table1[[#Headers],[Steam Consumption]:[CHW Consumption_2]], "HW *",D2220:AE2220)</f>
        <v>0</v>
      </c>
      <c r="AJ2220" s="9">
        <f>SUMIF(Table1[[#Headers],[Steam Consumption]:[CHW Consumption_2]], "CHW*",D2220:AE2220)</f>
        <v>0</v>
      </c>
      <c r="AK2220" s="9">
        <f>SUMIF(Table1[[#Headers],[Steam Consumption]:[CHW Consumption_2]], "DW*",D2220:AE2220)</f>
        <v>0</v>
      </c>
      <c r="AL2220" s="9">
        <f>Table1[[#This Row],[Total Elec Consumption]]*3.412</f>
        <v>0</v>
      </c>
      <c r="AM2220" s="9">
        <f>Table1[[#This Row],[Total Gas Consumption]]*1</f>
        <v>0</v>
      </c>
      <c r="AN2220" s="9">
        <f>Table1[[#This Row],[Total Steam Consumption]]*950/1000</f>
        <v>0</v>
      </c>
      <c r="AO2220" s="9">
        <f>Table1[[#This Row],[Total HW Consumption]]</f>
        <v>0</v>
      </c>
      <c r="AP2220" s="9">
        <f>Table1[[#This Row],[Total CHW Consumption]]</f>
        <v>0</v>
      </c>
      <c r="AQ2220" s="9">
        <f>Table1[[#This Row],[Total DW Consumption]]*0</f>
        <v>0</v>
      </c>
      <c r="AR2220" s="9">
        <f>SUM(Table1[[#This Row],[Total Elec Energy]:[Total DW Energy]])</f>
        <v>0</v>
      </c>
      <c r="AS2220" s="7">
        <f>IFERROR(Table1[[#This Row],[Total Building Energy (kBTU)]]/Table1[[#This Row],[Building Area]],0)</f>
        <v>0</v>
      </c>
    </row>
    <row r="2221" spans="1:45" x14ac:dyDescent="0.25">
      <c r="A2221" s="4">
        <v>43922</v>
      </c>
      <c r="B2221" t="s">
        <v>111</v>
      </c>
      <c r="C2221">
        <f>VLOOKUP(Table1[[#This Row],[Building]],Building_Areas,2,FALSE)</f>
        <v>30453</v>
      </c>
      <c r="E2221">
        <v>0</v>
      </c>
      <c r="F2221">
        <v>0</v>
      </c>
      <c r="G2221">
        <v>0</v>
      </c>
      <c r="K2221">
        <v>0</v>
      </c>
      <c r="L2221">
        <v>0</v>
      </c>
      <c r="N2221">
        <v>0</v>
      </c>
      <c r="AF2221" s="9">
        <f>SUMIF(Table1[[#Headers],[Steam Consumption]:[CHW Consumption_2]], "Elec*",D2221:AE2221)</f>
        <v>0</v>
      </c>
      <c r="AG2221" s="9">
        <f>SUMIF(Table1[[#Headers],[Steam Consumption]:[CHW Consumption_2]], "Gas*",D2221:AE2221)</f>
        <v>0</v>
      </c>
      <c r="AH2221" s="9">
        <f>SUMIF(Table1[[#Headers],[Steam Consumption]:[CHW Consumption_2]], "Steam*",D2221:AE2221)</f>
        <v>0</v>
      </c>
      <c r="AI2221" s="9">
        <f>SUMIF(Table1[[#Headers],[Steam Consumption]:[CHW Consumption_2]], "HW *",D2221:AE2221)</f>
        <v>0</v>
      </c>
      <c r="AJ2221" s="9">
        <f>SUMIF(Table1[[#Headers],[Steam Consumption]:[CHW Consumption_2]], "CHW*",D2221:AE2221)</f>
        <v>0</v>
      </c>
      <c r="AK2221" s="9">
        <f>SUMIF(Table1[[#Headers],[Steam Consumption]:[CHW Consumption_2]], "DW*",D2221:AE2221)</f>
        <v>0</v>
      </c>
      <c r="AL2221" s="9">
        <f>Table1[[#This Row],[Total Elec Consumption]]*3.412</f>
        <v>0</v>
      </c>
      <c r="AM2221" s="9">
        <f>Table1[[#This Row],[Total Gas Consumption]]*1</f>
        <v>0</v>
      </c>
      <c r="AN2221" s="9">
        <f>Table1[[#This Row],[Total Steam Consumption]]*950/1000</f>
        <v>0</v>
      </c>
      <c r="AO2221" s="9">
        <f>Table1[[#This Row],[Total HW Consumption]]</f>
        <v>0</v>
      </c>
      <c r="AP2221" s="9">
        <f>Table1[[#This Row],[Total CHW Consumption]]</f>
        <v>0</v>
      </c>
      <c r="AQ2221" s="9">
        <f>Table1[[#This Row],[Total DW Consumption]]*0</f>
        <v>0</v>
      </c>
      <c r="AR2221" s="9">
        <f>SUM(Table1[[#This Row],[Total Elec Energy]:[Total DW Energy]])</f>
        <v>0</v>
      </c>
      <c r="AS2221" s="7">
        <f>IFERROR(Table1[[#This Row],[Total Building Energy (kBTU)]]/Table1[[#This Row],[Building Area]],0)</f>
        <v>0</v>
      </c>
    </row>
    <row r="2222" spans="1:45" x14ac:dyDescent="0.25">
      <c r="A2222" s="4">
        <v>43952</v>
      </c>
      <c r="B2222" t="s">
        <v>111</v>
      </c>
      <c r="C2222">
        <f>VLOOKUP(Table1[[#This Row],[Building]],Building_Areas,2,FALSE)</f>
        <v>30453</v>
      </c>
      <c r="E2222">
        <v>0</v>
      </c>
      <c r="F2222">
        <v>0</v>
      </c>
      <c r="G2222">
        <v>0</v>
      </c>
      <c r="K2222">
        <v>0</v>
      </c>
      <c r="L2222">
        <v>0</v>
      </c>
      <c r="N2222">
        <v>0</v>
      </c>
      <c r="AF2222" s="9">
        <f>SUMIF(Table1[[#Headers],[Steam Consumption]:[CHW Consumption_2]], "Elec*",D2222:AE2222)</f>
        <v>0</v>
      </c>
      <c r="AG2222" s="9">
        <f>SUMIF(Table1[[#Headers],[Steam Consumption]:[CHW Consumption_2]], "Gas*",D2222:AE2222)</f>
        <v>0</v>
      </c>
      <c r="AH2222" s="9">
        <f>SUMIF(Table1[[#Headers],[Steam Consumption]:[CHW Consumption_2]], "Steam*",D2222:AE2222)</f>
        <v>0</v>
      </c>
      <c r="AI2222" s="9">
        <f>SUMIF(Table1[[#Headers],[Steam Consumption]:[CHW Consumption_2]], "HW *",D2222:AE2222)</f>
        <v>0</v>
      </c>
      <c r="AJ2222" s="9">
        <f>SUMIF(Table1[[#Headers],[Steam Consumption]:[CHW Consumption_2]], "CHW*",D2222:AE2222)</f>
        <v>0</v>
      </c>
      <c r="AK2222" s="9">
        <f>SUMIF(Table1[[#Headers],[Steam Consumption]:[CHW Consumption_2]], "DW*",D2222:AE2222)</f>
        <v>0</v>
      </c>
      <c r="AL2222" s="9">
        <f>Table1[[#This Row],[Total Elec Consumption]]*3.412</f>
        <v>0</v>
      </c>
      <c r="AM2222" s="9">
        <f>Table1[[#This Row],[Total Gas Consumption]]*1</f>
        <v>0</v>
      </c>
      <c r="AN2222" s="9">
        <f>Table1[[#This Row],[Total Steam Consumption]]*950/1000</f>
        <v>0</v>
      </c>
      <c r="AO2222" s="9">
        <f>Table1[[#This Row],[Total HW Consumption]]</f>
        <v>0</v>
      </c>
      <c r="AP2222" s="9">
        <f>Table1[[#This Row],[Total CHW Consumption]]</f>
        <v>0</v>
      </c>
      <c r="AQ2222" s="9">
        <f>Table1[[#This Row],[Total DW Consumption]]*0</f>
        <v>0</v>
      </c>
      <c r="AR2222" s="9">
        <f>SUM(Table1[[#This Row],[Total Elec Energy]:[Total DW Energy]])</f>
        <v>0</v>
      </c>
      <c r="AS2222" s="7">
        <f>IFERROR(Table1[[#This Row],[Total Building Energy (kBTU)]]/Table1[[#This Row],[Building Area]],0)</f>
        <v>0</v>
      </c>
    </row>
    <row r="2223" spans="1:45" x14ac:dyDescent="0.25">
      <c r="A2223" s="4">
        <v>43983</v>
      </c>
      <c r="B2223" t="s">
        <v>111</v>
      </c>
      <c r="C2223">
        <f>VLOOKUP(Table1[[#This Row],[Building]],Building_Areas,2,FALSE)</f>
        <v>30453</v>
      </c>
      <c r="E2223">
        <v>0</v>
      </c>
      <c r="F2223">
        <v>0</v>
      </c>
      <c r="G2223">
        <v>0</v>
      </c>
      <c r="K2223">
        <v>0</v>
      </c>
      <c r="L2223">
        <v>0</v>
      </c>
      <c r="N2223">
        <v>0</v>
      </c>
      <c r="AF2223" s="9">
        <f>SUMIF(Table1[[#Headers],[Steam Consumption]:[CHW Consumption_2]], "Elec*",D2223:AE2223)</f>
        <v>0</v>
      </c>
      <c r="AG2223" s="9">
        <f>SUMIF(Table1[[#Headers],[Steam Consumption]:[CHW Consumption_2]], "Gas*",D2223:AE2223)</f>
        <v>0</v>
      </c>
      <c r="AH2223" s="9">
        <f>SUMIF(Table1[[#Headers],[Steam Consumption]:[CHW Consumption_2]], "Steam*",D2223:AE2223)</f>
        <v>0</v>
      </c>
      <c r="AI2223" s="9">
        <f>SUMIF(Table1[[#Headers],[Steam Consumption]:[CHW Consumption_2]], "HW *",D2223:AE2223)</f>
        <v>0</v>
      </c>
      <c r="AJ2223" s="9">
        <f>SUMIF(Table1[[#Headers],[Steam Consumption]:[CHW Consumption_2]], "CHW*",D2223:AE2223)</f>
        <v>0</v>
      </c>
      <c r="AK2223" s="9">
        <f>SUMIF(Table1[[#Headers],[Steam Consumption]:[CHW Consumption_2]], "DW*",D2223:AE2223)</f>
        <v>0</v>
      </c>
      <c r="AL2223" s="9">
        <f>Table1[[#This Row],[Total Elec Consumption]]*3.412</f>
        <v>0</v>
      </c>
      <c r="AM2223" s="9">
        <f>Table1[[#This Row],[Total Gas Consumption]]*1</f>
        <v>0</v>
      </c>
      <c r="AN2223" s="9">
        <f>Table1[[#This Row],[Total Steam Consumption]]*950/1000</f>
        <v>0</v>
      </c>
      <c r="AO2223" s="9">
        <f>Table1[[#This Row],[Total HW Consumption]]</f>
        <v>0</v>
      </c>
      <c r="AP2223" s="9">
        <f>Table1[[#This Row],[Total CHW Consumption]]</f>
        <v>0</v>
      </c>
      <c r="AQ2223" s="9">
        <f>Table1[[#This Row],[Total DW Consumption]]*0</f>
        <v>0</v>
      </c>
      <c r="AR2223" s="9">
        <f>SUM(Table1[[#This Row],[Total Elec Energy]:[Total DW Energy]])</f>
        <v>0</v>
      </c>
      <c r="AS2223" s="7">
        <f>IFERROR(Table1[[#This Row],[Total Building Energy (kBTU)]]/Table1[[#This Row],[Building Area]],0)</f>
        <v>0</v>
      </c>
    </row>
    <row r="2224" spans="1:45" x14ac:dyDescent="0.25">
      <c r="A2224" s="4">
        <v>44013</v>
      </c>
      <c r="B2224" t="s">
        <v>111</v>
      </c>
      <c r="C2224">
        <f>VLOOKUP(Table1[[#This Row],[Building]],Building_Areas,2,FALSE)</f>
        <v>30453</v>
      </c>
      <c r="E2224">
        <v>0</v>
      </c>
      <c r="F2224">
        <v>0</v>
      </c>
      <c r="G2224">
        <v>0</v>
      </c>
      <c r="K2224">
        <v>0</v>
      </c>
      <c r="L2224">
        <v>0</v>
      </c>
      <c r="N2224">
        <v>0</v>
      </c>
      <c r="AF2224" s="9">
        <f>SUMIF(Table1[[#Headers],[Steam Consumption]:[CHW Consumption_2]], "Elec*",D2224:AE2224)</f>
        <v>0</v>
      </c>
      <c r="AG2224" s="9">
        <f>SUMIF(Table1[[#Headers],[Steam Consumption]:[CHW Consumption_2]], "Gas*",D2224:AE2224)</f>
        <v>0</v>
      </c>
      <c r="AH2224" s="9">
        <f>SUMIF(Table1[[#Headers],[Steam Consumption]:[CHW Consumption_2]], "Steam*",D2224:AE2224)</f>
        <v>0</v>
      </c>
      <c r="AI2224" s="9">
        <f>SUMIF(Table1[[#Headers],[Steam Consumption]:[CHW Consumption_2]], "HW *",D2224:AE2224)</f>
        <v>0</v>
      </c>
      <c r="AJ2224" s="9">
        <f>SUMIF(Table1[[#Headers],[Steam Consumption]:[CHW Consumption_2]], "CHW*",D2224:AE2224)</f>
        <v>0</v>
      </c>
      <c r="AK2224" s="9">
        <f>SUMIF(Table1[[#Headers],[Steam Consumption]:[CHW Consumption_2]], "DW*",D2224:AE2224)</f>
        <v>0</v>
      </c>
      <c r="AL2224" s="9">
        <f>Table1[[#This Row],[Total Elec Consumption]]*3.412</f>
        <v>0</v>
      </c>
      <c r="AM2224" s="9">
        <f>Table1[[#This Row],[Total Gas Consumption]]*1</f>
        <v>0</v>
      </c>
      <c r="AN2224" s="9">
        <f>Table1[[#This Row],[Total Steam Consumption]]*950/1000</f>
        <v>0</v>
      </c>
      <c r="AO2224" s="9">
        <f>Table1[[#This Row],[Total HW Consumption]]</f>
        <v>0</v>
      </c>
      <c r="AP2224" s="9">
        <f>Table1[[#This Row],[Total CHW Consumption]]</f>
        <v>0</v>
      </c>
      <c r="AQ2224" s="9">
        <f>Table1[[#This Row],[Total DW Consumption]]*0</f>
        <v>0</v>
      </c>
      <c r="AR2224" s="9">
        <f>SUM(Table1[[#This Row],[Total Elec Energy]:[Total DW Energy]])</f>
        <v>0</v>
      </c>
      <c r="AS2224" s="7">
        <f>IFERROR(Table1[[#This Row],[Total Building Energy (kBTU)]]/Table1[[#This Row],[Building Area]],0)</f>
        <v>0</v>
      </c>
    </row>
    <row r="2225" spans="1:45" x14ac:dyDescent="0.25">
      <c r="A2225" s="4">
        <v>44044</v>
      </c>
      <c r="B2225" t="s">
        <v>111</v>
      </c>
      <c r="C2225">
        <f>VLOOKUP(Table1[[#This Row],[Building]],Building_Areas,2,FALSE)</f>
        <v>30453</v>
      </c>
      <c r="E2225">
        <v>0</v>
      </c>
      <c r="F2225">
        <v>0</v>
      </c>
      <c r="G2225">
        <v>0</v>
      </c>
      <c r="K2225">
        <v>0</v>
      </c>
      <c r="L2225">
        <v>0</v>
      </c>
      <c r="N2225">
        <v>0</v>
      </c>
      <c r="AF2225" s="9">
        <f>SUMIF(Table1[[#Headers],[Steam Consumption]:[CHW Consumption_2]], "Elec*",D2225:AE2225)</f>
        <v>0</v>
      </c>
      <c r="AG2225" s="9">
        <f>SUMIF(Table1[[#Headers],[Steam Consumption]:[CHW Consumption_2]], "Gas*",D2225:AE2225)</f>
        <v>0</v>
      </c>
      <c r="AH2225" s="9">
        <f>SUMIF(Table1[[#Headers],[Steam Consumption]:[CHW Consumption_2]], "Steam*",D2225:AE2225)</f>
        <v>0</v>
      </c>
      <c r="AI2225" s="9">
        <f>SUMIF(Table1[[#Headers],[Steam Consumption]:[CHW Consumption_2]], "HW *",D2225:AE2225)</f>
        <v>0</v>
      </c>
      <c r="AJ2225" s="9">
        <f>SUMIF(Table1[[#Headers],[Steam Consumption]:[CHW Consumption_2]], "CHW*",D2225:AE2225)</f>
        <v>0</v>
      </c>
      <c r="AK2225" s="9">
        <f>SUMIF(Table1[[#Headers],[Steam Consumption]:[CHW Consumption_2]], "DW*",D2225:AE2225)</f>
        <v>0</v>
      </c>
      <c r="AL2225" s="9">
        <f>Table1[[#This Row],[Total Elec Consumption]]*3.412</f>
        <v>0</v>
      </c>
      <c r="AM2225" s="9">
        <f>Table1[[#This Row],[Total Gas Consumption]]*1</f>
        <v>0</v>
      </c>
      <c r="AN2225" s="9">
        <f>Table1[[#This Row],[Total Steam Consumption]]*950/1000</f>
        <v>0</v>
      </c>
      <c r="AO2225" s="9">
        <f>Table1[[#This Row],[Total HW Consumption]]</f>
        <v>0</v>
      </c>
      <c r="AP2225" s="9">
        <f>Table1[[#This Row],[Total CHW Consumption]]</f>
        <v>0</v>
      </c>
      <c r="AQ2225" s="9">
        <f>Table1[[#This Row],[Total DW Consumption]]*0</f>
        <v>0</v>
      </c>
      <c r="AR2225" s="9">
        <f>SUM(Table1[[#This Row],[Total Elec Energy]:[Total DW Energy]])</f>
        <v>0</v>
      </c>
      <c r="AS2225" s="7">
        <f>IFERROR(Table1[[#This Row],[Total Building Energy (kBTU)]]/Table1[[#This Row],[Building Area]],0)</f>
        <v>0</v>
      </c>
    </row>
    <row r="2226" spans="1:45" x14ac:dyDescent="0.25">
      <c r="A2226" s="4">
        <v>44075</v>
      </c>
      <c r="B2226" t="s">
        <v>111</v>
      </c>
      <c r="C2226">
        <f>VLOOKUP(Table1[[#This Row],[Building]],Building_Areas,2,FALSE)</f>
        <v>30453</v>
      </c>
      <c r="E2226">
        <v>0</v>
      </c>
      <c r="F2226">
        <v>0</v>
      </c>
      <c r="G2226">
        <v>0</v>
      </c>
      <c r="K2226">
        <v>0</v>
      </c>
      <c r="L2226">
        <v>0</v>
      </c>
      <c r="N2226">
        <v>0</v>
      </c>
      <c r="AF2226" s="9">
        <f>SUMIF(Table1[[#Headers],[Steam Consumption]:[CHW Consumption_2]], "Elec*",D2226:AE2226)</f>
        <v>0</v>
      </c>
      <c r="AG2226" s="9">
        <f>SUMIF(Table1[[#Headers],[Steam Consumption]:[CHW Consumption_2]], "Gas*",D2226:AE2226)</f>
        <v>0</v>
      </c>
      <c r="AH2226" s="9">
        <f>SUMIF(Table1[[#Headers],[Steam Consumption]:[CHW Consumption_2]], "Steam*",D2226:AE2226)</f>
        <v>0</v>
      </c>
      <c r="AI2226" s="9">
        <f>SUMIF(Table1[[#Headers],[Steam Consumption]:[CHW Consumption_2]], "HW *",D2226:AE2226)</f>
        <v>0</v>
      </c>
      <c r="AJ2226" s="9">
        <f>SUMIF(Table1[[#Headers],[Steam Consumption]:[CHW Consumption_2]], "CHW*",D2226:AE2226)</f>
        <v>0</v>
      </c>
      <c r="AK2226" s="9">
        <f>SUMIF(Table1[[#Headers],[Steam Consumption]:[CHW Consumption_2]], "DW*",D2226:AE2226)</f>
        <v>0</v>
      </c>
      <c r="AL2226" s="9">
        <f>Table1[[#This Row],[Total Elec Consumption]]*3.412</f>
        <v>0</v>
      </c>
      <c r="AM2226" s="9">
        <f>Table1[[#This Row],[Total Gas Consumption]]*1</f>
        <v>0</v>
      </c>
      <c r="AN2226" s="9">
        <f>Table1[[#This Row],[Total Steam Consumption]]*950/1000</f>
        <v>0</v>
      </c>
      <c r="AO2226" s="9">
        <f>Table1[[#This Row],[Total HW Consumption]]</f>
        <v>0</v>
      </c>
      <c r="AP2226" s="9">
        <f>Table1[[#This Row],[Total CHW Consumption]]</f>
        <v>0</v>
      </c>
      <c r="AQ2226" s="9">
        <f>Table1[[#This Row],[Total DW Consumption]]*0</f>
        <v>0</v>
      </c>
      <c r="AR2226" s="9">
        <f>SUM(Table1[[#This Row],[Total Elec Energy]:[Total DW Energy]])</f>
        <v>0</v>
      </c>
      <c r="AS2226" s="7">
        <f>IFERROR(Table1[[#This Row],[Total Building Energy (kBTU)]]/Table1[[#This Row],[Building Area]],0)</f>
        <v>0</v>
      </c>
    </row>
    <row r="2227" spans="1:45" x14ac:dyDescent="0.25">
      <c r="A2227" s="4">
        <v>44105</v>
      </c>
      <c r="B2227" t="s">
        <v>111</v>
      </c>
      <c r="C2227">
        <f>VLOOKUP(Table1[[#This Row],[Building]],Building_Areas,2,FALSE)</f>
        <v>30453</v>
      </c>
      <c r="E2227">
        <v>0</v>
      </c>
      <c r="F2227">
        <v>0</v>
      </c>
      <c r="G2227">
        <v>0</v>
      </c>
      <c r="K2227">
        <v>0</v>
      </c>
      <c r="L2227">
        <v>0</v>
      </c>
      <c r="N2227">
        <v>0</v>
      </c>
      <c r="AF2227" s="9">
        <f>SUMIF(Table1[[#Headers],[Steam Consumption]:[CHW Consumption_2]], "Elec*",D2227:AE2227)</f>
        <v>0</v>
      </c>
      <c r="AG2227" s="9">
        <f>SUMIF(Table1[[#Headers],[Steam Consumption]:[CHW Consumption_2]], "Gas*",D2227:AE2227)</f>
        <v>0</v>
      </c>
      <c r="AH2227" s="9">
        <f>SUMIF(Table1[[#Headers],[Steam Consumption]:[CHW Consumption_2]], "Steam*",D2227:AE2227)</f>
        <v>0</v>
      </c>
      <c r="AI2227" s="9">
        <f>SUMIF(Table1[[#Headers],[Steam Consumption]:[CHW Consumption_2]], "HW *",D2227:AE2227)</f>
        <v>0</v>
      </c>
      <c r="AJ2227" s="9">
        <f>SUMIF(Table1[[#Headers],[Steam Consumption]:[CHW Consumption_2]], "CHW*",D2227:AE2227)</f>
        <v>0</v>
      </c>
      <c r="AK2227" s="9">
        <f>SUMIF(Table1[[#Headers],[Steam Consumption]:[CHW Consumption_2]], "DW*",D2227:AE2227)</f>
        <v>0</v>
      </c>
      <c r="AL2227" s="9">
        <f>Table1[[#This Row],[Total Elec Consumption]]*3.412</f>
        <v>0</v>
      </c>
      <c r="AM2227" s="9">
        <f>Table1[[#This Row],[Total Gas Consumption]]*1</f>
        <v>0</v>
      </c>
      <c r="AN2227" s="9">
        <f>Table1[[#This Row],[Total Steam Consumption]]*950/1000</f>
        <v>0</v>
      </c>
      <c r="AO2227" s="9">
        <f>Table1[[#This Row],[Total HW Consumption]]</f>
        <v>0</v>
      </c>
      <c r="AP2227" s="9">
        <f>Table1[[#This Row],[Total CHW Consumption]]</f>
        <v>0</v>
      </c>
      <c r="AQ2227" s="9">
        <f>Table1[[#This Row],[Total DW Consumption]]*0</f>
        <v>0</v>
      </c>
      <c r="AR2227" s="9">
        <f>SUM(Table1[[#This Row],[Total Elec Energy]:[Total DW Energy]])</f>
        <v>0</v>
      </c>
      <c r="AS2227" s="7">
        <f>IFERROR(Table1[[#This Row],[Total Building Energy (kBTU)]]/Table1[[#This Row],[Building Area]],0)</f>
        <v>0</v>
      </c>
    </row>
    <row r="2228" spans="1:45" x14ac:dyDescent="0.25">
      <c r="A2228" s="4">
        <v>44136</v>
      </c>
      <c r="B2228" t="s">
        <v>111</v>
      </c>
      <c r="C2228">
        <f>VLOOKUP(Table1[[#This Row],[Building]],Building_Areas,2,FALSE)</f>
        <v>30453</v>
      </c>
      <c r="E2228">
        <v>0</v>
      </c>
      <c r="F2228">
        <v>0</v>
      </c>
      <c r="G2228">
        <v>0</v>
      </c>
      <c r="K2228">
        <v>0</v>
      </c>
      <c r="L2228">
        <v>0</v>
      </c>
      <c r="N2228">
        <v>0</v>
      </c>
      <c r="AF2228" s="9">
        <f>SUMIF(Table1[[#Headers],[Steam Consumption]:[CHW Consumption_2]], "Elec*",D2228:AE2228)</f>
        <v>0</v>
      </c>
      <c r="AG2228" s="9">
        <f>SUMIF(Table1[[#Headers],[Steam Consumption]:[CHW Consumption_2]], "Gas*",D2228:AE2228)</f>
        <v>0</v>
      </c>
      <c r="AH2228" s="9">
        <f>SUMIF(Table1[[#Headers],[Steam Consumption]:[CHW Consumption_2]], "Steam*",D2228:AE2228)</f>
        <v>0</v>
      </c>
      <c r="AI2228" s="9">
        <f>SUMIF(Table1[[#Headers],[Steam Consumption]:[CHW Consumption_2]], "HW *",D2228:AE2228)</f>
        <v>0</v>
      </c>
      <c r="AJ2228" s="9">
        <f>SUMIF(Table1[[#Headers],[Steam Consumption]:[CHW Consumption_2]], "CHW*",D2228:AE2228)</f>
        <v>0</v>
      </c>
      <c r="AK2228" s="9">
        <f>SUMIF(Table1[[#Headers],[Steam Consumption]:[CHW Consumption_2]], "DW*",D2228:AE2228)</f>
        <v>0</v>
      </c>
      <c r="AL2228" s="9">
        <f>Table1[[#This Row],[Total Elec Consumption]]*3.412</f>
        <v>0</v>
      </c>
      <c r="AM2228" s="9">
        <f>Table1[[#This Row],[Total Gas Consumption]]*1</f>
        <v>0</v>
      </c>
      <c r="AN2228" s="9">
        <f>Table1[[#This Row],[Total Steam Consumption]]*950/1000</f>
        <v>0</v>
      </c>
      <c r="AO2228" s="9">
        <f>Table1[[#This Row],[Total HW Consumption]]</f>
        <v>0</v>
      </c>
      <c r="AP2228" s="9">
        <f>Table1[[#This Row],[Total CHW Consumption]]</f>
        <v>0</v>
      </c>
      <c r="AQ2228" s="9">
        <f>Table1[[#This Row],[Total DW Consumption]]*0</f>
        <v>0</v>
      </c>
      <c r="AR2228" s="9">
        <f>SUM(Table1[[#This Row],[Total Elec Energy]:[Total DW Energy]])</f>
        <v>0</v>
      </c>
      <c r="AS2228" s="7">
        <f>IFERROR(Table1[[#This Row],[Total Building Energy (kBTU)]]/Table1[[#This Row],[Building Area]],0)</f>
        <v>0</v>
      </c>
    </row>
    <row r="2229" spans="1:45" x14ac:dyDescent="0.25">
      <c r="A2229" s="4">
        <v>44166</v>
      </c>
      <c r="B2229" t="s">
        <v>111</v>
      </c>
      <c r="C2229">
        <f>VLOOKUP(Table1[[#This Row],[Building]],Building_Areas,2,FALSE)</f>
        <v>30453</v>
      </c>
      <c r="E2229">
        <v>0</v>
      </c>
      <c r="F2229">
        <v>0</v>
      </c>
      <c r="G2229">
        <v>0</v>
      </c>
      <c r="K2229">
        <v>0</v>
      </c>
      <c r="L2229">
        <v>0</v>
      </c>
      <c r="N2229">
        <v>0</v>
      </c>
      <c r="AF2229" s="9">
        <f>SUMIF(Table1[[#Headers],[Steam Consumption]:[CHW Consumption_2]], "Elec*",D2229:AE2229)</f>
        <v>0</v>
      </c>
      <c r="AG2229" s="9">
        <f>SUMIF(Table1[[#Headers],[Steam Consumption]:[CHW Consumption_2]], "Gas*",D2229:AE2229)</f>
        <v>0</v>
      </c>
      <c r="AH2229" s="9">
        <f>SUMIF(Table1[[#Headers],[Steam Consumption]:[CHW Consumption_2]], "Steam*",D2229:AE2229)</f>
        <v>0</v>
      </c>
      <c r="AI2229" s="9">
        <f>SUMIF(Table1[[#Headers],[Steam Consumption]:[CHW Consumption_2]], "HW *",D2229:AE2229)</f>
        <v>0</v>
      </c>
      <c r="AJ2229" s="9">
        <f>SUMIF(Table1[[#Headers],[Steam Consumption]:[CHW Consumption_2]], "CHW*",D2229:AE2229)</f>
        <v>0</v>
      </c>
      <c r="AK2229" s="9">
        <f>SUMIF(Table1[[#Headers],[Steam Consumption]:[CHW Consumption_2]], "DW*",D2229:AE2229)</f>
        <v>0</v>
      </c>
      <c r="AL2229" s="9">
        <f>Table1[[#This Row],[Total Elec Consumption]]*3.412</f>
        <v>0</v>
      </c>
      <c r="AM2229" s="9">
        <f>Table1[[#This Row],[Total Gas Consumption]]*1</f>
        <v>0</v>
      </c>
      <c r="AN2229" s="9">
        <f>Table1[[#This Row],[Total Steam Consumption]]*950/1000</f>
        <v>0</v>
      </c>
      <c r="AO2229" s="9">
        <f>Table1[[#This Row],[Total HW Consumption]]</f>
        <v>0</v>
      </c>
      <c r="AP2229" s="9">
        <f>Table1[[#This Row],[Total CHW Consumption]]</f>
        <v>0</v>
      </c>
      <c r="AQ2229" s="9">
        <f>Table1[[#This Row],[Total DW Consumption]]*0</f>
        <v>0</v>
      </c>
      <c r="AR2229" s="9">
        <f>SUM(Table1[[#This Row],[Total Elec Energy]:[Total DW Energy]])</f>
        <v>0</v>
      </c>
      <c r="AS2229" s="7">
        <f>IFERROR(Table1[[#This Row],[Total Building Energy (kBTU)]]/Table1[[#This Row],[Building Area]],0)</f>
        <v>0</v>
      </c>
    </row>
    <row r="2230" spans="1:45" x14ac:dyDescent="0.25">
      <c r="A2230" s="4">
        <v>44197</v>
      </c>
      <c r="B2230" t="s">
        <v>111</v>
      </c>
      <c r="C2230">
        <f>VLOOKUP(Table1[[#This Row],[Building]],Building_Areas,2,FALSE)</f>
        <v>30453</v>
      </c>
      <c r="E2230">
        <v>0</v>
      </c>
      <c r="F2230">
        <v>0</v>
      </c>
      <c r="G2230">
        <v>0</v>
      </c>
      <c r="K2230">
        <v>0</v>
      </c>
      <c r="L2230">
        <v>0</v>
      </c>
      <c r="N2230">
        <v>0</v>
      </c>
      <c r="AF2230" s="9">
        <f>SUMIF(Table1[[#Headers],[Steam Consumption]:[CHW Consumption_2]], "Elec*",D2230:AE2230)</f>
        <v>0</v>
      </c>
      <c r="AG2230" s="9">
        <f>SUMIF(Table1[[#Headers],[Steam Consumption]:[CHW Consumption_2]], "Gas*",D2230:AE2230)</f>
        <v>0</v>
      </c>
      <c r="AH2230" s="9">
        <f>SUMIF(Table1[[#Headers],[Steam Consumption]:[CHW Consumption_2]], "Steam*",D2230:AE2230)</f>
        <v>0</v>
      </c>
      <c r="AI2230" s="9">
        <f>SUMIF(Table1[[#Headers],[Steam Consumption]:[CHW Consumption_2]], "HW *",D2230:AE2230)</f>
        <v>0</v>
      </c>
      <c r="AJ2230" s="9">
        <f>SUMIF(Table1[[#Headers],[Steam Consumption]:[CHW Consumption_2]], "CHW*",D2230:AE2230)</f>
        <v>0</v>
      </c>
      <c r="AK2230" s="9">
        <f>SUMIF(Table1[[#Headers],[Steam Consumption]:[CHW Consumption_2]], "DW*",D2230:AE2230)</f>
        <v>0</v>
      </c>
      <c r="AL2230" s="9">
        <f>Table1[[#This Row],[Total Elec Consumption]]*3.412</f>
        <v>0</v>
      </c>
      <c r="AM2230" s="9">
        <f>Table1[[#This Row],[Total Gas Consumption]]*1</f>
        <v>0</v>
      </c>
      <c r="AN2230" s="9">
        <f>Table1[[#This Row],[Total Steam Consumption]]*950/1000</f>
        <v>0</v>
      </c>
      <c r="AO2230" s="9">
        <f>Table1[[#This Row],[Total HW Consumption]]</f>
        <v>0</v>
      </c>
      <c r="AP2230" s="9">
        <f>Table1[[#This Row],[Total CHW Consumption]]</f>
        <v>0</v>
      </c>
      <c r="AQ2230" s="9">
        <f>Table1[[#This Row],[Total DW Consumption]]*0</f>
        <v>0</v>
      </c>
      <c r="AR2230" s="9">
        <f>SUM(Table1[[#This Row],[Total Elec Energy]:[Total DW Energy]])</f>
        <v>0</v>
      </c>
      <c r="AS2230" s="7">
        <f>IFERROR(Table1[[#This Row],[Total Building Energy (kBTU)]]/Table1[[#This Row],[Building Area]],0)</f>
        <v>0</v>
      </c>
    </row>
    <row r="2231" spans="1:45" x14ac:dyDescent="0.25">
      <c r="A2231" s="4">
        <v>44228</v>
      </c>
      <c r="B2231" t="s">
        <v>111</v>
      </c>
      <c r="C2231">
        <f>VLOOKUP(Table1[[#This Row],[Building]],Building_Areas,2,FALSE)</f>
        <v>30453</v>
      </c>
      <c r="E2231">
        <v>0</v>
      </c>
      <c r="F2231">
        <v>0</v>
      </c>
      <c r="G2231">
        <v>0</v>
      </c>
      <c r="K2231">
        <v>0</v>
      </c>
      <c r="L2231">
        <v>0</v>
      </c>
      <c r="N2231">
        <v>0</v>
      </c>
      <c r="AF2231" s="9">
        <f>SUMIF(Table1[[#Headers],[Steam Consumption]:[CHW Consumption_2]], "Elec*",D2231:AE2231)</f>
        <v>0</v>
      </c>
      <c r="AG2231" s="9">
        <f>SUMIF(Table1[[#Headers],[Steam Consumption]:[CHW Consumption_2]], "Gas*",D2231:AE2231)</f>
        <v>0</v>
      </c>
      <c r="AH2231" s="9">
        <f>SUMIF(Table1[[#Headers],[Steam Consumption]:[CHW Consumption_2]], "Steam*",D2231:AE2231)</f>
        <v>0</v>
      </c>
      <c r="AI2231" s="9">
        <f>SUMIF(Table1[[#Headers],[Steam Consumption]:[CHW Consumption_2]], "HW *",D2231:AE2231)</f>
        <v>0</v>
      </c>
      <c r="AJ2231" s="9">
        <f>SUMIF(Table1[[#Headers],[Steam Consumption]:[CHW Consumption_2]], "CHW*",D2231:AE2231)</f>
        <v>0</v>
      </c>
      <c r="AK2231" s="9">
        <f>SUMIF(Table1[[#Headers],[Steam Consumption]:[CHW Consumption_2]], "DW*",D2231:AE2231)</f>
        <v>0</v>
      </c>
      <c r="AL2231" s="9">
        <f>Table1[[#This Row],[Total Elec Consumption]]*3.412</f>
        <v>0</v>
      </c>
      <c r="AM2231" s="9">
        <f>Table1[[#This Row],[Total Gas Consumption]]*1</f>
        <v>0</v>
      </c>
      <c r="AN2231" s="9">
        <f>Table1[[#This Row],[Total Steam Consumption]]*950/1000</f>
        <v>0</v>
      </c>
      <c r="AO2231" s="9">
        <f>Table1[[#This Row],[Total HW Consumption]]</f>
        <v>0</v>
      </c>
      <c r="AP2231" s="9">
        <f>Table1[[#This Row],[Total CHW Consumption]]</f>
        <v>0</v>
      </c>
      <c r="AQ2231" s="9">
        <f>Table1[[#This Row],[Total DW Consumption]]*0</f>
        <v>0</v>
      </c>
      <c r="AR2231" s="9">
        <f>SUM(Table1[[#This Row],[Total Elec Energy]:[Total DW Energy]])</f>
        <v>0</v>
      </c>
      <c r="AS2231" s="7">
        <f>IFERROR(Table1[[#This Row],[Total Building Energy (kBTU)]]/Table1[[#This Row],[Building Area]],0)</f>
        <v>0</v>
      </c>
    </row>
    <row r="2232" spans="1:45" x14ac:dyDescent="0.25">
      <c r="A2232" s="4">
        <v>44256</v>
      </c>
      <c r="B2232" t="s">
        <v>111</v>
      </c>
      <c r="C2232">
        <f>VLOOKUP(Table1[[#This Row],[Building]],Building_Areas,2,FALSE)</f>
        <v>30453</v>
      </c>
      <c r="E2232">
        <v>0</v>
      </c>
      <c r="F2232">
        <v>0</v>
      </c>
      <c r="G2232">
        <v>0</v>
      </c>
      <c r="K2232">
        <v>0</v>
      </c>
      <c r="L2232">
        <v>0</v>
      </c>
      <c r="N2232">
        <v>0</v>
      </c>
      <c r="AF2232" s="9">
        <f>SUMIF(Table1[[#Headers],[Steam Consumption]:[CHW Consumption_2]], "Elec*",D2232:AE2232)</f>
        <v>0</v>
      </c>
      <c r="AG2232" s="9">
        <f>SUMIF(Table1[[#Headers],[Steam Consumption]:[CHW Consumption_2]], "Gas*",D2232:AE2232)</f>
        <v>0</v>
      </c>
      <c r="AH2232" s="9">
        <f>SUMIF(Table1[[#Headers],[Steam Consumption]:[CHW Consumption_2]], "Steam*",D2232:AE2232)</f>
        <v>0</v>
      </c>
      <c r="AI2232" s="9">
        <f>SUMIF(Table1[[#Headers],[Steam Consumption]:[CHW Consumption_2]], "HW *",D2232:AE2232)</f>
        <v>0</v>
      </c>
      <c r="AJ2232" s="9">
        <f>SUMIF(Table1[[#Headers],[Steam Consumption]:[CHW Consumption_2]], "CHW*",D2232:AE2232)</f>
        <v>0</v>
      </c>
      <c r="AK2232" s="9">
        <f>SUMIF(Table1[[#Headers],[Steam Consumption]:[CHW Consumption_2]], "DW*",D2232:AE2232)</f>
        <v>0</v>
      </c>
      <c r="AL2232" s="9">
        <f>Table1[[#This Row],[Total Elec Consumption]]*3.412</f>
        <v>0</v>
      </c>
      <c r="AM2232" s="9">
        <f>Table1[[#This Row],[Total Gas Consumption]]*1</f>
        <v>0</v>
      </c>
      <c r="AN2232" s="9">
        <f>Table1[[#This Row],[Total Steam Consumption]]*950/1000</f>
        <v>0</v>
      </c>
      <c r="AO2232" s="9">
        <f>Table1[[#This Row],[Total HW Consumption]]</f>
        <v>0</v>
      </c>
      <c r="AP2232" s="9">
        <f>Table1[[#This Row],[Total CHW Consumption]]</f>
        <v>0</v>
      </c>
      <c r="AQ2232" s="9">
        <f>Table1[[#This Row],[Total DW Consumption]]*0</f>
        <v>0</v>
      </c>
      <c r="AR2232" s="9">
        <f>SUM(Table1[[#This Row],[Total Elec Energy]:[Total DW Energy]])</f>
        <v>0</v>
      </c>
      <c r="AS2232" s="7">
        <f>IFERROR(Table1[[#This Row],[Total Building Energy (kBTU)]]/Table1[[#This Row],[Building Area]],0)</f>
        <v>0</v>
      </c>
    </row>
    <row r="2233" spans="1:45" x14ac:dyDescent="0.25">
      <c r="A2233" s="4">
        <v>44287</v>
      </c>
      <c r="B2233" t="s">
        <v>111</v>
      </c>
      <c r="C2233">
        <f>VLOOKUP(Table1[[#This Row],[Building]],Building_Areas,2,FALSE)</f>
        <v>30453</v>
      </c>
      <c r="E2233">
        <v>0</v>
      </c>
      <c r="F2233">
        <v>0</v>
      </c>
      <c r="G2233">
        <v>0</v>
      </c>
      <c r="K2233">
        <v>0</v>
      </c>
      <c r="L2233">
        <v>0</v>
      </c>
      <c r="N2233">
        <v>0</v>
      </c>
      <c r="AF2233" s="9">
        <f>SUMIF(Table1[[#Headers],[Steam Consumption]:[CHW Consumption_2]], "Elec*",D2233:AE2233)</f>
        <v>0</v>
      </c>
      <c r="AG2233" s="9">
        <f>SUMIF(Table1[[#Headers],[Steam Consumption]:[CHW Consumption_2]], "Gas*",D2233:AE2233)</f>
        <v>0</v>
      </c>
      <c r="AH2233" s="9">
        <f>SUMIF(Table1[[#Headers],[Steam Consumption]:[CHW Consumption_2]], "Steam*",D2233:AE2233)</f>
        <v>0</v>
      </c>
      <c r="AI2233" s="9">
        <f>SUMIF(Table1[[#Headers],[Steam Consumption]:[CHW Consumption_2]], "HW *",D2233:AE2233)</f>
        <v>0</v>
      </c>
      <c r="AJ2233" s="9">
        <f>SUMIF(Table1[[#Headers],[Steam Consumption]:[CHW Consumption_2]], "CHW*",D2233:AE2233)</f>
        <v>0</v>
      </c>
      <c r="AK2233" s="9">
        <f>SUMIF(Table1[[#Headers],[Steam Consumption]:[CHW Consumption_2]], "DW*",D2233:AE2233)</f>
        <v>0</v>
      </c>
      <c r="AL2233" s="9">
        <f>Table1[[#This Row],[Total Elec Consumption]]*3.412</f>
        <v>0</v>
      </c>
      <c r="AM2233" s="9">
        <f>Table1[[#This Row],[Total Gas Consumption]]*1</f>
        <v>0</v>
      </c>
      <c r="AN2233" s="9">
        <f>Table1[[#This Row],[Total Steam Consumption]]*950/1000</f>
        <v>0</v>
      </c>
      <c r="AO2233" s="9">
        <f>Table1[[#This Row],[Total HW Consumption]]</f>
        <v>0</v>
      </c>
      <c r="AP2233" s="9">
        <f>Table1[[#This Row],[Total CHW Consumption]]</f>
        <v>0</v>
      </c>
      <c r="AQ2233" s="9">
        <f>Table1[[#This Row],[Total DW Consumption]]*0</f>
        <v>0</v>
      </c>
      <c r="AR2233" s="9">
        <f>SUM(Table1[[#This Row],[Total Elec Energy]:[Total DW Energy]])</f>
        <v>0</v>
      </c>
      <c r="AS2233" s="7">
        <f>IFERROR(Table1[[#This Row],[Total Building Energy (kBTU)]]/Table1[[#This Row],[Building Area]],0)</f>
        <v>0</v>
      </c>
    </row>
    <row r="2234" spans="1:45" x14ac:dyDescent="0.25">
      <c r="A2234" s="4">
        <v>44317</v>
      </c>
      <c r="B2234" t="s">
        <v>111</v>
      </c>
      <c r="C2234">
        <f>VLOOKUP(Table1[[#This Row],[Building]],Building_Areas,2,FALSE)</f>
        <v>30453</v>
      </c>
      <c r="E2234">
        <v>0</v>
      </c>
      <c r="F2234">
        <v>0</v>
      </c>
      <c r="G2234">
        <v>0</v>
      </c>
      <c r="K2234">
        <v>0</v>
      </c>
      <c r="L2234">
        <v>0</v>
      </c>
      <c r="N2234">
        <v>0</v>
      </c>
      <c r="AF2234" s="9">
        <f>SUMIF(Table1[[#Headers],[Steam Consumption]:[CHW Consumption_2]], "Elec*",D2234:AE2234)</f>
        <v>0</v>
      </c>
      <c r="AG2234" s="9">
        <f>SUMIF(Table1[[#Headers],[Steam Consumption]:[CHW Consumption_2]], "Gas*",D2234:AE2234)</f>
        <v>0</v>
      </c>
      <c r="AH2234" s="9">
        <f>SUMIF(Table1[[#Headers],[Steam Consumption]:[CHW Consumption_2]], "Steam*",D2234:AE2234)</f>
        <v>0</v>
      </c>
      <c r="AI2234" s="9">
        <f>SUMIF(Table1[[#Headers],[Steam Consumption]:[CHW Consumption_2]], "HW *",D2234:AE2234)</f>
        <v>0</v>
      </c>
      <c r="AJ2234" s="9">
        <f>SUMIF(Table1[[#Headers],[Steam Consumption]:[CHW Consumption_2]], "CHW*",D2234:AE2234)</f>
        <v>0</v>
      </c>
      <c r="AK2234" s="9">
        <f>SUMIF(Table1[[#Headers],[Steam Consumption]:[CHW Consumption_2]], "DW*",D2234:AE2234)</f>
        <v>0</v>
      </c>
      <c r="AL2234" s="9">
        <f>Table1[[#This Row],[Total Elec Consumption]]*3.412</f>
        <v>0</v>
      </c>
      <c r="AM2234" s="9">
        <f>Table1[[#This Row],[Total Gas Consumption]]*1</f>
        <v>0</v>
      </c>
      <c r="AN2234" s="9">
        <f>Table1[[#This Row],[Total Steam Consumption]]*950/1000</f>
        <v>0</v>
      </c>
      <c r="AO2234" s="9">
        <f>Table1[[#This Row],[Total HW Consumption]]</f>
        <v>0</v>
      </c>
      <c r="AP2234" s="9">
        <f>Table1[[#This Row],[Total CHW Consumption]]</f>
        <v>0</v>
      </c>
      <c r="AQ2234" s="9">
        <f>Table1[[#This Row],[Total DW Consumption]]*0</f>
        <v>0</v>
      </c>
      <c r="AR2234" s="9">
        <f>SUM(Table1[[#This Row],[Total Elec Energy]:[Total DW Energy]])</f>
        <v>0</v>
      </c>
      <c r="AS2234" s="7">
        <f>IFERROR(Table1[[#This Row],[Total Building Energy (kBTU)]]/Table1[[#This Row],[Building Area]],0)</f>
        <v>0</v>
      </c>
    </row>
    <row r="2235" spans="1:45" x14ac:dyDescent="0.25">
      <c r="A2235" s="4">
        <v>44348</v>
      </c>
      <c r="B2235" t="s">
        <v>111</v>
      </c>
      <c r="C2235">
        <f>VLOOKUP(Table1[[#This Row],[Building]],Building_Areas,2,FALSE)</f>
        <v>30453</v>
      </c>
      <c r="E2235">
        <v>0</v>
      </c>
      <c r="F2235">
        <v>0</v>
      </c>
      <c r="G2235">
        <v>0</v>
      </c>
      <c r="K2235">
        <v>0</v>
      </c>
      <c r="L2235">
        <v>0</v>
      </c>
      <c r="N2235">
        <v>0</v>
      </c>
      <c r="AF2235" s="9">
        <f>SUMIF(Table1[[#Headers],[Steam Consumption]:[CHW Consumption_2]], "Elec*",D2235:AE2235)</f>
        <v>0</v>
      </c>
      <c r="AG2235" s="9">
        <f>SUMIF(Table1[[#Headers],[Steam Consumption]:[CHW Consumption_2]], "Gas*",D2235:AE2235)</f>
        <v>0</v>
      </c>
      <c r="AH2235" s="9">
        <f>SUMIF(Table1[[#Headers],[Steam Consumption]:[CHW Consumption_2]], "Steam*",D2235:AE2235)</f>
        <v>0</v>
      </c>
      <c r="AI2235" s="9">
        <f>SUMIF(Table1[[#Headers],[Steam Consumption]:[CHW Consumption_2]], "HW *",D2235:AE2235)</f>
        <v>0</v>
      </c>
      <c r="AJ2235" s="9">
        <f>SUMIF(Table1[[#Headers],[Steam Consumption]:[CHW Consumption_2]], "CHW*",D2235:AE2235)</f>
        <v>0</v>
      </c>
      <c r="AK2235" s="9">
        <f>SUMIF(Table1[[#Headers],[Steam Consumption]:[CHW Consumption_2]], "DW*",D2235:AE2235)</f>
        <v>0</v>
      </c>
      <c r="AL2235" s="9">
        <f>Table1[[#This Row],[Total Elec Consumption]]*3.412</f>
        <v>0</v>
      </c>
      <c r="AM2235" s="9">
        <f>Table1[[#This Row],[Total Gas Consumption]]*1</f>
        <v>0</v>
      </c>
      <c r="AN2235" s="9">
        <f>Table1[[#This Row],[Total Steam Consumption]]*950/1000</f>
        <v>0</v>
      </c>
      <c r="AO2235" s="9">
        <f>Table1[[#This Row],[Total HW Consumption]]</f>
        <v>0</v>
      </c>
      <c r="AP2235" s="9">
        <f>Table1[[#This Row],[Total CHW Consumption]]</f>
        <v>0</v>
      </c>
      <c r="AQ2235" s="9">
        <f>Table1[[#This Row],[Total DW Consumption]]*0</f>
        <v>0</v>
      </c>
      <c r="AR2235" s="9">
        <f>SUM(Table1[[#This Row],[Total Elec Energy]:[Total DW Energy]])</f>
        <v>0</v>
      </c>
      <c r="AS2235" s="7">
        <f>IFERROR(Table1[[#This Row],[Total Building Energy (kBTU)]]/Table1[[#This Row],[Building Area]],0)</f>
        <v>0</v>
      </c>
    </row>
    <row r="2236" spans="1:45" x14ac:dyDescent="0.25">
      <c r="A2236" s="4">
        <v>44378</v>
      </c>
      <c r="B2236" t="s">
        <v>111</v>
      </c>
      <c r="C2236">
        <f>VLOOKUP(Table1[[#This Row],[Building]],Building_Areas,2,FALSE)</f>
        <v>30453</v>
      </c>
      <c r="E2236">
        <v>0</v>
      </c>
      <c r="F2236">
        <v>0</v>
      </c>
      <c r="G2236">
        <v>0</v>
      </c>
      <c r="K2236">
        <v>0</v>
      </c>
      <c r="L2236">
        <v>0</v>
      </c>
      <c r="N2236">
        <v>0</v>
      </c>
      <c r="AF2236" s="9">
        <f>SUMIF(Table1[[#Headers],[Steam Consumption]:[CHW Consumption_2]], "Elec*",D2236:AE2236)</f>
        <v>0</v>
      </c>
      <c r="AG2236" s="9">
        <f>SUMIF(Table1[[#Headers],[Steam Consumption]:[CHW Consumption_2]], "Gas*",D2236:AE2236)</f>
        <v>0</v>
      </c>
      <c r="AH2236" s="9">
        <f>SUMIF(Table1[[#Headers],[Steam Consumption]:[CHW Consumption_2]], "Steam*",D2236:AE2236)</f>
        <v>0</v>
      </c>
      <c r="AI2236" s="9">
        <f>SUMIF(Table1[[#Headers],[Steam Consumption]:[CHW Consumption_2]], "HW *",D2236:AE2236)</f>
        <v>0</v>
      </c>
      <c r="AJ2236" s="9">
        <f>SUMIF(Table1[[#Headers],[Steam Consumption]:[CHW Consumption_2]], "CHW*",D2236:AE2236)</f>
        <v>0</v>
      </c>
      <c r="AK2236" s="9">
        <f>SUMIF(Table1[[#Headers],[Steam Consumption]:[CHW Consumption_2]], "DW*",D2236:AE2236)</f>
        <v>0</v>
      </c>
      <c r="AL2236" s="9">
        <f>Table1[[#This Row],[Total Elec Consumption]]*3.412</f>
        <v>0</v>
      </c>
      <c r="AM2236" s="9">
        <f>Table1[[#This Row],[Total Gas Consumption]]*1</f>
        <v>0</v>
      </c>
      <c r="AN2236" s="9">
        <f>Table1[[#This Row],[Total Steam Consumption]]*950/1000</f>
        <v>0</v>
      </c>
      <c r="AO2236" s="9">
        <f>Table1[[#This Row],[Total HW Consumption]]</f>
        <v>0</v>
      </c>
      <c r="AP2236" s="9">
        <f>Table1[[#This Row],[Total CHW Consumption]]</f>
        <v>0</v>
      </c>
      <c r="AQ2236" s="9">
        <f>Table1[[#This Row],[Total DW Consumption]]*0</f>
        <v>0</v>
      </c>
      <c r="AR2236" s="9">
        <f>SUM(Table1[[#This Row],[Total Elec Energy]:[Total DW Energy]])</f>
        <v>0</v>
      </c>
      <c r="AS2236" s="7">
        <f>IFERROR(Table1[[#This Row],[Total Building Energy (kBTU)]]/Table1[[#This Row],[Building Area]],0)</f>
        <v>0</v>
      </c>
    </row>
    <row r="2237" spans="1:45" x14ac:dyDescent="0.25">
      <c r="A2237" s="4">
        <v>44409</v>
      </c>
      <c r="B2237" t="s">
        <v>111</v>
      </c>
      <c r="C2237">
        <f>VLOOKUP(Table1[[#This Row],[Building]],Building_Areas,2,FALSE)</f>
        <v>30453</v>
      </c>
      <c r="E2237">
        <v>0</v>
      </c>
      <c r="F2237">
        <v>0</v>
      </c>
      <c r="G2237">
        <v>0</v>
      </c>
      <c r="K2237">
        <v>0</v>
      </c>
      <c r="L2237">
        <v>0</v>
      </c>
      <c r="N2237">
        <v>0</v>
      </c>
      <c r="AF2237" s="9">
        <f>SUMIF(Table1[[#Headers],[Steam Consumption]:[CHW Consumption_2]], "Elec*",D2237:AE2237)</f>
        <v>0</v>
      </c>
      <c r="AG2237" s="9">
        <f>SUMIF(Table1[[#Headers],[Steam Consumption]:[CHW Consumption_2]], "Gas*",D2237:AE2237)</f>
        <v>0</v>
      </c>
      <c r="AH2237" s="9">
        <f>SUMIF(Table1[[#Headers],[Steam Consumption]:[CHW Consumption_2]], "Steam*",D2237:AE2237)</f>
        <v>0</v>
      </c>
      <c r="AI2237" s="9">
        <f>SUMIF(Table1[[#Headers],[Steam Consumption]:[CHW Consumption_2]], "HW *",D2237:AE2237)</f>
        <v>0</v>
      </c>
      <c r="AJ2237" s="9">
        <f>SUMIF(Table1[[#Headers],[Steam Consumption]:[CHW Consumption_2]], "CHW*",D2237:AE2237)</f>
        <v>0</v>
      </c>
      <c r="AK2237" s="9">
        <f>SUMIF(Table1[[#Headers],[Steam Consumption]:[CHW Consumption_2]], "DW*",D2237:AE2237)</f>
        <v>0</v>
      </c>
      <c r="AL2237" s="9">
        <f>Table1[[#This Row],[Total Elec Consumption]]*3.412</f>
        <v>0</v>
      </c>
      <c r="AM2237" s="9">
        <f>Table1[[#This Row],[Total Gas Consumption]]*1</f>
        <v>0</v>
      </c>
      <c r="AN2237" s="9">
        <f>Table1[[#This Row],[Total Steam Consumption]]*950/1000</f>
        <v>0</v>
      </c>
      <c r="AO2237" s="9">
        <f>Table1[[#This Row],[Total HW Consumption]]</f>
        <v>0</v>
      </c>
      <c r="AP2237" s="9">
        <f>Table1[[#This Row],[Total CHW Consumption]]</f>
        <v>0</v>
      </c>
      <c r="AQ2237" s="9">
        <f>Table1[[#This Row],[Total DW Consumption]]*0</f>
        <v>0</v>
      </c>
      <c r="AR2237" s="9">
        <f>SUM(Table1[[#This Row],[Total Elec Energy]:[Total DW Energy]])</f>
        <v>0</v>
      </c>
      <c r="AS2237" s="7">
        <f>IFERROR(Table1[[#This Row],[Total Building Energy (kBTU)]]/Table1[[#This Row],[Building Area]],0)</f>
        <v>0</v>
      </c>
    </row>
    <row r="2238" spans="1:45" x14ac:dyDescent="0.25">
      <c r="A2238" s="4">
        <v>44440</v>
      </c>
      <c r="B2238" t="s">
        <v>111</v>
      </c>
      <c r="C2238">
        <f>VLOOKUP(Table1[[#This Row],[Building]],Building_Areas,2,FALSE)</f>
        <v>30453</v>
      </c>
      <c r="E2238">
        <v>0</v>
      </c>
      <c r="F2238">
        <v>0</v>
      </c>
      <c r="G2238">
        <v>0</v>
      </c>
      <c r="K2238">
        <v>0</v>
      </c>
      <c r="L2238">
        <v>0</v>
      </c>
      <c r="N2238">
        <v>0</v>
      </c>
      <c r="AF2238" s="9">
        <f>SUMIF(Table1[[#Headers],[Steam Consumption]:[CHW Consumption_2]], "Elec*",D2238:AE2238)</f>
        <v>0</v>
      </c>
      <c r="AG2238" s="9">
        <f>SUMIF(Table1[[#Headers],[Steam Consumption]:[CHW Consumption_2]], "Gas*",D2238:AE2238)</f>
        <v>0</v>
      </c>
      <c r="AH2238" s="9">
        <f>SUMIF(Table1[[#Headers],[Steam Consumption]:[CHW Consumption_2]], "Steam*",D2238:AE2238)</f>
        <v>0</v>
      </c>
      <c r="AI2238" s="9">
        <f>SUMIF(Table1[[#Headers],[Steam Consumption]:[CHW Consumption_2]], "HW *",D2238:AE2238)</f>
        <v>0</v>
      </c>
      <c r="AJ2238" s="9">
        <f>SUMIF(Table1[[#Headers],[Steam Consumption]:[CHW Consumption_2]], "CHW*",D2238:AE2238)</f>
        <v>0</v>
      </c>
      <c r="AK2238" s="9">
        <f>SUMIF(Table1[[#Headers],[Steam Consumption]:[CHW Consumption_2]], "DW*",D2238:AE2238)</f>
        <v>0</v>
      </c>
      <c r="AL2238" s="9">
        <f>Table1[[#This Row],[Total Elec Consumption]]*3.412</f>
        <v>0</v>
      </c>
      <c r="AM2238" s="9">
        <f>Table1[[#This Row],[Total Gas Consumption]]*1</f>
        <v>0</v>
      </c>
      <c r="AN2238" s="9">
        <f>Table1[[#This Row],[Total Steam Consumption]]*950/1000</f>
        <v>0</v>
      </c>
      <c r="AO2238" s="9">
        <f>Table1[[#This Row],[Total HW Consumption]]</f>
        <v>0</v>
      </c>
      <c r="AP2238" s="9">
        <f>Table1[[#This Row],[Total CHW Consumption]]</f>
        <v>0</v>
      </c>
      <c r="AQ2238" s="9">
        <f>Table1[[#This Row],[Total DW Consumption]]*0</f>
        <v>0</v>
      </c>
      <c r="AR2238" s="9">
        <f>SUM(Table1[[#This Row],[Total Elec Energy]:[Total DW Energy]])</f>
        <v>0</v>
      </c>
      <c r="AS2238" s="7">
        <f>IFERROR(Table1[[#This Row],[Total Building Energy (kBTU)]]/Table1[[#This Row],[Building Area]],0)</f>
        <v>0</v>
      </c>
    </row>
    <row r="2239" spans="1:45" x14ac:dyDescent="0.25">
      <c r="A2239" s="4">
        <v>44470</v>
      </c>
      <c r="B2239" t="s">
        <v>111</v>
      </c>
      <c r="C2239">
        <f>VLOOKUP(Table1[[#This Row],[Building]],Building_Areas,2,FALSE)</f>
        <v>30453</v>
      </c>
      <c r="E2239">
        <v>0</v>
      </c>
      <c r="F2239">
        <v>0</v>
      </c>
      <c r="G2239">
        <v>0</v>
      </c>
      <c r="K2239">
        <v>0</v>
      </c>
      <c r="L2239">
        <v>0</v>
      </c>
      <c r="N2239">
        <v>0</v>
      </c>
      <c r="AF2239" s="9">
        <f>SUMIF(Table1[[#Headers],[Steam Consumption]:[CHW Consumption_2]], "Elec*",D2239:AE2239)</f>
        <v>0</v>
      </c>
      <c r="AG2239" s="9">
        <f>SUMIF(Table1[[#Headers],[Steam Consumption]:[CHW Consumption_2]], "Gas*",D2239:AE2239)</f>
        <v>0</v>
      </c>
      <c r="AH2239" s="9">
        <f>SUMIF(Table1[[#Headers],[Steam Consumption]:[CHW Consumption_2]], "Steam*",D2239:AE2239)</f>
        <v>0</v>
      </c>
      <c r="AI2239" s="9">
        <f>SUMIF(Table1[[#Headers],[Steam Consumption]:[CHW Consumption_2]], "HW *",D2239:AE2239)</f>
        <v>0</v>
      </c>
      <c r="AJ2239" s="9">
        <f>SUMIF(Table1[[#Headers],[Steam Consumption]:[CHW Consumption_2]], "CHW*",D2239:AE2239)</f>
        <v>0</v>
      </c>
      <c r="AK2239" s="9">
        <f>SUMIF(Table1[[#Headers],[Steam Consumption]:[CHW Consumption_2]], "DW*",D2239:AE2239)</f>
        <v>0</v>
      </c>
      <c r="AL2239" s="9">
        <f>Table1[[#This Row],[Total Elec Consumption]]*3.412</f>
        <v>0</v>
      </c>
      <c r="AM2239" s="9">
        <f>Table1[[#This Row],[Total Gas Consumption]]*1</f>
        <v>0</v>
      </c>
      <c r="AN2239" s="9">
        <f>Table1[[#This Row],[Total Steam Consumption]]*950/1000</f>
        <v>0</v>
      </c>
      <c r="AO2239" s="9">
        <f>Table1[[#This Row],[Total HW Consumption]]</f>
        <v>0</v>
      </c>
      <c r="AP2239" s="9">
        <f>Table1[[#This Row],[Total CHW Consumption]]</f>
        <v>0</v>
      </c>
      <c r="AQ2239" s="9">
        <f>Table1[[#This Row],[Total DW Consumption]]*0</f>
        <v>0</v>
      </c>
      <c r="AR2239" s="9">
        <f>SUM(Table1[[#This Row],[Total Elec Energy]:[Total DW Energy]])</f>
        <v>0</v>
      </c>
      <c r="AS2239" s="7">
        <f>IFERROR(Table1[[#This Row],[Total Building Energy (kBTU)]]/Table1[[#This Row],[Building Area]],0)</f>
        <v>0</v>
      </c>
    </row>
    <row r="2240" spans="1:45" x14ac:dyDescent="0.25">
      <c r="A2240" s="4">
        <v>44501</v>
      </c>
      <c r="B2240" t="s">
        <v>111</v>
      </c>
      <c r="C2240">
        <f>VLOOKUP(Table1[[#This Row],[Building]],Building_Areas,2,FALSE)</f>
        <v>30453</v>
      </c>
      <c r="E2240">
        <v>0</v>
      </c>
      <c r="F2240">
        <v>0</v>
      </c>
      <c r="G2240">
        <v>0</v>
      </c>
      <c r="K2240">
        <v>0</v>
      </c>
      <c r="L2240">
        <v>0</v>
      </c>
      <c r="N2240">
        <v>0</v>
      </c>
      <c r="AF2240" s="9">
        <f>SUMIF(Table1[[#Headers],[Steam Consumption]:[CHW Consumption_2]], "Elec*",D2240:AE2240)</f>
        <v>0</v>
      </c>
      <c r="AG2240" s="9">
        <f>SUMIF(Table1[[#Headers],[Steam Consumption]:[CHW Consumption_2]], "Gas*",D2240:AE2240)</f>
        <v>0</v>
      </c>
      <c r="AH2240" s="9">
        <f>SUMIF(Table1[[#Headers],[Steam Consumption]:[CHW Consumption_2]], "Steam*",D2240:AE2240)</f>
        <v>0</v>
      </c>
      <c r="AI2240" s="9">
        <f>SUMIF(Table1[[#Headers],[Steam Consumption]:[CHW Consumption_2]], "HW *",D2240:AE2240)</f>
        <v>0</v>
      </c>
      <c r="AJ2240" s="9">
        <f>SUMIF(Table1[[#Headers],[Steam Consumption]:[CHW Consumption_2]], "CHW*",D2240:AE2240)</f>
        <v>0</v>
      </c>
      <c r="AK2240" s="9">
        <f>SUMIF(Table1[[#Headers],[Steam Consumption]:[CHW Consumption_2]], "DW*",D2240:AE2240)</f>
        <v>0</v>
      </c>
      <c r="AL2240" s="9">
        <f>Table1[[#This Row],[Total Elec Consumption]]*3.412</f>
        <v>0</v>
      </c>
      <c r="AM2240" s="9">
        <f>Table1[[#This Row],[Total Gas Consumption]]*1</f>
        <v>0</v>
      </c>
      <c r="AN2240" s="9">
        <f>Table1[[#This Row],[Total Steam Consumption]]*950/1000</f>
        <v>0</v>
      </c>
      <c r="AO2240" s="9">
        <f>Table1[[#This Row],[Total HW Consumption]]</f>
        <v>0</v>
      </c>
      <c r="AP2240" s="9">
        <f>Table1[[#This Row],[Total CHW Consumption]]</f>
        <v>0</v>
      </c>
      <c r="AQ2240" s="9">
        <f>Table1[[#This Row],[Total DW Consumption]]*0</f>
        <v>0</v>
      </c>
      <c r="AR2240" s="9">
        <f>SUM(Table1[[#This Row],[Total Elec Energy]:[Total DW Energy]])</f>
        <v>0</v>
      </c>
      <c r="AS2240" s="7">
        <f>IFERROR(Table1[[#This Row],[Total Building Energy (kBTU)]]/Table1[[#This Row],[Building Area]],0)</f>
        <v>0</v>
      </c>
    </row>
    <row r="2241" spans="1:45" x14ac:dyDescent="0.25">
      <c r="A2241" s="4">
        <v>44531</v>
      </c>
      <c r="B2241" t="s">
        <v>111</v>
      </c>
      <c r="C2241">
        <f>VLOOKUP(Table1[[#This Row],[Building]],Building_Areas,2,FALSE)</f>
        <v>30453</v>
      </c>
      <c r="E2241">
        <v>0</v>
      </c>
      <c r="F2241">
        <v>0</v>
      </c>
      <c r="G2241">
        <v>0</v>
      </c>
      <c r="K2241">
        <v>0</v>
      </c>
      <c r="L2241">
        <v>0</v>
      </c>
      <c r="N2241">
        <v>0</v>
      </c>
      <c r="AF2241" s="9">
        <f>SUMIF(Table1[[#Headers],[Steam Consumption]:[CHW Consumption_2]], "Elec*",D2241:AE2241)</f>
        <v>0</v>
      </c>
      <c r="AG2241" s="9">
        <f>SUMIF(Table1[[#Headers],[Steam Consumption]:[CHW Consumption_2]], "Gas*",D2241:AE2241)</f>
        <v>0</v>
      </c>
      <c r="AH2241" s="9">
        <f>SUMIF(Table1[[#Headers],[Steam Consumption]:[CHW Consumption_2]], "Steam*",D2241:AE2241)</f>
        <v>0</v>
      </c>
      <c r="AI2241" s="9">
        <f>SUMIF(Table1[[#Headers],[Steam Consumption]:[CHW Consumption_2]], "HW *",D2241:AE2241)</f>
        <v>0</v>
      </c>
      <c r="AJ2241" s="9">
        <f>SUMIF(Table1[[#Headers],[Steam Consumption]:[CHW Consumption_2]], "CHW*",D2241:AE2241)</f>
        <v>0</v>
      </c>
      <c r="AK2241" s="9">
        <f>SUMIF(Table1[[#Headers],[Steam Consumption]:[CHW Consumption_2]], "DW*",D2241:AE2241)</f>
        <v>0</v>
      </c>
      <c r="AL2241" s="9">
        <f>Table1[[#This Row],[Total Elec Consumption]]*3.412</f>
        <v>0</v>
      </c>
      <c r="AM2241" s="9">
        <f>Table1[[#This Row],[Total Gas Consumption]]*1</f>
        <v>0</v>
      </c>
      <c r="AN2241" s="9">
        <f>Table1[[#This Row],[Total Steam Consumption]]*950/1000</f>
        <v>0</v>
      </c>
      <c r="AO2241" s="9">
        <f>Table1[[#This Row],[Total HW Consumption]]</f>
        <v>0</v>
      </c>
      <c r="AP2241" s="9">
        <f>Table1[[#This Row],[Total CHW Consumption]]</f>
        <v>0</v>
      </c>
      <c r="AQ2241" s="9">
        <f>Table1[[#This Row],[Total DW Consumption]]*0</f>
        <v>0</v>
      </c>
      <c r="AR2241" s="9">
        <f>SUM(Table1[[#This Row],[Total Elec Energy]:[Total DW Energy]])</f>
        <v>0</v>
      </c>
      <c r="AS2241" s="7">
        <f>IFERROR(Table1[[#This Row],[Total Building Energy (kBTU)]]/Table1[[#This Row],[Building Area]],0)</f>
        <v>0</v>
      </c>
    </row>
    <row r="2242" spans="1:45" x14ac:dyDescent="0.25">
      <c r="A2242" s="4">
        <v>44562</v>
      </c>
      <c r="B2242" t="s">
        <v>111</v>
      </c>
      <c r="C2242">
        <f>VLOOKUP(Table1[[#This Row],[Building]],Building_Areas,2,FALSE)</f>
        <v>30453</v>
      </c>
      <c r="E2242">
        <v>0</v>
      </c>
      <c r="F2242">
        <v>0</v>
      </c>
      <c r="G2242">
        <v>0</v>
      </c>
      <c r="K2242">
        <v>0</v>
      </c>
      <c r="L2242">
        <v>0</v>
      </c>
      <c r="N2242">
        <v>0</v>
      </c>
      <c r="AF2242" s="9">
        <f>SUMIF(Table1[[#Headers],[Steam Consumption]:[CHW Consumption_2]], "Elec*",D2242:AE2242)</f>
        <v>0</v>
      </c>
      <c r="AG2242" s="9">
        <f>SUMIF(Table1[[#Headers],[Steam Consumption]:[CHW Consumption_2]], "Gas*",D2242:AE2242)</f>
        <v>0</v>
      </c>
      <c r="AH2242" s="9">
        <f>SUMIF(Table1[[#Headers],[Steam Consumption]:[CHW Consumption_2]], "Steam*",D2242:AE2242)</f>
        <v>0</v>
      </c>
      <c r="AI2242" s="9">
        <f>SUMIF(Table1[[#Headers],[Steam Consumption]:[CHW Consumption_2]], "HW *",D2242:AE2242)</f>
        <v>0</v>
      </c>
      <c r="AJ2242" s="9">
        <f>SUMIF(Table1[[#Headers],[Steam Consumption]:[CHW Consumption_2]], "CHW*",D2242:AE2242)</f>
        <v>0</v>
      </c>
      <c r="AK2242" s="9">
        <f>SUMIF(Table1[[#Headers],[Steam Consumption]:[CHW Consumption_2]], "DW*",D2242:AE2242)</f>
        <v>0</v>
      </c>
      <c r="AL2242" s="9">
        <f>Table1[[#This Row],[Total Elec Consumption]]*3.412</f>
        <v>0</v>
      </c>
      <c r="AM2242" s="9">
        <f>Table1[[#This Row],[Total Gas Consumption]]*1</f>
        <v>0</v>
      </c>
      <c r="AN2242" s="9">
        <f>Table1[[#This Row],[Total Steam Consumption]]*950/1000</f>
        <v>0</v>
      </c>
      <c r="AO2242" s="9">
        <f>Table1[[#This Row],[Total HW Consumption]]</f>
        <v>0</v>
      </c>
      <c r="AP2242" s="9">
        <f>Table1[[#This Row],[Total CHW Consumption]]</f>
        <v>0</v>
      </c>
      <c r="AQ2242" s="9">
        <f>Table1[[#This Row],[Total DW Consumption]]*0</f>
        <v>0</v>
      </c>
      <c r="AR2242" s="9">
        <f>SUM(Table1[[#This Row],[Total Elec Energy]:[Total DW Energy]])</f>
        <v>0</v>
      </c>
      <c r="AS2242" s="7">
        <f>IFERROR(Table1[[#This Row],[Total Building Energy (kBTU)]]/Table1[[#This Row],[Building Area]],0)</f>
        <v>0</v>
      </c>
    </row>
    <row r="2243" spans="1:45" x14ac:dyDescent="0.25">
      <c r="A2243" s="4">
        <v>44593</v>
      </c>
      <c r="B2243" t="s">
        <v>111</v>
      </c>
      <c r="C2243">
        <f>VLOOKUP(Table1[[#This Row],[Building]],Building_Areas,2,FALSE)</f>
        <v>30453</v>
      </c>
      <c r="E2243">
        <v>0</v>
      </c>
      <c r="F2243">
        <v>0</v>
      </c>
      <c r="G2243">
        <v>0</v>
      </c>
      <c r="K2243">
        <v>0</v>
      </c>
      <c r="L2243">
        <v>0</v>
      </c>
      <c r="N2243">
        <v>0</v>
      </c>
      <c r="AF2243" s="9">
        <f>SUMIF(Table1[[#Headers],[Steam Consumption]:[CHW Consumption_2]], "Elec*",D2243:AE2243)</f>
        <v>0</v>
      </c>
      <c r="AG2243" s="9">
        <f>SUMIF(Table1[[#Headers],[Steam Consumption]:[CHW Consumption_2]], "Gas*",D2243:AE2243)</f>
        <v>0</v>
      </c>
      <c r="AH2243" s="9">
        <f>SUMIF(Table1[[#Headers],[Steam Consumption]:[CHW Consumption_2]], "Steam*",D2243:AE2243)</f>
        <v>0</v>
      </c>
      <c r="AI2243" s="9">
        <f>SUMIF(Table1[[#Headers],[Steam Consumption]:[CHW Consumption_2]], "HW *",D2243:AE2243)</f>
        <v>0</v>
      </c>
      <c r="AJ2243" s="9">
        <f>SUMIF(Table1[[#Headers],[Steam Consumption]:[CHW Consumption_2]], "CHW*",D2243:AE2243)</f>
        <v>0</v>
      </c>
      <c r="AK2243" s="9">
        <f>SUMIF(Table1[[#Headers],[Steam Consumption]:[CHW Consumption_2]], "DW*",D2243:AE2243)</f>
        <v>0</v>
      </c>
      <c r="AL2243" s="9">
        <f>Table1[[#This Row],[Total Elec Consumption]]*3.412</f>
        <v>0</v>
      </c>
      <c r="AM2243" s="9">
        <f>Table1[[#This Row],[Total Gas Consumption]]*1</f>
        <v>0</v>
      </c>
      <c r="AN2243" s="9">
        <f>Table1[[#This Row],[Total Steam Consumption]]*950/1000</f>
        <v>0</v>
      </c>
      <c r="AO2243" s="9">
        <f>Table1[[#This Row],[Total HW Consumption]]</f>
        <v>0</v>
      </c>
      <c r="AP2243" s="9">
        <f>Table1[[#This Row],[Total CHW Consumption]]</f>
        <v>0</v>
      </c>
      <c r="AQ2243" s="9">
        <f>Table1[[#This Row],[Total DW Consumption]]*0</f>
        <v>0</v>
      </c>
      <c r="AR2243" s="9">
        <f>SUM(Table1[[#This Row],[Total Elec Energy]:[Total DW Energy]])</f>
        <v>0</v>
      </c>
      <c r="AS2243" s="7">
        <f>IFERROR(Table1[[#This Row],[Total Building Energy (kBTU)]]/Table1[[#This Row],[Building Area]],0)</f>
        <v>0</v>
      </c>
    </row>
    <row r="2244" spans="1:45" x14ac:dyDescent="0.25">
      <c r="A2244" s="4">
        <v>44621</v>
      </c>
      <c r="B2244" t="s">
        <v>111</v>
      </c>
      <c r="C2244">
        <f>VLOOKUP(Table1[[#This Row],[Building]],Building_Areas,2,FALSE)</f>
        <v>30453</v>
      </c>
      <c r="E2244">
        <v>0</v>
      </c>
      <c r="F2244">
        <v>0</v>
      </c>
      <c r="G2244">
        <v>0</v>
      </c>
      <c r="K2244">
        <v>0</v>
      </c>
      <c r="L2244">
        <v>0</v>
      </c>
      <c r="N2244">
        <v>0</v>
      </c>
      <c r="AF2244" s="9">
        <f>SUMIF(Table1[[#Headers],[Steam Consumption]:[CHW Consumption_2]], "Elec*",D2244:AE2244)</f>
        <v>0</v>
      </c>
      <c r="AG2244" s="9">
        <f>SUMIF(Table1[[#Headers],[Steam Consumption]:[CHW Consumption_2]], "Gas*",D2244:AE2244)</f>
        <v>0</v>
      </c>
      <c r="AH2244" s="9">
        <f>SUMIF(Table1[[#Headers],[Steam Consumption]:[CHW Consumption_2]], "Steam*",D2244:AE2244)</f>
        <v>0</v>
      </c>
      <c r="AI2244" s="9">
        <f>SUMIF(Table1[[#Headers],[Steam Consumption]:[CHW Consumption_2]], "HW *",D2244:AE2244)</f>
        <v>0</v>
      </c>
      <c r="AJ2244" s="9">
        <f>SUMIF(Table1[[#Headers],[Steam Consumption]:[CHW Consumption_2]], "CHW*",D2244:AE2244)</f>
        <v>0</v>
      </c>
      <c r="AK2244" s="9">
        <f>SUMIF(Table1[[#Headers],[Steam Consumption]:[CHW Consumption_2]], "DW*",D2244:AE2244)</f>
        <v>0</v>
      </c>
      <c r="AL2244" s="9">
        <f>Table1[[#This Row],[Total Elec Consumption]]*3.412</f>
        <v>0</v>
      </c>
      <c r="AM2244" s="9">
        <f>Table1[[#This Row],[Total Gas Consumption]]*1</f>
        <v>0</v>
      </c>
      <c r="AN2244" s="9">
        <f>Table1[[#This Row],[Total Steam Consumption]]*950/1000</f>
        <v>0</v>
      </c>
      <c r="AO2244" s="9">
        <f>Table1[[#This Row],[Total HW Consumption]]</f>
        <v>0</v>
      </c>
      <c r="AP2244" s="9">
        <f>Table1[[#This Row],[Total CHW Consumption]]</f>
        <v>0</v>
      </c>
      <c r="AQ2244" s="9">
        <f>Table1[[#This Row],[Total DW Consumption]]*0</f>
        <v>0</v>
      </c>
      <c r="AR2244" s="9">
        <f>SUM(Table1[[#This Row],[Total Elec Energy]:[Total DW Energy]])</f>
        <v>0</v>
      </c>
      <c r="AS2244" s="7">
        <f>IFERROR(Table1[[#This Row],[Total Building Energy (kBTU)]]/Table1[[#This Row],[Building Area]],0)</f>
        <v>0</v>
      </c>
    </row>
    <row r="2245" spans="1:45" x14ac:dyDescent="0.25">
      <c r="A2245" s="4">
        <v>44652</v>
      </c>
      <c r="B2245" t="s">
        <v>111</v>
      </c>
      <c r="C2245">
        <f>VLOOKUP(Table1[[#This Row],[Building]],Building_Areas,2,FALSE)</f>
        <v>30453</v>
      </c>
      <c r="E2245">
        <v>0</v>
      </c>
      <c r="F2245">
        <v>0</v>
      </c>
      <c r="G2245">
        <v>0</v>
      </c>
      <c r="K2245">
        <v>0</v>
      </c>
      <c r="L2245">
        <v>0</v>
      </c>
      <c r="N2245">
        <v>0</v>
      </c>
      <c r="AF2245" s="9">
        <f>SUMIF(Table1[[#Headers],[Steam Consumption]:[CHW Consumption_2]], "Elec*",D2245:AE2245)</f>
        <v>0</v>
      </c>
      <c r="AG2245" s="9">
        <f>SUMIF(Table1[[#Headers],[Steam Consumption]:[CHW Consumption_2]], "Gas*",D2245:AE2245)</f>
        <v>0</v>
      </c>
      <c r="AH2245" s="9">
        <f>SUMIF(Table1[[#Headers],[Steam Consumption]:[CHW Consumption_2]], "Steam*",D2245:AE2245)</f>
        <v>0</v>
      </c>
      <c r="AI2245" s="9">
        <f>SUMIF(Table1[[#Headers],[Steam Consumption]:[CHW Consumption_2]], "HW *",D2245:AE2245)</f>
        <v>0</v>
      </c>
      <c r="AJ2245" s="9">
        <f>SUMIF(Table1[[#Headers],[Steam Consumption]:[CHW Consumption_2]], "CHW*",D2245:AE2245)</f>
        <v>0</v>
      </c>
      <c r="AK2245" s="9">
        <f>SUMIF(Table1[[#Headers],[Steam Consumption]:[CHW Consumption_2]], "DW*",D2245:AE2245)</f>
        <v>0</v>
      </c>
      <c r="AL2245" s="9">
        <f>Table1[[#This Row],[Total Elec Consumption]]*3.412</f>
        <v>0</v>
      </c>
      <c r="AM2245" s="9">
        <f>Table1[[#This Row],[Total Gas Consumption]]*1</f>
        <v>0</v>
      </c>
      <c r="AN2245" s="9">
        <f>Table1[[#This Row],[Total Steam Consumption]]*950/1000</f>
        <v>0</v>
      </c>
      <c r="AO2245" s="9">
        <f>Table1[[#This Row],[Total HW Consumption]]</f>
        <v>0</v>
      </c>
      <c r="AP2245" s="9">
        <f>Table1[[#This Row],[Total CHW Consumption]]</f>
        <v>0</v>
      </c>
      <c r="AQ2245" s="9">
        <f>Table1[[#This Row],[Total DW Consumption]]*0</f>
        <v>0</v>
      </c>
      <c r="AR2245" s="9">
        <f>SUM(Table1[[#This Row],[Total Elec Energy]:[Total DW Energy]])</f>
        <v>0</v>
      </c>
      <c r="AS2245" s="7">
        <f>IFERROR(Table1[[#This Row],[Total Building Energy (kBTU)]]/Table1[[#This Row],[Building Area]],0)</f>
        <v>0</v>
      </c>
    </row>
    <row r="2246" spans="1:45" x14ac:dyDescent="0.25">
      <c r="A2246" s="4">
        <v>44682</v>
      </c>
      <c r="B2246" t="s">
        <v>111</v>
      </c>
      <c r="C2246">
        <f>VLOOKUP(Table1[[#This Row],[Building]],Building_Areas,2,FALSE)</f>
        <v>30453</v>
      </c>
      <c r="E2246">
        <v>0</v>
      </c>
      <c r="F2246">
        <v>0</v>
      </c>
      <c r="G2246">
        <v>0</v>
      </c>
      <c r="K2246">
        <v>0</v>
      </c>
      <c r="L2246">
        <v>0</v>
      </c>
      <c r="N2246">
        <v>0</v>
      </c>
      <c r="AF2246" s="9">
        <f>SUMIF(Table1[[#Headers],[Steam Consumption]:[CHW Consumption_2]], "Elec*",D2246:AE2246)</f>
        <v>0</v>
      </c>
      <c r="AG2246" s="9">
        <f>SUMIF(Table1[[#Headers],[Steam Consumption]:[CHW Consumption_2]], "Gas*",D2246:AE2246)</f>
        <v>0</v>
      </c>
      <c r="AH2246" s="9">
        <f>SUMIF(Table1[[#Headers],[Steam Consumption]:[CHW Consumption_2]], "Steam*",D2246:AE2246)</f>
        <v>0</v>
      </c>
      <c r="AI2246" s="9">
        <f>SUMIF(Table1[[#Headers],[Steam Consumption]:[CHW Consumption_2]], "HW *",D2246:AE2246)</f>
        <v>0</v>
      </c>
      <c r="AJ2246" s="9">
        <f>SUMIF(Table1[[#Headers],[Steam Consumption]:[CHW Consumption_2]], "CHW*",D2246:AE2246)</f>
        <v>0</v>
      </c>
      <c r="AK2246" s="9">
        <f>SUMIF(Table1[[#Headers],[Steam Consumption]:[CHW Consumption_2]], "DW*",D2246:AE2246)</f>
        <v>0</v>
      </c>
      <c r="AL2246" s="9">
        <f>Table1[[#This Row],[Total Elec Consumption]]*3.412</f>
        <v>0</v>
      </c>
      <c r="AM2246" s="9">
        <f>Table1[[#This Row],[Total Gas Consumption]]*1</f>
        <v>0</v>
      </c>
      <c r="AN2246" s="9">
        <f>Table1[[#This Row],[Total Steam Consumption]]*950/1000</f>
        <v>0</v>
      </c>
      <c r="AO2246" s="9">
        <f>Table1[[#This Row],[Total HW Consumption]]</f>
        <v>0</v>
      </c>
      <c r="AP2246" s="9">
        <f>Table1[[#This Row],[Total CHW Consumption]]</f>
        <v>0</v>
      </c>
      <c r="AQ2246" s="9">
        <f>Table1[[#This Row],[Total DW Consumption]]*0</f>
        <v>0</v>
      </c>
      <c r="AR2246" s="9">
        <f>SUM(Table1[[#This Row],[Total Elec Energy]:[Total DW Energy]])</f>
        <v>0</v>
      </c>
      <c r="AS2246" s="7">
        <f>IFERROR(Table1[[#This Row],[Total Building Energy (kBTU)]]/Table1[[#This Row],[Building Area]],0)</f>
        <v>0</v>
      </c>
    </row>
    <row r="2247" spans="1:45" x14ac:dyDescent="0.25">
      <c r="A2247" s="4">
        <v>44713</v>
      </c>
      <c r="B2247" t="s">
        <v>111</v>
      </c>
      <c r="C2247">
        <f>VLOOKUP(Table1[[#This Row],[Building]],Building_Areas,2,FALSE)</f>
        <v>30453</v>
      </c>
      <c r="E2247">
        <v>0</v>
      </c>
      <c r="F2247">
        <v>0</v>
      </c>
      <c r="G2247">
        <v>0</v>
      </c>
      <c r="K2247">
        <v>0</v>
      </c>
      <c r="L2247">
        <v>0</v>
      </c>
      <c r="N2247">
        <v>0</v>
      </c>
      <c r="AF2247" s="9">
        <f>SUMIF(Table1[[#Headers],[Steam Consumption]:[CHW Consumption_2]], "Elec*",D2247:AE2247)</f>
        <v>0</v>
      </c>
      <c r="AG2247" s="9">
        <f>SUMIF(Table1[[#Headers],[Steam Consumption]:[CHW Consumption_2]], "Gas*",D2247:AE2247)</f>
        <v>0</v>
      </c>
      <c r="AH2247" s="9">
        <f>SUMIF(Table1[[#Headers],[Steam Consumption]:[CHW Consumption_2]], "Steam*",D2247:AE2247)</f>
        <v>0</v>
      </c>
      <c r="AI2247" s="9">
        <f>SUMIF(Table1[[#Headers],[Steam Consumption]:[CHW Consumption_2]], "HW *",D2247:AE2247)</f>
        <v>0</v>
      </c>
      <c r="AJ2247" s="9">
        <f>SUMIF(Table1[[#Headers],[Steam Consumption]:[CHW Consumption_2]], "CHW*",D2247:AE2247)</f>
        <v>0</v>
      </c>
      <c r="AK2247" s="9">
        <f>SUMIF(Table1[[#Headers],[Steam Consumption]:[CHW Consumption_2]], "DW*",D2247:AE2247)</f>
        <v>0</v>
      </c>
      <c r="AL2247" s="9">
        <f>Table1[[#This Row],[Total Elec Consumption]]*3.412</f>
        <v>0</v>
      </c>
      <c r="AM2247" s="9">
        <f>Table1[[#This Row],[Total Gas Consumption]]*1</f>
        <v>0</v>
      </c>
      <c r="AN2247" s="9">
        <f>Table1[[#This Row],[Total Steam Consumption]]*950/1000</f>
        <v>0</v>
      </c>
      <c r="AO2247" s="9">
        <f>Table1[[#This Row],[Total HW Consumption]]</f>
        <v>0</v>
      </c>
      <c r="AP2247" s="9">
        <f>Table1[[#This Row],[Total CHW Consumption]]</f>
        <v>0</v>
      </c>
      <c r="AQ2247" s="9">
        <f>Table1[[#This Row],[Total DW Consumption]]*0</f>
        <v>0</v>
      </c>
      <c r="AR2247" s="9">
        <f>SUM(Table1[[#This Row],[Total Elec Energy]:[Total DW Energy]])</f>
        <v>0</v>
      </c>
      <c r="AS2247" s="7">
        <f>IFERROR(Table1[[#This Row],[Total Building Energy (kBTU)]]/Table1[[#This Row],[Building Area]],0)</f>
        <v>0</v>
      </c>
    </row>
    <row r="2248" spans="1:45" x14ac:dyDescent="0.25">
      <c r="A2248" s="4">
        <v>44743</v>
      </c>
      <c r="B2248" t="s">
        <v>111</v>
      </c>
      <c r="C2248">
        <f>VLOOKUP(Table1[[#This Row],[Building]],Building_Areas,2,FALSE)</f>
        <v>30453</v>
      </c>
      <c r="E2248">
        <v>0</v>
      </c>
      <c r="K2248">
        <v>0</v>
      </c>
      <c r="L2248">
        <v>0</v>
      </c>
      <c r="AF2248" s="9">
        <f>SUMIF(Table1[[#Headers],[Steam Consumption]:[CHW Consumption_2]], "Elec*",D2248:AE2248)</f>
        <v>0</v>
      </c>
      <c r="AG2248" s="9">
        <f>SUMIF(Table1[[#Headers],[Steam Consumption]:[CHW Consumption_2]], "Gas*",D2248:AE2248)</f>
        <v>0</v>
      </c>
      <c r="AH2248" s="9">
        <f>SUMIF(Table1[[#Headers],[Steam Consumption]:[CHW Consumption_2]], "Steam*",D2248:AE2248)</f>
        <v>0</v>
      </c>
      <c r="AI2248" s="9">
        <f>SUMIF(Table1[[#Headers],[Steam Consumption]:[CHW Consumption_2]], "HW *",D2248:AE2248)</f>
        <v>0</v>
      </c>
      <c r="AJ2248" s="9">
        <f>SUMIF(Table1[[#Headers],[Steam Consumption]:[CHW Consumption_2]], "CHW*",D2248:AE2248)</f>
        <v>0</v>
      </c>
      <c r="AK2248" s="9">
        <f>SUMIF(Table1[[#Headers],[Steam Consumption]:[CHW Consumption_2]], "DW*",D2248:AE2248)</f>
        <v>0</v>
      </c>
      <c r="AL2248" s="9">
        <f>Table1[[#This Row],[Total Elec Consumption]]*3.412</f>
        <v>0</v>
      </c>
      <c r="AM2248" s="9">
        <f>Table1[[#This Row],[Total Gas Consumption]]*1</f>
        <v>0</v>
      </c>
      <c r="AN2248" s="9">
        <f>Table1[[#This Row],[Total Steam Consumption]]*950/1000</f>
        <v>0</v>
      </c>
      <c r="AO2248" s="9">
        <f>Table1[[#This Row],[Total HW Consumption]]</f>
        <v>0</v>
      </c>
      <c r="AP2248" s="9">
        <f>Table1[[#This Row],[Total CHW Consumption]]</f>
        <v>0</v>
      </c>
      <c r="AQ2248" s="9">
        <f>Table1[[#This Row],[Total DW Consumption]]*0</f>
        <v>0</v>
      </c>
      <c r="AR2248" s="9">
        <f>SUM(Table1[[#This Row],[Total Elec Energy]:[Total DW Energy]])</f>
        <v>0</v>
      </c>
      <c r="AS2248" s="7">
        <f>IFERROR(Table1[[#This Row],[Total Building Energy (kBTU)]]/Table1[[#This Row],[Building Area]],0)</f>
        <v>0</v>
      </c>
    </row>
    <row r="2249" spans="1:45" x14ac:dyDescent="0.25">
      <c r="A2249" s="4">
        <v>43101</v>
      </c>
      <c r="B2249" t="s">
        <v>112</v>
      </c>
      <c r="C2249">
        <f>VLOOKUP(Table1[[#This Row],[Building]],Building_Areas,2,FALSE)</f>
        <v>32318</v>
      </c>
      <c r="AF2249" s="9">
        <f>SUMIF(Table1[[#Headers],[Steam Consumption]:[CHW Consumption_2]], "Elec*",D2249:AE2249)</f>
        <v>0</v>
      </c>
      <c r="AG2249" s="9">
        <f>SUMIF(Table1[[#Headers],[Steam Consumption]:[CHW Consumption_2]], "Gas*",D2249:AE2249)</f>
        <v>0</v>
      </c>
      <c r="AH2249" s="9">
        <f>SUMIF(Table1[[#Headers],[Steam Consumption]:[CHW Consumption_2]], "Steam*",D2249:AE2249)</f>
        <v>0</v>
      </c>
      <c r="AI2249" s="9">
        <f>SUMIF(Table1[[#Headers],[Steam Consumption]:[CHW Consumption_2]], "HW *",D2249:AE2249)</f>
        <v>0</v>
      </c>
      <c r="AJ2249" s="9">
        <f>SUMIF(Table1[[#Headers],[Steam Consumption]:[CHW Consumption_2]], "CHW*",D2249:AE2249)</f>
        <v>0</v>
      </c>
      <c r="AK2249" s="9">
        <f>SUMIF(Table1[[#Headers],[Steam Consumption]:[CHW Consumption_2]], "DW*",D2249:AE2249)</f>
        <v>0</v>
      </c>
      <c r="AL2249" s="9">
        <f>Table1[[#This Row],[Total Elec Consumption]]*3.412</f>
        <v>0</v>
      </c>
      <c r="AM2249" s="9">
        <f>Table1[[#This Row],[Total Gas Consumption]]*1</f>
        <v>0</v>
      </c>
      <c r="AN2249" s="9">
        <f>Table1[[#This Row],[Total Steam Consumption]]*950/1000</f>
        <v>0</v>
      </c>
      <c r="AO2249" s="9">
        <f>Table1[[#This Row],[Total HW Consumption]]</f>
        <v>0</v>
      </c>
      <c r="AP2249" s="9">
        <f>Table1[[#This Row],[Total CHW Consumption]]</f>
        <v>0</v>
      </c>
      <c r="AQ2249" s="9">
        <f>Table1[[#This Row],[Total DW Consumption]]*0</f>
        <v>0</v>
      </c>
      <c r="AR2249" s="9">
        <f>SUM(Table1[[#This Row],[Total Elec Energy]:[Total DW Energy]])</f>
        <v>0</v>
      </c>
      <c r="AS2249" s="7">
        <f>IFERROR(Table1[[#This Row],[Total Building Energy (kBTU)]]/Table1[[#This Row],[Building Area]],0)</f>
        <v>0</v>
      </c>
    </row>
    <row r="2250" spans="1:45" x14ac:dyDescent="0.25">
      <c r="A2250" s="4">
        <v>43160</v>
      </c>
      <c r="B2250" t="s">
        <v>112</v>
      </c>
      <c r="C2250">
        <f>VLOOKUP(Table1[[#This Row],[Building]],Building_Areas,2,FALSE)</f>
        <v>32318</v>
      </c>
      <c r="E2250">
        <v>0</v>
      </c>
      <c r="F2250">
        <v>0</v>
      </c>
      <c r="G2250">
        <v>0</v>
      </c>
      <c r="AF2250" s="9">
        <f>SUMIF(Table1[[#Headers],[Steam Consumption]:[CHW Consumption_2]], "Elec*",D2250:AE2250)</f>
        <v>0</v>
      </c>
      <c r="AG2250" s="9">
        <f>SUMIF(Table1[[#Headers],[Steam Consumption]:[CHW Consumption_2]], "Gas*",D2250:AE2250)</f>
        <v>0</v>
      </c>
      <c r="AH2250" s="9">
        <f>SUMIF(Table1[[#Headers],[Steam Consumption]:[CHW Consumption_2]], "Steam*",D2250:AE2250)</f>
        <v>0</v>
      </c>
      <c r="AI2250" s="9">
        <f>SUMIF(Table1[[#Headers],[Steam Consumption]:[CHW Consumption_2]], "HW *",D2250:AE2250)</f>
        <v>0</v>
      </c>
      <c r="AJ2250" s="9">
        <f>SUMIF(Table1[[#Headers],[Steam Consumption]:[CHW Consumption_2]], "CHW*",D2250:AE2250)</f>
        <v>0</v>
      </c>
      <c r="AK2250" s="9">
        <f>SUMIF(Table1[[#Headers],[Steam Consumption]:[CHW Consumption_2]], "DW*",D2250:AE2250)</f>
        <v>0</v>
      </c>
      <c r="AL2250" s="9">
        <f>Table1[[#This Row],[Total Elec Consumption]]*3.412</f>
        <v>0</v>
      </c>
      <c r="AM2250" s="9">
        <f>Table1[[#This Row],[Total Gas Consumption]]*1</f>
        <v>0</v>
      </c>
      <c r="AN2250" s="9">
        <f>Table1[[#This Row],[Total Steam Consumption]]*950/1000</f>
        <v>0</v>
      </c>
      <c r="AO2250" s="9">
        <f>Table1[[#This Row],[Total HW Consumption]]</f>
        <v>0</v>
      </c>
      <c r="AP2250" s="9">
        <f>Table1[[#This Row],[Total CHW Consumption]]</f>
        <v>0</v>
      </c>
      <c r="AQ2250" s="9">
        <f>Table1[[#This Row],[Total DW Consumption]]*0</f>
        <v>0</v>
      </c>
      <c r="AR2250" s="9">
        <f>SUM(Table1[[#This Row],[Total Elec Energy]:[Total DW Energy]])</f>
        <v>0</v>
      </c>
      <c r="AS2250" s="7">
        <f>IFERROR(Table1[[#This Row],[Total Building Energy (kBTU)]]/Table1[[#This Row],[Building Area]],0)</f>
        <v>0</v>
      </c>
    </row>
    <row r="2251" spans="1:45" x14ac:dyDescent="0.25">
      <c r="A2251" s="4">
        <v>43191</v>
      </c>
      <c r="B2251" t="s">
        <v>112</v>
      </c>
      <c r="C2251">
        <f>VLOOKUP(Table1[[#This Row],[Building]],Building_Areas,2,FALSE)</f>
        <v>32318</v>
      </c>
      <c r="E2251">
        <v>0</v>
      </c>
      <c r="F2251">
        <v>0</v>
      </c>
      <c r="G2251">
        <v>0</v>
      </c>
      <c r="AF2251" s="9">
        <f>SUMIF(Table1[[#Headers],[Steam Consumption]:[CHW Consumption_2]], "Elec*",D2251:AE2251)</f>
        <v>0</v>
      </c>
      <c r="AG2251" s="9">
        <f>SUMIF(Table1[[#Headers],[Steam Consumption]:[CHW Consumption_2]], "Gas*",D2251:AE2251)</f>
        <v>0</v>
      </c>
      <c r="AH2251" s="9">
        <f>SUMIF(Table1[[#Headers],[Steam Consumption]:[CHW Consumption_2]], "Steam*",D2251:AE2251)</f>
        <v>0</v>
      </c>
      <c r="AI2251" s="9">
        <f>SUMIF(Table1[[#Headers],[Steam Consumption]:[CHW Consumption_2]], "HW *",D2251:AE2251)</f>
        <v>0</v>
      </c>
      <c r="AJ2251" s="9">
        <f>SUMIF(Table1[[#Headers],[Steam Consumption]:[CHW Consumption_2]], "CHW*",D2251:AE2251)</f>
        <v>0</v>
      </c>
      <c r="AK2251" s="9">
        <f>SUMIF(Table1[[#Headers],[Steam Consumption]:[CHW Consumption_2]], "DW*",D2251:AE2251)</f>
        <v>0</v>
      </c>
      <c r="AL2251" s="9">
        <f>Table1[[#This Row],[Total Elec Consumption]]*3.412</f>
        <v>0</v>
      </c>
      <c r="AM2251" s="9">
        <f>Table1[[#This Row],[Total Gas Consumption]]*1</f>
        <v>0</v>
      </c>
      <c r="AN2251" s="9">
        <f>Table1[[#This Row],[Total Steam Consumption]]*950/1000</f>
        <v>0</v>
      </c>
      <c r="AO2251" s="9">
        <f>Table1[[#This Row],[Total HW Consumption]]</f>
        <v>0</v>
      </c>
      <c r="AP2251" s="9">
        <f>Table1[[#This Row],[Total CHW Consumption]]</f>
        <v>0</v>
      </c>
      <c r="AQ2251" s="9">
        <f>Table1[[#This Row],[Total DW Consumption]]*0</f>
        <v>0</v>
      </c>
      <c r="AR2251" s="9">
        <f>SUM(Table1[[#This Row],[Total Elec Energy]:[Total DW Energy]])</f>
        <v>0</v>
      </c>
      <c r="AS2251" s="7">
        <f>IFERROR(Table1[[#This Row],[Total Building Energy (kBTU)]]/Table1[[#This Row],[Building Area]],0)</f>
        <v>0</v>
      </c>
    </row>
    <row r="2252" spans="1:45" x14ac:dyDescent="0.25">
      <c r="A2252" s="4">
        <v>43221</v>
      </c>
      <c r="B2252" t="s">
        <v>112</v>
      </c>
      <c r="C2252">
        <f>VLOOKUP(Table1[[#This Row],[Building]],Building_Areas,2,FALSE)</f>
        <v>32318</v>
      </c>
      <c r="E2252">
        <v>0</v>
      </c>
      <c r="F2252">
        <v>0</v>
      </c>
      <c r="G2252">
        <v>0</v>
      </c>
      <c r="AF2252" s="9">
        <f>SUMIF(Table1[[#Headers],[Steam Consumption]:[CHW Consumption_2]], "Elec*",D2252:AE2252)</f>
        <v>0</v>
      </c>
      <c r="AG2252" s="9">
        <f>SUMIF(Table1[[#Headers],[Steam Consumption]:[CHW Consumption_2]], "Gas*",D2252:AE2252)</f>
        <v>0</v>
      </c>
      <c r="AH2252" s="9">
        <f>SUMIF(Table1[[#Headers],[Steam Consumption]:[CHW Consumption_2]], "Steam*",D2252:AE2252)</f>
        <v>0</v>
      </c>
      <c r="AI2252" s="9">
        <f>SUMIF(Table1[[#Headers],[Steam Consumption]:[CHW Consumption_2]], "HW *",D2252:AE2252)</f>
        <v>0</v>
      </c>
      <c r="AJ2252" s="9">
        <f>SUMIF(Table1[[#Headers],[Steam Consumption]:[CHW Consumption_2]], "CHW*",D2252:AE2252)</f>
        <v>0</v>
      </c>
      <c r="AK2252" s="9">
        <f>SUMIF(Table1[[#Headers],[Steam Consumption]:[CHW Consumption_2]], "DW*",D2252:AE2252)</f>
        <v>0</v>
      </c>
      <c r="AL2252" s="9">
        <f>Table1[[#This Row],[Total Elec Consumption]]*3.412</f>
        <v>0</v>
      </c>
      <c r="AM2252" s="9">
        <f>Table1[[#This Row],[Total Gas Consumption]]*1</f>
        <v>0</v>
      </c>
      <c r="AN2252" s="9">
        <f>Table1[[#This Row],[Total Steam Consumption]]*950/1000</f>
        <v>0</v>
      </c>
      <c r="AO2252" s="9">
        <f>Table1[[#This Row],[Total HW Consumption]]</f>
        <v>0</v>
      </c>
      <c r="AP2252" s="9">
        <f>Table1[[#This Row],[Total CHW Consumption]]</f>
        <v>0</v>
      </c>
      <c r="AQ2252" s="9">
        <f>Table1[[#This Row],[Total DW Consumption]]*0</f>
        <v>0</v>
      </c>
      <c r="AR2252" s="9">
        <f>SUM(Table1[[#This Row],[Total Elec Energy]:[Total DW Energy]])</f>
        <v>0</v>
      </c>
      <c r="AS2252" s="7">
        <f>IFERROR(Table1[[#This Row],[Total Building Energy (kBTU)]]/Table1[[#This Row],[Building Area]],0)</f>
        <v>0</v>
      </c>
    </row>
    <row r="2253" spans="1:45" x14ac:dyDescent="0.25">
      <c r="A2253" s="4">
        <v>43252</v>
      </c>
      <c r="B2253" t="s">
        <v>112</v>
      </c>
      <c r="C2253">
        <f>VLOOKUP(Table1[[#This Row],[Building]],Building_Areas,2,FALSE)</f>
        <v>32318</v>
      </c>
      <c r="E2253">
        <v>0</v>
      </c>
      <c r="F2253">
        <v>0</v>
      </c>
      <c r="G2253">
        <v>0</v>
      </c>
      <c r="AF2253" s="9">
        <f>SUMIF(Table1[[#Headers],[Steam Consumption]:[CHW Consumption_2]], "Elec*",D2253:AE2253)</f>
        <v>0</v>
      </c>
      <c r="AG2253" s="9">
        <f>SUMIF(Table1[[#Headers],[Steam Consumption]:[CHW Consumption_2]], "Gas*",D2253:AE2253)</f>
        <v>0</v>
      </c>
      <c r="AH2253" s="9">
        <f>SUMIF(Table1[[#Headers],[Steam Consumption]:[CHW Consumption_2]], "Steam*",D2253:AE2253)</f>
        <v>0</v>
      </c>
      <c r="AI2253" s="9">
        <f>SUMIF(Table1[[#Headers],[Steam Consumption]:[CHW Consumption_2]], "HW *",D2253:AE2253)</f>
        <v>0</v>
      </c>
      <c r="AJ2253" s="9">
        <f>SUMIF(Table1[[#Headers],[Steam Consumption]:[CHW Consumption_2]], "CHW*",D2253:AE2253)</f>
        <v>0</v>
      </c>
      <c r="AK2253" s="9">
        <f>SUMIF(Table1[[#Headers],[Steam Consumption]:[CHW Consumption_2]], "DW*",D2253:AE2253)</f>
        <v>0</v>
      </c>
      <c r="AL2253" s="9">
        <f>Table1[[#This Row],[Total Elec Consumption]]*3.412</f>
        <v>0</v>
      </c>
      <c r="AM2253" s="9">
        <f>Table1[[#This Row],[Total Gas Consumption]]*1</f>
        <v>0</v>
      </c>
      <c r="AN2253" s="9">
        <f>Table1[[#This Row],[Total Steam Consumption]]*950/1000</f>
        <v>0</v>
      </c>
      <c r="AO2253" s="9">
        <f>Table1[[#This Row],[Total HW Consumption]]</f>
        <v>0</v>
      </c>
      <c r="AP2253" s="9">
        <f>Table1[[#This Row],[Total CHW Consumption]]</f>
        <v>0</v>
      </c>
      <c r="AQ2253" s="9">
        <f>Table1[[#This Row],[Total DW Consumption]]*0</f>
        <v>0</v>
      </c>
      <c r="AR2253" s="9">
        <f>SUM(Table1[[#This Row],[Total Elec Energy]:[Total DW Energy]])</f>
        <v>0</v>
      </c>
      <c r="AS2253" s="7">
        <f>IFERROR(Table1[[#This Row],[Total Building Energy (kBTU)]]/Table1[[#This Row],[Building Area]],0)</f>
        <v>0</v>
      </c>
    </row>
    <row r="2254" spans="1:45" x14ac:dyDescent="0.25">
      <c r="A2254" s="4">
        <v>43282</v>
      </c>
      <c r="B2254" t="s">
        <v>112</v>
      </c>
      <c r="C2254">
        <f>VLOOKUP(Table1[[#This Row],[Building]],Building_Areas,2,FALSE)</f>
        <v>32318</v>
      </c>
      <c r="E2254">
        <v>0</v>
      </c>
      <c r="F2254">
        <v>0</v>
      </c>
      <c r="G2254">
        <v>0</v>
      </c>
      <c r="AF2254" s="9">
        <f>SUMIF(Table1[[#Headers],[Steam Consumption]:[CHW Consumption_2]], "Elec*",D2254:AE2254)</f>
        <v>0</v>
      </c>
      <c r="AG2254" s="9">
        <f>SUMIF(Table1[[#Headers],[Steam Consumption]:[CHW Consumption_2]], "Gas*",D2254:AE2254)</f>
        <v>0</v>
      </c>
      <c r="AH2254" s="9">
        <f>SUMIF(Table1[[#Headers],[Steam Consumption]:[CHW Consumption_2]], "Steam*",D2254:AE2254)</f>
        <v>0</v>
      </c>
      <c r="AI2254" s="9">
        <f>SUMIF(Table1[[#Headers],[Steam Consumption]:[CHW Consumption_2]], "HW *",D2254:AE2254)</f>
        <v>0</v>
      </c>
      <c r="AJ2254" s="9">
        <f>SUMIF(Table1[[#Headers],[Steam Consumption]:[CHW Consumption_2]], "CHW*",D2254:AE2254)</f>
        <v>0</v>
      </c>
      <c r="AK2254" s="9">
        <f>SUMIF(Table1[[#Headers],[Steam Consumption]:[CHW Consumption_2]], "DW*",D2254:AE2254)</f>
        <v>0</v>
      </c>
      <c r="AL2254" s="9">
        <f>Table1[[#This Row],[Total Elec Consumption]]*3.412</f>
        <v>0</v>
      </c>
      <c r="AM2254" s="9">
        <f>Table1[[#This Row],[Total Gas Consumption]]*1</f>
        <v>0</v>
      </c>
      <c r="AN2254" s="9">
        <f>Table1[[#This Row],[Total Steam Consumption]]*950/1000</f>
        <v>0</v>
      </c>
      <c r="AO2254" s="9">
        <f>Table1[[#This Row],[Total HW Consumption]]</f>
        <v>0</v>
      </c>
      <c r="AP2254" s="9">
        <f>Table1[[#This Row],[Total CHW Consumption]]</f>
        <v>0</v>
      </c>
      <c r="AQ2254" s="9">
        <f>Table1[[#This Row],[Total DW Consumption]]*0</f>
        <v>0</v>
      </c>
      <c r="AR2254" s="9">
        <f>SUM(Table1[[#This Row],[Total Elec Energy]:[Total DW Energy]])</f>
        <v>0</v>
      </c>
      <c r="AS2254" s="7">
        <f>IFERROR(Table1[[#This Row],[Total Building Energy (kBTU)]]/Table1[[#This Row],[Building Area]],0)</f>
        <v>0</v>
      </c>
    </row>
    <row r="2255" spans="1:45" x14ac:dyDescent="0.25">
      <c r="A2255" s="4">
        <v>43313</v>
      </c>
      <c r="B2255" t="s">
        <v>112</v>
      </c>
      <c r="C2255">
        <f>VLOOKUP(Table1[[#This Row],[Building]],Building_Areas,2,FALSE)</f>
        <v>32318</v>
      </c>
      <c r="E2255">
        <v>0</v>
      </c>
      <c r="F2255">
        <v>0</v>
      </c>
      <c r="G2255">
        <v>0</v>
      </c>
      <c r="AF2255" s="9">
        <f>SUMIF(Table1[[#Headers],[Steam Consumption]:[CHW Consumption_2]], "Elec*",D2255:AE2255)</f>
        <v>0</v>
      </c>
      <c r="AG2255" s="9">
        <f>SUMIF(Table1[[#Headers],[Steam Consumption]:[CHW Consumption_2]], "Gas*",D2255:AE2255)</f>
        <v>0</v>
      </c>
      <c r="AH2255" s="9">
        <f>SUMIF(Table1[[#Headers],[Steam Consumption]:[CHW Consumption_2]], "Steam*",D2255:AE2255)</f>
        <v>0</v>
      </c>
      <c r="AI2255" s="9">
        <f>SUMIF(Table1[[#Headers],[Steam Consumption]:[CHW Consumption_2]], "HW *",D2255:AE2255)</f>
        <v>0</v>
      </c>
      <c r="AJ2255" s="9">
        <f>SUMIF(Table1[[#Headers],[Steam Consumption]:[CHW Consumption_2]], "CHW*",D2255:AE2255)</f>
        <v>0</v>
      </c>
      <c r="AK2255" s="9">
        <f>SUMIF(Table1[[#Headers],[Steam Consumption]:[CHW Consumption_2]], "DW*",D2255:AE2255)</f>
        <v>0</v>
      </c>
      <c r="AL2255" s="9">
        <f>Table1[[#This Row],[Total Elec Consumption]]*3.412</f>
        <v>0</v>
      </c>
      <c r="AM2255" s="9">
        <f>Table1[[#This Row],[Total Gas Consumption]]*1</f>
        <v>0</v>
      </c>
      <c r="AN2255" s="9">
        <f>Table1[[#This Row],[Total Steam Consumption]]*950/1000</f>
        <v>0</v>
      </c>
      <c r="AO2255" s="9">
        <f>Table1[[#This Row],[Total HW Consumption]]</f>
        <v>0</v>
      </c>
      <c r="AP2255" s="9">
        <f>Table1[[#This Row],[Total CHW Consumption]]</f>
        <v>0</v>
      </c>
      <c r="AQ2255" s="9">
        <f>Table1[[#This Row],[Total DW Consumption]]*0</f>
        <v>0</v>
      </c>
      <c r="AR2255" s="9">
        <f>SUM(Table1[[#This Row],[Total Elec Energy]:[Total DW Energy]])</f>
        <v>0</v>
      </c>
      <c r="AS2255" s="7">
        <f>IFERROR(Table1[[#This Row],[Total Building Energy (kBTU)]]/Table1[[#This Row],[Building Area]],0)</f>
        <v>0</v>
      </c>
    </row>
    <row r="2256" spans="1:45" x14ac:dyDescent="0.25">
      <c r="A2256" s="4">
        <v>43344</v>
      </c>
      <c r="B2256" t="s">
        <v>112</v>
      </c>
      <c r="C2256">
        <f>VLOOKUP(Table1[[#This Row],[Building]],Building_Areas,2,FALSE)</f>
        <v>32318</v>
      </c>
      <c r="E2256">
        <v>0</v>
      </c>
      <c r="F2256">
        <v>0</v>
      </c>
      <c r="G2256">
        <v>0</v>
      </c>
      <c r="AF2256" s="9">
        <f>SUMIF(Table1[[#Headers],[Steam Consumption]:[CHW Consumption_2]], "Elec*",D2256:AE2256)</f>
        <v>0</v>
      </c>
      <c r="AG2256" s="9">
        <f>SUMIF(Table1[[#Headers],[Steam Consumption]:[CHW Consumption_2]], "Gas*",D2256:AE2256)</f>
        <v>0</v>
      </c>
      <c r="AH2256" s="9">
        <f>SUMIF(Table1[[#Headers],[Steam Consumption]:[CHW Consumption_2]], "Steam*",D2256:AE2256)</f>
        <v>0</v>
      </c>
      <c r="AI2256" s="9">
        <f>SUMIF(Table1[[#Headers],[Steam Consumption]:[CHW Consumption_2]], "HW *",D2256:AE2256)</f>
        <v>0</v>
      </c>
      <c r="AJ2256" s="9">
        <f>SUMIF(Table1[[#Headers],[Steam Consumption]:[CHW Consumption_2]], "CHW*",D2256:AE2256)</f>
        <v>0</v>
      </c>
      <c r="AK2256" s="9">
        <f>SUMIF(Table1[[#Headers],[Steam Consumption]:[CHW Consumption_2]], "DW*",D2256:AE2256)</f>
        <v>0</v>
      </c>
      <c r="AL2256" s="9">
        <f>Table1[[#This Row],[Total Elec Consumption]]*3.412</f>
        <v>0</v>
      </c>
      <c r="AM2256" s="9">
        <f>Table1[[#This Row],[Total Gas Consumption]]*1</f>
        <v>0</v>
      </c>
      <c r="AN2256" s="9">
        <f>Table1[[#This Row],[Total Steam Consumption]]*950/1000</f>
        <v>0</v>
      </c>
      <c r="AO2256" s="9">
        <f>Table1[[#This Row],[Total HW Consumption]]</f>
        <v>0</v>
      </c>
      <c r="AP2256" s="9">
        <f>Table1[[#This Row],[Total CHW Consumption]]</f>
        <v>0</v>
      </c>
      <c r="AQ2256" s="9">
        <f>Table1[[#This Row],[Total DW Consumption]]*0</f>
        <v>0</v>
      </c>
      <c r="AR2256" s="9">
        <f>SUM(Table1[[#This Row],[Total Elec Energy]:[Total DW Energy]])</f>
        <v>0</v>
      </c>
      <c r="AS2256" s="7">
        <f>IFERROR(Table1[[#This Row],[Total Building Energy (kBTU)]]/Table1[[#This Row],[Building Area]],0)</f>
        <v>0</v>
      </c>
    </row>
    <row r="2257" spans="1:45" x14ac:dyDescent="0.25">
      <c r="A2257" s="4">
        <v>43374</v>
      </c>
      <c r="B2257" t="s">
        <v>112</v>
      </c>
      <c r="C2257">
        <f>VLOOKUP(Table1[[#This Row],[Building]],Building_Areas,2,FALSE)</f>
        <v>32318</v>
      </c>
      <c r="E2257">
        <v>0</v>
      </c>
      <c r="F2257">
        <v>0</v>
      </c>
      <c r="G2257">
        <v>0</v>
      </c>
      <c r="AF2257" s="9">
        <f>SUMIF(Table1[[#Headers],[Steam Consumption]:[CHW Consumption_2]], "Elec*",D2257:AE2257)</f>
        <v>0</v>
      </c>
      <c r="AG2257" s="9">
        <f>SUMIF(Table1[[#Headers],[Steam Consumption]:[CHW Consumption_2]], "Gas*",D2257:AE2257)</f>
        <v>0</v>
      </c>
      <c r="AH2257" s="9">
        <f>SUMIF(Table1[[#Headers],[Steam Consumption]:[CHW Consumption_2]], "Steam*",D2257:AE2257)</f>
        <v>0</v>
      </c>
      <c r="AI2257" s="9">
        <f>SUMIF(Table1[[#Headers],[Steam Consumption]:[CHW Consumption_2]], "HW *",D2257:AE2257)</f>
        <v>0</v>
      </c>
      <c r="AJ2257" s="9">
        <f>SUMIF(Table1[[#Headers],[Steam Consumption]:[CHW Consumption_2]], "CHW*",D2257:AE2257)</f>
        <v>0</v>
      </c>
      <c r="AK2257" s="9">
        <f>SUMIF(Table1[[#Headers],[Steam Consumption]:[CHW Consumption_2]], "DW*",D2257:AE2257)</f>
        <v>0</v>
      </c>
      <c r="AL2257" s="9">
        <f>Table1[[#This Row],[Total Elec Consumption]]*3.412</f>
        <v>0</v>
      </c>
      <c r="AM2257" s="9">
        <f>Table1[[#This Row],[Total Gas Consumption]]*1</f>
        <v>0</v>
      </c>
      <c r="AN2257" s="9">
        <f>Table1[[#This Row],[Total Steam Consumption]]*950/1000</f>
        <v>0</v>
      </c>
      <c r="AO2257" s="9">
        <f>Table1[[#This Row],[Total HW Consumption]]</f>
        <v>0</v>
      </c>
      <c r="AP2257" s="9">
        <f>Table1[[#This Row],[Total CHW Consumption]]</f>
        <v>0</v>
      </c>
      <c r="AQ2257" s="9">
        <f>Table1[[#This Row],[Total DW Consumption]]*0</f>
        <v>0</v>
      </c>
      <c r="AR2257" s="9">
        <f>SUM(Table1[[#This Row],[Total Elec Energy]:[Total DW Energy]])</f>
        <v>0</v>
      </c>
      <c r="AS2257" s="7">
        <f>IFERROR(Table1[[#This Row],[Total Building Energy (kBTU)]]/Table1[[#This Row],[Building Area]],0)</f>
        <v>0</v>
      </c>
    </row>
    <row r="2258" spans="1:45" x14ac:dyDescent="0.25">
      <c r="A2258" s="4">
        <v>43405</v>
      </c>
      <c r="B2258" t="s">
        <v>112</v>
      </c>
      <c r="C2258">
        <f>VLOOKUP(Table1[[#This Row],[Building]],Building_Areas,2,FALSE)</f>
        <v>32318</v>
      </c>
      <c r="E2258">
        <v>0</v>
      </c>
      <c r="F2258">
        <v>0</v>
      </c>
      <c r="G2258">
        <v>0</v>
      </c>
      <c r="AF2258" s="9">
        <f>SUMIF(Table1[[#Headers],[Steam Consumption]:[CHW Consumption_2]], "Elec*",D2258:AE2258)</f>
        <v>0</v>
      </c>
      <c r="AG2258" s="9">
        <f>SUMIF(Table1[[#Headers],[Steam Consumption]:[CHW Consumption_2]], "Gas*",D2258:AE2258)</f>
        <v>0</v>
      </c>
      <c r="AH2258" s="9">
        <f>SUMIF(Table1[[#Headers],[Steam Consumption]:[CHW Consumption_2]], "Steam*",D2258:AE2258)</f>
        <v>0</v>
      </c>
      <c r="AI2258" s="9">
        <f>SUMIF(Table1[[#Headers],[Steam Consumption]:[CHW Consumption_2]], "HW *",D2258:AE2258)</f>
        <v>0</v>
      </c>
      <c r="AJ2258" s="9">
        <f>SUMIF(Table1[[#Headers],[Steam Consumption]:[CHW Consumption_2]], "CHW*",D2258:AE2258)</f>
        <v>0</v>
      </c>
      <c r="AK2258" s="9">
        <f>SUMIF(Table1[[#Headers],[Steam Consumption]:[CHW Consumption_2]], "DW*",D2258:AE2258)</f>
        <v>0</v>
      </c>
      <c r="AL2258" s="9">
        <f>Table1[[#This Row],[Total Elec Consumption]]*3.412</f>
        <v>0</v>
      </c>
      <c r="AM2258" s="9">
        <f>Table1[[#This Row],[Total Gas Consumption]]*1</f>
        <v>0</v>
      </c>
      <c r="AN2258" s="9">
        <f>Table1[[#This Row],[Total Steam Consumption]]*950/1000</f>
        <v>0</v>
      </c>
      <c r="AO2258" s="9">
        <f>Table1[[#This Row],[Total HW Consumption]]</f>
        <v>0</v>
      </c>
      <c r="AP2258" s="9">
        <f>Table1[[#This Row],[Total CHW Consumption]]</f>
        <v>0</v>
      </c>
      <c r="AQ2258" s="9">
        <f>Table1[[#This Row],[Total DW Consumption]]*0</f>
        <v>0</v>
      </c>
      <c r="AR2258" s="9">
        <f>SUM(Table1[[#This Row],[Total Elec Energy]:[Total DW Energy]])</f>
        <v>0</v>
      </c>
      <c r="AS2258" s="7">
        <f>IFERROR(Table1[[#This Row],[Total Building Energy (kBTU)]]/Table1[[#This Row],[Building Area]],0)</f>
        <v>0</v>
      </c>
    </row>
    <row r="2259" spans="1:45" x14ac:dyDescent="0.25">
      <c r="A2259" s="4">
        <v>43435</v>
      </c>
      <c r="B2259" t="s">
        <v>112</v>
      </c>
      <c r="C2259">
        <f>VLOOKUP(Table1[[#This Row],[Building]],Building_Areas,2,FALSE)</f>
        <v>32318</v>
      </c>
      <c r="E2259">
        <v>0</v>
      </c>
      <c r="F2259">
        <v>0</v>
      </c>
      <c r="G2259">
        <v>0</v>
      </c>
      <c r="AF2259" s="9">
        <f>SUMIF(Table1[[#Headers],[Steam Consumption]:[CHW Consumption_2]], "Elec*",D2259:AE2259)</f>
        <v>0</v>
      </c>
      <c r="AG2259" s="9">
        <f>SUMIF(Table1[[#Headers],[Steam Consumption]:[CHW Consumption_2]], "Gas*",D2259:AE2259)</f>
        <v>0</v>
      </c>
      <c r="AH2259" s="9">
        <f>SUMIF(Table1[[#Headers],[Steam Consumption]:[CHW Consumption_2]], "Steam*",D2259:AE2259)</f>
        <v>0</v>
      </c>
      <c r="AI2259" s="9">
        <f>SUMIF(Table1[[#Headers],[Steam Consumption]:[CHW Consumption_2]], "HW *",D2259:AE2259)</f>
        <v>0</v>
      </c>
      <c r="AJ2259" s="9">
        <f>SUMIF(Table1[[#Headers],[Steam Consumption]:[CHW Consumption_2]], "CHW*",D2259:AE2259)</f>
        <v>0</v>
      </c>
      <c r="AK2259" s="9">
        <f>SUMIF(Table1[[#Headers],[Steam Consumption]:[CHW Consumption_2]], "DW*",D2259:AE2259)</f>
        <v>0</v>
      </c>
      <c r="AL2259" s="9">
        <f>Table1[[#This Row],[Total Elec Consumption]]*3.412</f>
        <v>0</v>
      </c>
      <c r="AM2259" s="9">
        <f>Table1[[#This Row],[Total Gas Consumption]]*1</f>
        <v>0</v>
      </c>
      <c r="AN2259" s="9">
        <f>Table1[[#This Row],[Total Steam Consumption]]*950/1000</f>
        <v>0</v>
      </c>
      <c r="AO2259" s="9">
        <f>Table1[[#This Row],[Total HW Consumption]]</f>
        <v>0</v>
      </c>
      <c r="AP2259" s="9">
        <f>Table1[[#This Row],[Total CHW Consumption]]</f>
        <v>0</v>
      </c>
      <c r="AQ2259" s="9">
        <f>Table1[[#This Row],[Total DW Consumption]]*0</f>
        <v>0</v>
      </c>
      <c r="AR2259" s="9">
        <f>SUM(Table1[[#This Row],[Total Elec Energy]:[Total DW Energy]])</f>
        <v>0</v>
      </c>
      <c r="AS2259" s="7">
        <f>IFERROR(Table1[[#This Row],[Total Building Energy (kBTU)]]/Table1[[#This Row],[Building Area]],0)</f>
        <v>0</v>
      </c>
    </row>
    <row r="2260" spans="1:45" x14ac:dyDescent="0.25">
      <c r="A2260" s="4">
        <v>43466</v>
      </c>
      <c r="B2260" t="s">
        <v>112</v>
      </c>
      <c r="C2260">
        <f>VLOOKUP(Table1[[#This Row],[Building]],Building_Areas,2,FALSE)</f>
        <v>32318</v>
      </c>
      <c r="E2260">
        <v>0</v>
      </c>
      <c r="F2260">
        <v>0</v>
      </c>
      <c r="G2260">
        <v>0</v>
      </c>
      <c r="AF2260" s="9">
        <f>SUMIF(Table1[[#Headers],[Steam Consumption]:[CHW Consumption_2]], "Elec*",D2260:AE2260)</f>
        <v>0</v>
      </c>
      <c r="AG2260" s="9">
        <f>SUMIF(Table1[[#Headers],[Steam Consumption]:[CHW Consumption_2]], "Gas*",D2260:AE2260)</f>
        <v>0</v>
      </c>
      <c r="AH2260" s="9">
        <f>SUMIF(Table1[[#Headers],[Steam Consumption]:[CHW Consumption_2]], "Steam*",D2260:AE2260)</f>
        <v>0</v>
      </c>
      <c r="AI2260" s="9">
        <f>SUMIF(Table1[[#Headers],[Steam Consumption]:[CHW Consumption_2]], "HW *",D2260:AE2260)</f>
        <v>0</v>
      </c>
      <c r="AJ2260" s="9">
        <f>SUMIF(Table1[[#Headers],[Steam Consumption]:[CHW Consumption_2]], "CHW*",D2260:AE2260)</f>
        <v>0</v>
      </c>
      <c r="AK2260" s="9">
        <f>SUMIF(Table1[[#Headers],[Steam Consumption]:[CHW Consumption_2]], "DW*",D2260:AE2260)</f>
        <v>0</v>
      </c>
      <c r="AL2260" s="9">
        <f>Table1[[#This Row],[Total Elec Consumption]]*3.412</f>
        <v>0</v>
      </c>
      <c r="AM2260" s="9">
        <f>Table1[[#This Row],[Total Gas Consumption]]*1</f>
        <v>0</v>
      </c>
      <c r="AN2260" s="9">
        <f>Table1[[#This Row],[Total Steam Consumption]]*950/1000</f>
        <v>0</v>
      </c>
      <c r="AO2260" s="9">
        <f>Table1[[#This Row],[Total HW Consumption]]</f>
        <v>0</v>
      </c>
      <c r="AP2260" s="9">
        <f>Table1[[#This Row],[Total CHW Consumption]]</f>
        <v>0</v>
      </c>
      <c r="AQ2260" s="9">
        <f>Table1[[#This Row],[Total DW Consumption]]*0</f>
        <v>0</v>
      </c>
      <c r="AR2260" s="9">
        <f>SUM(Table1[[#This Row],[Total Elec Energy]:[Total DW Energy]])</f>
        <v>0</v>
      </c>
      <c r="AS2260" s="7">
        <f>IFERROR(Table1[[#This Row],[Total Building Energy (kBTU)]]/Table1[[#This Row],[Building Area]],0)</f>
        <v>0</v>
      </c>
    </row>
    <row r="2261" spans="1:45" x14ac:dyDescent="0.25">
      <c r="A2261" s="4">
        <v>43497</v>
      </c>
      <c r="B2261" t="s">
        <v>112</v>
      </c>
      <c r="C2261">
        <f>VLOOKUP(Table1[[#This Row],[Building]],Building_Areas,2,FALSE)</f>
        <v>32318</v>
      </c>
      <c r="E2261">
        <v>0</v>
      </c>
      <c r="F2261">
        <v>0</v>
      </c>
      <c r="G2261">
        <v>0</v>
      </c>
      <c r="AF2261" s="9">
        <f>SUMIF(Table1[[#Headers],[Steam Consumption]:[CHW Consumption_2]], "Elec*",D2261:AE2261)</f>
        <v>0</v>
      </c>
      <c r="AG2261" s="9">
        <f>SUMIF(Table1[[#Headers],[Steam Consumption]:[CHW Consumption_2]], "Gas*",D2261:AE2261)</f>
        <v>0</v>
      </c>
      <c r="AH2261" s="9">
        <f>SUMIF(Table1[[#Headers],[Steam Consumption]:[CHW Consumption_2]], "Steam*",D2261:AE2261)</f>
        <v>0</v>
      </c>
      <c r="AI2261" s="9">
        <f>SUMIF(Table1[[#Headers],[Steam Consumption]:[CHW Consumption_2]], "HW *",D2261:AE2261)</f>
        <v>0</v>
      </c>
      <c r="AJ2261" s="9">
        <f>SUMIF(Table1[[#Headers],[Steam Consumption]:[CHW Consumption_2]], "CHW*",D2261:AE2261)</f>
        <v>0</v>
      </c>
      <c r="AK2261" s="9">
        <f>SUMIF(Table1[[#Headers],[Steam Consumption]:[CHW Consumption_2]], "DW*",D2261:AE2261)</f>
        <v>0</v>
      </c>
      <c r="AL2261" s="9">
        <f>Table1[[#This Row],[Total Elec Consumption]]*3.412</f>
        <v>0</v>
      </c>
      <c r="AM2261" s="9">
        <f>Table1[[#This Row],[Total Gas Consumption]]*1</f>
        <v>0</v>
      </c>
      <c r="AN2261" s="9">
        <f>Table1[[#This Row],[Total Steam Consumption]]*950/1000</f>
        <v>0</v>
      </c>
      <c r="AO2261" s="9">
        <f>Table1[[#This Row],[Total HW Consumption]]</f>
        <v>0</v>
      </c>
      <c r="AP2261" s="9">
        <f>Table1[[#This Row],[Total CHW Consumption]]</f>
        <v>0</v>
      </c>
      <c r="AQ2261" s="9">
        <f>Table1[[#This Row],[Total DW Consumption]]*0</f>
        <v>0</v>
      </c>
      <c r="AR2261" s="9">
        <f>SUM(Table1[[#This Row],[Total Elec Energy]:[Total DW Energy]])</f>
        <v>0</v>
      </c>
      <c r="AS2261" s="7">
        <f>IFERROR(Table1[[#This Row],[Total Building Energy (kBTU)]]/Table1[[#This Row],[Building Area]],0)</f>
        <v>0</v>
      </c>
    </row>
    <row r="2262" spans="1:45" x14ac:dyDescent="0.25">
      <c r="A2262" s="4">
        <v>43525</v>
      </c>
      <c r="B2262" t="s">
        <v>112</v>
      </c>
      <c r="C2262">
        <f>VLOOKUP(Table1[[#This Row],[Building]],Building_Areas,2,FALSE)</f>
        <v>32318</v>
      </c>
      <c r="E2262">
        <v>0</v>
      </c>
      <c r="F2262">
        <v>0</v>
      </c>
      <c r="G2262">
        <v>0</v>
      </c>
      <c r="AF2262" s="9">
        <f>SUMIF(Table1[[#Headers],[Steam Consumption]:[CHW Consumption_2]], "Elec*",D2262:AE2262)</f>
        <v>0</v>
      </c>
      <c r="AG2262" s="9">
        <f>SUMIF(Table1[[#Headers],[Steam Consumption]:[CHW Consumption_2]], "Gas*",D2262:AE2262)</f>
        <v>0</v>
      </c>
      <c r="AH2262" s="9">
        <f>SUMIF(Table1[[#Headers],[Steam Consumption]:[CHW Consumption_2]], "Steam*",D2262:AE2262)</f>
        <v>0</v>
      </c>
      <c r="AI2262" s="9">
        <f>SUMIF(Table1[[#Headers],[Steam Consumption]:[CHW Consumption_2]], "HW *",D2262:AE2262)</f>
        <v>0</v>
      </c>
      <c r="AJ2262" s="9">
        <f>SUMIF(Table1[[#Headers],[Steam Consumption]:[CHW Consumption_2]], "CHW*",D2262:AE2262)</f>
        <v>0</v>
      </c>
      <c r="AK2262" s="9">
        <f>SUMIF(Table1[[#Headers],[Steam Consumption]:[CHW Consumption_2]], "DW*",D2262:AE2262)</f>
        <v>0</v>
      </c>
      <c r="AL2262" s="9">
        <f>Table1[[#This Row],[Total Elec Consumption]]*3.412</f>
        <v>0</v>
      </c>
      <c r="AM2262" s="9">
        <f>Table1[[#This Row],[Total Gas Consumption]]*1</f>
        <v>0</v>
      </c>
      <c r="AN2262" s="9">
        <f>Table1[[#This Row],[Total Steam Consumption]]*950/1000</f>
        <v>0</v>
      </c>
      <c r="AO2262" s="9">
        <f>Table1[[#This Row],[Total HW Consumption]]</f>
        <v>0</v>
      </c>
      <c r="AP2262" s="9">
        <f>Table1[[#This Row],[Total CHW Consumption]]</f>
        <v>0</v>
      </c>
      <c r="AQ2262" s="9">
        <f>Table1[[#This Row],[Total DW Consumption]]*0</f>
        <v>0</v>
      </c>
      <c r="AR2262" s="9">
        <f>SUM(Table1[[#This Row],[Total Elec Energy]:[Total DW Energy]])</f>
        <v>0</v>
      </c>
      <c r="AS2262" s="7">
        <f>IFERROR(Table1[[#This Row],[Total Building Energy (kBTU)]]/Table1[[#This Row],[Building Area]],0)</f>
        <v>0</v>
      </c>
    </row>
    <row r="2263" spans="1:45" x14ac:dyDescent="0.25">
      <c r="A2263" s="4">
        <v>43556</v>
      </c>
      <c r="B2263" t="s">
        <v>112</v>
      </c>
      <c r="C2263">
        <f>VLOOKUP(Table1[[#This Row],[Building]],Building_Areas,2,FALSE)</f>
        <v>32318</v>
      </c>
      <c r="E2263">
        <v>0</v>
      </c>
      <c r="F2263">
        <v>0</v>
      </c>
      <c r="G2263">
        <v>0</v>
      </c>
      <c r="AF2263" s="9">
        <f>SUMIF(Table1[[#Headers],[Steam Consumption]:[CHW Consumption_2]], "Elec*",D2263:AE2263)</f>
        <v>0</v>
      </c>
      <c r="AG2263" s="9">
        <f>SUMIF(Table1[[#Headers],[Steam Consumption]:[CHW Consumption_2]], "Gas*",D2263:AE2263)</f>
        <v>0</v>
      </c>
      <c r="AH2263" s="9">
        <f>SUMIF(Table1[[#Headers],[Steam Consumption]:[CHW Consumption_2]], "Steam*",D2263:AE2263)</f>
        <v>0</v>
      </c>
      <c r="AI2263" s="9">
        <f>SUMIF(Table1[[#Headers],[Steam Consumption]:[CHW Consumption_2]], "HW *",D2263:AE2263)</f>
        <v>0</v>
      </c>
      <c r="AJ2263" s="9">
        <f>SUMIF(Table1[[#Headers],[Steam Consumption]:[CHW Consumption_2]], "CHW*",D2263:AE2263)</f>
        <v>0</v>
      </c>
      <c r="AK2263" s="9">
        <f>SUMIF(Table1[[#Headers],[Steam Consumption]:[CHW Consumption_2]], "DW*",D2263:AE2263)</f>
        <v>0</v>
      </c>
      <c r="AL2263" s="9">
        <f>Table1[[#This Row],[Total Elec Consumption]]*3.412</f>
        <v>0</v>
      </c>
      <c r="AM2263" s="9">
        <f>Table1[[#This Row],[Total Gas Consumption]]*1</f>
        <v>0</v>
      </c>
      <c r="AN2263" s="9">
        <f>Table1[[#This Row],[Total Steam Consumption]]*950/1000</f>
        <v>0</v>
      </c>
      <c r="AO2263" s="9">
        <f>Table1[[#This Row],[Total HW Consumption]]</f>
        <v>0</v>
      </c>
      <c r="AP2263" s="9">
        <f>Table1[[#This Row],[Total CHW Consumption]]</f>
        <v>0</v>
      </c>
      <c r="AQ2263" s="9">
        <f>Table1[[#This Row],[Total DW Consumption]]*0</f>
        <v>0</v>
      </c>
      <c r="AR2263" s="9">
        <f>SUM(Table1[[#This Row],[Total Elec Energy]:[Total DW Energy]])</f>
        <v>0</v>
      </c>
      <c r="AS2263" s="7">
        <f>IFERROR(Table1[[#This Row],[Total Building Energy (kBTU)]]/Table1[[#This Row],[Building Area]],0)</f>
        <v>0</v>
      </c>
    </row>
    <row r="2264" spans="1:45" x14ac:dyDescent="0.25">
      <c r="A2264" s="4">
        <v>43586</v>
      </c>
      <c r="B2264" t="s">
        <v>112</v>
      </c>
      <c r="C2264">
        <f>VLOOKUP(Table1[[#This Row],[Building]],Building_Areas,2,FALSE)</f>
        <v>32318</v>
      </c>
      <c r="E2264">
        <v>0</v>
      </c>
      <c r="F2264">
        <v>0</v>
      </c>
      <c r="G2264">
        <v>0</v>
      </c>
      <c r="AF2264" s="9">
        <f>SUMIF(Table1[[#Headers],[Steam Consumption]:[CHW Consumption_2]], "Elec*",D2264:AE2264)</f>
        <v>0</v>
      </c>
      <c r="AG2264" s="9">
        <f>SUMIF(Table1[[#Headers],[Steam Consumption]:[CHW Consumption_2]], "Gas*",D2264:AE2264)</f>
        <v>0</v>
      </c>
      <c r="AH2264" s="9">
        <f>SUMIF(Table1[[#Headers],[Steam Consumption]:[CHW Consumption_2]], "Steam*",D2264:AE2264)</f>
        <v>0</v>
      </c>
      <c r="AI2264" s="9">
        <f>SUMIF(Table1[[#Headers],[Steam Consumption]:[CHW Consumption_2]], "HW *",D2264:AE2264)</f>
        <v>0</v>
      </c>
      <c r="AJ2264" s="9">
        <f>SUMIF(Table1[[#Headers],[Steam Consumption]:[CHW Consumption_2]], "CHW*",D2264:AE2264)</f>
        <v>0</v>
      </c>
      <c r="AK2264" s="9">
        <f>SUMIF(Table1[[#Headers],[Steam Consumption]:[CHW Consumption_2]], "DW*",D2264:AE2264)</f>
        <v>0</v>
      </c>
      <c r="AL2264" s="9">
        <f>Table1[[#This Row],[Total Elec Consumption]]*3.412</f>
        <v>0</v>
      </c>
      <c r="AM2264" s="9">
        <f>Table1[[#This Row],[Total Gas Consumption]]*1</f>
        <v>0</v>
      </c>
      <c r="AN2264" s="9">
        <f>Table1[[#This Row],[Total Steam Consumption]]*950/1000</f>
        <v>0</v>
      </c>
      <c r="AO2264" s="9">
        <f>Table1[[#This Row],[Total HW Consumption]]</f>
        <v>0</v>
      </c>
      <c r="AP2264" s="9">
        <f>Table1[[#This Row],[Total CHW Consumption]]</f>
        <v>0</v>
      </c>
      <c r="AQ2264" s="9">
        <f>Table1[[#This Row],[Total DW Consumption]]*0</f>
        <v>0</v>
      </c>
      <c r="AR2264" s="9">
        <f>SUM(Table1[[#This Row],[Total Elec Energy]:[Total DW Energy]])</f>
        <v>0</v>
      </c>
      <c r="AS2264" s="7">
        <f>IFERROR(Table1[[#This Row],[Total Building Energy (kBTU)]]/Table1[[#This Row],[Building Area]],0)</f>
        <v>0</v>
      </c>
    </row>
    <row r="2265" spans="1:45" x14ac:dyDescent="0.25">
      <c r="A2265" s="4">
        <v>43617</v>
      </c>
      <c r="B2265" t="s">
        <v>112</v>
      </c>
      <c r="C2265">
        <f>VLOOKUP(Table1[[#This Row],[Building]],Building_Areas,2,FALSE)</f>
        <v>32318</v>
      </c>
      <c r="E2265">
        <v>0</v>
      </c>
      <c r="F2265">
        <v>0</v>
      </c>
      <c r="G2265">
        <v>0</v>
      </c>
      <c r="AF2265" s="9">
        <f>SUMIF(Table1[[#Headers],[Steam Consumption]:[CHW Consumption_2]], "Elec*",D2265:AE2265)</f>
        <v>0</v>
      </c>
      <c r="AG2265" s="9">
        <f>SUMIF(Table1[[#Headers],[Steam Consumption]:[CHW Consumption_2]], "Gas*",D2265:AE2265)</f>
        <v>0</v>
      </c>
      <c r="AH2265" s="9">
        <f>SUMIF(Table1[[#Headers],[Steam Consumption]:[CHW Consumption_2]], "Steam*",D2265:AE2265)</f>
        <v>0</v>
      </c>
      <c r="AI2265" s="9">
        <f>SUMIF(Table1[[#Headers],[Steam Consumption]:[CHW Consumption_2]], "HW *",D2265:AE2265)</f>
        <v>0</v>
      </c>
      <c r="AJ2265" s="9">
        <f>SUMIF(Table1[[#Headers],[Steam Consumption]:[CHW Consumption_2]], "CHW*",D2265:AE2265)</f>
        <v>0</v>
      </c>
      <c r="AK2265" s="9">
        <f>SUMIF(Table1[[#Headers],[Steam Consumption]:[CHW Consumption_2]], "DW*",D2265:AE2265)</f>
        <v>0</v>
      </c>
      <c r="AL2265" s="9">
        <f>Table1[[#This Row],[Total Elec Consumption]]*3.412</f>
        <v>0</v>
      </c>
      <c r="AM2265" s="9">
        <f>Table1[[#This Row],[Total Gas Consumption]]*1</f>
        <v>0</v>
      </c>
      <c r="AN2265" s="9">
        <f>Table1[[#This Row],[Total Steam Consumption]]*950/1000</f>
        <v>0</v>
      </c>
      <c r="AO2265" s="9">
        <f>Table1[[#This Row],[Total HW Consumption]]</f>
        <v>0</v>
      </c>
      <c r="AP2265" s="9">
        <f>Table1[[#This Row],[Total CHW Consumption]]</f>
        <v>0</v>
      </c>
      <c r="AQ2265" s="9">
        <f>Table1[[#This Row],[Total DW Consumption]]*0</f>
        <v>0</v>
      </c>
      <c r="AR2265" s="9">
        <f>SUM(Table1[[#This Row],[Total Elec Energy]:[Total DW Energy]])</f>
        <v>0</v>
      </c>
      <c r="AS2265" s="7">
        <f>IFERROR(Table1[[#This Row],[Total Building Energy (kBTU)]]/Table1[[#This Row],[Building Area]],0)</f>
        <v>0</v>
      </c>
    </row>
    <row r="2266" spans="1:45" x14ac:dyDescent="0.25">
      <c r="A2266" s="4">
        <v>43647</v>
      </c>
      <c r="B2266" t="s">
        <v>112</v>
      </c>
      <c r="C2266">
        <f>VLOOKUP(Table1[[#This Row],[Building]],Building_Areas,2,FALSE)</f>
        <v>32318</v>
      </c>
      <c r="E2266">
        <v>0</v>
      </c>
      <c r="F2266">
        <v>0</v>
      </c>
      <c r="G2266">
        <v>0</v>
      </c>
      <c r="AF2266" s="9">
        <f>SUMIF(Table1[[#Headers],[Steam Consumption]:[CHW Consumption_2]], "Elec*",D2266:AE2266)</f>
        <v>0</v>
      </c>
      <c r="AG2266" s="9">
        <f>SUMIF(Table1[[#Headers],[Steam Consumption]:[CHW Consumption_2]], "Gas*",D2266:AE2266)</f>
        <v>0</v>
      </c>
      <c r="AH2266" s="9">
        <f>SUMIF(Table1[[#Headers],[Steam Consumption]:[CHW Consumption_2]], "Steam*",D2266:AE2266)</f>
        <v>0</v>
      </c>
      <c r="AI2266" s="9">
        <f>SUMIF(Table1[[#Headers],[Steam Consumption]:[CHW Consumption_2]], "HW *",D2266:AE2266)</f>
        <v>0</v>
      </c>
      <c r="AJ2266" s="9">
        <f>SUMIF(Table1[[#Headers],[Steam Consumption]:[CHW Consumption_2]], "CHW*",D2266:AE2266)</f>
        <v>0</v>
      </c>
      <c r="AK2266" s="9">
        <f>SUMIF(Table1[[#Headers],[Steam Consumption]:[CHW Consumption_2]], "DW*",D2266:AE2266)</f>
        <v>0</v>
      </c>
      <c r="AL2266" s="9">
        <f>Table1[[#This Row],[Total Elec Consumption]]*3.412</f>
        <v>0</v>
      </c>
      <c r="AM2266" s="9">
        <f>Table1[[#This Row],[Total Gas Consumption]]*1</f>
        <v>0</v>
      </c>
      <c r="AN2266" s="9">
        <f>Table1[[#This Row],[Total Steam Consumption]]*950/1000</f>
        <v>0</v>
      </c>
      <c r="AO2266" s="9">
        <f>Table1[[#This Row],[Total HW Consumption]]</f>
        <v>0</v>
      </c>
      <c r="AP2266" s="9">
        <f>Table1[[#This Row],[Total CHW Consumption]]</f>
        <v>0</v>
      </c>
      <c r="AQ2266" s="9">
        <f>Table1[[#This Row],[Total DW Consumption]]*0</f>
        <v>0</v>
      </c>
      <c r="AR2266" s="9">
        <f>SUM(Table1[[#This Row],[Total Elec Energy]:[Total DW Energy]])</f>
        <v>0</v>
      </c>
      <c r="AS2266" s="7">
        <f>IFERROR(Table1[[#This Row],[Total Building Energy (kBTU)]]/Table1[[#This Row],[Building Area]],0)</f>
        <v>0</v>
      </c>
    </row>
    <row r="2267" spans="1:45" x14ac:dyDescent="0.25">
      <c r="A2267" s="4">
        <v>43678</v>
      </c>
      <c r="B2267" t="s">
        <v>112</v>
      </c>
      <c r="C2267">
        <f>VLOOKUP(Table1[[#This Row],[Building]],Building_Areas,2,FALSE)</f>
        <v>32318</v>
      </c>
      <c r="E2267">
        <v>0</v>
      </c>
      <c r="F2267">
        <v>0</v>
      </c>
      <c r="G2267">
        <v>0</v>
      </c>
      <c r="AF2267" s="9">
        <f>SUMIF(Table1[[#Headers],[Steam Consumption]:[CHW Consumption_2]], "Elec*",D2267:AE2267)</f>
        <v>0</v>
      </c>
      <c r="AG2267" s="9">
        <f>SUMIF(Table1[[#Headers],[Steam Consumption]:[CHW Consumption_2]], "Gas*",D2267:AE2267)</f>
        <v>0</v>
      </c>
      <c r="AH2267" s="9">
        <f>SUMIF(Table1[[#Headers],[Steam Consumption]:[CHW Consumption_2]], "Steam*",D2267:AE2267)</f>
        <v>0</v>
      </c>
      <c r="AI2267" s="9">
        <f>SUMIF(Table1[[#Headers],[Steam Consumption]:[CHW Consumption_2]], "HW *",D2267:AE2267)</f>
        <v>0</v>
      </c>
      <c r="AJ2267" s="9">
        <f>SUMIF(Table1[[#Headers],[Steam Consumption]:[CHW Consumption_2]], "CHW*",D2267:AE2267)</f>
        <v>0</v>
      </c>
      <c r="AK2267" s="9">
        <f>SUMIF(Table1[[#Headers],[Steam Consumption]:[CHW Consumption_2]], "DW*",D2267:AE2267)</f>
        <v>0</v>
      </c>
      <c r="AL2267" s="9">
        <f>Table1[[#This Row],[Total Elec Consumption]]*3.412</f>
        <v>0</v>
      </c>
      <c r="AM2267" s="9">
        <f>Table1[[#This Row],[Total Gas Consumption]]*1</f>
        <v>0</v>
      </c>
      <c r="AN2267" s="9">
        <f>Table1[[#This Row],[Total Steam Consumption]]*950/1000</f>
        <v>0</v>
      </c>
      <c r="AO2267" s="9">
        <f>Table1[[#This Row],[Total HW Consumption]]</f>
        <v>0</v>
      </c>
      <c r="AP2267" s="9">
        <f>Table1[[#This Row],[Total CHW Consumption]]</f>
        <v>0</v>
      </c>
      <c r="AQ2267" s="9">
        <f>Table1[[#This Row],[Total DW Consumption]]*0</f>
        <v>0</v>
      </c>
      <c r="AR2267" s="9">
        <f>SUM(Table1[[#This Row],[Total Elec Energy]:[Total DW Energy]])</f>
        <v>0</v>
      </c>
      <c r="AS2267" s="7">
        <f>IFERROR(Table1[[#This Row],[Total Building Energy (kBTU)]]/Table1[[#This Row],[Building Area]],0)</f>
        <v>0</v>
      </c>
    </row>
    <row r="2268" spans="1:45" x14ac:dyDescent="0.25">
      <c r="A2268" s="4">
        <v>43709</v>
      </c>
      <c r="B2268" t="s">
        <v>112</v>
      </c>
      <c r="C2268">
        <f>VLOOKUP(Table1[[#This Row],[Building]],Building_Areas,2,FALSE)</f>
        <v>32318</v>
      </c>
      <c r="E2268">
        <v>0</v>
      </c>
      <c r="F2268">
        <v>0</v>
      </c>
      <c r="G2268">
        <v>0</v>
      </c>
      <c r="AF2268" s="9">
        <f>SUMIF(Table1[[#Headers],[Steam Consumption]:[CHW Consumption_2]], "Elec*",D2268:AE2268)</f>
        <v>0</v>
      </c>
      <c r="AG2268" s="9">
        <f>SUMIF(Table1[[#Headers],[Steam Consumption]:[CHW Consumption_2]], "Gas*",D2268:AE2268)</f>
        <v>0</v>
      </c>
      <c r="AH2268" s="9">
        <f>SUMIF(Table1[[#Headers],[Steam Consumption]:[CHW Consumption_2]], "Steam*",D2268:AE2268)</f>
        <v>0</v>
      </c>
      <c r="AI2268" s="9">
        <f>SUMIF(Table1[[#Headers],[Steam Consumption]:[CHW Consumption_2]], "HW *",D2268:AE2268)</f>
        <v>0</v>
      </c>
      <c r="AJ2268" s="9">
        <f>SUMIF(Table1[[#Headers],[Steam Consumption]:[CHW Consumption_2]], "CHW*",D2268:AE2268)</f>
        <v>0</v>
      </c>
      <c r="AK2268" s="9">
        <f>SUMIF(Table1[[#Headers],[Steam Consumption]:[CHW Consumption_2]], "DW*",D2268:AE2268)</f>
        <v>0</v>
      </c>
      <c r="AL2268" s="9">
        <f>Table1[[#This Row],[Total Elec Consumption]]*3.412</f>
        <v>0</v>
      </c>
      <c r="AM2268" s="9">
        <f>Table1[[#This Row],[Total Gas Consumption]]*1</f>
        <v>0</v>
      </c>
      <c r="AN2268" s="9">
        <f>Table1[[#This Row],[Total Steam Consumption]]*950/1000</f>
        <v>0</v>
      </c>
      <c r="AO2268" s="9">
        <f>Table1[[#This Row],[Total HW Consumption]]</f>
        <v>0</v>
      </c>
      <c r="AP2268" s="9">
        <f>Table1[[#This Row],[Total CHW Consumption]]</f>
        <v>0</v>
      </c>
      <c r="AQ2268" s="9">
        <f>Table1[[#This Row],[Total DW Consumption]]*0</f>
        <v>0</v>
      </c>
      <c r="AR2268" s="9">
        <f>SUM(Table1[[#This Row],[Total Elec Energy]:[Total DW Energy]])</f>
        <v>0</v>
      </c>
      <c r="AS2268" s="7">
        <f>IFERROR(Table1[[#This Row],[Total Building Energy (kBTU)]]/Table1[[#This Row],[Building Area]],0)</f>
        <v>0</v>
      </c>
    </row>
    <row r="2269" spans="1:45" x14ac:dyDescent="0.25">
      <c r="A2269" s="4">
        <v>43739</v>
      </c>
      <c r="B2269" t="s">
        <v>112</v>
      </c>
      <c r="C2269">
        <f>VLOOKUP(Table1[[#This Row],[Building]],Building_Areas,2,FALSE)</f>
        <v>32318</v>
      </c>
      <c r="E2269">
        <v>0</v>
      </c>
      <c r="F2269">
        <v>0</v>
      </c>
      <c r="G2269">
        <v>0</v>
      </c>
      <c r="AF2269" s="9">
        <f>SUMIF(Table1[[#Headers],[Steam Consumption]:[CHW Consumption_2]], "Elec*",D2269:AE2269)</f>
        <v>0</v>
      </c>
      <c r="AG2269" s="9">
        <f>SUMIF(Table1[[#Headers],[Steam Consumption]:[CHW Consumption_2]], "Gas*",D2269:AE2269)</f>
        <v>0</v>
      </c>
      <c r="AH2269" s="9">
        <f>SUMIF(Table1[[#Headers],[Steam Consumption]:[CHW Consumption_2]], "Steam*",D2269:AE2269)</f>
        <v>0</v>
      </c>
      <c r="AI2269" s="9">
        <f>SUMIF(Table1[[#Headers],[Steam Consumption]:[CHW Consumption_2]], "HW *",D2269:AE2269)</f>
        <v>0</v>
      </c>
      <c r="AJ2269" s="9">
        <f>SUMIF(Table1[[#Headers],[Steam Consumption]:[CHW Consumption_2]], "CHW*",D2269:AE2269)</f>
        <v>0</v>
      </c>
      <c r="AK2269" s="9">
        <f>SUMIF(Table1[[#Headers],[Steam Consumption]:[CHW Consumption_2]], "DW*",D2269:AE2269)</f>
        <v>0</v>
      </c>
      <c r="AL2269" s="9">
        <f>Table1[[#This Row],[Total Elec Consumption]]*3.412</f>
        <v>0</v>
      </c>
      <c r="AM2269" s="9">
        <f>Table1[[#This Row],[Total Gas Consumption]]*1</f>
        <v>0</v>
      </c>
      <c r="AN2269" s="9">
        <f>Table1[[#This Row],[Total Steam Consumption]]*950/1000</f>
        <v>0</v>
      </c>
      <c r="AO2269" s="9">
        <f>Table1[[#This Row],[Total HW Consumption]]</f>
        <v>0</v>
      </c>
      <c r="AP2269" s="9">
        <f>Table1[[#This Row],[Total CHW Consumption]]</f>
        <v>0</v>
      </c>
      <c r="AQ2269" s="9">
        <f>Table1[[#This Row],[Total DW Consumption]]*0</f>
        <v>0</v>
      </c>
      <c r="AR2269" s="9">
        <f>SUM(Table1[[#This Row],[Total Elec Energy]:[Total DW Energy]])</f>
        <v>0</v>
      </c>
      <c r="AS2269" s="7">
        <f>IFERROR(Table1[[#This Row],[Total Building Energy (kBTU)]]/Table1[[#This Row],[Building Area]],0)</f>
        <v>0</v>
      </c>
    </row>
    <row r="2270" spans="1:45" x14ac:dyDescent="0.25">
      <c r="A2270" s="4">
        <v>43770</v>
      </c>
      <c r="B2270" t="s">
        <v>112</v>
      </c>
      <c r="C2270">
        <f>VLOOKUP(Table1[[#This Row],[Building]],Building_Areas,2,FALSE)</f>
        <v>32318</v>
      </c>
      <c r="E2270">
        <v>0</v>
      </c>
      <c r="F2270">
        <v>0</v>
      </c>
      <c r="G2270">
        <v>0</v>
      </c>
      <c r="AF2270" s="9">
        <f>SUMIF(Table1[[#Headers],[Steam Consumption]:[CHW Consumption_2]], "Elec*",D2270:AE2270)</f>
        <v>0</v>
      </c>
      <c r="AG2270" s="9">
        <f>SUMIF(Table1[[#Headers],[Steam Consumption]:[CHW Consumption_2]], "Gas*",D2270:AE2270)</f>
        <v>0</v>
      </c>
      <c r="AH2270" s="9">
        <f>SUMIF(Table1[[#Headers],[Steam Consumption]:[CHW Consumption_2]], "Steam*",D2270:AE2270)</f>
        <v>0</v>
      </c>
      <c r="AI2270" s="9">
        <f>SUMIF(Table1[[#Headers],[Steam Consumption]:[CHW Consumption_2]], "HW *",D2270:AE2270)</f>
        <v>0</v>
      </c>
      <c r="AJ2270" s="9">
        <f>SUMIF(Table1[[#Headers],[Steam Consumption]:[CHW Consumption_2]], "CHW*",D2270:AE2270)</f>
        <v>0</v>
      </c>
      <c r="AK2270" s="9">
        <f>SUMIF(Table1[[#Headers],[Steam Consumption]:[CHW Consumption_2]], "DW*",D2270:AE2270)</f>
        <v>0</v>
      </c>
      <c r="AL2270" s="9">
        <f>Table1[[#This Row],[Total Elec Consumption]]*3.412</f>
        <v>0</v>
      </c>
      <c r="AM2270" s="9">
        <f>Table1[[#This Row],[Total Gas Consumption]]*1</f>
        <v>0</v>
      </c>
      <c r="AN2270" s="9">
        <f>Table1[[#This Row],[Total Steam Consumption]]*950/1000</f>
        <v>0</v>
      </c>
      <c r="AO2270" s="9">
        <f>Table1[[#This Row],[Total HW Consumption]]</f>
        <v>0</v>
      </c>
      <c r="AP2270" s="9">
        <f>Table1[[#This Row],[Total CHW Consumption]]</f>
        <v>0</v>
      </c>
      <c r="AQ2270" s="9">
        <f>Table1[[#This Row],[Total DW Consumption]]*0</f>
        <v>0</v>
      </c>
      <c r="AR2270" s="9">
        <f>SUM(Table1[[#This Row],[Total Elec Energy]:[Total DW Energy]])</f>
        <v>0</v>
      </c>
      <c r="AS2270" s="7">
        <f>IFERROR(Table1[[#This Row],[Total Building Energy (kBTU)]]/Table1[[#This Row],[Building Area]],0)</f>
        <v>0</v>
      </c>
    </row>
    <row r="2271" spans="1:45" x14ac:dyDescent="0.25">
      <c r="A2271" s="4">
        <v>43800</v>
      </c>
      <c r="B2271" t="s">
        <v>112</v>
      </c>
      <c r="C2271">
        <f>VLOOKUP(Table1[[#This Row],[Building]],Building_Areas,2,FALSE)</f>
        <v>32318</v>
      </c>
      <c r="E2271">
        <v>0</v>
      </c>
      <c r="F2271">
        <v>0</v>
      </c>
      <c r="G2271">
        <v>0</v>
      </c>
      <c r="AF2271" s="9">
        <f>SUMIF(Table1[[#Headers],[Steam Consumption]:[CHW Consumption_2]], "Elec*",D2271:AE2271)</f>
        <v>0</v>
      </c>
      <c r="AG2271" s="9">
        <f>SUMIF(Table1[[#Headers],[Steam Consumption]:[CHW Consumption_2]], "Gas*",D2271:AE2271)</f>
        <v>0</v>
      </c>
      <c r="AH2271" s="9">
        <f>SUMIF(Table1[[#Headers],[Steam Consumption]:[CHW Consumption_2]], "Steam*",D2271:AE2271)</f>
        <v>0</v>
      </c>
      <c r="AI2271" s="9">
        <f>SUMIF(Table1[[#Headers],[Steam Consumption]:[CHW Consumption_2]], "HW *",D2271:AE2271)</f>
        <v>0</v>
      </c>
      <c r="AJ2271" s="9">
        <f>SUMIF(Table1[[#Headers],[Steam Consumption]:[CHW Consumption_2]], "CHW*",D2271:AE2271)</f>
        <v>0</v>
      </c>
      <c r="AK2271" s="9">
        <f>SUMIF(Table1[[#Headers],[Steam Consumption]:[CHW Consumption_2]], "DW*",D2271:AE2271)</f>
        <v>0</v>
      </c>
      <c r="AL2271" s="9">
        <f>Table1[[#This Row],[Total Elec Consumption]]*3.412</f>
        <v>0</v>
      </c>
      <c r="AM2271" s="9">
        <f>Table1[[#This Row],[Total Gas Consumption]]*1</f>
        <v>0</v>
      </c>
      <c r="AN2271" s="9">
        <f>Table1[[#This Row],[Total Steam Consumption]]*950/1000</f>
        <v>0</v>
      </c>
      <c r="AO2271" s="9">
        <f>Table1[[#This Row],[Total HW Consumption]]</f>
        <v>0</v>
      </c>
      <c r="AP2271" s="9">
        <f>Table1[[#This Row],[Total CHW Consumption]]</f>
        <v>0</v>
      </c>
      <c r="AQ2271" s="9">
        <f>Table1[[#This Row],[Total DW Consumption]]*0</f>
        <v>0</v>
      </c>
      <c r="AR2271" s="9">
        <f>SUM(Table1[[#This Row],[Total Elec Energy]:[Total DW Energy]])</f>
        <v>0</v>
      </c>
      <c r="AS2271" s="7">
        <f>IFERROR(Table1[[#This Row],[Total Building Energy (kBTU)]]/Table1[[#This Row],[Building Area]],0)</f>
        <v>0</v>
      </c>
    </row>
    <row r="2272" spans="1:45" x14ac:dyDescent="0.25">
      <c r="A2272" s="4">
        <v>43831</v>
      </c>
      <c r="B2272" t="s">
        <v>112</v>
      </c>
      <c r="C2272">
        <f>VLOOKUP(Table1[[#This Row],[Building]],Building_Areas,2,FALSE)</f>
        <v>32318</v>
      </c>
      <c r="E2272">
        <v>0</v>
      </c>
      <c r="F2272">
        <v>0</v>
      </c>
      <c r="G2272">
        <v>0</v>
      </c>
      <c r="AF2272" s="9">
        <f>SUMIF(Table1[[#Headers],[Steam Consumption]:[CHW Consumption_2]], "Elec*",D2272:AE2272)</f>
        <v>0</v>
      </c>
      <c r="AG2272" s="9">
        <f>SUMIF(Table1[[#Headers],[Steam Consumption]:[CHW Consumption_2]], "Gas*",D2272:AE2272)</f>
        <v>0</v>
      </c>
      <c r="AH2272" s="9">
        <f>SUMIF(Table1[[#Headers],[Steam Consumption]:[CHW Consumption_2]], "Steam*",D2272:AE2272)</f>
        <v>0</v>
      </c>
      <c r="AI2272" s="9">
        <f>SUMIF(Table1[[#Headers],[Steam Consumption]:[CHW Consumption_2]], "HW *",D2272:AE2272)</f>
        <v>0</v>
      </c>
      <c r="AJ2272" s="9">
        <f>SUMIF(Table1[[#Headers],[Steam Consumption]:[CHW Consumption_2]], "CHW*",D2272:AE2272)</f>
        <v>0</v>
      </c>
      <c r="AK2272" s="9">
        <f>SUMIF(Table1[[#Headers],[Steam Consumption]:[CHW Consumption_2]], "DW*",D2272:AE2272)</f>
        <v>0</v>
      </c>
      <c r="AL2272" s="9">
        <f>Table1[[#This Row],[Total Elec Consumption]]*3.412</f>
        <v>0</v>
      </c>
      <c r="AM2272" s="9">
        <f>Table1[[#This Row],[Total Gas Consumption]]*1</f>
        <v>0</v>
      </c>
      <c r="AN2272" s="9">
        <f>Table1[[#This Row],[Total Steam Consumption]]*950/1000</f>
        <v>0</v>
      </c>
      <c r="AO2272" s="9">
        <f>Table1[[#This Row],[Total HW Consumption]]</f>
        <v>0</v>
      </c>
      <c r="AP2272" s="9">
        <f>Table1[[#This Row],[Total CHW Consumption]]</f>
        <v>0</v>
      </c>
      <c r="AQ2272" s="9">
        <f>Table1[[#This Row],[Total DW Consumption]]*0</f>
        <v>0</v>
      </c>
      <c r="AR2272" s="9">
        <f>SUM(Table1[[#This Row],[Total Elec Energy]:[Total DW Energy]])</f>
        <v>0</v>
      </c>
      <c r="AS2272" s="7">
        <f>IFERROR(Table1[[#This Row],[Total Building Energy (kBTU)]]/Table1[[#This Row],[Building Area]],0)</f>
        <v>0</v>
      </c>
    </row>
    <row r="2273" spans="1:45" x14ac:dyDescent="0.25">
      <c r="A2273" s="4">
        <v>43862</v>
      </c>
      <c r="B2273" t="s">
        <v>112</v>
      </c>
      <c r="C2273">
        <f>VLOOKUP(Table1[[#This Row],[Building]],Building_Areas,2,FALSE)</f>
        <v>32318</v>
      </c>
      <c r="E2273">
        <v>0</v>
      </c>
      <c r="F2273">
        <v>0</v>
      </c>
      <c r="G2273">
        <v>0</v>
      </c>
      <c r="AF2273" s="9">
        <f>SUMIF(Table1[[#Headers],[Steam Consumption]:[CHW Consumption_2]], "Elec*",D2273:AE2273)</f>
        <v>0</v>
      </c>
      <c r="AG2273" s="9">
        <f>SUMIF(Table1[[#Headers],[Steam Consumption]:[CHW Consumption_2]], "Gas*",D2273:AE2273)</f>
        <v>0</v>
      </c>
      <c r="AH2273" s="9">
        <f>SUMIF(Table1[[#Headers],[Steam Consumption]:[CHW Consumption_2]], "Steam*",D2273:AE2273)</f>
        <v>0</v>
      </c>
      <c r="AI2273" s="9">
        <f>SUMIF(Table1[[#Headers],[Steam Consumption]:[CHW Consumption_2]], "HW *",D2273:AE2273)</f>
        <v>0</v>
      </c>
      <c r="AJ2273" s="9">
        <f>SUMIF(Table1[[#Headers],[Steam Consumption]:[CHW Consumption_2]], "CHW*",D2273:AE2273)</f>
        <v>0</v>
      </c>
      <c r="AK2273" s="9">
        <f>SUMIF(Table1[[#Headers],[Steam Consumption]:[CHW Consumption_2]], "DW*",D2273:AE2273)</f>
        <v>0</v>
      </c>
      <c r="AL2273" s="9">
        <f>Table1[[#This Row],[Total Elec Consumption]]*3.412</f>
        <v>0</v>
      </c>
      <c r="AM2273" s="9">
        <f>Table1[[#This Row],[Total Gas Consumption]]*1</f>
        <v>0</v>
      </c>
      <c r="AN2273" s="9">
        <f>Table1[[#This Row],[Total Steam Consumption]]*950/1000</f>
        <v>0</v>
      </c>
      <c r="AO2273" s="9">
        <f>Table1[[#This Row],[Total HW Consumption]]</f>
        <v>0</v>
      </c>
      <c r="AP2273" s="9">
        <f>Table1[[#This Row],[Total CHW Consumption]]</f>
        <v>0</v>
      </c>
      <c r="AQ2273" s="9">
        <f>Table1[[#This Row],[Total DW Consumption]]*0</f>
        <v>0</v>
      </c>
      <c r="AR2273" s="9">
        <f>SUM(Table1[[#This Row],[Total Elec Energy]:[Total DW Energy]])</f>
        <v>0</v>
      </c>
      <c r="AS2273" s="7">
        <f>IFERROR(Table1[[#This Row],[Total Building Energy (kBTU)]]/Table1[[#This Row],[Building Area]],0)</f>
        <v>0</v>
      </c>
    </row>
    <row r="2274" spans="1:45" x14ac:dyDescent="0.25">
      <c r="A2274" s="4">
        <v>43891</v>
      </c>
      <c r="B2274" t="s">
        <v>112</v>
      </c>
      <c r="C2274">
        <f>VLOOKUP(Table1[[#This Row],[Building]],Building_Areas,2,FALSE)</f>
        <v>32318</v>
      </c>
      <c r="E2274">
        <v>0</v>
      </c>
      <c r="F2274">
        <v>0</v>
      </c>
      <c r="G2274">
        <v>0</v>
      </c>
      <c r="AF2274" s="9">
        <f>SUMIF(Table1[[#Headers],[Steam Consumption]:[CHW Consumption_2]], "Elec*",D2274:AE2274)</f>
        <v>0</v>
      </c>
      <c r="AG2274" s="9">
        <f>SUMIF(Table1[[#Headers],[Steam Consumption]:[CHW Consumption_2]], "Gas*",D2274:AE2274)</f>
        <v>0</v>
      </c>
      <c r="AH2274" s="9">
        <f>SUMIF(Table1[[#Headers],[Steam Consumption]:[CHW Consumption_2]], "Steam*",D2274:AE2274)</f>
        <v>0</v>
      </c>
      <c r="AI2274" s="9">
        <f>SUMIF(Table1[[#Headers],[Steam Consumption]:[CHW Consumption_2]], "HW *",D2274:AE2274)</f>
        <v>0</v>
      </c>
      <c r="AJ2274" s="9">
        <f>SUMIF(Table1[[#Headers],[Steam Consumption]:[CHW Consumption_2]], "CHW*",D2274:AE2274)</f>
        <v>0</v>
      </c>
      <c r="AK2274" s="9">
        <f>SUMIF(Table1[[#Headers],[Steam Consumption]:[CHW Consumption_2]], "DW*",D2274:AE2274)</f>
        <v>0</v>
      </c>
      <c r="AL2274" s="9">
        <f>Table1[[#This Row],[Total Elec Consumption]]*3.412</f>
        <v>0</v>
      </c>
      <c r="AM2274" s="9">
        <f>Table1[[#This Row],[Total Gas Consumption]]*1</f>
        <v>0</v>
      </c>
      <c r="AN2274" s="9">
        <f>Table1[[#This Row],[Total Steam Consumption]]*950/1000</f>
        <v>0</v>
      </c>
      <c r="AO2274" s="9">
        <f>Table1[[#This Row],[Total HW Consumption]]</f>
        <v>0</v>
      </c>
      <c r="AP2274" s="9">
        <f>Table1[[#This Row],[Total CHW Consumption]]</f>
        <v>0</v>
      </c>
      <c r="AQ2274" s="9">
        <f>Table1[[#This Row],[Total DW Consumption]]*0</f>
        <v>0</v>
      </c>
      <c r="AR2274" s="9">
        <f>SUM(Table1[[#This Row],[Total Elec Energy]:[Total DW Energy]])</f>
        <v>0</v>
      </c>
      <c r="AS2274" s="7">
        <f>IFERROR(Table1[[#This Row],[Total Building Energy (kBTU)]]/Table1[[#This Row],[Building Area]],0)</f>
        <v>0</v>
      </c>
    </row>
    <row r="2275" spans="1:45" x14ac:dyDescent="0.25">
      <c r="A2275" s="4">
        <v>43922</v>
      </c>
      <c r="B2275" t="s">
        <v>112</v>
      </c>
      <c r="C2275">
        <f>VLOOKUP(Table1[[#This Row],[Building]],Building_Areas,2,FALSE)</f>
        <v>32318</v>
      </c>
      <c r="E2275">
        <v>0</v>
      </c>
      <c r="F2275">
        <v>0</v>
      </c>
      <c r="G2275">
        <v>0</v>
      </c>
      <c r="AF2275" s="9">
        <f>SUMIF(Table1[[#Headers],[Steam Consumption]:[CHW Consumption_2]], "Elec*",D2275:AE2275)</f>
        <v>0</v>
      </c>
      <c r="AG2275" s="9">
        <f>SUMIF(Table1[[#Headers],[Steam Consumption]:[CHW Consumption_2]], "Gas*",D2275:AE2275)</f>
        <v>0</v>
      </c>
      <c r="AH2275" s="9">
        <f>SUMIF(Table1[[#Headers],[Steam Consumption]:[CHW Consumption_2]], "Steam*",D2275:AE2275)</f>
        <v>0</v>
      </c>
      <c r="AI2275" s="9">
        <f>SUMIF(Table1[[#Headers],[Steam Consumption]:[CHW Consumption_2]], "HW *",D2275:AE2275)</f>
        <v>0</v>
      </c>
      <c r="AJ2275" s="9">
        <f>SUMIF(Table1[[#Headers],[Steam Consumption]:[CHW Consumption_2]], "CHW*",D2275:AE2275)</f>
        <v>0</v>
      </c>
      <c r="AK2275" s="9">
        <f>SUMIF(Table1[[#Headers],[Steam Consumption]:[CHW Consumption_2]], "DW*",D2275:AE2275)</f>
        <v>0</v>
      </c>
      <c r="AL2275" s="9">
        <f>Table1[[#This Row],[Total Elec Consumption]]*3.412</f>
        <v>0</v>
      </c>
      <c r="AM2275" s="9">
        <f>Table1[[#This Row],[Total Gas Consumption]]*1</f>
        <v>0</v>
      </c>
      <c r="AN2275" s="9">
        <f>Table1[[#This Row],[Total Steam Consumption]]*950/1000</f>
        <v>0</v>
      </c>
      <c r="AO2275" s="9">
        <f>Table1[[#This Row],[Total HW Consumption]]</f>
        <v>0</v>
      </c>
      <c r="AP2275" s="9">
        <f>Table1[[#This Row],[Total CHW Consumption]]</f>
        <v>0</v>
      </c>
      <c r="AQ2275" s="9">
        <f>Table1[[#This Row],[Total DW Consumption]]*0</f>
        <v>0</v>
      </c>
      <c r="AR2275" s="9">
        <f>SUM(Table1[[#This Row],[Total Elec Energy]:[Total DW Energy]])</f>
        <v>0</v>
      </c>
      <c r="AS2275" s="7">
        <f>IFERROR(Table1[[#This Row],[Total Building Energy (kBTU)]]/Table1[[#This Row],[Building Area]],0)</f>
        <v>0</v>
      </c>
    </row>
    <row r="2276" spans="1:45" x14ac:dyDescent="0.25">
      <c r="A2276" s="4">
        <v>43952</v>
      </c>
      <c r="B2276" t="s">
        <v>112</v>
      </c>
      <c r="C2276">
        <f>VLOOKUP(Table1[[#This Row],[Building]],Building_Areas,2,FALSE)</f>
        <v>32318</v>
      </c>
      <c r="E2276">
        <v>0</v>
      </c>
      <c r="F2276">
        <v>0</v>
      </c>
      <c r="G2276">
        <v>0</v>
      </c>
      <c r="AF2276" s="9">
        <f>SUMIF(Table1[[#Headers],[Steam Consumption]:[CHW Consumption_2]], "Elec*",D2276:AE2276)</f>
        <v>0</v>
      </c>
      <c r="AG2276" s="9">
        <f>SUMIF(Table1[[#Headers],[Steam Consumption]:[CHW Consumption_2]], "Gas*",D2276:AE2276)</f>
        <v>0</v>
      </c>
      <c r="AH2276" s="9">
        <f>SUMIF(Table1[[#Headers],[Steam Consumption]:[CHW Consumption_2]], "Steam*",D2276:AE2276)</f>
        <v>0</v>
      </c>
      <c r="AI2276" s="9">
        <f>SUMIF(Table1[[#Headers],[Steam Consumption]:[CHW Consumption_2]], "HW *",D2276:AE2276)</f>
        <v>0</v>
      </c>
      <c r="AJ2276" s="9">
        <f>SUMIF(Table1[[#Headers],[Steam Consumption]:[CHW Consumption_2]], "CHW*",D2276:AE2276)</f>
        <v>0</v>
      </c>
      <c r="AK2276" s="9">
        <f>SUMIF(Table1[[#Headers],[Steam Consumption]:[CHW Consumption_2]], "DW*",D2276:AE2276)</f>
        <v>0</v>
      </c>
      <c r="AL2276" s="9">
        <f>Table1[[#This Row],[Total Elec Consumption]]*3.412</f>
        <v>0</v>
      </c>
      <c r="AM2276" s="9">
        <f>Table1[[#This Row],[Total Gas Consumption]]*1</f>
        <v>0</v>
      </c>
      <c r="AN2276" s="9">
        <f>Table1[[#This Row],[Total Steam Consumption]]*950/1000</f>
        <v>0</v>
      </c>
      <c r="AO2276" s="9">
        <f>Table1[[#This Row],[Total HW Consumption]]</f>
        <v>0</v>
      </c>
      <c r="AP2276" s="9">
        <f>Table1[[#This Row],[Total CHW Consumption]]</f>
        <v>0</v>
      </c>
      <c r="AQ2276" s="9">
        <f>Table1[[#This Row],[Total DW Consumption]]*0</f>
        <v>0</v>
      </c>
      <c r="AR2276" s="9">
        <f>SUM(Table1[[#This Row],[Total Elec Energy]:[Total DW Energy]])</f>
        <v>0</v>
      </c>
      <c r="AS2276" s="7">
        <f>IFERROR(Table1[[#This Row],[Total Building Energy (kBTU)]]/Table1[[#This Row],[Building Area]],0)</f>
        <v>0</v>
      </c>
    </row>
    <row r="2277" spans="1:45" x14ac:dyDescent="0.25">
      <c r="A2277" s="4">
        <v>43983</v>
      </c>
      <c r="B2277" t="s">
        <v>112</v>
      </c>
      <c r="C2277">
        <f>VLOOKUP(Table1[[#This Row],[Building]],Building_Areas,2,FALSE)</f>
        <v>32318</v>
      </c>
      <c r="E2277">
        <v>0</v>
      </c>
      <c r="F2277">
        <v>0</v>
      </c>
      <c r="G2277">
        <v>0</v>
      </c>
      <c r="AF2277" s="9">
        <f>SUMIF(Table1[[#Headers],[Steam Consumption]:[CHW Consumption_2]], "Elec*",D2277:AE2277)</f>
        <v>0</v>
      </c>
      <c r="AG2277" s="9">
        <f>SUMIF(Table1[[#Headers],[Steam Consumption]:[CHW Consumption_2]], "Gas*",D2277:AE2277)</f>
        <v>0</v>
      </c>
      <c r="AH2277" s="9">
        <f>SUMIF(Table1[[#Headers],[Steam Consumption]:[CHW Consumption_2]], "Steam*",D2277:AE2277)</f>
        <v>0</v>
      </c>
      <c r="AI2277" s="9">
        <f>SUMIF(Table1[[#Headers],[Steam Consumption]:[CHW Consumption_2]], "HW *",D2277:AE2277)</f>
        <v>0</v>
      </c>
      <c r="AJ2277" s="9">
        <f>SUMIF(Table1[[#Headers],[Steam Consumption]:[CHW Consumption_2]], "CHW*",D2277:AE2277)</f>
        <v>0</v>
      </c>
      <c r="AK2277" s="9">
        <f>SUMIF(Table1[[#Headers],[Steam Consumption]:[CHW Consumption_2]], "DW*",D2277:AE2277)</f>
        <v>0</v>
      </c>
      <c r="AL2277" s="9">
        <f>Table1[[#This Row],[Total Elec Consumption]]*3.412</f>
        <v>0</v>
      </c>
      <c r="AM2277" s="9">
        <f>Table1[[#This Row],[Total Gas Consumption]]*1</f>
        <v>0</v>
      </c>
      <c r="AN2277" s="9">
        <f>Table1[[#This Row],[Total Steam Consumption]]*950/1000</f>
        <v>0</v>
      </c>
      <c r="AO2277" s="9">
        <f>Table1[[#This Row],[Total HW Consumption]]</f>
        <v>0</v>
      </c>
      <c r="AP2277" s="9">
        <f>Table1[[#This Row],[Total CHW Consumption]]</f>
        <v>0</v>
      </c>
      <c r="AQ2277" s="9">
        <f>Table1[[#This Row],[Total DW Consumption]]*0</f>
        <v>0</v>
      </c>
      <c r="AR2277" s="9">
        <f>SUM(Table1[[#This Row],[Total Elec Energy]:[Total DW Energy]])</f>
        <v>0</v>
      </c>
      <c r="AS2277" s="7">
        <f>IFERROR(Table1[[#This Row],[Total Building Energy (kBTU)]]/Table1[[#This Row],[Building Area]],0)</f>
        <v>0</v>
      </c>
    </row>
    <row r="2278" spans="1:45" x14ac:dyDescent="0.25">
      <c r="A2278" s="4">
        <v>44013</v>
      </c>
      <c r="B2278" t="s">
        <v>112</v>
      </c>
      <c r="C2278">
        <f>VLOOKUP(Table1[[#This Row],[Building]],Building_Areas,2,FALSE)</f>
        <v>32318</v>
      </c>
      <c r="E2278">
        <v>0</v>
      </c>
      <c r="F2278">
        <v>0</v>
      </c>
      <c r="G2278">
        <v>0</v>
      </c>
      <c r="AF2278" s="9">
        <f>SUMIF(Table1[[#Headers],[Steam Consumption]:[CHW Consumption_2]], "Elec*",D2278:AE2278)</f>
        <v>0</v>
      </c>
      <c r="AG2278" s="9">
        <f>SUMIF(Table1[[#Headers],[Steam Consumption]:[CHW Consumption_2]], "Gas*",D2278:AE2278)</f>
        <v>0</v>
      </c>
      <c r="AH2278" s="9">
        <f>SUMIF(Table1[[#Headers],[Steam Consumption]:[CHW Consumption_2]], "Steam*",D2278:AE2278)</f>
        <v>0</v>
      </c>
      <c r="AI2278" s="9">
        <f>SUMIF(Table1[[#Headers],[Steam Consumption]:[CHW Consumption_2]], "HW *",D2278:AE2278)</f>
        <v>0</v>
      </c>
      <c r="AJ2278" s="9">
        <f>SUMIF(Table1[[#Headers],[Steam Consumption]:[CHW Consumption_2]], "CHW*",D2278:AE2278)</f>
        <v>0</v>
      </c>
      <c r="AK2278" s="9">
        <f>SUMIF(Table1[[#Headers],[Steam Consumption]:[CHW Consumption_2]], "DW*",D2278:AE2278)</f>
        <v>0</v>
      </c>
      <c r="AL2278" s="9">
        <f>Table1[[#This Row],[Total Elec Consumption]]*3.412</f>
        <v>0</v>
      </c>
      <c r="AM2278" s="9">
        <f>Table1[[#This Row],[Total Gas Consumption]]*1</f>
        <v>0</v>
      </c>
      <c r="AN2278" s="9">
        <f>Table1[[#This Row],[Total Steam Consumption]]*950/1000</f>
        <v>0</v>
      </c>
      <c r="AO2278" s="9">
        <f>Table1[[#This Row],[Total HW Consumption]]</f>
        <v>0</v>
      </c>
      <c r="AP2278" s="9">
        <f>Table1[[#This Row],[Total CHW Consumption]]</f>
        <v>0</v>
      </c>
      <c r="AQ2278" s="9">
        <f>Table1[[#This Row],[Total DW Consumption]]*0</f>
        <v>0</v>
      </c>
      <c r="AR2278" s="9">
        <f>SUM(Table1[[#This Row],[Total Elec Energy]:[Total DW Energy]])</f>
        <v>0</v>
      </c>
      <c r="AS2278" s="7">
        <f>IFERROR(Table1[[#This Row],[Total Building Energy (kBTU)]]/Table1[[#This Row],[Building Area]],0)</f>
        <v>0</v>
      </c>
    </row>
    <row r="2279" spans="1:45" x14ac:dyDescent="0.25">
      <c r="A2279" s="4">
        <v>44044</v>
      </c>
      <c r="B2279" t="s">
        <v>112</v>
      </c>
      <c r="C2279">
        <f>VLOOKUP(Table1[[#This Row],[Building]],Building_Areas,2,FALSE)</f>
        <v>32318</v>
      </c>
      <c r="E2279">
        <v>0</v>
      </c>
      <c r="F2279">
        <v>0</v>
      </c>
      <c r="G2279">
        <v>0</v>
      </c>
      <c r="AF2279" s="9">
        <f>SUMIF(Table1[[#Headers],[Steam Consumption]:[CHW Consumption_2]], "Elec*",D2279:AE2279)</f>
        <v>0</v>
      </c>
      <c r="AG2279" s="9">
        <f>SUMIF(Table1[[#Headers],[Steam Consumption]:[CHW Consumption_2]], "Gas*",D2279:AE2279)</f>
        <v>0</v>
      </c>
      <c r="AH2279" s="9">
        <f>SUMIF(Table1[[#Headers],[Steam Consumption]:[CHW Consumption_2]], "Steam*",D2279:AE2279)</f>
        <v>0</v>
      </c>
      <c r="AI2279" s="9">
        <f>SUMIF(Table1[[#Headers],[Steam Consumption]:[CHW Consumption_2]], "HW *",D2279:AE2279)</f>
        <v>0</v>
      </c>
      <c r="AJ2279" s="9">
        <f>SUMIF(Table1[[#Headers],[Steam Consumption]:[CHW Consumption_2]], "CHW*",D2279:AE2279)</f>
        <v>0</v>
      </c>
      <c r="AK2279" s="9">
        <f>SUMIF(Table1[[#Headers],[Steam Consumption]:[CHW Consumption_2]], "DW*",D2279:AE2279)</f>
        <v>0</v>
      </c>
      <c r="AL2279" s="9">
        <f>Table1[[#This Row],[Total Elec Consumption]]*3.412</f>
        <v>0</v>
      </c>
      <c r="AM2279" s="9">
        <f>Table1[[#This Row],[Total Gas Consumption]]*1</f>
        <v>0</v>
      </c>
      <c r="AN2279" s="9">
        <f>Table1[[#This Row],[Total Steam Consumption]]*950/1000</f>
        <v>0</v>
      </c>
      <c r="AO2279" s="9">
        <f>Table1[[#This Row],[Total HW Consumption]]</f>
        <v>0</v>
      </c>
      <c r="AP2279" s="9">
        <f>Table1[[#This Row],[Total CHW Consumption]]</f>
        <v>0</v>
      </c>
      <c r="AQ2279" s="9">
        <f>Table1[[#This Row],[Total DW Consumption]]*0</f>
        <v>0</v>
      </c>
      <c r="AR2279" s="9">
        <f>SUM(Table1[[#This Row],[Total Elec Energy]:[Total DW Energy]])</f>
        <v>0</v>
      </c>
      <c r="AS2279" s="7">
        <f>IFERROR(Table1[[#This Row],[Total Building Energy (kBTU)]]/Table1[[#This Row],[Building Area]],0)</f>
        <v>0</v>
      </c>
    </row>
    <row r="2280" spans="1:45" x14ac:dyDescent="0.25">
      <c r="A2280" s="4">
        <v>44075</v>
      </c>
      <c r="B2280" t="s">
        <v>112</v>
      </c>
      <c r="C2280">
        <f>VLOOKUP(Table1[[#This Row],[Building]],Building_Areas,2,FALSE)</f>
        <v>32318</v>
      </c>
      <c r="E2280">
        <v>0</v>
      </c>
      <c r="F2280">
        <v>0</v>
      </c>
      <c r="G2280">
        <v>0</v>
      </c>
      <c r="AF2280" s="9">
        <f>SUMIF(Table1[[#Headers],[Steam Consumption]:[CHW Consumption_2]], "Elec*",D2280:AE2280)</f>
        <v>0</v>
      </c>
      <c r="AG2280" s="9">
        <f>SUMIF(Table1[[#Headers],[Steam Consumption]:[CHW Consumption_2]], "Gas*",D2280:AE2280)</f>
        <v>0</v>
      </c>
      <c r="AH2280" s="9">
        <f>SUMIF(Table1[[#Headers],[Steam Consumption]:[CHW Consumption_2]], "Steam*",D2280:AE2280)</f>
        <v>0</v>
      </c>
      <c r="AI2280" s="9">
        <f>SUMIF(Table1[[#Headers],[Steam Consumption]:[CHW Consumption_2]], "HW *",D2280:AE2280)</f>
        <v>0</v>
      </c>
      <c r="AJ2280" s="9">
        <f>SUMIF(Table1[[#Headers],[Steam Consumption]:[CHW Consumption_2]], "CHW*",D2280:AE2280)</f>
        <v>0</v>
      </c>
      <c r="AK2280" s="9">
        <f>SUMIF(Table1[[#Headers],[Steam Consumption]:[CHW Consumption_2]], "DW*",D2280:AE2280)</f>
        <v>0</v>
      </c>
      <c r="AL2280" s="9">
        <f>Table1[[#This Row],[Total Elec Consumption]]*3.412</f>
        <v>0</v>
      </c>
      <c r="AM2280" s="9">
        <f>Table1[[#This Row],[Total Gas Consumption]]*1</f>
        <v>0</v>
      </c>
      <c r="AN2280" s="9">
        <f>Table1[[#This Row],[Total Steam Consumption]]*950/1000</f>
        <v>0</v>
      </c>
      <c r="AO2280" s="9">
        <f>Table1[[#This Row],[Total HW Consumption]]</f>
        <v>0</v>
      </c>
      <c r="AP2280" s="9">
        <f>Table1[[#This Row],[Total CHW Consumption]]</f>
        <v>0</v>
      </c>
      <c r="AQ2280" s="9">
        <f>Table1[[#This Row],[Total DW Consumption]]*0</f>
        <v>0</v>
      </c>
      <c r="AR2280" s="9">
        <f>SUM(Table1[[#This Row],[Total Elec Energy]:[Total DW Energy]])</f>
        <v>0</v>
      </c>
      <c r="AS2280" s="7">
        <f>IFERROR(Table1[[#This Row],[Total Building Energy (kBTU)]]/Table1[[#This Row],[Building Area]],0)</f>
        <v>0</v>
      </c>
    </row>
    <row r="2281" spans="1:45" x14ac:dyDescent="0.25">
      <c r="A2281" s="4">
        <v>44105</v>
      </c>
      <c r="B2281" t="s">
        <v>112</v>
      </c>
      <c r="C2281">
        <f>VLOOKUP(Table1[[#This Row],[Building]],Building_Areas,2,FALSE)</f>
        <v>32318</v>
      </c>
      <c r="E2281">
        <v>0</v>
      </c>
      <c r="F2281">
        <v>0</v>
      </c>
      <c r="G2281">
        <v>0</v>
      </c>
      <c r="AF2281" s="9">
        <f>SUMIF(Table1[[#Headers],[Steam Consumption]:[CHW Consumption_2]], "Elec*",D2281:AE2281)</f>
        <v>0</v>
      </c>
      <c r="AG2281" s="9">
        <f>SUMIF(Table1[[#Headers],[Steam Consumption]:[CHW Consumption_2]], "Gas*",D2281:AE2281)</f>
        <v>0</v>
      </c>
      <c r="AH2281" s="9">
        <f>SUMIF(Table1[[#Headers],[Steam Consumption]:[CHW Consumption_2]], "Steam*",D2281:AE2281)</f>
        <v>0</v>
      </c>
      <c r="AI2281" s="9">
        <f>SUMIF(Table1[[#Headers],[Steam Consumption]:[CHW Consumption_2]], "HW *",D2281:AE2281)</f>
        <v>0</v>
      </c>
      <c r="AJ2281" s="9">
        <f>SUMIF(Table1[[#Headers],[Steam Consumption]:[CHW Consumption_2]], "CHW*",D2281:AE2281)</f>
        <v>0</v>
      </c>
      <c r="AK2281" s="9">
        <f>SUMIF(Table1[[#Headers],[Steam Consumption]:[CHW Consumption_2]], "DW*",D2281:AE2281)</f>
        <v>0</v>
      </c>
      <c r="AL2281" s="9">
        <f>Table1[[#This Row],[Total Elec Consumption]]*3.412</f>
        <v>0</v>
      </c>
      <c r="AM2281" s="9">
        <f>Table1[[#This Row],[Total Gas Consumption]]*1</f>
        <v>0</v>
      </c>
      <c r="AN2281" s="9">
        <f>Table1[[#This Row],[Total Steam Consumption]]*950/1000</f>
        <v>0</v>
      </c>
      <c r="AO2281" s="9">
        <f>Table1[[#This Row],[Total HW Consumption]]</f>
        <v>0</v>
      </c>
      <c r="AP2281" s="9">
        <f>Table1[[#This Row],[Total CHW Consumption]]</f>
        <v>0</v>
      </c>
      <c r="AQ2281" s="9">
        <f>Table1[[#This Row],[Total DW Consumption]]*0</f>
        <v>0</v>
      </c>
      <c r="AR2281" s="9">
        <f>SUM(Table1[[#This Row],[Total Elec Energy]:[Total DW Energy]])</f>
        <v>0</v>
      </c>
      <c r="AS2281" s="7">
        <f>IFERROR(Table1[[#This Row],[Total Building Energy (kBTU)]]/Table1[[#This Row],[Building Area]],0)</f>
        <v>0</v>
      </c>
    </row>
    <row r="2282" spans="1:45" x14ac:dyDescent="0.25">
      <c r="A2282" s="4">
        <v>44136</v>
      </c>
      <c r="B2282" t="s">
        <v>112</v>
      </c>
      <c r="C2282">
        <f>VLOOKUP(Table1[[#This Row],[Building]],Building_Areas,2,FALSE)</f>
        <v>32318</v>
      </c>
      <c r="E2282">
        <v>0</v>
      </c>
      <c r="F2282">
        <v>0</v>
      </c>
      <c r="G2282">
        <v>0</v>
      </c>
      <c r="AF2282" s="9">
        <f>SUMIF(Table1[[#Headers],[Steam Consumption]:[CHW Consumption_2]], "Elec*",D2282:AE2282)</f>
        <v>0</v>
      </c>
      <c r="AG2282" s="9">
        <f>SUMIF(Table1[[#Headers],[Steam Consumption]:[CHW Consumption_2]], "Gas*",D2282:AE2282)</f>
        <v>0</v>
      </c>
      <c r="AH2282" s="9">
        <f>SUMIF(Table1[[#Headers],[Steam Consumption]:[CHW Consumption_2]], "Steam*",D2282:AE2282)</f>
        <v>0</v>
      </c>
      <c r="AI2282" s="9">
        <f>SUMIF(Table1[[#Headers],[Steam Consumption]:[CHW Consumption_2]], "HW *",D2282:AE2282)</f>
        <v>0</v>
      </c>
      <c r="AJ2282" s="9">
        <f>SUMIF(Table1[[#Headers],[Steam Consumption]:[CHW Consumption_2]], "CHW*",D2282:AE2282)</f>
        <v>0</v>
      </c>
      <c r="AK2282" s="9">
        <f>SUMIF(Table1[[#Headers],[Steam Consumption]:[CHW Consumption_2]], "DW*",D2282:AE2282)</f>
        <v>0</v>
      </c>
      <c r="AL2282" s="9">
        <f>Table1[[#This Row],[Total Elec Consumption]]*3.412</f>
        <v>0</v>
      </c>
      <c r="AM2282" s="9">
        <f>Table1[[#This Row],[Total Gas Consumption]]*1</f>
        <v>0</v>
      </c>
      <c r="AN2282" s="9">
        <f>Table1[[#This Row],[Total Steam Consumption]]*950/1000</f>
        <v>0</v>
      </c>
      <c r="AO2282" s="9">
        <f>Table1[[#This Row],[Total HW Consumption]]</f>
        <v>0</v>
      </c>
      <c r="AP2282" s="9">
        <f>Table1[[#This Row],[Total CHW Consumption]]</f>
        <v>0</v>
      </c>
      <c r="AQ2282" s="9">
        <f>Table1[[#This Row],[Total DW Consumption]]*0</f>
        <v>0</v>
      </c>
      <c r="AR2282" s="9">
        <f>SUM(Table1[[#This Row],[Total Elec Energy]:[Total DW Energy]])</f>
        <v>0</v>
      </c>
      <c r="AS2282" s="7">
        <f>IFERROR(Table1[[#This Row],[Total Building Energy (kBTU)]]/Table1[[#This Row],[Building Area]],0)</f>
        <v>0</v>
      </c>
    </row>
    <row r="2283" spans="1:45" x14ac:dyDescent="0.25">
      <c r="A2283" s="4">
        <v>44166</v>
      </c>
      <c r="B2283" t="s">
        <v>112</v>
      </c>
      <c r="C2283">
        <f>VLOOKUP(Table1[[#This Row],[Building]],Building_Areas,2,FALSE)</f>
        <v>32318</v>
      </c>
      <c r="E2283">
        <v>0</v>
      </c>
      <c r="F2283">
        <v>0</v>
      </c>
      <c r="G2283">
        <v>0</v>
      </c>
      <c r="AF2283" s="9">
        <f>SUMIF(Table1[[#Headers],[Steam Consumption]:[CHW Consumption_2]], "Elec*",D2283:AE2283)</f>
        <v>0</v>
      </c>
      <c r="AG2283" s="9">
        <f>SUMIF(Table1[[#Headers],[Steam Consumption]:[CHW Consumption_2]], "Gas*",D2283:AE2283)</f>
        <v>0</v>
      </c>
      <c r="AH2283" s="9">
        <f>SUMIF(Table1[[#Headers],[Steam Consumption]:[CHW Consumption_2]], "Steam*",D2283:AE2283)</f>
        <v>0</v>
      </c>
      <c r="AI2283" s="9">
        <f>SUMIF(Table1[[#Headers],[Steam Consumption]:[CHW Consumption_2]], "HW *",D2283:AE2283)</f>
        <v>0</v>
      </c>
      <c r="AJ2283" s="9">
        <f>SUMIF(Table1[[#Headers],[Steam Consumption]:[CHW Consumption_2]], "CHW*",D2283:AE2283)</f>
        <v>0</v>
      </c>
      <c r="AK2283" s="9">
        <f>SUMIF(Table1[[#Headers],[Steam Consumption]:[CHW Consumption_2]], "DW*",D2283:AE2283)</f>
        <v>0</v>
      </c>
      <c r="AL2283" s="9">
        <f>Table1[[#This Row],[Total Elec Consumption]]*3.412</f>
        <v>0</v>
      </c>
      <c r="AM2283" s="9">
        <f>Table1[[#This Row],[Total Gas Consumption]]*1</f>
        <v>0</v>
      </c>
      <c r="AN2283" s="9">
        <f>Table1[[#This Row],[Total Steam Consumption]]*950/1000</f>
        <v>0</v>
      </c>
      <c r="AO2283" s="9">
        <f>Table1[[#This Row],[Total HW Consumption]]</f>
        <v>0</v>
      </c>
      <c r="AP2283" s="9">
        <f>Table1[[#This Row],[Total CHW Consumption]]</f>
        <v>0</v>
      </c>
      <c r="AQ2283" s="9">
        <f>Table1[[#This Row],[Total DW Consumption]]*0</f>
        <v>0</v>
      </c>
      <c r="AR2283" s="9">
        <f>SUM(Table1[[#This Row],[Total Elec Energy]:[Total DW Energy]])</f>
        <v>0</v>
      </c>
      <c r="AS2283" s="7">
        <f>IFERROR(Table1[[#This Row],[Total Building Energy (kBTU)]]/Table1[[#This Row],[Building Area]],0)</f>
        <v>0</v>
      </c>
    </row>
    <row r="2284" spans="1:45" x14ac:dyDescent="0.25">
      <c r="A2284" s="4">
        <v>44197</v>
      </c>
      <c r="B2284" t="s">
        <v>112</v>
      </c>
      <c r="C2284">
        <f>VLOOKUP(Table1[[#This Row],[Building]],Building_Areas,2,FALSE)</f>
        <v>32318</v>
      </c>
      <c r="E2284">
        <v>0</v>
      </c>
      <c r="F2284">
        <v>0</v>
      </c>
      <c r="G2284">
        <v>0</v>
      </c>
      <c r="AF2284" s="9">
        <f>SUMIF(Table1[[#Headers],[Steam Consumption]:[CHW Consumption_2]], "Elec*",D2284:AE2284)</f>
        <v>0</v>
      </c>
      <c r="AG2284" s="9">
        <f>SUMIF(Table1[[#Headers],[Steam Consumption]:[CHW Consumption_2]], "Gas*",D2284:AE2284)</f>
        <v>0</v>
      </c>
      <c r="AH2284" s="9">
        <f>SUMIF(Table1[[#Headers],[Steam Consumption]:[CHW Consumption_2]], "Steam*",D2284:AE2284)</f>
        <v>0</v>
      </c>
      <c r="AI2284" s="9">
        <f>SUMIF(Table1[[#Headers],[Steam Consumption]:[CHW Consumption_2]], "HW *",D2284:AE2284)</f>
        <v>0</v>
      </c>
      <c r="AJ2284" s="9">
        <f>SUMIF(Table1[[#Headers],[Steam Consumption]:[CHW Consumption_2]], "CHW*",D2284:AE2284)</f>
        <v>0</v>
      </c>
      <c r="AK2284" s="9">
        <f>SUMIF(Table1[[#Headers],[Steam Consumption]:[CHW Consumption_2]], "DW*",D2284:AE2284)</f>
        <v>0</v>
      </c>
      <c r="AL2284" s="9">
        <f>Table1[[#This Row],[Total Elec Consumption]]*3.412</f>
        <v>0</v>
      </c>
      <c r="AM2284" s="9">
        <f>Table1[[#This Row],[Total Gas Consumption]]*1</f>
        <v>0</v>
      </c>
      <c r="AN2284" s="9">
        <f>Table1[[#This Row],[Total Steam Consumption]]*950/1000</f>
        <v>0</v>
      </c>
      <c r="AO2284" s="9">
        <f>Table1[[#This Row],[Total HW Consumption]]</f>
        <v>0</v>
      </c>
      <c r="AP2284" s="9">
        <f>Table1[[#This Row],[Total CHW Consumption]]</f>
        <v>0</v>
      </c>
      <c r="AQ2284" s="9">
        <f>Table1[[#This Row],[Total DW Consumption]]*0</f>
        <v>0</v>
      </c>
      <c r="AR2284" s="9">
        <f>SUM(Table1[[#This Row],[Total Elec Energy]:[Total DW Energy]])</f>
        <v>0</v>
      </c>
      <c r="AS2284" s="7">
        <f>IFERROR(Table1[[#This Row],[Total Building Energy (kBTU)]]/Table1[[#This Row],[Building Area]],0)</f>
        <v>0</v>
      </c>
    </row>
    <row r="2285" spans="1:45" x14ac:dyDescent="0.25">
      <c r="A2285" s="4">
        <v>44228</v>
      </c>
      <c r="B2285" t="s">
        <v>112</v>
      </c>
      <c r="C2285">
        <f>VLOOKUP(Table1[[#This Row],[Building]],Building_Areas,2,FALSE)</f>
        <v>32318</v>
      </c>
      <c r="E2285">
        <v>0</v>
      </c>
      <c r="F2285">
        <v>0</v>
      </c>
      <c r="G2285">
        <v>0</v>
      </c>
      <c r="AF2285" s="9">
        <f>SUMIF(Table1[[#Headers],[Steam Consumption]:[CHW Consumption_2]], "Elec*",D2285:AE2285)</f>
        <v>0</v>
      </c>
      <c r="AG2285" s="9">
        <f>SUMIF(Table1[[#Headers],[Steam Consumption]:[CHW Consumption_2]], "Gas*",D2285:AE2285)</f>
        <v>0</v>
      </c>
      <c r="AH2285" s="9">
        <f>SUMIF(Table1[[#Headers],[Steam Consumption]:[CHW Consumption_2]], "Steam*",D2285:AE2285)</f>
        <v>0</v>
      </c>
      <c r="AI2285" s="9">
        <f>SUMIF(Table1[[#Headers],[Steam Consumption]:[CHW Consumption_2]], "HW *",D2285:AE2285)</f>
        <v>0</v>
      </c>
      <c r="AJ2285" s="9">
        <f>SUMIF(Table1[[#Headers],[Steam Consumption]:[CHW Consumption_2]], "CHW*",D2285:AE2285)</f>
        <v>0</v>
      </c>
      <c r="AK2285" s="9">
        <f>SUMIF(Table1[[#Headers],[Steam Consumption]:[CHW Consumption_2]], "DW*",D2285:AE2285)</f>
        <v>0</v>
      </c>
      <c r="AL2285" s="9">
        <f>Table1[[#This Row],[Total Elec Consumption]]*3.412</f>
        <v>0</v>
      </c>
      <c r="AM2285" s="9">
        <f>Table1[[#This Row],[Total Gas Consumption]]*1</f>
        <v>0</v>
      </c>
      <c r="AN2285" s="9">
        <f>Table1[[#This Row],[Total Steam Consumption]]*950/1000</f>
        <v>0</v>
      </c>
      <c r="AO2285" s="9">
        <f>Table1[[#This Row],[Total HW Consumption]]</f>
        <v>0</v>
      </c>
      <c r="AP2285" s="9">
        <f>Table1[[#This Row],[Total CHW Consumption]]</f>
        <v>0</v>
      </c>
      <c r="AQ2285" s="9">
        <f>Table1[[#This Row],[Total DW Consumption]]*0</f>
        <v>0</v>
      </c>
      <c r="AR2285" s="9">
        <f>SUM(Table1[[#This Row],[Total Elec Energy]:[Total DW Energy]])</f>
        <v>0</v>
      </c>
      <c r="AS2285" s="7">
        <f>IFERROR(Table1[[#This Row],[Total Building Energy (kBTU)]]/Table1[[#This Row],[Building Area]],0)</f>
        <v>0</v>
      </c>
    </row>
    <row r="2286" spans="1:45" x14ac:dyDescent="0.25">
      <c r="A2286" s="4">
        <v>44256</v>
      </c>
      <c r="B2286" t="s">
        <v>112</v>
      </c>
      <c r="C2286">
        <f>VLOOKUP(Table1[[#This Row],[Building]],Building_Areas,2,FALSE)</f>
        <v>32318</v>
      </c>
      <c r="E2286">
        <v>0</v>
      </c>
      <c r="F2286">
        <v>0</v>
      </c>
      <c r="G2286">
        <v>0</v>
      </c>
      <c r="AF2286" s="9">
        <f>SUMIF(Table1[[#Headers],[Steam Consumption]:[CHW Consumption_2]], "Elec*",D2286:AE2286)</f>
        <v>0</v>
      </c>
      <c r="AG2286" s="9">
        <f>SUMIF(Table1[[#Headers],[Steam Consumption]:[CHW Consumption_2]], "Gas*",D2286:AE2286)</f>
        <v>0</v>
      </c>
      <c r="AH2286" s="9">
        <f>SUMIF(Table1[[#Headers],[Steam Consumption]:[CHW Consumption_2]], "Steam*",D2286:AE2286)</f>
        <v>0</v>
      </c>
      <c r="AI2286" s="9">
        <f>SUMIF(Table1[[#Headers],[Steam Consumption]:[CHW Consumption_2]], "HW *",D2286:AE2286)</f>
        <v>0</v>
      </c>
      <c r="AJ2286" s="9">
        <f>SUMIF(Table1[[#Headers],[Steam Consumption]:[CHW Consumption_2]], "CHW*",D2286:AE2286)</f>
        <v>0</v>
      </c>
      <c r="AK2286" s="9">
        <f>SUMIF(Table1[[#Headers],[Steam Consumption]:[CHW Consumption_2]], "DW*",D2286:AE2286)</f>
        <v>0</v>
      </c>
      <c r="AL2286" s="9">
        <f>Table1[[#This Row],[Total Elec Consumption]]*3.412</f>
        <v>0</v>
      </c>
      <c r="AM2286" s="9">
        <f>Table1[[#This Row],[Total Gas Consumption]]*1</f>
        <v>0</v>
      </c>
      <c r="AN2286" s="9">
        <f>Table1[[#This Row],[Total Steam Consumption]]*950/1000</f>
        <v>0</v>
      </c>
      <c r="AO2286" s="9">
        <f>Table1[[#This Row],[Total HW Consumption]]</f>
        <v>0</v>
      </c>
      <c r="AP2286" s="9">
        <f>Table1[[#This Row],[Total CHW Consumption]]</f>
        <v>0</v>
      </c>
      <c r="AQ2286" s="9">
        <f>Table1[[#This Row],[Total DW Consumption]]*0</f>
        <v>0</v>
      </c>
      <c r="AR2286" s="9">
        <f>SUM(Table1[[#This Row],[Total Elec Energy]:[Total DW Energy]])</f>
        <v>0</v>
      </c>
      <c r="AS2286" s="7">
        <f>IFERROR(Table1[[#This Row],[Total Building Energy (kBTU)]]/Table1[[#This Row],[Building Area]],0)</f>
        <v>0</v>
      </c>
    </row>
    <row r="2287" spans="1:45" x14ac:dyDescent="0.25">
      <c r="A2287" s="4">
        <v>44287</v>
      </c>
      <c r="B2287" t="s">
        <v>112</v>
      </c>
      <c r="C2287">
        <f>VLOOKUP(Table1[[#This Row],[Building]],Building_Areas,2,FALSE)</f>
        <v>32318</v>
      </c>
      <c r="E2287">
        <v>0</v>
      </c>
      <c r="F2287">
        <v>0</v>
      </c>
      <c r="G2287">
        <v>0</v>
      </c>
      <c r="AF2287" s="9">
        <f>SUMIF(Table1[[#Headers],[Steam Consumption]:[CHW Consumption_2]], "Elec*",D2287:AE2287)</f>
        <v>0</v>
      </c>
      <c r="AG2287" s="9">
        <f>SUMIF(Table1[[#Headers],[Steam Consumption]:[CHW Consumption_2]], "Gas*",D2287:AE2287)</f>
        <v>0</v>
      </c>
      <c r="AH2287" s="9">
        <f>SUMIF(Table1[[#Headers],[Steam Consumption]:[CHW Consumption_2]], "Steam*",D2287:AE2287)</f>
        <v>0</v>
      </c>
      <c r="AI2287" s="9">
        <f>SUMIF(Table1[[#Headers],[Steam Consumption]:[CHW Consumption_2]], "HW *",D2287:AE2287)</f>
        <v>0</v>
      </c>
      <c r="AJ2287" s="9">
        <f>SUMIF(Table1[[#Headers],[Steam Consumption]:[CHW Consumption_2]], "CHW*",D2287:AE2287)</f>
        <v>0</v>
      </c>
      <c r="AK2287" s="9">
        <f>SUMIF(Table1[[#Headers],[Steam Consumption]:[CHW Consumption_2]], "DW*",D2287:AE2287)</f>
        <v>0</v>
      </c>
      <c r="AL2287" s="9">
        <f>Table1[[#This Row],[Total Elec Consumption]]*3.412</f>
        <v>0</v>
      </c>
      <c r="AM2287" s="9">
        <f>Table1[[#This Row],[Total Gas Consumption]]*1</f>
        <v>0</v>
      </c>
      <c r="AN2287" s="9">
        <f>Table1[[#This Row],[Total Steam Consumption]]*950/1000</f>
        <v>0</v>
      </c>
      <c r="AO2287" s="9">
        <f>Table1[[#This Row],[Total HW Consumption]]</f>
        <v>0</v>
      </c>
      <c r="AP2287" s="9">
        <f>Table1[[#This Row],[Total CHW Consumption]]</f>
        <v>0</v>
      </c>
      <c r="AQ2287" s="9">
        <f>Table1[[#This Row],[Total DW Consumption]]*0</f>
        <v>0</v>
      </c>
      <c r="AR2287" s="9">
        <f>SUM(Table1[[#This Row],[Total Elec Energy]:[Total DW Energy]])</f>
        <v>0</v>
      </c>
      <c r="AS2287" s="7">
        <f>IFERROR(Table1[[#This Row],[Total Building Energy (kBTU)]]/Table1[[#This Row],[Building Area]],0)</f>
        <v>0</v>
      </c>
    </row>
    <row r="2288" spans="1:45" x14ac:dyDescent="0.25">
      <c r="A2288" s="4">
        <v>44317</v>
      </c>
      <c r="B2288" t="s">
        <v>112</v>
      </c>
      <c r="C2288">
        <f>VLOOKUP(Table1[[#This Row],[Building]],Building_Areas,2,FALSE)</f>
        <v>32318</v>
      </c>
      <c r="E2288">
        <v>0</v>
      </c>
      <c r="F2288">
        <v>0</v>
      </c>
      <c r="G2288">
        <v>0</v>
      </c>
      <c r="AF2288" s="9">
        <f>SUMIF(Table1[[#Headers],[Steam Consumption]:[CHW Consumption_2]], "Elec*",D2288:AE2288)</f>
        <v>0</v>
      </c>
      <c r="AG2288" s="9">
        <f>SUMIF(Table1[[#Headers],[Steam Consumption]:[CHW Consumption_2]], "Gas*",D2288:AE2288)</f>
        <v>0</v>
      </c>
      <c r="AH2288" s="9">
        <f>SUMIF(Table1[[#Headers],[Steam Consumption]:[CHW Consumption_2]], "Steam*",D2288:AE2288)</f>
        <v>0</v>
      </c>
      <c r="AI2288" s="9">
        <f>SUMIF(Table1[[#Headers],[Steam Consumption]:[CHW Consumption_2]], "HW *",D2288:AE2288)</f>
        <v>0</v>
      </c>
      <c r="AJ2288" s="9">
        <f>SUMIF(Table1[[#Headers],[Steam Consumption]:[CHW Consumption_2]], "CHW*",D2288:AE2288)</f>
        <v>0</v>
      </c>
      <c r="AK2288" s="9">
        <f>SUMIF(Table1[[#Headers],[Steam Consumption]:[CHW Consumption_2]], "DW*",D2288:AE2288)</f>
        <v>0</v>
      </c>
      <c r="AL2288" s="9">
        <f>Table1[[#This Row],[Total Elec Consumption]]*3.412</f>
        <v>0</v>
      </c>
      <c r="AM2288" s="9">
        <f>Table1[[#This Row],[Total Gas Consumption]]*1</f>
        <v>0</v>
      </c>
      <c r="AN2288" s="9">
        <f>Table1[[#This Row],[Total Steam Consumption]]*950/1000</f>
        <v>0</v>
      </c>
      <c r="AO2288" s="9">
        <f>Table1[[#This Row],[Total HW Consumption]]</f>
        <v>0</v>
      </c>
      <c r="AP2288" s="9">
        <f>Table1[[#This Row],[Total CHW Consumption]]</f>
        <v>0</v>
      </c>
      <c r="AQ2288" s="9">
        <f>Table1[[#This Row],[Total DW Consumption]]*0</f>
        <v>0</v>
      </c>
      <c r="AR2288" s="9">
        <f>SUM(Table1[[#This Row],[Total Elec Energy]:[Total DW Energy]])</f>
        <v>0</v>
      </c>
      <c r="AS2288" s="7">
        <f>IFERROR(Table1[[#This Row],[Total Building Energy (kBTU)]]/Table1[[#This Row],[Building Area]],0)</f>
        <v>0</v>
      </c>
    </row>
    <row r="2289" spans="1:45" x14ac:dyDescent="0.25">
      <c r="A2289" s="4">
        <v>44348</v>
      </c>
      <c r="B2289" t="s">
        <v>112</v>
      </c>
      <c r="C2289">
        <f>VLOOKUP(Table1[[#This Row],[Building]],Building_Areas,2,FALSE)</f>
        <v>32318</v>
      </c>
      <c r="E2289">
        <v>0</v>
      </c>
      <c r="F2289">
        <v>0</v>
      </c>
      <c r="G2289">
        <v>0</v>
      </c>
      <c r="AF2289" s="9">
        <f>SUMIF(Table1[[#Headers],[Steam Consumption]:[CHW Consumption_2]], "Elec*",D2289:AE2289)</f>
        <v>0</v>
      </c>
      <c r="AG2289" s="9">
        <f>SUMIF(Table1[[#Headers],[Steam Consumption]:[CHW Consumption_2]], "Gas*",D2289:AE2289)</f>
        <v>0</v>
      </c>
      <c r="AH2289" s="9">
        <f>SUMIF(Table1[[#Headers],[Steam Consumption]:[CHW Consumption_2]], "Steam*",D2289:AE2289)</f>
        <v>0</v>
      </c>
      <c r="AI2289" s="9">
        <f>SUMIF(Table1[[#Headers],[Steam Consumption]:[CHW Consumption_2]], "HW *",D2289:AE2289)</f>
        <v>0</v>
      </c>
      <c r="AJ2289" s="9">
        <f>SUMIF(Table1[[#Headers],[Steam Consumption]:[CHW Consumption_2]], "CHW*",D2289:AE2289)</f>
        <v>0</v>
      </c>
      <c r="AK2289" s="9">
        <f>SUMIF(Table1[[#Headers],[Steam Consumption]:[CHW Consumption_2]], "DW*",D2289:AE2289)</f>
        <v>0</v>
      </c>
      <c r="AL2289" s="9">
        <f>Table1[[#This Row],[Total Elec Consumption]]*3.412</f>
        <v>0</v>
      </c>
      <c r="AM2289" s="9">
        <f>Table1[[#This Row],[Total Gas Consumption]]*1</f>
        <v>0</v>
      </c>
      <c r="AN2289" s="9">
        <f>Table1[[#This Row],[Total Steam Consumption]]*950/1000</f>
        <v>0</v>
      </c>
      <c r="AO2289" s="9">
        <f>Table1[[#This Row],[Total HW Consumption]]</f>
        <v>0</v>
      </c>
      <c r="AP2289" s="9">
        <f>Table1[[#This Row],[Total CHW Consumption]]</f>
        <v>0</v>
      </c>
      <c r="AQ2289" s="9">
        <f>Table1[[#This Row],[Total DW Consumption]]*0</f>
        <v>0</v>
      </c>
      <c r="AR2289" s="9">
        <f>SUM(Table1[[#This Row],[Total Elec Energy]:[Total DW Energy]])</f>
        <v>0</v>
      </c>
      <c r="AS2289" s="7">
        <f>IFERROR(Table1[[#This Row],[Total Building Energy (kBTU)]]/Table1[[#This Row],[Building Area]],0)</f>
        <v>0</v>
      </c>
    </row>
    <row r="2290" spans="1:45" x14ac:dyDescent="0.25">
      <c r="A2290" s="4">
        <v>44378</v>
      </c>
      <c r="B2290" t="s">
        <v>112</v>
      </c>
      <c r="C2290">
        <f>VLOOKUP(Table1[[#This Row],[Building]],Building_Areas,2,FALSE)</f>
        <v>32318</v>
      </c>
      <c r="E2290">
        <v>0</v>
      </c>
      <c r="F2290">
        <v>0</v>
      </c>
      <c r="G2290">
        <v>0</v>
      </c>
      <c r="AF2290" s="9">
        <f>SUMIF(Table1[[#Headers],[Steam Consumption]:[CHW Consumption_2]], "Elec*",D2290:AE2290)</f>
        <v>0</v>
      </c>
      <c r="AG2290" s="9">
        <f>SUMIF(Table1[[#Headers],[Steam Consumption]:[CHW Consumption_2]], "Gas*",D2290:AE2290)</f>
        <v>0</v>
      </c>
      <c r="AH2290" s="9">
        <f>SUMIF(Table1[[#Headers],[Steam Consumption]:[CHW Consumption_2]], "Steam*",D2290:AE2290)</f>
        <v>0</v>
      </c>
      <c r="AI2290" s="9">
        <f>SUMIF(Table1[[#Headers],[Steam Consumption]:[CHW Consumption_2]], "HW *",D2290:AE2290)</f>
        <v>0</v>
      </c>
      <c r="AJ2290" s="9">
        <f>SUMIF(Table1[[#Headers],[Steam Consumption]:[CHW Consumption_2]], "CHW*",D2290:AE2290)</f>
        <v>0</v>
      </c>
      <c r="AK2290" s="9">
        <f>SUMIF(Table1[[#Headers],[Steam Consumption]:[CHW Consumption_2]], "DW*",D2290:AE2290)</f>
        <v>0</v>
      </c>
      <c r="AL2290" s="9">
        <f>Table1[[#This Row],[Total Elec Consumption]]*3.412</f>
        <v>0</v>
      </c>
      <c r="AM2290" s="9">
        <f>Table1[[#This Row],[Total Gas Consumption]]*1</f>
        <v>0</v>
      </c>
      <c r="AN2290" s="9">
        <f>Table1[[#This Row],[Total Steam Consumption]]*950/1000</f>
        <v>0</v>
      </c>
      <c r="AO2290" s="9">
        <f>Table1[[#This Row],[Total HW Consumption]]</f>
        <v>0</v>
      </c>
      <c r="AP2290" s="9">
        <f>Table1[[#This Row],[Total CHW Consumption]]</f>
        <v>0</v>
      </c>
      <c r="AQ2290" s="9">
        <f>Table1[[#This Row],[Total DW Consumption]]*0</f>
        <v>0</v>
      </c>
      <c r="AR2290" s="9">
        <f>SUM(Table1[[#This Row],[Total Elec Energy]:[Total DW Energy]])</f>
        <v>0</v>
      </c>
      <c r="AS2290" s="7">
        <f>IFERROR(Table1[[#This Row],[Total Building Energy (kBTU)]]/Table1[[#This Row],[Building Area]],0)</f>
        <v>0</v>
      </c>
    </row>
    <row r="2291" spans="1:45" x14ac:dyDescent="0.25">
      <c r="A2291" s="4">
        <v>44409</v>
      </c>
      <c r="B2291" t="s">
        <v>112</v>
      </c>
      <c r="C2291">
        <f>VLOOKUP(Table1[[#This Row],[Building]],Building_Areas,2,FALSE)</f>
        <v>32318</v>
      </c>
      <c r="E2291">
        <v>0</v>
      </c>
      <c r="F2291">
        <v>0</v>
      </c>
      <c r="G2291">
        <v>0</v>
      </c>
      <c r="AF2291" s="9">
        <f>SUMIF(Table1[[#Headers],[Steam Consumption]:[CHW Consumption_2]], "Elec*",D2291:AE2291)</f>
        <v>0</v>
      </c>
      <c r="AG2291" s="9">
        <f>SUMIF(Table1[[#Headers],[Steam Consumption]:[CHW Consumption_2]], "Gas*",D2291:AE2291)</f>
        <v>0</v>
      </c>
      <c r="AH2291" s="9">
        <f>SUMIF(Table1[[#Headers],[Steam Consumption]:[CHW Consumption_2]], "Steam*",D2291:AE2291)</f>
        <v>0</v>
      </c>
      <c r="AI2291" s="9">
        <f>SUMIF(Table1[[#Headers],[Steam Consumption]:[CHW Consumption_2]], "HW *",D2291:AE2291)</f>
        <v>0</v>
      </c>
      <c r="AJ2291" s="9">
        <f>SUMIF(Table1[[#Headers],[Steam Consumption]:[CHW Consumption_2]], "CHW*",D2291:AE2291)</f>
        <v>0</v>
      </c>
      <c r="AK2291" s="9">
        <f>SUMIF(Table1[[#Headers],[Steam Consumption]:[CHW Consumption_2]], "DW*",D2291:AE2291)</f>
        <v>0</v>
      </c>
      <c r="AL2291" s="9">
        <f>Table1[[#This Row],[Total Elec Consumption]]*3.412</f>
        <v>0</v>
      </c>
      <c r="AM2291" s="9">
        <f>Table1[[#This Row],[Total Gas Consumption]]*1</f>
        <v>0</v>
      </c>
      <c r="AN2291" s="9">
        <f>Table1[[#This Row],[Total Steam Consumption]]*950/1000</f>
        <v>0</v>
      </c>
      <c r="AO2291" s="9">
        <f>Table1[[#This Row],[Total HW Consumption]]</f>
        <v>0</v>
      </c>
      <c r="AP2291" s="9">
        <f>Table1[[#This Row],[Total CHW Consumption]]</f>
        <v>0</v>
      </c>
      <c r="AQ2291" s="9">
        <f>Table1[[#This Row],[Total DW Consumption]]*0</f>
        <v>0</v>
      </c>
      <c r="AR2291" s="9">
        <f>SUM(Table1[[#This Row],[Total Elec Energy]:[Total DW Energy]])</f>
        <v>0</v>
      </c>
      <c r="AS2291" s="7">
        <f>IFERROR(Table1[[#This Row],[Total Building Energy (kBTU)]]/Table1[[#This Row],[Building Area]],0)</f>
        <v>0</v>
      </c>
    </row>
    <row r="2292" spans="1:45" x14ac:dyDescent="0.25">
      <c r="A2292" s="4">
        <v>44440</v>
      </c>
      <c r="B2292" t="s">
        <v>112</v>
      </c>
      <c r="C2292">
        <f>VLOOKUP(Table1[[#This Row],[Building]],Building_Areas,2,FALSE)</f>
        <v>32318</v>
      </c>
      <c r="E2292">
        <v>0</v>
      </c>
      <c r="F2292">
        <v>0</v>
      </c>
      <c r="G2292">
        <v>0</v>
      </c>
      <c r="AF2292" s="9">
        <f>SUMIF(Table1[[#Headers],[Steam Consumption]:[CHW Consumption_2]], "Elec*",D2292:AE2292)</f>
        <v>0</v>
      </c>
      <c r="AG2292" s="9">
        <f>SUMIF(Table1[[#Headers],[Steam Consumption]:[CHW Consumption_2]], "Gas*",D2292:AE2292)</f>
        <v>0</v>
      </c>
      <c r="AH2292" s="9">
        <f>SUMIF(Table1[[#Headers],[Steam Consumption]:[CHW Consumption_2]], "Steam*",D2292:AE2292)</f>
        <v>0</v>
      </c>
      <c r="AI2292" s="9">
        <f>SUMIF(Table1[[#Headers],[Steam Consumption]:[CHW Consumption_2]], "HW *",D2292:AE2292)</f>
        <v>0</v>
      </c>
      <c r="AJ2292" s="9">
        <f>SUMIF(Table1[[#Headers],[Steam Consumption]:[CHW Consumption_2]], "CHW*",D2292:AE2292)</f>
        <v>0</v>
      </c>
      <c r="AK2292" s="9">
        <f>SUMIF(Table1[[#Headers],[Steam Consumption]:[CHW Consumption_2]], "DW*",D2292:AE2292)</f>
        <v>0</v>
      </c>
      <c r="AL2292" s="9">
        <f>Table1[[#This Row],[Total Elec Consumption]]*3.412</f>
        <v>0</v>
      </c>
      <c r="AM2292" s="9">
        <f>Table1[[#This Row],[Total Gas Consumption]]*1</f>
        <v>0</v>
      </c>
      <c r="AN2292" s="9">
        <f>Table1[[#This Row],[Total Steam Consumption]]*950/1000</f>
        <v>0</v>
      </c>
      <c r="AO2292" s="9">
        <f>Table1[[#This Row],[Total HW Consumption]]</f>
        <v>0</v>
      </c>
      <c r="AP2292" s="9">
        <f>Table1[[#This Row],[Total CHW Consumption]]</f>
        <v>0</v>
      </c>
      <c r="AQ2292" s="9">
        <f>Table1[[#This Row],[Total DW Consumption]]*0</f>
        <v>0</v>
      </c>
      <c r="AR2292" s="9">
        <f>SUM(Table1[[#This Row],[Total Elec Energy]:[Total DW Energy]])</f>
        <v>0</v>
      </c>
      <c r="AS2292" s="7">
        <f>IFERROR(Table1[[#This Row],[Total Building Energy (kBTU)]]/Table1[[#This Row],[Building Area]],0)</f>
        <v>0</v>
      </c>
    </row>
    <row r="2293" spans="1:45" x14ac:dyDescent="0.25">
      <c r="A2293" s="4">
        <v>44470</v>
      </c>
      <c r="B2293" t="s">
        <v>112</v>
      </c>
      <c r="C2293">
        <f>VLOOKUP(Table1[[#This Row],[Building]],Building_Areas,2,FALSE)</f>
        <v>32318</v>
      </c>
      <c r="E2293">
        <v>0</v>
      </c>
      <c r="F2293">
        <v>0</v>
      </c>
      <c r="G2293">
        <v>0</v>
      </c>
      <c r="AF2293" s="9">
        <f>SUMIF(Table1[[#Headers],[Steam Consumption]:[CHW Consumption_2]], "Elec*",D2293:AE2293)</f>
        <v>0</v>
      </c>
      <c r="AG2293" s="9">
        <f>SUMIF(Table1[[#Headers],[Steam Consumption]:[CHW Consumption_2]], "Gas*",D2293:AE2293)</f>
        <v>0</v>
      </c>
      <c r="AH2293" s="9">
        <f>SUMIF(Table1[[#Headers],[Steam Consumption]:[CHW Consumption_2]], "Steam*",D2293:AE2293)</f>
        <v>0</v>
      </c>
      <c r="AI2293" s="9">
        <f>SUMIF(Table1[[#Headers],[Steam Consumption]:[CHW Consumption_2]], "HW *",D2293:AE2293)</f>
        <v>0</v>
      </c>
      <c r="AJ2293" s="9">
        <f>SUMIF(Table1[[#Headers],[Steam Consumption]:[CHW Consumption_2]], "CHW*",D2293:AE2293)</f>
        <v>0</v>
      </c>
      <c r="AK2293" s="9">
        <f>SUMIF(Table1[[#Headers],[Steam Consumption]:[CHW Consumption_2]], "DW*",D2293:AE2293)</f>
        <v>0</v>
      </c>
      <c r="AL2293" s="9">
        <f>Table1[[#This Row],[Total Elec Consumption]]*3.412</f>
        <v>0</v>
      </c>
      <c r="AM2293" s="9">
        <f>Table1[[#This Row],[Total Gas Consumption]]*1</f>
        <v>0</v>
      </c>
      <c r="AN2293" s="9">
        <f>Table1[[#This Row],[Total Steam Consumption]]*950/1000</f>
        <v>0</v>
      </c>
      <c r="AO2293" s="9">
        <f>Table1[[#This Row],[Total HW Consumption]]</f>
        <v>0</v>
      </c>
      <c r="AP2293" s="9">
        <f>Table1[[#This Row],[Total CHW Consumption]]</f>
        <v>0</v>
      </c>
      <c r="AQ2293" s="9">
        <f>Table1[[#This Row],[Total DW Consumption]]*0</f>
        <v>0</v>
      </c>
      <c r="AR2293" s="9">
        <f>SUM(Table1[[#This Row],[Total Elec Energy]:[Total DW Energy]])</f>
        <v>0</v>
      </c>
      <c r="AS2293" s="7">
        <f>IFERROR(Table1[[#This Row],[Total Building Energy (kBTU)]]/Table1[[#This Row],[Building Area]],0)</f>
        <v>0</v>
      </c>
    </row>
    <row r="2294" spans="1:45" x14ac:dyDescent="0.25">
      <c r="A2294" s="4">
        <v>44501</v>
      </c>
      <c r="B2294" t="s">
        <v>112</v>
      </c>
      <c r="C2294">
        <f>VLOOKUP(Table1[[#This Row],[Building]],Building_Areas,2,FALSE)</f>
        <v>32318</v>
      </c>
      <c r="E2294">
        <v>0</v>
      </c>
      <c r="F2294">
        <v>0</v>
      </c>
      <c r="G2294">
        <v>0</v>
      </c>
      <c r="AF2294" s="9">
        <f>SUMIF(Table1[[#Headers],[Steam Consumption]:[CHW Consumption_2]], "Elec*",D2294:AE2294)</f>
        <v>0</v>
      </c>
      <c r="AG2294" s="9">
        <f>SUMIF(Table1[[#Headers],[Steam Consumption]:[CHW Consumption_2]], "Gas*",D2294:AE2294)</f>
        <v>0</v>
      </c>
      <c r="AH2294" s="9">
        <f>SUMIF(Table1[[#Headers],[Steam Consumption]:[CHW Consumption_2]], "Steam*",D2294:AE2294)</f>
        <v>0</v>
      </c>
      <c r="AI2294" s="9">
        <f>SUMIF(Table1[[#Headers],[Steam Consumption]:[CHW Consumption_2]], "HW *",D2294:AE2294)</f>
        <v>0</v>
      </c>
      <c r="AJ2294" s="9">
        <f>SUMIF(Table1[[#Headers],[Steam Consumption]:[CHW Consumption_2]], "CHW*",D2294:AE2294)</f>
        <v>0</v>
      </c>
      <c r="AK2294" s="9">
        <f>SUMIF(Table1[[#Headers],[Steam Consumption]:[CHW Consumption_2]], "DW*",D2294:AE2294)</f>
        <v>0</v>
      </c>
      <c r="AL2294" s="9">
        <f>Table1[[#This Row],[Total Elec Consumption]]*3.412</f>
        <v>0</v>
      </c>
      <c r="AM2294" s="9">
        <f>Table1[[#This Row],[Total Gas Consumption]]*1</f>
        <v>0</v>
      </c>
      <c r="AN2294" s="9">
        <f>Table1[[#This Row],[Total Steam Consumption]]*950/1000</f>
        <v>0</v>
      </c>
      <c r="AO2294" s="9">
        <f>Table1[[#This Row],[Total HW Consumption]]</f>
        <v>0</v>
      </c>
      <c r="AP2294" s="9">
        <f>Table1[[#This Row],[Total CHW Consumption]]</f>
        <v>0</v>
      </c>
      <c r="AQ2294" s="9">
        <f>Table1[[#This Row],[Total DW Consumption]]*0</f>
        <v>0</v>
      </c>
      <c r="AR2294" s="9">
        <f>SUM(Table1[[#This Row],[Total Elec Energy]:[Total DW Energy]])</f>
        <v>0</v>
      </c>
      <c r="AS2294" s="7">
        <f>IFERROR(Table1[[#This Row],[Total Building Energy (kBTU)]]/Table1[[#This Row],[Building Area]],0)</f>
        <v>0</v>
      </c>
    </row>
    <row r="2295" spans="1:45" x14ac:dyDescent="0.25">
      <c r="A2295" s="4">
        <v>44531</v>
      </c>
      <c r="B2295" t="s">
        <v>112</v>
      </c>
      <c r="C2295">
        <f>VLOOKUP(Table1[[#This Row],[Building]],Building_Areas,2,FALSE)</f>
        <v>32318</v>
      </c>
      <c r="E2295">
        <v>0</v>
      </c>
      <c r="F2295">
        <v>0</v>
      </c>
      <c r="G2295">
        <v>0</v>
      </c>
      <c r="AF2295" s="9">
        <f>SUMIF(Table1[[#Headers],[Steam Consumption]:[CHW Consumption_2]], "Elec*",D2295:AE2295)</f>
        <v>0</v>
      </c>
      <c r="AG2295" s="9">
        <f>SUMIF(Table1[[#Headers],[Steam Consumption]:[CHW Consumption_2]], "Gas*",D2295:AE2295)</f>
        <v>0</v>
      </c>
      <c r="AH2295" s="9">
        <f>SUMIF(Table1[[#Headers],[Steam Consumption]:[CHW Consumption_2]], "Steam*",D2295:AE2295)</f>
        <v>0</v>
      </c>
      <c r="AI2295" s="9">
        <f>SUMIF(Table1[[#Headers],[Steam Consumption]:[CHW Consumption_2]], "HW *",D2295:AE2295)</f>
        <v>0</v>
      </c>
      <c r="AJ2295" s="9">
        <f>SUMIF(Table1[[#Headers],[Steam Consumption]:[CHW Consumption_2]], "CHW*",D2295:AE2295)</f>
        <v>0</v>
      </c>
      <c r="AK2295" s="9">
        <f>SUMIF(Table1[[#Headers],[Steam Consumption]:[CHW Consumption_2]], "DW*",D2295:AE2295)</f>
        <v>0</v>
      </c>
      <c r="AL2295" s="9">
        <f>Table1[[#This Row],[Total Elec Consumption]]*3.412</f>
        <v>0</v>
      </c>
      <c r="AM2295" s="9">
        <f>Table1[[#This Row],[Total Gas Consumption]]*1</f>
        <v>0</v>
      </c>
      <c r="AN2295" s="9">
        <f>Table1[[#This Row],[Total Steam Consumption]]*950/1000</f>
        <v>0</v>
      </c>
      <c r="AO2295" s="9">
        <f>Table1[[#This Row],[Total HW Consumption]]</f>
        <v>0</v>
      </c>
      <c r="AP2295" s="9">
        <f>Table1[[#This Row],[Total CHW Consumption]]</f>
        <v>0</v>
      </c>
      <c r="AQ2295" s="9">
        <f>Table1[[#This Row],[Total DW Consumption]]*0</f>
        <v>0</v>
      </c>
      <c r="AR2295" s="9">
        <f>SUM(Table1[[#This Row],[Total Elec Energy]:[Total DW Energy]])</f>
        <v>0</v>
      </c>
      <c r="AS2295" s="7">
        <f>IFERROR(Table1[[#This Row],[Total Building Energy (kBTU)]]/Table1[[#This Row],[Building Area]],0)</f>
        <v>0</v>
      </c>
    </row>
    <row r="2296" spans="1:45" x14ac:dyDescent="0.25">
      <c r="A2296" s="4">
        <v>44562</v>
      </c>
      <c r="B2296" t="s">
        <v>112</v>
      </c>
      <c r="C2296">
        <f>VLOOKUP(Table1[[#This Row],[Building]],Building_Areas,2,FALSE)</f>
        <v>32318</v>
      </c>
      <c r="E2296">
        <v>0</v>
      </c>
      <c r="F2296">
        <v>0</v>
      </c>
      <c r="G2296">
        <v>0</v>
      </c>
      <c r="AF2296" s="9">
        <f>SUMIF(Table1[[#Headers],[Steam Consumption]:[CHW Consumption_2]], "Elec*",D2296:AE2296)</f>
        <v>0</v>
      </c>
      <c r="AG2296" s="9">
        <f>SUMIF(Table1[[#Headers],[Steam Consumption]:[CHW Consumption_2]], "Gas*",D2296:AE2296)</f>
        <v>0</v>
      </c>
      <c r="AH2296" s="9">
        <f>SUMIF(Table1[[#Headers],[Steam Consumption]:[CHW Consumption_2]], "Steam*",D2296:AE2296)</f>
        <v>0</v>
      </c>
      <c r="AI2296" s="9">
        <f>SUMIF(Table1[[#Headers],[Steam Consumption]:[CHW Consumption_2]], "HW *",D2296:AE2296)</f>
        <v>0</v>
      </c>
      <c r="AJ2296" s="9">
        <f>SUMIF(Table1[[#Headers],[Steam Consumption]:[CHW Consumption_2]], "CHW*",D2296:AE2296)</f>
        <v>0</v>
      </c>
      <c r="AK2296" s="9">
        <f>SUMIF(Table1[[#Headers],[Steam Consumption]:[CHW Consumption_2]], "DW*",D2296:AE2296)</f>
        <v>0</v>
      </c>
      <c r="AL2296" s="9">
        <f>Table1[[#This Row],[Total Elec Consumption]]*3.412</f>
        <v>0</v>
      </c>
      <c r="AM2296" s="9">
        <f>Table1[[#This Row],[Total Gas Consumption]]*1</f>
        <v>0</v>
      </c>
      <c r="AN2296" s="9">
        <f>Table1[[#This Row],[Total Steam Consumption]]*950/1000</f>
        <v>0</v>
      </c>
      <c r="AO2296" s="9">
        <f>Table1[[#This Row],[Total HW Consumption]]</f>
        <v>0</v>
      </c>
      <c r="AP2296" s="9">
        <f>Table1[[#This Row],[Total CHW Consumption]]</f>
        <v>0</v>
      </c>
      <c r="AQ2296" s="9">
        <f>Table1[[#This Row],[Total DW Consumption]]*0</f>
        <v>0</v>
      </c>
      <c r="AR2296" s="9">
        <f>SUM(Table1[[#This Row],[Total Elec Energy]:[Total DW Energy]])</f>
        <v>0</v>
      </c>
      <c r="AS2296" s="7">
        <f>IFERROR(Table1[[#This Row],[Total Building Energy (kBTU)]]/Table1[[#This Row],[Building Area]],0)</f>
        <v>0</v>
      </c>
    </row>
    <row r="2297" spans="1:45" x14ac:dyDescent="0.25">
      <c r="A2297" s="4">
        <v>44593</v>
      </c>
      <c r="B2297" t="s">
        <v>112</v>
      </c>
      <c r="C2297">
        <f>VLOOKUP(Table1[[#This Row],[Building]],Building_Areas,2,FALSE)</f>
        <v>32318</v>
      </c>
      <c r="E2297">
        <v>0</v>
      </c>
      <c r="F2297">
        <v>0</v>
      </c>
      <c r="G2297">
        <v>0</v>
      </c>
      <c r="AF2297" s="9">
        <f>SUMIF(Table1[[#Headers],[Steam Consumption]:[CHW Consumption_2]], "Elec*",D2297:AE2297)</f>
        <v>0</v>
      </c>
      <c r="AG2297" s="9">
        <f>SUMIF(Table1[[#Headers],[Steam Consumption]:[CHW Consumption_2]], "Gas*",D2297:AE2297)</f>
        <v>0</v>
      </c>
      <c r="AH2297" s="9">
        <f>SUMIF(Table1[[#Headers],[Steam Consumption]:[CHW Consumption_2]], "Steam*",D2297:AE2297)</f>
        <v>0</v>
      </c>
      <c r="AI2297" s="9">
        <f>SUMIF(Table1[[#Headers],[Steam Consumption]:[CHW Consumption_2]], "HW *",D2297:AE2297)</f>
        <v>0</v>
      </c>
      <c r="AJ2297" s="9">
        <f>SUMIF(Table1[[#Headers],[Steam Consumption]:[CHW Consumption_2]], "CHW*",D2297:AE2297)</f>
        <v>0</v>
      </c>
      <c r="AK2297" s="9">
        <f>SUMIF(Table1[[#Headers],[Steam Consumption]:[CHW Consumption_2]], "DW*",D2297:AE2297)</f>
        <v>0</v>
      </c>
      <c r="AL2297" s="9">
        <f>Table1[[#This Row],[Total Elec Consumption]]*3.412</f>
        <v>0</v>
      </c>
      <c r="AM2297" s="9">
        <f>Table1[[#This Row],[Total Gas Consumption]]*1</f>
        <v>0</v>
      </c>
      <c r="AN2297" s="9">
        <f>Table1[[#This Row],[Total Steam Consumption]]*950/1000</f>
        <v>0</v>
      </c>
      <c r="AO2297" s="9">
        <f>Table1[[#This Row],[Total HW Consumption]]</f>
        <v>0</v>
      </c>
      <c r="AP2297" s="9">
        <f>Table1[[#This Row],[Total CHW Consumption]]</f>
        <v>0</v>
      </c>
      <c r="AQ2297" s="9">
        <f>Table1[[#This Row],[Total DW Consumption]]*0</f>
        <v>0</v>
      </c>
      <c r="AR2297" s="9">
        <f>SUM(Table1[[#This Row],[Total Elec Energy]:[Total DW Energy]])</f>
        <v>0</v>
      </c>
      <c r="AS2297" s="7">
        <f>IFERROR(Table1[[#This Row],[Total Building Energy (kBTU)]]/Table1[[#This Row],[Building Area]],0)</f>
        <v>0</v>
      </c>
    </row>
    <row r="2298" spans="1:45" x14ac:dyDescent="0.25">
      <c r="A2298" s="4">
        <v>44621</v>
      </c>
      <c r="B2298" t="s">
        <v>112</v>
      </c>
      <c r="C2298">
        <f>VLOOKUP(Table1[[#This Row],[Building]],Building_Areas,2,FALSE)</f>
        <v>32318</v>
      </c>
      <c r="E2298">
        <v>0</v>
      </c>
      <c r="F2298">
        <v>0</v>
      </c>
      <c r="G2298">
        <v>0</v>
      </c>
      <c r="AF2298" s="9">
        <f>SUMIF(Table1[[#Headers],[Steam Consumption]:[CHW Consumption_2]], "Elec*",D2298:AE2298)</f>
        <v>0</v>
      </c>
      <c r="AG2298" s="9">
        <f>SUMIF(Table1[[#Headers],[Steam Consumption]:[CHW Consumption_2]], "Gas*",D2298:AE2298)</f>
        <v>0</v>
      </c>
      <c r="AH2298" s="9">
        <f>SUMIF(Table1[[#Headers],[Steam Consumption]:[CHW Consumption_2]], "Steam*",D2298:AE2298)</f>
        <v>0</v>
      </c>
      <c r="AI2298" s="9">
        <f>SUMIF(Table1[[#Headers],[Steam Consumption]:[CHW Consumption_2]], "HW *",D2298:AE2298)</f>
        <v>0</v>
      </c>
      <c r="AJ2298" s="9">
        <f>SUMIF(Table1[[#Headers],[Steam Consumption]:[CHW Consumption_2]], "CHW*",D2298:AE2298)</f>
        <v>0</v>
      </c>
      <c r="AK2298" s="9">
        <f>SUMIF(Table1[[#Headers],[Steam Consumption]:[CHW Consumption_2]], "DW*",D2298:AE2298)</f>
        <v>0</v>
      </c>
      <c r="AL2298" s="9">
        <f>Table1[[#This Row],[Total Elec Consumption]]*3.412</f>
        <v>0</v>
      </c>
      <c r="AM2298" s="9">
        <f>Table1[[#This Row],[Total Gas Consumption]]*1</f>
        <v>0</v>
      </c>
      <c r="AN2298" s="9">
        <f>Table1[[#This Row],[Total Steam Consumption]]*950/1000</f>
        <v>0</v>
      </c>
      <c r="AO2298" s="9">
        <f>Table1[[#This Row],[Total HW Consumption]]</f>
        <v>0</v>
      </c>
      <c r="AP2298" s="9">
        <f>Table1[[#This Row],[Total CHW Consumption]]</f>
        <v>0</v>
      </c>
      <c r="AQ2298" s="9">
        <f>Table1[[#This Row],[Total DW Consumption]]*0</f>
        <v>0</v>
      </c>
      <c r="AR2298" s="9">
        <f>SUM(Table1[[#This Row],[Total Elec Energy]:[Total DW Energy]])</f>
        <v>0</v>
      </c>
      <c r="AS2298" s="7">
        <f>IFERROR(Table1[[#This Row],[Total Building Energy (kBTU)]]/Table1[[#This Row],[Building Area]],0)</f>
        <v>0</v>
      </c>
    </row>
    <row r="2299" spans="1:45" x14ac:dyDescent="0.25">
      <c r="A2299" s="4">
        <v>44652</v>
      </c>
      <c r="B2299" t="s">
        <v>112</v>
      </c>
      <c r="C2299">
        <f>VLOOKUP(Table1[[#This Row],[Building]],Building_Areas,2,FALSE)</f>
        <v>32318</v>
      </c>
      <c r="E2299">
        <v>0</v>
      </c>
      <c r="F2299">
        <v>0</v>
      </c>
      <c r="G2299">
        <v>0</v>
      </c>
      <c r="AF2299" s="9">
        <f>SUMIF(Table1[[#Headers],[Steam Consumption]:[CHW Consumption_2]], "Elec*",D2299:AE2299)</f>
        <v>0</v>
      </c>
      <c r="AG2299" s="9">
        <f>SUMIF(Table1[[#Headers],[Steam Consumption]:[CHW Consumption_2]], "Gas*",D2299:AE2299)</f>
        <v>0</v>
      </c>
      <c r="AH2299" s="9">
        <f>SUMIF(Table1[[#Headers],[Steam Consumption]:[CHW Consumption_2]], "Steam*",D2299:AE2299)</f>
        <v>0</v>
      </c>
      <c r="AI2299" s="9">
        <f>SUMIF(Table1[[#Headers],[Steam Consumption]:[CHW Consumption_2]], "HW *",D2299:AE2299)</f>
        <v>0</v>
      </c>
      <c r="AJ2299" s="9">
        <f>SUMIF(Table1[[#Headers],[Steam Consumption]:[CHW Consumption_2]], "CHW*",D2299:AE2299)</f>
        <v>0</v>
      </c>
      <c r="AK2299" s="9">
        <f>SUMIF(Table1[[#Headers],[Steam Consumption]:[CHW Consumption_2]], "DW*",D2299:AE2299)</f>
        <v>0</v>
      </c>
      <c r="AL2299" s="9">
        <f>Table1[[#This Row],[Total Elec Consumption]]*3.412</f>
        <v>0</v>
      </c>
      <c r="AM2299" s="9">
        <f>Table1[[#This Row],[Total Gas Consumption]]*1</f>
        <v>0</v>
      </c>
      <c r="AN2299" s="9">
        <f>Table1[[#This Row],[Total Steam Consumption]]*950/1000</f>
        <v>0</v>
      </c>
      <c r="AO2299" s="9">
        <f>Table1[[#This Row],[Total HW Consumption]]</f>
        <v>0</v>
      </c>
      <c r="AP2299" s="9">
        <f>Table1[[#This Row],[Total CHW Consumption]]</f>
        <v>0</v>
      </c>
      <c r="AQ2299" s="9">
        <f>Table1[[#This Row],[Total DW Consumption]]*0</f>
        <v>0</v>
      </c>
      <c r="AR2299" s="9">
        <f>SUM(Table1[[#This Row],[Total Elec Energy]:[Total DW Energy]])</f>
        <v>0</v>
      </c>
      <c r="AS2299" s="7">
        <f>IFERROR(Table1[[#This Row],[Total Building Energy (kBTU)]]/Table1[[#This Row],[Building Area]],0)</f>
        <v>0</v>
      </c>
    </row>
    <row r="2300" spans="1:45" x14ac:dyDescent="0.25">
      <c r="A2300" s="4">
        <v>44682</v>
      </c>
      <c r="B2300" t="s">
        <v>112</v>
      </c>
      <c r="C2300">
        <f>VLOOKUP(Table1[[#This Row],[Building]],Building_Areas,2,FALSE)</f>
        <v>32318</v>
      </c>
      <c r="E2300">
        <v>0</v>
      </c>
      <c r="F2300">
        <v>0</v>
      </c>
      <c r="G2300">
        <v>0</v>
      </c>
      <c r="AF2300" s="9">
        <f>SUMIF(Table1[[#Headers],[Steam Consumption]:[CHW Consumption_2]], "Elec*",D2300:AE2300)</f>
        <v>0</v>
      </c>
      <c r="AG2300" s="9">
        <f>SUMIF(Table1[[#Headers],[Steam Consumption]:[CHW Consumption_2]], "Gas*",D2300:AE2300)</f>
        <v>0</v>
      </c>
      <c r="AH2300" s="9">
        <f>SUMIF(Table1[[#Headers],[Steam Consumption]:[CHW Consumption_2]], "Steam*",D2300:AE2300)</f>
        <v>0</v>
      </c>
      <c r="AI2300" s="9">
        <f>SUMIF(Table1[[#Headers],[Steam Consumption]:[CHW Consumption_2]], "HW *",D2300:AE2300)</f>
        <v>0</v>
      </c>
      <c r="AJ2300" s="9">
        <f>SUMIF(Table1[[#Headers],[Steam Consumption]:[CHW Consumption_2]], "CHW*",D2300:AE2300)</f>
        <v>0</v>
      </c>
      <c r="AK2300" s="9">
        <f>SUMIF(Table1[[#Headers],[Steam Consumption]:[CHW Consumption_2]], "DW*",D2300:AE2300)</f>
        <v>0</v>
      </c>
      <c r="AL2300" s="9">
        <f>Table1[[#This Row],[Total Elec Consumption]]*3.412</f>
        <v>0</v>
      </c>
      <c r="AM2300" s="9">
        <f>Table1[[#This Row],[Total Gas Consumption]]*1</f>
        <v>0</v>
      </c>
      <c r="AN2300" s="9">
        <f>Table1[[#This Row],[Total Steam Consumption]]*950/1000</f>
        <v>0</v>
      </c>
      <c r="AO2300" s="9">
        <f>Table1[[#This Row],[Total HW Consumption]]</f>
        <v>0</v>
      </c>
      <c r="AP2300" s="9">
        <f>Table1[[#This Row],[Total CHW Consumption]]</f>
        <v>0</v>
      </c>
      <c r="AQ2300" s="9">
        <f>Table1[[#This Row],[Total DW Consumption]]*0</f>
        <v>0</v>
      </c>
      <c r="AR2300" s="9">
        <f>SUM(Table1[[#This Row],[Total Elec Energy]:[Total DW Energy]])</f>
        <v>0</v>
      </c>
      <c r="AS2300" s="7">
        <f>IFERROR(Table1[[#This Row],[Total Building Energy (kBTU)]]/Table1[[#This Row],[Building Area]],0)</f>
        <v>0</v>
      </c>
    </row>
    <row r="2301" spans="1:45" x14ac:dyDescent="0.25">
      <c r="A2301" s="4">
        <v>44713</v>
      </c>
      <c r="B2301" t="s">
        <v>112</v>
      </c>
      <c r="C2301">
        <f>VLOOKUP(Table1[[#This Row],[Building]],Building_Areas,2,FALSE)</f>
        <v>32318</v>
      </c>
      <c r="E2301">
        <v>0</v>
      </c>
      <c r="F2301">
        <v>0</v>
      </c>
      <c r="G2301">
        <v>0</v>
      </c>
      <c r="AF2301" s="9">
        <f>SUMIF(Table1[[#Headers],[Steam Consumption]:[CHW Consumption_2]], "Elec*",D2301:AE2301)</f>
        <v>0</v>
      </c>
      <c r="AG2301" s="9">
        <f>SUMIF(Table1[[#Headers],[Steam Consumption]:[CHW Consumption_2]], "Gas*",D2301:AE2301)</f>
        <v>0</v>
      </c>
      <c r="AH2301" s="9">
        <f>SUMIF(Table1[[#Headers],[Steam Consumption]:[CHW Consumption_2]], "Steam*",D2301:AE2301)</f>
        <v>0</v>
      </c>
      <c r="AI2301" s="9">
        <f>SUMIF(Table1[[#Headers],[Steam Consumption]:[CHW Consumption_2]], "HW *",D2301:AE2301)</f>
        <v>0</v>
      </c>
      <c r="AJ2301" s="9">
        <f>SUMIF(Table1[[#Headers],[Steam Consumption]:[CHW Consumption_2]], "CHW*",D2301:AE2301)</f>
        <v>0</v>
      </c>
      <c r="AK2301" s="9">
        <f>SUMIF(Table1[[#Headers],[Steam Consumption]:[CHW Consumption_2]], "DW*",D2301:AE2301)</f>
        <v>0</v>
      </c>
      <c r="AL2301" s="9">
        <f>Table1[[#This Row],[Total Elec Consumption]]*3.412</f>
        <v>0</v>
      </c>
      <c r="AM2301" s="9">
        <f>Table1[[#This Row],[Total Gas Consumption]]*1</f>
        <v>0</v>
      </c>
      <c r="AN2301" s="9">
        <f>Table1[[#This Row],[Total Steam Consumption]]*950/1000</f>
        <v>0</v>
      </c>
      <c r="AO2301" s="9">
        <f>Table1[[#This Row],[Total HW Consumption]]</f>
        <v>0</v>
      </c>
      <c r="AP2301" s="9">
        <f>Table1[[#This Row],[Total CHW Consumption]]</f>
        <v>0</v>
      </c>
      <c r="AQ2301" s="9">
        <f>Table1[[#This Row],[Total DW Consumption]]*0</f>
        <v>0</v>
      </c>
      <c r="AR2301" s="9">
        <f>SUM(Table1[[#This Row],[Total Elec Energy]:[Total DW Energy]])</f>
        <v>0</v>
      </c>
      <c r="AS2301" s="7">
        <f>IFERROR(Table1[[#This Row],[Total Building Energy (kBTU)]]/Table1[[#This Row],[Building Area]],0)</f>
        <v>0</v>
      </c>
    </row>
    <row r="2302" spans="1:45" x14ac:dyDescent="0.25">
      <c r="A2302" s="4">
        <v>44743</v>
      </c>
      <c r="B2302" t="s">
        <v>112</v>
      </c>
      <c r="C2302">
        <f>VLOOKUP(Table1[[#This Row],[Building]],Building_Areas,2,FALSE)</f>
        <v>32318</v>
      </c>
      <c r="E2302">
        <v>0</v>
      </c>
      <c r="F2302">
        <v>0</v>
      </c>
      <c r="G2302">
        <v>0</v>
      </c>
      <c r="AF2302" s="9">
        <f>SUMIF(Table1[[#Headers],[Steam Consumption]:[CHW Consumption_2]], "Elec*",D2302:AE2302)</f>
        <v>0</v>
      </c>
      <c r="AG2302" s="9">
        <f>SUMIF(Table1[[#Headers],[Steam Consumption]:[CHW Consumption_2]], "Gas*",D2302:AE2302)</f>
        <v>0</v>
      </c>
      <c r="AH2302" s="9">
        <f>SUMIF(Table1[[#Headers],[Steam Consumption]:[CHW Consumption_2]], "Steam*",D2302:AE2302)</f>
        <v>0</v>
      </c>
      <c r="AI2302" s="9">
        <f>SUMIF(Table1[[#Headers],[Steam Consumption]:[CHW Consumption_2]], "HW *",D2302:AE2302)</f>
        <v>0</v>
      </c>
      <c r="AJ2302" s="9">
        <f>SUMIF(Table1[[#Headers],[Steam Consumption]:[CHW Consumption_2]], "CHW*",D2302:AE2302)</f>
        <v>0</v>
      </c>
      <c r="AK2302" s="9">
        <f>SUMIF(Table1[[#Headers],[Steam Consumption]:[CHW Consumption_2]], "DW*",D2302:AE2302)</f>
        <v>0</v>
      </c>
      <c r="AL2302" s="9">
        <f>Table1[[#This Row],[Total Elec Consumption]]*3.412</f>
        <v>0</v>
      </c>
      <c r="AM2302" s="9">
        <f>Table1[[#This Row],[Total Gas Consumption]]*1</f>
        <v>0</v>
      </c>
      <c r="AN2302" s="9">
        <f>Table1[[#This Row],[Total Steam Consumption]]*950/1000</f>
        <v>0</v>
      </c>
      <c r="AO2302" s="9">
        <f>Table1[[#This Row],[Total HW Consumption]]</f>
        <v>0</v>
      </c>
      <c r="AP2302" s="9">
        <f>Table1[[#This Row],[Total CHW Consumption]]</f>
        <v>0</v>
      </c>
      <c r="AQ2302" s="9">
        <f>Table1[[#This Row],[Total DW Consumption]]*0</f>
        <v>0</v>
      </c>
      <c r="AR2302" s="9">
        <f>SUM(Table1[[#This Row],[Total Elec Energy]:[Total DW Energy]])</f>
        <v>0</v>
      </c>
      <c r="AS2302" s="7">
        <f>IFERROR(Table1[[#This Row],[Total Building Energy (kBTU)]]/Table1[[#This Row],[Building Area]],0)</f>
        <v>0</v>
      </c>
    </row>
    <row r="2303" spans="1:45" x14ac:dyDescent="0.25">
      <c r="A2303" s="4">
        <v>44013</v>
      </c>
      <c r="B2303" t="s">
        <v>114</v>
      </c>
      <c r="C2303">
        <f>VLOOKUP(Table1[[#This Row],[Building]],Building_Areas,2,FALSE)</f>
        <v>102517</v>
      </c>
      <c r="D2303">
        <v>0</v>
      </c>
      <c r="AF2303" s="9">
        <f>SUMIF(Table1[[#Headers],[Steam Consumption]:[CHW Consumption_2]], "Elec*",D2303:AE2303)</f>
        <v>0</v>
      </c>
      <c r="AG2303" s="9">
        <f>SUMIF(Table1[[#Headers],[Steam Consumption]:[CHW Consumption_2]], "Gas*",D2303:AE2303)</f>
        <v>0</v>
      </c>
      <c r="AH2303" s="9">
        <f>SUMIF(Table1[[#Headers],[Steam Consumption]:[CHW Consumption_2]], "Steam*",D2303:AE2303)</f>
        <v>0</v>
      </c>
      <c r="AI2303" s="9">
        <f>SUMIF(Table1[[#Headers],[Steam Consumption]:[CHW Consumption_2]], "HW *",D2303:AE2303)</f>
        <v>0</v>
      </c>
      <c r="AJ2303" s="9">
        <f>SUMIF(Table1[[#Headers],[Steam Consumption]:[CHW Consumption_2]], "CHW*",D2303:AE2303)</f>
        <v>0</v>
      </c>
      <c r="AK2303" s="9">
        <f>SUMIF(Table1[[#Headers],[Steam Consumption]:[CHW Consumption_2]], "DW*",D2303:AE2303)</f>
        <v>0</v>
      </c>
      <c r="AL2303" s="9">
        <f>Table1[[#This Row],[Total Elec Consumption]]*3.412</f>
        <v>0</v>
      </c>
      <c r="AM2303" s="9">
        <f>Table1[[#This Row],[Total Gas Consumption]]*1</f>
        <v>0</v>
      </c>
      <c r="AN2303" s="9">
        <f>Table1[[#This Row],[Total Steam Consumption]]*950/1000</f>
        <v>0</v>
      </c>
      <c r="AO2303" s="9">
        <f>Table1[[#This Row],[Total HW Consumption]]</f>
        <v>0</v>
      </c>
      <c r="AP2303" s="9">
        <f>Table1[[#This Row],[Total CHW Consumption]]</f>
        <v>0</v>
      </c>
      <c r="AQ2303" s="9">
        <f>Table1[[#This Row],[Total DW Consumption]]*0</f>
        <v>0</v>
      </c>
      <c r="AR2303" s="9">
        <f>SUM(Table1[[#This Row],[Total Elec Energy]:[Total DW Energy]])</f>
        <v>0</v>
      </c>
      <c r="AS2303" s="7">
        <f>IFERROR(Table1[[#This Row],[Total Building Energy (kBTU)]]/Table1[[#This Row],[Building Area]],0)</f>
        <v>0</v>
      </c>
    </row>
    <row r="2304" spans="1:45" x14ac:dyDescent="0.25">
      <c r="A2304" s="4">
        <v>44013</v>
      </c>
      <c r="B2304" t="s">
        <v>99</v>
      </c>
      <c r="C2304">
        <f>VLOOKUP(Table1[[#This Row],[Building]],Building_Areas,2,FALSE)</f>
        <v>123454</v>
      </c>
      <c r="D2304">
        <v>0</v>
      </c>
      <c r="L2304">
        <v>0</v>
      </c>
      <c r="N2304">
        <v>0</v>
      </c>
      <c r="AF2304" s="9">
        <f>SUMIF(Table1[[#Headers],[Steam Consumption]:[CHW Consumption_2]], "Elec*",D2304:AE2304)</f>
        <v>0</v>
      </c>
      <c r="AG2304" s="9">
        <f>SUMIF(Table1[[#Headers],[Steam Consumption]:[CHW Consumption_2]], "Gas*",D2304:AE2304)</f>
        <v>0</v>
      </c>
      <c r="AH2304" s="9">
        <f>SUMIF(Table1[[#Headers],[Steam Consumption]:[CHW Consumption_2]], "Steam*",D2304:AE2304)</f>
        <v>0</v>
      </c>
      <c r="AI2304" s="9">
        <f>SUMIF(Table1[[#Headers],[Steam Consumption]:[CHW Consumption_2]], "HW *",D2304:AE2304)</f>
        <v>0</v>
      </c>
      <c r="AJ2304" s="9">
        <f>SUMIF(Table1[[#Headers],[Steam Consumption]:[CHW Consumption_2]], "CHW*",D2304:AE2304)</f>
        <v>0</v>
      </c>
      <c r="AK2304" s="9">
        <f>SUMIF(Table1[[#Headers],[Steam Consumption]:[CHW Consumption_2]], "DW*",D2304:AE2304)</f>
        <v>0</v>
      </c>
      <c r="AL2304" s="9">
        <f>Table1[[#This Row],[Total Elec Consumption]]*3.412</f>
        <v>0</v>
      </c>
      <c r="AM2304" s="9">
        <f>Table1[[#This Row],[Total Gas Consumption]]*1</f>
        <v>0</v>
      </c>
      <c r="AN2304" s="9">
        <f>Table1[[#This Row],[Total Steam Consumption]]*950/1000</f>
        <v>0</v>
      </c>
      <c r="AO2304" s="9">
        <f>Table1[[#This Row],[Total HW Consumption]]</f>
        <v>0</v>
      </c>
      <c r="AP2304" s="9">
        <f>Table1[[#This Row],[Total CHW Consumption]]</f>
        <v>0</v>
      </c>
      <c r="AQ2304" s="9">
        <f>Table1[[#This Row],[Total DW Consumption]]*0</f>
        <v>0</v>
      </c>
      <c r="AR2304" s="9">
        <f>SUM(Table1[[#This Row],[Total Elec Energy]:[Total DW Energy]])</f>
        <v>0</v>
      </c>
      <c r="AS2304" s="7">
        <f>IFERROR(Table1[[#This Row],[Total Building Energy (kBTU)]]/Table1[[#This Row],[Building Area]],0)</f>
        <v>0</v>
      </c>
    </row>
    <row r="2305" spans="1:45" x14ac:dyDescent="0.25">
      <c r="A2305" s="4">
        <v>44013</v>
      </c>
      <c r="B2305" t="s">
        <v>122</v>
      </c>
      <c r="C2305">
        <f>VLOOKUP(Table1[[#This Row],[Building]],Building_Areas,2,FALSE)</f>
        <v>83906</v>
      </c>
      <c r="D2305">
        <v>0</v>
      </c>
      <c r="N2305">
        <v>0</v>
      </c>
      <c r="AF2305" s="9">
        <f>SUMIF(Table1[[#Headers],[Steam Consumption]:[CHW Consumption_2]], "Elec*",D2305:AE2305)</f>
        <v>0</v>
      </c>
      <c r="AG2305" s="9">
        <f>SUMIF(Table1[[#Headers],[Steam Consumption]:[CHW Consumption_2]], "Gas*",D2305:AE2305)</f>
        <v>0</v>
      </c>
      <c r="AH2305" s="9">
        <f>SUMIF(Table1[[#Headers],[Steam Consumption]:[CHW Consumption_2]], "Steam*",D2305:AE2305)</f>
        <v>0</v>
      </c>
      <c r="AI2305" s="9">
        <f>SUMIF(Table1[[#Headers],[Steam Consumption]:[CHW Consumption_2]], "HW *",D2305:AE2305)</f>
        <v>0</v>
      </c>
      <c r="AJ2305" s="9">
        <f>SUMIF(Table1[[#Headers],[Steam Consumption]:[CHW Consumption_2]], "CHW*",D2305:AE2305)</f>
        <v>0</v>
      </c>
      <c r="AK2305" s="9">
        <f>SUMIF(Table1[[#Headers],[Steam Consumption]:[CHW Consumption_2]], "DW*",D2305:AE2305)</f>
        <v>0</v>
      </c>
      <c r="AL2305" s="9">
        <f>Table1[[#This Row],[Total Elec Consumption]]*3.412</f>
        <v>0</v>
      </c>
      <c r="AM2305" s="9">
        <f>Table1[[#This Row],[Total Gas Consumption]]*1</f>
        <v>0</v>
      </c>
      <c r="AN2305" s="9">
        <f>Table1[[#This Row],[Total Steam Consumption]]*950/1000</f>
        <v>0</v>
      </c>
      <c r="AO2305" s="9">
        <f>Table1[[#This Row],[Total HW Consumption]]</f>
        <v>0</v>
      </c>
      <c r="AP2305" s="9">
        <f>Table1[[#This Row],[Total CHW Consumption]]</f>
        <v>0</v>
      </c>
      <c r="AQ2305" s="9">
        <f>Table1[[#This Row],[Total DW Consumption]]*0</f>
        <v>0</v>
      </c>
      <c r="AR2305" s="9">
        <f>SUM(Table1[[#This Row],[Total Elec Energy]:[Total DW Energy]])</f>
        <v>0</v>
      </c>
      <c r="AS2305" s="7">
        <f>IFERROR(Table1[[#This Row],[Total Building Energy (kBTU)]]/Table1[[#This Row],[Building Area]],0)</f>
        <v>0</v>
      </c>
    </row>
    <row r="2306" spans="1:45" x14ac:dyDescent="0.25">
      <c r="A2306" s="4">
        <v>44013</v>
      </c>
      <c r="B2306" t="s">
        <v>61</v>
      </c>
      <c r="C2306">
        <f>VLOOKUP(Table1[[#This Row],[Building]],Building_Areas,2,FALSE)</f>
        <v>41576</v>
      </c>
      <c r="D2306">
        <v>0</v>
      </c>
      <c r="AF2306" s="9">
        <f>SUMIF(Table1[[#Headers],[Steam Consumption]:[CHW Consumption_2]], "Elec*",D2306:AE2306)</f>
        <v>0</v>
      </c>
      <c r="AG2306" s="9">
        <f>SUMIF(Table1[[#Headers],[Steam Consumption]:[CHW Consumption_2]], "Gas*",D2306:AE2306)</f>
        <v>0</v>
      </c>
      <c r="AH2306" s="9">
        <f>SUMIF(Table1[[#Headers],[Steam Consumption]:[CHW Consumption_2]], "Steam*",D2306:AE2306)</f>
        <v>0</v>
      </c>
      <c r="AI2306" s="9">
        <f>SUMIF(Table1[[#Headers],[Steam Consumption]:[CHW Consumption_2]], "HW *",D2306:AE2306)</f>
        <v>0</v>
      </c>
      <c r="AJ2306" s="9">
        <f>SUMIF(Table1[[#Headers],[Steam Consumption]:[CHW Consumption_2]], "CHW*",D2306:AE2306)</f>
        <v>0</v>
      </c>
      <c r="AK2306" s="9">
        <f>SUMIF(Table1[[#Headers],[Steam Consumption]:[CHW Consumption_2]], "DW*",D2306:AE2306)</f>
        <v>0</v>
      </c>
      <c r="AL2306" s="9">
        <f>Table1[[#This Row],[Total Elec Consumption]]*3.412</f>
        <v>0</v>
      </c>
      <c r="AM2306" s="9">
        <f>Table1[[#This Row],[Total Gas Consumption]]*1</f>
        <v>0</v>
      </c>
      <c r="AN2306" s="9">
        <f>Table1[[#This Row],[Total Steam Consumption]]*950/1000</f>
        <v>0</v>
      </c>
      <c r="AO2306" s="9">
        <f>Table1[[#This Row],[Total HW Consumption]]</f>
        <v>0</v>
      </c>
      <c r="AP2306" s="9">
        <f>Table1[[#This Row],[Total CHW Consumption]]</f>
        <v>0</v>
      </c>
      <c r="AQ2306" s="9">
        <f>Table1[[#This Row],[Total DW Consumption]]*0</f>
        <v>0</v>
      </c>
      <c r="AR2306" s="9">
        <f>SUM(Table1[[#This Row],[Total Elec Energy]:[Total DW Energy]])</f>
        <v>0</v>
      </c>
      <c r="AS2306" s="7">
        <f>IFERROR(Table1[[#This Row],[Total Building Energy (kBTU)]]/Table1[[#This Row],[Building Area]],0)</f>
        <v>0</v>
      </c>
    </row>
    <row r="2307" spans="1:45" x14ac:dyDescent="0.25">
      <c r="A2307" s="4">
        <v>44013</v>
      </c>
      <c r="B2307" t="s">
        <v>65</v>
      </c>
      <c r="C2307">
        <f>VLOOKUP(Table1[[#This Row],[Building]],Building_Areas,2,FALSE)</f>
        <v>82554</v>
      </c>
      <c r="D2307">
        <v>0</v>
      </c>
      <c r="AF2307" s="9">
        <f>SUMIF(Table1[[#Headers],[Steam Consumption]:[CHW Consumption_2]], "Elec*",D2307:AE2307)</f>
        <v>0</v>
      </c>
      <c r="AG2307" s="9">
        <f>SUMIF(Table1[[#Headers],[Steam Consumption]:[CHW Consumption_2]], "Gas*",D2307:AE2307)</f>
        <v>0</v>
      </c>
      <c r="AH2307" s="9">
        <f>SUMIF(Table1[[#Headers],[Steam Consumption]:[CHW Consumption_2]], "Steam*",D2307:AE2307)</f>
        <v>0</v>
      </c>
      <c r="AI2307" s="9">
        <f>SUMIF(Table1[[#Headers],[Steam Consumption]:[CHW Consumption_2]], "HW *",D2307:AE2307)</f>
        <v>0</v>
      </c>
      <c r="AJ2307" s="9">
        <f>SUMIF(Table1[[#Headers],[Steam Consumption]:[CHW Consumption_2]], "CHW*",D2307:AE2307)</f>
        <v>0</v>
      </c>
      <c r="AK2307" s="9">
        <f>SUMIF(Table1[[#Headers],[Steam Consumption]:[CHW Consumption_2]], "DW*",D2307:AE2307)</f>
        <v>0</v>
      </c>
      <c r="AL2307" s="9">
        <f>Table1[[#This Row],[Total Elec Consumption]]*3.412</f>
        <v>0</v>
      </c>
      <c r="AM2307" s="9">
        <f>Table1[[#This Row],[Total Gas Consumption]]*1</f>
        <v>0</v>
      </c>
      <c r="AN2307" s="9">
        <f>Table1[[#This Row],[Total Steam Consumption]]*950/1000</f>
        <v>0</v>
      </c>
      <c r="AO2307" s="9">
        <f>Table1[[#This Row],[Total HW Consumption]]</f>
        <v>0</v>
      </c>
      <c r="AP2307" s="9">
        <f>Table1[[#This Row],[Total CHW Consumption]]</f>
        <v>0</v>
      </c>
      <c r="AQ2307" s="9">
        <f>Table1[[#This Row],[Total DW Consumption]]*0</f>
        <v>0</v>
      </c>
      <c r="AR2307" s="9">
        <f>SUM(Table1[[#This Row],[Total Elec Energy]:[Total DW Energy]])</f>
        <v>0</v>
      </c>
      <c r="AS2307" s="7">
        <f>IFERROR(Table1[[#This Row],[Total Building Energy (kBTU)]]/Table1[[#This Row],[Building Area]],0)</f>
        <v>0</v>
      </c>
    </row>
    <row r="2308" spans="1:45" x14ac:dyDescent="0.25">
      <c r="A2308" s="4">
        <v>44348</v>
      </c>
      <c r="B2308" t="s">
        <v>65</v>
      </c>
      <c r="C2308">
        <f>VLOOKUP(Table1[[#This Row],[Building]],Building_Areas,2,FALSE)</f>
        <v>82554</v>
      </c>
      <c r="AF2308" s="9">
        <f>SUMIF(Table1[[#Headers],[Steam Consumption]:[CHW Consumption_2]], "Elec*",D2308:AE2308)</f>
        <v>0</v>
      </c>
      <c r="AG2308" s="9">
        <f>SUMIF(Table1[[#Headers],[Steam Consumption]:[CHW Consumption_2]], "Gas*",D2308:AE2308)</f>
        <v>0</v>
      </c>
      <c r="AH2308" s="9">
        <f>SUMIF(Table1[[#Headers],[Steam Consumption]:[CHW Consumption_2]], "Steam*",D2308:AE2308)</f>
        <v>0</v>
      </c>
      <c r="AI2308" s="9">
        <f>SUMIF(Table1[[#Headers],[Steam Consumption]:[CHW Consumption_2]], "HW *",D2308:AE2308)</f>
        <v>0</v>
      </c>
      <c r="AJ2308" s="9">
        <f>SUMIF(Table1[[#Headers],[Steam Consumption]:[CHW Consumption_2]], "CHW*",D2308:AE2308)</f>
        <v>0</v>
      </c>
      <c r="AK2308" s="9">
        <f>SUMIF(Table1[[#Headers],[Steam Consumption]:[CHW Consumption_2]], "DW*",D2308:AE2308)</f>
        <v>0</v>
      </c>
      <c r="AL2308" s="9">
        <f>Table1[[#This Row],[Total Elec Consumption]]*3.412</f>
        <v>0</v>
      </c>
      <c r="AM2308" s="9">
        <f>Table1[[#This Row],[Total Gas Consumption]]*1</f>
        <v>0</v>
      </c>
      <c r="AN2308" s="9">
        <f>Table1[[#This Row],[Total Steam Consumption]]*950/1000</f>
        <v>0</v>
      </c>
      <c r="AO2308" s="9">
        <f>Table1[[#This Row],[Total HW Consumption]]</f>
        <v>0</v>
      </c>
      <c r="AP2308" s="9">
        <f>Table1[[#This Row],[Total CHW Consumption]]</f>
        <v>0</v>
      </c>
      <c r="AQ2308" s="9">
        <f>Table1[[#This Row],[Total DW Consumption]]*0</f>
        <v>0</v>
      </c>
      <c r="AR2308" s="9">
        <f>SUM(Table1[[#This Row],[Total Elec Energy]:[Total DW Energy]])</f>
        <v>0</v>
      </c>
      <c r="AS2308" s="7">
        <f>IFERROR(Table1[[#This Row],[Total Building Energy (kBTU)]]/Table1[[#This Row],[Building Area]],0)</f>
        <v>0</v>
      </c>
    </row>
    <row r="2309" spans="1:45" x14ac:dyDescent="0.25">
      <c r="A2309" s="4">
        <v>44378</v>
      </c>
      <c r="B2309" t="s">
        <v>65</v>
      </c>
      <c r="C2309">
        <f>VLOOKUP(Table1[[#This Row],[Building]],Building_Areas,2,FALSE)</f>
        <v>82554</v>
      </c>
      <c r="AF2309" s="9">
        <f>SUMIF(Table1[[#Headers],[Steam Consumption]:[CHW Consumption_2]], "Elec*",D2309:AE2309)</f>
        <v>0</v>
      </c>
      <c r="AG2309" s="9">
        <f>SUMIF(Table1[[#Headers],[Steam Consumption]:[CHW Consumption_2]], "Gas*",D2309:AE2309)</f>
        <v>0</v>
      </c>
      <c r="AH2309" s="9">
        <f>SUMIF(Table1[[#Headers],[Steam Consumption]:[CHW Consumption_2]], "Steam*",D2309:AE2309)</f>
        <v>0</v>
      </c>
      <c r="AI2309" s="9">
        <f>SUMIF(Table1[[#Headers],[Steam Consumption]:[CHW Consumption_2]], "HW *",D2309:AE2309)</f>
        <v>0</v>
      </c>
      <c r="AJ2309" s="9">
        <f>SUMIF(Table1[[#Headers],[Steam Consumption]:[CHW Consumption_2]], "CHW*",D2309:AE2309)</f>
        <v>0</v>
      </c>
      <c r="AK2309" s="9">
        <f>SUMIF(Table1[[#Headers],[Steam Consumption]:[CHW Consumption_2]], "DW*",D2309:AE2309)</f>
        <v>0</v>
      </c>
      <c r="AL2309" s="9">
        <f>Table1[[#This Row],[Total Elec Consumption]]*3.412</f>
        <v>0</v>
      </c>
      <c r="AM2309" s="9">
        <f>Table1[[#This Row],[Total Gas Consumption]]*1</f>
        <v>0</v>
      </c>
      <c r="AN2309" s="9">
        <f>Table1[[#This Row],[Total Steam Consumption]]*950/1000</f>
        <v>0</v>
      </c>
      <c r="AO2309" s="9">
        <f>Table1[[#This Row],[Total HW Consumption]]</f>
        <v>0</v>
      </c>
      <c r="AP2309" s="9">
        <f>Table1[[#This Row],[Total CHW Consumption]]</f>
        <v>0</v>
      </c>
      <c r="AQ2309" s="9">
        <f>Table1[[#This Row],[Total DW Consumption]]*0</f>
        <v>0</v>
      </c>
      <c r="AR2309" s="9">
        <f>SUM(Table1[[#This Row],[Total Elec Energy]:[Total DW Energy]])</f>
        <v>0</v>
      </c>
      <c r="AS2309" s="7">
        <f>IFERROR(Table1[[#This Row],[Total Building Energy (kBTU)]]/Table1[[#This Row],[Building Area]],0)</f>
        <v>0</v>
      </c>
    </row>
    <row r="2310" spans="1:45" x14ac:dyDescent="0.25">
      <c r="A2310" s="4">
        <v>44409</v>
      </c>
      <c r="B2310" t="s">
        <v>65</v>
      </c>
      <c r="C2310">
        <f>VLOOKUP(Table1[[#This Row],[Building]],Building_Areas,2,FALSE)</f>
        <v>82554</v>
      </c>
      <c r="AF2310" s="9">
        <f>SUMIF(Table1[[#Headers],[Steam Consumption]:[CHW Consumption_2]], "Elec*",D2310:AE2310)</f>
        <v>0</v>
      </c>
      <c r="AG2310" s="9">
        <f>SUMIF(Table1[[#Headers],[Steam Consumption]:[CHW Consumption_2]], "Gas*",D2310:AE2310)</f>
        <v>0</v>
      </c>
      <c r="AH2310" s="9">
        <f>SUMIF(Table1[[#Headers],[Steam Consumption]:[CHW Consumption_2]], "Steam*",D2310:AE2310)</f>
        <v>0</v>
      </c>
      <c r="AI2310" s="9">
        <f>SUMIF(Table1[[#Headers],[Steam Consumption]:[CHW Consumption_2]], "HW *",D2310:AE2310)</f>
        <v>0</v>
      </c>
      <c r="AJ2310" s="9">
        <f>SUMIF(Table1[[#Headers],[Steam Consumption]:[CHW Consumption_2]], "CHW*",D2310:AE2310)</f>
        <v>0</v>
      </c>
      <c r="AK2310" s="9">
        <f>SUMIF(Table1[[#Headers],[Steam Consumption]:[CHW Consumption_2]], "DW*",D2310:AE2310)</f>
        <v>0</v>
      </c>
      <c r="AL2310" s="9">
        <f>Table1[[#This Row],[Total Elec Consumption]]*3.412</f>
        <v>0</v>
      </c>
      <c r="AM2310" s="9">
        <f>Table1[[#This Row],[Total Gas Consumption]]*1</f>
        <v>0</v>
      </c>
      <c r="AN2310" s="9">
        <f>Table1[[#This Row],[Total Steam Consumption]]*950/1000</f>
        <v>0</v>
      </c>
      <c r="AO2310" s="9">
        <f>Table1[[#This Row],[Total HW Consumption]]</f>
        <v>0</v>
      </c>
      <c r="AP2310" s="9">
        <f>Table1[[#This Row],[Total CHW Consumption]]</f>
        <v>0</v>
      </c>
      <c r="AQ2310" s="9">
        <f>Table1[[#This Row],[Total DW Consumption]]*0</f>
        <v>0</v>
      </c>
      <c r="AR2310" s="9">
        <f>SUM(Table1[[#This Row],[Total Elec Energy]:[Total DW Energy]])</f>
        <v>0</v>
      </c>
      <c r="AS2310" s="7">
        <f>IFERROR(Table1[[#This Row],[Total Building Energy (kBTU)]]/Table1[[#This Row],[Building Area]],0)</f>
        <v>0</v>
      </c>
    </row>
    <row r="2311" spans="1:45" x14ac:dyDescent="0.25">
      <c r="A2311" s="4">
        <v>44440</v>
      </c>
      <c r="B2311" t="s">
        <v>65</v>
      </c>
      <c r="C2311">
        <f>VLOOKUP(Table1[[#This Row],[Building]],Building_Areas,2,FALSE)</f>
        <v>82554</v>
      </c>
      <c r="AF2311" s="9">
        <f>SUMIF(Table1[[#Headers],[Steam Consumption]:[CHW Consumption_2]], "Elec*",D2311:AE2311)</f>
        <v>0</v>
      </c>
      <c r="AG2311" s="9">
        <f>SUMIF(Table1[[#Headers],[Steam Consumption]:[CHW Consumption_2]], "Gas*",D2311:AE2311)</f>
        <v>0</v>
      </c>
      <c r="AH2311" s="9">
        <f>SUMIF(Table1[[#Headers],[Steam Consumption]:[CHW Consumption_2]], "Steam*",D2311:AE2311)</f>
        <v>0</v>
      </c>
      <c r="AI2311" s="9">
        <f>SUMIF(Table1[[#Headers],[Steam Consumption]:[CHW Consumption_2]], "HW *",D2311:AE2311)</f>
        <v>0</v>
      </c>
      <c r="AJ2311" s="9">
        <f>SUMIF(Table1[[#Headers],[Steam Consumption]:[CHW Consumption_2]], "CHW*",D2311:AE2311)</f>
        <v>0</v>
      </c>
      <c r="AK2311" s="9">
        <f>SUMIF(Table1[[#Headers],[Steam Consumption]:[CHW Consumption_2]], "DW*",D2311:AE2311)</f>
        <v>0</v>
      </c>
      <c r="AL2311" s="9">
        <f>Table1[[#This Row],[Total Elec Consumption]]*3.412</f>
        <v>0</v>
      </c>
      <c r="AM2311" s="9">
        <f>Table1[[#This Row],[Total Gas Consumption]]*1</f>
        <v>0</v>
      </c>
      <c r="AN2311" s="9">
        <f>Table1[[#This Row],[Total Steam Consumption]]*950/1000</f>
        <v>0</v>
      </c>
      <c r="AO2311" s="9">
        <f>Table1[[#This Row],[Total HW Consumption]]</f>
        <v>0</v>
      </c>
      <c r="AP2311" s="9">
        <f>Table1[[#This Row],[Total CHW Consumption]]</f>
        <v>0</v>
      </c>
      <c r="AQ2311" s="9">
        <f>Table1[[#This Row],[Total DW Consumption]]*0</f>
        <v>0</v>
      </c>
      <c r="AR2311" s="9">
        <f>SUM(Table1[[#This Row],[Total Elec Energy]:[Total DW Energy]])</f>
        <v>0</v>
      </c>
      <c r="AS2311" s="7">
        <f>IFERROR(Table1[[#This Row],[Total Building Energy (kBTU)]]/Table1[[#This Row],[Building Area]],0)</f>
        <v>0</v>
      </c>
    </row>
    <row r="2312" spans="1:45" x14ac:dyDescent="0.25">
      <c r="A2312" s="4">
        <v>44470</v>
      </c>
      <c r="B2312" t="s">
        <v>65</v>
      </c>
      <c r="C2312">
        <f>VLOOKUP(Table1[[#This Row],[Building]],Building_Areas,2,FALSE)</f>
        <v>82554</v>
      </c>
      <c r="D2312">
        <v>0</v>
      </c>
      <c r="AF2312" s="9">
        <f>SUMIF(Table1[[#Headers],[Steam Consumption]:[CHW Consumption_2]], "Elec*",D2312:AE2312)</f>
        <v>0</v>
      </c>
      <c r="AG2312" s="9">
        <f>SUMIF(Table1[[#Headers],[Steam Consumption]:[CHW Consumption_2]], "Gas*",D2312:AE2312)</f>
        <v>0</v>
      </c>
      <c r="AH2312" s="9">
        <f>SUMIF(Table1[[#Headers],[Steam Consumption]:[CHW Consumption_2]], "Steam*",D2312:AE2312)</f>
        <v>0</v>
      </c>
      <c r="AI2312" s="9">
        <f>SUMIF(Table1[[#Headers],[Steam Consumption]:[CHW Consumption_2]], "HW *",D2312:AE2312)</f>
        <v>0</v>
      </c>
      <c r="AJ2312" s="9">
        <f>SUMIF(Table1[[#Headers],[Steam Consumption]:[CHW Consumption_2]], "CHW*",D2312:AE2312)</f>
        <v>0</v>
      </c>
      <c r="AK2312" s="9">
        <f>SUMIF(Table1[[#Headers],[Steam Consumption]:[CHW Consumption_2]], "DW*",D2312:AE2312)</f>
        <v>0</v>
      </c>
      <c r="AL2312" s="9">
        <f>Table1[[#This Row],[Total Elec Consumption]]*3.412</f>
        <v>0</v>
      </c>
      <c r="AM2312" s="9">
        <f>Table1[[#This Row],[Total Gas Consumption]]*1</f>
        <v>0</v>
      </c>
      <c r="AN2312" s="9">
        <f>Table1[[#This Row],[Total Steam Consumption]]*950/1000</f>
        <v>0</v>
      </c>
      <c r="AO2312" s="9">
        <f>Table1[[#This Row],[Total HW Consumption]]</f>
        <v>0</v>
      </c>
      <c r="AP2312" s="9">
        <f>Table1[[#This Row],[Total CHW Consumption]]</f>
        <v>0</v>
      </c>
      <c r="AQ2312" s="9">
        <f>Table1[[#This Row],[Total DW Consumption]]*0</f>
        <v>0</v>
      </c>
      <c r="AR2312" s="9">
        <f>SUM(Table1[[#This Row],[Total Elec Energy]:[Total DW Energy]])</f>
        <v>0</v>
      </c>
      <c r="AS2312" s="7">
        <f>IFERROR(Table1[[#This Row],[Total Building Energy (kBTU)]]/Table1[[#This Row],[Building Area]],0)</f>
        <v>0</v>
      </c>
    </row>
    <row r="2313" spans="1:45" x14ac:dyDescent="0.25">
      <c r="A2313" s="4">
        <v>44013</v>
      </c>
      <c r="B2313" t="s">
        <v>126</v>
      </c>
      <c r="C2313">
        <f>VLOOKUP(Table1[[#This Row],[Building]],Building_Areas,2,FALSE)</f>
        <v>62912.82</v>
      </c>
      <c r="D2313">
        <v>0</v>
      </c>
      <c r="N2313">
        <v>0</v>
      </c>
      <c r="AF2313" s="9">
        <f>SUMIF(Table1[[#Headers],[Steam Consumption]:[CHW Consumption_2]], "Elec*",D2313:AE2313)</f>
        <v>0</v>
      </c>
      <c r="AG2313" s="9">
        <f>SUMIF(Table1[[#Headers],[Steam Consumption]:[CHW Consumption_2]], "Gas*",D2313:AE2313)</f>
        <v>0</v>
      </c>
      <c r="AH2313" s="9">
        <f>SUMIF(Table1[[#Headers],[Steam Consumption]:[CHW Consumption_2]], "Steam*",D2313:AE2313)</f>
        <v>0</v>
      </c>
      <c r="AI2313" s="9">
        <f>SUMIF(Table1[[#Headers],[Steam Consumption]:[CHW Consumption_2]], "HW *",D2313:AE2313)</f>
        <v>0</v>
      </c>
      <c r="AJ2313" s="9">
        <f>SUMIF(Table1[[#Headers],[Steam Consumption]:[CHW Consumption_2]], "CHW*",D2313:AE2313)</f>
        <v>0</v>
      </c>
      <c r="AK2313" s="9">
        <f>SUMIF(Table1[[#Headers],[Steam Consumption]:[CHW Consumption_2]], "DW*",D2313:AE2313)</f>
        <v>0</v>
      </c>
      <c r="AL2313" s="9">
        <f>Table1[[#This Row],[Total Elec Consumption]]*3.412</f>
        <v>0</v>
      </c>
      <c r="AM2313" s="9">
        <f>Table1[[#This Row],[Total Gas Consumption]]*1</f>
        <v>0</v>
      </c>
      <c r="AN2313" s="9">
        <f>Table1[[#This Row],[Total Steam Consumption]]*950/1000</f>
        <v>0</v>
      </c>
      <c r="AO2313" s="9">
        <f>Table1[[#This Row],[Total HW Consumption]]</f>
        <v>0</v>
      </c>
      <c r="AP2313" s="9">
        <f>Table1[[#This Row],[Total CHW Consumption]]</f>
        <v>0</v>
      </c>
      <c r="AQ2313" s="9">
        <f>Table1[[#This Row],[Total DW Consumption]]*0</f>
        <v>0</v>
      </c>
      <c r="AR2313" s="9">
        <f>SUM(Table1[[#This Row],[Total Elec Energy]:[Total DW Energy]])</f>
        <v>0</v>
      </c>
      <c r="AS2313" s="7">
        <f>IFERROR(Table1[[#This Row],[Total Building Energy (kBTU)]]/Table1[[#This Row],[Building Area]],0)</f>
        <v>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2013F8-D4EA-4710-973F-A821196ACCBF}">
  <dimension ref="A1:B51"/>
  <sheetViews>
    <sheetView topLeftCell="A13" workbookViewId="0">
      <selection activeCell="I31" sqref="I31"/>
    </sheetView>
  </sheetViews>
  <sheetFormatPr defaultRowHeight="15" x14ac:dyDescent="0.25"/>
  <cols>
    <col min="1" max="1" width="30.28515625" customWidth="1"/>
    <col min="2" max="2" width="12.140625" customWidth="1"/>
  </cols>
  <sheetData>
    <row r="1" spans="1:2" x14ac:dyDescent="0.25">
      <c r="A1" s="14" t="s">
        <v>192</v>
      </c>
      <c r="B1" s="15" t="s">
        <v>193</v>
      </c>
    </row>
    <row r="2" spans="1:2" x14ac:dyDescent="0.25">
      <c r="A2" s="16" t="s">
        <v>100</v>
      </c>
      <c r="B2" s="17">
        <v>106758</v>
      </c>
    </row>
    <row r="3" spans="1:2" x14ac:dyDescent="0.25">
      <c r="A3" s="18" t="s">
        <v>123</v>
      </c>
      <c r="B3" s="19">
        <v>140788</v>
      </c>
    </row>
    <row r="4" spans="1:2" x14ac:dyDescent="0.25">
      <c r="A4" s="16" t="s">
        <v>87</v>
      </c>
      <c r="B4" s="17">
        <v>69841</v>
      </c>
    </row>
    <row r="5" spans="1:2" x14ac:dyDescent="0.25">
      <c r="A5" s="18" t="s">
        <v>84</v>
      </c>
      <c r="B5" s="19">
        <v>111135</v>
      </c>
    </row>
    <row r="6" spans="1:2" x14ac:dyDescent="0.25">
      <c r="A6" s="16" t="s">
        <v>98</v>
      </c>
      <c r="B6" s="17">
        <v>53163.17</v>
      </c>
    </row>
    <row r="7" spans="1:2" x14ac:dyDescent="0.25">
      <c r="A7" s="18" t="s">
        <v>77</v>
      </c>
      <c r="B7" s="19">
        <v>133990</v>
      </c>
    </row>
    <row r="8" spans="1:2" x14ac:dyDescent="0.25">
      <c r="A8" s="16" t="s">
        <v>103</v>
      </c>
      <c r="B8" s="17">
        <v>68398</v>
      </c>
    </row>
    <row r="9" spans="1:2" x14ac:dyDescent="0.25">
      <c r="A9" s="18" t="s">
        <v>126</v>
      </c>
      <c r="B9" s="19">
        <v>62912.82</v>
      </c>
    </row>
    <row r="10" spans="1:2" x14ac:dyDescent="0.25">
      <c r="A10" s="16" t="s">
        <v>117</v>
      </c>
      <c r="B10" s="17">
        <v>63711</v>
      </c>
    </row>
    <row r="11" spans="1:2" x14ac:dyDescent="0.25">
      <c r="A11" s="18" t="s">
        <v>83</v>
      </c>
      <c r="B11" s="19">
        <v>16298</v>
      </c>
    </row>
    <row r="12" spans="1:2" x14ac:dyDescent="0.25">
      <c r="A12" s="16" t="s">
        <v>96</v>
      </c>
      <c r="B12" s="17">
        <v>392894</v>
      </c>
    </row>
    <row r="13" spans="1:2" x14ac:dyDescent="0.25">
      <c r="A13" s="18" t="s">
        <v>78</v>
      </c>
      <c r="B13" s="19">
        <v>20363</v>
      </c>
    </row>
    <row r="14" spans="1:2" x14ac:dyDescent="0.25">
      <c r="A14" s="16" t="s">
        <v>79</v>
      </c>
      <c r="B14" s="17">
        <v>24894</v>
      </c>
    </row>
    <row r="15" spans="1:2" x14ac:dyDescent="0.25">
      <c r="A15" s="18" t="s">
        <v>99</v>
      </c>
      <c r="B15" s="19">
        <v>123454</v>
      </c>
    </row>
    <row r="16" spans="1:2" x14ac:dyDescent="0.25">
      <c r="A16" s="16" t="s">
        <v>194</v>
      </c>
      <c r="B16" s="17">
        <v>93667</v>
      </c>
    </row>
    <row r="17" spans="1:2" x14ac:dyDescent="0.25">
      <c r="A17" s="18" t="s">
        <v>108</v>
      </c>
      <c r="B17" s="19">
        <v>87647</v>
      </c>
    </row>
    <row r="18" spans="1:2" x14ac:dyDescent="0.25">
      <c r="A18" s="16" t="s">
        <v>101</v>
      </c>
      <c r="B18" s="17">
        <v>30399</v>
      </c>
    </row>
    <row r="19" spans="1:2" x14ac:dyDescent="0.25">
      <c r="A19" s="18" t="s">
        <v>120</v>
      </c>
      <c r="B19" s="19">
        <v>36500</v>
      </c>
    </row>
    <row r="20" spans="1:2" x14ac:dyDescent="0.25">
      <c r="A20" s="16" t="s">
        <v>66</v>
      </c>
      <c r="B20" s="17">
        <v>39542</v>
      </c>
    </row>
    <row r="21" spans="1:2" x14ac:dyDescent="0.25">
      <c r="A21" s="18" t="s">
        <v>119</v>
      </c>
      <c r="B21" s="19">
        <v>36500</v>
      </c>
    </row>
    <row r="22" spans="1:2" x14ac:dyDescent="0.25">
      <c r="A22" s="16" t="s">
        <v>114</v>
      </c>
      <c r="B22" s="17">
        <v>102517</v>
      </c>
    </row>
    <row r="23" spans="1:2" x14ac:dyDescent="0.25">
      <c r="A23" s="18" t="s">
        <v>122</v>
      </c>
      <c r="B23" s="19">
        <v>83906</v>
      </c>
    </row>
    <row r="24" spans="1:2" x14ac:dyDescent="0.25">
      <c r="A24" s="16" t="s">
        <v>61</v>
      </c>
      <c r="B24" s="17">
        <v>41576</v>
      </c>
    </row>
    <row r="25" spans="1:2" x14ac:dyDescent="0.25">
      <c r="A25" s="18" t="s">
        <v>121</v>
      </c>
      <c r="B25" s="19">
        <v>36500</v>
      </c>
    </row>
    <row r="26" spans="1:2" x14ac:dyDescent="0.25">
      <c r="A26" s="16" t="s">
        <v>125</v>
      </c>
      <c r="B26" s="17">
        <v>27319</v>
      </c>
    </row>
    <row r="27" spans="1:2" x14ac:dyDescent="0.25">
      <c r="A27" s="18" t="s">
        <v>109</v>
      </c>
      <c r="B27" s="19">
        <v>30886</v>
      </c>
    </row>
    <row r="28" spans="1:2" x14ac:dyDescent="0.25">
      <c r="A28" s="16" t="s">
        <v>111</v>
      </c>
      <c r="B28" s="17">
        <v>30453</v>
      </c>
    </row>
    <row r="29" spans="1:2" x14ac:dyDescent="0.25">
      <c r="A29" s="18" t="s">
        <v>72</v>
      </c>
      <c r="B29" s="19">
        <v>69559</v>
      </c>
    </row>
    <row r="30" spans="1:2" x14ac:dyDescent="0.25">
      <c r="A30" s="16" t="s">
        <v>97</v>
      </c>
      <c r="B30" s="17">
        <v>15616</v>
      </c>
    </row>
    <row r="31" spans="1:2" x14ac:dyDescent="0.25">
      <c r="A31" s="18" t="s">
        <v>65</v>
      </c>
      <c r="B31" s="19">
        <v>82554</v>
      </c>
    </row>
    <row r="32" spans="1:2" x14ac:dyDescent="0.25">
      <c r="A32" s="16" t="s">
        <v>64</v>
      </c>
      <c r="B32" s="17">
        <v>80660</v>
      </c>
    </row>
    <row r="33" spans="1:2" x14ac:dyDescent="0.25">
      <c r="A33" s="18" t="s">
        <v>69</v>
      </c>
      <c r="B33" s="19">
        <v>12402</v>
      </c>
    </row>
    <row r="34" spans="1:2" x14ac:dyDescent="0.25">
      <c r="A34" s="16" t="s">
        <v>68</v>
      </c>
      <c r="B34" s="17">
        <v>15616</v>
      </c>
    </row>
    <row r="35" spans="1:2" x14ac:dyDescent="0.25">
      <c r="A35" s="18" t="s">
        <v>195</v>
      </c>
      <c r="B35" s="19">
        <v>13336</v>
      </c>
    </row>
    <row r="36" spans="1:2" x14ac:dyDescent="0.25">
      <c r="A36" s="16" t="s">
        <v>116</v>
      </c>
      <c r="B36" s="17">
        <v>12876</v>
      </c>
    </row>
    <row r="37" spans="1:2" x14ac:dyDescent="0.25">
      <c r="A37" s="18" t="s">
        <v>80</v>
      </c>
      <c r="B37" s="19">
        <v>92978</v>
      </c>
    </row>
    <row r="38" spans="1:2" x14ac:dyDescent="0.25">
      <c r="A38" s="16" t="s">
        <v>131</v>
      </c>
      <c r="B38" s="17">
        <v>82898</v>
      </c>
    </row>
    <row r="39" spans="1:2" x14ac:dyDescent="0.25">
      <c r="A39" s="18" t="s">
        <v>132</v>
      </c>
      <c r="B39" s="19">
        <v>0</v>
      </c>
    </row>
    <row r="40" spans="1:2" x14ac:dyDescent="0.25">
      <c r="A40" s="16" t="s">
        <v>110</v>
      </c>
      <c r="B40" s="17">
        <v>24062</v>
      </c>
    </row>
    <row r="41" spans="1:2" x14ac:dyDescent="0.25">
      <c r="A41" s="18" t="s">
        <v>115</v>
      </c>
      <c r="B41" s="19">
        <v>12876</v>
      </c>
    </row>
    <row r="42" spans="1:2" x14ac:dyDescent="0.25">
      <c r="A42" s="16" t="s">
        <v>124</v>
      </c>
      <c r="B42" s="17">
        <v>33317</v>
      </c>
    </row>
    <row r="43" spans="1:2" x14ac:dyDescent="0.25">
      <c r="A43" s="18" t="s">
        <v>130</v>
      </c>
      <c r="B43" s="19">
        <v>70269</v>
      </c>
    </row>
    <row r="44" spans="1:2" x14ac:dyDescent="0.25">
      <c r="A44" s="16" t="s">
        <v>73</v>
      </c>
      <c r="B44" s="17">
        <v>18360</v>
      </c>
    </row>
    <row r="45" spans="1:2" x14ac:dyDescent="0.25">
      <c r="A45" s="18" t="s">
        <v>118</v>
      </c>
      <c r="B45" s="19">
        <v>15616</v>
      </c>
    </row>
    <row r="46" spans="1:2" x14ac:dyDescent="0.25">
      <c r="A46" s="16" t="s">
        <v>112</v>
      </c>
      <c r="B46" s="17">
        <v>32318</v>
      </c>
    </row>
    <row r="47" spans="1:2" x14ac:dyDescent="0.25">
      <c r="A47" s="18" t="s">
        <v>102</v>
      </c>
      <c r="B47" s="19">
        <v>63154.99</v>
      </c>
    </row>
    <row r="48" spans="1:2" x14ac:dyDescent="0.25">
      <c r="A48" s="16" t="s">
        <v>128</v>
      </c>
      <c r="B48" s="17">
        <v>69559</v>
      </c>
    </row>
    <row r="49" spans="1:2" x14ac:dyDescent="0.25">
      <c r="A49" s="18" t="s">
        <v>129</v>
      </c>
      <c r="B49" s="19">
        <v>53901</v>
      </c>
    </row>
    <row r="50" spans="1:2" ht="15.75" thickBot="1" x14ac:dyDescent="0.3">
      <c r="A50" s="20" t="s">
        <v>196</v>
      </c>
      <c r="B50" s="17">
        <f>SUM(B2:B49)</f>
        <v>2937939.98</v>
      </c>
    </row>
    <row r="51" spans="1:2" ht="15.75" thickTop="1" x14ac:dyDescent="0.25">
      <c r="A51" s="21" t="s">
        <v>197</v>
      </c>
      <c r="B51" s="22">
        <f>SUBTOTAL(109,[1]!BldgList[Area (SF)])-B50</f>
        <v>2937939.98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6"/>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t="s">
        <v>6</v>
      </c>
      <c r="B2" t="s">
        <v>61</v>
      </c>
      <c r="C2">
        <v>0</v>
      </c>
      <c r="D2">
        <v>20891.78571428571</v>
      </c>
      <c r="E2">
        <v>71282.77285714286</v>
      </c>
      <c r="F2">
        <v>1.714517338299568</v>
      </c>
    </row>
    <row r="3" spans="1:6" x14ac:dyDescent="0.25">
      <c r="A3" t="s">
        <v>7</v>
      </c>
      <c r="B3" t="s">
        <v>61</v>
      </c>
      <c r="C3">
        <v>0</v>
      </c>
      <c r="D3">
        <v>17165</v>
      </c>
      <c r="E3">
        <v>58566.98</v>
      </c>
      <c r="F3">
        <v>1.4086727919953821</v>
      </c>
    </row>
    <row r="4" spans="1:6" x14ac:dyDescent="0.25">
      <c r="A4" t="s">
        <v>8</v>
      </c>
      <c r="B4" t="s">
        <v>61</v>
      </c>
      <c r="C4">
        <v>0</v>
      </c>
      <c r="D4">
        <v>19631.857142857141</v>
      </c>
      <c r="E4">
        <v>66983.896571428573</v>
      </c>
      <c r="F4">
        <v>1.611119313340114</v>
      </c>
    </row>
    <row r="5" spans="1:6" x14ac:dyDescent="0.25">
      <c r="A5" t="s">
        <v>9</v>
      </c>
      <c r="B5" t="s">
        <v>61</v>
      </c>
      <c r="C5">
        <v>0</v>
      </c>
      <c r="D5">
        <v>18899</v>
      </c>
      <c r="E5">
        <v>64483.387999999999</v>
      </c>
      <c r="F5">
        <v>1.5509762362901669</v>
      </c>
    </row>
    <row r="6" spans="1:6" x14ac:dyDescent="0.25">
      <c r="A6" t="s">
        <v>10</v>
      </c>
      <c r="B6" t="s">
        <v>61</v>
      </c>
      <c r="C6">
        <v>0</v>
      </c>
      <c r="D6">
        <v>16334.70370370371</v>
      </c>
      <c r="E6">
        <v>55734.009037037053</v>
      </c>
      <c r="F6">
        <v>1.34053321716945</v>
      </c>
    </row>
    <row r="7" spans="1:6" x14ac:dyDescent="0.25">
      <c r="A7" t="s">
        <v>11</v>
      </c>
      <c r="B7" t="s">
        <v>61</v>
      </c>
      <c r="C7">
        <v>0</v>
      </c>
      <c r="D7">
        <v>14325</v>
      </c>
      <c r="E7">
        <v>48876.9</v>
      </c>
      <c r="F7">
        <v>1.1756037136809701</v>
      </c>
    </row>
    <row r="8" spans="1:6" x14ac:dyDescent="0.25">
      <c r="A8" t="s">
        <v>12</v>
      </c>
      <c r="B8" t="s">
        <v>61</v>
      </c>
      <c r="C8">
        <v>0</v>
      </c>
      <c r="D8">
        <v>21289.428571428522</v>
      </c>
      <c r="E8">
        <v>72639.530285714107</v>
      </c>
      <c r="F8">
        <v>1.7471505264025911</v>
      </c>
    </row>
    <row r="9" spans="1:6" x14ac:dyDescent="0.25">
      <c r="A9" t="s">
        <v>13</v>
      </c>
      <c r="B9" t="s">
        <v>61</v>
      </c>
      <c r="C9">
        <v>0</v>
      </c>
      <c r="D9">
        <v>21972.78571428571</v>
      </c>
      <c r="E9">
        <v>74971.144857142848</v>
      </c>
      <c r="F9">
        <v>1.8032313078974129</v>
      </c>
    </row>
    <row r="10" spans="1:6" x14ac:dyDescent="0.25">
      <c r="A10" t="s">
        <v>14</v>
      </c>
      <c r="B10" t="s">
        <v>61</v>
      </c>
      <c r="C10">
        <v>0</v>
      </c>
      <c r="D10">
        <v>20410</v>
      </c>
      <c r="E10">
        <v>69638.92</v>
      </c>
      <c r="F10">
        <v>1.674978833942659</v>
      </c>
    </row>
    <row r="11" spans="1:6" x14ac:dyDescent="0.25">
      <c r="A11" t="s">
        <v>15</v>
      </c>
      <c r="B11" t="s">
        <v>61</v>
      </c>
      <c r="C11">
        <v>0</v>
      </c>
      <c r="D11">
        <v>20779.6875</v>
      </c>
      <c r="E11">
        <v>70900.293749999997</v>
      </c>
      <c r="F11">
        <v>1.705317821579758</v>
      </c>
    </row>
    <row r="12" spans="1:6" x14ac:dyDescent="0.25">
      <c r="A12" t="s">
        <v>16</v>
      </c>
      <c r="B12" t="s">
        <v>61</v>
      </c>
      <c r="C12">
        <v>0</v>
      </c>
      <c r="D12">
        <v>22110</v>
      </c>
      <c r="E12">
        <v>75439.319999999992</v>
      </c>
      <c r="F12">
        <v>1.814492014623821</v>
      </c>
    </row>
    <row r="13" spans="1:6" x14ac:dyDescent="0.25">
      <c r="A13" t="s">
        <v>17</v>
      </c>
      <c r="B13" t="s">
        <v>61</v>
      </c>
      <c r="C13">
        <v>0</v>
      </c>
      <c r="D13">
        <v>21834.333333333339</v>
      </c>
      <c r="E13">
        <v>74498.74533333334</v>
      </c>
      <c r="F13">
        <v>1.791868994932974</v>
      </c>
    </row>
    <row r="14" spans="1:6" x14ac:dyDescent="0.25">
      <c r="A14" t="s">
        <v>18</v>
      </c>
      <c r="B14" t="s">
        <v>61</v>
      </c>
      <c r="C14">
        <v>0</v>
      </c>
      <c r="D14">
        <v>20798.933333333331</v>
      </c>
      <c r="E14">
        <v>70965.960533333317</v>
      </c>
      <c r="F14">
        <v>1.7068972612404589</v>
      </c>
    </row>
    <row r="15" spans="1:6" x14ac:dyDescent="0.25">
      <c r="A15" t="s">
        <v>19</v>
      </c>
      <c r="B15" t="s">
        <v>61</v>
      </c>
      <c r="C15">
        <v>0</v>
      </c>
      <c r="D15">
        <v>19666.5</v>
      </c>
      <c r="E15">
        <v>67102.097999999998</v>
      </c>
      <c r="F15">
        <v>1.613962334038868</v>
      </c>
    </row>
    <row r="16" spans="1:6" x14ac:dyDescent="0.25">
      <c r="A16" t="s">
        <v>20</v>
      </c>
      <c r="B16" t="s">
        <v>61</v>
      </c>
      <c r="C16">
        <v>0</v>
      </c>
      <c r="D16">
        <v>20824</v>
      </c>
      <c r="E16">
        <v>71051.487999999998</v>
      </c>
      <c r="F16">
        <v>1.7089543967673659</v>
      </c>
    </row>
    <row r="17" spans="1:6" x14ac:dyDescent="0.25">
      <c r="A17" t="s">
        <v>21</v>
      </c>
      <c r="B17" t="s">
        <v>61</v>
      </c>
      <c r="C17">
        <v>0</v>
      </c>
      <c r="D17">
        <v>20883.91304347826</v>
      </c>
      <c r="E17">
        <v>71255.911304347828</v>
      </c>
      <c r="F17">
        <v>1.7138712551555659</v>
      </c>
    </row>
    <row r="18" spans="1:6" x14ac:dyDescent="0.25">
      <c r="A18" t="s">
        <v>22</v>
      </c>
      <c r="B18" t="s">
        <v>61</v>
      </c>
      <c r="C18">
        <v>0</v>
      </c>
      <c r="D18">
        <v>16354.36</v>
      </c>
      <c r="E18">
        <v>55801.076319999993</v>
      </c>
      <c r="F18">
        <v>1.342146342120454</v>
      </c>
    </row>
    <row r="19" spans="1:6" x14ac:dyDescent="0.25">
      <c r="A19" t="s">
        <v>23</v>
      </c>
      <c r="B19" t="s">
        <v>61</v>
      </c>
      <c r="C19">
        <v>0</v>
      </c>
      <c r="D19">
        <v>16895.555555555551</v>
      </c>
      <c r="E19">
        <v>57647.635555555549</v>
      </c>
      <c r="F19">
        <v>1.3865604087828449</v>
      </c>
    </row>
    <row r="20" spans="1:6" x14ac:dyDescent="0.25">
      <c r="A20" t="s">
        <v>24</v>
      </c>
      <c r="B20" t="s">
        <v>61</v>
      </c>
      <c r="C20">
        <v>0</v>
      </c>
      <c r="D20">
        <v>22048</v>
      </c>
      <c r="E20">
        <v>75227.775999999998</v>
      </c>
      <c r="F20">
        <v>1.8094038868578031</v>
      </c>
    </row>
    <row r="21" spans="1:6" x14ac:dyDescent="0.25">
      <c r="A21" t="s">
        <v>25</v>
      </c>
      <c r="B21" t="s">
        <v>61</v>
      </c>
      <c r="C21">
        <v>0</v>
      </c>
      <c r="D21">
        <v>20266.61904761905</v>
      </c>
      <c r="E21">
        <v>69149.704190476201</v>
      </c>
      <c r="F21">
        <v>1.6632120499922121</v>
      </c>
    </row>
    <row r="22" spans="1:6" x14ac:dyDescent="0.25">
      <c r="A22" t="s">
        <v>26</v>
      </c>
      <c r="B22" t="s">
        <v>61</v>
      </c>
      <c r="C22">
        <v>0</v>
      </c>
      <c r="D22">
        <v>19131.111111111109</v>
      </c>
      <c r="E22">
        <v>65275.351111111107</v>
      </c>
      <c r="F22">
        <v>1.5700248006328441</v>
      </c>
    </row>
    <row r="23" spans="1:6" x14ac:dyDescent="0.25">
      <c r="A23" t="s">
        <v>27</v>
      </c>
      <c r="B23" t="s">
        <v>61</v>
      </c>
      <c r="C23">
        <v>0</v>
      </c>
      <c r="D23">
        <v>18841.357142857141</v>
      </c>
      <c r="E23">
        <v>64286.710571428579</v>
      </c>
      <c r="F23">
        <v>1.5462456843233741</v>
      </c>
    </row>
    <row r="24" spans="1:6" x14ac:dyDescent="0.25">
      <c r="A24" t="s">
        <v>28</v>
      </c>
      <c r="B24" t="s">
        <v>61</v>
      </c>
      <c r="C24">
        <v>0</v>
      </c>
      <c r="D24">
        <v>23055.599999999999</v>
      </c>
      <c r="E24">
        <v>78665.70719999999</v>
      </c>
      <c r="F24">
        <v>1.892094169713296</v>
      </c>
    </row>
    <row r="25" spans="1:6" x14ac:dyDescent="0.25">
      <c r="A25" t="s">
        <v>29</v>
      </c>
      <c r="B25" t="s">
        <v>61</v>
      </c>
      <c r="C25">
        <v>0</v>
      </c>
      <c r="D25">
        <v>25247.777777777781</v>
      </c>
      <c r="E25">
        <v>86145.41777777778</v>
      </c>
      <c r="F25">
        <v>2.0719986958287899</v>
      </c>
    </row>
    <row r="26" spans="1:6" x14ac:dyDescent="0.25">
      <c r="A26" t="s">
        <v>30</v>
      </c>
      <c r="B26" t="s">
        <v>61</v>
      </c>
      <c r="C26">
        <v>0</v>
      </c>
      <c r="D26">
        <v>20334.85185185185</v>
      </c>
      <c r="E26">
        <v>69382.51451851851</v>
      </c>
      <c r="F26">
        <v>1.6688116826659249</v>
      </c>
    </row>
    <row r="27" spans="1:6" x14ac:dyDescent="0.25">
      <c r="A27" t="s">
        <v>31</v>
      </c>
      <c r="B27" t="s">
        <v>61</v>
      </c>
      <c r="C27">
        <v>0</v>
      </c>
      <c r="D27">
        <v>19847.941176470591</v>
      </c>
      <c r="E27">
        <v>67721.175294117638</v>
      </c>
      <c r="F27">
        <v>1.6288525902953059</v>
      </c>
    </row>
    <row r="28" spans="1:6" x14ac:dyDescent="0.25">
      <c r="A28" t="s">
        <v>32</v>
      </c>
      <c r="B28" t="s">
        <v>61</v>
      </c>
      <c r="C28">
        <v>0</v>
      </c>
      <c r="D28">
        <v>17176.137931034478</v>
      </c>
      <c r="E28">
        <v>58604.982620689647</v>
      </c>
      <c r="F28">
        <v>1.4095868438688099</v>
      </c>
    </row>
    <row r="29" spans="1:6" x14ac:dyDescent="0.25">
      <c r="A29" t="s">
        <v>33</v>
      </c>
      <c r="B29" t="s">
        <v>61</v>
      </c>
      <c r="C29">
        <v>0</v>
      </c>
      <c r="D29">
        <v>12662.222222222221</v>
      </c>
      <c r="E29">
        <v>43203.502222222232</v>
      </c>
      <c r="F29">
        <v>1.0391452333611271</v>
      </c>
    </row>
    <row r="30" spans="1:6" x14ac:dyDescent="0.25">
      <c r="A30" t="s">
        <v>34</v>
      </c>
      <c r="B30" t="s">
        <v>61</v>
      </c>
      <c r="C30">
        <v>0</v>
      </c>
      <c r="D30">
        <v>10246</v>
      </c>
      <c r="E30">
        <v>34959.351999999999</v>
      </c>
      <c r="F30">
        <v>0.84085414662305169</v>
      </c>
    </row>
    <row r="31" spans="1:6" x14ac:dyDescent="0.25">
      <c r="A31" t="s">
        <v>35</v>
      </c>
      <c r="B31" t="s">
        <v>61</v>
      </c>
      <c r="C31">
        <v>0</v>
      </c>
      <c r="D31">
        <v>11422.5</v>
      </c>
      <c r="E31">
        <v>38973.57</v>
      </c>
      <c r="F31">
        <v>0.93740547431210308</v>
      </c>
    </row>
    <row r="32" spans="1:6" x14ac:dyDescent="0.25">
      <c r="A32" t="s">
        <v>36</v>
      </c>
      <c r="B32" t="s">
        <v>61</v>
      </c>
      <c r="C32">
        <v>0</v>
      </c>
    </row>
    <row r="33" spans="1:6" x14ac:dyDescent="0.25">
      <c r="A33" t="s">
        <v>37</v>
      </c>
      <c r="B33" t="s">
        <v>61</v>
      </c>
      <c r="C33">
        <v>0</v>
      </c>
      <c r="D33">
        <v>11177.714285714281</v>
      </c>
      <c r="E33">
        <v>38138.361142857138</v>
      </c>
      <c r="F33">
        <v>0.91731674867368529</v>
      </c>
    </row>
    <row r="34" spans="1:6" x14ac:dyDescent="0.25">
      <c r="A34" t="s">
        <v>38</v>
      </c>
      <c r="B34" t="s">
        <v>61</v>
      </c>
      <c r="C34">
        <v>0</v>
      </c>
      <c r="D34">
        <v>13025</v>
      </c>
      <c r="E34">
        <v>44441.3</v>
      </c>
      <c r="F34">
        <v>1.0689171637483159</v>
      </c>
    </row>
    <row r="35" spans="1:6" x14ac:dyDescent="0.25">
      <c r="A35" t="s">
        <v>39</v>
      </c>
      <c r="B35" t="s">
        <v>61</v>
      </c>
      <c r="C35">
        <v>0</v>
      </c>
      <c r="D35">
        <v>16019</v>
      </c>
      <c r="E35">
        <v>54656.828000000001</v>
      </c>
      <c r="F35">
        <v>1.3146244949009041</v>
      </c>
    </row>
    <row r="36" spans="1:6" x14ac:dyDescent="0.25">
      <c r="A36" t="s">
        <v>40</v>
      </c>
      <c r="B36" t="s">
        <v>61</v>
      </c>
      <c r="C36">
        <v>0</v>
      </c>
      <c r="D36">
        <v>16552.10526315789</v>
      </c>
      <c r="E36">
        <v>56475.78315789473</v>
      </c>
      <c r="F36">
        <v>1.358374618960331</v>
      </c>
    </row>
    <row r="37" spans="1:6" x14ac:dyDescent="0.25">
      <c r="A37" t="s">
        <v>41</v>
      </c>
      <c r="B37" t="s">
        <v>61</v>
      </c>
      <c r="C37">
        <v>0</v>
      </c>
      <c r="D37">
        <v>17467</v>
      </c>
      <c r="E37">
        <v>59597.404000000002</v>
      </c>
      <c r="F37">
        <v>1.433456898210506</v>
      </c>
    </row>
    <row r="38" spans="1:6" x14ac:dyDescent="0.25">
      <c r="A38" t="s">
        <v>42</v>
      </c>
      <c r="B38" t="s">
        <v>61</v>
      </c>
      <c r="C38">
        <v>0</v>
      </c>
      <c r="D38">
        <v>16603</v>
      </c>
      <c r="E38">
        <v>56649.436000000002</v>
      </c>
      <c r="F38">
        <v>1.3625513757937271</v>
      </c>
    </row>
    <row r="39" spans="1:6" x14ac:dyDescent="0.25">
      <c r="A39" t="s">
        <v>43</v>
      </c>
      <c r="B39" t="s">
        <v>61</v>
      </c>
      <c r="C39">
        <v>0</v>
      </c>
      <c r="D39">
        <v>17590.72</v>
      </c>
      <c r="E39">
        <v>60019.536640000013</v>
      </c>
      <c r="F39">
        <v>1.44361017510102</v>
      </c>
    </row>
    <row r="40" spans="1:6" x14ac:dyDescent="0.25">
      <c r="A40" t="s">
        <v>44</v>
      </c>
      <c r="B40" t="s">
        <v>61</v>
      </c>
      <c r="C40">
        <v>0</v>
      </c>
      <c r="D40">
        <v>15570.551724137929</v>
      </c>
      <c r="E40">
        <v>53126.722482758618</v>
      </c>
      <c r="F40">
        <v>1.27782187999708</v>
      </c>
    </row>
    <row r="41" spans="1:6" x14ac:dyDescent="0.25">
      <c r="A41" t="s">
        <v>45</v>
      </c>
      <c r="B41" t="s">
        <v>61</v>
      </c>
      <c r="C41">
        <v>0</v>
      </c>
      <c r="D41">
        <v>14106</v>
      </c>
      <c r="E41">
        <v>48129.671999999999</v>
      </c>
      <c r="F41">
        <v>1.1576311333461611</v>
      </c>
    </row>
    <row r="42" spans="1:6" x14ac:dyDescent="0.25">
      <c r="A42" t="s">
        <v>46</v>
      </c>
      <c r="B42" t="s">
        <v>61</v>
      </c>
      <c r="C42">
        <v>0</v>
      </c>
      <c r="D42">
        <v>12165</v>
      </c>
      <c r="E42">
        <v>41506.980000000003</v>
      </c>
      <c r="F42">
        <v>0.99833990763902236</v>
      </c>
    </row>
    <row r="43" spans="1:6" x14ac:dyDescent="0.25">
      <c r="A43" t="s">
        <v>47</v>
      </c>
      <c r="B43" t="s">
        <v>61</v>
      </c>
      <c r="C43">
        <v>0</v>
      </c>
      <c r="D43">
        <v>13526</v>
      </c>
      <c r="E43">
        <v>46150.712</v>
      </c>
      <c r="F43">
        <v>1.110032518760824</v>
      </c>
    </row>
    <row r="44" spans="1:6" x14ac:dyDescent="0.25">
      <c r="A44" t="s">
        <v>48</v>
      </c>
      <c r="B44" t="s">
        <v>61</v>
      </c>
      <c r="C44">
        <v>0</v>
      </c>
      <c r="D44">
        <v>14408</v>
      </c>
      <c r="E44">
        <v>49160.095999999998</v>
      </c>
      <c r="F44">
        <v>1.182415239561285</v>
      </c>
    </row>
    <row r="45" spans="1:6" x14ac:dyDescent="0.25">
      <c r="A45" t="s">
        <v>49</v>
      </c>
      <c r="B45" t="s">
        <v>61</v>
      </c>
      <c r="C45">
        <v>0</v>
      </c>
      <c r="D45">
        <v>19550</v>
      </c>
      <c r="E45">
        <v>66704.599999999991</v>
      </c>
      <c r="F45">
        <v>1.6044015778333649</v>
      </c>
    </row>
    <row r="46" spans="1:6" x14ac:dyDescent="0.25">
      <c r="A46" t="s">
        <v>50</v>
      </c>
      <c r="B46" t="s">
        <v>61</v>
      </c>
      <c r="C46">
        <v>0</v>
      </c>
      <c r="D46">
        <v>19038</v>
      </c>
      <c r="E46">
        <v>64957.656000000003</v>
      </c>
      <c r="F46">
        <v>1.562383490475274</v>
      </c>
    </row>
    <row r="47" spans="1:6" x14ac:dyDescent="0.25">
      <c r="A47" t="s">
        <v>51</v>
      </c>
      <c r="B47" t="s">
        <v>61</v>
      </c>
      <c r="C47">
        <v>0</v>
      </c>
      <c r="D47">
        <v>16270.571428571429</v>
      </c>
      <c r="E47">
        <v>55515.189714285712</v>
      </c>
      <c r="F47">
        <v>1.3352701008823771</v>
      </c>
    </row>
    <row r="48" spans="1:6" x14ac:dyDescent="0.25">
      <c r="A48" t="s">
        <v>52</v>
      </c>
      <c r="B48" t="s">
        <v>61</v>
      </c>
      <c r="C48">
        <v>0</v>
      </c>
      <c r="D48">
        <v>18058</v>
      </c>
      <c r="E48">
        <v>61613.896000000001</v>
      </c>
      <c r="F48">
        <v>1.4819582451414279</v>
      </c>
    </row>
    <row r="49" spans="1:6" x14ac:dyDescent="0.25">
      <c r="A49" t="s">
        <v>53</v>
      </c>
      <c r="B49" t="s">
        <v>61</v>
      </c>
      <c r="C49">
        <v>0</v>
      </c>
      <c r="D49">
        <v>18291.476190476191</v>
      </c>
      <c r="E49">
        <v>62410.516761904757</v>
      </c>
      <c r="F49">
        <v>1.5011188368747539</v>
      </c>
    </row>
    <row r="50" spans="1:6" x14ac:dyDescent="0.25">
      <c r="A50" t="s">
        <v>54</v>
      </c>
      <c r="B50" t="s">
        <v>61</v>
      </c>
      <c r="C50">
        <v>0</v>
      </c>
      <c r="D50">
        <v>17559.28571428571</v>
      </c>
      <c r="E50">
        <v>59912.282857142847</v>
      </c>
      <c r="F50">
        <v>1.4410304708760551</v>
      </c>
    </row>
    <row r="51" spans="1:6" x14ac:dyDescent="0.25">
      <c r="A51" t="s">
        <v>55</v>
      </c>
      <c r="B51" t="s">
        <v>61</v>
      </c>
      <c r="C51">
        <v>0</v>
      </c>
      <c r="D51">
        <v>16621</v>
      </c>
      <c r="E51">
        <v>56710.851999999999</v>
      </c>
      <c r="F51">
        <v>1.3640285741774101</v>
      </c>
    </row>
    <row r="52" spans="1:6" x14ac:dyDescent="0.25">
      <c r="A52" t="s">
        <v>56</v>
      </c>
      <c r="B52" t="s">
        <v>61</v>
      </c>
      <c r="C52">
        <v>0</v>
      </c>
      <c r="D52">
        <v>16901.642857142859</v>
      </c>
      <c r="E52">
        <v>57668.405428571423</v>
      </c>
      <c r="F52">
        <v>1.3870599727864981</v>
      </c>
    </row>
    <row r="53" spans="1:6" x14ac:dyDescent="0.25">
      <c r="A53" t="s">
        <v>57</v>
      </c>
      <c r="B53" t="s">
        <v>61</v>
      </c>
      <c r="C53">
        <v>0</v>
      </c>
      <c r="D53">
        <v>20052.692307692309</v>
      </c>
      <c r="E53">
        <v>68419.786153846158</v>
      </c>
      <c r="F53">
        <v>1.645655814745193</v>
      </c>
    </row>
    <row r="54" spans="1:6" x14ac:dyDescent="0.25">
      <c r="A54" t="s">
        <v>58</v>
      </c>
      <c r="B54" t="s">
        <v>61</v>
      </c>
      <c r="C54">
        <v>0</v>
      </c>
      <c r="D54">
        <v>17583.413793103449</v>
      </c>
      <c r="E54">
        <v>59994.607862068973</v>
      </c>
      <c r="F54">
        <v>1.443010579711107</v>
      </c>
    </row>
    <row r="55" spans="1:6" x14ac:dyDescent="0.25">
      <c r="A55" t="s">
        <v>59</v>
      </c>
      <c r="B55" t="s">
        <v>61</v>
      </c>
      <c r="C55">
        <v>0</v>
      </c>
      <c r="D55">
        <v>19053.461538461539</v>
      </c>
      <c r="E55">
        <v>65010.410769230773</v>
      </c>
      <c r="F55">
        <v>1.5636523660099759</v>
      </c>
    </row>
    <row r="56" spans="1:6" x14ac:dyDescent="0.25">
      <c r="A56" t="s">
        <v>60</v>
      </c>
      <c r="B56" t="s">
        <v>61</v>
      </c>
      <c r="C56">
        <v>0</v>
      </c>
      <c r="D56">
        <v>20997.333333333339</v>
      </c>
      <c r="E56">
        <v>71642.901333333342</v>
      </c>
      <c r="F56">
        <v>1.7231792700917199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55"/>
  <sheetViews>
    <sheetView workbookViewId="0"/>
  </sheetViews>
  <sheetFormatPr defaultRowHeight="15" x14ac:dyDescent="0.25"/>
  <sheetData>
    <row r="1" spans="1:6" x14ac:dyDescent="0.25">
      <c r="A1" s="1" t="s">
        <v>0</v>
      </c>
      <c r="B1" s="1" t="s">
        <v>1</v>
      </c>
      <c r="C1" s="1" t="s">
        <v>62</v>
      </c>
      <c r="D1" s="1" t="s">
        <v>63</v>
      </c>
      <c r="E1" s="1" t="s">
        <v>4</v>
      </c>
      <c r="F1" s="1" t="s">
        <v>5</v>
      </c>
    </row>
    <row r="2" spans="1:6" x14ac:dyDescent="0.25">
      <c r="A2" t="s">
        <v>6</v>
      </c>
      <c r="B2" t="s">
        <v>64</v>
      </c>
      <c r="C2">
        <v>41032.928571428572</v>
      </c>
      <c r="D2">
        <v>501.53571428571422</v>
      </c>
      <c r="E2">
        <v>141715.59214285709</v>
      </c>
      <c r="F2">
        <v>1.7569500637596971</v>
      </c>
    </row>
    <row r="3" spans="1:6" x14ac:dyDescent="0.25">
      <c r="A3" t="s">
        <v>7</v>
      </c>
      <c r="B3" t="s">
        <v>64</v>
      </c>
      <c r="C3">
        <v>39843</v>
      </c>
      <c r="D3">
        <v>493</v>
      </c>
      <c r="E3">
        <v>137626.432</v>
      </c>
      <c r="F3">
        <v>1.7062538060996779</v>
      </c>
    </row>
    <row r="4" spans="1:6" x14ac:dyDescent="0.25">
      <c r="A4" t="s">
        <v>8</v>
      </c>
      <c r="B4" t="s">
        <v>64</v>
      </c>
      <c r="C4">
        <v>43973.5</v>
      </c>
      <c r="D4">
        <v>532.53571428571422</v>
      </c>
      <c r="E4">
        <v>151854.59385714281</v>
      </c>
      <c r="F4">
        <v>1.8826505561262441</v>
      </c>
    </row>
    <row r="5" spans="1:6" x14ac:dyDescent="0.25">
      <c r="A5" t="s">
        <v>9</v>
      </c>
      <c r="B5" t="s">
        <v>64</v>
      </c>
      <c r="C5">
        <v>42057</v>
      </c>
      <c r="D5">
        <v>470</v>
      </c>
      <c r="E5">
        <v>145102.12400000001</v>
      </c>
      <c r="F5">
        <v>1.798935333498636</v>
      </c>
    </row>
    <row r="6" spans="1:6" x14ac:dyDescent="0.25">
      <c r="A6" t="s">
        <v>10</v>
      </c>
      <c r="B6" t="s">
        <v>64</v>
      </c>
      <c r="C6">
        <v>41827.037037037036</v>
      </c>
      <c r="D6">
        <v>524.86206896551721</v>
      </c>
      <c r="E6">
        <v>144504.67974968071</v>
      </c>
      <c r="F6">
        <v>1.7915283876727091</v>
      </c>
    </row>
    <row r="7" spans="1:6" x14ac:dyDescent="0.25">
      <c r="A7" t="s">
        <v>11</v>
      </c>
      <c r="B7" t="s">
        <v>64</v>
      </c>
      <c r="C7">
        <v>37398.75</v>
      </c>
      <c r="D7">
        <v>496.07142857142861</v>
      </c>
      <c r="E7">
        <v>129297.1307142857</v>
      </c>
      <c r="F7">
        <v>1.6029894707945169</v>
      </c>
    </row>
    <row r="8" spans="1:6" x14ac:dyDescent="0.25">
      <c r="A8" t="s">
        <v>12</v>
      </c>
      <c r="B8" t="s">
        <v>64</v>
      </c>
      <c r="C8">
        <v>41657.5</v>
      </c>
      <c r="D8">
        <v>612.42857142857611</v>
      </c>
      <c r="E8">
        <v>144224.9962857143</v>
      </c>
      <c r="F8">
        <v>1.788060950727923</v>
      </c>
    </row>
    <row r="9" spans="1:6" x14ac:dyDescent="0.25">
      <c r="A9" t="s">
        <v>13</v>
      </c>
      <c r="B9" t="s">
        <v>64</v>
      </c>
      <c r="C9">
        <v>37976.5</v>
      </c>
      <c r="D9">
        <v>617.57142857142389</v>
      </c>
      <c r="E9">
        <v>131682.9717142857</v>
      </c>
      <c r="F9">
        <v>1.6325684566611169</v>
      </c>
    </row>
    <row r="10" spans="1:6" x14ac:dyDescent="0.25">
      <c r="A10" t="s">
        <v>14</v>
      </c>
      <c r="B10" t="s">
        <v>64</v>
      </c>
      <c r="C10">
        <v>35208.888888888891</v>
      </c>
      <c r="D10">
        <v>571.07142857142856</v>
      </c>
      <c r="E10">
        <v>122081.2246031746</v>
      </c>
      <c r="F10">
        <v>1.5135286957993379</v>
      </c>
    </row>
    <row r="11" spans="1:6" x14ac:dyDescent="0.25">
      <c r="A11" t="s">
        <v>15</v>
      </c>
      <c r="B11" t="s">
        <v>64</v>
      </c>
      <c r="C11">
        <v>37843.25</v>
      </c>
      <c r="D11">
        <v>292.77777777777783</v>
      </c>
      <c r="E11">
        <v>130120.1267777778</v>
      </c>
      <c r="F11">
        <v>1.6131927445794421</v>
      </c>
    </row>
    <row r="12" spans="1:6" x14ac:dyDescent="0.25">
      <c r="A12" t="s">
        <v>16</v>
      </c>
      <c r="B12" t="s">
        <v>64</v>
      </c>
      <c r="C12">
        <v>37148.181818181823</v>
      </c>
      <c r="D12">
        <v>396.42857142857139</v>
      </c>
      <c r="E12">
        <v>128102.2106493506</v>
      </c>
      <c r="F12">
        <v>1.58817518781739</v>
      </c>
    </row>
    <row r="13" spans="1:6" x14ac:dyDescent="0.25">
      <c r="A13" t="s">
        <v>17</v>
      </c>
      <c r="B13" t="s">
        <v>64</v>
      </c>
      <c r="C13">
        <v>40449.833333333328</v>
      </c>
      <c r="D13">
        <v>512.5588235294199</v>
      </c>
      <c r="E13">
        <v>139763.6820392157</v>
      </c>
      <c r="F13">
        <v>1.7327508311333459</v>
      </c>
    </row>
    <row r="14" spans="1:6" x14ac:dyDescent="0.25">
      <c r="A14" t="s">
        <v>18</v>
      </c>
      <c r="B14" t="s">
        <v>64</v>
      </c>
      <c r="C14">
        <v>43995.199999999997</v>
      </c>
      <c r="D14">
        <v>490.9411764705801</v>
      </c>
      <c r="E14">
        <v>151786.71369411761</v>
      </c>
      <c r="F14">
        <v>1.8818089969516201</v>
      </c>
    </row>
    <row r="15" spans="1:6" x14ac:dyDescent="0.25">
      <c r="A15" t="s">
        <v>19</v>
      </c>
      <c r="B15" t="s">
        <v>64</v>
      </c>
      <c r="C15">
        <v>35187.25</v>
      </c>
      <c r="D15">
        <v>464.69230769230768</v>
      </c>
      <c r="E15">
        <v>121644.4271538461</v>
      </c>
      <c r="F15">
        <v>1.508113403841385</v>
      </c>
    </row>
    <row r="16" spans="1:6" x14ac:dyDescent="0.25">
      <c r="A16" t="s">
        <v>20</v>
      </c>
      <c r="B16" t="s">
        <v>64</v>
      </c>
      <c r="C16">
        <v>37435</v>
      </c>
      <c r="D16">
        <v>452</v>
      </c>
      <c r="E16">
        <v>129270.444</v>
      </c>
      <c r="F16">
        <v>1.60265861641458</v>
      </c>
    </row>
    <row r="17" spans="1:6" x14ac:dyDescent="0.25">
      <c r="A17" t="s">
        <v>21</v>
      </c>
      <c r="B17" t="s">
        <v>64</v>
      </c>
      <c r="C17">
        <v>33916.956521739128</v>
      </c>
      <c r="D17">
        <v>413.07692307692309</v>
      </c>
      <c r="E17">
        <v>117134.0741137124</v>
      </c>
      <c r="F17">
        <v>1.4521953150720599</v>
      </c>
    </row>
    <row r="18" spans="1:6" x14ac:dyDescent="0.25">
      <c r="A18" t="s">
        <v>22</v>
      </c>
      <c r="B18" t="s">
        <v>64</v>
      </c>
      <c r="C18">
        <v>32542.560000000001</v>
      </c>
      <c r="D18">
        <v>414.48148148148152</v>
      </c>
      <c r="E18">
        <v>112449.4255348148</v>
      </c>
      <c r="F18">
        <v>1.394116359221607</v>
      </c>
    </row>
    <row r="19" spans="1:6" x14ac:dyDescent="0.25">
      <c r="A19" t="s">
        <v>23</v>
      </c>
      <c r="B19" t="s">
        <v>64</v>
      </c>
      <c r="C19">
        <v>38720</v>
      </c>
      <c r="D19">
        <v>469.28571428571428</v>
      </c>
      <c r="E19">
        <v>133713.84285714291</v>
      </c>
      <c r="F19">
        <v>1.6577466260493781</v>
      </c>
    </row>
    <row r="20" spans="1:6" x14ac:dyDescent="0.25">
      <c r="A20" t="s">
        <v>24</v>
      </c>
      <c r="B20" t="s">
        <v>64</v>
      </c>
      <c r="C20">
        <v>40230</v>
      </c>
      <c r="D20">
        <v>557</v>
      </c>
      <c r="E20">
        <v>139165.24400000001</v>
      </c>
      <c r="F20">
        <v>1.725331564592115</v>
      </c>
    </row>
    <row r="21" spans="1:6" x14ac:dyDescent="0.25">
      <c r="A21" t="s">
        <v>25</v>
      </c>
      <c r="B21" t="s">
        <v>64</v>
      </c>
      <c r="C21">
        <v>36423.523809523809</v>
      </c>
      <c r="D21">
        <v>486.08</v>
      </c>
      <c r="E21">
        <v>125935.56819809521</v>
      </c>
      <c r="F21">
        <v>1.561313763923819</v>
      </c>
    </row>
    <row r="22" spans="1:6" x14ac:dyDescent="0.25">
      <c r="A22" t="s">
        <v>26</v>
      </c>
      <c r="B22" t="s">
        <v>64</v>
      </c>
      <c r="C22">
        <v>35398.888888888891</v>
      </c>
      <c r="D22">
        <v>497.14285714285722</v>
      </c>
      <c r="E22">
        <v>122477.2603174603</v>
      </c>
      <c r="F22">
        <v>1.518438635227626</v>
      </c>
    </row>
    <row r="23" spans="1:6" x14ac:dyDescent="0.25">
      <c r="A23" t="s">
        <v>27</v>
      </c>
      <c r="B23" t="s">
        <v>64</v>
      </c>
      <c r="C23">
        <v>36003.178571428572</v>
      </c>
      <c r="D23">
        <v>517.37931034482756</v>
      </c>
      <c r="E23">
        <v>124608.1434926108</v>
      </c>
      <c r="F23">
        <v>1.544856725670851</v>
      </c>
    </row>
    <row r="24" spans="1:6" x14ac:dyDescent="0.25">
      <c r="A24" t="s">
        <v>28</v>
      </c>
      <c r="B24" t="s">
        <v>64</v>
      </c>
      <c r="C24">
        <v>34238.400000000001</v>
      </c>
      <c r="D24">
        <v>465</v>
      </c>
      <c r="E24">
        <v>118408.00079999999</v>
      </c>
      <c r="F24">
        <v>1.467989099925614</v>
      </c>
    </row>
    <row r="25" spans="1:6" x14ac:dyDescent="0.25">
      <c r="A25" t="s">
        <v>29</v>
      </c>
      <c r="B25" t="s">
        <v>64</v>
      </c>
      <c r="C25">
        <v>35429.555555555547</v>
      </c>
      <c r="D25">
        <v>160.7407407407407</v>
      </c>
      <c r="E25">
        <v>121434.090962963</v>
      </c>
      <c r="F25">
        <v>1.505505714889201</v>
      </c>
    </row>
    <row r="26" spans="1:6" x14ac:dyDescent="0.25">
      <c r="A26" t="s">
        <v>30</v>
      </c>
      <c r="B26" t="s">
        <v>64</v>
      </c>
      <c r="C26">
        <v>36415.814814814818</v>
      </c>
      <c r="D26">
        <v>415.82758620689663</v>
      </c>
      <c r="E26">
        <v>125669.5638722861</v>
      </c>
      <c r="F26">
        <v>1.5580159170876029</v>
      </c>
    </row>
    <row r="27" spans="1:6" x14ac:dyDescent="0.25">
      <c r="A27" t="s">
        <v>31</v>
      </c>
      <c r="B27" t="s">
        <v>64</v>
      </c>
      <c r="C27">
        <v>35402.176470588238</v>
      </c>
      <c r="D27">
        <v>274.92</v>
      </c>
      <c r="E27">
        <v>121730.25315764709</v>
      </c>
      <c r="F27">
        <v>1.509177450503931</v>
      </c>
    </row>
    <row r="28" spans="1:6" x14ac:dyDescent="0.25">
      <c r="A28" t="s">
        <v>32</v>
      </c>
      <c r="B28" t="s">
        <v>64</v>
      </c>
      <c r="C28">
        <v>33303.620689655167</v>
      </c>
      <c r="D28">
        <v>398.72413793103448</v>
      </c>
      <c r="E28">
        <v>114992.4005517241</v>
      </c>
      <c r="F28">
        <v>1.425643448446865</v>
      </c>
    </row>
    <row r="29" spans="1:6" x14ac:dyDescent="0.25">
      <c r="A29" t="s">
        <v>33</v>
      </c>
      <c r="B29" t="s">
        <v>64</v>
      </c>
      <c r="C29">
        <v>25887.777777777781</v>
      </c>
      <c r="D29">
        <v>424.28571428571428</v>
      </c>
      <c r="E29">
        <v>89776.760634920647</v>
      </c>
      <c r="F29">
        <v>1.1130270348985949</v>
      </c>
    </row>
    <row r="30" spans="1:6" x14ac:dyDescent="0.25">
      <c r="A30" t="s">
        <v>34</v>
      </c>
      <c r="B30" t="s">
        <v>64</v>
      </c>
      <c r="C30">
        <v>26460</v>
      </c>
      <c r="D30">
        <v>508.99999999999989</v>
      </c>
      <c r="E30">
        <v>92018.228000000003</v>
      </c>
      <c r="F30">
        <v>1.1408161170344659</v>
      </c>
    </row>
    <row r="31" spans="1:6" x14ac:dyDescent="0.25">
      <c r="A31" t="s">
        <v>35</v>
      </c>
      <c r="B31" t="s">
        <v>64</v>
      </c>
      <c r="C31">
        <v>30092.142857142859</v>
      </c>
      <c r="D31">
        <v>470.35714285714289</v>
      </c>
      <c r="E31">
        <v>104279.25</v>
      </c>
      <c r="F31">
        <v>1.292824820233077</v>
      </c>
    </row>
    <row r="32" spans="1:6" x14ac:dyDescent="0.25">
      <c r="A32" t="s">
        <v>37</v>
      </c>
      <c r="B32" t="s">
        <v>64</v>
      </c>
      <c r="C32">
        <v>30174.071428571431</v>
      </c>
      <c r="D32">
        <v>417.9655172413793</v>
      </c>
      <c r="E32">
        <v>104380.0300591133</v>
      </c>
      <c r="F32">
        <v>1.2940742630686</v>
      </c>
    </row>
    <row r="33" spans="1:6" x14ac:dyDescent="0.25">
      <c r="A33" t="s">
        <v>38</v>
      </c>
      <c r="B33" t="s">
        <v>64</v>
      </c>
      <c r="C33">
        <v>32209</v>
      </c>
      <c r="D33">
        <v>382</v>
      </c>
      <c r="E33">
        <v>111200.492</v>
      </c>
      <c r="F33">
        <v>1.3786324324324331</v>
      </c>
    </row>
    <row r="34" spans="1:6" x14ac:dyDescent="0.25">
      <c r="A34" t="s">
        <v>39</v>
      </c>
      <c r="B34" t="s">
        <v>64</v>
      </c>
      <c r="C34">
        <v>32874</v>
      </c>
      <c r="D34">
        <v>442</v>
      </c>
      <c r="E34">
        <v>113674.192</v>
      </c>
      <c r="F34">
        <v>1.409300669476816</v>
      </c>
    </row>
    <row r="35" spans="1:6" x14ac:dyDescent="0.25">
      <c r="A35" t="s">
        <v>40</v>
      </c>
      <c r="B35" t="s">
        <v>64</v>
      </c>
      <c r="C35">
        <v>31337.36842105263</v>
      </c>
      <c r="D35">
        <v>278.57142857142861</v>
      </c>
      <c r="E35">
        <v>107873.5867669173</v>
      </c>
      <c r="F35">
        <v>1.3373863968127611</v>
      </c>
    </row>
    <row r="36" spans="1:6" x14ac:dyDescent="0.25">
      <c r="A36" t="s">
        <v>41</v>
      </c>
      <c r="B36" t="s">
        <v>64</v>
      </c>
      <c r="C36">
        <v>30678</v>
      </c>
      <c r="D36">
        <v>480</v>
      </c>
      <c r="E36">
        <v>106311.09600000001</v>
      </c>
      <c r="F36">
        <v>1.3180150756260851</v>
      </c>
    </row>
    <row r="37" spans="1:6" x14ac:dyDescent="0.25">
      <c r="A37" t="s">
        <v>42</v>
      </c>
      <c r="B37" t="s">
        <v>64</v>
      </c>
      <c r="C37">
        <v>30510</v>
      </c>
      <c r="D37">
        <v>493</v>
      </c>
      <c r="E37">
        <v>105782.236</v>
      </c>
      <c r="F37">
        <v>1.311458418051078</v>
      </c>
    </row>
    <row r="38" spans="1:6" x14ac:dyDescent="0.25">
      <c r="A38" t="s">
        <v>43</v>
      </c>
      <c r="B38" t="s">
        <v>64</v>
      </c>
      <c r="C38">
        <v>27357.119999999999</v>
      </c>
      <c r="D38">
        <v>340.30769230769232</v>
      </c>
      <c r="E38">
        <v>94503.62328615383</v>
      </c>
      <c r="F38">
        <v>1.1716293489481009</v>
      </c>
    </row>
    <row r="39" spans="1:6" x14ac:dyDescent="0.25">
      <c r="A39" t="s">
        <v>44</v>
      </c>
      <c r="B39" t="s">
        <v>64</v>
      </c>
      <c r="C39">
        <v>31220.206896551721</v>
      </c>
      <c r="D39">
        <v>416.89655172413802</v>
      </c>
      <c r="E39">
        <v>107945.79696551721</v>
      </c>
      <c r="F39">
        <v>1.33828163855092</v>
      </c>
    </row>
    <row r="40" spans="1:6" x14ac:dyDescent="0.25">
      <c r="A40" t="s">
        <v>45</v>
      </c>
      <c r="B40" t="s">
        <v>64</v>
      </c>
      <c r="C40">
        <v>30230</v>
      </c>
      <c r="D40">
        <v>436</v>
      </c>
      <c r="E40">
        <v>104632.39200000001</v>
      </c>
      <c r="F40">
        <v>1.2972029754525169</v>
      </c>
    </row>
    <row r="41" spans="1:6" x14ac:dyDescent="0.25">
      <c r="A41" t="s">
        <v>46</v>
      </c>
      <c r="B41" t="s">
        <v>64</v>
      </c>
      <c r="C41">
        <v>29621</v>
      </c>
      <c r="D41">
        <v>388</v>
      </c>
      <c r="E41">
        <v>102390.708</v>
      </c>
      <c r="F41">
        <v>1.269411207537813</v>
      </c>
    </row>
    <row r="42" spans="1:6" x14ac:dyDescent="0.25">
      <c r="A42" t="s">
        <v>47</v>
      </c>
      <c r="B42" t="s">
        <v>64</v>
      </c>
      <c r="C42">
        <v>29538</v>
      </c>
      <c r="D42">
        <v>309</v>
      </c>
      <c r="E42">
        <v>101837.96400000001</v>
      </c>
      <c r="F42">
        <v>1.262558442846516</v>
      </c>
    </row>
    <row r="43" spans="1:6" x14ac:dyDescent="0.25">
      <c r="A43" t="s">
        <v>48</v>
      </c>
      <c r="B43" t="s">
        <v>64</v>
      </c>
      <c r="C43">
        <v>34011</v>
      </c>
      <c r="D43">
        <v>354</v>
      </c>
      <c r="E43">
        <v>117253.38</v>
      </c>
      <c r="F43">
        <v>1.4536744359037941</v>
      </c>
    </row>
    <row r="44" spans="1:6" x14ac:dyDescent="0.25">
      <c r="A44" t="s">
        <v>49</v>
      </c>
      <c r="B44" t="s">
        <v>64</v>
      </c>
      <c r="C44">
        <v>32333</v>
      </c>
      <c r="D44">
        <v>210</v>
      </c>
      <c r="E44">
        <v>111036.716</v>
      </c>
      <c r="F44">
        <v>1.376601983635011</v>
      </c>
    </row>
    <row r="45" spans="1:6" x14ac:dyDescent="0.25">
      <c r="A45" t="s">
        <v>50</v>
      </c>
      <c r="B45" t="s">
        <v>64</v>
      </c>
      <c r="C45">
        <v>29689</v>
      </c>
      <c r="D45">
        <v>0</v>
      </c>
      <c r="E45">
        <v>101298.868</v>
      </c>
      <c r="F45">
        <v>1.255874882221671</v>
      </c>
    </row>
    <row r="46" spans="1:6" x14ac:dyDescent="0.25">
      <c r="A46" t="s">
        <v>51</v>
      </c>
      <c r="B46" t="s">
        <v>64</v>
      </c>
      <c r="C46">
        <v>30010.21428571429</v>
      </c>
      <c r="D46">
        <v>0</v>
      </c>
      <c r="E46">
        <v>102394.85114285709</v>
      </c>
      <c r="F46">
        <v>1.269462573057986</v>
      </c>
    </row>
    <row r="47" spans="1:6" x14ac:dyDescent="0.25">
      <c r="A47" t="s">
        <v>52</v>
      </c>
      <c r="B47" t="s">
        <v>64</v>
      </c>
      <c r="C47">
        <v>30668</v>
      </c>
      <c r="D47">
        <v>0</v>
      </c>
      <c r="E47">
        <v>104639.216</v>
      </c>
      <c r="F47">
        <v>1.2972875774857431</v>
      </c>
    </row>
    <row r="48" spans="1:6" x14ac:dyDescent="0.25">
      <c r="A48" t="s">
        <v>53</v>
      </c>
      <c r="B48" t="s">
        <v>64</v>
      </c>
      <c r="C48">
        <v>34098.523809523809</v>
      </c>
      <c r="D48">
        <v>0</v>
      </c>
      <c r="E48">
        <v>116344.16323809521</v>
      </c>
      <c r="F48">
        <v>1.442402222143506</v>
      </c>
    </row>
    <row r="49" spans="1:6" x14ac:dyDescent="0.25">
      <c r="A49" t="s">
        <v>54</v>
      </c>
      <c r="B49" t="s">
        <v>64</v>
      </c>
      <c r="C49">
        <v>36816.928571428572</v>
      </c>
      <c r="D49">
        <v>0</v>
      </c>
      <c r="E49">
        <v>125619.3602857143</v>
      </c>
      <c r="F49">
        <v>1.557393507137544</v>
      </c>
    </row>
    <row r="50" spans="1:6" x14ac:dyDescent="0.25">
      <c r="A50" t="s">
        <v>55</v>
      </c>
      <c r="B50" t="s">
        <v>64</v>
      </c>
      <c r="C50">
        <v>31138</v>
      </c>
      <c r="D50">
        <v>0</v>
      </c>
      <c r="E50">
        <v>106242.856</v>
      </c>
      <c r="F50">
        <v>1.317169055293826</v>
      </c>
    </row>
    <row r="51" spans="1:6" x14ac:dyDescent="0.25">
      <c r="A51" t="s">
        <v>56</v>
      </c>
      <c r="B51" t="s">
        <v>64</v>
      </c>
      <c r="C51">
        <v>27934.321428571431</v>
      </c>
      <c r="D51">
        <v>0</v>
      </c>
      <c r="E51">
        <v>95311.904714285716</v>
      </c>
      <c r="F51">
        <v>1.1816501948212961</v>
      </c>
    </row>
    <row r="52" spans="1:6" x14ac:dyDescent="0.25">
      <c r="A52" t="s">
        <v>57</v>
      </c>
      <c r="B52" t="s">
        <v>64</v>
      </c>
      <c r="C52">
        <v>22821.923076923082</v>
      </c>
      <c r="D52">
        <v>0</v>
      </c>
      <c r="E52">
        <v>77868.401538461534</v>
      </c>
      <c r="F52">
        <v>0.96539054721623518</v>
      </c>
    </row>
    <row r="53" spans="1:6" x14ac:dyDescent="0.25">
      <c r="A53" t="s">
        <v>58</v>
      </c>
      <c r="B53" t="s">
        <v>64</v>
      </c>
      <c r="C53">
        <v>23282.068965517239</v>
      </c>
      <c r="D53">
        <v>0</v>
      </c>
      <c r="E53">
        <v>79438.419310344834</v>
      </c>
      <c r="F53">
        <v>0.98485518609403466</v>
      </c>
    </row>
    <row r="54" spans="1:6" x14ac:dyDescent="0.25">
      <c r="A54" t="s">
        <v>59</v>
      </c>
      <c r="B54" t="s">
        <v>64</v>
      </c>
      <c r="C54">
        <v>21623.076923076918</v>
      </c>
      <c r="D54">
        <v>0</v>
      </c>
      <c r="E54">
        <v>73777.938461538462</v>
      </c>
      <c r="F54">
        <v>0.91467813614602611</v>
      </c>
    </row>
    <row r="55" spans="1:6" x14ac:dyDescent="0.25">
      <c r="A55" t="s">
        <v>60</v>
      </c>
      <c r="B55" t="s">
        <v>64</v>
      </c>
      <c r="C55">
        <v>21793</v>
      </c>
      <c r="D55">
        <v>0</v>
      </c>
      <c r="E55">
        <v>74357.716</v>
      </c>
      <c r="F55">
        <v>0.9218660550458716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56"/>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t="s">
        <v>6</v>
      </c>
      <c r="B2" t="s">
        <v>65</v>
      </c>
      <c r="C2">
        <v>0</v>
      </c>
      <c r="D2">
        <v>47023.280000000013</v>
      </c>
      <c r="E2">
        <v>160443.43135999999</v>
      </c>
      <c r="F2">
        <v>1.943496758000824</v>
      </c>
    </row>
    <row r="3" spans="1:6" x14ac:dyDescent="0.25">
      <c r="A3" t="s">
        <v>7</v>
      </c>
      <c r="B3" t="s">
        <v>65</v>
      </c>
      <c r="C3">
        <v>0</v>
      </c>
      <c r="D3">
        <v>41944</v>
      </c>
      <c r="E3">
        <v>143112.92800000001</v>
      </c>
      <c r="F3">
        <v>1.7335674588754031</v>
      </c>
    </row>
    <row r="4" spans="1:6" x14ac:dyDescent="0.25">
      <c r="A4" t="s">
        <v>8</v>
      </c>
      <c r="B4" t="s">
        <v>65</v>
      </c>
      <c r="C4">
        <v>0</v>
      </c>
      <c r="D4">
        <v>40064.178571428572</v>
      </c>
      <c r="E4">
        <v>136698.9772857143</v>
      </c>
      <c r="F4">
        <v>1.6558734559889809</v>
      </c>
    </row>
    <row r="5" spans="1:6" x14ac:dyDescent="0.25">
      <c r="A5" t="s">
        <v>9</v>
      </c>
      <c r="B5" t="s">
        <v>65</v>
      </c>
      <c r="C5">
        <v>0</v>
      </c>
      <c r="D5">
        <v>39891</v>
      </c>
      <c r="E5">
        <v>136108.092</v>
      </c>
      <c r="F5">
        <v>1.648715895050513</v>
      </c>
    </row>
    <row r="6" spans="1:6" x14ac:dyDescent="0.25">
      <c r="A6" t="s">
        <v>10</v>
      </c>
      <c r="B6" t="s">
        <v>65</v>
      </c>
      <c r="C6">
        <v>0</v>
      </c>
      <c r="D6">
        <v>36075.962962962964</v>
      </c>
      <c r="E6">
        <v>123091.1856296296</v>
      </c>
      <c r="F6">
        <v>1.4910384188486281</v>
      </c>
    </row>
    <row r="7" spans="1:6" x14ac:dyDescent="0.25">
      <c r="A7" t="s">
        <v>11</v>
      </c>
      <c r="B7" t="s">
        <v>65</v>
      </c>
      <c r="C7">
        <v>0</v>
      </c>
      <c r="D7">
        <v>31390</v>
      </c>
      <c r="E7">
        <v>107102.68</v>
      </c>
      <c r="F7">
        <v>1.297365118589044</v>
      </c>
    </row>
    <row r="8" spans="1:6" x14ac:dyDescent="0.25">
      <c r="A8" t="s">
        <v>12</v>
      </c>
      <c r="B8" t="s">
        <v>65</v>
      </c>
      <c r="C8">
        <v>0</v>
      </c>
      <c r="D8">
        <v>39617.285714287311</v>
      </c>
      <c r="E8">
        <v>135174.1788571483</v>
      </c>
      <c r="F8">
        <v>1.637403140455318</v>
      </c>
    </row>
    <row r="9" spans="1:6" x14ac:dyDescent="0.25">
      <c r="A9" t="s">
        <v>13</v>
      </c>
      <c r="B9" t="s">
        <v>65</v>
      </c>
      <c r="C9">
        <v>0</v>
      </c>
      <c r="D9">
        <v>35830.857142857283</v>
      </c>
      <c r="E9">
        <v>122254.88457142899</v>
      </c>
      <c r="F9">
        <v>1.480908067100674</v>
      </c>
    </row>
    <row r="10" spans="1:6" x14ac:dyDescent="0.25">
      <c r="A10" t="s">
        <v>14</v>
      </c>
      <c r="B10" t="s">
        <v>65</v>
      </c>
      <c r="C10">
        <v>0</v>
      </c>
      <c r="D10">
        <v>35053.333333333328</v>
      </c>
      <c r="E10">
        <v>119601.9733333333</v>
      </c>
      <c r="F10">
        <v>1.4487726013679929</v>
      </c>
    </row>
    <row r="11" spans="1:6" x14ac:dyDescent="0.25">
      <c r="A11" t="s">
        <v>15</v>
      </c>
      <c r="B11" t="s">
        <v>65</v>
      </c>
      <c r="C11">
        <v>0</v>
      </c>
      <c r="D11">
        <v>37982.75</v>
      </c>
      <c r="E11">
        <v>129597.143</v>
      </c>
      <c r="F11">
        <v>1.5698469244373381</v>
      </c>
    </row>
    <row r="12" spans="1:6" x14ac:dyDescent="0.25">
      <c r="A12" t="s">
        <v>16</v>
      </c>
      <c r="B12" t="s">
        <v>65</v>
      </c>
      <c r="C12">
        <v>0</v>
      </c>
      <c r="D12">
        <v>36474.545454545463</v>
      </c>
      <c r="E12">
        <v>124451.14909090909</v>
      </c>
      <c r="F12">
        <v>1.5075120417049339</v>
      </c>
    </row>
    <row r="13" spans="1:6" x14ac:dyDescent="0.25">
      <c r="A13" t="s">
        <v>17</v>
      </c>
      <c r="B13" t="s">
        <v>65</v>
      </c>
      <c r="C13">
        <v>0</v>
      </c>
      <c r="D13">
        <v>41829.333333333328</v>
      </c>
      <c r="E13">
        <v>142721.6853333333</v>
      </c>
      <c r="F13">
        <v>1.7288282255654881</v>
      </c>
    </row>
    <row r="14" spans="1:6" x14ac:dyDescent="0.25">
      <c r="A14" t="s">
        <v>18</v>
      </c>
      <c r="B14" t="s">
        <v>65</v>
      </c>
      <c r="C14">
        <v>0</v>
      </c>
      <c r="D14">
        <v>38969.21428571429</v>
      </c>
      <c r="E14">
        <v>132962.95914285709</v>
      </c>
      <c r="F14">
        <v>1.610618009337611</v>
      </c>
    </row>
    <row r="15" spans="1:6" x14ac:dyDescent="0.25">
      <c r="A15" t="s">
        <v>19</v>
      </c>
      <c r="B15" t="s">
        <v>65</v>
      </c>
      <c r="C15">
        <v>0</v>
      </c>
      <c r="D15">
        <v>36002.75</v>
      </c>
      <c r="E15">
        <v>122841.383</v>
      </c>
      <c r="F15">
        <v>1.4880124887952131</v>
      </c>
    </row>
    <row r="16" spans="1:6" x14ac:dyDescent="0.25">
      <c r="A16" t="s">
        <v>20</v>
      </c>
      <c r="B16" t="s">
        <v>65</v>
      </c>
      <c r="C16">
        <v>0</v>
      </c>
      <c r="D16">
        <v>35298.666666666672</v>
      </c>
      <c r="E16">
        <v>120439.05066666671</v>
      </c>
      <c r="F16">
        <v>1.458912356356648</v>
      </c>
    </row>
    <row r="17" spans="1:6" x14ac:dyDescent="0.25">
      <c r="A17" t="s">
        <v>21</v>
      </c>
      <c r="B17" t="s">
        <v>65</v>
      </c>
      <c r="C17">
        <v>0</v>
      </c>
      <c r="D17">
        <v>31810.4347826087</v>
      </c>
      <c r="E17">
        <v>108537.2034782609</v>
      </c>
      <c r="F17">
        <v>1.3147419080633389</v>
      </c>
    </row>
    <row r="18" spans="1:6" x14ac:dyDescent="0.25">
      <c r="A18" t="s">
        <v>22</v>
      </c>
      <c r="B18" t="s">
        <v>65</v>
      </c>
      <c r="C18">
        <v>0</v>
      </c>
      <c r="D18">
        <v>28668.799999999999</v>
      </c>
      <c r="E18">
        <v>97817.945599999992</v>
      </c>
      <c r="F18">
        <v>1.18489649926109</v>
      </c>
    </row>
    <row r="19" spans="1:6" x14ac:dyDescent="0.25">
      <c r="A19" t="s">
        <v>23</v>
      </c>
      <c r="B19" t="s">
        <v>65</v>
      </c>
      <c r="C19">
        <v>0</v>
      </c>
      <c r="D19">
        <v>30696.666666666661</v>
      </c>
      <c r="E19">
        <v>104737.0266666667</v>
      </c>
      <c r="F19">
        <v>1.2687092892732841</v>
      </c>
    </row>
    <row r="20" spans="1:6" x14ac:dyDescent="0.25">
      <c r="A20" t="s">
        <v>24</v>
      </c>
      <c r="B20" t="s">
        <v>65</v>
      </c>
      <c r="C20">
        <v>0</v>
      </c>
      <c r="D20">
        <v>33589</v>
      </c>
      <c r="E20">
        <v>114605.66800000001</v>
      </c>
      <c r="F20">
        <v>1.388250938779465</v>
      </c>
    </row>
    <row r="21" spans="1:6" x14ac:dyDescent="0.25">
      <c r="A21" t="s">
        <v>25</v>
      </c>
      <c r="B21" t="s">
        <v>65</v>
      </c>
      <c r="C21">
        <v>0</v>
      </c>
      <c r="D21">
        <v>32572.142857142859</v>
      </c>
      <c r="E21">
        <v>111136.15142857139</v>
      </c>
      <c r="F21">
        <v>1.346223701196446</v>
      </c>
    </row>
    <row r="22" spans="1:6" x14ac:dyDescent="0.25">
      <c r="A22" t="s">
        <v>26</v>
      </c>
      <c r="B22" t="s">
        <v>65</v>
      </c>
      <c r="C22">
        <v>0</v>
      </c>
      <c r="D22">
        <v>31114.444444444442</v>
      </c>
      <c r="E22">
        <v>106162.4844444444</v>
      </c>
      <c r="F22">
        <v>1.2859762633481651</v>
      </c>
    </row>
    <row r="23" spans="1:6" x14ac:dyDescent="0.25">
      <c r="A23" t="s">
        <v>27</v>
      </c>
      <c r="B23" t="s">
        <v>65</v>
      </c>
      <c r="C23">
        <v>0</v>
      </c>
      <c r="D23">
        <v>33108</v>
      </c>
      <c r="E23">
        <v>112964.496</v>
      </c>
      <c r="F23">
        <v>1.368370957191656</v>
      </c>
    </row>
    <row r="24" spans="1:6" x14ac:dyDescent="0.25">
      <c r="A24" t="s">
        <v>28</v>
      </c>
      <c r="B24" t="s">
        <v>65</v>
      </c>
      <c r="C24">
        <v>0</v>
      </c>
      <c r="D24">
        <v>35083.199999999997</v>
      </c>
      <c r="E24">
        <v>119703.8784</v>
      </c>
      <c r="F24">
        <v>1.4500070063231341</v>
      </c>
    </row>
    <row r="25" spans="1:6" x14ac:dyDescent="0.25">
      <c r="A25" t="s">
        <v>29</v>
      </c>
      <c r="B25" t="s">
        <v>65</v>
      </c>
      <c r="C25">
        <v>0</v>
      </c>
      <c r="D25">
        <v>31527</v>
      </c>
      <c r="E25">
        <v>107570.124</v>
      </c>
      <c r="F25">
        <v>1.3030274002471109</v>
      </c>
    </row>
    <row r="26" spans="1:6" x14ac:dyDescent="0.25">
      <c r="A26" t="s">
        <v>30</v>
      </c>
      <c r="B26" t="s">
        <v>65</v>
      </c>
      <c r="C26">
        <v>0</v>
      </c>
      <c r="D26">
        <v>30309.96296296296</v>
      </c>
      <c r="E26">
        <v>103417.5936296296</v>
      </c>
      <c r="F26">
        <v>1.252726622933227</v>
      </c>
    </row>
    <row r="27" spans="1:6" x14ac:dyDescent="0.25">
      <c r="A27" t="s">
        <v>31</v>
      </c>
      <c r="B27" t="s">
        <v>65</v>
      </c>
      <c r="C27">
        <v>0</v>
      </c>
      <c r="D27">
        <v>31935.823529411769</v>
      </c>
      <c r="E27">
        <v>108965.0298823529</v>
      </c>
      <c r="F27">
        <v>1.319924290553492</v>
      </c>
    </row>
    <row r="28" spans="1:6" x14ac:dyDescent="0.25">
      <c r="A28" t="s">
        <v>32</v>
      </c>
      <c r="B28" t="s">
        <v>65</v>
      </c>
      <c r="C28">
        <v>0</v>
      </c>
      <c r="D28">
        <v>27277.862068965522</v>
      </c>
      <c r="E28">
        <v>93072.065379310341</v>
      </c>
      <c r="F28">
        <v>1.1274083070391541</v>
      </c>
    </row>
    <row r="29" spans="1:6" x14ac:dyDescent="0.25">
      <c r="A29" t="s">
        <v>33</v>
      </c>
      <c r="B29" t="s">
        <v>65</v>
      </c>
      <c r="C29">
        <v>0</v>
      </c>
      <c r="D29">
        <v>21220</v>
      </c>
      <c r="E29">
        <v>72402.64</v>
      </c>
      <c r="F29">
        <v>0.87703369915449281</v>
      </c>
    </row>
    <row r="30" spans="1:6" x14ac:dyDescent="0.25">
      <c r="A30" t="s">
        <v>34</v>
      </c>
      <c r="B30" t="s">
        <v>65</v>
      </c>
      <c r="C30">
        <v>0</v>
      </c>
      <c r="D30">
        <v>21635</v>
      </c>
      <c r="E30">
        <v>73818.62</v>
      </c>
      <c r="F30">
        <v>0.8941858662208978</v>
      </c>
    </row>
    <row r="31" spans="1:6" x14ac:dyDescent="0.25">
      <c r="A31" t="s">
        <v>35</v>
      </c>
      <c r="B31" t="s">
        <v>65</v>
      </c>
      <c r="C31">
        <v>0</v>
      </c>
      <c r="D31">
        <v>20157.857142857141</v>
      </c>
      <c r="E31">
        <v>68778.608571428573</v>
      </c>
      <c r="F31">
        <v>0.83313477931328073</v>
      </c>
    </row>
    <row r="32" spans="1:6" x14ac:dyDescent="0.25">
      <c r="A32" t="s">
        <v>36</v>
      </c>
      <c r="B32" t="s">
        <v>65</v>
      </c>
      <c r="C32">
        <v>0</v>
      </c>
    </row>
    <row r="33" spans="1:6" x14ac:dyDescent="0.25">
      <c r="A33" t="s">
        <v>37</v>
      </c>
      <c r="B33" t="s">
        <v>65</v>
      </c>
      <c r="C33">
        <v>0</v>
      </c>
      <c r="D33">
        <v>23282.107142857141</v>
      </c>
      <c r="E33">
        <v>79438.549571428579</v>
      </c>
      <c r="F33">
        <v>0.96226166595717444</v>
      </c>
    </row>
    <row r="34" spans="1:6" x14ac:dyDescent="0.25">
      <c r="A34" t="s">
        <v>38</v>
      </c>
      <c r="B34" t="s">
        <v>65</v>
      </c>
      <c r="C34">
        <v>0</v>
      </c>
      <c r="D34">
        <v>23440</v>
      </c>
      <c r="E34">
        <v>79977.279999999999</v>
      </c>
      <c r="F34">
        <v>0.96878746032899676</v>
      </c>
    </row>
    <row r="35" spans="1:6" x14ac:dyDescent="0.25">
      <c r="A35" t="s">
        <v>39</v>
      </c>
      <c r="B35" t="s">
        <v>65</v>
      </c>
      <c r="C35">
        <v>0</v>
      </c>
      <c r="D35">
        <v>25929</v>
      </c>
      <c r="E35">
        <v>88469.747999999992</v>
      </c>
      <c r="F35">
        <v>1.0716591322043749</v>
      </c>
    </row>
    <row r="36" spans="1:6" x14ac:dyDescent="0.25">
      <c r="A36" t="s">
        <v>40</v>
      </c>
      <c r="B36" t="s">
        <v>65</v>
      </c>
      <c r="C36">
        <v>0</v>
      </c>
      <c r="D36">
        <v>23898.94736842105</v>
      </c>
      <c r="E36">
        <v>81543.208421052637</v>
      </c>
      <c r="F36">
        <v>0.98775599511898438</v>
      </c>
    </row>
    <row r="37" spans="1:6" x14ac:dyDescent="0.25">
      <c r="A37" t="s">
        <v>41</v>
      </c>
      <c r="B37" t="s">
        <v>65</v>
      </c>
      <c r="C37">
        <v>0</v>
      </c>
      <c r="D37">
        <v>23192</v>
      </c>
      <c r="E37">
        <v>79131.103999999992</v>
      </c>
      <c r="F37">
        <v>0.95853749061220528</v>
      </c>
    </row>
    <row r="38" spans="1:6" x14ac:dyDescent="0.25">
      <c r="A38" t="s">
        <v>42</v>
      </c>
      <c r="B38" t="s">
        <v>65</v>
      </c>
      <c r="C38">
        <v>0</v>
      </c>
      <c r="D38">
        <v>21908</v>
      </c>
      <c r="E38">
        <v>74750.096000000005</v>
      </c>
      <c r="F38">
        <v>0.90546909901397876</v>
      </c>
    </row>
    <row r="39" spans="1:6" x14ac:dyDescent="0.25">
      <c r="A39" t="s">
        <v>43</v>
      </c>
      <c r="B39" t="s">
        <v>65</v>
      </c>
      <c r="C39">
        <v>0</v>
      </c>
      <c r="D39">
        <v>23819.040000000001</v>
      </c>
      <c r="E39">
        <v>81270.564479999986</v>
      </c>
      <c r="F39">
        <v>0.98445338178646691</v>
      </c>
    </row>
    <row r="40" spans="1:6" x14ac:dyDescent="0.25">
      <c r="A40" t="s">
        <v>44</v>
      </c>
      <c r="B40" t="s">
        <v>65</v>
      </c>
      <c r="C40">
        <v>0</v>
      </c>
      <c r="D40">
        <v>28335.068965517239</v>
      </c>
      <c r="E40">
        <v>96679.25531034483</v>
      </c>
      <c r="F40">
        <v>1.1711032210473731</v>
      </c>
    </row>
    <row r="41" spans="1:6" x14ac:dyDescent="0.25">
      <c r="A41" t="s">
        <v>45</v>
      </c>
      <c r="B41" t="s">
        <v>65</v>
      </c>
      <c r="C41">
        <v>0</v>
      </c>
      <c r="D41">
        <v>29344</v>
      </c>
      <c r="E41">
        <v>100121.728</v>
      </c>
      <c r="F41">
        <v>1.212802868425515</v>
      </c>
    </row>
    <row r="42" spans="1:6" x14ac:dyDescent="0.25">
      <c r="A42" t="s">
        <v>46</v>
      </c>
      <c r="B42" t="s">
        <v>65</v>
      </c>
      <c r="C42">
        <v>0</v>
      </c>
      <c r="D42">
        <v>29238.166666666661</v>
      </c>
      <c r="E42">
        <v>99760.624666666656</v>
      </c>
      <c r="F42">
        <v>1.2084287214025571</v>
      </c>
    </row>
    <row r="43" spans="1:6" x14ac:dyDescent="0.25">
      <c r="A43" t="s">
        <v>47</v>
      </c>
      <c r="B43" t="s">
        <v>65</v>
      </c>
    </row>
    <row r="44" spans="1:6" x14ac:dyDescent="0.25">
      <c r="A44" t="s">
        <v>48</v>
      </c>
      <c r="B44" t="s">
        <v>65</v>
      </c>
    </row>
    <row r="45" spans="1:6" x14ac:dyDescent="0.25">
      <c r="A45" t="s">
        <v>49</v>
      </c>
      <c r="B45" t="s">
        <v>65</v>
      </c>
    </row>
    <row r="46" spans="1:6" x14ac:dyDescent="0.25">
      <c r="A46" t="s">
        <v>50</v>
      </c>
      <c r="B46" t="s">
        <v>65</v>
      </c>
    </row>
    <row r="47" spans="1:6" x14ac:dyDescent="0.25">
      <c r="A47" t="s">
        <v>51</v>
      </c>
      <c r="B47" t="s">
        <v>65</v>
      </c>
      <c r="C47">
        <v>0</v>
      </c>
    </row>
    <row r="48" spans="1:6" x14ac:dyDescent="0.25">
      <c r="A48" t="s">
        <v>52</v>
      </c>
      <c r="B48" t="s">
        <v>65</v>
      </c>
      <c r="C48">
        <v>0</v>
      </c>
      <c r="D48">
        <v>31187.142857142859</v>
      </c>
      <c r="E48">
        <v>106410.5314285714</v>
      </c>
      <c r="F48">
        <v>1.2889809267700101</v>
      </c>
    </row>
    <row r="49" spans="1:6" x14ac:dyDescent="0.25">
      <c r="A49" t="s">
        <v>53</v>
      </c>
      <c r="B49" t="s">
        <v>65</v>
      </c>
      <c r="C49">
        <v>0</v>
      </c>
      <c r="D49">
        <v>31315.90476190476</v>
      </c>
      <c r="E49">
        <v>106849.867047619</v>
      </c>
      <c r="F49">
        <v>1.294302723642937</v>
      </c>
    </row>
    <row r="50" spans="1:6" x14ac:dyDescent="0.25">
      <c r="A50" t="s">
        <v>54</v>
      </c>
      <c r="B50" t="s">
        <v>65</v>
      </c>
      <c r="C50">
        <v>0</v>
      </c>
      <c r="D50">
        <v>38278.357142857138</v>
      </c>
      <c r="E50">
        <v>130605.7545714286</v>
      </c>
      <c r="F50">
        <v>1.5820645222694061</v>
      </c>
    </row>
    <row r="51" spans="1:6" x14ac:dyDescent="0.25">
      <c r="A51" t="s">
        <v>55</v>
      </c>
      <c r="B51" t="s">
        <v>65</v>
      </c>
      <c r="C51">
        <v>0</v>
      </c>
      <c r="D51">
        <v>36028</v>
      </c>
      <c r="E51">
        <v>122927.53599999999</v>
      </c>
      <c r="F51">
        <v>1.4890560845022649</v>
      </c>
    </row>
    <row r="52" spans="1:6" x14ac:dyDescent="0.25">
      <c r="A52" t="s">
        <v>56</v>
      </c>
      <c r="B52" t="s">
        <v>65</v>
      </c>
      <c r="C52">
        <v>0</v>
      </c>
      <c r="D52">
        <v>34580.5</v>
      </c>
      <c r="E52">
        <v>117988.666</v>
      </c>
      <c r="F52">
        <v>1.429230152385105</v>
      </c>
    </row>
    <row r="53" spans="1:6" x14ac:dyDescent="0.25">
      <c r="A53" t="s">
        <v>57</v>
      </c>
      <c r="B53" t="s">
        <v>65</v>
      </c>
      <c r="C53">
        <v>0</v>
      </c>
      <c r="D53">
        <v>32060.76923076923</v>
      </c>
      <c r="E53">
        <v>109391.3446153846</v>
      </c>
      <c r="F53">
        <v>1.325088361743642</v>
      </c>
    </row>
    <row r="54" spans="1:6" x14ac:dyDescent="0.25">
      <c r="A54" t="s">
        <v>58</v>
      </c>
      <c r="B54" t="s">
        <v>65</v>
      </c>
      <c r="C54">
        <v>0</v>
      </c>
      <c r="D54">
        <v>31050.241379310341</v>
      </c>
      <c r="E54">
        <v>105943.4235862069</v>
      </c>
      <c r="F54">
        <v>1.2833227170846579</v>
      </c>
    </row>
    <row r="55" spans="1:6" x14ac:dyDescent="0.25">
      <c r="A55" t="s">
        <v>59</v>
      </c>
      <c r="B55" t="s">
        <v>65</v>
      </c>
      <c r="C55">
        <v>0</v>
      </c>
      <c r="D55">
        <v>29248.846153846149</v>
      </c>
      <c r="E55">
        <v>99797.063076923063</v>
      </c>
      <c r="F55">
        <v>1.208870110193607</v>
      </c>
    </row>
    <row r="56" spans="1:6" x14ac:dyDescent="0.25">
      <c r="A56" t="s">
        <v>60</v>
      </c>
      <c r="B56" t="s">
        <v>65</v>
      </c>
      <c r="C56">
        <v>0</v>
      </c>
      <c r="D56">
        <v>31031</v>
      </c>
      <c r="E56">
        <v>105877.772</v>
      </c>
      <c r="F56">
        <v>1.282527460813528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54"/>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t="s">
        <v>6</v>
      </c>
      <c r="B2" t="s">
        <v>66</v>
      </c>
      <c r="D2">
        <v>10633</v>
      </c>
    </row>
    <row r="3" spans="1:6" x14ac:dyDescent="0.25">
      <c r="A3" t="s">
        <v>8</v>
      </c>
      <c r="B3" t="s">
        <v>66</v>
      </c>
      <c r="D3">
        <v>11656</v>
      </c>
    </row>
    <row r="4" spans="1:6" x14ac:dyDescent="0.25">
      <c r="A4" t="s">
        <v>10</v>
      </c>
      <c r="B4" t="s">
        <v>66</v>
      </c>
      <c r="C4">
        <v>3151.666666666667</v>
      </c>
      <c r="D4">
        <v>15771.51724137931</v>
      </c>
      <c r="E4">
        <v>2928132.416827586</v>
      </c>
      <c r="F4">
        <v>74.051196622011702</v>
      </c>
    </row>
    <row r="5" spans="1:6" x14ac:dyDescent="0.25">
      <c r="A5" t="s">
        <v>11</v>
      </c>
      <c r="B5" t="s">
        <v>66</v>
      </c>
      <c r="C5">
        <v>310.71428571428572</v>
      </c>
      <c r="D5">
        <v>17408.400000000001</v>
      </c>
      <c r="E5">
        <v>342768.88937142858</v>
      </c>
      <c r="F5">
        <v>8.6684762877808055</v>
      </c>
    </row>
    <row r="6" spans="1:6" x14ac:dyDescent="0.25">
      <c r="A6" t="s">
        <v>12</v>
      </c>
      <c r="B6" t="s">
        <v>66</v>
      </c>
      <c r="C6">
        <v>0</v>
      </c>
      <c r="D6">
        <v>25972.93877550976</v>
      </c>
      <c r="E6">
        <v>88619.667102039297</v>
      </c>
      <c r="F6">
        <v>2.2411528780041299</v>
      </c>
    </row>
    <row r="7" spans="1:6" x14ac:dyDescent="0.25">
      <c r="A7" t="s">
        <v>13</v>
      </c>
      <c r="B7" t="s">
        <v>66</v>
      </c>
      <c r="C7">
        <v>0</v>
      </c>
      <c r="D7">
        <v>27323.06403940883</v>
      </c>
      <c r="E7">
        <v>93226.29450246293</v>
      </c>
      <c r="F7">
        <v>2.3576524834976209</v>
      </c>
    </row>
    <row r="8" spans="1:6" x14ac:dyDescent="0.25">
      <c r="A8" t="s">
        <v>14</v>
      </c>
      <c r="B8" t="s">
        <v>66</v>
      </c>
      <c r="C8">
        <v>0</v>
      </c>
      <c r="D8">
        <v>20582.307692307691</v>
      </c>
      <c r="E8">
        <v>70226.833846153837</v>
      </c>
      <c r="F8">
        <v>1.776006116184154</v>
      </c>
    </row>
    <row r="9" spans="1:6" x14ac:dyDescent="0.25">
      <c r="A9" t="s">
        <v>15</v>
      </c>
      <c r="B9" t="s">
        <v>66</v>
      </c>
      <c r="C9">
        <v>1072.083333333333</v>
      </c>
      <c r="D9">
        <v>6699.4444444444443</v>
      </c>
      <c r="E9">
        <v>1000598.504444445</v>
      </c>
      <c r="F9">
        <v>25.30470144262922</v>
      </c>
    </row>
    <row r="10" spans="1:6" x14ac:dyDescent="0.25">
      <c r="A10" t="s">
        <v>16</v>
      </c>
      <c r="B10" t="s">
        <v>66</v>
      </c>
      <c r="C10">
        <v>4762.5</v>
      </c>
      <c r="D10">
        <v>7890</v>
      </c>
      <c r="E10">
        <v>4370320.68</v>
      </c>
      <c r="F10">
        <v>110.52351120327749</v>
      </c>
    </row>
    <row r="11" spans="1:6" x14ac:dyDescent="0.25">
      <c r="A11" t="s">
        <v>17</v>
      </c>
      <c r="B11" t="s">
        <v>66</v>
      </c>
      <c r="C11">
        <v>0</v>
      </c>
      <c r="D11">
        <v>4073.4</v>
      </c>
      <c r="E11">
        <v>13898.4408</v>
      </c>
      <c r="F11">
        <v>0.35148552931060639</v>
      </c>
    </row>
    <row r="12" spans="1:6" x14ac:dyDescent="0.25">
      <c r="A12" t="s">
        <v>18</v>
      </c>
      <c r="B12" t="s">
        <v>66</v>
      </c>
      <c r="C12">
        <v>0</v>
      </c>
      <c r="D12">
        <v>5338.4137931034484</v>
      </c>
      <c r="E12">
        <v>18214.667862068971</v>
      </c>
      <c r="F12">
        <v>0.46064103641871851</v>
      </c>
    </row>
    <row r="13" spans="1:6" x14ac:dyDescent="0.25">
      <c r="A13" t="s">
        <v>19</v>
      </c>
      <c r="B13" t="s">
        <v>66</v>
      </c>
      <c r="C13">
        <v>0</v>
      </c>
      <c r="D13">
        <v>6937.28</v>
      </c>
      <c r="E13">
        <v>23669.999360000002</v>
      </c>
      <c r="F13">
        <v>0.59860399979768342</v>
      </c>
    </row>
    <row r="14" spans="1:6" x14ac:dyDescent="0.25">
      <c r="A14" t="s">
        <v>20</v>
      </c>
      <c r="B14" t="s">
        <v>66</v>
      </c>
      <c r="C14">
        <v>14880</v>
      </c>
      <c r="D14">
        <v>10121</v>
      </c>
      <c r="E14">
        <v>13605092.852</v>
      </c>
      <c r="F14">
        <v>344.0668871579586</v>
      </c>
    </row>
    <row r="15" spans="1:6" x14ac:dyDescent="0.25">
      <c r="A15" t="s">
        <v>21</v>
      </c>
      <c r="B15" t="s">
        <v>66</v>
      </c>
      <c r="C15">
        <v>7938.461538461539</v>
      </c>
      <c r="D15">
        <v>9155.7692307692305</v>
      </c>
      <c r="E15">
        <v>7271116.4076923085</v>
      </c>
      <c r="F15">
        <v>183.88337483415879</v>
      </c>
    </row>
    <row r="16" spans="1:6" x14ac:dyDescent="0.25">
      <c r="A16" t="s">
        <v>22</v>
      </c>
      <c r="B16" t="s">
        <v>66</v>
      </c>
      <c r="C16">
        <v>3341.1111111111109</v>
      </c>
      <c r="D16">
        <v>8286.1851851851861</v>
      </c>
      <c r="E16">
        <v>3075365.7971851849</v>
      </c>
      <c r="F16">
        <v>77.774664842071346</v>
      </c>
    </row>
    <row r="17" spans="1:6" x14ac:dyDescent="0.25">
      <c r="A17" t="s">
        <v>23</v>
      </c>
      <c r="B17" t="s">
        <v>66</v>
      </c>
      <c r="C17">
        <v>1060.714285714286</v>
      </c>
      <c r="D17">
        <v>13287.857142857139</v>
      </c>
      <c r="E17">
        <v>1012709.597142857</v>
      </c>
      <c r="F17">
        <v>25.610985715008269</v>
      </c>
    </row>
    <row r="18" spans="1:6" x14ac:dyDescent="0.25">
      <c r="A18" t="s">
        <v>24</v>
      </c>
      <c r="B18" t="s">
        <v>66</v>
      </c>
      <c r="C18">
        <v>0</v>
      </c>
      <c r="D18">
        <v>24730.25</v>
      </c>
      <c r="E18">
        <v>84379.612999999998</v>
      </c>
      <c r="F18">
        <v>2.1339237519599412</v>
      </c>
    </row>
    <row r="19" spans="1:6" x14ac:dyDescent="0.25">
      <c r="A19" t="s">
        <v>25</v>
      </c>
      <c r="B19" t="s">
        <v>66</v>
      </c>
      <c r="C19">
        <v>0</v>
      </c>
      <c r="D19">
        <v>21058.92</v>
      </c>
      <c r="E19">
        <v>71853.035040000002</v>
      </c>
      <c r="F19">
        <v>1.8171320378331901</v>
      </c>
    </row>
    <row r="20" spans="1:6" x14ac:dyDescent="0.25">
      <c r="A20" t="s">
        <v>26</v>
      </c>
      <c r="B20" t="s">
        <v>66</v>
      </c>
      <c r="C20">
        <v>0</v>
      </c>
      <c r="D20">
        <v>21450</v>
      </c>
      <c r="E20">
        <v>73187.399999999994</v>
      </c>
      <c r="F20">
        <v>1.8508775479237261</v>
      </c>
    </row>
    <row r="21" spans="1:6" x14ac:dyDescent="0.25">
      <c r="A21" t="s">
        <v>27</v>
      </c>
      <c r="B21" t="s">
        <v>66</v>
      </c>
      <c r="C21">
        <v>0</v>
      </c>
      <c r="D21">
        <v>12274.892857142861</v>
      </c>
      <c r="E21">
        <v>41881.934428571432</v>
      </c>
      <c r="F21">
        <v>1.059175925056179</v>
      </c>
    </row>
    <row r="22" spans="1:6" x14ac:dyDescent="0.25">
      <c r="A22" t="s">
        <v>28</v>
      </c>
      <c r="B22" t="s">
        <v>66</v>
      </c>
      <c r="C22">
        <v>1620</v>
      </c>
      <c r="D22">
        <v>9162.8571428571431</v>
      </c>
      <c r="E22">
        <v>1508703.6685714291</v>
      </c>
      <c r="F22">
        <v>38.154460284543738</v>
      </c>
    </row>
    <row r="23" spans="1:6" x14ac:dyDescent="0.25">
      <c r="A23" t="s">
        <v>29</v>
      </c>
      <c r="B23" t="s">
        <v>66</v>
      </c>
      <c r="C23">
        <v>3032.608695652174</v>
      </c>
      <c r="D23">
        <v>3203.333333333333</v>
      </c>
      <c r="E23">
        <v>2776668.9037681161</v>
      </c>
      <c r="F23">
        <v>70.220750183807496</v>
      </c>
    </row>
    <row r="24" spans="1:6" x14ac:dyDescent="0.25">
      <c r="A24" t="s">
        <v>30</v>
      </c>
      <c r="B24" t="s">
        <v>66</v>
      </c>
      <c r="C24">
        <v>9610</v>
      </c>
      <c r="D24">
        <v>8975.0344827586214</v>
      </c>
      <c r="E24">
        <v>8794942.8176551722</v>
      </c>
      <c r="F24">
        <v>222.42028267804289</v>
      </c>
    </row>
    <row r="25" spans="1:6" x14ac:dyDescent="0.25">
      <c r="A25" t="s">
        <v>31</v>
      </c>
      <c r="B25" t="s">
        <v>66</v>
      </c>
      <c r="C25">
        <v>0</v>
      </c>
      <c r="D25">
        <v>7116.6</v>
      </c>
      <c r="E25">
        <v>24281.839199999999</v>
      </c>
      <c r="F25">
        <v>0.61407716352233077</v>
      </c>
    </row>
    <row r="26" spans="1:6" x14ac:dyDescent="0.25">
      <c r="A26" t="s">
        <v>32</v>
      </c>
      <c r="B26" t="s">
        <v>66</v>
      </c>
      <c r="C26">
        <v>5373.3333333333339</v>
      </c>
      <c r="D26">
        <v>9438.9655172413786</v>
      </c>
      <c r="E26">
        <v>4932685.7503448287</v>
      </c>
      <c r="F26">
        <v>124.7454794988829</v>
      </c>
    </row>
    <row r="27" spans="1:6" x14ac:dyDescent="0.25">
      <c r="A27" t="s">
        <v>33</v>
      </c>
      <c r="B27" t="s">
        <v>66</v>
      </c>
      <c r="C27">
        <v>10136.84210526316</v>
      </c>
      <c r="D27">
        <v>6072.8571428571422</v>
      </c>
      <c r="E27">
        <v>9265520.5885714293</v>
      </c>
      <c r="F27">
        <v>234.32099005036241</v>
      </c>
    </row>
    <row r="28" spans="1:6" x14ac:dyDescent="0.25">
      <c r="A28" t="s">
        <v>34</v>
      </c>
      <c r="B28" t="s">
        <v>66</v>
      </c>
      <c r="C28">
        <v>2910</v>
      </c>
      <c r="D28">
        <v>6757</v>
      </c>
      <c r="E28">
        <v>2676974.8840000001</v>
      </c>
      <c r="F28">
        <v>67.69953173840473</v>
      </c>
    </row>
    <row r="29" spans="1:6" x14ac:dyDescent="0.25">
      <c r="A29" t="s">
        <v>35</v>
      </c>
      <c r="B29" t="s">
        <v>66</v>
      </c>
      <c r="C29">
        <v>0</v>
      </c>
      <c r="D29">
        <v>13146.428571428571</v>
      </c>
      <c r="E29">
        <v>44855.614285714291</v>
      </c>
      <c r="F29">
        <v>1.1343789966545521</v>
      </c>
    </row>
    <row r="30" spans="1:6" x14ac:dyDescent="0.25">
      <c r="A30" t="s">
        <v>36</v>
      </c>
      <c r="B30" t="s">
        <v>66</v>
      </c>
      <c r="C30">
        <v>0</v>
      </c>
      <c r="D30">
        <v>0</v>
      </c>
      <c r="E30">
        <v>0</v>
      </c>
      <c r="F30">
        <v>0</v>
      </c>
    </row>
    <row r="31" spans="1:6" x14ac:dyDescent="0.25">
      <c r="A31" t="s">
        <v>37</v>
      </c>
      <c r="B31" t="s">
        <v>66</v>
      </c>
      <c r="C31">
        <v>0</v>
      </c>
      <c r="D31">
        <v>17074.8</v>
      </c>
      <c r="E31">
        <v>58259.217600000004</v>
      </c>
      <c r="F31">
        <v>1.47335030094583</v>
      </c>
    </row>
    <row r="32" spans="1:6" x14ac:dyDescent="0.25">
      <c r="A32" t="s">
        <v>38</v>
      </c>
      <c r="B32" t="s">
        <v>66</v>
      </c>
      <c r="C32">
        <v>0</v>
      </c>
      <c r="D32">
        <v>12570</v>
      </c>
      <c r="E32">
        <v>42888.84</v>
      </c>
      <c r="F32">
        <v>1.0846401294825749</v>
      </c>
    </row>
    <row r="33" spans="1:6" x14ac:dyDescent="0.25">
      <c r="A33" t="s">
        <v>39</v>
      </c>
      <c r="B33" t="s">
        <v>66</v>
      </c>
      <c r="C33">
        <v>540</v>
      </c>
      <c r="D33">
        <v>10444</v>
      </c>
      <c r="E33">
        <v>528114.92799999996</v>
      </c>
      <c r="F33">
        <v>13.355797076526221</v>
      </c>
    </row>
    <row r="34" spans="1:6" x14ac:dyDescent="0.25">
      <c r="A34" t="s">
        <v>40</v>
      </c>
      <c r="B34" t="s">
        <v>66</v>
      </c>
      <c r="C34">
        <v>182.14285714285711</v>
      </c>
      <c r="D34">
        <v>7398.2142857142862</v>
      </c>
      <c r="E34">
        <v>191356.99285714279</v>
      </c>
      <c r="F34">
        <v>4.839335209578242</v>
      </c>
    </row>
    <row r="35" spans="1:6" x14ac:dyDescent="0.25">
      <c r="A35" t="s">
        <v>41</v>
      </c>
      <c r="B35" t="s">
        <v>66</v>
      </c>
      <c r="C35">
        <v>10</v>
      </c>
      <c r="D35">
        <v>8873</v>
      </c>
      <c r="E35">
        <v>39394.675999999999</v>
      </c>
      <c r="F35">
        <v>0.99627424004855591</v>
      </c>
    </row>
    <row r="36" spans="1:6" x14ac:dyDescent="0.25">
      <c r="A36" t="s">
        <v>42</v>
      </c>
      <c r="B36" t="s">
        <v>66</v>
      </c>
      <c r="C36">
        <v>740</v>
      </c>
      <c r="D36">
        <v>8783</v>
      </c>
      <c r="E36">
        <v>704847.59600000002</v>
      </c>
      <c r="F36">
        <v>17.825289464367</v>
      </c>
    </row>
    <row r="37" spans="1:6" x14ac:dyDescent="0.25">
      <c r="A37" t="s">
        <v>43</v>
      </c>
      <c r="B37" t="s">
        <v>66</v>
      </c>
      <c r="C37">
        <v>2450</v>
      </c>
      <c r="D37">
        <v>7751.6923076923094</v>
      </c>
      <c r="E37">
        <v>2260848.7741538459</v>
      </c>
      <c r="F37">
        <v>57.175883216677107</v>
      </c>
    </row>
    <row r="38" spans="1:6" x14ac:dyDescent="0.25">
      <c r="A38" t="s">
        <v>44</v>
      </c>
      <c r="B38" t="s">
        <v>66</v>
      </c>
      <c r="C38">
        <v>1107.1428571428571</v>
      </c>
      <c r="D38">
        <v>9823.7931034482754</v>
      </c>
      <c r="E38">
        <v>1043233.0677832511</v>
      </c>
      <c r="F38">
        <v>26.382911025826999</v>
      </c>
    </row>
    <row r="39" spans="1:6" x14ac:dyDescent="0.25">
      <c r="A39" t="s">
        <v>45</v>
      </c>
      <c r="B39" t="s">
        <v>66</v>
      </c>
      <c r="C39">
        <v>2010</v>
      </c>
      <c r="D39">
        <v>9424</v>
      </c>
      <c r="E39">
        <v>1865274.6880000001</v>
      </c>
      <c r="F39">
        <v>47.171986444792879</v>
      </c>
    </row>
    <row r="40" spans="1:6" x14ac:dyDescent="0.25">
      <c r="A40" t="s">
        <v>46</v>
      </c>
      <c r="B40" t="s">
        <v>66</v>
      </c>
      <c r="C40">
        <v>0</v>
      </c>
      <c r="D40">
        <v>10362</v>
      </c>
      <c r="E40">
        <v>35355.144</v>
      </c>
      <c r="F40">
        <v>0.89411623084315417</v>
      </c>
    </row>
    <row r="41" spans="1:6" x14ac:dyDescent="0.25">
      <c r="A41" t="s">
        <v>47</v>
      </c>
      <c r="B41" t="s">
        <v>66</v>
      </c>
      <c r="C41">
        <v>0</v>
      </c>
      <c r="D41">
        <v>22705</v>
      </c>
      <c r="E41">
        <v>77469.459999999992</v>
      </c>
      <c r="F41">
        <v>1.9591689848768401</v>
      </c>
    </row>
    <row r="42" spans="1:6" x14ac:dyDescent="0.25">
      <c r="A42" t="s">
        <v>48</v>
      </c>
      <c r="B42" t="s">
        <v>66</v>
      </c>
      <c r="C42">
        <v>0</v>
      </c>
      <c r="D42">
        <v>22960.26923076923</v>
      </c>
      <c r="E42">
        <v>78340.438615384614</v>
      </c>
      <c r="F42">
        <v>1.981195655641713</v>
      </c>
    </row>
    <row r="43" spans="1:6" x14ac:dyDescent="0.25">
      <c r="A43" t="s">
        <v>49</v>
      </c>
      <c r="B43" t="s">
        <v>66</v>
      </c>
      <c r="C43">
        <v>0</v>
      </c>
      <c r="D43">
        <v>25523.941176470591</v>
      </c>
      <c r="E43">
        <v>87087.687294117641</v>
      </c>
      <c r="F43">
        <v>2.2024097742683129</v>
      </c>
    </row>
    <row r="44" spans="1:6" x14ac:dyDescent="0.25">
      <c r="A44" t="s">
        <v>50</v>
      </c>
      <c r="B44" t="s">
        <v>66</v>
      </c>
      <c r="C44">
        <v>0</v>
      </c>
      <c r="D44">
        <v>23731.071428571431</v>
      </c>
      <c r="E44">
        <v>80970.415714285715</v>
      </c>
      <c r="F44">
        <v>2.0477066338143168</v>
      </c>
    </row>
    <row r="45" spans="1:6" x14ac:dyDescent="0.25">
      <c r="A45" t="s">
        <v>51</v>
      </c>
      <c r="B45" t="s">
        <v>66</v>
      </c>
      <c r="C45">
        <v>0</v>
      </c>
      <c r="D45">
        <v>17199.65517241379</v>
      </c>
      <c r="E45">
        <v>58685.223448275858</v>
      </c>
      <c r="F45">
        <v>1.484123803759948</v>
      </c>
    </row>
    <row r="46" spans="1:6" x14ac:dyDescent="0.25">
      <c r="A46" t="s">
        <v>52</v>
      </c>
      <c r="B46" t="s">
        <v>66</v>
      </c>
      <c r="C46">
        <v>0</v>
      </c>
      <c r="D46">
        <v>10261</v>
      </c>
      <c r="E46">
        <v>35010.531999999999</v>
      </c>
      <c r="F46">
        <v>0.88540114308836171</v>
      </c>
    </row>
    <row r="47" spans="1:6" x14ac:dyDescent="0.25">
      <c r="A47" t="s">
        <v>53</v>
      </c>
      <c r="B47" t="s">
        <v>66</v>
      </c>
      <c r="C47">
        <v>0</v>
      </c>
      <c r="D47">
        <v>6622.6333333333332</v>
      </c>
      <c r="E47">
        <v>22596.424933333328</v>
      </c>
      <c r="F47">
        <v>0.57145376898824873</v>
      </c>
    </row>
    <row r="48" spans="1:6" x14ac:dyDescent="0.25">
      <c r="A48" t="s">
        <v>54</v>
      </c>
      <c r="B48" t="s">
        <v>66</v>
      </c>
      <c r="C48">
        <v>0</v>
      </c>
      <c r="D48">
        <v>7165.6500000000005</v>
      </c>
      <c r="E48">
        <v>24449.197800000002</v>
      </c>
      <c r="F48">
        <v>0.61830958980324724</v>
      </c>
    </row>
    <row r="49" spans="1:6" x14ac:dyDescent="0.25">
      <c r="A49" t="s">
        <v>55</v>
      </c>
      <c r="B49" t="s">
        <v>66</v>
      </c>
      <c r="C49">
        <v>0</v>
      </c>
      <c r="D49">
        <v>9639</v>
      </c>
      <c r="E49">
        <v>32888.267999999996</v>
      </c>
      <c r="F49">
        <v>0.83173000859845214</v>
      </c>
    </row>
    <row r="50" spans="1:6" x14ac:dyDescent="0.25">
      <c r="A50" t="s">
        <v>56</v>
      </c>
      <c r="B50" t="s">
        <v>66</v>
      </c>
      <c r="C50">
        <v>0</v>
      </c>
      <c r="D50">
        <v>9698.7241379310344</v>
      </c>
      <c r="E50">
        <v>33092.046758620687</v>
      </c>
      <c r="F50">
        <v>0.83688348486724717</v>
      </c>
    </row>
    <row r="51" spans="1:6" x14ac:dyDescent="0.25">
      <c r="A51" t="s">
        <v>57</v>
      </c>
      <c r="B51" t="s">
        <v>66</v>
      </c>
      <c r="C51">
        <v>0</v>
      </c>
      <c r="D51">
        <v>10373.07692307692</v>
      </c>
      <c r="E51">
        <v>35392.938461538462</v>
      </c>
      <c r="F51">
        <v>0.8950720363547231</v>
      </c>
    </row>
    <row r="52" spans="1:6" x14ac:dyDescent="0.25">
      <c r="A52" t="s">
        <v>58</v>
      </c>
      <c r="B52" t="s">
        <v>66</v>
      </c>
      <c r="C52">
        <v>0</v>
      </c>
      <c r="D52">
        <v>19859.928571428569</v>
      </c>
      <c r="E52">
        <v>67762.076285714269</v>
      </c>
      <c r="F52">
        <v>1.713673468355527</v>
      </c>
    </row>
    <row r="53" spans="1:6" x14ac:dyDescent="0.25">
      <c r="A53" t="s">
        <v>59</v>
      </c>
      <c r="B53" t="s">
        <v>66</v>
      </c>
      <c r="C53">
        <v>0</v>
      </c>
      <c r="D53">
        <v>19911.428571428569</v>
      </c>
      <c r="E53">
        <v>67937.794285714277</v>
      </c>
      <c r="F53">
        <v>1.7181173002304959</v>
      </c>
    </row>
    <row r="54" spans="1:6" x14ac:dyDescent="0.25">
      <c r="A54" t="s">
        <v>60</v>
      </c>
      <c r="B54" t="s">
        <v>66</v>
      </c>
      <c r="C54">
        <v>0</v>
      </c>
      <c r="D54">
        <v>29698</v>
      </c>
      <c r="E54">
        <v>101329.576</v>
      </c>
      <c r="F54">
        <v>2.5625809518992462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54"/>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68</v>
      </c>
    </row>
    <row r="3" spans="1:6" x14ac:dyDescent="0.25">
      <c r="A3" t="s">
        <v>8</v>
      </c>
      <c r="B3" t="s">
        <v>68</v>
      </c>
      <c r="C3">
        <v>6434.7142857142862</v>
      </c>
      <c r="D3">
        <v>103982.8571428571</v>
      </c>
      <c r="E3">
        <v>10420240.959428569</v>
      </c>
      <c r="F3">
        <v>667.27977455357143</v>
      </c>
    </row>
    <row r="4" spans="1:6" x14ac:dyDescent="0.25">
      <c r="A4" t="s">
        <v>9</v>
      </c>
      <c r="B4" t="s">
        <v>68</v>
      </c>
      <c r="C4">
        <v>6389</v>
      </c>
      <c r="D4">
        <v>102980</v>
      </c>
      <c r="E4">
        <v>10319799.267999999</v>
      </c>
      <c r="F4">
        <v>660.84780148565574</v>
      </c>
    </row>
    <row r="5" spans="1:6" x14ac:dyDescent="0.25">
      <c r="A5" t="s">
        <v>10</v>
      </c>
      <c r="B5" t="s">
        <v>68</v>
      </c>
      <c r="C5">
        <v>5582.2962962962974</v>
      </c>
      <c r="D5">
        <v>14014.13793103448</v>
      </c>
      <c r="E5">
        <v>1420460.588066411</v>
      </c>
      <c r="F5">
        <v>90.961871674334731</v>
      </c>
    </row>
    <row r="6" spans="1:6" x14ac:dyDescent="0.25">
      <c r="A6" t="s">
        <v>11</v>
      </c>
      <c r="B6" t="s">
        <v>68</v>
      </c>
      <c r="C6">
        <v>5735</v>
      </c>
      <c r="D6">
        <v>8325</v>
      </c>
      <c r="E6">
        <v>852067.82</v>
      </c>
      <c r="F6">
        <v>54.563769211065569</v>
      </c>
    </row>
    <row r="7" spans="1:6" x14ac:dyDescent="0.25">
      <c r="A7" t="s">
        <v>12</v>
      </c>
      <c r="B7" t="s">
        <v>68</v>
      </c>
      <c r="C7">
        <v>7183.8571428577416</v>
      </c>
      <c r="D7">
        <v>9110</v>
      </c>
      <c r="E7">
        <v>935511.32057143061</v>
      </c>
      <c r="F7">
        <v>59.907231081674603</v>
      </c>
    </row>
    <row r="8" spans="1:6" x14ac:dyDescent="0.25">
      <c r="A8" t="s">
        <v>13</v>
      </c>
      <c r="B8" t="s">
        <v>68</v>
      </c>
      <c r="C8">
        <v>9042.7885714286331</v>
      </c>
      <c r="D8">
        <v>12160</v>
      </c>
      <c r="E8">
        <v>1246853.994605714</v>
      </c>
      <c r="F8">
        <v>79.844646170960203</v>
      </c>
    </row>
    <row r="9" spans="1:6" x14ac:dyDescent="0.25">
      <c r="A9" t="s">
        <v>14</v>
      </c>
      <c r="B9" t="s">
        <v>68</v>
      </c>
      <c r="C9">
        <v>8167.5</v>
      </c>
      <c r="D9">
        <v>13789.285714285719</v>
      </c>
      <c r="E9">
        <v>1406796.0814285721</v>
      </c>
      <c r="F9">
        <v>90.086839230825532</v>
      </c>
    </row>
    <row r="10" spans="1:6" x14ac:dyDescent="0.25">
      <c r="A10" t="s">
        <v>15</v>
      </c>
      <c r="B10" t="s">
        <v>68</v>
      </c>
      <c r="C10">
        <v>6825.8125</v>
      </c>
      <c r="D10">
        <v>25718.518518518518</v>
      </c>
      <c r="E10">
        <v>2595141.524101852</v>
      </c>
      <c r="F10">
        <v>166.18477997578461</v>
      </c>
    </row>
    <row r="11" spans="1:6" x14ac:dyDescent="0.25">
      <c r="A11" t="s">
        <v>16</v>
      </c>
      <c r="B11" t="s">
        <v>68</v>
      </c>
      <c r="C11">
        <v>6670.909090909091</v>
      </c>
      <c r="D11">
        <v>81482.142857142855</v>
      </c>
      <c r="E11">
        <v>8170975.4275324671</v>
      </c>
      <c r="F11">
        <v>523.24381579997873</v>
      </c>
    </row>
    <row r="12" spans="1:6" x14ac:dyDescent="0.25">
      <c r="A12" t="s">
        <v>17</v>
      </c>
      <c r="B12" t="s">
        <v>68</v>
      </c>
      <c r="C12">
        <v>6414</v>
      </c>
      <c r="D12">
        <v>50581.666666666672</v>
      </c>
      <c r="E12">
        <v>5080051.2346666669</v>
      </c>
      <c r="F12">
        <v>325.31065795765028</v>
      </c>
    </row>
    <row r="13" spans="1:6" x14ac:dyDescent="0.25">
      <c r="A13" t="s">
        <v>18</v>
      </c>
      <c r="B13" t="s">
        <v>68</v>
      </c>
      <c r="C13">
        <v>6615.2727272727061</v>
      </c>
      <c r="D13">
        <v>81348.275862068971</v>
      </c>
      <c r="E13">
        <v>8157398.8967523519</v>
      </c>
      <c r="F13">
        <v>522.37441705637502</v>
      </c>
    </row>
    <row r="14" spans="1:6" x14ac:dyDescent="0.25">
      <c r="A14" t="s">
        <v>19</v>
      </c>
      <c r="B14" t="s">
        <v>68</v>
      </c>
      <c r="C14">
        <v>6481.0454545452576</v>
      </c>
      <c r="D14">
        <v>85131.199999999997</v>
      </c>
      <c r="E14">
        <v>8535233.3270909078</v>
      </c>
      <c r="F14">
        <v>546.56975711391567</v>
      </c>
    </row>
    <row r="15" spans="1:6" x14ac:dyDescent="0.25">
      <c r="A15" t="s">
        <v>20</v>
      </c>
      <c r="B15" t="s">
        <v>68</v>
      </c>
      <c r="C15">
        <v>6254</v>
      </c>
      <c r="D15">
        <v>114500</v>
      </c>
      <c r="E15">
        <v>11471338.648</v>
      </c>
      <c r="F15">
        <v>734.58879661885248</v>
      </c>
    </row>
    <row r="16" spans="1:6" x14ac:dyDescent="0.25">
      <c r="A16" t="s">
        <v>21</v>
      </c>
      <c r="B16" t="s">
        <v>68</v>
      </c>
      <c r="C16">
        <v>6365.7142857142862</v>
      </c>
      <c r="D16">
        <v>64125</v>
      </c>
      <c r="E16">
        <v>6434219.8171428572</v>
      </c>
      <c r="F16">
        <v>412.02739607728341</v>
      </c>
    </row>
    <row r="17" spans="1:6" x14ac:dyDescent="0.25">
      <c r="A17" t="s">
        <v>22</v>
      </c>
      <c r="B17" t="s">
        <v>68</v>
      </c>
      <c r="C17">
        <v>5134.8399999999992</v>
      </c>
      <c r="D17">
        <v>39496.296296296299</v>
      </c>
      <c r="E17">
        <v>3967149.7037096298</v>
      </c>
      <c r="F17">
        <v>254.04391032976631</v>
      </c>
    </row>
    <row r="18" spans="1:6" x14ac:dyDescent="0.25">
      <c r="A18" t="s">
        <v>23</v>
      </c>
      <c r="B18" t="s">
        <v>68</v>
      </c>
      <c r="C18">
        <v>6073.3333333333339</v>
      </c>
      <c r="D18">
        <v>9675</v>
      </c>
      <c r="E18">
        <v>988222.21333333338</v>
      </c>
      <c r="F18">
        <v>63.282672472677604</v>
      </c>
    </row>
    <row r="19" spans="1:6" x14ac:dyDescent="0.25">
      <c r="A19" t="s">
        <v>24</v>
      </c>
      <c r="B19" t="s">
        <v>68</v>
      </c>
      <c r="C19">
        <v>9298.652173913044</v>
      </c>
      <c r="D19">
        <v>8750</v>
      </c>
      <c r="E19">
        <v>906727.00121739134</v>
      </c>
      <c r="F19">
        <v>58.063972926318613</v>
      </c>
    </row>
    <row r="20" spans="1:6" x14ac:dyDescent="0.25">
      <c r="A20" t="s">
        <v>25</v>
      </c>
      <c r="B20" t="s">
        <v>68</v>
      </c>
      <c r="C20">
        <v>9088.1666666666679</v>
      </c>
      <c r="D20">
        <v>9138.8000000000011</v>
      </c>
      <c r="E20">
        <v>944888.8246666668</v>
      </c>
      <c r="F20">
        <v>60.507737235314217</v>
      </c>
    </row>
    <row r="21" spans="1:6" x14ac:dyDescent="0.25">
      <c r="A21" t="s">
        <v>26</v>
      </c>
      <c r="B21" t="s">
        <v>68</v>
      </c>
      <c r="C21">
        <v>8027.3076923076933</v>
      </c>
      <c r="D21">
        <v>11603.571428571429</v>
      </c>
      <c r="E21">
        <v>1187746.316703296</v>
      </c>
      <c r="F21">
        <v>76.05957458397134</v>
      </c>
    </row>
    <row r="22" spans="1:6" x14ac:dyDescent="0.25">
      <c r="A22" t="s">
        <v>27</v>
      </c>
      <c r="B22" t="s">
        <v>68</v>
      </c>
      <c r="C22">
        <v>6672.75</v>
      </c>
      <c r="D22">
        <v>50241.379310344833</v>
      </c>
      <c r="E22">
        <v>5046905.3540344834</v>
      </c>
      <c r="F22">
        <v>323.18809900323282</v>
      </c>
    </row>
    <row r="23" spans="1:6" x14ac:dyDescent="0.25">
      <c r="A23" t="s">
        <v>28</v>
      </c>
      <c r="B23" t="s">
        <v>68</v>
      </c>
      <c r="C23">
        <v>6562.7999999999993</v>
      </c>
      <c r="D23">
        <v>97060.714285714275</v>
      </c>
      <c r="E23">
        <v>9728463.7021714281</v>
      </c>
      <c r="F23">
        <v>622.98051371487122</v>
      </c>
    </row>
    <row r="24" spans="1:6" x14ac:dyDescent="0.25">
      <c r="A24" t="s">
        <v>29</v>
      </c>
      <c r="B24" t="s">
        <v>68</v>
      </c>
      <c r="C24">
        <v>7012.8888888888887</v>
      </c>
      <c r="D24">
        <v>37349.259259259263</v>
      </c>
      <c r="E24">
        <v>3758853.9028148139</v>
      </c>
      <c r="F24">
        <v>240.7052960306618</v>
      </c>
    </row>
    <row r="25" spans="1:6" x14ac:dyDescent="0.25">
      <c r="A25" t="s">
        <v>30</v>
      </c>
      <c r="B25" t="s">
        <v>68</v>
      </c>
      <c r="C25">
        <v>6389.4444444444443</v>
      </c>
      <c r="D25">
        <v>108467.9310344828</v>
      </c>
      <c r="E25">
        <v>10868593.887892719</v>
      </c>
      <c r="F25">
        <v>695.99089958329409</v>
      </c>
    </row>
    <row r="26" spans="1:6" x14ac:dyDescent="0.25">
      <c r="A26" t="s">
        <v>31</v>
      </c>
      <c r="B26" t="s">
        <v>68</v>
      </c>
      <c r="C26">
        <v>6154.8235294117649</v>
      </c>
      <c r="D26">
        <v>82777.600000000006</v>
      </c>
      <c r="E26">
        <v>8298760.2578823538</v>
      </c>
      <c r="F26">
        <v>531.42675831726137</v>
      </c>
    </row>
    <row r="27" spans="1:6" x14ac:dyDescent="0.25">
      <c r="A27" t="s">
        <v>32</v>
      </c>
      <c r="B27" t="s">
        <v>68</v>
      </c>
      <c r="C27">
        <v>5617.4137931034484</v>
      </c>
      <c r="D27">
        <v>84458.965517241377</v>
      </c>
      <c r="E27">
        <v>8465063.1675862074</v>
      </c>
      <c r="F27">
        <v>542.07627866202665</v>
      </c>
    </row>
    <row r="28" spans="1:6" x14ac:dyDescent="0.25">
      <c r="A28" t="s">
        <v>33</v>
      </c>
      <c r="B28" t="s">
        <v>68</v>
      </c>
      <c r="C28">
        <v>4783.3333333333339</v>
      </c>
      <c r="D28">
        <v>57342.857142857138</v>
      </c>
      <c r="E28">
        <v>5750606.447619047</v>
      </c>
      <c r="F28">
        <v>368.25092518052298</v>
      </c>
    </row>
    <row r="29" spans="1:6" x14ac:dyDescent="0.25">
      <c r="A29" t="s">
        <v>34</v>
      </c>
      <c r="B29" t="s">
        <v>68</v>
      </c>
      <c r="C29">
        <v>5060</v>
      </c>
      <c r="D29">
        <v>31940</v>
      </c>
      <c r="E29">
        <v>3211264.72</v>
      </c>
      <c r="F29">
        <v>205.63939036885239</v>
      </c>
    </row>
    <row r="30" spans="1:6" x14ac:dyDescent="0.25">
      <c r="A30" t="s">
        <v>35</v>
      </c>
      <c r="B30" t="s">
        <v>68</v>
      </c>
      <c r="C30">
        <v>6585</v>
      </c>
      <c r="D30">
        <v>7200</v>
      </c>
      <c r="E30">
        <v>742468.02</v>
      </c>
      <c r="F30">
        <v>47.545339395491801</v>
      </c>
    </row>
    <row r="31" spans="1:6" x14ac:dyDescent="0.25">
      <c r="A31" t="s">
        <v>37</v>
      </c>
      <c r="B31" t="s">
        <v>68</v>
      </c>
      <c r="C31">
        <v>8006.8571428571422</v>
      </c>
      <c r="D31">
        <v>7429.6666666666661</v>
      </c>
      <c r="E31">
        <v>770286.06323809514</v>
      </c>
      <c r="F31">
        <v>49.326720238095227</v>
      </c>
    </row>
    <row r="32" spans="1:6" x14ac:dyDescent="0.25">
      <c r="A32" t="s">
        <v>38</v>
      </c>
      <c r="B32" t="s">
        <v>68</v>
      </c>
      <c r="C32">
        <v>6200</v>
      </c>
      <c r="D32">
        <v>13050</v>
      </c>
      <c r="E32">
        <v>1326154.3999999999</v>
      </c>
      <c r="F32">
        <v>84.922797131147533</v>
      </c>
    </row>
    <row r="33" spans="1:6" x14ac:dyDescent="0.25">
      <c r="A33" t="s">
        <v>39</v>
      </c>
      <c r="B33" t="s">
        <v>68</v>
      </c>
      <c r="C33">
        <v>5405</v>
      </c>
      <c r="D33">
        <v>53570</v>
      </c>
      <c r="E33">
        <v>5375441.8600000003</v>
      </c>
      <c r="F33">
        <v>344.22655353483611</v>
      </c>
    </row>
    <row r="34" spans="1:6" x14ac:dyDescent="0.25">
      <c r="A34" t="s">
        <v>40</v>
      </c>
      <c r="B34" t="s">
        <v>68</v>
      </c>
      <c r="C34">
        <v>5005.2631578947367</v>
      </c>
      <c r="D34">
        <v>39675</v>
      </c>
      <c r="E34">
        <v>3984577.9578947369</v>
      </c>
      <c r="F34">
        <v>255.15996144305441</v>
      </c>
    </row>
    <row r="35" spans="1:6" x14ac:dyDescent="0.25">
      <c r="A35" t="s">
        <v>41</v>
      </c>
      <c r="B35" t="s">
        <v>68</v>
      </c>
      <c r="C35">
        <v>4261</v>
      </c>
      <c r="D35">
        <v>108980</v>
      </c>
      <c r="E35">
        <v>10912538.532</v>
      </c>
      <c r="F35">
        <v>698.80497771516389</v>
      </c>
    </row>
    <row r="36" spans="1:6" x14ac:dyDescent="0.25">
      <c r="A36" t="s">
        <v>42</v>
      </c>
      <c r="B36" t="s">
        <v>68</v>
      </c>
      <c r="C36">
        <v>4247</v>
      </c>
      <c r="D36">
        <v>122440</v>
      </c>
      <c r="E36">
        <v>12258490.764</v>
      </c>
      <c r="F36">
        <v>784.99556634221312</v>
      </c>
    </row>
    <row r="37" spans="1:6" x14ac:dyDescent="0.25">
      <c r="A37" t="s">
        <v>43</v>
      </c>
      <c r="B37" t="s">
        <v>68</v>
      </c>
      <c r="C37">
        <v>4617.7599999999993</v>
      </c>
      <c r="D37">
        <v>131406.15384615379</v>
      </c>
      <c r="E37">
        <v>13156371.18173538</v>
      </c>
      <c r="F37">
        <v>842.49303161727607</v>
      </c>
    </row>
    <row r="38" spans="1:6" x14ac:dyDescent="0.25">
      <c r="A38" t="s">
        <v>44</v>
      </c>
      <c r="B38" t="s">
        <v>68</v>
      </c>
      <c r="C38">
        <v>4793.2413793103451</v>
      </c>
      <c r="D38">
        <v>74228.965517241377</v>
      </c>
      <c r="E38">
        <v>7439251.0913103446</v>
      </c>
      <c r="F38">
        <v>476.38646844968912</v>
      </c>
    </row>
    <row r="39" spans="1:6" x14ac:dyDescent="0.25">
      <c r="A39" t="s">
        <v>45</v>
      </c>
      <c r="B39" t="s">
        <v>68</v>
      </c>
      <c r="C39">
        <v>4536</v>
      </c>
      <c r="D39">
        <v>51890</v>
      </c>
      <c r="E39">
        <v>5204476.8320000004</v>
      </c>
      <c r="F39">
        <v>333.27848565573771</v>
      </c>
    </row>
    <row r="40" spans="1:6" x14ac:dyDescent="0.25">
      <c r="A40" t="s">
        <v>46</v>
      </c>
      <c r="B40" t="s">
        <v>68</v>
      </c>
      <c r="C40">
        <v>4405</v>
      </c>
      <c r="D40">
        <v>29840</v>
      </c>
      <c r="E40">
        <v>2999029.86</v>
      </c>
      <c r="F40">
        <v>192.04853099385241</v>
      </c>
    </row>
    <row r="41" spans="1:6" x14ac:dyDescent="0.25">
      <c r="A41" t="s">
        <v>47</v>
      </c>
      <c r="B41" t="s">
        <v>68</v>
      </c>
      <c r="C41">
        <v>4836</v>
      </c>
      <c r="D41">
        <v>5110</v>
      </c>
      <c r="E41">
        <v>527500.43200000003</v>
      </c>
      <c r="F41">
        <v>33.77948463114754</v>
      </c>
    </row>
    <row r="42" spans="1:6" x14ac:dyDescent="0.25">
      <c r="A42" t="s">
        <v>48</v>
      </c>
      <c r="B42" t="s">
        <v>68</v>
      </c>
      <c r="C42">
        <v>4853</v>
      </c>
      <c r="D42">
        <v>5180</v>
      </c>
      <c r="E42">
        <v>534558.43599999999</v>
      </c>
      <c r="F42">
        <v>34.231457223360657</v>
      </c>
    </row>
    <row r="43" spans="1:6" x14ac:dyDescent="0.25">
      <c r="A43" t="s">
        <v>49</v>
      </c>
      <c r="B43" t="s">
        <v>68</v>
      </c>
      <c r="C43">
        <v>7181.6666666666661</v>
      </c>
      <c r="D43">
        <v>6980</v>
      </c>
      <c r="E43">
        <v>722503.84666666668</v>
      </c>
      <c r="F43">
        <v>46.266895918715853</v>
      </c>
    </row>
    <row r="44" spans="1:6" x14ac:dyDescent="0.25">
      <c r="A44" t="s">
        <v>50</v>
      </c>
      <c r="B44" t="s">
        <v>68</v>
      </c>
      <c r="C44">
        <v>8158</v>
      </c>
      <c r="D44">
        <v>7749.9999999999991</v>
      </c>
      <c r="E44">
        <v>802835.0959999999</v>
      </c>
      <c r="F44">
        <v>51.411058913934419</v>
      </c>
    </row>
    <row r="45" spans="1:6" x14ac:dyDescent="0.25">
      <c r="A45" t="s">
        <v>51</v>
      </c>
      <c r="B45" t="s">
        <v>68</v>
      </c>
      <c r="C45">
        <v>6600.7857142857138</v>
      </c>
      <c r="D45">
        <v>28391.724137931029</v>
      </c>
      <c r="E45">
        <v>2861694.2946502459</v>
      </c>
      <c r="F45">
        <v>183.25398915536931</v>
      </c>
    </row>
    <row r="46" spans="1:6" x14ac:dyDescent="0.25">
      <c r="A46" t="s">
        <v>52</v>
      </c>
      <c r="B46" t="s">
        <v>68</v>
      </c>
      <c r="C46">
        <v>5576</v>
      </c>
      <c r="D46">
        <v>85770</v>
      </c>
      <c r="E46">
        <v>8596025.3120000008</v>
      </c>
      <c r="F46">
        <v>550.4626864754099</v>
      </c>
    </row>
    <row r="47" spans="1:6" x14ac:dyDescent="0.25">
      <c r="A47" t="s">
        <v>53</v>
      </c>
      <c r="B47" t="s">
        <v>68</v>
      </c>
      <c r="C47">
        <v>5683.3333333333339</v>
      </c>
      <c r="D47">
        <v>66298.666666666657</v>
      </c>
      <c r="E47">
        <v>6649258.1999999993</v>
      </c>
      <c r="F47">
        <v>425.79778432377037</v>
      </c>
    </row>
    <row r="48" spans="1:6" x14ac:dyDescent="0.25">
      <c r="A48" t="s">
        <v>54</v>
      </c>
      <c r="B48" t="s">
        <v>68</v>
      </c>
      <c r="C48">
        <v>5732.7857142857138</v>
      </c>
      <c r="D48">
        <v>108283</v>
      </c>
      <c r="E48">
        <v>10847860.264857139</v>
      </c>
      <c r="F48">
        <v>694.66318294423309</v>
      </c>
    </row>
    <row r="49" spans="1:6" x14ac:dyDescent="0.25">
      <c r="A49" t="s">
        <v>55</v>
      </c>
      <c r="B49" t="s">
        <v>68</v>
      </c>
      <c r="C49">
        <v>5183</v>
      </c>
      <c r="D49">
        <v>123620</v>
      </c>
      <c r="E49">
        <v>12379684.396</v>
      </c>
      <c r="F49">
        <v>792.75642904713118</v>
      </c>
    </row>
    <row r="50" spans="1:6" x14ac:dyDescent="0.25">
      <c r="A50" t="s">
        <v>56</v>
      </c>
      <c r="B50" t="s">
        <v>68</v>
      </c>
      <c r="C50">
        <v>5297.6785714285716</v>
      </c>
      <c r="D50">
        <v>87398.620689655174</v>
      </c>
      <c r="E50">
        <v>8757937.7482512314</v>
      </c>
      <c r="F50">
        <v>560.83105457551426</v>
      </c>
    </row>
    <row r="51" spans="1:6" x14ac:dyDescent="0.25">
      <c r="A51" t="s">
        <v>57</v>
      </c>
      <c r="B51" t="s">
        <v>68</v>
      </c>
      <c r="C51">
        <v>5278.8461538461534</v>
      </c>
      <c r="D51">
        <v>65319.230769230773</v>
      </c>
      <c r="E51">
        <v>6549934.5</v>
      </c>
      <c r="F51">
        <v>419.43740394467221</v>
      </c>
    </row>
    <row r="52" spans="1:6" x14ac:dyDescent="0.25">
      <c r="A52" t="s">
        <v>58</v>
      </c>
      <c r="B52" t="s">
        <v>68</v>
      </c>
      <c r="C52">
        <v>5452.7931034482763</v>
      </c>
      <c r="D52">
        <v>22897.241379310341</v>
      </c>
      <c r="E52">
        <v>2308329.068</v>
      </c>
      <c r="F52">
        <v>147.81820363729511</v>
      </c>
    </row>
    <row r="53" spans="1:6" x14ac:dyDescent="0.25">
      <c r="A53" t="s">
        <v>59</v>
      </c>
      <c r="B53" t="s">
        <v>68</v>
      </c>
      <c r="C53">
        <v>6406.1538461538466</v>
      </c>
      <c r="D53">
        <v>8239.2857142857156</v>
      </c>
      <c r="E53">
        <v>845786.36835164856</v>
      </c>
      <c r="F53">
        <v>54.161524612682413</v>
      </c>
    </row>
    <row r="54" spans="1:6" x14ac:dyDescent="0.25">
      <c r="A54" t="s">
        <v>60</v>
      </c>
      <c r="B54" t="s">
        <v>68</v>
      </c>
      <c r="C54">
        <v>7140.3333333333339</v>
      </c>
      <c r="D54">
        <v>7440</v>
      </c>
      <c r="E54">
        <v>768362.81733333331</v>
      </c>
      <c r="F54">
        <v>49.203561560792352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6"/>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69</v>
      </c>
      <c r="C2">
        <v>4075.3928571428569</v>
      </c>
      <c r="D2">
        <v>13905.240428571429</v>
      </c>
      <c r="E2">
        <v>1.1212095168981959</v>
      </c>
    </row>
    <row r="3" spans="1:5" x14ac:dyDescent="0.25">
      <c r="A3" t="s">
        <v>7</v>
      </c>
      <c r="B3" t="s">
        <v>69</v>
      </c>
      <c r="C3">
        <v>3764</v>
      </c>
      <c r="D3">
        <v>12842.768</v>
      </c>
      <c r="E3">
        <v>1.035540074181583</v>
      </c>
    </row>
    <row r="4" spans="1:5" x14ac:dyDescent="0.25">
      <c r="A4" t="s">
        <v>8</v>
      </c>
      <c r="B4" t="s">
        <v>69</v>
      </c>
      <c r="C4">
        <v>4251.4285714285716</v>
      </c>
      <c r="D4">
        <v>14505.87428571429</v>
      </c>
      <c r="E4">
        <v>1.1696399198285989</v>
      </c>
    </row>
    <row r="5" spans="1:5" x14ac:dyDescent="0.25">
      <c r="A5" t="s">
        <v>9</v>
      </c>
      <c r="B5" t="s">
        <v>69</v>
      </c>
      <c r="C5">
        <v>4184</v>
      </c>
      <c r="D5">
        <v>14275.808000000001</v>
      </c>
      <c r="E5">
        <v>1.1510891791646509</v>
      </c>
    </row>
    <row r="6" spans="1:5" x14ac:dyDescent="0.25">
      <c r="A6" t="s">
        <v>10</v>
      </c>
      <c r="B6" t="s">
        <v>69</v>
      </c>
      <c r="C6">
        <v>4641.9629629629626</v>
      </c>
      <c r="D6">
        <v>15838.377629629629</v>
      </c>
      <c r="E6">
        <v>1.2770825374640891</v>
      </c>
    </row>
    <row r="7" spans="1:5" x14ac:dyDescent="0.25">
      <c r="A7" t="s">
        <v>11</v>
      </c>
      <c r="B7" t="s">
        <v>69</v>
      </c>
      <c r="C7">
        <v>6266.086956521739</v>
      </c>
      <c r="D7">
        <v>21379.888695652171</v>
      </c>
      <c r="E7">
        <v>1.7239065227908541</v>
      </c>
    </row>
    <row r="8" spans="1:5" x14ac:dyDescent="0.25">
      <c r="A8" t="s">
        <v>12</v>
      </c>
      <c r="B8" t="s">
        <v>69</v>
      </c>
      <c r="C8">
        <v>8114.9999999999991</v>
      </c>
      <c r="D8">
        <v>27688.38</v>
      </c>
      <c r="E8">
        <v>2.232573778422835</v>
      </c>
    </row>
    <row r="9" spans="1:5" x14ac:dyDescent="0.25">
      <c r="A9" t="s">
        <v>13</v>
      </c>
      <c r="B9" t="s">
        <v>69</v>
      </c>
      <c r="C9">
        <v>8664.5</v>
      </c>
      <c r="D9">
        <v>29563.274000000001</v>
      </c>
      <c r="E9">
        <v>2.383750524109014</v>
      </c>
    </row>
    <row r="10" spans="1:5" x14ac:dyDescent="0.25">
      <c r="A10" t="s">
        <v>14</v>
      </c>
      <c r="B10" t="s">
        <v>69</v>
      </c>
      <c r="C10">
        <v>7634.347826086957</v>
      </c>
      <c r="D10">
        <v>26048.394782608699</v>
      </c>
      <c r="E10">
        <v>2.1003382343661259</v>
      </c>
    </row>
    <row r="11" spans="1:5" x14ac:dyDescent="0.25">
      <c r="A11" t="s">
        <v>15</v>
      </c>
      <c r="B11" t="s">
        <v>69</v>
      </c>
      <c r="C11">
        <v>6155.4375</v>
      </c>
      <c r="D11">
        <v>21002.352749999998</v>
      </c>
      <c r="E11">
        <v>1.693464985486212</v>
      </c>
    </row>
    <row r="12" spans="1:5" x14ac:dyDescent="0.25">
      <c r="A12" t="s">
        <v>16</v>
      </c>
      <c r="B12" t="s">
        <v>69</v>
      </c>
      <c r="C12">
        <v>4753.636363636364</v>
      </c>
      <c r="D12">
        <v>16219.407272727271</v>
      </c>
      <c r="E12">
        <v>1.3078057791265341</v>
      </c>
    </row>
    <row r="13" spans="1:5" x14ac:dyDescent="0.25">
      <c r="A13" t="s">
        <v>17</v>
      </c>
      <c r="B13" t="s">
        <v>69</v>
      </c>
      <c r="C13">
        <v>4405.676470587845</v>
      </c>
      <c r="D13">
        <v>15032.16811764573</v>
      </c>
      <c r="E13">
        <v>1.212076126241391</v>
      </c>
    </row>
    <row r="14" spans="1:5" x14ac:dyDescent="0.25">
      <c r="A14" t="s">
        <v>18</v>
      </c>
      <c r="B14" t="s">
        <v>69</v>
      </c>
      <c r="C14">
        <v>4335.823529412155</v>
      </c>
      <c r="D14">
        <v>14793.82988235427</v>
      </c>
      <c r="E14">
        <v>1.1928584004478531</v>
      </c>
    </row>
    <row r="15" spans="1:5" x14ac:dyDescent="0.25">
      <c r="A15" t="s">
        <v>19</v>
      </c>
      <c r="B15" t="s">
        <v>69</v>
      </c>
      <c r="C15">
        <v>4306.96</v>
      </c>
      <c r="D15">
        <v>14695.347519999999</v>
      </c>
      <c r="E15">
        <v>1.1849175552330271</v>
      </c>
    </row>
    <row r="16" spans="1:5" x14ac:dyDescent="0.25">
      <c r="A16" t="s">
        <v>20</v>
      </c>
      <c r="B16" t="s">
        <v>69</v>
      </c>
      <c r="C16">
        <v>4889</v>
      </c>
      <c r="D16">
        <v>16681.268</v>
      </c>
      <c r="E16">
        <v>1.345046605386228</v>
      </c>
    </row>
    <row r="17" spans="1:5" x14ac:dyDescent="0.25">
      <c r="A17" t="s">
        <v>21</v>
      </c>
      <c r="B17" t="s">
        <v>69</v>
      </c>
      <c r="C17">
        <v>4917.391304347826</v>
      </c>
      <c r="D17">
        <v>16778.139130434782</v>
      </c>
      <c r="E17">
        <v>1.352857533497402</v>
      </c>
    </row>
    <row r="18" spans="1:5" x14ac:dyDescent="0.25">
      <c r="A18" t="s">
        <v>22</v>
      </c>
      <c r="B18" t="s">
        <v>69</v>
      </c>
      <c r="C18">
        <v>4052.32</v>
      </c>
      <c r="D18">
        <v>13826.51584</v>
      </c>
      <c r="E18">
        <v>1.114861783583293</v>
      </c>
    </row>
    <row r="19" spans="1:5" x14ac:dyDescent="0.25">
      <c r="A19" t="s">
        <v>23</v>
      </c>
      <c r="B19" t="s">
        <v>69</v>
      </c>
      <c r="C19">
        <v>5365.5555555555557</v>
      </c>
      <c r="D19">
        <v>18307.27555555556</v>
      </c>
      <c r="E19">
        <v>1.4761551004318301</v>
      </c>
    </row>
    <row r="20" spans="1:5" x14ac:dyDescent="0.25">
      <c r="A20" t="s">
        <v>24</v>
      </c>
      <c r="B20" t="s">
        <v>69</v>
      </c>
      <c r="C20">
        <v>6942</v>
      </c>
      <c r="D20">
        <v>23686.103999999999</v>
      </c>
      <c r="E20">
        <v>1.9098616352201261</v>
      </c>
    </row>
    <row r="21" spans="1:5" x14ac:dyDescent="0.25">
      <c r="A21" t="s">
        <v>25</v>
      </c>
      <c r="B21" t="s">
        <v>69</v>
      </c>
      <c r="C21">
        <v>6992.7142857142862</v>
      </c>
      <c r="D21">
        <v>23859.141142857141</v>
      </c>
      <c r="E21">
        <v>1.923813993134748</v>
      </c>
    </row>
    <row r="22" spans="1:5" x14ac:dyDescent="0.25">
      <c r="A22" t="s">
        <v>26</v>
      </c>
      <c r="B22" t="s">
        <v>69</v>
      </c>
      <c r="C22">
        <v>7524.4444444444443</v>
      </c>
      <c r="D22">
        <v>25673.404444444441</v>
      </c>
      <c r="E22">
        <v>2.0701019548818289</v>
      </c>
    </row>
    <row r="23" spans="1:5" x14ac:dyDescent="0.25">
      <c r="A23" t="s">
        <v>27</v>
      </c>
      <c r="B23" t="s">
        <v>69</v>
      </c>
      <c r="C23">
        <v>4964.4285714285716</v>
      </c>
      <c r="D23">
        <v>16938.630285714291</v>
      </c>
      <c r="E23">
        <v>1.365798281383187</v>
      </c>
    </row>
    <row r="24" spans="1:5" x14ac:dyDescent="0.25">
      <c r="A24" t="s">
        <v>28</v>
      </c>
      <c r="B24" t="s">
        <v>69</v>
      </c>
      <c r="C24">
        <v>4423.2</v>
      </c>
      <c r="D24">
        <v>15091.9584</v>
      </c>
      <c r="E24">
        <v>1.2168971456216739</v>
      </c>
    </row>
    <row r="25" spans="1:5" x14ac:dyDescent="0.25">
      <c r="A25" t="s">
        <v>29</v>
      </c>
      <c r="B25" t="s">
        <v>69</v>
      </c>
      <c r="C25">
        <v>3775.1111111111109</v>
      </c>
      <c r="D25">
        <v>12880.679111111111</v>
      </c>
      <c r="E25">
        <v>1.038596928810765</v>
      </c>
    </row>
    <row r="26" spans="1:5" x14ac:dyDescent="0.25">
      <c r="A26" t="s">
        <v>30</v>
      </c>
      <c r="B26" t="s">
        <v>69</v>
      </c>
      <c r="C26">
        <v>3811.8518518518522</v>
      </c>
      <c r="D26">
        <v>13006.038518518521</v>
      </c>
      <c r="E26">
        <v>1.0487049281179259</v>
      </c>
    </row>
    <row r="27" spans="1:5" x14ac:dyDescent="0.25">
      <c r="A27" t="s">
        <v>31</v>
      </c>
      <c r="B27" t="s">
        <v>69</v>
      </c>
      <c r="C27">
        <v>3906.4705882352951</v>
      </c>
      <c r="D27">
        <v>13328.877647058829</v>
      </c>
      <c r="E27">
        <v>1.0747361431268201</v>
      </c>
    </row>
    <row r="28" spans="1:5" x14ac:dyDescent="0.25">
      <c r="A28" t="s">
        <v>32</v>
      </c>
      <c r="B28" t="s">
        <v>69</v>
      </c>
      <c r="C28">
        <v>4028.9310344827582</v>
      </c>
      <c r="D28">
        <v>13746.712689655171</v>
      </c>
      <c r="E28">
        <v>1.1084270835071099</v>
      </c>
    </row>
    <row r="29" spans="1:5" x14ac:dyDescent="0.25">
      <c r="A29" t="s">
        <v>33</v>
      </c>
      <c r="B29" t="s">
        <v>69</v>
      </c>
      <c r="C29">
        <v>3550</v>
      </c>
      <c r="D29">
        <v>12112.6</v>
      </c>
      <c r="E29">
        <v>0.97666505402354464</v>
      </c>
    </row>
    <row r="30" spans="1:5" x14ac:dyDescent="0.25">
      <c r="A30" t="s">
        <v>34</v>
      </c>
      <c r="B30" t="s">
        <v>69</v>
      </c>
      <c r="C30">
        <v>4059</v>
      </c>
      <c r="D30">
        <v>13849.308000000001</v>
      </c>
      <c r="E30">
        <v>1.1166995645863571</v>
      </c>
    </row>
    <row r="31" spans="1:5" x14ac:dyDescent="0.25">
      <c r="A31" t="s">
        <v>35</v>
      </c>
      <c r="B31" t="s">
        <v>69</v>
      </c>
      <c r="C31">
        <v>6186.4285714285716</v>
      </c>
      <c r="D31">
        <v>21108.094285714291</v>
      </c>
      <c r="E31">
        <v>1.701991153500588</v>
      </c>
    </row>
    <row r="32" spans="1:5" x14ac:dyDescent="0.25">
      <c r="A32" t="s">
        <v>36</v>
      </c>
      <c r="B32" t="s">
        <v>69</v>
      </c>
      <c r="C32">
        <v>6975</v>
      </c>
      <c r="D32">
        <v>23798.7</v>
      </c>
      <c r="E32">
        <v>1.918940493468795</v>
      </c>
    </row>
    <row r="33" spans="1:5" x14ac:dyDescent="0.25">
      <c r="A33" t="s">
        <v>37</v>
      </c>
      <c r="B33" t="s">
        <v>69</v>
      </c>
      <c r="C33">
        <v>7814.1379310344828</v>
      </c>
      <c r="D33">
        <v>26661.83862068965</v>
      </c>
      <c r="E33">
        <v>2.1498015336792169</v>
      </c>
    </row>
    <row r="34" spans="1:5" x14ac:dyDescent="0.25">
      <c r="A34" t="s">
        <v>38</v>
      </c>
      <c r="B34" t="s">
        <v>69</v>
      </c>
      <c r="C34">
        <v>6517</v>
      </c>
      <c r="D34">
        <v>22236.004000000001</v>
      </c>
      <c r="E34">
        <v>1.792936945653927</v>
      </c>
    </row>
    <row r="35" spans="1:5" x14ac:dyDescent="0.25">
      <c r="A35" t="s">
        <v>39</v>
      </c>
      <c r="B35" t="s">
        <v>69</v>
      </c>
      <c r="C35">
        <v>5628</v>
      </c>
      <c r="D35">
        <v>19202.736000000001</v>
      </c>
      <c r="E35">
        <v>1.5483580067731011</v>
      </c>
    </row>
    <row r="36" spans="1:5" x14ac:dyDescent="0.25">
      <c r="A36" t="s">
        <v>40</v>
      </c>
      <c r="B36" t="s">
        <v>69</v>
      </c>
      <c r="C36">
        <v>5842.1052631578941</v>
      </c>
      <c r="D36">
        <v>19933.263157894729</v>
      </c>
      <c r="E36">
        <v>1.607261986606574</v>
      </c>
    </row>
    <row r="37" spans="1:5" x14ac:dyDescent="0.25">
      <c r="A37" t="s">
        <v>41</v>
      </c>
      <c r="B37" t="s">
        <v>69</v>
      </c>
      <c r="C37">
        <v>4694</v>
      </c>
      <c r="D37">
        <v>16015.928</v>
      </c>
      <c r="E37">
        <v>1.29139880664409</v>
      </c>
    </row>
    <row r="38" spans="1:5" x14ac:dyDescent="0.25">
      <c r="A38" t="s">
        <v>42</v>
      </c>
      <c r="B38" t="s">
        <v>69</v>
      </c>
      <c r="C38">
        <v>5354</v>
      </c>
      <c r="D38">
        <v>18267.848000000002</v>
      </c>
      <c r="E38">
        <v>1.4729759716174811</v>
      </c>
    </row>
    <row r="39" spans="1:5" x14ac:dyDescent="0.25">
      <c r="A39" t="s">
        <v>43</v>
      </c>
      <c r="B39" t="s">
        <v>69</v>
      </c>
      <c r="C39">
        <v>5181.12</v>
      </c>
      <c r="D39">
        <v>17677.98144</v>
      </c>
      <c r="E39">
        <v>1.425413759071118</v>
      </c>
    </row>
    <row r="40" spans="1:5" x14ac:dyDescent="0.25">
      <c r="A40" t="s">
        <v>44</v>
      </c>
      <c r="B40" t="s">
        <v>69</v>
      </c>
      <c r="C40">
        <v>5061.5517241379312</v>
      </c>
      <c r="D40">
        <v>17270.014482758619</v>
      </c>
      <c r="E40">
        <v>1.3925185036896159</v>
      </c>
    </row>
    <row r="41" spans="1:5" x14ac:dyDescent="0.25">
      <c r="A41" t="s">
        <v>45</v>
      </c>
      <c r="B41" t="s">
        <v>69</v>
      </c>
      <c r="C41">
        <v>4841</v>
      </c>
      <c r="D41">
        <v>16517.491999999998</v>
      </c>
      <c r="E41">
        <v>1.331840993388163</v>
      </c>
    </row>
    <row r="42" spans="1:5" x14ac:dyDescent="0.25">
      <c r="A42" t="s">
        <v>46</v>
      </c>
      <c r="B42" t="s">
        <v>69</v>
      </c>
      <c r="C42">
        <v>5234</v>
      </c>
      <c r="D42">
        <v>17858.407999999999</v>
      </c>
      <c r="E42">
        <v>1.4399619416223191</v>
      </c>
    </row>
    <row r="43" spans="1:5" x14ac:dyDescent="0.25">
      <c r="A43" t="s">
        <v>47</v>
      </c>
      <c r="B43" t="s">
        <v>69</v>
      </c>
      <c r="C43">
        <v>7552</v>
      </c>
      <c r="D43">
        <v>25767.423999999999</v>
      </c>
      <c r="E43">
        <v>2.0776829543622002</v>
      </c>
    </row>
    <row r="44" spans="1:5" x14ac:dyDescent="0.25">
      <c r="A44" t="s">
        <v>48</v>
      </c>
      <c r="B44" t="s">
        <v>69</v>
      </c>
      <c r="C44">
        <v>7670</v>
      </c>
      <c r="D44">
        <v>26170.04</v>
      </c>
      <c r="E44">
        <v>2.1101467505241089</v>
      </c>
    </row>
    <row r="45" spans="1:5" x14ac:dyDescent="0.25">
      <c r="A45" t="s">
        <v>49</v>
      </c>
      <c r="B45" t="s">
        <v>69</v>
      </c>
      <c r="C45">
        <v>8700.6666666666679</v>
      </c>
      <c r="D45">
        <v>29686.67466666667</v>
      </c>
      <c r="E45">
        <v>2.3937005859270011</v>
      </c>
    </row>
    <row r="46" spans="1:5" x14ac:dyDescent="0.25">
      <c r="A46" t="s">
        <v>50</v>
      </c>
      <c r="B46" t="s">
        <v>69</v>
      </c>
      <c r="C46">
        <v>8004</v>
      </c>
      <c r="D46">
        <v>27309.648000000001</v>
      </c>
      <c r="E46">
        <v>2.2020358006773102</v>
      </c>
    </row>
    <row r="47" spans="1:5" x14ac:dyDescent="0.25">
      <c r="A47" t="s">
        <v>51</v>
      </c>
      <c r="B47" t="s">
        <v>69</v>
      </c>
      <c r="C47">
        <v>6679</v>
      </c>
      <c r="D47">
        <v>22788.748</v>
      </c>
      <c r="E47">
        <v>1.8375058861473961</v>
      </c>
    </row>
    <row r="48" spans="1:5" x14ac:dyDescent="0.25">
      <c r="A48" t="s">
        <v>52</v>
      </c>
      <c r="B48" t="s">
        <v>69</v>
      </c>
      <c r="C48">
        <v>4800</v>
      </c>
      <c r="D48">
        <v>16377.6</v>
      </c>
      <c r="E48">
        <v>1.320561199806483</v>
      </c>
    </row>
    <row r="49" spans="1:5" x14ac:dyDescent="0.25">
      <c r="A49" t="s">
        <v>53</v>
      </c>
      <c r="B49" t="s">
        <v>69</v>
      </c>
      <c r="C49">
        <v>4150</v>
      </c>
      <c r="D49">
        <v>14159.8</v>
      </c>
      <c r="E49">
        <v>1.1417352039993549</v>
      </c>
    </row>
    <row r="50" spans="1:5" x14ac:dyDescent="0.25">
      <c r="A50" t="s">
        <v>54</v>
      </c>
      <c r="B50" t="s">
        <v>69</v>
      </c>
      <c r="C50">
        <v>4526</v>
      </c>
      <c r="D50">
        <v>15442.712</v>
      </c>
      <c r="E50">
        <v>1.245179164650863</v>
      </c>
    </row>
    <row r="51" spans="1:5" x14ac:dyDescent="0.25">
      <c r="A51" t="s">
        <v>55</v>
      </c>
      <c r="B51" t="s">
        <v>69</v>
      </c>
      <c r="C51">
        <v>4424</v>
      </c>
      <c r="D51">
        <v>15094.688</v>
      </c>
      <c r="E51">
        <v>1.2171172391549749</v>
      </c>
    </row>
    <row r="52" spans="1:5" x14ac:dyDescent="0.25">
      <c r="A52" t="s">
        <v>56</v>
      </c>
      <c r="B52" t="s">
        <v>69</v>
      </c>
      <c r="C52">
        <v>4681</v>
      </c>
      <c r="D52">
        <v>15971.572</v>
      </c>
      <c r="E52">
        <v>1.287822286727947</v>
      </c>
    </row>
    <row r="53" spans="1:5" x14ac:dyDescent="0.25">
      <c r="A53" t="s">
        <v>57</v>
      </c>
      <c r="B53" t="s">
        <v>69</v>
      </c>
      <c r="C53">
        <v>4380</v>
      </c>
      <c r="D53">
        <v>14944.56</v>
      </c>
      <c r="E53">
        <v>1.205012094823416</v>
      </c>
    </row>
    <row r="54" spans="1:5" x14ac:dyDescent="0.25">
      <c r="A54" t="s">
        <v>58</v>
      </c>
      <c r="B54" t="s">
        <v>69</v>
      </c>
      <c r="C54">
        <v>4588</v>
      </c>
      <c r="D54">
        <v>15654.255999999999</v>
      </c>
      <c r="E54">
        <v>1.2622364134816959</v>
      </c>
    </row>
    <row r="55" spans="1:5" x14ac:dyDescent="0.25">
      <c r="A55" t="s">
        <v>59</v>
      </c>
      <c r="B55" t="s">
        <v>69</v>
      </c>
      <c r="C55">
        <v>6360</v>
      </c>
      <c r="D55">
        <v>21700.32</v>
      </c>
      <c r="E55">
        <v>1.74974358974359</v>
      </c>
    </row>
    <row r="56" spans="1:5" x14ac:dyDescent="0.25">
      <c r="A56" t="s">
        <v>60</v>
      </c>
      <c r="B56" t="s">
        <v>69</v>
      </c>
      <c r="C56">
        <v>6572</v>
      </c>
      <c r="D56">
        <v>22423.664000000001</v>
      </c>
      <c r="E56">
        <v>1.808068376068376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55"/>
  <sheetViews>
    <sheetView workbookViewId="0"/>
  </sheetViews>
  <sheetFormatPr defaultRowHeight="15" x14ac:dyDescent="0.25"/>
  <sheetData>
    <row r="1" spans="1:7" x14ac:dyDescent="0.25">
      <c r="A1" s="1" t="s">
        <v>0</v>
      </c>
      <c r="B1" s="1" t="s">
        <v>1</v>
      </c>
      <c r="C1" s="1" t="s">
        <v>3</v>
      </c>
      <c r="D1" s="1" t="s">
        <v>70</v>
      </c>
      <c r="E1" s="1" t="s">
        <v>71</v>
      </c>
      <c r="F1" s="1" t="s">
        <v>4</v>
      </c>
      <c r="G1" s="1" t="s">
        <v>5</v>
      </c>
    </row>
    <row r="2" spans="1:7" x14ac:dyDescent="0.25">
      <c r="A2" t="s">
        <v>6</v>
      </c>
      <c r="B2" t="s">
        <v>72</v>
      </c>
      <c r="C2">
        <v>33976</v>
      </c>
      <c r="D2">
        <v>86304</v>
      </c>
    </row>
    <row r="3" spans="1:7" x14ac:dyDescent="0.25">
      <c r="A3" t="s">
        <v>7</v>
      </c>
      <c r="B3" t="s">
        <v>72</v>
      </c>
      <c r="C3">
        <v>31333</v>
      </c>
      <c r="D3">
        <v>67984</v>
      </c>
    </row>
    <row r="4" spans="1:7" x14ac:dyDescent="0.25">
      <c r="A4" t="s">
        <v>8</v>
      </c>
      <c r="B4" t="s">
        <v>72</v>
      </c>
      <c r="C4">
        <v>31525.892857142859</v>
      </c>
      <c r="D4">
        <v>77699.285714285725</v>
      </c>
      <c r="E4">
        <v>0</v>
      </c>
      <c r="F4">
        <v>107644.0457142857</v>
      </c>
      <c r="G4">
        <v>1.547521466873959</v>
      </c>
    </row>
    <row r="5" spans="1:7" x14ac:dyDescent="0.25">
      <c r="A5" t="s">
        <v>9</v>
      </c>
      <c r="B5" t="s">
        <v>72</v>
      </c>
      <c r="C5">
        <v>30345</v>
      </c>
      <c r="D5">
        <v>66820</v>
      </c>
      <c r="E5">
        <v>0</v>
      </c>
      <c r="F5">
        <v>103603.96</v>
      </c>
      <c r="G5">
        <v>1.4894400437039059</v>
      </c>
    </row>
    <row r="6" spans="1:7" x14ac:dyDescent="0.25">
      <c r="A6" t="s">
        <v>10</v>
      </c>
      <c r="B6" t="s">
        <v>72</v>
      </c>
      <c r="C6">
        <v>26180.074074074069</v>
      </c>
      <c r="D6">
        <v>9973.4482758620688</v>
      </c>
      <c r="E6">
        <v>0</v>
      </c>
      <c r="F6">
        <v>89336.386189016601</v>
      </c>
      <c r="G6">
        <v>1.284325338044201</v>
      </c>
    </row>
    <row r="7" spans="1:7" x14ac:dyDescent="0.25">
      <c r="A7" t="s">
        <v>11</v>
      </c>
      <c r="B7" t="s">
        <v>72</v>
      </c>
      <c r="C7">
        <v>32602.5</v>
      </c>
      <c r="D7">
        <v>7242.8571428571422</v>
      </c>
      <c r="E7">
        <v>0</v>
      </c>
      <c r="F7">
        <v>111246.9728571429</v>
      </c>
      <c r="G7">
        <v>1.599318173883219</v>
      </c>
    </row>
    <row r="8" spans="1:7" x14ac:dyDescent="0.25">
      <c r="A8" t="s">
        <v>12</v>
      </c>
      <c r="B8" t="s">
        <v>72</v>
      </c>
      <c r="C8">
        <v>48095.917293234394</v>
      </c>
      <c r="D8">
        <v>7448.5714285690337</v>
      </c>
      <c r="E8">
        <v>0</v>
      </c>
      <c r="F8">
        <v>164110.7183759443</v>
      </c>
      <c r="G8">
        <v>2.3593024393097131</v>
      </c>
    </row>
    <row r="9" spans="1:7" x14ac:dyDescent="0.25">
      <c r="A9" t="s">
        <v>13</v>
      </c>
      <c r="B9" t="s">
        <v>72</v>
      </c>
      <c r="C9">
        <v>46074.119047619177</v>
      </c>
      <c r="D9">
        <v>6180.7142857140861</v>
      </c>
      <c r="E9">
        <v>0</v>
      </c>
      <c r="F9">
        <v>157211.07490476241</v>
      </c>
      <c r="G9">
        <v>2.260111199194387</v>
      </c>
    </row>
    <row r="10" spans="1:7" x14ac:dyDescent="0.25">
      <c r="A10" t="s">
        <v>14</v>
      </c>
      <c r="B10" t="s">
        <v>72</v>
      </c>
      <c r="C10">
        <v>34818.260869565223</v>
      </c>
      <c r="D10">
        <v>6621.4285714285716</v>
      </c>
      <c r="E10">
        <v>0</v>
      </c>
      <c r="F10">
        <v>118806.52751552789</v>
      </c>
      <c r="G10">
        <v>1.707996485221581</v>
      </c>
    </row>
    <row r="11" spans="1:7" x14ac:dyDescent="0.25">
      <c r="A11" t="s">
        <v>15</v>
      </c>
      <c r="B11" t="s">
        <v>72</v>
      </c>
      <c r="C11">
        <v>32948.866666666661</v>
      </c>
      <c r="D11">
        <v>13123.33333333333</v>
      </c>
      <c r="E11">
        <v>0</v>
      </c>
      <c r="F11">
        <v>112434.65640000001</v>
      </c>
      <c r="G11">
        <v>1.616392650843169</v>
      </c>
    </row>
    <row r="12" spans="1:7" x14ac:dyDescent="0.25">
      <c r="A12" t="s">
        <v>16</v>
      </c>
      <c r="B12" t="s">
        <v>72</v>
      </c>
      <c r="C12">
        <v>33076.363636363632</v>
      </c>
      <c r="D12">
        <v>36750</v>
      </c>
      <c r="E12">
        <v>0</v>
      </c>
      <c r="F12">
        <v>112893.3027272727</v>
      </c>
      <c r="G12">
        <v>1.622986281103419</v>
      </c>
    </row>
    <row r="13" spans="1:7" x14ac:dyDescent="0.25">
      <c r="A13" t="s">
        <v>17</v>
      </c>
      <c r="B13" t="s">
        <v>72</v>
      </c>
      <c r="C13">
        <v>32805.75</v>
      </c>
      <c r="D13">
        <v>16347.33333333333</v>
      </c>
      <c r="E13">
        <v>0</v>
      </c>
      <c r="F13">
        <v>111949.56633333331</v>
      </c>
      <c r="G13">
        <v>1.6094188578520869</v>
      </c>
    </row>
    <row r="14" spans="1:7" x14ac:dyDescent="0.25">
      <c r="A14" t="s">
        <v>18</v>
      </c>
      <c r="B14" t="s">
        <v>72</v>
      </c>
      <c r="C14">
        <v>31760.533333333329</v>
      </c>
      <c r="D14">
        <v>27108.96551724138</v>
      </c>
      <c r="E14">
        <v>0</v>
      </c>
      <c r="F14">
        <v>108394.0486988506</v>
      </c>
      <c r="G14">
        <v>1.55830372344126</v>
      </c>
    </row>
    <row r="15" spans="1:7" x14ac:dyDescent="0.25">
      <c r="A15" t="s">
        <v>19</v>
      </c>
      <c r="B15" t="s">
        <v>72</v>
      </c>
      <c r="C15">
        <v>27819.75</v>
      </c>
      <c r="D15">
        <v>25513.599999999999</v>
      </c>
      <c r="E15">
        <v>0</v>
      </c>
      <c r="F15">
        <v>94946.500599999999</v>
      </c>
      <c r="G15">
        <v>1.364977941028479</v>
      </c>
    </row>
    <row r="16" spans="1:7" x14ac:dyDescent="0.25">
      <c r="A16" t="s">
        <v>20</v>
      </c>
      <c r="B16" t="s">
        <v>72</v>
      </c>
      <c r="C16">
        <v>30022</v>
      </c>
      <c r="D16">
        <v>35680</v>
      </c>
      <c r="E16">
        <v>0</v>
      </c>
      <c r="F16">
        <v>102470.74400000001</v>
      </c>
      <c r="G16">
        <v>1.473148607656809</v>
      </c>
    </row>
    <row r="17" spans="1:7" x14ac:dyDescent="0.25">
      <c r="A17" t="s">
        <v>21</v>
      </c>
      <c r="B17" t="s">
        <v>72</v>
      </c>
      <c r="C17">
        <v>28606.956521739128</v>
      </c>
      <c r="D17">
        <v>22061.538461538461</v>
      </c>
      <c r="E17">
        <v>0</v>
      </c>
      <c r="F17">
        <v>97628.997190635448</v>
      </c>
      <c r="G17">
        <v>1.403542276206321</v>
      </c>
    </row>
    <row r="18" spans="1:7" x14ac:dyDescent="0.25">
      <c r="A18" t="s">
        <v>22</v>
      </c>
      <c r="B18" t="s">
        <v>72</v>
      </c>
      <c r="C18">
        <v>25894.92</v>
      </c>
      <c r="D18">
        <v>17968.518518518518</v>
      </c>
      <c r="E18">
        <v>0</v>
      </c>
      <c r="F18">
        <v>88371.435558518526</v>
      </c>
      <c r="G18">
        <v>1.2704529328845799</v>
      </c>
    </row>
    <row r="19" spans="1:7" x14ac:dyDescent="0.25">
      <c r="A19" t="s">
        <v>23</v>
      </c>
      <c r="B19" t="s">
        <v>72</v>
      </c>
      <c r="C19">
        <v>29770</v>
      </c>
      <c r="D19">
        <v>4875</v>
      </c>
      <c r="E19">
        <v>0</v>
      </c>
      <c r="F19">
        <v>101580.11500000001</v>
      </c>
      <c r="G19">
        <v>1.460344671430009</v>
      </c>
    </row>
    <row r="20" spans="1:7" x14ac:dyDescent="0.25">
      <c r="A20" t="s">
        <v>24</v>
      </c>
      <c r="B20" t="s">
        <v>72</v>
      </c>
      <c r="C20">
        <v>48962.777777777766</v>
      </c>
      <c r="D20">
        <v>3290</v>
      </c>
      <c r="E20">
        <v>0</v>
      </c>
      <c r="F20">
        <v>167064.28777777779</v>
      </c>
      <c r="G20">
        <v>2.4017637944446841</v>
      </c>
    </row>
    <row r="21" spans="1:7" x14ac:dyDescent="0.25">
      <c r="A21" t="s">
        <v>25</v>
      </c>
      <c r="B21" t="s">
        <v>72</v>
      </c>
      <c r="C21">
        <v>45999.571428571428</v>
      </c>
      <c r="D21">
        <v>2839.6</v>
      </c>
      <c r="E21">
        <v>0</v>
      </c>
      <c r="F21">
        <v>156953.3773142857</v>
      </c>
      <c r="G21">
        <v>2.256406465220687</v>
      </c>
    </row>
    <row r="22" spans="1:7" x14ac:dyDescent="0.25">
      <c r="A22" t="s">
        <v>26</v>
      </c>
      <c r="B22" t="s">
        <v>72</v>
      </c>
      <c r="C22">
        <v>39152.399999999987</v>
      </c>
      <c r="D22">
        <v>3321.4285714285711</v>
      </c>
      <c r="E22">
        <v>0</v>
      </c>
      <c r="F22">
        <v>133591.31022857141</v>
      </c>
      <c r="G22">
        <v>1.920546733400011</v>
      </c>
    </row>
    <row r="23" spans="1:7" x14ac:dyDescent="0.25">
      <c r="A23" t="s">
        <v>27</v>
      </c>
      <c r="B23" t="s">
        <v>72</v>
      </c>
      <c r="C23">
        <v>30066.678571428569</v>
      </c>
      <c r="D23">
        <v>17392.068965517239</v>
      </c>
      <c r="E23">
        <v>0</v>
      </c>
      <c r="F23">
        <v>102604.8993546798</v>
      </c>
      <c r="G23">
        <v>1.475077263253926</v>
      </c>
    </row>
    <row r="24" spans="1:7" x14ac:dyDescent="0.25">
      <c r="A24" t="s">
        <v>28</v>
      </c>
      <c r="B24" t="s">
        <v>72</v>
      </c>
      <c r="C24">
        <v>29221.200000000001</v>
      </c>
      <c r="D24">
        <v>35400</v>
      </c>
      <c r="E24">
        <v>0</v>
      </c>
      <c r="F24">
        <v>99738.134399999981</v>
      </c>
      <c r="G24">
        <v>1.4338638335801259</v>
      </c>
    </row>
    <row r="25" spans="1:7" x14ac:dyDescent="0.25">
      <c r="A25" t="s">
        <v>29</v>
      </c>
      <c r="B25" t="s">
        <v>72</v>
      </c>
      <c r="C25">
        <v>26398.222222222219</v>
      </c>
      <c r="D25">
        <v>12836.296296296299</v>
      </c>
      <c r="E25">
        <v>0</v>
      </c>
      <c r="F25">
        <v>90083.570518518522</v>
      </c>
      <c r="G25">
        <v>1.2950670728233371</v>
      </c>
    </row>
    <row r="26" spans="1:7" x14ac:dyDescent="0.25">
      <c r="A26" t="s">
        <v>30</v>
      </c>
      <c r="B26" t="s">
        <v>72</v>
      </c>
      <c r="C26">
        <v>26183.518518518518</v>
      </c>
      <c r="D26">
        <v>36387.586206896551</v>
      </c>
      <c r="E26">
        <v>0</v>
      </c>
      <c r="F26">
        <v>89374.552771392075</v>
      </c>
      <c r="G26">
        <v>1.2848740317053451</v>
      </c>
    </row>
    <row r="27" spans="1:7" x14ac:dyDescent="0.25">
      <c r="A27" t="s">
        <v>31</v>
      </c>
      <c r="B27" t="s">
        <v>72</v>
      </c>
      <c r="C27">
        <v>26043.705882352941</v>
      </c>
      <c r="D27">
        <v>29162.400000000001</v>
      </c>
      <c r="E27">
        <v>0</v>
      </c>
      <c r="F27">
        <v>88890.286870588228</v>
      </c>
      <c r="G27">
        <v>1.2779120871574949</v>
      </c>
    </row>
    <row r="28" spans="1:7" x14ac:dyDescent="0.25">
      <c r="A28" t="s">
        <v>32</v>
      </c>
      <c r="B28" t="s">
        <v>72</v>
      </c>
      <c r="C28">
        <v>28166.172413793109</v>
      </c>
      <c r="D28">
        <v>32036.896551724141</v>
      </c>
      <c r="E28">
        <v>0</v>
      </c>
      <c r="F28">
        <v>96135.017172413805</v>
      </c>
      <c r="G28">
        <v>1.3820643938586501</v>
      </c>
    </row>
    <row r="29" spans="1:7" x14ac:dyDescent="0.25">
      <c r="A29" t="s">
        <v>33</v>
      </c>
      <c r="B29" t="s">
        <v>72</v>
      </c>
      <c r="C29">
        <v>29365.555555555551</v>
      </c>
      <c r="D29">
        <v>23978.571428571431</v>
      </c>
      <c r="E29">
        <v>0</v>
      </c>
      <c r="F29">
        <v>100219.2541269841</v>
      </c>
      <c r="G29">
        <v>1.44078054783686</v>
      </c>
    </row>
    <row r="30" spans="1:7" x14ac:dyDescent="0.25">
      <c r="A30" t="s">
        <v>34</v>
      </c>
      <c r="B30" t="s">
        <v>72</v>
      </c>
      <c r="C30">
        <v>29087</v>
      </c>
      <c r="D30">
        <v>14440</v>
      </c>
      <c r="E30">
        <v>0</v>
      </c>
      <c r="F30">
        <v>99259.284</v>
      </c>
      <c r="G30">
        <v>1.426979743814603</v>
      </c>
    </row>
    <row r="31" spans="1:7" x14ac:dyDescent="0.25">
      <c r="A31" t="s">
        <v>35</v>
      </c>
      <c r="B31" t="s">
        <v>72</v>
      </c>
      <c r="C31">
        <v>20552.142857142859</v>
      </c>
      <c r="D31">
        <v>2217.8571428571431</v>
      </c>
      <c r="E31">
        <v>0</v>
      </c>
      <c r="F31">
        <v>70126.129285714269</v>
      </c>
      <c r="G31">
        <v>1.008153212175481</v>
      </c>
    </row>
    <row r="32" spans="1:7" x14ac:dyDescent="0.25">
      <c r="A32" t="s">
        <v>37</v>
      </c>
      <c r="B32" t="s">
        <v>72</v>
      </c>
      <c r="C32">
        <v>40766.722222222234</v>
      </c>
      <c r="D32">
        <v>1756.666666666667</v>
      </c>
      <c r="E32">
        <v>0</v>
      </c>
      <c r="F32">
        <v>139097.8128888889</v>
      </c>
      <c r="G32">
        <v>1.9997097843397531</v>
      </c>
    </row>
    <row r="33" spans="1:7" x14ac:dyDescent="0.25">
      <c r="A33" t="s">
        <v>38</v>
      </c>
      <c r="B33" t="s">
        <v>72</v>
      </c>
      <c r="C33">
        <v>30914</v>
      </c>
      <c r="D33">
        <v>2380</v>
      </c>
      <c r="E33">
        <v>0</v>
      </c>
      <c r="F33">
        <v>105480.948</v>
      </c>
      <c r="G33">
        <v>1.5164241579091129</v>
      </c>
    </row>
    <row r="34" spans="1:7" x14ac:dyDescent="0.25">
      <c r="A34" t="s">
        <v>39</v>
      </c>
      <c r="B34" t="s">
        <v>72</v>
      </c>
      <c r="C34">
        <v>33799.300000000003</v>
      </c>
      <c r="D34">
        <v>20250</v>
      </c>
      <c r="E34">
        <v>0</v>
      </c>
      <c r="F34">
        <v>115343.4616</v>
      </c>
      <c r="G34">
        <v>1.658210463060136</v>
      </c>
    </row>
    <row r="35" spans="1:7" x14ac:dyDescent="0.25">
      <c r="A35" t="s">
        <v>40</v>
      </c>
      <c r="B35" t="s">
        <v>72</v>
      </c>
      <c r="C35">
        <v>35696.842105263153</v>
      </c>
      <c r="D35">
        <v>16178.571428571429</v>
      </c>
      <c r="E35">
        <v>0</v>
      </c>
      <c r="F35">
        <v>121813.8038345864</v>
      </c>
      <c r="G35">
        <v>1.75122994629863</v>
      </c>
    </row>
    <row r="36" spans="1:7" x14ac:dyDescent="0.25">
      <c r="A36" t="s">
        <v>41</v>
      </c>
      <c r="B36" t="s">
        <v>72</v>
      </c>
      <c r="C36">
        <v>29510</v>
      </c>
      <c r="D36">
        <v>42510</v>
      </c>
      <c r="E36">
        <v>0</v>
      </c>
      <c r="F36">
        <v>100730.63</v>
      </c>
      <c r="G36">
        <v>1.4481322330683299</v>
      </c>
    </row>
    <row r="37" spans="1:7" x14ac:dyDescent="0.25">
      <c r="A37" t="s">
        <v>42</v>
      </c>
      <c r="B37" t="s">
        <v>72</v>
      </c>
      <c r="C37">
        <v>27725</v>
      </c>
      <c r="D37">
        <v>47060</v>
      </c>
      <c r="E37">
        <v>0</v>
      </c>
      <c r="F37">
        <v>94644.76</v>
      </c>
      <c r="G37">
        <v>1.360640032202878</v>
      </c>
    </row>
    <row r="38" spans="1:7" x14ac:dyDescent="0.25">
      <c r="A38" t="s">
        <v>43</v>
      </c>
      <c r="B38" t="s">
        <v>72</v>
      </c>
      <c r="C38">
        <v>30437.119999999999</v>
      </c>
      <c r="D38">
        <v>46372.307692307702</v>
      </c>
      <c r="E38">
        <v>0</v>
      </c>
      <c r="F38">
        <v>103897.8257476923</v>
      </c>
      <c r="G38">
        <v>1.49366474140934</v>
      </c>
    </row>
    <row r="39" spans="1:7" x14ac:dyDescent="0.25">
      <c r="A39" t="s">
        <v>44</v>
      </c>
      <c r="B39" t="s">
        <v>72</v>
      </c>
      <c r="C39">
        <v>31518.448275862069</v>
      </c>
      <c r="D39">
        <v>28733.793103448279</v>
      </c>
      <c r="E39">
        <v>0</v>
      </c>
      <c r="F39">
        <v>107569.6793103448</v>
      </c>
      <c r="G39">
        <v>1.546452354265369</v>
      </c>
    </row>
    <row r="40" spans="1:7" x14ac:dyDescent="0.25">
      <c r="A40" t="s">
        <v>45</v>
      </c>
      <c r="B40" t="s">
        <v>72</v>
      </c>
      <c r="C40">
        <v>29923</v>
      </c>
      <c r="D40">
        <v>17930</v>
      </c>
      <c r="E40">
        <v>0</v>
      </c>
      <c r="F40">
        <v>102115.20600000001</v>
      </c>
      <c r="G40">
        <v>1.4680372920829801</v>
      </c>
    </row>
    <row r="41" spans="1:7" x14ac:dyDescent="0.25">
      <c r="A41" t="s">
        <v>46</v>
      </c>
      <c r="B41" t="s">
        <v>72</v>
      </c>
      <c r="C41">
        <v>22098</v>
      </c>
      <c r="D41">
        <v>9580</v>
      </c>
      <c r="E41">
        <v>0</v>
      </c>
      <c r="F41">
        <v>75407.956000000006</v>
      </c>
      <c r="G41">
        <v>1.0840862577092829</v>
      </c>
    </row>
    <row r="42" spans="1:7" x14ac:dyDescent="0.25">
      <c r="A42" t="s">
        <v>47</v>
      </c>
      <c r="B42" t="s">
        <v>72</v>
      </c>
      <c r="C42">
        <v>11790</v>
      </c>
      <c r="D42">
        <v>900</v>
      </c>
      <c r="E42">
        <v>0</v>
      </c>
      <c r="F42">
        <v>40228.379999999997</v>
      </c>
      <c r="G42">
        <v>0.57833465115944738</v>
      </c>
    </row>
    <row r="43" spans="1:7" x14ac:dyDescent="0.25">
      <c r="A43" t="s">
        <v>48</v>
      </c>
      <c r="B43" t="s">
        <v>72</v>
      </c>
    </row>
    <row r="44" spans="1:7" x14ac:dyDescent="0.25">
      <c r="A44" t="s">
        <v>49</v>
      </c>
      <c r="B44" t="s">
        <v>72</v>
      </c>
    </row>
    <row r="45" spans="1:7" x14ac:dyDescent="0.25">
      <c r="A45" t="s">
        <v>50</v>
      </c>
      <c r="B45" t="s">
        <v>72</v>
      </c>
    </row>
    <row r="46" spans="1:7" x14ac:dyDescent="0.25">
      <c r="A46" t="s">
        <v>51</v>
      </c>
      <c r="B46" t="s">
        <v>72</v>
      </c>
      <c r="D46">
        <v>0</v>
      </c>
      <c r="E46">
        <v>0</v>
      </c>
    </row>
    <row r="47" spans="1:7" x14ac:dyDescent="0.25">
      <c r="A47" t="s">
        <v>52</v>
      </c>
      <c r="B47" t="s">
        <v>72</v>
      </c>
    </row>
    <row r="48" spans="1:7" x14ac:dyDescent="0.25">
      <c r="A48" t="s">
        <v>53</v>
      </c>
      <c r="B48" t="s">
        <v>72</v>
      </c>
      <c r="D48">
        <v>0</v>
      </c>
      <c r="E48">
        <v>0</v>
      </c>
    </row>
    <row r="49" spans="1:5" x14ac:dyDescent="0.25">
      <c r="A49" t="s">
        <v>54</v>
      </c>
      <c r="B49" t="s">
        <v>72</v>
      </c>
      <c r="D49">
        <v>0</v>
      </c>
      <c r="E49">
        <v>0</v>
      </c>
    </row>
    <row r="50" spans="1:5" x14ac:dyDescent="0.25">
      <c r="A50" t="s">
        <v>55</v>
      </c>
      <c r="B50" t="s">
        <v>72</v>
      </c>
      <c r="D50">
        <v>0</v>
      </c>
      <c r="E50">
        <v>0</v>
      </c>
    </row>
    <row r="51" spans="1:5" x14ac:dyDescent="0.25">
      <c r="A51" t="s">
        <v>56</v>
      </c>
      <c r="B51" t="s">
        <v>72</v>
      </c>
      <c r="D51">
        <v>0</v>
      </c>
      <c r="E51">
        <v>0</v>
      </c>
    </row>
    <row r="52" spans="1:5" x14ac:dyDescent="0.25">
      <c r="A52" t="s">
        <v>57</v>
      </c>
      <c r="B52" t="s">
        <v>72</v>
      </c>
      <c r="E52">
        <v>0</v>
      </c>
    </row>
    <row r="53" spans="1:5" x14ac:dyDescent="0.25">
      <c r="A53" t="s">
        <v>58</v>
      </c>
      <c r="B53" t="s">
        <v>72</v>
      </c>
      <c r="E53">
        <v>0</v>
      </c>
    </row>
    <row r="54" spans="1:5" x14ac:dyDescent="0.25">
      <c r="A54" t="s">
        <v>59</v>
      </c>
      <c r="B54" t="s">
        <v>72</v>
      </c>
      <c r="D54">
        <v>0</v>
      </c>
      <c r="E54">
        <v>0</v>
      </c>
    </row>
    <row r="55" spans="1:5" x14ac:dyDescent="0.25">
      <c r="A55" t="s">
        <v>60</v>
      </c>
      <c r="B55" t="s">
        <v>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6"/>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73</v>
      </c>
      <c r="C2">
        <v>3204.0714285714289</v>
      </c>
      <c r="D2">
        <v>10932.29171428571</v>
      </c>
      <c r="E2">
        <v>0.59544072517896052</v>
      </c>
    </row>
    <row r="3" spans="1:5" x14ac:dyDescent="0.25">
      <c r="A3" t="s">
        <v>7</v>
      </c>
      <c r="B3" t="s">
        <v>73</v>
      </c>
      <c r="C3">
        <v>2852</v>
      </c>
      <c r="D3">
        <v>9731.0239999999994</v>
      </c>
      <c r="E3">
        <v>0.53001220043572983</v>
      </c>
    </row>
    <row r="4" spans="1:5" x14ac:dyDescent="0.25">
      <c r="A4" t="s">
        <v>8</v>
      </c>
      <c r="B4" t="s">
        <v>73</v>
      </c>
      <c r="C4">
        <v>2721.3571428571431</v>
      </c>
      <c r="D4">
        <v>9285.2705714285712</v>
      </c>
      <c r="E4">
        <v>0.50573369125427947</v>
      </c>
    </row>
    <row r="5" spans="1:5" x14ac:dyDescent="0.25">
      <c r="A5" t="s">
        <v>9</v>
      </c>
      <c r="B5" t="s">
        <v>73</v>
      </c>
      <c r="C5">
        <v>2744</v>
      </c>
      <c r="D5">
        <v>9362.5280000000002</v>
      </c>
      <c r="E5">
        <v>0.50994161220043577</v>
      </c>
    </row>
    <row r="6" spans="1:5" x14ac:dyDescent="0.25">
      <c r="A6" t="s">
        <v>10</v>
      </c>
      <c r="B6" t="s">
        <v>73</v>
      </c>
      <c r="C6">
        <v>2793.4444444444439</v>
      </c>
      <c r="D6">
        <v>9531.2324444444439</v>
      </c>
      <c r="E6">
        <v>0.51913030743161459</v>
      </c>
    </row>
    <row r="7" spans="1:5" x14ac:dyDescent="0.25">
      <c r="A7" t="s">
        <v>11</v>
      </c>
      <c r="B7" t="s">
        <v>73</v>
      </c>
      <c r="C7">
        <v>3822.5</v>
      </c>
      <c r="D7">
        <v>13042.37</v>
      </c>
      <c r="E7">
        <v>0.71036873638344222</v>
      </c>
    </row>
    <row r="8" spans="1:5" x14ac:dyDescent="0.25">
      <c r="A8" t="s">
        <v>12</v>
      </c>
      <c r="B8" t="s">
        <v>73</v>
      </c>
      <c r="C8">
        <v>4300.8571428570431</v>
      </c>
      <c r="D8">
        <v>14674.52457142823</v>
      </c>
      <c r="E8">
        <v>0.79926604419543734</v>
      </c>
    </row>
    <row r="9" spans="1:5" x14ac:dyDescent="0.25">
      <c r="A9" t="s">
        <v>13</v>
      </c>
      <c r="B9" t="s">
        <v>73</v>
      </c>
      <c r="C9">
        <v>4991.0714285714203</v>
      </c>
      <c r="D9">
        <v>17029.535714285681</v>
      </c>
      <c r="E9">
        <v>0.92753462496109396</v>
      </c>
    </row>
    <row r="10" spans="1:5" x14ac:dyDescent="0.25">
      <c r="A10" t="s">
        <v>14</v>
      </c>
      <c r="B10" t="s">
        <v>73</v>
      </c>
      <c r="C10">
        <v>4361.1111111111113</v>
      </c>
      <c r="D10">
        <v>14880.111111111109</v>
      </c>
      <c r="E10">
        <v>0.81046356814330667</v>
      </c>
    </row>
    <row r="11" spans="1:5" x14ac:dyDescent="0.25">
      <c r="A11" t="s">
        <v>15</v>
      </c>
      <c r="B11" t="s">
        <v>73</v>
      </c>
      <c r="C11">
        <v>3214.3125</v>
      </c>
      <c r="D11">
        <v>10967.23425</v>
      </c>
      <c r="E11">
        <v>0.59734391339869275</v>
      </c>
    </row>
    <row r="12" spans="1:5" x14ac:dyDescent="0.25">
      <c r="A12" t="s">
        <v>16</v>
      </c>
      <c r="B12" t="s">
        <v>73</v>
      </c>
      <c r="C12">
        <v>2978.181818181818</v>
      </c>
      <c r="D12">
        <v>10161.55636363636</v>
      </c>
      <c r="E12">
        <v>0.55346167557932258</v>
      </c>
    </row>
    <row r="13" spans="1:5" x14ac:dyDescent="0.25">
      <c r="A13" t="s">
        <v>17</v>
      </c>
      <c r="B13" t="s">
        <v>73</v>
      </c>
      <c r="C13">
        <v>2121.8092691620109</v>
      </c>
      <c r="D13">
        <v>7239.6132263807822</v>
      </c>
      <c r="E13">
        <v>0.39431444588130621</v>
      </c>
    </row>
    <row r="14" spans="1:5" x14ac:dyDescent="0.25">
      <c r="A14" t="s">
        <v>18</v>
      </c>
      <c r="B14" t="s">
        <v>73</v>
      </c>
      <c r="C14">
        <v>2503.8907308379999</v>
      </c>
      <c r="D14">
        <v>8543.2751736192567</v>
      </c>
      <c r="E14">
        <v>0.46531999856314032</v>
      </c>
    </row>
    <row r="15" spans="1:5" x14ac:dyDescent="0.25">
      <c r="A15" t="s">
        <v>19</v>
      </c>
      <c r="B15" t="s">
        <v>73</v>
      </c>
      <c r="C15">
        <v>2893.2959999999871</v>
      </c>
      <c r="D15">
        <v>9871.9259519999559</v>
      </c>
      <c r="E15">
        <v>0.5376865986928081</v>
      </c>
    </row>
    <row r="16" spans="1:5" x14ac:dyDescent="0.25">
      <c r="A16" t="s">
        <v>20</v>
      </c>
      <c r="B16" t="s">
        <v>73</v>
      </c>
      <c r="C16">
        <v>3325</v>
      </c>
      <c r="D16">
        <v>11344.9</v>
      </c>
      <c r="E16">
        <v>0.61791394335511984</v>
      </c>
    </row>
    <row r="17" spans="1:5" x14ac:dyDescent="0.25">
      <c r="A17" t="s">
        <v>21</v>
      </c>
      <c r="B17" t="s">
        <v>73</v>
      </c>
      <c r="C17">
        <v>3066.521739130435</v>
      </c>
      <c r="D17">
        <v>10462.97217391304</v>
      </c>
      <c r="E17">
        <v>0.56987865870986076</v>
      </c>
    </row>
    <row r="18" spans="1:5" x14ac:dyDescent="0.25">
      <c r="A18" t="s">
        <v>22</v>
      </c>
      <c r="B18" t="s">
        <v>73</v>
      </c>
      <c r="C18">
        <v>2648.478260869565</v>
      </c>
      <c r="D18">
        <v>9036.6078260869581</v>
      </c>
      <c r="E18">
        <v>0.4921899687411197</v>
      </c>
    </row>
    <row r="19" spans="1:5" x14ac:dyDescent="0.25">
      <c r="A19" t="s">
        <v>23</v>
      </c>
      <c r="B19" t="s">
        <v>73</v>
      </c>
      <c r="C19">
        <v>3494.4444444444439</v>
      </c>
      <c r="D19">
        <v>11923.04444444444</v>
      </c>
      <c r="E19">
        <v>0.64940329218106996</v>
      </c>
    </row>
    <row r="20" spans="1:5" x14ac:dyDescent="0.25">
      <c r="A20" t="s">
        <v>24</v>
      </c>
      <c r="B20" t="s">
        <v>73</v>
      </c>
      <c r="C20">
        <v>4869</v>
      </c>
      <c r="D20">
        <v>16613.027999999998</v>
      </c>
      <c r="E20">
        <v>0.90484901960784303</v>
      </c>
    </row>
    <row r="21" spans="1:5" x14ac:dyDescent="0.25">
      <c r="A21" t="s">
        <v>25</v>
      </c>
      <c r="B21" t="s">
        <v>73</v>
      </c>
      <c r="C21">
        <v>5191.7619047619046</v>
      </c>
      <c r="D21">
        <v>17714.291619047621</v>
      </c>
      <c r="E21">
        <v>0.96483069820520795</v>
      </c>
    </row>
    <row r="22" spans="1:5" x14ac:dyDescent="0.25">
      <c r="A22" t="s">
        <v>26</v>
      </c>
      <c r="B22" t="s">
        <v>73</v>
      </c>
      <c r="C22">
        <v>4810</v>
      </c>
      <c r="D22">
        <v>16411.72</v>
      </c>
      <c r="E22">
        <v>0.89388453159041403</v>
      </c>
    </row>
    <row r="23" spans="1:5" x14ac:dyDescent="0.25">
      <c r="A23" t="s">
        <v>27</v>
      </c>
      <c r="B23" t="s">
        <v>73</v>
      </c>
      <c r="C23">
        <v>3404.4642857142858</v>
      </c>
      <c r="D23">
        <v>11616.032142857141</v>
      </c>
      <c r="E23">
        <v>0.63268148926237155</v>
      </c>
    </row>
    <row r="24" spans="1:5" x14ac:dyDescent="0.25">
      <c r="A24" t="s">
        <v>28</v>
      </c>
      <c r="B24" t="s">
        <v>73</v>
      </c>
      <c r="C24">
        <v>3321.6</v>
      </c>
      <c r="D24">
        <v>11333.299199999999</v>
      </c>
      <c r="E24">
        <v>0.61728209150326796</v>
      </c>
    </row>
    <row r="25" spans="1:5" x14ac:dyDescent="0.25">
      <c r="A25" t="s">
        <v>29</v>
      </c>
      <c r="B25" t="s">
        <v>73</v>
      </c>
      <c r="C25">
        <v>2931.2222222222222</v>
      </c>
      <c r="D25">
        <v>10001.330222222219</v>
      </c>
      <c r="E25">
        <v>0.54473476155894451</v>
      </c>
    </row>
    <row r="26" spans="1:5" x14ac:dyDescent="0.25">
      <c r="A26" t="s">
        <v>30</v>
      </c>
      <c r="B26" t="s">
        <v>73</v>
      </c>
      <c r="C26">
        <v>3218.2592592592591</v>
      </c>
      <c r="D26">
        <v>10980.70059259259</v>
      </c>
      <c r="E26">
        <v>0.59807737432421526</v>
      </c>
    </row>
    <row r="27" spans="1:5" x14ac:dyDescent="0.25">
      <c r="A27" t="s">
        <v>31</v>
      </c>
      <c r="B27" t="s">
        <v>73</v>
      </c>
      <c r="C27">
        <v>3404.9411764705878</v>
      </c>
      <c r="D27">
        <v>11617.65929411765</v>
      </c>
      <c r="E27">
        <v>0.63277011405869543</v>
      </c>
    </row>
    <row r="28" spans="1:5" x14ac:dyDescent="0.25">
      <c r="A28" t="s">
        <v>32</v>
      </c>
      <c r="B28" t="s">
        <v>73</v>
      </c>
      <c r="C28">
        <v>3585.310344827587</v>
      </c>
      <c r="D28">
        <v>12233.07889655172</v>
      </c>
      <c r="E28">
        <v>0.66628970024791523</v>
      </c>
    </row>
    <row r="29" spans="1:5" x14ac:dyDescent="0.25">
      <c r="A29" t="s">
        <v>33</v>
      </c>
      <c r="B29" t="s">
        <v>73</v>
      </c>
      <c r="C29">
        <v>3611.1111111111109</v>
      </c>
      <c r="D29">
        <v>12321.111111111109</v>
      </c>
      <c r="E29">
        <v>0.67108448317598635</v>
      </c>
    </row>
    <row r="30" spans="1:5" x14ac:dyDescent="0.25">
      <c r="A30" t="s">
        <v>34</v>
      </c>
      <c r="B30" t="s">
        <v>73</v>
      </c>
      <c r="C30">
        <v>3877</v>
      </c>
      <c r="D30">
        <v>13228.324000000001</v>
      </c>
      <c r="E30">
        <v>0.72049694989106761</v>
      </c>
    </row>
    <row r="31" spans="1:5" x14ac:dyDescent="0.25">
      <c r="A31" t="s">
        <v>35</v>
      </c>
      <c r="B31" t="s">
        <v>73</v>
      </c>
      <c r="C31">
        <v>4981.0714285714284</v>
      </c>
      <c r="D31">
        <v>16995.415714285711</v>
      </c>
      <c r="E31">
        <v>0.92567623716153136</v>
      </c>
    </row>
    <row r="32" spans="1:5" x14ac:dyDescent="0.25">
      <c r="A32" t="s">
        <v>36</v>
      </c>
      <c r="B32" t="s">
        <v>73</v>
      </c>
      <c r="C32">
        <v>6665</v>
      </c>
      <c r="D32">
        <v>22740.98</v>
      </c>
      <c r="E32">
        <v>1.238615468409586</v>
      </c>
    </row>
    <row r="33" spans="1:5" x14ac:dyDescent="0.25">
      <c r="A33" t="s">
        <v>37</v>
      </c>
      <c r="B33" t="s">
        <v>73</v>
      </c>
      <c r="C33">
        <v>6021.1538461538457</v>
      </c>
      <c r="D33">
        <v>20544.176923076921</v>
      </c>
      <c r="E33">
        <v>1.118963884699179</v>
      </c>
    </row>
    <row r="34" spans="1:5" x14ac:dyDescent="0.25">
      <c r="A34" t="s">
        <v>38</v>
      </c>
      <c r="B34" t="s">
        <v>73</v>
      </c>
      <c r="C34">
        <v>4493</v>
      </c>
      <c r="D34">
        <v>15330.116</v>
      </c>
      <c r="E34">
        <v>0.83497363834422655</v>
      </c>
    </row>
    <row r="35" spans="1:5" x14ac:dyDescent="0.25">
      <c r="A35" t="s">
        <v>39</v>
      </c>
      <c r="B35" t="s">
        <v>73</v>
      </c>
      <c r="C35">
        <v>4111</v>
      </c>
      <c r="D35">
        <v>14026.732</v>
      </c>
      <c r="E35">
        <v>0.76398322440087141</v>
      </c>
    </row>
    <row r="36" spans="1:5" x14ac:dyDescent="0.25">
      <c r="A36" t="s">
        <v>40</v>
      </c>
      <c r="B36" t="s">
        <v>73</v>
      </c>
      <c r="C36">
        <v>3202.105263157895</v>
      </c>
      <c r="D36">
        <v>10925.58315789474</v>
      </c>
      <c r="E36">
        <v>0.59507533539731694</v>
      </c>
    </row>
    <row r="37" spans="1:5" x14ac:dyDescent="0.25">
      <c r="A37" t="s">
        <v>41</v>
      </c>
      <c r="B37" t="s">
        <v>73</v>
      </c>
      <c r="C37">
        <v>3445</v>
      </c>
      <c r="D37">
        <v>11754.34</v>
      </c>
      <c r="E37">
        <v>0.64021459694989102</v>
      </c>
    </row>
    <row r="38" spans="1:5" x14ac:dyDescent="0.25">
      <c r="A38" t="s">
        <v>42</v>
      </c>
      <c r="B38" t="s">
        <v>73</v>
      </c>
      <c r="C38">
        <v>4025</v>
      </c>
      <c r="D38">
        <v>13733.3</v>
      </c>
      <c r="E38">
        <v>0.74800108932461873</v>
      </c>
    </row>
    <row r="39" spans="1:5" x14ac:dyDescent="0.25">
      <c r="A39" t="s">
        <v>43</v>
      </c>
      <c r="B39" t="s">
        <v>73</v>
      </c>
      <c r="C39">
        <v>4363.5200000000004</v>
      </c>
      <c r="D39">
        <v>14888.330239999999</v>
      </c>
      <c r="E39">
        <v>0.81091123311546842</v>
      </c>
    </row>
    <row r="40" spans="1:5" x14ac:dyDescent="0.25">
      <c r="A40" t="s">
        <v>44</v>
      </c>
      <c r="B40" t="s">
        <v>73</v>
      </c>
      <c r="C40">
        <v>3895.310344827587</v>
      </c>
      <c r="D40">
        <v>13290.798896551731</v>
      </c>
      <c r="E40">
        <v>0.72389972203440767</v>
      </c>
    </row>
    <row r="41" spans="1:5" x14ac:dyDescent="0.25">
      <c r="A41" t="s">
        <v>45</v>
      </c>
      <c r="B41" t="s">
        <v>73</v>
      </c>
      <c r="C41">
        <v>3688</v>
      </c>
      <c r="D41">
        <v>12583.456</v>
      </c>
      <c r="E41">
        <v>0.68537342047930283</v>
      </c>
    </row>
    <row r="42" spans="1:5" x14ac:dyDescent="0.25">
      <c r="A42" t="s">
        <v>46</v>
      </c>
      <c r="B42" t="s">
        <v>73</v>
      </c>
      <c r="C42">
        <v>3415</v>
      </c>
      <c r="D42">
        <v>11651.98</v>
      </c>
      <c r="E42">
        <v>0.63463943355119823</v>
      </c>
    </row>
    <row r="43" spans="1:5" x14ac:dyDescent="0.25">
      <c r="A43" t="s">
        <v>47</v>
      </c>
      <c r="B43" t="s">
        <v>73</v>
      </c>
      <c r="C43">
        <v>5115</v>
      </c>
      <c r="D43">
        <v>17452.38</v>
      </c>
      <c r="E43">
        <v>0.95056535947712428</v>
      </c>
    </row>
    <row r="44" spans="1:5" x14ac:dyDescent="0.25">
      <c r="A44" t="s">
        <v>48</v>
      </c>
      <c r="B44" t="s">
        <v>73</v>
      </c>
      <c r="C44">
        <v>5473.5666666666666</v>
      </c>
      <c r="D44">
        <v>18675.809466666669</v>
      </c>
      <c r="E44">
        <v>1.0172009513435001</v>
      </c>
    </row>
    <row r="45" spans="1:5" x14ac:dyDescent="0.25">
      <c r="A45" t="s">
        <v>49</v>
      </c>
      <c r="B45" t="s">
        <v>73</v>
      </c>
      <c r="C45">
        <v>5691.5999999999995</v>
      </c>
      <c r="D45">
        <v>19419.7392</v>
      </c>
      <c r="E45">
        <v>1.05772</v>
      </c>
    </row>
    <row r="46" spans="1:5" x14ac:dyDescent="0.25">
      <c r="A46" t="s">
        <v>50</v>
      </c>
      <c r="B46" t="s">
        <v>73</v>
      </c>
      <c r="C46">
        <v>5456</v>
      </c>
      <c r="D46">
        <v>18615.871999999999</v>
      </c>
      <c r="E46">
        <v>1.0139363834422661</v>
      </c>
    </row>
    <row r="47" spans="1:5" x14ac:dyDescent="0.25">
      <c r="A47" t="s">
        <v>51</v>
      </c>
      <c r="B47" t="s">
        <v>73</v>
      </c>
      <c r="C47">
        <v>4532.6428571428578</v>
      </c>
      <c r="D47">
        <v>15465.37742857143</v>
      </c>
      <c r="E47">
        <v>0.84234081854964216</v>
      </c>
    </row>
    <row r="48" spans="1:5" x14ac:dyDescent="0.25">
      <c r="A48" t="s">
        <v>52</v>
      </c>
      <c r="B48" t="s">
        <v>73</v>
      </c>
      <c r="C48">
        <v>3630</v>
      </c>
      <c r="D48">
        <v>12385.56</v>
      </c>
      <c r="E48">
        <v>0.67459477124182998</v>
      </c>
    </row>
    <row r="49" spans="1:5" x14ac:dyDescent="0.25">
      <c r="A49" t="s">
        <v>53</v>
      </c>
      <c r="B49" t="s">
        <v>73</v>
      </c>
      <c r="C49">
        <v>3359</v>
      </c>
      <c r="D49">
        <v>11460.907999999999</v>
      </c>
      <c r="E49">
        <v>0.62423246187363834</v>
      </c>
    </row>
    <row r="50" spans="1:5" x14ac:dyDescent="0.25">
      <c r="A50" t="s">
        <v>54</v>
      </c>
      <c r="B50" t="s">
        <v>73</v>
      </c>
      <c r="C50">
        <v>4081.666666666667</v>
      </c>
      <c r="D50">
        <v>13926.646666666669</v>
      </c>
      <c r="E50">
        <v>0.75853195352214953</v>
      </c>
    </row>
    <row r="51" spans="1:5" x14ac:dyDescent="0.25">
      <c r="A51" t="s">
        <v>55</v>
      </c>
      <c r="B51" t="s">
        <v>73</v>
      </c>
      <c r="C51">
        <v>3719</v>
      </c>
      <c r="D51">
        <v>12689.227999999999</v>
      </c>
      <c r="E51">
        <v>0.69113442265795211</v>
      </c>
    </row>
    <row r="52" spans="1:5" x14ac:dyDescent="0.25">
      <c r="A52" t="s">
        <v>56</v>
      </c>
      <c r="B52" t="s">
        <v>73</v>
      </c>
      <c r="C52">
        <v>3767.6071428571431</v>
      </c>
      <c r="D52">
        <v>12855.07557142857</v>
      </c>
      <c r="E52">
        <v>0.70016751478369121</v>
      </c>
    </row>
    <row r="53" spans="1:5" x14ac:dyDescent="0.25">
      <c r="A53" t="s">
        <v>57</v>
      </c>
      <c r="B53" t="s">
        <v>73</v>
      </c>
      <c r="C53">
        <v>3866.538461538461</v>
      </c>
      <c r="D53">
        <v>13192.629230769229</v>
      </c>
      <c r="E53">
        <v>0.71855279034690789</v>
      </c>
    </row>
    <row r="54" spans="1:5" x14ac:dyDescent="0.25">
      <c r="A54" t="s">
        <v>58</v>
      </c>
      <c r="B54" t="s">
        <v>73</v>
      </c>
      <c r="C54">
        <v>4012.8965517241381</v>
      </c>
      <c r="D54">
        <v>13692.003034482759</v>
      </c>
      <c r="E54">
        <v>0.74575179926376678</v>
      </c>
    </row>
    <row r="55" spans="1:5" x14ac:dyDescent="0.25">
      <c r="A55" t="s">
        <v>59</v>
      </c>
      <c r="B55" t="s">
        <v>73</v>
      </c>
      <c r="C55">
        <v>4656.9230769230771</v>
      </c>
      <c r="D55">
        <v>15889.42153846154</v>
      </c>
      <c r="E55">
        <v>0.8654369029663147</v>
      </c>
    </row>
    <row r="56" spans="1:5" x14ac:dyDescent="0.25">
      <c r="A56" t="s">
        <v>60</v>
      </c>
      <c r="B56" t="s">
        <v>73</v>
      </c>
      <c r="C56">
        <v>5063.3333333333339</v>
      </c>
      <c r="D56">
        <v>17276.093333333331</v>
      </c>
      <c r="E56">
        <v>0.94096368917937545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54"/>
  <sheetViews>
    <sheetView workbookViewId="0"/>
  </sheetViews>
  <sheetFormatPr defaultRowHeight="15" x14ac:dyDescent="0.25"/>
  <sheetData>
    <row r="1" spans="1:11" x14ac:dyDescent="0.25">
      <c r="A1" s="1" t="s">
        <v>0</v>
      </c>
      <c r="B1" s="1" t="s">
        <v>1</v>
      </c>
      <c r="C1" s="1" t="s">
        <v>2</v>
      </c>
      <c r="D1" s="1" t="s">
        <v>62</v>
      </c>
      <c r="E1" s="1" t="s">
        <v>63</v>
      </c>
      <c r="F1" s="1" t="s">
        <v>74</v>
      </c>
      <c r="G1" s="1" t="s">
        <v>75</v>
      </c>
      <c r="H1" s="1" t="s">
        <v>76</v>
      </c>
      <c r="I1" s="1" t="s">
        <v>3</v>
      </c>
      <c r="J1" s="1" t="s">
        <v>4</v>
      </c>
      <c r="K1" s="1" t="s">
        <v>5</v>
      </c>
    </row>
    <row r="2" spans="1:11" x14ac:dyDescent="0.25">
      <c r="A2" t="s">
        <v>6</v>
      </c>
      <c r="B2" t="s">
        <v>77</v>
      </c>
      <c r="D2">
        <v>66681</v>
      </c>
      <c r="E2">
        <v>0</v>
      </c>
      <c r="F2">
        <v>0</v>
      </c>
      <c r="G2">
        <v>0</v>
      </c>
    </row>
    <row r="3" spans="1:11" x14ac:dyDescent="0.25">
      <c r="A3" t="s">
        <v>8</v>
      </c>
      <c r="B3" t="s">
        <v>77</v>
      </c>
      <c r="D3">
        <v>68951.75</v>
      </c>
      <c r="E3">
        <v>0</v>
      </c>
      <c r="F3">
        <v>0</v>
      </c>
      <c r="G3">
        <v>0</v>
      </c>
    </row>
    <row r="4" spans="1:11" x14ac:dyDescent="0.25">
      <c r="A4" t="s">
        <v>10</v>
      </c>
      <c r="B4" t="s">
        <v>77</v>
      </c>
      <c r="C4">
        <v>0</v>
      </c>
      <c r="D4">
        <v>85856.10344827587</v>
      </c>
      <c r="E4">
        <v>0</v>
      </c>
      <c r="F4">
        <v>0</v>
      </c>
      <c r="G4">
        <v>178123.86206896551</v>
      </c>
    </row>
    <row r="5" spans="1:11" x14ac:dyDescent="0.25">
      <c r="A5" t="s">
        <v>11</v>
      </c>
      <c r="B5" t="s">
        <v>77</v>
      </c>
      <c r="C5">
        <v>0</v>
      </c>
      <c r="D5">
        <v>102818.57142857141</v>
      </c>
      <c r="E5">
        <v>0</v>
      </c>
      <c r="F5">
        <v>0</v>
      </c>
      <c r="G5">
        <v>168205</v>
      </c>
    </row>
    <row r="6" spans="1:11" x14ac:dyDescent="0.25">
      <c r="A6" t="s">
        <v>12</v>
      </c>
      <c r="B6" t="s">
        <v>77</v>
      </c>
      <c r="C6">
        <v>0</v>
      </c>
      <c r="D6">
        <v>152172.28571427611</v>
      </c>
      <c r="E6">
        <v>0</v>
      </c>
      <c r="F6">
        <v>0</v>
      </c>
      <c r="G6">
        <v>748555.29670332721</v>
      </c>
    </row>
    <row r="7" spans="1:11" x14ac:dyDescent="0.25">
      <c r="A7" t="s">
        <v>13</v>
      </c>
      <c r="B7" t="s">
        <v>77</v>
      </c>
      <c r="C7">
        <v>0</v>
      </c>
      <c r="D7">
        <v>155684.85714285629</v>
      </c>
      <c r="E7">
        <v>0</v>
      </c>
      <c r="F7">
        <v>0</v>
      </c>
      <c r="G7">
        <v>929270.52571428835</v>
      </c>
    </row>
    <row r="8" spans="1:11" x14ac:dyDescent="0.25">
      <c r="A8" t="s">
        <v>14</v>
      </c>
      <c r="B8" t="s">
        <v>77</v>
      </c>
      <c r="C8">
        <v>0</v>
      </c>
      <c r="D8">
        <v>120120</v>
      </c>
      <c r="E8">
        <v>0</v>
      </c>
      <c r="F8">
        <v>0</v>
      </c>
      <c r="G8">
        <v>252854.39999999999</v>
      </c>
    </row>
    <row r="9" spans="1:11" x14ac:dyDescent="0.25">
      <c r="A9" t="s">
        <v>15</v>
      </c>
      <c r="B9" t="s">
        <v>77</v>
      </c>
      <c r="C9">
        <v>0</v>
      </c>
      <c r="D9">
        <v>47500.037037037036</v>
      </c>
      <c r="E9">
        <v>0</v>
      </c>
      <c r="F9">
        <v>0</v>
      </c>
      <c r="G9">
        <v>69003.703703703708</v>
      </c>
    </row>
    <row r="10" spans="1:11" x14ac:dyDescent="0.25">
      <c r="A10" t="s">
        <v>16</v>
      </c>
      <c r="B10" t="s">
        <v>77</v>
      </c>
      <c r="C10">
        <v>0</v>
      </c>
      <c r="D10">
        <v>50861.78571428571</v>
      </c>
      <c r="E10">
        <v>0</v>
      </c>
      <c r="F10">
        <v>0</v>
      </c>
      <c r="G10">
        <v>0</v>
      </c>
    </row>
    <row r="11" spans="1:11" x14ac:dyDescent="0.25">
      <c r="A11" t="s">
        <v>17</v>
      </c>
      <c r="B11" t="s">
        <v>77</v>
      </c>
      <c r="C11">
        <v>0</v>
      </c>
      <c r="D11">
        <v>25250.533333333329</v>
      </c>
      <c r="E11">
        <v>0</v>
      </c>
      <c r="F11">
        <v>0</v>
      </c>
      <c r="G11">
        <v>0</v>
      </c>
    </row>
    <row r="12" spans="1:11" x14ac:dyDescent="0.25">
      <c r="A12" t="s">
        <v>18</v>
      </c>
      <c r="B12" t="s">
        <v>77</v>
      </c>
      <c r="C12">
        <v>0</v>
      </c>
      <c r="D12">
        <v>29693.724137931029</v>
      </c>
      <c r="E12">
        <v>0</v>
      </c>
      <c r="F12">
        <v>0</v>
      </c>
      <c r="G12">
        <v>0</v>
      </c>
    </row>
    <row r="13" spans="1:11" x14ac:dyDescent="0.25">
      <c r="A13" t="s">
        <v>19</v>
      </c>
      <c r="B13" t="s">
        <v>77</v>
      </c>
      <c r="C13">
        <v>0</v>
      </c>
      <c r="D13">
        <v>39066.720000000001</v>
      </c>
      <c r="E13">
        <v>0</v>
      </c>
      <c r="F13">
        <v>0</v>
      </c>
      <c r="G13">
        <v>0</v>
      </c>
    </row>
    <row r="14" spans="1:11" x14ac:dyDescent="0.25">
      <c r="A14" t="s">
        <v>20</v>
      </c>
      <c r="B14" t="s">
        <v>77</v>
      </c>
      <c r="C14">
        <v>0</v>
      </c>
      <c r="D14">
        <v>67799</v>
      </c>
      <c r="E14">
        <v>0</v>
      </c>
      <c r="F14">
        <v>0</v>
      </c>
      <c r="G14">
        <v>0</v>
      </c>
    </row>
    <row r="15" spans="1:11" x14ac:dyDescent="0.25">
      <c r="A15" t="s">
        <v>21</v>
      </c>
      <c r="B15" t="s">
        <v>77</v>
      </c>
      <c r="C15">
        <v>0</v>
      </c>
      <c r="D15">
        <v>56454.230769230773</v>
      </c>
      <c r="E15">
        <v>0</v>
      </c>
      <c r="F15">
        <v>0</v>
      </c>
      <c r="G15">
        <v>0</v>
      </c>
    </row>
    <row r="16" spans="1:11" x14ac:dyDescent="0.25">
      <c r="A16" t="s">
        <v>22</v>
      </c>
      <c r="B16" t="s">
        <v>77</v>
      </c>
      <c r="C16">
        <v>0</v>
      </c>
      <c r="D16">
        <v>58335.111111111109</v>
      </c>
      <c r="E16">
        <v>0</v>
      </c>
      <c r="F16">
        <v>0</v>
      </c>
      <c r="G16">
        <v>55639.259259259263</v>
      </c>
    </row>
    <row r="17" spans="1:7" x14ac:dyDescent="0.25">
      <c r="A17" t="s">
        <v>23</v>
      </c>
      <c r="B17" t="s">
        <v>77</v>
      </c>
      <c r="C17">
        <v>0</v>
      </c>
      <c r="D17">
        <v>101755.7142857143</v>
      </c>
      <c r="E17">
        <v>0</v>
      </c>
      <c r="F17">
        <v>0</v>
      </c>
      <c r="G17">
        <v>354702.8571428571</v>
      </c>
    </row>
    <row r="18" spans="1:7" x14ac:dyDescent="0.25">
      <c r="A18" t="s">
        <v>24</v>
      </c>
      <c r="B18" t="s">
        <v>77</v>
      </c>
      <c r="C18">
        <v>0</v>
      </c>
      <c r="D18">
        <v>153569.8666666667</v>
      </c>
      <c r="E18">
        <v>0</v>
      </c>
      <c r="F18">
        <v>0</v>
      </c>
      <c r="G18">
        <v>989141.11111111112</v>
      </c>
    </row>
    <row r="19" spans="1:7" x14ac:dyDescent="0.25">
      <c r="A19" t="s">
        <v>25</v>
      </c>
      <c r="B19" t="s">
        <v>77</v>
      </c>
      <c r="C19">
        <v>0</v>
      </c>
      <c r="D19">
        <v>124151.28</v>
      </c>
      <c r="E19">
        <v>0</v>
      </c>
      <c r="F19">
        <v>0</v>
      </c>
      <c r="G19">
        <v>880661.77777777775</v>
      </c>
    </row>
    <row r="20" spans="1:7" x14ac:dyDescent="0.25">
      <c r="A20" t="s">
        <v>26</v>
      </c>
      <c r="B20" t="s">
        <v>77</v>
      </c>
      <c r="C20">
        <v>0</v>
      </c>
      <c r="D20">
        <v>114760.7142857143</v>
      </c>
      <c r="E20">
        <v>0</v>
      </c>
      <c r="F20">
        <v>0</v>
      </c>
      <c r="G20">
        <v>959625.6</v>
      </c>
    </row>
    <row r="21" spans="1:7" x14ac:dyDescent="0.25">
      <c r="A21" t="s">
        <v>27</v>
      </c>
      <c r="B21" t="s">
        <v>77</v>
      </c>
      <c r="C21">
        <v>0</v>
      </c>
      <c r="D21">
        <v>89005.275862068971</v>
      </c>
      <c r="E21">
        <v>0</v>
      </c>
      <c r="F21">
        <v>0</v>
      </c>
      <c r="G21">
        <v>104177.7142857143</v>
      </c>
    </row>
    <row r="22" spans="1:7" x14ac:dyDescent="0.25">
      <c r="A22" t="s">
        <v>28</v>
      </c>
      <c r="B22" t="s">
        <v>77</v>
      </c>
      <c r="C22">
        <v>0</v>
      </c>
      <c r="D22">
        <v>55855.71428571429</v>
      </c>
      <c r="E22">
        <v>0</v>
      </c>
      <c r="F22">
        <v>0</v>
      </c>
      <c r="G22">
        <v>0</v>
      </c>
    </row>
    <row r="23" spans="1:7" x14ac:dyDescent="0.25">
      <c r="A23" t="s">
        <v>29</v>
      </c>
      <c r="B23" t="s">
        <v>77</v>
      </c>
      <c r="C23">
        <v>0</v>
      </c>
      <c r="D23">
        <v>20319.925925925931</v>
      </c>
      <c r="E23">
        <v>0</v>
      </c>
      <c r="F23">
        <v>0</v>
      </c>
      <c r="G23">
        <v>0</v>
      </c>
    </row>
    <row r="24" spans="1:7" x14ac:dyDescent="0.25">
      <c r="A24" t="s">
        <v>30</v>
      </c>
      <c r="B24" t="s">
        <v>77</v>
      </c>
      <c r="C24">
        <v>0</v>
      </c>
      <c r="D24">
        <v>54727.827586206899</v>
      </c>
      <c r="E24">
        <v>0</v>
      </c>
      <c r="F24">
        <v>0</v>
      </c>
      <c r="G24">
        <v>0</v>
      </c>
    </row>
    <row r="25" spans="1:7" x14ac:dyDescent="0.25">
      <c r="A25" t="s">
        <v>31</v>
      </c>
      <c r="B25" t="s">
        <v>77</v>
      </c>
      <c r="C25">
        <v>0</v>
      </c>
      <c r="D25">
        <v>39006.160000000003</v>
      </c>
      <c r="E25">
        <v>0</v>
      </c>
      <c r="F25">
        <v>0</v>
      </c>
      <c r="G25">
        <v>0</v>
      </c>
    </row>
    <row r="26" spans="1:7" x14ac:dyDescent="0.25">
      <c r="A26" t="s">
        <v>32</v>
      </c>
      <c r="B26" t="s">
        <v>77</v>
      </c>
      <c r="C26">
        <v>0</v>
      </c>
      <c r="D26">
        <v>61253.862068965507</v>
      </c>
      <c r="E26">
        <v>0</v>
      </c>
      <c r="F26">
        <v>0</v>
      </c>
      <c r="G26">
        <v>0</v>
      </c>
    </row>
    <row r="27" spans="1:7" x14ac:dyDescent="0.25">
      <c r="A27" t="s">
        <v>33</v>
      </c>
      <c r="B27" t="s">
        <v>77</v>
      </c>
      <c r="C27">
        <v>0</v>
      </c>
      <c r="D27">
        <v>20862.857142857141</v>
      </c>
      <c r="E27">
        <v>0</v>
      </c>
      <c r="F27">
        <v>0</v>
      </c>
      <c r="G27">
        <v>30</v>
      </c>
    </row>
    <row r="28" spans="1:7" x14ac:dyDescent="0.25">
      <c r="A28" t="s">
        <v>34</v>
      </c>
      <c r="B28" t="s">
        <v>77</v>
      </c>
      <c r="C28">
        <v>0</v>
      </c>
      <c r="D28">
        <v>35914</v>
      </c>
      <c r="E28">
        <v>0</v>
      </c>
      <c r="F28">
        <v>0</v>
      </c>
      <c r="G28">
        <v>117356</v>
      </c>
    </row>
    <row r="29" spans="1:7" x14ac:dyDescent="0.25">
      <c r="A29" t="s">
        <v>35</v>
      </c>
      <c r="B29" t="s">
        <v>77</v>
      </c>
      <c r="C29">
        <v>0</v>
      </c>
      <c r="D29">
        <v>104622.8571428571</v>
      </c>
      <c r="E29">
        <v>0</v>
      </c>
      <c r="F29">
        <v>0</v>
      </c>
      <c r="G29">
        <v>609552.85714285716</v>
      </c>
    </row>
    <row r="30" spans="1:7" x14ac:dyDescent="0.25">
      <c r="A30" t="s">
        <v>36</v>
      </c>
      <c r="B30" t="s">
        <v>77</v>
      </c>
      <c r="C30">
        <v>0</v>
      </c>
      <c r="D30">
        <v>0</v>
      </c>
      <c r="E30">
        <v>0</v>
      </c>
      <c r="F30">
        <v>0</v>
      </c>
      <c r="G30">
        <v>0</v>
      </c>
    </row>
    <row r="31" spans="1:7" x14ac:dyDescent="0.25">
      <c r="A31" t="s">
        <v>37</v>
      </c>
      <c r="B31" t="s">
        <v>77</v>
      </c>
      <c r="C31">
        <v>0</v>
      </c>
      <c r="D31">
        <v>101202.6</v>
      </c>
      <c r="E31">
        <v>0</v>
      </c>
      <c r="F31">
        <v>0</v>
      </c>
      <c r="G31">
        <v>846294.6086956521</v>
      </c>
    </row>
    <row r="32" spans="1:7" x14ac:dyDescent="0.25">
      <c r="A32" t="s">
        <v>38</v>
      </c>
      <c r="B32" t="s">
        <v>77</v>
      </c>
      <c r="C32">
        <v>0</v>
      </c>
      <c r="D32">
        <v>112094</v>
      </c>
      <c r="E32">
        <v>0</v>
      </c>
      <c r="F32">
        <v>0</v>
      </c>
      <c r="G32">
        <v>429344</v>
      </c>
    </row>
    <row r="33" spans="1:7" x14ac:dyDescent="0.25">
      <c r="A33" t="s">
        <v>39</v>
      </c>
      <c r="B33" t="s">
        <v>77</v>
      </c>
      <c r="C33">
        <v>0</v>
      </c>
      <c r="D33">
        <v>76479</v>
      </c>
      <c r="E33">
        <v>0</v>
      </c>
      <c r="F33">
        <v>0</v>
      </c>
      <c r="G33">
        <v>51672</v>
      </c>
    </row>
    <row r="34" spans="1:7" x14ac:dyDescent="0.25">
      <c r="A34" t="s">
        <v>40</v>
      </c>
      <c r="B34" t="s">
        <v>77</v>
      </c>
      <c r="C34">
        <v>0</v>
      </c>
      <c r="D34">
        <v>37542.857142857138</v>
      </c>
      <c r="E34">
        <v>0</v>
      </c>
      <c r="F34">
        <v>0</v>
      </c>
      <c r="G34">
        <v>0</v>
      </c>
    </row>
    <row r="35" spans="1:7" x14ac:dyDescent="0.25">
      <c r="A35" t="s">
        <v>41</v>
      </c>
      <c r="B35" t="s">
        <v>77</v>
      </c>
      <c r="C35">
        <v>0</v>
      </c>
      <c r="D35">
        <v>57753</v>
      </c>
      <c r="E35">
        <v>0</v>
      </c>
      <c r="F35">
        <v>0</v>
      </c>
      <c r="G35">
        <v>0</v>
      </c>
    </row>
    <row r="36" spans="1:7" x14ac:dyDescent="0.25">
      <c r="A36" t="s">
        <v>42</v>
      </c>
      <c r="B36" t="s">
        <v>77</v>
      </c>
      <c r="C36">
        <v>0</v>
      </c>
      <c r="D36">
        <v>59905</v>
      </c>
      <c r="E36">
        <v>0</v>
      </c>
      <c r="F36">
        <v>0</v>
      </c>
      <c r="G36">
        <v>0</v>
      </c>
    </row>
    <row r="37" spans="1:7" x14ac:dyDescent="0.25">
      <c r="A37" t="s">
        <v>43</v>
      </c>
      <c r="B37" t="s">
        <v>77</v>
      </c>
      <c r="C37">
        <v>0</v>
      </c>
      <c r="D37">
        <v>55284.923076923078</v>
      </c>
      <c r="E37">
        <v>0</v>
      </c>
      <c r="F37">
        <v>0</v>
      </c>
      <c r="G37">
        <v>0</v>
      </c>
    </row>
    <row r="38" spans="1:7" x14ac:dyDescent="0.25">
      <c r="A38" t="s">
        <v>44</v>
      </c>
      <c r="B38" t="s">
        <v>77</v>
      </c>
      <c r="C38">
        <v>0</v>
      </c>
      <c r="D38">
        <v>50052.172413793101</v>
      </c>
      <c r="E38">
        <v>0</v>
      </c>
      <c r="F38">
        <v>0</v>
      </c>
      <c r="G38">
        <v>0</v>
      </c>
    </row>
    <row r="39" spans="1:7" x14ac:dyDescent="0.25">
      <c r="A39" t="s">
        <v>45</v>
      </c>
      <c r="B39" t="s">
        <v>77</v>
      </c>
      <c r="C39">
        <v>0</v>
      </c>
      <c r="D39">
        <v>47475</v>
      </c>
      <c r="E39">
        <v>0</v>
      </c>
      <c r="F39">
        <v>0</v>
      </c>
      <c r="G39">
        <v>20972</v>
      </c>
    </row>
    <row r="40" spans="1:7" x14ac:dyDescent="0.25">
      <c r="A40" t="s">
        <v>46</v>
      </c>
      <c r="B40" t="s">
        <v>77</v>
      </c>
      <c r="C40">
        <v>0</v>
      </c>
      <c r="D40">
        <v>64899</v>
      </c>
      <c r="E40">
        <v>0</v>
      </c>
      <c r="F40">
        <v>0</v>
      </c>
      <c r="G40">
        <v>188072</v>
      </c>
    </row>
    <row r="41" spans="1:7" x14ac:dyDescent="0.25">
      <c r="A41" t="s">
        <v>47</v>
      </c>
      <c r="B41" t="s">
        <v>77</v>
      </c>
      <c r="C41">
        <v>0</v>
      </c>
      <c r="D41">
        <v>116920</v>
      </c>
      <c r="E41">
        <v>0</v>
      </c>
      <c r="F41">
        <v>0</v>
      </c>
      <c r="G41">
        <v>950840</v>
      </c>
    </row>
    <row r="42" spans="1:7" x14ac:dyDescent="0.25">
      <c r="A42" t="s">
        <v>48</v>
      </c>
      <c r="B42" t="s">
        <v>77</v>
      </c>
      <c r="C42">
        <v>0</v>
      </c>
      <c r="D42">
        <v>114933</v>
      </c>
      <c r="E42">
        <v>0</v>
      </c>
      <c r="F42">
        <v>0</v>
      </c>
      <c r="G42">
        <v>1149090.2857142859</v>
      </c>
    </row>
    <row r="43" spans="1:7" x14ac:dyDescent="0.25">
      <c r="A43" t="s">
        <v>49</v>
      </c>
      <c r="B43" t="s">
        <v>77</v>
      </c>
      <c r="C43">
        <v>0</v>
      </c>
      <c r="D43">
        <v>111741</v>
      </c>
      <c r="E43">
        <v>0</v>
      </c>
      <c r="F43">
        <v>0</v>
      </c>
      <c r="G43">
        <v>1167865.8181818179</v>
      </c>
    </row>
    <row r="44" spans="1:7" x14ac:dyDescent="0.25">
      <c r="A44" t="s">
        <v>50</v>
      </c>
      <c r="B44" t="s">
        <v>77</v>
      </c>
      <c r="C44">
        <v>0</v>
      </c>
      <c r="D44">
        <v>91751</v>
      </c>
      <c r="E44">
        <v>0</v>
      </c>
      <c r="F44">
        <v>0</v>
      </c>
      <c r="G44">
        <v>771462.85714285716</v>
      </c>
    </row>
    <row r="45" spans="1:7" x14ac:dyDescent="0.25">
      <c r="A45" t="s">
        <v>51</v>
      </c>
      <c r="B45" t="s">
        <v>77</v>
      </c>
      <c r="C45">
        <v>0</v>
      </c>
      <c r="D45">
        <v>72294.137931034478</v>
      </c>
      <c r="E45">
        <v>0</v>
      </c>
      <c r="F45">
        <v>0</v>
      </c>
      <c r="G45">
        <v>295205.5172413793</v>
      </c>
    </row>
    <row r="46" spans="1:7" x14ac:dyDescent="0.25">
      <c r="A46" t="s">
        <v>52</v>
      </c>
      <c r="B46" t="s">
        <v>77</v>
      </c>
      <c r="C46">
        <v>0</v>
      </c>
      <c r="D46">
        <v>62818</v>
      </c>
      <c r="E46">
        <v>0</v>
      </c>
      <c r="F46">
        <v>0</v>
      </c>
      <c r="G46">
        <v>0</v>
      </c>
    </row>
    <row r="47" spans="1:7" x14ac:dyDescent="0.25">
      <c r="A47" t="s">
        <v>53</v>
      </c>
      <c r="B47" t="s">
        <v>77</v>
      </c>
      <c r="C47">
        <v>0</v>
      </c>
      <c r="D47">
        <v>40185.300000000003</v>
      </c>
      <c r="E47">
        <v>0</v>
      </c>
      <c r="F47">
        <v>0</v>
      </c>
      <c r="G47">
        <v>0</v>
      </c>
    </row>
    <row r="48" spans="1:7" x14ac:dyDescent="0.25">
      <c r="A48" t="s">
        <v>54</v>
      </c>
      <c r="B48" t="s">
        <v>77</v>
      </c>
      <c r="C48">
        <v>0</v>
      </c>
      <c r="D48">
        <v>37254.25</v>
      </c>
      <c r="E48">
        <v>0</v>
      </c>
      <c r="F48">
        <v>0</v>
      </c>
      <c r="G48">
        <v>0</v>
      </c>
    </row>
    <row r="49" spans="1:7" x14ac:dyDescent="0.25">
      <c r="A49" t="s">
        <v>55</v>
      </c>
      <c r="B49" t="s">
        <v>77</v>
      </c>
      <c r="C49">
        <v>0</v>
      </c>
      <c r="D49">
        <v>54393</v>
      </c>
      <c r="E49">
        <v>0</v>
      </c>
      <c r="F49">
        <v>0</v>
      </c>
      <c r="G49">
        <v>0</v>
      </c>
    </row>
    <row r="50" spans="1:7" x14ac:dyDescent="0.25">
      <c r="A50" t="s">
        <v>56</v>
      </c>
      <c r="B50" t="s">
        <v>77</v>
      </c>
      <c r="C50">
        <v>0</v>
      </c>
      <c r="D50">
        <v>59775.482758620688</v>
      </c>
      <c r="E50">
        <v>0</v>
      </c>
      <c r="F50">
        <v>0</v>
      </c>
      <c r="G50">
        <v>0</v>
      </c>
    </row>
    <row r="51" spans="1:7" x14ac:dyDescent="0.25">
      <c r="A51" t="s">
        <v>57</v>
      </c>
      <c r="B51" t="s">
        <v>77</v>
      </c>
      <c r="C51">
        <v>0</v>
      </c>
      <c r="D51">
        <v>58500</v>
      </c>
      <c r="E51">
        <v>0</v>
      </c>
      <c r="F51">
        <v>0</v>
      </c>
      <c r="G51">
        <v>0</v>
      </c>
    </row>
    <row r="52" spans="1:7" x14ac:dyDescent="0.25">
      <c r="A52" t="s">
        <v>58</v>
      </c>
      <c r="B52" t="s">
        <v>77</v>
      </c>
      <c r="C52">
        <v>0</v>
      </c>
      <c r="D52">
        <v>87046.931034482768</v>
      </c>
      <c r="E52">
        <v>0</v>
      </c>
      <c r="F52">
        <v>0</v>
      </c>
      <c r="G52">
        <v>268665.07692307688</v>
      </c>
    </row>
    <row r="53" spans="1:7" x14ac:dyDescent="0.25">
      <c r="A53" t="s">
        <v>59</v>
      </c>
      <c r="B53" t="s">
        <v>77</v>
      </c>
      <c r="C53">
        <v>0</v>
      </c>
      <c r="D53">
        <v>83351.785714285725</v>
      </c>
      <c r="E53">
        <v>0</v>
      </c>
      <c r="F53">
        <v>0</v>
      </c>
      <c r="G53">
        <v>622647.69230769237</v>
      </c>
    </row>
    <row r="54" spans="1:7" x14ac:dyDescent="0.25">
      <c r="A54" t="s">
        <v>60</v>
      </c>
      <c r="B54" t="s">
        <v>77</v>
      </c>
      <c r="C54">
        <v>0</v>
      </c>
      <c r="D54">
        <v>86531.333333333343</v>
      </c>
      <c r="E54">
        <v>0</v>
      </c>
      <c r="F54">
        <v>0</v>
      </c>
      <c r="G54">
        <v>843530.66666666674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56"/>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78</v>
      </c>
      <c r="C2">
        <v>9046.4642857142844</v>
      </c>
      <c r="D2">
        <v>75175</v>
      </c>
      <c r="E2">
        <v>7548366.5361428568</v>
      </c>
      <c r="F2">
        <v>370.69029790025331</v>
      </c>
    </row>
    <row r="3" spans="1:6" x14ac:dyDescent="0.25">
      <c r="A3" t="s">
        <v>7</v>
      </c>
      <c r="B3" t="s">
        <v>78</v>
      </c>
      <c r="C3">
        <v>7903</v>
      </c>
      <c r="D3">
        <v>70280</v>
      </c>
      <c r="E3">
        <v>7054965.0360000003</v>
      </c>
      <c r="F3">
        <v>346.46000275008589</v>
      </c>
    </row>
    <row r="4" spans="1:6" x14ac:dyDescent="0.25">
      <c r="A4" t="s">
        <v>8</v>
      </c>
      <c r="B4" t="s">
        <v>78</v>
      </c>
      <c r="C4">
        <v>7467.6785714285716</v>
      </c>
      <c r="D4">
        <v>128960</v>
      </c>
      <c r="E4">
        <v>12921479.71928571</v>
      </c>
      <c r="F4">
        <v>634.55678040002522</v>
      </c>
    </row>
    <row r="5" spans="1:6" x14ac:dyDescent="0.25">
      <c r="A5" t="s">
        <v>9</v>
      </c>
      <c r="B5" t="s">
        <v>78</v>
      </c>
      <c r="C5">
        <v>6986</v>
      </c>
      <c r="D5">
        <v>82827.272727272735</v>
      </c>
      <c r="E5">
        <v>8306563.5047272732</v>
      </c>
      <c r="F5">
        <v>407.92434831445632</v>
      </c>
    </row>
    <row r="6" spans="1:6" x14ac:dyDescent="0.25">
      <c r="A6" t="s">
        <v>10</v>
      </c>
      <c r="B6" t="s">
        <v>78</v>
      </c>
      <c r="C6">
        <v>6212.8275862068967</v>
      </c>
      <c r="D6">
        <v>6338.9655172413804</v>
      </c>
      <c r="E6">
        <v>655094.71944827586</v>
      </c>
      <c r="F6">
        <v>32.17083531150989</v>
      </c>
    </row>
    <row r="7" spans="1:6" x14ac:dyDescent="0.25">
      <c r="A7" t="s">
        <v>11</v>
      </c>
      <c r="B7" t="s">
        <v>78</v>
      </c>
      <c r="C7">
        <v>7865.3571428571431</v>
      </c>
      <c r="D7">
        <v>514.28571428571422</v>
      </c>
      <c r="E7">
        <v>78265.169999999984</v>
      </c>
      <c r="F7">
        <v>3.8434989932721102</v>
      </c>
    </row>
    <row r="8" spans="1:6" x14ac:dyDescent="0.25">
      <c r="A8" t="s">
        <v>12</v>
      </c>
      <c r="B8" t="s">
        <v>78</v>
      </c>
      <c r="C8">
        <v>14055.71428571409</v>
      </c>
      <c r="D8">
        <v>348.57142857462168</v>
      </c>
      <c r="E8">
        <v>82815.240000318619</v>
      </c>
      <c r="F8">
        <v>4.0669469135352658</v>
      </c>
    </row>
    <row r="9" spans="1:6" x14ac:dyDescent="0.25">
      <c r="A9" t="s">
        <v>13</v>
      </c>
      <c r="B9" t="s">
        <v>78</v>
      </c>
      <c r="C9">
        <v>13984.142857142841</v>
      </c>
      <c r="D9">
        <v>330.71428571455181</v>
      </c>
      <c r="E9">
        <v>80785.32400002655</v>
      </c>
      <c r="F9">
        <v>3.9672604233181041</v>
      </c>
    </row>
    <row r="10" spans="1:6" x14ac:dyDescent="0.25">
      <c r="A10" t="s">
        <v>14</v>
      </c>
      <c r="B10" t="s">
        <v>78</v>
      </c>
      <c r="C10">
        <v>9827.1428571428569</v>
      </c>
      <c r="D10">
        <v>300</v>
      </c>
      <c r="E10">
        <v>63530.211428571427</v>
      </c>
      <c r="F10">
        <v>3.1198846647631209</v>
      </c>
    </row>
    <row r="11" spans="1:6" x14ac:dyDescent="0.25">
      <c r="A11" t="s">
        <v>15</v>
      </c>
      <c r="B11" t="s">
        <v>78</v>
      </c>
      <c r="C11">
        <v>3955.37037037037</v>
      </c>
      <c r="D11">
        <v>6253.9130434782601</v>
      </c>
      <c r="E11">
        <v>638887.02805152978</v>
      </c>
      <c r="F11">
        <v>31.374897021633831</v>
      </c>
    </row>
    <row r="12" spans="1:6" x14ac:dyDescent="0.25">
      <c r="A12" t="s">
        <v>16</v>
      </c>
      <c r="B12" t="s">
        <v>78</v>
      </c>
      <c r="C12">
        <v>5750.7692307692296</v>
      </c>
      <c r="D12">
        <v>19200</v>
      </c>
      <c r="E12">
        <v>1939621.624615385</v>
      </c>
      <c r="F12">
        <v>95.252252841692524</v>
      </c>
    </row>
    <row r="13" spans="1:6" x14ac:dyDescent="0.25">
      <c r="A13" t="s">
        <v>17</v>
      </c>
      <c r="B13" t="s">
        <v>78</v>
      </c>
      <c r="C13">
        <v>3121.7</v>
      </c>
      <c r="D13">
        <v>0</v>
      </c>
      <c r="E13">
        <v>10651.240400000001</v>
      </c>
      <c r="F13">
        <v>0.52306832981387819</v>
      </c>
    </row>
    <row r="14" spans="1:6" x14ac:dyDescent="0.25">
      <c r="A14" t="s">
        <v>18</v>
      </c>
      <c r="B14" t="s">
        <v>78</v>
      </c>
      <c r="C14">
        <v>4960</v>
      </c>
      <c r="D14">
        <v>0</v>
      </c>
      <c r="E14">
        <v>16923.52</v>
      </c>
      <c r="F14">
        <v>0.83109168590089866</v>
      </c>
    </row>
    <row r="15" spans="1:6" x14ac:dyDescent="0.25">
      <c r="A15" t="s">
        <v>19</v>
      </c>
      <c r="B15" t="s">
        <v>78</v>
      </c>
      <c r="C15">
        <v>6448.96</v>
      </c>
      <c r="D15">
        <v>0</v>
      </c>
      <c r="E15">
        <v>22003.85152</v>
      </c>
      <c r="F15">
        <v>1.080580048126504</v>
      </c>
    </row>
    <row r="16" spans="1:6" x14ac:dyDescent="0.25">
      <c r="A16" t="s">
        <v>20</v>
      </c>
      <c r="B16" t="s">
        <v>78</v>
      </c>
      <c r="C16">
        <v>7873</v>
      </c>
      <c r="D16">
        <v>24128.333333333339</v>
      </c>
      <c r="E16">
        <v>2439696.009333333</v>
      </c>
      <c r="F16">
        <v>119.8102445284749</v>
      </c>
    </row>
    <row r="17" spans="1:6" x14ac:dyDescent="0.25">
      <c r="A17" t="s">
        <v>21</v>
      </c>
      <c r="B17" t="s">
        <v>78</v>
      </c>
      <c r="C17">
        <v>5898.4615384615381</v>
      </c>
      <c r="D17">
        <v>4521.4285714285716</v>
      </c>
      <c r="E17">
        <v>472268.40791208792</v>
      </c>
      <c r="F17">
        <v>23.19247693915867</v>
      </c>
    </row>
    <row r="18" spans="1:6" x14ac:dyDescent="0.25">
      <c r="A18" t="s">
        <v>22</v>
      </c>
      <c r="B18" t="s">
        <v>78</v>
      </c>
      <c r="C18">
        <v>5186.1851851851852</v>
      </c>
      <c r="D18">
        <v>9579</v>
      </c>
      <c r="E18">
        <v>975595.26385185181</v>
      </c>
      <c r="F18">
        <v>47.910193186261942</v>
      </c>
    </row>
    <row r="19" spans="1:6" x14ac:dyDescent="0.25">
      <c r="A19" t="s">
        <v>23</v>
      </c>
      <c r="B19" t="s">
        <v>78</v>
      </c>
      <c r="C19">
        <v>7017.8571428571422</v>
      </c>
      <c r="D19">
        <v>450</v>
      </c>
      <c r="E19">
        <v>68944.928571428565</v>
      </c>
      <c r="F19">
        <v>3.3857942627033619</v>
      </c>
    </row>
    <row r="20" spans="1:6" x14ac:dyDescent="0.25">
      <c r="A20" t="s">
        <v>24</v>
      </c>
      <c r="B20" t="s">
        <v>78</v>
      </c>
      <c r="C20">
        <v>10449</v>
      </c>
      <c r="D20">
        <v>210</v>
      </c>
      <c r="E20">
        <v>56651.987999999998</v>
      </c>
      <c r="F20">
        <v>2.7821042086136618</v>
      </c>
    </row>
    <row r="21" spans="1:6" x14ac:dyDescent="0.25">
      <c r="A21" t="s">
        <v>25</v>
      </c>
      <c r="B21" t="s">
        <v>78</v>
      </c>
      <c r="C21">
        <v>0</v>
      </c>
      <c r="D21">
        <v>223.2</v>
      </c>
      <c r="E21">
        <v>22320</v>
      </c>
      <c r="F21">
        <v>1.0961056818739869</v>
      </c>
    </row>
    <row r="22" spans="1:6" x14ac:dyDescent="0.25">
      <c r="A22" t="s">
        <v>26</v>
      </c>
      <c r="B22" t="s">
        <v>78</v>
      </c>
      <c r="C22">
        <v>0</v>
      </c>
      <c r="D22">
        <v>246.42857142857139</v>
      </c>
      <c r="E22">
        <v>24642.857142857141</v>
      </c>
      <c r="F22">
        <v>1.2101781241888301</v>
      </c>
    </row>
    <row r="23" spans="1:6" x14ac:dyDescent="0.25">
      <c r="A23" t="s">
        <v>27</v>
      </c>
      <c r="B23" t="s">
        <v>78</v>
      </c>
      <c r="C23">
        <v>0</v>
      </c>
      <c r="D23">
        <v>16754.761904761901</v>
      </c>
      <c r="E23">
        <v>1675476.190476191</v>
      </c>
      <c r="F23">
        <v>82.280419902577734</v>
      </c>
    </row>
    <row r="24" spans="1:6" x14ac:dyDescent="0.25">
      <c r="A24" t="s">
        <v>28</v>
      </c>
      <c r="B24" t="s">
        <v>78</v>
      </c>
      <c r="C24">
        <v>0</v>
      </c>
      <c r="D24">
        <v>31575</v>
      </c>
      <c r="E24">
        <v>3157500</v>
      </c>
      <c r="F24">
        <v>155.0606492167166</v>
      </c>
    </row>
    <row r="25" spans="1:6" x14ac:dyDescent="0.25">
      <c r="A25" t="s">
        <v>29</v>
      </c>
      <c r="B25" t="s">
        <v>78</v>
      </c>
      <c r="C25">
        <v>0</v>
      </c>
      <c r="D25">
        <v>0</v>
      </c>
      <c r="E25">
        <v>0</v>
      </c>
      <c r="F25">
        <v>0</v>
      </c>
    </row>
    <row r="26" spans="1:6" x14ac:dyDescent="0.25">
      <c r="A26" t="s">
        <v>30</v>
      </c>
      <c r="B26" t="s">
        <v>78</v>
      </c>
      <c r="C26">
        <v>0</v>
      </c>
      <c r="D26">
        <v>0</v>
      </c>
      <c r="E26">
        <v>0</v>
      </c>
      <c r="F26">
        <v>0</v>
      </c>
    </row>
    <row r="27" spans="1:6" x14ac:dyDescent="0.25">
      <c r="A27" t="s">
        <v>31</v>
      </c>
      <c r="B27" t="s">
        <v>78</v>
      </c>
      <c r="C27">
        <v>0</v>
      </c>
      <c r="D27">
        <v>0</v>
      </c>
      <c r="E27">
        <v>0</v>
      </c>
      <c r="F27">
        <v>0</v>
      </c>
    </row>
    <row r="28" spans="1:6" x14ac:dyDescent="0.25">
      <c r="A28" t="s">
        <v>32</v>
      </c>
      <c r="B28" t="s">
        <v>78</v>
      </c>
      <c r="C28">
        <v>0</v>
      </c>
      <c r="D28">
        <v>90442.5</v>
      </c>
      <c r="E28">
        <v>9044250</v>
      </c>
      <c r="F28">
        <v>444.15115650935519</v>
      </c>
    </row>
    <row r="29" spans="1:6" x14ac:dyDescent="0.25">
      <c r="A29" t="s">
        <v>33</v>
      </c>
      <c r="B29" t="s">
        <v>78</v>
      </c>
      <c r="C29">
        <v>0</v>
      </c>
      <c r="D29">
        <v>29145</v>
      </c>
      <c r="E29">
        <v>2914500</v>
      </c>
      <c r="F29">
        <v>143.12724058341109</v>
      </c>
    </row>
    <row r="30" spans="1:6" x14ac:dyDescent="0.25">
      <c r="A30" t="s">
        <v>34</v>
      </c>
      <c r="B30" t="s">
        <v>78</v>
      </c>
      <c r="C30">
        <v>0</v>
      </c>
      <c r="D30">
        <v>10967.586206896551</v>
      </c>
      <c r="E30">
        <v>1096758.620689655</v>
      </c>
      <c r="F30">
        <v>53.860365402428677</v>
      </c>
    </row>
    <row r="31" spans="1:6" x14ac:dyDescent="0.25">
      <c r="A31" t="s">
        <v>35</v>
      </c>
      <c r="B31" t="s">
        <v>78</v>
      </c>
      <c r="C31">
        <v>0</v>
      </c>
      <c r="D31">
        <v>396.42857142857139</v>
      </c>
      <c r="E31">
        <v>39642.857142857138</v>
      </c>
      <c r="F31">
        <v>1.9468082867385521</v>
      </c>
    </row>
    <row r="32" spans="1:6" x14ac:dyDescent="0.25">
      <c r="A32" t="s">
        <v>36</v>
      </c>
      <c r="B32" t="s">
        <v>78</v>
      </c>
      <c r="C32">
        <v>0</v>
      </c>
      <c r="D32">
        <v>0</v>
      </c>
      <c r="E32">
        <v>0</v>
      </c>
      <c r="F32">
        <v>0</v>
      </c>
    </row>
    <row r="33" spans="1:6" x14ac:dyDescent="0.25">
      <c r="A33" t="s">
        <v>37</v>
      </c>
      <c r="B33" t="s">
        <v>78</v>
      </c>
      <c r="C33">
        <v>0</v>
      </c>
      <c r="D33">
        <v>268.66666666666657</v>
      </c>
      <c r="E33">
        <v>26866.666666666661</v>
      </c>
      <c r="F33">
        <v>1.319386468922392</v>
      </c>
    </row>
    <row r="34" spans="1:6" x14ac:dyDescent="0.25">
      <c r="A34" t="s">
        <v>38</v>
      </c>
      <c r="B34" t="s">
        <v>78</v>
      </c>
      <c r="C34">
        <v>0</v>
      </c>
      <c r="D34">
        <v>380</v>
      </c>
      <c r="E34">
        <v>38000</v>
      </c>
      <c r="F34">
        <v>1.866129745125964</v>
      </c>
    </row>
    <row r="35" spans="1:6" x14ac:dyDescent="0.25">
      <c r="A35" t="s">
        <v>39</v>
      </c>
      <c r="B35" t="s">
        <v>78</v>
      </c>
      <c r="C35">
        <v>0</v>
      </c>
      <c r="D35">
        <v>8950</v>
      </c>
      <c r="E35">
        <v>895000</v>
      </c>
      <c r="F35">
        <v>43.952266365466777</v>
      </c>
    </row>
    <row r="36" spans="1:6" x14ac:dyDescent="0.25">
      <c r="A36" t="s">
        <v>40</v>
      </c>
      <c r="B36" t="s">
        <v>78</v>
      </c>
      <c r="C36">
        <v>0</v>
      </c>
      <c r="D36">
        <v>0</v>
      </c>
      <c r="E36">
        <v>0</v>
      </c>
      <c r="F36">
        <v>0</v>
      </c>
    </row>
    <row r="37" spans="1:6" x14ac:dyDescent="0.25">
      <c r="A37" t="s">
        <v>41</v>
      </c>
      <c r="B37" t="s">
        <v>78</v>
      </c>
      <c r="C37">
        <v>0</v>
      </c>
      <c r="D37">
        <v>0</v>
      </c>
      <c r="E37">
        <v>0</v>
      </c>
      <c r="F37">
        <v>0</v>
      </c>
    </row>
    <row r="38" spans="1:6" x14ac:dyDescent="0.25">
      <c r="A38" t="s">
        <v>42</v>
      </c>
      <c r="B38" t="s">
        <v>78</v>
      </c>
      <c r="C38">
        <v>0</v>
      </c>
      <c r="D38">
        <v>0</v>
      </c>
      <c r="E38">
        <v>0</v>
      </c>
      <c r="F38">
        <v>0</v>
      </c>
    </row>
    <row r="39" spans="1:6" x14ac:dyDescent="0.25">
      <c r="A39" t="s">
        <v>43</v>
      </c>
      <c r="B39" t="s">
        <v>78</v>
      </c>
      <c r="C39">
        <v>0</v>
      </c>
      <c r="D39">
        <v>0</v>
      </c>
      <c r="E39">
        <v>0</v>
      </c>
      <c r="F39">
        <v>0</v>
      </c>
    </row>
    <row r="40" spans="1:6" x14ac:dyDescent="0.25">
      <c r="A40" t="s">
        <v>44</v>
      </c>
      <c r="B40" t="s">
        <v>78</v>
      </c>
      <c r="C40">
        <v>0</v>
      </c>
      <c r="D40">
        <v>0</v>
      </c>
      <c r="E40">
        <v>0</v>
      </c>
      <c r="F40">
        <v>0</v>
      </c>
    </row>
    <row r="41" spans="1:6" x14ac:dyDescent="0.25">
      <c r="A41" t="s">
        <v>45</v>
      </c>
      <c r="B41" t="s">
        <v>78</v>
      </c>
      <c r="C41">
        <v>0</v>
      </c>
      <c r="D41">
        <v>0</v>
      </c>
      <c r="E41">
        <v>0</v>
      </c>
      <c r="F41">
        <v>0</v>
      </c>
    </row>
    <row r="42" spans="1:6" x14ac:dyDescent="0.25">
      <c r="A42" t="s">
        <v>46</v>
      </c>
      <c r="B42" t="s">
        <v>78</v>
      </c>
      <c r="C42">
        <v>0</v>
      </c>
      <c r="D42">
        <v>0</v>
      </c>
      <c r="E42">
        <v>0</v>
      </c>
      <c r="F42">
        <v>0</v>
      </c>
    </row>
    <row r="43" spans="1:6" x14ac:dyDescent="0.25">
      <c r="A43" t="s">
        <v>47</v>
      </c>
      <c r="B43" t="s">
        <v>78</v>
      </c>
      <c r="C43">
        <v>0</v>
      </c>
      <c r="D43">
        <v>0</v>
      </c>
      <c r="E43">
        <v>0</v>
      </c>
      <c r="F43">
        <v>0</v>
      </c>
    </row>
    <row r="44" spans="1:6" x14ac:dyDescent="0.25">
      <c r="A44" t="s">
        <v>48</v>
      </c>
      <c r="B44" t="s">
        <v>78</v>
      </c>
      <c r="C44">
        <v>0</v>
      </c>
      <c r="D44">
        <v>0</v>
      </c>
      <c r="E44">
        <v>0</v>
      </c>
      <c r="F44">
        <v>0</v>
      </c>
    </row>
    <row r="45" spans="1:6" x14ac:dyDescent="0.25">
      <c r="A45" t="s">
        <v>49</v>
      </c>
      <c r="B45" t="s">
        <v>78</v>
      </c>
      <c r="C45">
        <v>0</v>
      </c>
      <c r="D45">
        <v>0</v>
      </c>
      <c r="E45">
        <v>0</v>
      </c>
      <c r="F45">
        <v>0</v>
      </c>
    </row>
    <row r="46" spans="1:6" x14ac:dyDescent="0.25">
      <c r="A46" t="s">
        <v>50</v>
      </c>
      <c r="B46" t="s">
        <v>78</v>
      </c>
      <c r="C46">
        <v>0</v>
      </c>
      <c r="D46">
        <v>0</v>
      </c>
      <c r="E46">
        <v>0</v>
      </c>
      <c r="F46">
        <v>0</v>
      </c>
    </row>
    <row r="47" spans="1:6" x14ac:dyDescent="0.25">
      <c r="A47" t="s">
        <v>51</v>
      </c>
      <c r="B47" t="s">
        <v>78</v>
      </c>
      <c r="C47">
        <v>0</v>
      </c>
      <c r="D47">
        <v>0</v>
      </c>
      <c r="E47">
        <v>0</v>
      </c>
      <c r="F47">
        <v>0</v>
      </c>
    </row>
    <row r="48" spans="1:6" x14ac:dyDescent="0.25">
      <c r="A48" t="s">
        <v>52</v>
      </c>
      <c r="B48" t="s">
        <v>78</v>
      </c>
      <c r="C48">
        <v>0</v>
      </c>
      <c r="D48">
        <v>0</v>
      </c>
      <c r="E48">
        <v>0</v>
      </c>
      <c r="F48">
        <v>0</v>
      </c>
    </row>
    <row r="49" spans="1:6" x14ac:dyDescent="0.25">
      <c r="A49" t="s">
        <v>53</v>
      </c>
      <c r="B49" t="s">
        <v>78</v>
      </c>
      <c r="C49">
        <v>0</v>
      </c>
      <c r="D49">
        <v>0</v>
      </c>
      <c r="E49">
        <v>0</v>
      </c>
      <c r="F49">
        <v>0</v>
      </c>
    </row>
    <row r="50" spans="1:6" x14ac:dyDescent="0.25">
      <c r="A50" t="s">
        <v>54</v>
      </c>
      <c r="B50" t="s">
        <v>78</v>
      </c>
      <c r="C50">
        <v>0</v>
      </c>
      <c r="D50">
        <v>0</v>
      </c>
      <c r="E50">
        <v>0</v>
      </c>
      <c r="F50">
        <v>0</v>
      </c>
    </row>
    <row r="51" spans="1:6" x14ac:dyDescent="0.25">
      <c r="A51" t="s">
        <v>55</v>
      </c>
      <c r="B51" t="s">
        <v>78</v>
      </c>
      <c r="C51">
        <v>0</v>
      </c>
      <c r="D51">
        <v>0</v>
      </c>
      <c r="E51">
        <v>0</v>
      </c>
      <c r="F51">
        <v>0</v>
      </c>
    </row>
    <row r="52" spans="1:6" x14ac:dyDescent="0.25">
      <c r="A52" t="s">
        <v>56</v>
      </c>
      <c r="B52" t="s">
        <v>78</v>
      </c>
      <c r="C52">
        <v>0</v>
      </c>
      <c r="D52">
        <v>0</v>
      </c>
      <c r="E52">
        <v>0</v>
      </c>
      <c r="F52">
        <v>0</v>
      </c>
    </row>
    <row r="53" spans="1:6" x14ac:dyDescent="0.25">
      <c r="A53" t="s">
        <v>57</v>
      </c>
      <c r="B53" t="s">
        <v>78</v>
      </c>
      <c r="C53">
        <v>0</v>
      </c>
      <c r="D53">
        <v>0</v>
      </c>
      <c r="E53">
        <v>0</v>
      </c>
      <c r="F53">
        <v>0</v>
      </c>
    </row>
    <row r="54" spans="1:6" x14ac:dyDescent="0.25">
      <c r="A54" t="s">
        <v>58</v>
      </c>
      <c r="B54" t="s">
        <v>78</v>
      </c>
      <c r="C54">
        <v>0</v>
      </c>
      <c r="D54">
        <v>0</v>
      </c>
      <c r="E54">
        <v>0</v>
      </c>
      <c r="F54">
        <v>0</v>
      </c>
    </row>
    <row r="55" spans="1:6" x14ac:dyDescent="0.25">
      <c r="A55" t="s">
        <v>59</v>
      </c>
      <c r="B55" t="s">
        <v>78</v>
      </c>
      <c r="C55">
        <v>0</v>
      </c>
      <c r="D55">
        <v>0</v>
      </c>
      <c r="E55">
        <v>0</v>
      </c>
      <c r="F55">
        <v>0</v>
      </c>
    </row>
    <row r="56" spans="1:6" x14ac:dyDescent="0.25">
      <c r="A56" t="s">
        <v>60</v>
      </c>
      <c r="B56" t="s">
        <v>78</v>
      </c>
      <c r="C56">
        <v>0</v>
      </c>
      <c r="D56">
        <v>0</v>
      </c>
      <c r="E56">
        <v>0</v>
      </c>
      <c r="F5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56"/>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79</v>
      </c>
      <c r="C2">
        <v>7221.8928571428578</v>
      </c>
      <c r="D2">
        <v>406919.28571428568</v>
      </c>
      <c r="E2">
        <v>40716569.669857137</v>
      </c>
      <c r="F2">
        <v>1635.597721131885</v>
      </c>
    </row>
    <row r="3" spans="1:6" x14ac:dyDescent="0.25">
      <c r="A3" t="s">
        <v>7</v>
      </c>
      <c r="B3" t="s">
        <v>79</v>
      </c>
      <c r="C3">
        <v>6234</v>
      </c>
      <c r="D3">
        <v>308220</v>
      </c>
      <c r="E3">
        <v>30843270.408</v>
      </c>
      <c r="F3">
        <v>1238.984108941914</v>
      </c>
    </row>
    <row r="4" spans="1:6" x14ac:dyDescent="0.25">
      <c r="A4" t="s">
        <v>8</v>
      </c>
      <c r="B4" t="s">
        <v>79</v>
      </c>
      <c r="C4">
        <v>6642.8571428571422</v>
      </c>
      <c r="D4">
        <v>271648.57142857142</v>
      </c>
      <c r="E4">
        <v>27187522.571428571</v>
      </c>
      <c r="F4">
        <v>1092.131540589241</v>
      </c>
    </row>
    <row r="5" spans="1:6" x14ac:dyDescent="0.25">
      <c r="A5" t="s">
        <v>9</v>
      </c>
      <c r="B5" t="s">
        <v>79</v>
      </c>
      <c r="C5">
        <v>6242</v>
      </c>
      <c r="D5">
        <v>179070</v>
      </c>
      <c r="E5">
        <v>17928297.704</v>
      </c>
      <c r="F5">
        <v>720.18549465734714</v>
      </c>
    </row>
    <row r="6" spans="1:6" x14ac:dyDescent="0.25">
      <c r="A6" t="s">
        <v>10</v>
      </c>
      <c r="B6" t="s">
        <v>79</v>
      </c>
      <c r="C6">
        <v>6039.6551724137926</v>
      </c>
      <c r="D6">
        <v>0</v>
      </c>
      <c r="E6">
        <v>20607.303448275859</v>
      </c>
      <c r="F6">
        <v>0.82780201848942958</v>
      </c>
    </row>
    <row r="7" spans="1:6" x14ac:dyDescent="0.25">
      <c r="A7" t="s">
        <v>11</v>
      </c>
      <c r="B7" t="s">
        <v>79</v>
      </c>
      <c r="C7">
        <v>7796.7857142857147</v>
      </c>
      <c r="D7">
        <v>0</v>
      </c>
      <c r="E7">
        <v>26602.63285714286</v>
      </c>
      <c r="F7">
        <v>1.068636332334814</v>
      </c>
    </row>
    <row r="8" spans="1:6" x14ac:dyDescent="0.25">
      <c r="A8" t="s">
        <v>12</v>
      </c>
      <c r="B8" t="s">
        <v>79</v>
      </c>
      <c r="C8">
        <v>6522.7142857140861</v>
      </c>
      <c r="D8">
        <v>0</v>
      </c>
      <c r="E8">
        <v>22255.501142856461</v>
      </c>
      <c r="F8">
        <v>0.89401065087396403</v>
      </c>
    </row>
    <row r="9" spans="1:6" x14ac:dyDescent="0.25">
      <c r="A9" t="s">
        <v>13</v>
      </c>
      <c r="B9" t="s">
        <v>79</v>
      </c>
      <c r="C9">
        <v>5847.6428571428414</v>
      </c>
      <c r="D9">
        <v>0</v>
      </c>
      <c r="E9">
        <v>19952.157428571369</v>
      </c>
      <c r="F9">
        <v>0.80148459181213838</v>
      </c>
    </row>
    <row r="10" spans="1:6" x14ac:dyDescent="0.25">
      <c r="A10" t="s">
        <v>14</v>
      </c>
      <c r="B10" t="s">
        <v>79</v>
      </c>
      <c r="C10">
        <v>5132.1428571428578</v>
      </c>
      <c r="D10">
        <v>0</v>
      </c>
      <c r="E10">
        <v>17510.87142857143</v>
      </c>
      <c r="F10">
        <v>0.70341734669283484</v>
      </c>
    </row>
    <row r="11" spans="1:6" x14ac:dyDescent="0.25">
      <c r="A11" t="s">
        <v>15</v>
      </c>
      <c r="B11" t="s">
        <v>79</v>
      </c>
      <c r="C11">
        <v>3274.5185185185192</v>
      </c>
      <c r="D11">
        <v>0</v>
      </c>
      <c r="E11">
        <v>11172.65718518519</v>
      </c>
      <c r="F11">
        <v>0.44880923857898231</v>
      </c>
    </row>
    <row r="12" spans="1:6" x14ac:dyDescent="0.25">
      <c r="A12" t="s">
        <v>16</v>
      </c>
      <c r="B12" t="s">
        <v>79</v>
      </c>
      <c r="C12">
        <v>4598.5714285714284</v>
      </c>
      <c r="D12">
        <v>259521.42857142861</v>
      </c>
      <c r="E12">
        <v>25967833.182857141</v>
      </c>
      <c r="F12">
        <v>1043.136224907895</v>
      </c>
    </row>
    <row r="13" spans="1:6" x14ac:dyDescent="0.25">
      <c r="A13" t="s">
        <v>17</v>
      </c>
      <c r="B13" t="s">
        <v>79</v>
      </c>
      <c r="C13">
        <v>2424.1999999999998</v>
      </c>
      <c r="D13">
        <v>157872.66666666669</v>
      </c>
      <c r="E13">
        <v>15795538.03706667</v>
      </c>
      <c r="F13">
        <v>634.51185173401893</v>
      </c>
    </row>
    <row r="14" spans="1:6" x14ac:dyDescent="0.25">
      <c r="A14" t="s">
        <v>18</v>
      </c>
      <c r="B14" t="s">
        <v>79</v>
      </c>
      <c r="C14">
        <v>3028.379310344827</v>
      </c>
      <c r="D14">
        <v>243104.13793103449</v>
      </c>
      <c r="E14">
        <v>24320746.623310339</v>
      </c>
      <c r="F14">
        <v>976.97222717563841</v>
      </c>
    </row>
    <row r="15" spans="1:6" x14ac:dyDescent="0.25">
      <c r="A15" t="s">
        <v>19</v>
      </c>
      <c r="B15" t="s">
        <v>79</v>
      </c>
      <c r="C15">
        <v>3327.52</v>
      </c>
      <c r="D15">
        <v>237260.79999999999</v>
      </c>
      <c r="E15">
        <v>23737433.498240001</v>
      </c>
      <c r="F15">
        <v>953.54035101791601</v>
      </c>
    </row>
    <row r="16" spans="1:6" x14ac:dyDescent="0.25">
      <c r="A16" t="s">
        <v>20</v>
      </c>
      <c r="B16" t="s">
        <v>79</v>
      </c>
      <c r="C16">
        <v>5156</v>
      </c>
      <c r="D16">
        <v>270700</v>
      </c>
      <c r="E16">
        <v>27087592.272</v>
      </c>
      <c r="F16">
        <v>1088.1173082670521</v>
      </c>
    </row>
    <row r="17" spans="1:6" x14ac:dyDescent="0.25">
      <c r="A17" t="s">
        <v>21</v>
      </c>
      <c r="B17" t="s">
        <v>79</v>
      </c>
      <c r="C17">
        <v>4306.1538461538466</v>
      </c>
      <c r="D17">
        <v>108325</v>
      </c>
      <c r="E17">
        <v>10847192.596923079</v>
      </c>
      <c r="F17">
        <v>435.73522121487417</v>
      </c>
    </row>
    <row r="18" spans="1:6" x14ac:dyDescent="0.25">
      <c r="A18" t="s">
        <v>22</v>
      </c>
      <c r="B18" t="s">
        <v>79</v>
      </c>
      <c r="C18">
        <v>3897.962962962963</v>
      </c>
      <c r="D18">
        <v>49944.444444444453</v>
      </c>
      <c r="E18">
        <v>5007744.2940740744</v>
      </c>
      <c r="F18">
        <v>201.16270161782251</v>
      </c>
    </row>
    <row r="19" spans="1:6" x14ac:dyDescent="0.25">
      <c r="A19" t="s">
        <v>23</v>
      </c>
      <c r="B19" t="s">
        <v>79</v>
      </c>
      <c r="C19">
        <v>4288.9285714285716</v>
      </c>
      <c r="D19">
        <v>0</v>
      </c>
      <c r="E19">
        <v>14633.82428571428</v>
      </c>
      <c r="F19">
        <v>0.58784543607754014</v>
      </c>
    </row>
    <row r="20" spans="1:6" x14ac:dyDescent="0.25">
      <c r="A20" t="s">
        <v>24</v>
      </c>
      <c r="B20" t="s">
        <v>79</v>
      </c>
      <c r="C20">
        <v>5628</v>
      </c>
      <c r="D20">
        <v>0</v>
      </c>
      <c r="E20">
        <v>19202.736000000001</v>
      </c>
      <c r="F20">
        <v>0.77138009158833454</v>
      </c>
    </row>
    <row r="21" spans="1:6" x14ac:dyDescent="0.25">
      <c r="A21" t="s">
        <v>25</v>
      </c>
      <c r="B21" t="s">
        <v>79</v>
      </c>
      <c r="C21">
        <v>4279.24</v>
      </c>
      <c r="D21">
        <v>0</v>
      </c>
      <c r="E21">
        <v>14600.766879999999</v>
      </c>
      <c r="F21">
        <v>0.58651750944002568</v>
      </c>
    </row>
    <row r="22" spans="1:6" x14ac:dyDescent="0.25">
      <c r="A22" t="s">
        <v>26</v>
      </c>
      <c r="B22" t="s">
        <v>79</v>
      </c>
      <c r="C22">
        <v>4763.5714285714284</v>
      </c>
      <c r="D22">
        <v>0</v>
      </c>
      <c r="E22">
        <v>16253.305714285711</v>
      </c>
      <c r="F22">
        <v>0.65290052680508215</v>
      </c>
    </row>
    <row r="23" spans="1:6" x14ac:dyDescent="0.25">
      <c r="A23" t="s">
        <v>27</v>
      </c>
      <c r="B23" t="s">
        <v>79</v>
      </c>
      <c r="C23">
        <v>4862.7241379310344</v>
      </c>
      <c r="D23">
        <v>49311.379310344833</v>
      </c>
      <c r="E23">
        <v>4947729.545793104</v>
      </c>
      <c r="F23">
        <v>198.7518898446655</v>
      </c>
    </row>
    <row r="24" spans="1:6" x14ac:dyDescent="0.25">
      <c r="A24" t="s">
        <v>28</v>
      </c>
      <c r="B24" t="s">
        <v>79</v>
      </c>
      <c r="C24">
        <v>4056.428571428572</v>
      </c>
      <c r="D24">
        <v>289178.57142857142</v>
      </c>
      <c r="E24">
        <v>28931697.677142851</v>
      </c>
      <c r="F24">
        <v>1162.195616499673</v>
      </c>
    </row>
    <row r="25" spans="1:6" x14ac:dyDescent="0.25">
      <c r="A25" t="s">
        <v>29</v>
      </c>
      <c r="B25" t="s">
        <v>79</v>
      </c>
      <c r="C25">
        <v>1812.9259259259261</v>
      </c>
      <c r="D25">
        <v>105870.7407407407</v>
      </c>
      <c r="E25">
        <v>10593259.77733333</v>
      </c>
      <c r="F25">
        <v>425.53465804343762</v>
      </c>
    </row>
    <row r="26" spans="1:6" x14ac:dyDescent="0.25">
      <c r="A26" t="s">
        <v>30</v>
      </c>
      <c r="B26" t="s">
        <v>79</v>
      </c>
      <c r="C26">
        <v>4506.7586206896549</v>
      </c>
      <c r="D26">
        <v>300347.24137931032</v>
      </c>
      <c r="E26">
        <v>30050101.198344819</v>
      </c>
      <c r="F26">
        <v>1207.122246257926</v>
      </c>
    </row>
    <row r="27" spans="1:6" x14ac:dyDescent="0.25">
      <c r="A27" t="s">
        <v>31</v>
      </c>
      <c r="B27" t="s">
        <v>79</v>
      </c>
      <c r="C27">
        <v>3157.52</v>
      </c>
      <c r="D27">
        <v>240015.6</v>
      </c>
      <c r="E27">
        <v>24012333.458239991</v>
      </c>
      <c r="F27">
        <v>964.58317097453187</v>
      </c>
    </row>
    <row r="28" spans="1:6" x14ac:dyDescent="0.25">
      <c r="A28" t="s">
        <v>32</v>
      </c>
      <c r="B28" t="s">
        <v>79</v>
      </c>
      <c r="C28">
        <v>4444.625</v>
      </c>
      <c r="D28">
        <v>87885</v>
      </c>
      <c r="E28">
        <v>8803665.0604999997</v>
      </c>
      <c r="F28">
        <v>353.64606172169999</v>
      </c>
    </row>
    <row r="29" spans="1:6" x14ac:dyDescent="0.25">
      <c r="A29" t="s">
        <v>33</v>
      </c>
      <c r="B29" t="s">
        <v>79</v>
      </c>
      <c r="C29">
        <v>0</v>
      </c>
      <c r="D29">
        <v>0</v>
      </c>
      <c r="E29">
        <v>0</v>
      </c>
      <c r="F29">
        <v>0</v>
      </c>
    </row>
    <row r="30" spans="1:6" x14ac:dyDescent="0.25">
      <c r="A30" t="s">
        <v>34</v>
      </c>
      <c r="B30" t="s">
        <v>79</v>
      </c>
    </row>
    <row r="31" spans="1:6" x14ac:dyDescent="0.25">
      <c r="A31" t="s">
        <v>35</v>
      </c>
      <c r="B31" t="s">
        <v>79</v>
      </c>
      <c r="C31">
        <v>0</v>
      </c>
      <c r="D31">
        <v>0</v>
      </c>
      <c r="E31">
        <v>0</v>
      </c>
      <c r="F31">
        <v>0</v>
      </c>
    </row>
    <row r="32" spans="1:6" x14ac:dyDescent="0.25">
      <c r="A32" t="s">
        <v>36</v>
      </c>
      <c r="B32" t="s">
        <v>79</v>
      </c>
      <c r="C32">
        <v>0</v>
      </c>
      <c r="D32">
        <v>0</v>
      </c>
      <c r="E32">
        <v>0</v>
      </c>
      <c r="F32">
        <v>0</v>
      </c>
    </row>
    <row r="33" spans="1:6" x14ac:dyDescent="0.25">
      <c r="A33" t="s">
        <v>37</v>
      </c>
      <c r="B33" t="s">
        <v>79</v>
      </c>
      <c r="C33">
        <v>0</v>
      </c>
      <c r="D33">
        <v>0</v>
      </c>
      <c r="E33">
        <v>0</v>
      </c>
      <c r="F33">
        <v>0</v>
      </c>
    </row>
    <row r="34" spans="1:6" x14ac:dyDescent="0.25">
      <c r="A34" t="s">
        <v>38</v>
      </c>
      <c r="B34" t="s">
        <v>79</v>
      </c>
    </row>
    <row r="35" spans="1:6" x14ac:dyDescent="0.25">
      <c r="A35" t="s">
        <v>39</v>
      </c>
      <c r="B35" t="s">
        <v>79</v>
      </c>
    </row>
    <row r="36" spans="1:6" x14ac:dyDescent="0.25">
      <c r="A36" t="s">
        <v>40</v>
      </c>
      <c r="B36" t="s">
        <v>79</v>
      </c>
      <c r="C36">
        <v>0</v>
      </c>
      <c r="D36">
        <v>0</v>
      </c>
      <c r="E36">
        <v>0</v>
      </c>
      <c r="F36">
        <v>0</v>
      </c>
    </row>
    <row r="37" spans="1:6" x14ac:dyDescent="0.25">
      <c r="A37" t="s">
        <v>41</v>
      </c>
      <c r="B37" t="s">
        <v>79</v>
      </c>
      <c r="C37">
        <v>0</v>
      </c>
      <c r="D37">
        <v>0</v>
      </c>
      <c r="E37">
        <v>0</v>
      </c>
      <c r="F37">
        <v>0</v>
      </c>
    </row>
    <row r="38" spans="1:6" x14ac:dyDescent="0.25">
      <c r="A38" t="s">
        <v>42</v>
      </c>
      <c r="B38" t="s">
        <v>79</v>
      </c>
      <c r="C38">
        <v>0</v>
      </c>
      <c r="D38">
        <v>0</v>
      </c>
      <c r="E38">
        <v>0</v>
      </c>
      <c r="F38">
        <v>0</v>
      </c>
    </row>
    <row r="39" spans="1:6" x14ac:dyDescent="0.25">
      <c r="A39" t="s">
        <v>43</v>
      </c>
      <c r="B39" t="s">
        <v>79</v>
      </c>
      <c r="C39">
        <v>0</v>
      </c>
      <c r="D39">
        <v>0</v>
      </c>
      <c r="E39">
        <v>0</v>
      </c>
      <c r="F39">
        <v>0</v>
      </c>
    </row>
    <row r="40" spans="1:6" x14ac:dyDescent="0.25">
      <c r="A40" t="s">
        <v>44</v>
      </c>
      <c r="B40" t="s">
        <v>79</v>
      </c>
      <c r="C40">
        <v>0</v>
      </c>
      <c r="D40">
        <v>0</v>
      </c>
      <c r="E40">
        <v>0</v>
      </c>
      <c r="F40">
        <v>0</v>
      </c>
    </row>
    <row r="41" spans="1:6" x14ac:dyDescent="0.25">
      <c r="A41" t="s">
        <v>45</v>
      </c>
      <c r="B41" t="s">
        <v>79</v>
      </c>
    </row>
    <row r="42" spans="1:6" x14ac:dyDescent="0.25">
      <c r="A42" t="s">
        <v>46</v>
      </c>
      <c r="B42" t="s">
        <v>79</v>
      </c>
    </row>
    <row r="43" spans="1:6" x14ac:dyDescent="0.25">
      <c r="A43" t="s">
        <v>47</v>
      </c>
      <c r="B43" t="s">
        <v>79</v>
      </c>
    </row>
    <row r="44" spans="1:6" x14ac:dyDescent="0.25">
      <c r="A44" t="s">
        <v>48</v>
      </c>
      <c r="B44" t="s">
        <v>79</v>
      </c>
    </row>
    <row r="45" spans="1:6" x14ac:dyDescent="0.25">
      <c r="A45" t="s">
        <v>49</v>
      </c>
      <c r="B45" t="s">
        <v>79</v>
      </c>
    </row>
    <row r="46" spans="1:6" x14ac:dyDescent="0.25">
      <c r="A46" t="s">
        <v>50</v>
      </c>
      <c r="B46" t="s">
        <v>79</v>
      </c>
    </row>
    <row r="47" spans="1:6" x14ac:dyDescent="0.25">
      <c r="A47" t="s">
        <v>51</v>
      </c>
      <c r="B47" t="s">
        <v>79</v>
      </c>
      <c r="C47">
        <v>0</v>
      </c>
      <c r="D47">
        <v>0</v>
      </c>
      <c r="E47">
        <v>0</v>
      </c>
      <c r="F47">
        <v>0</v>
      </c>
    </row>
    <row r="48" spans="1:6" x14ac:dyDescent="0.25">
      <c r="A48" t="s">
        <v>52</v>
      </c>
      <c r="B48" t="s">
        <v>79</v>
      </c>
    </row>
    <row r="49" spans="1:6" x14ac:dyDescent="0.25">
      <c r="A49" t="s">
        <v>53</v>
      </c>
      <c r="B49" t="s">
        <v>79</v>
      </c>
      <c r="C49">
        <v>0</v>
      </c>
      <c r="D49">
        <v>0</v>
      </c>
      <c r="E49">
        <v>0</v>
      </c>
      <c r="F49">
        <v>0</v>
      </c>
    </row>
    <row r="50" spans="1:6" x14ac:dyDescent="0.25">
      <c r="A50" t="s">
        <v>54</v>
      </c>
      <c r="B50" t="s">
        <v>79</v>
      </c>
      <c r="C50">
        <v>0</v>
      </c>
      <c r="D50">
        <v>0</v>
      </c>
      <c r="E50">
        <v>0</v>
      </c>
      <c r="F50">
        <v>0</v>
      </c>
    </row>
    <row r="51" spans="1:6" x14ac:dyDescent="0.25">
      <c r="A51" t="s">
        <v>55</v>
      </c>
      <c r="B51" t="s">
        <v>79</v>
      </c>
      <c r="D51">
        <v>0</v>
      </c>
    </row>
    <row r="52" spans="1:6" x14ac:dyDescent="0.25">
      <c r="A52" t="s">
        <v>56</v>
      </c>
      <c r="B52" t="s">
        <v>79</v>
      </c>
      <c r="C52">
        <v>0</v>
      </c>
      <c r="D52">
        <v>0</v>
      </c>
      <c r="E52">
        <v>0</v>
      </c>
      <c r="F52">
        <v>0</v>
      </c>
    </row>
    <row r="53" spans="1:6" x14ac:dyDescent="0.25">
      <c r="A53" t="s">
        <v>57</v>
      </c>
      <c r="B53" t="s">
        <v>79</v>
      </c>
      <c r="D53">
        <v>0</v>
      </c>
    </row>
    <row r="54" spans="1:6" x14ac:dyDescent="0.25">
      <c r="A54" t="s">
        <v>58</v>
      </c>
      <c r="B54" t="s">
        <v>79</v>
      </c>
    </row>
    <row r="55" spans="1:6" x14ac:dyDescent="0.25">
      <c r="A55" t="s">
        <v>59</v>
      </c>
      <c r="B55" t="s">
        <v>79</v>
      </c>
      <c r="C55">
        <v>0</v>
      </c>
      <c r="D55">
        <v>0</v>
      </c>
      <c r="E55">
        <v>0</v>
      </c>
      <c r="F55">
        <v>0</v>
      </c>
    </row>
    <row r="56" spans="1:6" x14ac:dyDescent="0.25">
      <c r="A56" t="s">
        <v>60</v>
      </c>
      <c r="B56" t="s">
        <v>79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56"/>
  <sheetViews>
    <sheetView workbookViewId="0"/>
  </sheetViews>
  <sheetFormatPr defaultRowHeight="15" x14ac:dyDescent="0.25"/>
  <sheetData>
    <row r="1" spans="1:8" x14ac:dyDescent="0.25">
      <c r="A1" s="1" t="s">
        <v>0</v>
      </c>
      <c r="B1" s="1" t="s">
        <v>1</v>
      </c>
      <c r="C1" s="1" t="s">
        <v>2</v>
      </c>
      <c r="D1" s="1" t="s">
        <v>62</v>
      </c>
      <c r="E1" s="1" t="s">
        <v>63</v>
      </c>
      <c r="F1" s="1" t="s">
        <v>71</v>
      </c>
      <c r="G1" s="1" t="s">
        <v>4</v>
      </c>
      <c r="H1" s="1" t="s">
        <v>5</v>
      </c>
    </row>
    <row r="2" spans="1:8" x14ac:dyDescent="0.25">
      <c r="A2" t="s">
        <v>6</v>
      </c>
      <c r="B2" t="s">
        <v>80</v>
      </c>
      <c r="C2">
        <v>0</v>
      </c>
      <c r="D2">
        <v>20705.78571428571</v>
      </c>
      <c r="E2">
        <v>11786.642857142861</v>
      </c>
      <c r="F2">
        <v>0</v>
      </c>
      <c r="G2">
        <v>110864.16628571429</v>
      </c>
      <c r="H2">
        <v>1.1923698755158669</v>
      </c>
    </row>
    <row r="3" spans="1:8" x14ac:dyDescent="0.25">
      <c r="A3" t="s">
        <v>7</v>
      </c>
      <c r="B3" t="s">
        <v>80</v>
      </c>
      <c r="C3">
        <v>0</v>
      </c>
      <c r="D3">
        <v>21346</v>
      </c>
      <c r="E3">
        <v>10975</v>
      </c>
      <c r="F3">
        <v>0</v>
      </c>
      <c r="G3">
        <v>110279.25199999999</v>
      </c>
      <c r="H3">
        <v>1.186078986426897</v>
      </c>
    </row>
    <row r="4" spans="1:8" x14ac:dyDescent="0.25">
      <c r="A4" t="s">
        <v>8</v>
      </c>
      <c r="B4" t="s">
        <v>80</v>
      </c>
      <c r="C4">
        <v>0</v>
      </c>
      <c r="D4">
        <v>22477.21428571429</v>
      </c>
      <c r="E4">
        <v>12395.571428571429</v>
      </c>
      <c r="F4">
        <v>0</v>
      </c>
      <c r="G4">
        <v>118985.94485714289</v>
      </c>
      <c r="H4">
        <v>1.279721491720007</v>
      </c>
    </row>
    <row r="5" spans="1:8" x14ac:dyDescent="0.25">
      <c r="A5" t="s">
        <v>9</v>
      </c>
      <c r="B5" t="s">
        <v>80</v>
      </c>
      <c r="C5">
        <v>0</v>
      </c>
      <c r="D5">
        <v>23785</v>
      </c>
      <c r="E5">
        <v>11861</v>
      </c>
      <c r="F5">
        <v>0</v>
      </c>
      <c r="G5">
        <v>121624.152</v>
      </c>
      <c r="H5">
        <v>1.3080960227150511</v>
      </c>
    </row>
    <row r="6" spans="1:8" x14ac:dyDescent="0.25">
      <c r="A6" t="s">
        <v>10</v>
      </c>
      <c r="B6" t="s">
        <v>80</v>
      </c>
      <c r="C6">
        <v>0</v>
      </c>
      <c r="D6">
        <v>16420.37931034483</v>
      </c>
      <c r="E6">
        <v>13944.038461538459</v>
      </c>
      <c r="F6">
        <v>0</v>
      </c>
      <c r="G6">
        <v>103603.3934376658</v>
      </c>
      <c r="H6">
        <v>1.114278575982123</v>
      </c>
    </row>
    <row r="7" spans="1:8" x14ac:dyDescent="0.25">
      <c r="A7" t="s">
        <v>11</v>
      </c>
      <c r="B7" t="s">
        <v>80</v>
      </c>
      <c r="C7">
        <v>0</v>
      </c>
      <c r="D7">
        <v>14298.214285714281</v>
      </c>
      <c r="E7">
        <v>11512.857142857139</v>
      </c>
      <c r="F7">
        <v>0</v>
      </c>
      <c r="G7">
        <v>88067.375714285707</v>
      </c>
      <c r="H7">
        <v>0.94718509447703447</v>
      </c>
    </row>
    <row r="8" spans="1:8" x14ac:dyDescent="0.25">
      <c r="A8" t="s">
        <v>12</v>
      </c>
      <c r="B8" t="s">
        <v>80</v>
      </c>
      <c r="C8">
        <v>0</v>
      </c>
      <c r="D8">
        <v>17091.714285715479</v>
      </c>
      <c r="E8">
        <v>14931.76847290598</v>
      </c>
      <c r="F8">
        <v>0</v>
      </c>
      <c r="G8">
        <v>109264.1231724164</v>
      </c>
      <c r="H8">
        <v>1.1751610399494119</v>
      </c>
    </row>
    <row r="9" spans="1:8" x14ac:dyDescent="0.25">
      <c r="A9" t="s">
        <v>13</v>
      </c>
      <c r="B9" t="s">
        <v>80</v>
      </c>
      <c r="C9">
        <v>0</v>
      </c>
      <c r="D9">
        <v>17540.642857142961</v>
      </c>
      <c r="E9">
        <v>14632.305418719179</v>
      </c>
      <c r="F9">
        <v>0</v>
      </c>
      <c r="G9">
        <v>109774.0995172416</v>
      </c>
      <c r="H9">
        <v>1.1806459540670009</v>
      </c>
    </row>
    <row r="10" spans="1:8" x14ac:dyDescent="0.25">
      <c r="A10" t="s">
        <v>14</v>
      </c>
      <c r="B10" t="s">
        <v>80</v>
      </c>
      <c r="C10">
        <v>0</v>
      </c>
      <c r="D10">
        <v>20625</v>
      </c>
      <c r="E10">
        <v>11793.461538461541</v>
      </c>
      <c r="F10">
        <v>0</v>
      </c>
      <c r="G10">
        <v>110611.79076923081</v>
      </c>
      <c r="H10">
        <v>1.1896555181788251</v>
      </c>
    </row>
    <row r="11" spans="1:8" x14ac:dyDescent="0.25">
      <c r="A11" t="s">
        <v>15</v>
      </c>
      <c r="B11" t="s">
        <v>80</v>
      </c>
      <c r="C11">
        <v>0</v>
      </c>
      <c r="D11">
        <v>14454.03703703704</v>
      </c>
      <c r="E11">
        <v>10032.375</v>
      </c>
      <c r="F11">
        <v>0</v>
      </c>
      <c r="G11">
        <v>83547.637870370367</v>
      </c>
      <c r="H11">
        <v>0.89857426348566727</v>
      </c>
    </row>
    <row r="12" spans="1:8" x14ac:dyDescent="0.25">
      <c r="A12" t="s">
        <v>16</v>
      </c>
      <c r="B12" t="s">
        <v>80</v>
      </c>
      <c r="C12">
        <v>0</v>
      </c>
      <c r="D12">
        <v>16522.5</v>
      </c>
      <c r="E12">
        <v>11265</v>
      </c>
      <c r="F12">
        <v>0</v>
      </c>
      <c r="G12">
        <v>94810.95</v>
      </c>
      <c r="H12">
        <v>1.019713803265289</v>
      </c>
    </row>
    <row r="13" spans="1:8" x14ac:dyDescent="0.25">
      <c r="A13" t="s">
        <v>17</v>
      </c>
      <c r="B13" t="s">
        <v>80</v>
      </c>
      <c r="C13">
        <v>0</v>
      </c>
      <c r="D13">
        <v>8708.9333333333343</v>
      </c>
      <c r="E13">
        <v>11893.66666666667</v>
      </c>
      <c r="F13">
        <v>0</v>
      </c>
      <c r="G13">
        <v>70296.071200000006</v>
      </c>
      <c r="H13">
        <v>0.75605058400912051</v>
      </c>
    </row>
    <row r="14" spans="1:8" x14ac:dyDescent="0.25">
      <c r="A14" t="s">
        <v>18</v>
      </c>
      <c r="B14" t="s">
        <v>80</v>
      </c>
      <c r="C14">
        <v>0</v>
      </c>
      <c r="D14">
        <v>10233.206896551719</v>
      </c>
      <c r="E14">
        <v>12001.13333333333</v>
      </c>
      <c r="F14">
        <v>0</v>
      </c>
      <c r="G14">
        <v>75863.568864367815</v>
      </c>
      <c r="H14">
        <v>0.8159303153903914</v>
      </c>
    </row>
    <row r="15" spans="1:8" x14ac:dyDescent="0.25">
      <c r="A15" t="s">
        <v>19</v>
      </c>
      <c r="B15" t="s">
        <v>80</v>
      </c>
      <c r="C15">
        <v>0</v>
      </c>
      <c r="D15">
        <v>14170.24</v>
      </c>
      <c r="E15">
        <v>10237.5</v>
      </c>
      <c r="F15">
        <v>0</v>
      </c>
      <c r="G15">
        <v>83279.208879999991</v>
      </c>
      <c r="H15">
        <v>0.89568724730581417</v>
      </c>
    </row>
    <row r="16" spans="1:8" x14ac:dyDescent="0.25">
      <c r="A16" t="s">
        <v>20</v>
      </c>
      <c r="B16" t="s">
        <v>80</v>
      </c>
      <c r="C16">
        <v>0</v>
      </c>
      <c r="D16">
        <v>21455</v>
      </c>
      <c r="E16">
        <v>10729</v>
      </c>
      <c r="F16">
        <v>0</v>
      </c>
      <c r="G16">
        <v>109811.808</v>
      </c>
      <c r="H16">
        <v>1.181051517563295</v>
      </c>
    </row>
    <row r="17" spans="1:8" x14ac:dyDescent="0.25">
      <c r="A17" t="s">
        <v>21</v>
      </c>
      <c r="B17" t="s">
        <v>80</v>
      </c>
      <c r="C17">
        <v>0</v>
      </c>
      <c r="D17">
        <v>18514.61538461539</v>
      </c>
      <c r="E17">
        <v>9159.1304347826081</v>
      </c>
      <c r="F17">
        <v>0</v>
      </c>
      <c r="G17">
        <v>94422.820735785965</v>
      </c>
      <c r="H17">
        <v>1.015539382819441</v>
      </c>
    </row>
    <row r="18" spans="1:8" x14ac:dyDescent="0.25">
      <c r="A18" t="s">
        <v>22</v>
      </c>
      <c r="B18" t="s">
        <v>80</v>
      </c>
      <c r="C18">
        <v>0</v>
      </c>
      <c r="D18">
        <v>14448.296296296299</v>
      </c>
      <c r="E18">
        <v>8202.6</v>
      </c>
      <c r="F18">
        <v>0</v>
      </c>
      <c r="G18">
        <v>77284.858162962963</v>
      </c>
      <c r="H18">
        <v>0.83121661213365483</v>
      </c>
    </row>
    <row r="19" spans="1:8" x14ac:dyDescent="0.25">
      <c r="A19" t="s">
        <v>23</v>
      </c>
      <c r="B19" t="s">
        <v>80</v>
      </c>
      <c r="C19">
        <v>0</v>
      </c>
      <c r="D19">
        <v>14936.785714285719</v>
      </c>
      <c r="E19">
        <v>10743.33333333333</v>
      </c>
      <c r="F19">
        <v>0</v>
      </c>
      <c r="G19">
        <v>87620.56619047618</v>
      </c>
      <c r="H19">
        <v>0.9423795542007376</v>
      </c>
    </row>
    <row r="20" spans="1:8" x14ac:dyDescent="0.25">
      <c r="A20" t="s">
        <v>24</v>
      </c>
      <c r="B20" t="s">
        <v>80</v>
      </c>
      <c r="C20">
        <v>0</v>
      </c>
      <c r="D20">
        <v>15946</v>
      </c>
      <c r="E20">
        <v>14906.86666666667</v>
      </c>
      <c r="F20">
        <v>0</v>
      </c>
      <c r="G20">
        <v>105269.9810666667</v>
      </c>
      <c r="H20">
        <v>1.132203113281278</v>
      </c>
    </row>
    <row r="21" spans="1:8" x14ac:dyDescent="0.25">
      <c r="A21" t="s">
        <v>25</v>
      </c>
      <c r="B21" t="s">
        <v>80</v>
      </c>
      <c r="C21">
        <v>0</v>
      </c>
      <c r="D21">
        <v>14038.04</v>
      </c>
      <c r="E21">
        <v>13239.95238095238</v>
      </c>
      <c r="F21">
        <v>0</v>
      </c>
      <c r="G21">
        <v>93072.510003809526</v>
      </c>
      <c r="H21">
        <v>1.0010164770570411</v>
      </c>
    </row>
    <row r="22" spans="1:8" x14ac:dyDescent="0.25">
      <c r="A22" t="s">
        <v>26</v>
      </c>
      <c r="B22" t="s">
        <v>80</v>
      </c>
      <c r="C22">
        <v>0</v>
      </c>
      <c r="D22">
        <v>20019.642857142859</v>
      </c>
      <c r="E22">
        <v>11676.66666666667</v>
      </c>
      <c r="F22">
        <v>0</v>
      </c>
      <c r="G22">
        <v>108147.8080952381</v>
      </c>
      <c r="H22">
        <v>1.163154811839769</v>
      </c>
    </row>
    <row r="23" spans="1:8" x14ac:dyDescent="0.25">
      <c r="A23" t="s">
        <v>27</v>
      </c>
      <c r="B23" t="s">
        <v>80</v>
      </c>
      <c r="C23">
        <v>0</v>
      </c>
      <c r="D23">
        <v>22231.275862068971</v>
      </c>
      <c r="E23">
        <v>8765.25</v>
      </c>
      <c r="F23">
        <v>0</v>
      </c>
      <c r="G23">
        <v>105760.14624137931</v>
      </c>
      <c r="H23">
        <v>1.137474953659783</v>
      </c>
    </row>
    <row r="24" spans="1:8" x14ac:dyDescent="0.25">
      <c r="A24" t="s">
        <v>28</v>
      </c>
      <c r="B24" t="s">
        <v>80</v>
      </c>
      <c r="C24">
        <v>0</v>
      </c>
      <c r="D24">
        <v>18086.78571428571</v>
      </c>
      <c r="E24">
        <v>10630.8</v>
      </c>
      <c r="F24">
        <v>0</v>
      </c>
      <c r="G24">
        <v>97984.40245714286</v>
      </c>
      <c r="H24">
        <v>1.0538450220174971</v>
      </c>
    </row>
    <row r="25" spans="1:8" x14ac:dyDescent="0.25">
      <c r="A25" t="s">
        <v>29</v>
      </c>
      <c r="B25" t="s">
        <v>80</v>
      </c>
      <c r="C25">
        <v>0</v>
      </c>
      <c r="D25">
        <v>5997.9259259259261</v>
      </c>
      <c r="E25">
        <v>11142.777777777779</v>
      </c>
      <c r="F25">
        <v>0</v>
      </c>
      <c r="G25">
        <v>58484.081037037038</v>
      </c>
      <c r="H25">
        <v>0.62900988445693651</v>
      </c>
    </row>
    <row r="26" spans="1:8" x14ac:dyDescent="0.25">
      <c r="A26" t="s">
        <v>30</v>
      </c>
      <c r="B26" t="s">
        <v>80</v>
      </c>
      <c r="C26">
        <v>0</v>
      </c>
      <c r="D26">
        <v>16536.896551724141</v>
      </c>
      <c r="E26">
        <v>10394.18518518519</v>
      </c>
      <c r="F26">
        <v>0</v>
      </c>
      <c r="G26">
        <v>91888.850886334607</v>
      </c>
      <c r="H26">
        <v>0.9882859481418681</v>
      </c>
    </row>
    <row r="27" spans="1:8" x14ac:dyDescent="0.25">
      <c r="A27" t="s">
        <v>31</v>
      </c>
      <c r="B27" t="s">
        <v>80</v>
      </c>
      <c r="C27">
        <v>0</v>
      </c>
      <c r="D27">
        <v>14044.12</v>
      </c>
      <c r="E27">
        <v>11147.941176470589</v>
      </c>
      <c r="F27">
        <v>0</v>
      </c>
      <c r="G27">
        <v>85955.312734117644</v>
      </c>
      <c r="H27">
        <v>0.92446936623843967</v>
      </c>
    </row>
    <row r="28" spans="1:8" x14ac:dyDescent="0.25">
      <c r="A28" t="s">
        <v>32</v>
      </c>
      <c r="B28" t="s">
        <v>80</v>
      </c>
      <c r="C28">
        <v>0</v>
      </c>
      <c r="D28">
        <v>15111.96551724138</v>
      </c>
      <c r="E28">
        <v>10528.24137931035</v>
      </c>
      <c r="F28">
        <v>0</v>
      </c>
      <c r="G28">
        <v>87484.385931034485</v>
      </c>
      <c r="H28">
        <v>0.94091490385934828</v>
      </c>
    </row>
    <row r="29" spans="1:8" x14ac:dyDescent="0.25">
      <c r="A29" t="s">
        <v>33</v>
      </c>
      <c r="B29" t="s">
        <v>80</v>
      </c>
      <c r="C29">
        <v>0</v>
      </c>
      <c r="D29">
        <v>7067.1428571428578</v>
      </c>
      <c r="E29">
        <v>6363.333333333333</v>
      </c>
      <c r="F29">
        <v>0</v>
      </c>
      <c r="G29">
        <v>45824.784761904768</v>
      </c>
      <c r="H29">
        <v>0.49285621073699981</v>
      </c>
    </row>
    <row r="30" spans="1:8" x14ac:dyDescent="0.25">
      <c r="A30" t="s">
        <v>34</v>
      </c>
      <c r="B30" t="s">
        <v>80</v>
      </c>
      <c r="C30">
        <v>0</v>
      </c>
      <c r="D30">
        <v>7315</v>
      </c>
      <c r="E30">
        <v>9248</v>
      </c>
      <c r="F30">
        <v>0</v>
      </c>
      <c r="G30">
        <v>56512.955999999998</v>
      </c>
      <c r="H30">
        <v>0.60780997655359326</v>
      </c>
    </row>
    <row r="31" spans="1:8" x14ac:dyDescent="0.25">
      <c r="A31" t="s">
        <v>35</v>
      </c>
      <c r="B31" t="s">
        <v>80</v>
      </c>
      <c r="C31">
        <v>0</v>
      </c>
      <c r="D31">
        <v>7778.5714285714284</v>
      </c>
      <c r="E31">
        <v>12566.785714285719</v>
      </c>
      <c r="F31">
        <v>0</v>
      </c>
      <c r="G31">
        <v>69418.358571428573</v>
      </c>
      <c r="H31">
        <v>0.74661058069036301</v>
      </c>
    </row>
    <row r="32" spans="1:8" x14ac:dyDescent="0.25">
      <c r="A32" t="s">
        <v>36</v>
      </c>
      <c r="B32" t="s">
        <v>80</v>
      </c>
      <c r="C32">
        <v>0</v>
      </c>
      <c r="D32">
        <v>0</v>
      </c>
      <c r="F32">
        <v>0</v>
      </c>
    </row>
    <row r="33" spans="1:8" x14ac:dyDescent="0.25">
      <c r="A33" t="s">
        <v>37</v>
      </c>
      <c r="B33" t="s">
        <v>80</v>
      </c>
      <c r="C33">
        <v>0</v>
      </c>
      <c r="D33">
        <v>9198.7333333333336</v>
      </c>
      <c r="E33">
        <v>14625.111111111109</v>
      </c>
      <c r="F33">
        <v>0</v>
      </c>
      <c r="G33">
        <v>81286.957244444449</v>
      </c>
      <c r="H33">
        <v>0.87426011792514846</v>
      </c>
    </row>
    <row r="34" spans="1:8" x14ac:dyDescent="0.25">
      <c r="A34" t="s">
        <v>38</v>
      </c>
      <c r="B34" t="s">
        <v>80</v>
      </c>
      <c r="C34">
        <v>0</v>
      </c>
      <c r="D34">
        <v>12934</v>
      </c>
      <c r="E34">
        <v>10722</v>
      </c>
      <c r="F34">
        <v>0</v>
      </c>
      <c r="G34">
        <v>80714.271999999997</v>
      </c>
      <c r="H34">
        <v>0.86810075501731587</v>
      </c>
    </row>
    <row r="35" spans="1:8" x14ac:dyDescent="0.25">
      <c r="A35" t="s">
        <v>39</v>
      </c>
      <c r="B35" t="s">
        <v>80</v>
      </c>
      <c r="C35">
        <v>0</v>
      </c>
      <c r="D35">
        <v>13111</v>
      </c>
      <c r="E35">
        <v>9577</v>
      </c>
      <c r="F35">
        <v>0</v>
      </c>
      <c r="G35">
        <v>77411.455999999991</v>
      </c>
      <c r="H35">
        <v>0.83257820129492988</v>
      </c>
    </row>
    <row r="36" spans="1:8" x14ac:dyDescent="0.25">
      <c r="A36" t="s">
        <v>40</v>
      </c>
      <c r="B36" t="s">
        <v>80</v>
      </c>
      <c r="C36">
        <v>0</v>
      </c>
      <c r="D36">
        <v>8858.5714285714275</v>
      </c>
      <c r="E36">
        <v>9448.4210526315801</v>
      </c>
      <c r="F36">
        <v>0</v>
      </c>
      <c r="G36">
        <v>62463.458345864659</v>
      </c>
      <c r="H36">
        <v>0.67180901230253032</v>
      </c>
    </row>
    <row r="37" spans="1:8" x14ac:dyDescent="0.25">
      <c r="A37" t="s">
        <v>41</v>
      </c>
      <c r="B37" t="s">
        <v>80</v>
      </c>
      <c r="C37">
        <v>0</v>
      </c>
      <c r="D37">
        <v>9919</v>
      </c>
      <c r="E37">
        <v>10625</v>
      </c>
      <c r="F37">
        <v>0</v>
      </c>
      <c r="G37">
        <v>70096.127999999997</v>
      </c>
      <c r="H37">
        <v>0.75390014842220732</v>
      </c>
    </row>
    <row r="38" spans="1:8" x14ac:dyDescent="0.25">
      <c r="A38" t="s">
        <v>42</v>
      </c>
      <c r="B38" t="s">
        <v>80</v>
      </c>
      <c r="C38">
        <v>0</v>
      </c>
      <c r="D38">
        <v>9982</v>
      </c>
      <c r="E38">
        <v>8970</v>
      </c>
      <c r="F38">
        <v>0</v>
      </c>
      <c r="G38">
        <v>64664.224000000002</v>
      </c>
      <c r="H38">
        <v>0.6954787584159694</v>
      </c>
    </row>
    <row r="39" spans="1:8" x14ac:dyDescent="0.25">
      <c r="A39" t="s">
        <v>43</v>
      </c>
      <c r="B39" t="s">
        <v>80</v>
      </c>
      <c r="C39">
        <v>0</v>
      </c>
      <c r="D39">
        <v>11729.846153846151</v>
      </c>
      <c r="E39">
        <v>8237.6</v>
      </c>
      <c r="F39">
        <v>0</v>
      </c>
      <c r="G39">
        <v>68128.92627692307</v>
      </c>
      <c r="H39">
        <v>0.73274243667236416</v>
      </c>
    </row>
    <row r="40" spans="1:8" x14ac:dyDescent="0.25">
      <c r="A40" t="s">
        <v>44</v>
      </c>
      <c r="B40" t="s">
        <v>80</v>
      </c>
      <c r="C40">
        <v>0</v>
      </c>
      <c r="D40">
        <v>13746.896551724139</v>
      </c>
      <c r="E40">
        <v>10424.551724137929</v>
      </c>
      <c r="F40">
        <v>0</v>
      </c>
      <c r="G40">
        <v>82472.98151724138</v>
      </c>
      <c r="H40">
        <v>0.88701608463552006</v>
      </c>
    </row>
    <row r="41" spans="1:8" x14ac:dyDescent="0.25">
      <c r="A41" t="s">
        <v>45</v>
      </c>
      <c r="B41" t="s">
        <v>80</v>
      </c>
      <c r="C41">
        <v>0</v>
      </c>
      <c r="D41">
        <v>12381</v>
      </c>
      <c r="E41">
        <v>9633</v>
      </c>
      <c r="F41">
        <v>0</v>
      </c>
      <c r="G41">
        <v>75111.768000000011</v>
      </c>
      <c r="H41">
        <v>0.80784452236012827</v>
      </c>
    </row>
    <row r="42" spans="1:8" x14ac:dyDescent="0.25">
      <c r="A42" t="s">
        <v>46</v>
      </c>
      <c r="B42" t="s">
        <v>80</v>
      </c>
      <c r="C42">
        <v>0</v>
      </c>
      <c r="D42">
        <v>11674</v>
      </c>
      <c r="E42">
        <v>10582</v>
      </c>
      <c r="F42">
        <v>0</v>
      </c>
      <c r="G42">
        <v>75937.472000000009</v>
      </c>
      <c r="H42">
        <v>0.81672516079072477</v>
      </c>
    </row>
    <row r="43" spans="1:8" x14ac:dyDescent="0.25">
      <c r="A43" t="s">
        <v>47</v>
      </c>
      <c r="B43" t="s">
        <v>80</v>
      </c>
      <c r="C43">
        <v>0</v>
      </c>
      <c r="D43">
        <v>12453</v>
      </c>
      <c r="E43">
        <v>12497</v>
      </c>
      <c r="F43">
        <v>0</v>
      </c>
      <c r="G43">
        <v>85129.4</v>
      </c>
      <c r="H43">
        <v>0.91558648282389377</v>
      </c>
    </row>
    <row r="44" spans="1:8" x14ac:dyDescent="0.25">
      <c r="A44" t="s">
        <v>48</v>
      </c>
      <c r="B44" t="s">
        <v>80</v>
      </c>
      <c r="C44">
        <v>0</v>
      </c>
      <c r="D44">
        <v>12874</v>
      </c>
      <c r="E44">
        <v>13519</v>
      </c>
      <c r="F44">
        <v>0</v>
      </c>
      <c r="G44">
        <v>90052.915999999997</v>
      </c>
      <c r="H44">
        <v>0.96854004173030173</v>
      </c>
    </row>
    <row r="45" spans="1:8" x14ac:dyDescent="0.25">
      <c r="A45" t="s">
        <v>49</v>
      </c>
      <c r="B45" t="s">
        <v>80</v>
      </c>
      <c r="C45">
        <v>0</v>
      </c>
      <c r="D45">
        <v>14396</v>
      </c>
      <c r="E45">
        <v>14310.928571428571</v>
      </c>
      <c r="F45">
        <v>0</v>
      </c>
      <c r="G45">
        <v>97948.040285714291</v>
      </c>
      <c r="H45">
        <v>1.0534539384124659</v>
      </c>
    </row>
    <row r="46" spans="1:8" x14ac:dyDescent="0.25">
      <c r="A46" t="s">
        <v>50</v>
      </c>
      <c r="B46" t="s">
        <v>80</v>
      </c>
      <c r="C46">
        <v>0</v>
      </c>
      <c r="D46">
        <v>19273</v>
      </c>
      <c r="E46">
        <v>11422</v>
      </c>
      <c r="F46">
        <v>0</v>
      </c>
      <c r="G46">
        <v>104731.34</v>
      </c>
      <c r="H46">
        <v>1.1264099034180131</v>
      </c>
    </row>
    <row r="47" spans="1:8" x14ac:dyDescent="0.25">
      <c r="A47" t="s">
        <v>51</v>
      </c>
      <c r="B47" t="s">
        <v>80</v>
      </c>
      <c r="C47">
        <v>0</v>
      </c>
      <c r="D47">
        <v>19900.931034482761</v>
      </c>
      <c r="E47">
        <v>9787.1428571428569</v>
      </c>
      <c r="F47">
        <v>0</v>
      </c>
      <c r="G47">
        <v>101295.7081182266</v>
      </c>
      <c r="H47">
        <v>1.0894588840180111</v>
      </c>
    </row>
    <row r="48" spans="1:8" x14ac:dyDescent="0.25">
      <c r="A48" t="s">
        <v>52</v>
      </c>
      <c r="B48" t="s">
        <v>80</v>
      </c>
      <c r="C48">
        <v>0</v>
      </c>
      <c r="D48">
        <v>18655</v>
      </c>
      <c r="E48">
        <v>10462</v>
      </c>
      <c r="F48">
        <v>0</v>
      </c>
      <c r="G48">
        <v>99347.203999999998</v>
      </c>
      <c r="H48">
        <v>1.0685022693540409</v>
      </c>
    </row>
    <row r="49" spans="1:8" x14ac:dyDescent="0.25">
      <c r="A49" t="s">
        <v>53</v>
      </c>
      <c r="B49" t="s">
        <v>80</v>
      </c>
      <c r="C49">
        <v>0</v>
      </c>
      <c r="D49">
        <v>12132.36666666667</v>
      </c>
      <c r="E49">
        <v>10954.809523809519</v>
      </c>
      <c r="F49">
        <v>0</v>
      </c>
      <c r="G49">
        <v>78773.445161904761</v>
      </c>
      <c r="H49">
        <v>0.84722671128551663</v>
      </c>
    </row>
    <row r="50" spans="1:8" x14ac:dyDescent="0.25">
      <c r="A50" t="s">
        <v>54</v>
      </c>
      <c r="B50" t="s">
        <v>80</v>
      </c>
      <c r="C50">
        <v>0</v>
      </c>
      <c r="D50">
        <v>10228.450000000001</v>
      </c>
      <c r="E50">
        <v>11616.142857142861</v>
      </c>
      <c r="F50">
        <v>0</v>
      </c>
      <c r="G50">
        <v>74533.750828571414</v>
      </c>
      <c r="H50">
        <v>0.80162781333833177</v>
      </c>
    </row>
    <row r="51" spans="1:8" x14ac:dyDescent="0.25">
      <c r="A51" t="s">
        <v>55</v>
      </c>
      <c r="B51" t="s">
        <v>80</v>
      </c>
      <c r="C51">
        <v>0</v>
      </c>
      <c r="D51">
        <v>17237</v>
      </c>
      <c r="E51">
        <v>10572</v>
      </c>
      <c r="F51">
        <v>0</v>
      </c>
      <c r="G51">
        <v>94884.30799999999</v>
      </c>
      <c r="H51">
        <v>1.0205027856051969</v>
      </c>
    </row>
    <row r="52" spans="1:8" x14ac:dyDescent="0.25">
      <c r="A52" t="s">
        <v>56</v>
      </c>
      <c r="B52" t="s">
        <v>80</v>
      </c>
      <c r="C52">
        <v>0</v>
      </c>
      <c r="D52">
        <v>17659.310344827591</v>
      </c>
      <c r="E52">
        <v>10967.357142857139</v>
      </c>
      <c r="F52">
        <v>0</v>
      </c>
      <c r="G52">
        <v>97674.189467980294</v>
      </c>
      <c r="H52">
        <v>1.0505086092191731</v>
      </c>
    </row>
    <row r="53" spans="1:8" x14ac:dyDescent="0.25">
      <c r="A53" t="s">
        <v>57</v>
      </c>
      <c r="B53" t="s">
        <v>80</v>
      </c>
      <c r="C53">
        <v>0</v>
      </c>
      <c r="D53">
        <v>18661.153846153851</v>
      </c>
      <c r="E53">
        <v>10046.538461538459</v>
      </c>
      <c r="F53">
        <v>0</v>
      </c>
      <c r="G53">
        <v>97950.646153846159</v>
      </c>
      <c r="H53">
        <v>1.0534819651298819</v>
      </c>
    </row>
    <row r="54" spans="1:8" x14ac:dyDescent="0.25">
      <c r="A54" t="s">
        <v>58</v>
      </c>
      <c r="B54" t="s">
        <v>80</v>
      </c>
      <c r="C54">
        <v>0</v>
      </c>
      <c r="D54">
        <v>13774.689655172409</v>
      </c>
      <c r="E54">
        <v>10404.24137931035</v>
      </c>
      <c r="F54">
        <v>0</v>
      </c>
      <c r="G54">
        <v>82498.512689655181</v>
      </c>
      <c r="H54">
        <v>0.88729067832880015</v>
      </c>
    </row>
    <row r="55" spans="1:8" x14ac:dyDescent="0.25">
      <c r="A55" t="s">
        <v>59</v>
      </c>
      <c r="B55" t="s">
        <v>80</v>
      </c>
      <c r="C55">
        <v>0</v>
      </c>
      <c r="D55">
        <v>10831.071428571429</v>
      </c>
      <c r="E55">
        <v>12372.69230769231</v>
      </c>
      <c r="F55">
        <v>0</v>
      </c>
      <c r="G55">
        <v>79171.241868131852</v>
      </c>
      <c r="H55">
        <v>0.85150510731712714</v>
      </c>
    </row>
    <row r="56" spans="1:8" x14ac:dyDescent="0.25">
      <c r="A56" t="s">
        <v>60</v>
      </c>
      <c r="B56" t="s">
        <v>80</v>
      </c>
      <c r="C56">
        <v>0</v>
      </c>
      <c r="D56">
        <v>9920</v>
      </c>
      <c r="E56">
        <v>12472.33333333333</v>
      </c>
      <c r="F56">
        <v>0</v>
      </c>
      <c r="G56">
        <v>76402.641333333333</v>
      </c>
      <c r="H56">
        <v>0.8217281650856475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56"/>
  <sheetViews>
    <sheetView workbookViewId="0"/>
  </sheetViews>
  <sheetFormatPr defaultRowHeight="15" x14ac:dyDescent="0.25"/>
  <sheetData>
    <row r="1" spans="1:10" x14ac:dyDescent="0.25">
      <c r="A1" s="1" t="s">
        <v>0</v>
      </c>
      <c r="B1" s="1" t="s">
        <v>1</v>
      </c>
      <c r="C1" s="1" t="s">
        <v>81</v>
      </c>
      <c r="D1" s="1" t="s">
        <v>82</v>
      </c>
      <c r="E1" s="1" t="s">
        <v>62</v>
      </c>
      <c r="F1" s="1" t="s">
        <v>63</v>
      </c>
      <c r="G1" s="1" t="s">
        <v>67</v>
      </c>
      <c r="H1" s="1" t="s">
        <v>71</v>
      </c>
      <c r="I1" s="1" t="s">
        <v>4</v>
      </c>
      <c r="J1" s="1" t="s">
        <v>5</v>
      </c>
    </row>
    <row r="2" spans="1:10" x14ac:dyDescent="0.25">
      <c r="A2" t="s">
        <v>6</v>
      </c>
      <c r="B2" t="s">
        <v>83</v>
      </c>
      <c r="C2">
        <v>158398.07692307691</v>
      </c>
      <c r="D2">
        <v>86545.357142857145</v>
      </c>
      <c r="E2">
        <v>0</v>
      </c>
      <c r="F2">
        <v>43102.400000000001</v>
      </c>
      <c r="G2">
        <v>0</v>
      </c>
      <c r="H2">
        <v>1301008</v>
      </c>
      <c r="I2">
        <v>224836485.2569319</v>
      </c>
      <c r="J2">
        <v>13795.342082275851</v>
      </c>
    </row>
    <row r="3" spans="1:10" x14ac:dyDescent="0.25">
      <c r="A3" t="s">
        <v>7</v>
      </c>
      <c r="B3" t="s">
        <v>83</v>
      </c>
      <c r="C3">
        <v>38070</v>
      </c>
      <c r="D3">
        <v>78530</v>
      </c>
      <c r="E3">
        <v>0</v>
      </c>
      <c r="F3">
        <v>43948.800000000003</v>
      </c>
      <c r="G3">
        <v>0</v>
      </c>
      <c r="H3">
        <v>1176496</v>
      </c>
      <c r="I3">
        <v>107665649.3056</v>
      </c>
      <c r="J3">
        <v>6606.0651187630383</v>
      </c>
    </row>
    <row r="4" spans="1:10" x14ac:dyDescent="0.25">
      <c r="A4" t="s">
        <v>8</v>
      </c>
      <c r="B4" t="s">
        <v>83</v>
      </c>
      <c r="C4">
        <v>197005</v>
      </c>
      <c r="D4">
        <v>69373.57142857142</v>
      </c>
      <c r="E4">
        <v>0</v>
      </c>
      <c r="F4">
        <v>45825.440000000002</v>
      </c>
      <c r="G4">
        <v>0</v>
      </c>
      <c r="H4">
        <v>1407293.7142857141</v>
      </c>
      <c r="I4">
        <v>244500907.25842279</v>
      </c>
      <c r="J4">
        <v>15001.89638350858</v>
      </c>
    </row>
    <row r="5" spans="1:10" x14ac:dyDescent="0.25">
      <c r="A5" t="s">
        <v>9</v>
      </c>
      <c r="B5" t="s">
        <v>83</v>
      </c>
      <c r="C5">
        <v>165520</v>
      </c>
      <c r="D5">
        <v>60940</v>
      </c>
      <c r="E5">
        <v>0</v>
      </c>
      <c r="F5">
        <v>45117</v>
      </c>
      <c r="G5">
        <v>0</v>
      </c>
      <c r="H5">
        <v>1311696</v>
      </c>
      <c r="I5">
        <v>207997155.204</v>
      </c>
      <c r="J5">
        <v>12762.12757418088</v>
      </c>
    </row>
    <row r="6" spans="1:10" x14ac:dyDescent="0.25">
      <c r="A6" t="s">
        <v>10</v>
      </c>
      <c r="B6" t="s">
        <v>83</v>
      </c>
      <c r="C6">
        <v>70733.448275862072</v>
      </c>
      <c r="D6">
        <v>15545.925925925931</v>
      </c>
      <c r="E6">
        <v>0</v>
      </c>
      <c r="F6">
        <v>18966.65517241379</v>
      </c>
      <c r="G6">
        <v>0</v>
      </c>
      <c r="H6">
        <v>565807.72413793101</v>
      </c>
      <c r="I6">
        <v>79317311.223616853</v>
      </c>
      <c r="J6">
        <v>4866.6898529645878</v>
      </c>
    </row>
    <row r="7" spans="1:10" x14ac:dyDescent="0.25">
      <c r="A7" t="s">
        <v>11</v>
      </c>
      <c r="B7" t="s">
        <v>83</v>
      </c>
      <c r="C7">
        <v>45503.571428571428</v>
      </c>
      <c r="D7">
        <v>12835.714285714281</v>
      </c>
      <c r="E7">
        <v>0</v>
      </c>
      <c r="F7">
        <v>13545</v>
      </c>
      <c r="G7">
        <v>0</v>
      </c>
      <c r="H7">
        <v>529602.85714285716</v>
      </c>
      <c r="I7">
        <v>53781246.968571417</v>
      </c>
      <c r="J7">
        <v>3299.8678959732129</v>
      </c>
    </row>
    <row r="8" spans="1:10" x14ac:dyDescent="0.25">
      <c r="A8" t="s">
        <v>12</v>
      </c>
      <c r="B8" t="s">
        <v>83</v>
      </c>
      <c r="C8">
        <v>44522.857142850757</v>
      </c>
      <c r="D8">
        <v>14821.42857142538</v>
      </c>
      <c r="E8">
        <v>0</v>
      </c>
      <c r="F8">
        <v>16038.42857142817</v>
      </c>
      <c r="G8">
        <v>0</v>
      </c>
      <c r="H8">
        <v>565134.85714280605</v>
      </c>
      <c r="I8">
        <v>54741846.546848357</v>
      </c>
      <c r="J8">
        <v>3358.8076173057029</v>
      </c>
    </row>
    <row r="9" spans="1:10" x14ac:dyDescent="0.25">
      <c r="A9" t="s">
        <v>13</v>
      </c>
      <c r="B9" t="s">
        <v>83</v>
      </c>
      <c r="C9">
        <v>47153.571428570896</v>
      </c>
      <c r="D9">
        <v>9524.2857142854482</v>
      </c>
      <c r="E9">
        <v>0</v>
      </c>
      <c r="F9">
        <v>15988.285714285679</v>
      </c>
      <c r="G9">
        <v>0</v>
      </c>
      <c r="H9">
        <v>519632.57142856717</v>
      </c>
      <c r="I9">
        <v>52264390.316570699</v>
      </c>
      <c r="J9">
        <v>3206.7977860210272</v>
      </c>
    </row>
    <row r="10" spans="1:10" x14ac:dyDescent="0.25">
      <c r="A10" t="s">
        <v>14</v>
      </c>
      <c r="B10" t="s">
        <v>83</v>
      </c>
      <c r="C10">
        <v>47603.571428571428</v>
      </c>
      <c r="D10">
        <v>8496.4285714285725</v>
      </c>
      <c r="E10">
        <v>0</v>
      </c>
      <c r="F10">
        <v>15073.928571428571</v>
      </c>
      <c r="G10">
        <v>0</v>
      </c>
      <c r="H10">
        <v>494348.57142857142</v>
      </c>
      <c r="I10">
        <v>51708980.815714292</v>
      </c>
      <c r="J10">
        <v>3172.7194021177011</v>
      </c>
    </row>
    <row r="11" spans="1:10" x14ac:dyDescent="0.25">
      <c r="A11" t="s">
        <v>15</v>
      </c>
      <c r="B11" t="s">
        <v>83</v>
      </c>
      <c r="C11">
        <v>55363.703703703701</v>
      </c>
      <c r="D11">
        <v>14971.85185185185</v>
      </c>
      <c r="E11">
        <v>0</v>
      </c>
      <c r="F11">
        <v>11809.85185185185</v>
      </c>
      <c r="G11">
        <v>0</v>
      </c>
      <c r="H11">
        <v>424585.18518518523</v>
      </c>
      <c r="I11">
        <v>64610907.066370368</v>
      </c>
      <c r="J11">
        <v>3964.345752016834</v>
      </c>
    </row>
    <row r="12" spans="1:10" x14ac:dyDescent="0.25">
      <c r="A12" t="s">
        <v>16</v>
      </c>
      <c r="B12" t="s">
        <v>83</v>
      </c>
      <c r="C12">
        <v>147021.42857142861</v>
      </c>
      <c r="D12">
        <v>48353.571428571428</v>
      </c>
      <c r="E12">
        <v>0</v>
      </c>
      <c r="F12">
        <v>13382.142857142861</v>
      </c>
      <c r="G12">
        <v>0</v>
      </c>
      <c r="H12">
        <v>874071.42857142864</v>
      </c>
      <c r="I12">
        <v>179101731.30000001</v>
      </c>
      <c r="J12">
        <v>10989.1846422874</v>
      </c>
    </row>
    <row r="13" spans="1:10" x14ac:dyDescent="0.25">
      <c r="A13" t="s">
        <v>17</v>
      </c>
      <c r="B13" t="s">
        <v>83</v>
      </c>
      <c r="C13">
        <v>89755.333333333343</v>
      </c>
      <c r="D13">
        <v>29832.333333333339</v>
      </c>
      <c r="E13">
        <v>0</v>
      </c>
      <c r="F13">
        <v>12144.76666666667</v>
      </c>
      <c r="G13">
        <v>0</v>
      </c>
      <c r="H13">
        <v>486394.1333333333</v>
      </c>
      <c r="I13">
        <v>109591784.0772</v>
      </c>
      <c r="J13">
        <v>6724.2473970548554</v>
      </c>
    </row>
    <row r="14" spans="1:10" x14ac:dyDescent="0.25">
      <c r="A14" t="s">
        <v>18</v>
      </c>
      <c r="B14" t="s">
        <v>83</v>
      </c>
      <c r="C14">
        <v>114998.07692307689</v>
      </c>
      <c r="D14">
        <v>52998.928571428572</v>
      </c>
      <c r="E14">
        <v>0</v>
      </c>
      <c r="F14">
        <v>14038.35</v>
      </c>
      <c r="G14">
        <v>0</v>
      </c>
      <c r="H14">
        <v>590282.75862068962</v>
      </c>
      <c r="I14">
        <v>153851450.61980969</v>
      </c>
      <c r="J14">
        <v>9439.8975714694861</v>
      </c>
    </row>
    <row r="15" spans="1:10" x14ac:dyDescent="0.25">
      <c r="A15" t="s">
        <v>19</v>
      </c>
      <c r="B15" t="s">
        <v>83</v>
      </c>
      <c r="C15">
        <v>133134.39999999999</v>
      </c>
      <c r="D15">
        <v>53099.199999999997</v>
      </c>
      <c r="E15">
        <v>0</v>
      </c>
      <c r="F15">
        <v>21188.63157894737</v>
      </c>
      <c r="G15">
        <v>0</v>
      </c>
      <c r="H15">
        <v>593940.47999999998</v>
      </c>
      <c r="I15">
        <v>170511279.29094729</v>
      </c>
      <c r="J15">
        <v>10462.09837347818</v>
      </c>
    </row>
    <row r="16" spans="1:10" x14ac:dyDescent="0.25">
      <c r="A16" t="s">
        <v>20</v>
      </c>
      <c r="B16" t="s">
        <v>83</v>
      </c>
      <c r="C16">
        <v>174020</v>
      </c>
      <c r="D16">
        <v>73060</v>
      </c>
      <c r="E16">
        <v>0</v>
      </c>
      <c r="F16">
        <v>27248</v>
      </c>
      <c r="G16">
        <v>0</v>
      </c>
      <c r="H16">
        <v>1057600</v>
      </c>
      <c r="I16">
        <v>226487530.176</v>
      </c>
      <c r="J16">
        <v>13896.64561148607</v>
      </c>
    </row>
    <row r="17" spans="1:10" x14ac:dyDescent="0.25">
      <c r="A17" t="s">
        <v>21</v>
      </c>
      <c r="B17" t="s">
        <v>83</v>
      </c>
      <c r="C17">
        <v>103569.23076923079</v>
      </c>
      <c r="D17">
        <v>42853.846153846163</v>
      </c>
      <c r="E17">
        <v>0</v>
      </c>
      <c r="F17">
        <v>25534.61538461539</v>
      </c>
      <c r="G17">
        <v>0</v>
      </c>
      <c r="H17">
        <v>1023572.307692308</v>
      </c>
      <c r="I17">
        <v>134648542.56923079</v>
      </c>
      <c r="J17">
        <v>8261.6604840612817</v>
      </c>
    </row>
    <row r="18" spans="1:10" x14ac:dyDescent="0.25">
      <c r="A18" t="s">
        <v>22</v>
      </c>
      <c r="B18" t="s">
        <v>83</v>
      </c>
      <c r="C18">
        <v>81300.370370370365</v>
      </c>
      <c r="D18">
        <v>25707.03703703704</v>
      </c>
      <c r="E18">
        <v>0</v>
      </c>
      <c r="F18">
        <v>23504.888888888891</v>
      </c>
      <c r="G18">
        <v>0</v>
      </c>
      <c r="H18">
        <v>993726.81481481483</v>
      </c>
      <c r="I18">
        <v>98664681.051259264</v>
      </c>
      <c r="J18">
        <v>6053.7907136617541</v>
      </c>
    </row>
    <row r="19" spans="1:10" x14ac:dyDescent="0.25">
      <c r="A19" t="s">
        <v>23</v>
      </c>
      <c r="B19" t="s">
        <v>83</v>
      </c>
      <c r="C19">
        <v>48042.857142857138</v>
      </c>
      <c r="D19">
        <v>15760.71428571429</v>
      </c>
      <c r="E19">
        <v>0</v>
      </c>
      <c r="F19">
        <v>15785.357142857139</v>
      </c>
      <c r="G19">
        <v>0</v>
      </c>
      <c r="H19">
        <v>621960</v>
      </c>
      <c r="I19">
        <v>58864676.781428561</v>
      </c>
      <c r="J19">
        <v>3611.7730262258292</v>
      </c>
    </row>
    <row r="20" spans="1:10" x14ac:dyDescent="0.25">
      <c r="A20" t="s">
        <v>24</v>
      </c>
      <c r="B20" t="s">
        <v>83</v>
      </c>
      <c r="C20">
        <v>46030</v>
      </c>
      <c r="D20">
        <v>16320</v>
      </c>
      <c r="E20">
        <v>0</v>
      </c>
      <c r="F20">
        <v>16081</v>
      </c>
      <c r="G20">
        <v>0</v>
      </c>
      <c r="H20">
        <v>666400</v>
      </c>
      <c r="I20">
        <v>57584468.372000001</v>
      </c>
      <c r="J20">
        <v>3533.222994968708</v>
      </c>
    </row>
    <row r="21" spans="1:10" x14ac:dyDescent="0.25">
      <c r="A21" t="s">
        <v>25</v>
      </c>
      <c r="B21" t="s">
        <v>83</v>
      </c>
      <c r="C21">
        <v>39084.800000000003</v>
      </c>
      <c r="D21">
        <v>13776.4</v>
      </c>
      <c r="E21">
        <v>0</v>
      </c>
      <c r="F21">
        <v>15043.68</v>
      </c>
      <c r="G21">
        <v>0</v>
      </c>
      <c r="H21">
        <v>530839.04000000004</v>
      </c>
      <c r="I21">
        <v>48791582.47615999</v>
      </c>
      <c r="J21">
        <v>2993.7159452791748</v>
      </c>
    </row>
    <row r="22" spans="1:10" x14ac:dyDescent="0.25">
      <c r="A22" t="s">
        <v>26</v>
      </c>
      <c r="B22" t="s">
        <v>83</v>
      </c>
      <c r="C22">
        <v>43285.71428571429</v>
      </c>
      <c r="D22">
        <v>15728.571428571429</v>
      </c>
      <c r="E22">
        <v>0</v>
      </c>
      <c r="F22">
        <v>17898.21428571429</v>
      </c>
      <c r="G22">
        <v>0</v>
      </c>
      <c r="H22">
        <v>560794.2857142858</v>
      </c>
      <c r="I22">
        <v>54442891.564285718</v>
      </c>
      <c r="J22">
        <v>3340.4645701488348</v>
      </c>
    </row>
    <row r="23" spans="1:10" x14ac:dyDescent="0.25">
      <c r="A23" t="s">
        <v>27</v>
      </c>
      <c r="B23" t="s">
        <v>83</v>
      </c>
      <c r="C23">
        <v>86543.448275862072</v>
      </c>
      <c r="D23">
        <v>30978.62068965517</v>
      </c>
      <c r="E23">
        <v>0</v>
      </c>
      <c r="F23">
        <v>27133.551724137931</v>
      </c>
      <c r="G23">
        <v>0</v>
      </c>
      <c r="H23">
        <v>898033.6551724138</v>
      </c>
      <c r="I23">
        <v>108170740.23020691</v>
      </c>
      <c r="J23">
        <v>6637.05609462553</v>
      </c>
    </row>
    <row r="24" spans="1:10" x14ac:dyDescent="0.25">
      <c r="A24" t="s">
        <v>28</v>
      </c>
      <c r="B24" t="s">
        <v>83</v>
      </c>
      <c r="C24">
        <v>145232.14285714281</v>
      </c>
      <c r="D24">
        <v>63214.285714285717</v>
      </c>
      <c r="E24">
        <v>0</v>
      </c>
      <c r="F24">
        <v>27030</v>
      </c>
      <c r="G24">
        <v>0</v>
      </c>
      <c r="H24">
        <v>858531.42857142864</v>
      </c>
      <c r="I24">
        <v>191053900.64571431</v>
      </c>
      <c r="J24">
        <v>11722.53654716617</v>
      </c>
    </row>
    <row r="25" spans="1:10" x14ac:dyDescent="0.25">
      <c r="A25" t="s">
        <v>29</v>
      </c>
      <c r="B25" t="s">
        <v>83</v>
      </c>
      <c r="C25">
        <v>54146.666666666672</v>
      </c>
      <c r="D25">
        <v>25615.18518518519</v>
      </c>
      <c r="E25">
        <v>0</v>
      </c>
      <c r="F25">
        <v>9523.8888888888887</v>
      </c>
      <c r="G25">
        <v>0</v>
      </c>
      <c r="H25">
        <v>326873.18518518523</v>
      </c>
      <c r="I25">
        <v>73102177.58296296</v>
      </c>
      <c r="J25">
        <v>4485.346520000182</v>
      </c>
    </row>
    <row r="26" spans="1:10" x14ac:dyDescent="0.25">
      <c r="A26" t="s">
        <v>30</v>
      </c>
      <c r="B26" t="s">
        <v>83</v>
      </c>
      <c r="C26">
        <v>167934.4827586207</v>
      </c>
      <c r="D26">
        <v>71342.758620689652</v>
      </c>
      <c r="E26">
        <v>0</v>
      </c>
      <c r="F26">
        <v>27638.103448275859</v>
      </c>
      <c r="G26">
        <v>0</v>
      </c>
      <c r="H26">
        <v>942502.62068965519</v>
      </c>
      <c r="I26">
        <v>219257647.96758619</v>
      </c>
      <c r="J26">
        <v>13453.040125634199</v>
      </c>
    </row>
    <row r="27" spans="1:10" x14ac:dyDescent="0.25">
      <c r="A27" t="s">
        <v>31</v>
      </c>
      <c r="B27" t="s">
        <v>83</v>
      </c>
      <c r="C27">
        <v>125268.4</v>
      </c>
      <c r="D27">
        <v>55935.199999999997</v>
      </c>
      <c r="E27">
        <v>0</v>
      </c>
      <c r="F27">
        <v>20313.919999999998</v>
      </c>
      <c r="G27">
        <v>0</v>
      </c>
      <c r="H27">
        <v>694608</v>
      </c>
      <c r="I27">
        <v>166021602.29504001</v>
      </c>
      <c r="J27">
        <v>10186.624266476871</v>
      </c>
    </row>
    <row r="28" spans="1:10" x14ac:dyDescent="0.25">
      <c r="A28" t="s">
        <v>32</v>
      </c>
      <c r="B28" t="s">
        <v>83</v>
      </c>
      <c r="C28">
        <v>144385.1724137931</v>
      </c>
      <c r="D28">
        <v>60332.413793103449</v>
      </c>
      <c r="E28">
        <v>0</v>
      </c>
      <c r="F28">
        <v>16575.37931034483</v>
      </c>
      <c r="G28">
        <v>0</v>
      </c>
      <c r="H28">
        <v>904028.41379310342</v>
      </c>
      <c r="I28">
        <v>187663022.2286897</v>
      </c>
      <c r="J28">
        <v>11514.481668222459</v>
      </c>
    </row>
    <row r="29" spans="1:10" x14ac:dyDescent="0.25">
      <c r="A29" t="s">
        <v>33</v>
      </c>
      <c r="B29" t="s">
        <v>83</v>
      </c>
      <c r="C29">
        <v>94800</v>
      </c>
      <c r="D29">
        <v>43864.28571428571</v>
      </c>
      <c r="E29">
        <v>0</v>
      </c>
      <c r="F29">
        <v>25337.142857142859</v>
      </c>
      <c r="G29">
        <v>0</v>
      </c>
      <c r="H29">
        <v>1015388.571428571</v>
      </c>
      <c r="I29">
        <v>127563667.47428571</v>
      </c>
      <c r="J29">
        <v>7826.9522318251138</v>
      </c>
    </row>
    <row r="30" spans="1:10" x14ac:dyDescent="0.25">
      <c r="A30" t="s">
        <v>34</v>
      </c>
      <c r="B30" t="s">
        <v>83</v>
      </c>
      <c r="C30">
        <v>68610</v>
      </c>
      <c r="D30">
        <v>30580</v>
      </c>
      <c r="E30">
        <v>0</v>
      </c>
      <c r="F30">
        <v>23329</v>
      </c>
      <c r="G30">
        <v>0</v>
      </c>
      <c r="H30">
        <v>1287096</v>
      </c>
      <c r="I30">
        <v>91827974.547999993</v>
      </c>
      <c r="J30">
        <v>5634.3093967357954</v>
      </c>
    </row>
    <row r="31" spans="1:10" x14ac:dyDescent="0.25">
      <c r="A31" t="s">
        <v>35</v>
      </c>
      <c r="B31" t="s">
        <v>83</v>
      </c>
      <c r="C31">
        <v>45621.428571428572</v>
      </c>
      <c r="D31">
        <v>16853.571428571431</v>
      </c>
      <c r="E31">
        <v>0</v>
      </c>
      <c r="F31">
        <v>18439.28571428571</v>
      </c>
      <c r="G31">
        <v>0</v>
      </c>
      <c r="H31">
        <v>955782.22222222225</v>
      </c>
      <c r="I31">
        <v>57995897.065079369</v>
      </c>
      <c r="J31">
        <v>3558.4671165222339</v>
      </c>
    </row>
    <row r="32" spans="1:10" x14ac:dyDescent="0.25">
      <c r="A32" t="s">
        <v>36</v>
      </c>
      <c r="B32" t="s">
        <v>83</v>
      </c>
      <c r="C32">
        <v>0</v>
      </c>
      <c r="D32">
        <v>0</v>
      </c>
      <c r="E32">
        <v>0</v>
      </c>
      <c r="F32">
        <v>0</v>
      </c>
      <c r="G32">
        <v>0</v>
      </c>
      <c r="H32">
        <v>0</v>
      </c>
      <c r="I32">
        <v>0</v>
      </c>
      <c r="J32">
        <v>0</v>
      </c>
    </row>
    <row r="33" spans="1:10" x14ac:dyDescent="0.25">
      <c r="A33" t="s">
        <v>37</v>
      </c>
      <c r="B33" t="s">
        <v>83</v>
      </c>
      <c r="C33">
        <v>38626</v>
      </c>
      <c r="D33">
        <v>13722.66666666667</v>
      </c>
      <c r="E33">
        <v>0</v>
      </c>
      <c r="F33">
        <v>17304.2</v>
      </c>
      <c r="G33">
        <v>0</v>
      </c>
      <c r="H33">
        <v>752473.33333333326</v>
      </c>
      <c r="I33">
        <v>48553499.263733327</v>
      </c>
      <c r="J33">
        <v>2979.1078208205508</v>
      </c>
    </row>
    <row r="34" spans="1:10" x14ac:dyDescent="0.25">
      <c r="A34" t="s">
        <v>38</v>
      </c>
      <c r="B34" t="s">
        <v>83</v>
      </c>
      <c r="C34">
        <v>44370</v>
      </c>
      <c r="D34">
        <v>12910</v>
      </c>
      <c r="E34">
        <v>0</v>
      </c>
      <c r="F34">
        <v>18629</v>
      </c>
      <c r="G34">
        <v>0</v>
      </c>
      <c r="H34">
        <v>630400</v>
      </c>
      <c r="I34">
        <v>52933322.148000002</v>
      </c>
      <c r="J34">
        <v>3247.841584734324</v>
      </c>
    </row>
    <row r="35" spans="1:10" x14ac:dyDescent="0.25">
      <c r="A35" t="s">
        <v>39</v>
      </c>
      <c r="B35" t="s">
        <v>83</v>
      </c>
      <c r="C35">
        <v>88640</v>
      </c>
      <c r="D35">
        <v>35570</v>
      </c>
      <c r="E35">
        <v>0</v>
      </c>
      <c r="F35">
        <v>26881</v>
      </c>
      <c r="G35">
        <v>0</v>
      </c>
      <c r="H35">
        <v>842300</v>
      </c>
      <c r="I35">
        <v>114213537.972</v>
      </c>
      <c r="J35">
        <v>7007.8253756289114</v>
      </c>
    </row>
    <row r="36" spans="1:10" x14ac:dyDescent="0.25">
      <c r="A36" t="s">
        <v>40</v>
      </c>
      <c r="B36" t="s">
        <v>83</v>
      </c>
      <c r="C36">
        <v>72235.714285714275</v>
      </c>
      <c r="D36">
        <v>31017.857142857141</v>
      </c>
      <c r="E36">
        <v>0</v>
      </c>
      <c r="F36">
        <v>17216.78571428571</v>
      </c>
      <c r="G36">
        <v>0</v>
      </c>
      <c r="H36">
        <v>653464.2857142858</v>
      </c>
      <c r="I36">
        <v>94879465.101428553</v>
      </c>
      <c r="J36">
        <v>5821.5403792752822</v>
      </c>
    </row>
    <row r="37" spans="1:10" x14ac:dyDescent="0.25">
      <c r="A37" t="s">
        <v>41</v>
      </c>
      <c r="B37" t="s">
        <v>83</v>
      </c>
      <c r="C37">
        <v>172070</v>
      </c>
      <c r="D37">
        <v>73480</v>
      </c>
      <c r="E37">
        <v>0</v>
      </c>
      <c r="F37">
        <v>21670</v>
      </c>
      <c r="G37">
        <v>0</v>
      </c>
      <c r="H37">
        <v>1058400</v>
      </c>
      <c r="I37">
        <v>225073938.03999999</v>
      </c>
      <c r="J37">
        <v>13809.911525340531</v>
      </c>
    </row>
    <row r="38" spans="1:10" x14ac:dyDescent="0.25">
      <c r="A38" t="s">
        <v>42</v>
      </c>
      <c r="B38" t="s">
        <v>83</v>
      </c>
      <c r="C38">
        <v>181730</v>
      </c>
      <c r="D38">
        <v>83080</v>
      </c>
      <c r="E38">
        <v>0</v>
      </c>
      <c r="F38">
        <v>29807</v>
      </c>
      <c r="G38">
        <v>0</v>
      </c>
      <c r="H38">
        <v>1062600</v>
      </c>
      <c r="I38">
        <v>242671021.484</v>
      </c>
      <c r="J38">
        <v>14889.619676279301</v>
      </c>
    </row>
    <row r="39" spans="1:10" x14ac:dyDescent="0.25">
      <c r="A39" t="s">
        <v>43</v>
      </c>
      <c r="B39" t="s">
        <v>83</v>
      </c>
      <c r="C39">
        <v>184466.15384615379</v>
      </c>
      <c r="D39">
        <v>93110.76923076922</v>
      </c>
      <c r="E39">
        <v>0</v>
      </c>
      <c r="F39">
        <v>26498.76923076923</v>
      </c>
      <c r="G39">
        <v>0</v>
      </c>
      <c r="H39">
        <v>929384.61538461549</v>
      </c>
      <c r="I39">
        <v>254169952.2621538</v>
      </c>
      <c r="J39">
        <v>15595.16212186488</v>
      </c>
    </row>
    <row r="40" spans="1:10" x14ac:dyDescent="0.25">
      <c r="A40" t="s">
        <v>44</v>
      </c>
      <c r="B40" t="s">
        <v>83</v>
      </c>
      <c r="C40">
        <v>135181.37931034481</v>
      </c>
      <c r="D40">
        <v>58654.137931034493</v>
      </c>
      <c r="E40">
        <v>0</v>
      </c>
      <c r="F40">
        <v>29304.62068965517</v>
      </c>
      <c r="G40">
        <v>0</v>
      </c>
      <c r="H40">
        <v>934917.24137931038</v>
      </c>
      <c r="I40">
        <v>177812896.33131039</v>
      </c>
      <c r="J40">
        <v>10910.105309320799</v>
      </c>
    </row>
    <row r="41" spans="1:10" x14ac:dyDescent="0.25">
      <c r="A41" t="s">
        <v>45</v>
      </c>
      <c r="B41" t="s">
        <v>83</v>
      </c>
      <c r="C41">
        <v>108880</v>
      </c>
      <c r="D41">
        <v>40810</v>
      </c>
      <c r="E41">
        <v>0</v>
      </c>
      <c r="F41">
        <v>28658</v>
      </c>
      <c r="G41">
        <v>0</v>
      </c>
      <c r="H41">
        <v>886400</v>
      </c>
      <c r="I41">
        <v>137501461.09599999</v>
      </c>
      <c r="J41">
        <v>8436.7076387286779</v>
      </c>
    </row>
    <row r="42" spans="1:10" x14ac:dyDescent="0.25">
      <c r="A42" t="s">
        <v>46</v>
      </c>
      <c r="B42" t="s">
        <v>83</v>
      </c>
      <c r="C42">
        <v>88210</v>
      </c>
      <c r="D42">
        <v>20720</v>
      </c>
      <c r="E42">
        <v>0</v>
      </c>
      <c r="F42">
        <v>26849</v>
      </c>
      <c r="G42">
        <v>0</v>
      </c>
      <c r="H42">
        <v>751500</v>
      </c>
      <c r="I42">
        <v>100187268.788</v>
      </c>
      <c r="J42">
        <v>6147.2124670511721</v>
      </c>
    </row>
    <row r="43" spans="1:10" x14ac:dyDescent="0.25">
      <c r="A43" t="s">
        <v>47</v>
      </c>
      <c r="B43" t="s">
        <v>83</v>
      </c>
      <c r="C43">
        <v>50430</v>
      </c>
      <c r="D43">
        <v>18300</v>
      </c>
      <c r="E43">
        <v>0</v>
      </c>
      <c r="F43">
        <v>17302</v>
      </c>
      <c r="G43">
        <v>0</v>
      </c>
      <c r="H43">
        <v>411500</v>
      </c>
      <c r="I43">
        <v>63152294.424000002</v>
      </c>
      <c r="J43">
        <v>3874.8493326788571</v>
      </c>
    </row>
    <row r="44" spans="1:10" x14ac:dyDescent="0.25">
      <c r="A44" t="s">
        <v>48</v>
      </c>
      <c r="B44" t="s">
        <v>83</v>
      </c>
      <c r="C44">
        <v>49220</v>
      </c>
      <c r="D44">
        <v>16260</v>
      </c>
      <c r="E44">
        <v>0</v>
      </c>
      <c r="F44">
        <v>16648</v>
      </c>
      <c r="G44">
        <v>0</v>
      </c>
      <c r="H44">
        <v>416800</v>
      </c>
      <c r="I44">
        <v>60191362.976000004</v>
      </c>
      <c r="J44">
        <v>3693.174805252178</v>
      </c>
    </row>
    <row r="45" spans="1:10" x14ac:dyDescent="0.25">
      <c r="A45" t="s">
        <v>49</v>
      </c>
      <c r="B45" t="s">
        <v>83</v>
      </c>
      <c r="C45">
        <v>48010</v>
      </c>
      <c r="D45">
        <v>15720</v>
      </c>
      <c r="E45">
        <v>0</v>
      </c>
      <c r="F45">
        <v>16427</v>
      </c>
      <c r="G45">
        <v>0</v>
      </c>
      <c r="H45">
        <v>512700.00000000012</v>
      </c>
      <c r="I45">
        <v>58690508.924000002</v>
      </c>
      <c r="J45">
        <v>3601.086570376734</v>
      </c>
    </row>
    <row r="46" spans="1:10" x14ac:dyDescent="0.25">
      <c r="A46" t="s">
        <v>50</v>
      </c>
      <c r="B46" t="s">
        <v>83</v>
      </c>
      <c r="C46">
        <v>45550</v>
      </c>
      <c r="D46">
        <v>15720</v>
      </c>
      <c r="E46">
        <v>0</v>
      </c>
      <c r="F46">
        <v>16177</v>
      </c>
      <c r="G46">
        <v>0</v>
      </c>
      <c r="H46">
        <v>500600.00000000012</v>
      </c>
      <c r="I46">
        <v>56434035.924000002</v>
      </c>
      <c r="J46">
        <v>3462.6356561541288</v>
      </c>
    </row>
    <row r="47" spans="1:10" x14ac:dyDescent="0.25">
      <c r="A47" t="s">
        <v>51</v>
      </c>
      <c r="B47" t="s">
        <v>83</v>
      </c>
      <c r="C47">
        <v>69162.068965517232</v>
      </c>
      <c r="D47">
        <v>26061.37931034483</v>
      </c>
      <c r="E47">
        <v>0</v>
      </c>
      <c r="F47">
        <v>20079.448275862069</v>
      </c>
      <c r="G47">
        <v>0</v>
      </c>
      <c r="H47">
        <v>733524.13793103455</v>
      </c>
      <c r="I47">
        <v>87645820.043034479</v>
      </c>
      <c r="J47">
        <v>5377.7040154027782</v>
      </c>
    </row>
    <row r="48" spans="1:10" x14ac:dyDescent="0.25">
      <c r="A48" t="s">
        <v>52</v>
      </c>
      <c r="B48" t="s">
        <v>83</v>
      </c>
      <c r="C48">
        <v>141270</v>
      </c>
      <c r="D48">
        <v>56530</v>
      </c>
      <c r="E48">
        <v>0</v>
      </c>
      <c r="F48">
        <v>26032</v>
      </c>
      <c r="G48">
        <v>0</v>
      </c>
      <c r="H48">
        <v>1041100</v>
      </c>
      <c r="I48">
        <v>181523521.18399999</v>
      </c>
      <c r="J48">
        <v>11137.77894121978</v>
      </c>
    </row>
    <row r="49" spans="1:10" x14ac:dyDescent="0.25">
      <c r="A49" t="s">
        <v>53</v>
      </c>
      <c r="B49" t="s">
        <v>83</v>
      </c>
      <c r="C49">
        <v>104418.3333333333</v>
      </c>
      <c r="D49">
        <v>48938.666666666672</v>
      </c>
      <c r="E49">
        <v>0</v>
      </c>
      <c r="F49">
        <v>14813.86666666667</v>
      </c>
      <c r="G49">
        <v>0</v>
      </c>
      <c r="H49">
        <v>930000</v>
      </c>
      <c r="I49">
        <v>140842128.91306669</v>
      </c>
      <c r="J49">
        <v>8641.6817347568212</v>
      </c>
    </row>
    <row r="50" spans="1:10" x14ac:dyDescent="0.25">
      <c r="A50" t="s">
        <v>54</v>
      </c>
      <c r="B50" t="s">
        <v>83</v>
      </c>
      <c r="C50">
        <v>139748</v>
      </c>
      <c r="D50">
        <v>76244.5</v>
      </c>
      <c r="E50">
        <v>0</v>
      </c>
      <c r="F50">
        <v>27146.7</v>
      </c>
      <c r="G50">
        <v>0</v>
      </c>
      <c r="H50">
        <v>792825</v>
      </c>
      <c r="I50">
        <v>197870609.5404</v>
      </c>
      <c r="J50">
        <v>12140.79086638851</v>
      </c>
    </row>
    <row r="51" spans="1:10" x14ac:dyDescent="0.25">
      <c r="A51" t="s">
        <v>55</v>
      </c>
      <c r="B51" t="s">
        <v>83</v>
      </c>
      <c r="C51">
        <v>164700</v>
      </c>
      <c r="D51">
        <v>81440</v>
      </c>
      <c r="E51">
        <v>0</v>
      </c>
      <c r="F51">
        <v>37619.68</v>
      </c>
      <c r="G51">
        <v>0</v>
      </c>
      <c r="H51">
        <v>1184000</v>
      </c>
      <c r="I51">
        <v>225792038.34816</v>
      </c>
      <c r="J51">
        <v>13853.972165183461</v>
      </c>
    </row>
    <row r="52" spans="1:10" x14ac:dyDescent="0.25">
      <c r="A52" t="s">
        <v>56</v>
      </c>
      <c r="B52" t="s">
        <v>83</v>
      </c>
      <c r="C52">
        <v>126330.3448275862</v>
      </c>
      <c r="D52">
        <v>62085.517241379312</v>
      </c>
      <c r="E52">
        <v>0</v>
      </c>
      <c r="F52">
        <v>17245.62068965517</v>
      </c>
      <c r="G52">
        <v>0</v>
      </c>
      <c r="H52">
        <v>872275.86206896545</v>
      </c>
      <c r="I52">
        <v>172766384.12675861</v>
      </c>
      <c r="J52">
        <v>10600.46534094727</v>
      </c>
    </row>
    <row r="53" spans="1:10" x14ac:dyDescent="0.25">
      <c r="A53" t="s">
        <v>57</v>
      </c>
      <c r="B53" t="s">
        <v>83</v>
      </c>
      <c r="C53">
        <v>103730.76923076921</v>
      </c>
      <c r="D53">
        <v>53411.538461538461</v>
      </c>
      <c r="E53">
        <v>0</v>
      </c>
      <c r="F53">
        <v>19701.923076923082</v>
      </c>
      <c r="G53">
        <v>0</v>
      </c>
      <c r="H53">
        <v>779884.61538461538</v>
      </c>
      <c r="I53">
        <v>144160892.19230771</v>
      </c>
      <c r="J53">
        <v>8845.3118292003728</v>
      </c>
    </row>
    <row r="54" spans="1:10" x14ac:dyDescent="0.25">
      <c r="A54" t="s">
        <v>58</v>
      </c>
      <c r="B54" t="s">
        <v>83</v>
      </c>
      <c r="C54">
        <v>57531.724137931044</v>
      </c>
      <c r="D54">
        <v>26211.03448275862</v>
      </c>
      <c r="E54">
        <v>0</v>
      </c>
      <c r="F54">
        <v>15628.275862068969</v>
      </c>
      <c r="G54">
        <v>0</v>
      </c>
      <c r="H54">
        <v>802151.72413793101</v>
      </c>
      <c r="I54">
        <v>77228871.263448283</v>
      </c>
      <c r="J54">
        <v>4738.5489792274066</v>
      </c>
    </row>
    <row r="55" spans="1:10" x14ac:dyDescent="0.25">
      <c r="A55" t="s">
        <v>59</v>
      </c>
      <c r="B55" t="s">
        <v>83</v>
      </c>
      <c r="C55">
        <v>31992.857142857141</v>
      </c>
      <c r="D55">
        <v>14892.857142857139</v>
      </c>
      <c r="E55">
        <v>0</v>
      </c>
      <c r="F55">
        <v>15992.142857142861</v>
      </c>
      <c r="G55">
        <v>0</v>
      </c>
      <c r="H55">
        <v>612107.14285714284</v>
      </c>
      <c r="I55">
        <v>43426443.762857139</v>
      </c>
      <c r="J55">
        <v>2664.5259395543708</v>
      </c>
    </row>
    <row r="56" spans="1:10" x14ac:dyDescent="0.25">
      <c r="A56" t="s">
        <v>60</v>
      </c>
      <c r="B56" t="s">
        <v>83</v>
      </c>
      <c r="C56">
        <v>34823.333333333328</v>
      </c>
      <c r="D56">
        <v>15190</v>
      </c>
      <c r="E56">
        <v>0</v>
      </c>
      <c r="F56">
        <v>17783.666666666661</v>
      </c>
      <c r="G56">
        <v>0</v>
      </c>
      <c r="H56">
        <v>773966.66666666674</v>
      </c>
      <c r="I56">
        <v>46446804.537333332</v>
      </c>
      <c r="J56">
        <v>2849.8468853438048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56"/>
  <sheetViews>
    <sheetView workbookViewId="0"/>
  </sheetViews>
  <sheetFormatPr defaultRowHeight="15" x14ac:dyDescent="0.25"/>
  <sheetData>
    <row r="1" spans="1:8" x14ac:dyDescent="0.25">
      <c r="A1" s="1" t="s">
        <v>0</v>
      </c>
      <c r="B1" s="1" t="s">
        <v>1</v>
      </c>
      <c r="C1" s="1" t="s">
        <v>2</v>
      </c>
      <c r="D1" s="1" t="s">
        <v>3</v>
      </c>
      <c r="E1" s="1" t="s">
        <v>75</v>
      </c>
      <c r="F1" s="1" t="s">
        <v>71</v>
      </c>
      <c r="G1" s="1" t="s">
        <v>4</v>
      </c>
      <c r="H1" s="1" t="s">
        <v>5</v>
      </c>
    </row>
    <row r="2" spans="1:8" x14ac:dyDescent="0.25">
      <c r="A2" t="s">
        <v>6</v>
      </c>
      <c r="B2" t="s">
        <v>84</v>
      </c>
      <c r="C2">
        <v>1454803.4285714279</v>
      </c>
      <c r="D2">
        <v>92361.17857142858</v>
      </c>
      <c r="E2">
        <v>0</v>
      </c>
      <c r="F2">
        <v>409796.15384615387</v>
      </c>
      <c r="G2">
        <v>1327505659.3522749</v>
      </c>
      <c r="H2">
        <v>11944.982762876451</v>
      </c>
    </row>
    <row r="3" spans="1:8" x14ac:dyDescent="0.25">
      <c r="A3" t="s">
        <v>7</v>
      </c>
      <c r="B3" t="s">
        <v>84</v>
      </c>
      <c r="C3">
        <v>1210448</v>
      </c>
      <c r="D3">
        <v>78150</v>
      </c>
      <c r="E3">
        <v>0</v>
      </c>
      <c r="F3">
        <v>365200</v>
      </c>
      <c r="G3">
        <v>1104560423.8</v>
      </c>
      <c r="H3">
        <v>9938.9069492059207</v>
      </c>
    </row>
    <row r="4" spans="1:8" x14ac:dyDescent="0.25">
      <c r="A4" t="s">
        <v>8</v>
      </c>
      <c r="B4" t="s">
        <v>84</v>
      </c>
      <c r="C4">
        <v>1080859.2857142859</v>
      </c>
      <c r="D4">
        <v>73240.82142857142</v>
      </c>
      <c r="E4">
        <v>0</v>
      </c>
      <c r="F4">
        <v>371889.28571428568</v>
      </c>
      <c r="G4">
        <v>986365455.53985715</v>
      </c>
      <c r="H4">
        <v>8875.3808929667266</v>
      </c>
    </row>
    <row r="5" spans="1:8" x14ac:dyDescent="0.25">
      <c r="A5" t="s">
        <v>9</v>
      </c>
      <c r="B5" t="s">
        <v>84</v>
      </c>
      <c r="C5">
        <v>859312</v>
      </c>
      <c r="D5">
        <v>71597</v>
      </c>
      <c r="E5">
        <v>500.00000000000011</v>
      </c>
      <c r="F5">
        <v>405428.57142857142</v>
      </c>
      <c r="G5">
        <v>784342262.03542852</v>
      </c>
      <c r="H5">
        <v>7057.5629822776673</v>
      </c>
    </row>
    <row r="6" spans="1:8" x14ac:dyDescent="0.25">
      <c r="A6" t="s">
        <v>10</v>
      </c>
      <c r="B6" t="s">
        <v>84</v>
      </c>
      <c r="C6">
        <v>144169.24137931029</v>
      </c>
      <c r="D6">
        <v>64338.777777777766</v>
      </c>
      <c r="E6">
        <v>1254537.931034483</v>
      </c>
      <c r="F6">
        <v>338113.79310344829</v>
      </c>
      <c r="G6">
        <v>132041240.37874331</v>
      </c>
      <c r="H6">
        <v>1188.1157185292061</v>
      </c>
    </row>
    <row r="7" spans="1:8" x14ac:dyDescent="0.25">
      <c r="A7" t="s">
        <v>11</v>
      </c>
      <c r="B7" t="s">
        <v>84</v>
      </c>
      <c r="C7">
        <v>7898.5714285714284</v>
      </c>
      <c r="D7">
        <v>60708.75</v>
      </c>
      <c r="E7">
        <v>2343857.1428571432</v>
      </c>
      <c r="F7">
        <v>335333.33333333331</v>
      </c>
      <c r="G7">
        <v>7748312.5883333329</v>
      </c>
      <c r="H7">
        <v>69.71982353294041</v>
      </c>
    </row>
    <row r="8" spans="1:8" x14ac:dyDescent="0.25">
      <c r="A8" t="s">
        <v>12</v>
      </c>
      <c r="B8" t="s">
        <v>84</v>
      </c>
      <c r="C8">
        <v>3182.8571428954601</v>
      </c>
      <c r="D8">
        <v>61102.285714287311</v>
      </c>
      <c r="E8">
        <v>3538600</v>
      </c>
      <c r="F8">
        <v>376509.09090909088</v>
      </c>
      <c r="G8">
        <v>3491294.404086899</v>
      </c>
      <c r="H8">
        <v>31.41489543426372</v>
      </c>
    </row>
    <row r="9" spans="1:8" x14ac:dyDescent="0.25">
      <c r="A9" t="s">
        <v>13</v>
      </c>
      <c r="B9" t="s">
        <v>84</v>
      </c>
      <c r="C9">
        <v>1790.5714285746219</v>
      </c>
      <c r="D9">
        <v>59858.857142857283</v>
      </c>
      <c r="E9">
        <v>3255100</v>
      </c>
      <c r="F9">
        <v>449942.8571428571</v>
      </c>
      <c r="G9">
        <v>2290437.5205743411</v>
      </c>
      <c r="H9">
        <v>20.6095066412412</v>
      </c>
    </row>
    <row r="10" spans="1:8" x14ac:dyDescent="0.25">
      <c r="A10" t="s">
        <v>14</v>
      </c>
      <c r="B10" t="s">
        <v>84</v>
      </c>
      <c r="C10">
        <v>48000</v>
      </c>
      <c r="D10">
        <v>58951.111111111109</v>
      </c>
      <c r="E10">
        <v>1657607.142857143</v>
      </c>
      <c r="F10">
        <v>394875</v>
      </c>
      <c r="G10">
        <v>44373673.798253968</v>
      </c>
      <c r="H10">
        <v>399.27721958207559</v>
      </c>
    </row>
    <row r="11" spans="1:8" x14ac:dyDescent="0.25">
      <c r="A11" t="s">
        <v>15</v>
      </c>
      <c r="B11" t="s">
        <v>84</v>
      </c>
      <c r="C11">
        <v>239457.77777777781</v>
      </c>
      <c r="D11">
        <v>67153.75</v>
      </c>
      <c r="E11">
        <v>148225.9259259259</v>
      </c>
      <c r="F11">
        <v>221582.60869565219</v>
      </c>
      <c r="G11">
        <v>218836352.76295489</v>
      </c>
      <c r="H11">
        <v>1969.103817545822</v>
      </c>
    </row>
    <row r="12" spans="1:8" x14ac:dyDescent="0.25">
      <c r="A12" t="s">
        <v>16</v>
      </c>
      <c r="B12" t="s">
        <v>84</v>
      </c>
      <c r="C12">
        <v>1116137.142857143</v>
      </c>
      <c r="D12">
        <v>67716.818181818177</v>
      </c>
      <c r="E12">
        <v>0</v>
      </c>
      <c r="F12">
        <v>274285.71428571432</v>
      </c>
      <c r="G12">
        <v>1018422409.783636</v>
      </c>
      <c r="H12">
        <v>9163.8314642879031</v>
      </c>
    </row>
    <row r="13" spans="1:8" x14ac:dyDescent="0.25">
      <c r="A13" t="s">
        <v>17</v>
      </c>
      <c r="B13" t="s">
        <v>84</v>
      </c>
      <c r="C13">
        <v>737775.20000000007</v>
      </c>
      <c r="D13">
        <v>69558.833333333343</v>
      </c>
      <c r="E13">
        <v>0</v>
      </c>
      <c r="F13">
        <v>142393.33333333331</v>
      </c>
      <c r="G13">
        <v>673230710.47266686</v>
      </c>
      <c r="H13">
        <v>6057.7739728498391</v>
      </c>
    </row>
    <row r="14" spans="1:8" x14ac:dyDescent="0.25">
      <c r="A14" t="s">
        <v>18</v>
      </c>
      <c r="B14" t="s">
        <v>84</v>
      </c>
      <c r="C14">
        <v>1066240.5714285721</v>
      </c>
      <c r="D14">
        <v>80699.199999999997</v>
      </c>
      <c r="E14">
        <v>0</v>
      </c>
      <c r="F14">
        <v>180120.68965517241</v>
      </c>
      <c r="G14">
        <v>972866867.50291252</v>
      </c>
      <c r="H14">
        <v>8753.9197147875329</v>
      </c>
    </row>
    <row r="15" spans="1:8" x14ac:dyDescent="0.25">
      <c r="A15" t="s">
        <v>19</v>
      </c>
      <c r="B15" t="s">
        <v>84</v>
      </c>
      <c r="C15">
        <v>1017873.92</v>
      </c>
      <c r="D15">
        <v>80384.5</v>
      </c>
      <c r="E15">
        <v>0</v>
      </c>
      <c r="F15">
        <v>201488</v>
      </c>
      <c r="G15">
        <v>928776774.954</v>
      </c>
      <c r="H15">
        <v>8357.1941778377641</v>
      </c>
    </row>
    <row r="16" spans="1:8" x14ac:dyDescent="0.25">
      <c r="A16" t="s">
        <v>20</v>
      </c>
      <c r="B16" t="s">
        <v>84</v>
      </c>
      <c r="C16">
        <v>1428520</v>
      </c>
      <c r="D16">
        <v>75485</v>
      </c>
      <c r="E16">
        <v>0</v>
      </c>
      <c r="F16">
        <v>327100</v>
      </c>
      <c r="G16">
        <v>1303394894.8199999</v>
      </c>
      <c r="H16">
        <v>11728.032526386831</v>
      </c>
    </row>
    <row r="17" spans="1:8" x14ac:dyDescent="0.25">
      <c r="A17" t="s">
        <v>21</v>
      </c>
      <c r="B17" t="s">
        <v>84</v>
      </c>
      <c r="C17">
        <v>732692.30769230763</v>
      </c>
      <c r="D17">
        <v>63478.695652173912</v>
      </c>
      <c r="E17">
        <v>0</v>
      </c>
      <c r="F17">
        <v>335750</v>
      </c>
      <c r="G17">
        <v>668767723.92494977</v>
      </c>
      <c r="H17">
        <v>6017.6157279430399</v>
      </c>
    </row>
    <row r="18" spans="1:8" x14ac:dyDescent="0.25">
      <c r="A18" t="s">
        <v>22</v>
      </c>
      <c r="B18" t="s">
        <v>84</v>
      </c>
      <c r="C18">
        <v>534325.18518518517</v>
      </c>
      <c r="D18">
        <v>55642.52</v>
      </c>
      <c r="E18">
        <v>421025.92592592601</v>
      </c>
      <c r="F18">
        <v>300948</v>
      </c>
      <c r="G18">
        <v>487795790.19305491</v>
      </c>
      <c r="H18">
        <v>4389.2184297750919</v>
      </c>
    </row>
    <row r="19" spans="1:8" x14ac:dyDescent="0.25">
      <c r="A19" t="s">
        <v>23</v>
      </c>
      <c r="B19" t="s">
        <v>84</v>
      </c>
      <c r="C19">
        <v>118247.1428571429</v>
      </c>
      <c r="D19">
        <v>70865.555555555562</v>
      </c>
      <c r="E19">
        <v>1660178.5714285721</v>
      </c>
      <c r="F19">
        <v>307928.57142857142</v>
      </c>
      <c r="G19">
        <v>108392776.3112698</v>
      </c>
      <c r="H19">
        <v>975.32529186367788</v>
      </c>
    </row>
    <row r="20" spans="1:8" x14ac:dyDescent="0.25">
      <c r="A20" t="s">
        <v>24</v>
      </c>
      <c r="B20" t="s">
        <v>84</v>
      </c>
      <c r="C20">
        <v>81960</v>
      </c>
      <c r="D20">
        <v>79404</v>
      </c>
      <c r="E20">
        <v>3896900</v>
      </c>
      <c r="F20">
        <v>319300</v>
      </c>
      <c r="G20">
        <v>75341643.348000005</v>
      </c>
      <c r="H20">
        <v>677.92903538939129</v>
      </c>
    </row>
    <row r="21" spans="1:8" x14ac:dyDescent="0.25">
      <c r="A21" t="s">
        <v>25</v>
      </c>
      <c r="B21" t="s">
        <v>84</v>
      </c>
      <c r="C21">
        <v>14488.16</v>
      </c>
      <c r="D21">
        <v>72364.333333333343</v>
      </c>
      <c r="E21">
        <v>2746724</v>
      </c>
      <c r="F21">
        <v>261175</v>
      </c>
      <c r="G21">
        <v>13724030.749333329</v>
      </c>
      <c r="H21">
        <v>123.4897264528126</v>
      </c>
    </row>
    <row r="22" spans="1:8" x14ac:dyDescent="0.25">
      <c r="A22" t="s">
        <v>26</v>
      </c>
      <c r="B22" t="s">
        <v>84</v>
      </c>
      <c r="C22">
        <v>11310</v>
      </c>
      <c r="D22">
        <v>66690</v>
      </c>
      <c r="E22">
        <v>2523214.285714285</v>
      </c>
      <c r="F22">
        <v>405000</v>
      </c>
      <c r="G22">
        <v>10949789.49428571</v>
      </c>
      <c r="H22">
        <v>98.526922160306952</v>
      </c>
    </row>
    <row r="23" spans="1:8" x14ac:dyDescent="0.25">
      <c r="A23" t="s">
        <v>27</v>
      </c>
      <c r="B23" t="s">
        <v>84</v>
      </c>
      <c r="C23">
        <v>542080.96551724139</v>
      </c>
      <c r="D23">
        <v>70661.17857142858</v>
      </c>
      <c r="E23">
        <v>210158.62068965519</v>
      </c>
      <c r="F23">
        <v>416950</v>
      </c>
      <c r="G23">
        <v>495036096.65163058</v>
      </c>
      <c r="H23">
        <v>4454.3671809207772</v>
      </c>
    </row>
    <row r="24" spans="1:8" x14ac:dyDescent="0.25">
      <c r="A24" t="s">
        <v>28</v>
      </c>
      <c r="B24" t="s">
        <v>84</v>
      </c>
      <c r="C24">
        <v>1201422.857142857</v>
      </c>
      <c r="D24">
        <v>72362.399999999994</v>
      </c>
      <c r="E24">
        <v>0</v>
      </c>
      <c r="F24">
        <v>275820</v>
      </c>
      <c r="G24">
        <v>1096220366.2230861</v>
      </c>
      <c r="H24">
        <v>9863.8625655561791</v>
      </c>
    </row>
    <row r="25" spans="1:8" x14ac:dyDescent="0.25">
      <c r="A25" t="s">
        <v>29</v>
      </c>
      <c r="B25" t="s">
        <v>84</v>
      </c>
      <c r="C25">
        <v>569913.18518518517</v>
      </c>
      <c r="D25">
        <v>73129</v>
      </c>
      <c r="E25">
        <v>0</v>
      </c>
      <c r="F25">
        <v>116192.5925925926</v>
      </c>
      <c r="G25">
        <v>520126533.62948149</v>
      </c>
      <c r="H25">
        <v>4680.1325741618884</v>
      </c>
    </row>
    <row r="26" spans="1:8" x14ac:dyDescent="0.25">
      <c r="A26" t="s">
        <v>30</v>
      </c>
      <c r="B26" t="s">
        <v>84</v>
      </c>
      <c r="C26">
        <v>1464162.068965517</v>
      </c>
      <c r="D26">
        <v>76940.851851851854</v>
      </c>
      <c r="E26">
        <v>0</v>
      </c>
      <c r="F26">
        <v>319295.72413793107</v>
      </c>
      <c r="G26">
        <v>1335897624.8072081</v>
      </c>
      <c r="H26">
        <v>12020.494217008219</v>
      </c>
    </row>
    <row r="27" spans="1:8" x14ac:dyDescent="0.25">
      <c r="A27" t="s">
        <v>31</v>
      </c>
      <c r="B27" t="s">
        <v>84</v>
      </c>
      <c r="C27">
        <v>1122801.1200000001</v>
      </c>
      <c r="D27">
        <v>77469.23529411765</v>
      </c>
      <c r="E27">
        <v>0</v>
      </c>
      <c r="F27">
        <v>225160.64</v>
      </c>
      <c r="G27">
        <v>1024484107.110824</v>
      </c>
      <c r="H27">
        <v>9218.3750133695376</v>
      </c>
    </row>
    <row r="28" spans="1:8" x14ac:dyDescent="0.25">
      <c r="A28" t="s">
        <v>32</v>
      </c>
      <c r="B28" t="s">
        <v>84</v>
      </c>
      <c r="C28">
        <v>1057386.482758621</v>
      </c>
      <c r="D28">
        <v>61498.65517241379</v>
      </c>
      <c r="E28">
        <v>0</v>
      </c>
      <c r="F28">
        <v>308187.03448275861</v>
      </c>
      <c r="G28">
        <v>964854492.72179306</v>
      </c>
      <c r="H28">
        <v>8681.8238423700277</v>
      </c>
    </row>
    <row r="29" spans="1:8" x14ac:dyDescent="0.25">
      <c r="A29" t="s">
        <v>33</v>
      </c>
      <c r="B29" t="s">
        <v>84</v>
      </c>
      <c r="C29">
        <v>320854.28571428568</v>
      </c>
      <c r="D29">
        <v>32505.555555555551</v>
      </c>
      <c r="E29">
        <v>0</v>
      </c>
      <c r="F29">
        <v>273857.1428571429</v>
      </c>
      <c r="G29">
        <v>293003874.66984117</v>
      </c>
      <c r="H29">
        <v>2636.4680314018201</v>
      </c>
    </row>
    <row r="30" spans="1:8" x14ac:dyDescent="0.25">
      <c r="A30" t="s">
        <v>34</v>
      </c>
      <c r="B30" t="s">
        <v>84</v>
      </c>
      <c r="C30">
        <v>97304</v>
      </c>
      <c r="D30">
        <v>29924</v>
      </c>
      <c r="E30">
        <v>633100</v>
      </c>
      <c r="F30">
        <v>242504</v>
      </c>
      <c r="G30">
        <v>89086485.787999988</v>
      </c>
      <c r="H30">
        <v>801.60602679623867</v>
      </c>
    </row>
    <row r="31" spans="1:8" x14ac:dyDescent="0.25">
      <c r="A31" t="s">
        <v>35</v>
      </c>
      <c r="B31" t="s">
        <v>84</v>
      </c>
      <c r="C31">
        <v>1722.8571428571429</v>
      </c>
      <c r="D31">
        <v>32008.928571428569</v>
      </c>
      <c r="E31">
        <v>3292174.285714285</v>
      </c>
      <c r="F31">
        <v>328000</v>
      </c>
      <c r="G31">
        <v>2011752.3528571429</v>
      </c>
      <c r="H31">
        <v>18.101879271670882</v>
      </c>
    </row>
    <row r="32" spans="1:8" x14ac:dyDescent="0.25">
      <c r="A32" t="s">
        <v>36</v>
      </c>
      <c r="B32" t="s">
        <v>84</v>
      </c>
      <c r="C32">
        <v>0</v>
      </c>
      <c r="E32">
        <v>0</v>
      </c>
      <c r="F32">
        <v>0</v>
      </c>
    </row>
    <row r="33" spans="1:8" x14ac:dyDescent="0.25">
      <c r="A33" t="s">
        <v>37</v>
      </c>
      <c r="B33" t="s">
        <v>84</v>
      </c>
      <c r="C33">
        <v>1297.866666666667</v>
      </c>
      <c r="D33">
        <v>45398.392857142862</v>
      </c>
      <c r="E33">
        <v>3407834.1333333328</v>
      </c>
      <c r="F33">
        <v>348212.66666666663</v>
      </c>
      <c r="G33">
        <v>1690174.217228571</v>
      </c>
      <c r="H33">
        <v>15.208298170950391</v>
      </c>
    </row>
    <row r="34" spans="1:8" x14ac:dyDescent="0.25">
      <c r="A34" t="s">
        <v>38</v>
      </c>
      <c r="B34" t="s">
        <v>84</v>
      </c>
      <c r="C34">
        <v>5304</v>
      </c>
      <c r="D34">
        <v>57664</v>
      </c>
      <c r="E34">
        <v>2139104</v>
      </c>
      <c r="F34">
        <v>255840</v>
      </c>
      <c r="G34">
        <v>5291976.6720000003</v>
      </c>
      <c r="H34">
        <v>47.617552274261037</v>
      </c>
    </row>
    <row r="35" spans="1:8" x14ac:dyDescent="0.25">
      <c r="A35" t="s">
        <v>39</v>
      </c>
      <c r="B35" t="s">
        <v>84</v>
      </c>
      <c r="C35">
        <v>261744</v>
      </c>
      <c r="D35">
        <v>58384</v>
      </c>
      <c r="E35">
        <v>374096</v>
      </c>
      <c r="F35">
        <v>231000</v>
      </c>
      <c r="G35">
        <v>239141108.30399999</v>
      </c>
      <c r="H35">
        <v>2151.8073361587258</v>
      </c>
    </row>
    <row r="36" spans="1:8" x14ac:dyDescent="0.25">
      <c r="A36" t="s">
        <v>40</v>
      </c>
      <c r="B36" t="s">
        <v>84</v>
      </c>
      <c r="C36">
        <v>221400</v>
      </c>
      <c r="D36">
        <v>55458.947368421053</v>
      </c>
      <c r="E36">
        <v>0</v>
      </c>
      <c r="F36">
        <v>143254.28571428571</v>
      </c>
      <c r="G36">
        <v>202249280.21413529</v>
      </c>
      <c r="H36">
        <v>1819.8522536926739</v>
      </c>
    </row>
    <row r="37" spans="1:8" x14ac:dyDescent="0.25">
      <c r="A37" t="s">
        <v>41</v>
      </c>
      <c r="B37" t="s">
        <v>84</v>
      </c>
      <c r="C37">
        <v>1306720</v>
      </c>
      <c r="D37">
        <v>52742</v>
      </c>
      <c r="E37">
        <v>0</v>
      </c>
      <c r="F37">
        <v>245600</v>
      </c>
      <c r="G37">
        <v>1192154195.704</v>
      </c>
      <c r="H37">
        <v>10727.08143882665</v>
      </c>
    </row>
    <row r="38" spans="1:8" x14ac:dyDescent="0.25">
      <c r="A38" t="s">
        <v>42</v>
      </c>
      <c r="B38" t="s">
        <v>84</v>
      </c>
      <c r="C38">
        <v>1336248</v>
      </c>
      <c r="D38">
        <v>53353</v>
      </c>
      <c r="E38">
        <v>0</v>
      </c>
      <c r="F38">
        <v>232000</v>
      </c>
      <c r="G38">
        <v>1219072216.4360001</v>
      </c>
      <c r="H38">
        <v>10969.2915502407</v>
      </c>
    </row>
    <row r="39" spans="1:8" x14ac:dyDescent="0.25">
      <c r="A39" t="s">
        <v>43</v>
      </c>
      <c r="B39" t="s">
        <v>84</v>
      </c>
      <c r="C39">
        <v>1456680.615384615</v>
      </c>
      <c r="D39">
        <v>65938.880000000005</v>
      </c>
      <c r="E39">
        <v>0</v>
      </c>
      <c r="F39">
        <v>187169.23076923081</v>
      </c>
      <c r="G39">
        <v>1328904873.920099</v>
      </c>
      <c r="H39">
        <v>11957.572987088661</v>
      </c>
    </row>
    <row r="40" spans="1:8" x14ac:dyDescent="0.25">
      <c r="A40" t="s">
        <v>44</v>
      </c>
      <c r="B40" t="s">
        <v>84</v>
      </c>
      <c r="C40">
        <v>932274.75862068962</v>
      </c>
      <c r="D40">
        <v>61431.310344827587</v>
      </c>
      <c r="E40">
        <v>0</v>
      </c>
      <c r="F40">
        <v>218180.13793103449</v>
      </c>
      <c r="G40">
        <v>850662363.63089645</v>
      </c>
      <c r="H40">
        <v>7654.3155948251806</v>
      </c>
    </row>
    <row r="41" spans="1:8" x14ac:dyDescent="0.25">
      <c r="A41" t="s">
        <v>45</v>
      </c>
      <c r="B41" t="s">
        <v>84</v>
      </c>
      <c r="C41">
        <v>706728</v>
      </c>
      <c r="D41">
        <v>53625</v>
      </c>
      <c r="E41">
        <v>75696</v>
      </c>
      <c r="F41">
        <v>230068.96551724139</v>
      </c>
      <c r="G41">
        <v>644949049.16151726</v>
      </c>
      <c r="H41">
        <v>5803.2937343007807</v>
      </c>
    </row>
    <row r="42" spans="1:8" x14ac:dyDescent="0.25">
      <c r="A42" t="s">
        <v>46</v>
      </c>
      <c r="B42" t="s">
        <v>84</v>
      </c>
      <c r="C42">
        <v>349672</v>
      </c>
      <c r="D42">
        <v>53113</v>
      </c>
      <c r="E42">
        <v>1077008</v>
      </c>
      <c r="F42">
        <v>217925.8666666667</v>
      </c>
      <c r="G42">
        <v>319301088.43066669</v>
      </c>
      <c r="H42">
        <v>2873.0920810785678</v>
      </c>
    </row>
    <row r="43" spans="1:8" x14ac:dyDescent="0.25">
      <c r="A43" t="s">
        <v>47</v>
      </c>
      <c r="B43" t="s">
        <v>84</v>
      </c>
      <c r="C43">
        <v>1528</v>
      </c>
      <c r="D43">
        <v>50362</v>
      </c>
      <c r="E43">
        <v>2702400</v>
      </c>
      <c r="F43">
        <v>304857.14285714278</v>
      </c>
      <c r="G43">
        <v>1872930.686857143</v>
      </c>
      <c r="H43">
        <v>16.852752839853721</v>
      </c>
    </row>
    <row r="44" spans="1:8" x14ac:dyDescent="0.25">
      <c r="A44" t="s">
        <v>48</v>
      </c>
      <c r="B44" t="s">
        <v>84</v>
      </c>
      <c r="C44">
        <v>8856</v>
      </c>
      <c r="D44">
        <v>53557</v>
      </c>
      <c r="E44">
        <v>3235296</v>
      </c>
      <c r="F44">
        <v>305438.95652173908</v>
      </c>
      <c r="G44">
        <v>8568082.7365217395</v>
      </c>
      <c r="H44">
        <v>77.096168952370903</v>
      </c>
    </row>
    <row r="45" spans="1:8" x14ac:dyDescent="0.25">
      <c r="A45" t="s">
        <v>49</v>
      </c>
      <c r="B45" t="s">
        <v>84</v>
      </c>
      <c r="C45">
        <v>480</v>
      </c>
      <c r="D45">
        <v>60900</v>
      </c>
      <c r="E45">
        <v>3641200</v>
      </c>
      <c r="F45">
        <v>330708</v>
      </c>
      <c r="G45">
        <v>979900</v>
      </c>
      <c r="H45">
        <v>8.8172043010752681</v>
      </c>
    </row>
    <row r="46" spans="1:8" x14ac:dyDescent="0.25">
      <c r="A46" t="s">
        <v>50</v>
      </c>
      <c r="B46" t="s">
        <v>84</v>
      </c>
      <c r="C46">
        <v>5384</v>
      </c>
      <c r="D46">
        <v>61677</v>
      </c>
      <c r="E46">
        <v>2507104</v>
      </c>
      <c r="F46">
        <v>363200</v>
      </c>
      <c r="G46">
        <v>5486357.0279999999</v>
      </c>
      <c r="H46">
        <v>49.366599433121877</v>
      </c>
    </row>
    <row r="47" spans="1:8" x14ac:dyDescent="0.25">
      <c r="A47" t="s">
        <v>51</v>
      </c>
      <c r="B47" t="s">
        <v>84</v>
      </c>
      <c r="C47">
        <v>118304.5517241379</v>
      </c>
      <c r="D47">
        <v>60776.607142857138</v>
      </c>
      <c r="E47">
        <v>848108.68965517241</v>
      </c>
      <c r="F47">
        <v>242236.9523809524</v>
      </c>
      <c r="G47">
        <v>108344206.01705579</v>
      </c>
      <c r="H47">
        <v>974.8882531790689</v>
      </c>
    </row>
    <row r="48" spans="1:8" x14ac:dyDescent="0.25">
      <c r="A48" t="s">
        <v>52</v>
      </c>
      <c r="B48" t="s">
        <v>84</v>
      </c>
      <c r="C48">
        <v>805496</v>
      </c>
      <c r="D48">
        <v>56380</v>
      </c>
      <c r="E48">
        <v>0</v>
      </c>
      <c r="F48">
        <v>261904</v>
      </c>
      <c r="G48">
        <v>735066624.55999994</v>
      </c>
      <c r="H48">
        <v>6614.1775728618341</v>
      </c>
    </row>
    <row r="49" spans="1:8" x14ac:dyDescent="0.25">
      <c r="A49" t="s">
        <v>53</v>
      </c>
      <c r="B49" t="s">
        <v>84</v>
      </c>
      <c r="C49">
        <v>664177.06666666665</v>
      </c>
      <c r="D49">
        <v>61864.190476190481</v>
      </c>
      <c r="E49">
        <v>0</v>
      </c>
      <c r="F49">
        <v>276520</v>
      </c>
      <c r="G49">
        <v>606217085.41790473</v>
      </c>
      <c r="H49">
        <v>5454.7809908481104</v>
      </c>
    </row>
    <row r="50" spans="1:8" x14ac:dyDescent="0.25">
      <c r="A50" t="s">
        <v>54</v>
      </c>
      <c r="B50" t="s">
        <v>84</v>
      </c>
      <c r="C50">
        <v>1090059.2</v>
      </c>
      <c r="D50">
        <v>80706.285714285725</v>
      </c>
      <c r="E50">
        <v>0</v>
      </c>
      <c r="F50">
        <v>265508.8</v>
      </c>
      <c r="G50">
        <v>994674869.04685712</v>
      </c>
      <c r="H50">
        <v>8950.1495392707711</v>
      </c>
    </row>
    <row r="51" spans="1:8" x14ac:dyDescent="0.25">
      <c r="A51" t="s">
        <v>55</v>
      </c>
      <c r="B51" t="s">
        <v>84</v>
      </c>
      <c r="C51">
        <v>1331000</v>
      </c>
      <c r="D51">
        <v>74952</v>
      </c>
      <c r="E51">
        <v>0</v>
      </c>
      <c r="F51">
        <v>349000</v>
      </c>
      <c r="G51">
        <v>1214476736.224</v>
      </c>
      <c r="H51">
        <v>10927.941118675481</v>
      </c>
    </row>
    <row r="52" spans="1:8" x14ac:dyDescent="0.25">
      <c r="A52" t="s">
        <v>56</v>
      </c>
      <c r="B52" t="s">
        <v>84</v>
      </c>
      <c r="C52">
        <v>989254.89655172417</v>
      </c>
      <c r="D52">
        <v>80993.035714285725</v>
      </c>
      <c r="E52">
        <v>0</v>
      </c>
      <c r="F52">
        <v>375531.86206896551</v>
      </c>
      <c r="G52">
        <v>902852345.75509858</v>
      </c>
      <c r="H52">
        <v>8123.9244680352595</v>
      </c>
    </row>
    <row r="53" spans="1:8" x14ac:dyDescent="0.25">
      <c r="A53" t="s">
        <v>57</v>
      </c>
      <c r="B53" t="s">
        <v>84</v>
      </c>
      <c r="C53">
        <v>601089.23076923075</v>
      </c>
      <c r="D53">
        <v>76288.846153846156</v>
      </c>
      <c r="E53">
        <v>0</v>
      </c>
      <c r="F53">
        <v>401769.23076923081</v>
      </c>
      <c r="G53">
        <v>548855445.23538458</v>
      </c>
      <c r="H53">
        <v>4938.6372001204354</v>
      </c>
    </row>
    <row r="54" spans="1:8" x14ac:dyDescent="0.25">
      <c r="A54" t="s">
        <v>58</v>
      </c>
      <c r="B54" t="s">
        <v>84</v>
      </c>
      <c r="C54">
        <v>118150.6206896552</v>
      </c>
      <c r="D54">
        <v>66785.758620689652</v>
      </c>
      <c r="E54">
        <v>1407186.2068965519</v>
      </c>
      <c r="F54">
        <v>385041.37931034481</v>
      </c>
      <c r="G54">
        <v>108367687.6428965</v>
      </c>
      <c r="H54">
        <v>975.0995423844563</v>
      </c>
    </row>
    <row r="55" spans="1:8" x14ac:dyDescent="0.25">
      <c r="A55" t="s">
        <v>59</v>
      </c>
      <c r="B55" t="s">
        <v>84</v>
      </c>
      <c r="C55">
        <v>8.5714285714285712</v>
      </c>
      <c r="D55">
        <v>59791.153846153837</v>
      </c>
      <c r="E55">
        <v>2526960</v>
      </c>
      <c r="F55">
        <v>319144.61538461538</v>
      </c>
      <c r="G55">
        <v>533496.13516483514</v>
      </c>
      <c r="H55">
        <v>4.8004331233619926</v>
      </c>
    </row>
    <row r="56" spans="1:8" x14ac:dyDescent="0.25">
      <c r="A56" t="s">
        <v>60</v>
      </c>
      <c r="B56" t="s">
        <v>84</v>
      </c>
      <c r="C56">
        <v>0</v>
      </c>
      <c r="D56">
        <v>55459</v>
      </c>
      <c r="E56">
        <v>3312866.666666667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56"/>
  <sheetViews>
    <sheetView workbookViewId="0"/>
  </sheetViews>
  <sheetFormatPr defaultRowHeight="15" x14ac:dyDescent="0.25"/>
  <sheetData>
    <row r="1" spans="1:12" x14ac:dyDescent="0.25">
      <c r="A1" s="1" t="s">
        <v>0</v>
      </c>
      <c r="B1" s="1" t="s">
        <v>1</v>
      </c>
      <c r="C1" s="1" t="s">
        <v>81</v>
      </c>
      <c r="D1" s="1" t="s">
        <v>82</v>
      </c>
      <c r="E1" s="1" t="s">
        <v>85</v>
      </c>
      <c r="F1" s="1" t="s">
        <v>86</v>
      </c>
      <c r="G1" s="1" t="s">
        <v>62</v>
      </c>
      <c r="H1" s="1" t="s">
        <v>63</v>
      </c>
      <c r="I1" s="1" t="s">
        <v>74</v>
      </c>
      <c r="J1" s="1" t="s">
        <v>76</v>
      </c>
      <c r="K1" s="1" t="s">
        <v>4</v>
      </c>
      <c r="L1" s="1" t="s">
        <v>5</v>
      </c>
    </row>
    <row r="2" spans="1:12" x14ac:dyDescent="0.25">
      <c r="A2" t="s">
        <v>6</v>
      </c>
      <c r="B2" t="s">
        <v>87</v>
      </c>
      <c r="C2">
        <v>0</v>
      </c>
      <c r="E2">
        <v>894726.42857142864</v>
      </c>
      <c r="F2">
        <v>27624.444444444449</v>
      </c>
      <c r="G2">
        <v>9267.2777777777774</v>
      </c>
      <c r="H2">
        <v>15926.25</v>
      </c>
      <c r="I2">
        <v>143341.78571428571</v>
      </c>
      <c r="J2">
        <v>48272.53571428571</v>
      </c>
    </row>
    <row r="3" spans="1:12" x14ac:dyDescent="0.25">
      <c r="A3" t="s">
        <v>7</v>
      </c>
      <c r="B3" t="s">
        <v>87</v>
      </c>
      <c r="C3">
        <v>0</v>
      </c>
      <c r="E3">
        <v>676560</v>
      </c>
      <c r="F3">
        <v>25732</v>
      </c>
      <c r="G3">
        <v>8320</v>
      </c>
      <c r="H3">
        <v>15003</v>
      </c>
      <c r="I3">
        <v>129852</v>
      </c>
      <c r="J3">
        <v>42154</v>
      </c>
    </row>
    <row r="4" spans="1:12" x14ac:dyDescent="0.25">
      <c r="A4" t="s">
        <v>8</v>
      </c>
      <c r="B4" t="s">
        <v>87</v>
      </c>
      <c r="C4">
        <v>0</v>
      </c>
      <c r="D4">
        <v>0</v>
      </c>
      <c r="E4">
        <v>703035.7142857142</v>
      </c>
      <c r="F4">
        <v>39863.181818181823</v>
      </c>
      <c r="G4">
        <v>9178.3846153846152</v>
      </c>
      <c r="H4">
        <v>16696.821428571431</v>
      </c>
      <c r="I4">
        <v>138575.53571428571</v>
      </c>
      <c r="J4">
        <v>46196.642857142862</v>
      </c>
      <c r="K4">
        <v>678242522.12306094</v>
      </c>
      <c r="L4">
        <v>9711.2372692696408</v>
      </c>
    </row>
    <row r="5" spans="1:12" x14ac:dyDescent="0.25">
      <c r="A5" t="s">
        <v>9</v>
      </c>
      <c r="B5" t="s">
        <v>87</v>
      </c>
      <c r="C5">
        <v>0</v>
      </c>
      <c r="D5">
        <v>0</v>
      </c>
      <c r="E5">
        <v>532570</v>
      </c>
      <c r="F5">
        <v>18600</v>
      </c>
      <c r="G5">
        <v>8143</v>
      </c>
      <c r="H5">
        <v>16159</v>
      </c>
      <c r="I5">
        <v>132194</v>
      </c>
      <c r="J5">
        <v>41392</v>
      </c>
      <c r="K5">
        <v>503342233.85600001</v>
      </c>
      <c r="L5">
        <v>7206.9734662447563</v>
      </c>
    </row>
    <row r="6" spans="1:12" x14ac:dyDescent="0.25">
      <c r="A6" t="s">
        <v>10</v>
      </c>
      <c r="B6" t="s">
        <v>87</v>
      </c>
      <c r="C6">
        <v>0</v>
      </c>
      <c r="D6">
        <v>0</v>
      </c>
      <c r="E6">
        <v>12400</v>
      </c>
      <c r="F6">
        <v>812.41379310344826</v>
      </c>
      <c r="G6">
        <v>8095.5925925925931</v>
      </c>
      <c r="H6">
        <v>16369.14814814815</v>
      </c>
      <c r="I6">
        <v>140929.20689655171</v>
      </c>
      <c r="J6">
        <v>41000.370370370372</v>
      </c>
      <c r="K6">
        <v>12753938.79235249</v>
      </c>
      <c r="L6">
        <v>182.61392008064729</v>
      </c>
    </row>
    <row r="7" spans="1:12" x14ac:dyDescent="0.25">
      <c r="A7" t="s">
        <v>11</v>
      </c>
      <c r="B7" t="s">
        <v>87</v>
      </c>
      <c r="C7">
        <v>0</v>
      </c>
      <c r="D7">
        <v>0</v>
      </c>
      <c r="E7">
        <v>9878.5714285714275</v>
      </c>
      <c r="F7">
        <v>42.857142857142861</v>
      </c>
      <c r="G7">
        <v>7575</v>
      </c>
      <c r="H7">
        <v>15341.25</v>
      </c>
      <c r="I7">
        <v>133324.28571428571</v>
      </c>
      <c r="J7">
        <v>38604.545454545463</v>
      </c>
      <c r="K7">
        <v>9713154.2740909085</v>
      </c>
      <c r="L7">
        <v>139.0752462606622</v>
      </c>
    </row>
    <row r="8" spans="1:12" x14ac:dyDescent="0.25">
      <c r="A8" t="s">
        <v>12</v>
      </c>
      <c r="B8" t="s">
        <v>87</v>
      </c>
      <c r="C8">
        <v>0</v>
      </c>
      <c r="D8">
        <v>0</v>
      </c>
      <c r="E8">
        <v>51252.857142850757</v>
      </c>
      <c r="F8">
        <v>231.42857144773009</v>
      </c>
      <c r="G8">
        <v>7165.1428571422584</v>
      </c>
      <c r="H8">
        <v>15632.57142857183</v>
      </c>
      <c r="I8">
        <v>179412.85714285079</v>
      </c>
      <c r="J8">
        <v>38460</v>
      </c>
      <c r="K8">
        <v>47774836.561154477</v>
      </c>
      <c r="L8">
        <v>684.05143914254495</v>
      </c>
    </row>
    <row r="9" spans="1:12" x14ac:dyDescent="0.25">
      <c r="A9" t="s">
        <v>13</v>
      </c>
      <c r="B9" t="s">
        <v>87</v>
      </c>
      <c r="C9">
        <v>0</v>
      </c>
      <c r="D9">
        <v>0</v>
      </c>
      <c r="E9">
        <v>209908.5714285709</v>
      </c>
      <c r="F9">
        <v>19.285714287310839</v>
      </c>
      <c r="G9">
        <v>6700.9285714285224</v>
      </c>
      <c r="H9">
        <v>15595.214285714321</v>
      </c>
      <c r="I9">
        <v>188482.5714285709</v>
      </c>
      <c r="J9">
        <v>37347</v>
      </c>
      <c r="K9">
        <v>192300810.6514295</v>
      </c>
      <c r="L9">
        <v>2753.4086088605482</v>
      </c>
    </row>
    <row r="10" spans="1:12" x14ac:dyDescent="0.25">
      <c r="A10" t="s">
        <v>14</v>
      </c>
      <c r="B10" t="s">
        <v>87</v>
      </c>
      <c r="C10">
        <v>0</v>
      </c>
      <c r="D10">
        <v>0</v>
      </c>
      <c r="E10">
        <v>186396.42857142861</v>
      </c>
      <c r="F10">
        <v>600</v>
      </c>
      <c r="G10">
        <v>6337.7777777777783</v>
      </c>
      <c r="H10">
        <v>15472.222222222221</v>
      </c>
      <c r="I10">
        <v>165467.14285714281</v>
      </c>
      <c r="J10">
        <v>36039.599999999999</v>
      </c>
      <c r="K10">
        <v>171302699.58377141</v>
      </c>
      <c r="L10">
        <v>2452.7526751302439</v>
      </c>
    </row>
    <row r="11" spans="1:12" x14ac:dyDescent="0.25">
      <c r="A11" t="s">
        <v>15</v>
      </c>
      <c r="B11" t="s">
        <v>87</v>
      </c>
      <c r="C11">
        <v>0</v>
      </c>
      <c r="D11">
        <v>0</v>
      </c>
      <c r="E11">
        <v>139029.2592592593</v>
      </c>
      <c r="F11">
        <v>4030</v>
      </c>
      <c r="G11">
        <v>6500.3125</v>
      </c>
      <c r="H11">
        <v>16521.0625</v>
      </c>
      <c r="I11">
        <v>90304.148148148146</v>
      </c>
    </row>
    <row r="12" spans="1:12" x14ac:dyDescent="0.25">
      <c r="A12" t="s">
        <v>16</v>
      </c>
      <c r="B12" t="s">
        <v>87</v>
      </c>
      <c r="C12">
        <v>0</v>
      </c>
      <c r="D12">
        <v>0</v>
      </c>
      <c r="E12">
        <v>485132.1428571429</v>
      </c>
      <c r="F12">
        <v>14475</v>
      </c>
      <c r="G12">
        <v>7674.545454545454</v>
      </c>
      <c r="H12">
        <v>16403.18181818182</v>
      </c>
      <c r="I12">
        <v>106701.42857142859</v>
      </c>
      <c r="J12">
        <v>44493</v>
      </c>
      <c r="K12">
        <v>456239742.88145459</v>
      </c>
      <c r="L12">
        <v>6532.5488306504012</v>
      </c>
    </row>
    <row r="13" spans="1:12" x14ac:dyDescent="0.25">
      <c r="A13" t="s">
        <v>17</v>
      </c>
      <c r="B13" t="s">
        <v>87</v>
      </c>
      <c r="C13">
        <v>0</v>
      </c>
      <c r="D13">
        <v>0</v>
      </c>
      <c r="E13">
        <v>317533</v>
      </c>
      <c r="F13">
        <v>0</v>
      </c>
      <c r="G13">
        <v>8685.1666666666679</v>
      </c>
      <c r="H13">
        <v>17093.916666666661</v>
      </c>
      <c r="I13">
        <v>140765</v>
      </c>
      <c r="J13">
        <v>48204.352941188961</v>
      </c>
      <c r="K13">
        <v>290322817.66456872</v>
      </c>
      <c r="L13">
        <v>4156.9109500804498</v>
      </c>
    </row>
    <row r="14" spans="1:12" x14ac:dyDescent="0.25">
      <c r="A14" t="s">
        <v>18</v>
      </c>
      <c r="B14" t="s">
        <v>87</v>
      </c>
      <c r="C14">
        <v>0</v>
      </c>
      <c r="D14">
        <v>0</v>
      </c>
      <c r="E14">
        <v>532181.42857142864</v>
      </c>
      <c r="F14">
        <v>0</v>
      </c>
      <c r="G14">
        <v>8219.1333333333332</v>
      </c>
      <c r="H14">
        <v>17171.933333333331</v>
      </c>
      <c r="I14">
        <v>142363</v>
      </c>
      <c r="J14">
        <v>48163.447058811777</v>
      </c>
      <c r="K14">
        <v>486086173.41397423</v>
      </c>
      <c r="L14">
        <v>6959.8971007570653</v>
      </c>
    </row>
    <row r="15" spans="1:12" x14ac:dyDescent="0.25">
      <c r="A15" t="s">
        <v>19</v>
      </c>
      <c r="B15" t="s">
        <v>87</v>
      </c>
      <c r="C15">
        <v>0</v>
      </c>
      <c r="D15">
        <v>0</v>
      </c>
      <c r="E15">
        <v>520208.64000000001</v>
      </c>
      <c r="F15">
        <v>0</v>
      </c>
      <c r="G15">
        <v>6797</v>
      </c>
      <c r="H15">
        <v>16070.25</v>
      </c>
      <c r="I15">
        <v>83272</v>
      </c>
      <c r="J15">
        <v>41087.423999999162</v>
      </c>
      <c r="K15">
        <v>474932617.09168798</v>
      </c>
      <c r="L15">
        <v>6800.1978363953558</v>
      </c>
    </row>
    <row r="16" spans="1:12" x14ac:dyDescent="0.25">
      <c r="A16" t="s">
        <v>20</v>
      </c>
      <c r="B16" t="s">
        <v>87</v>
      </c>
      <c r="C16">
        <v>0</v>
      </c>
      <c r="D16">
        <v>0</v>
      </c>
      <c r="E16">
        <v>684912</v>
      </c>
      <c r="F16">
        <v>15335.88235294118</v>
      </c>
      <c r="G16">
        <v>7761</v>
      </c>
      <c r="H16">
        <v>17972</v>
      </c>
      <c r="I16">
        <v>142462</v>
      </c>
      <c r="J16">
        <v>45789</v>
      </c>
      <c r="K16">
        <v>639356182.11388218</v>
      </c>
      <c r="L16">
        <v>9154.4534315642995</v>
      </c>
    </row>
    <row r="17" spans="1:12" x14ac:dyDescent="0.25">
      <c r="A17" t="s">
        <v>21</v>
      </c>
      <c r="B17" t="s">
        <v>87</v>
      </c>
      <c r="C17">
        <v>0</v>
      </c>
      <c r="D17">
        <v>0</v>
      </c>
      <c r="E17">
        <v>238569.23076923081</v>
      </c>
      <c r="F17">
        <v>3925</v>
      </c>
      <c r="G17">
        <v>7832.7272727272721</v>
      </c>
      <c r="H17">
        <v>16778.18181818182</v>
      </c>
      <c r="I17">
        <v>114968.07692307689</v>
      </c>
      <c r="J17">
        <v>45483.913043478256</v>
      </c>
      <c r="K17">
        <v>221786173.0731225</v>
      </c>
      <c r="L17">
        <v>3175.587020133195</v>
      </c>
    </row>
    <row r="18" spans="1:12" x14ac:dyDescent="0.25">
      <c r="A18" t="s">
        <v>22</v>
      </c>
      <c r="B18" t="s">
        <v>87</v>
      </c>
      <c r="C18">
        <v>0</v>
      </c>
      <c r="D18">
        <v>0</v>
      </c>
      <c r="E18">
        <v>132344.7407407407</v>
      </c>
      <c r="F18">
        <v>1641.851851851852</v>
      </c>
      <c r="G18">
        <v>8113.3888888888887</v>
      </c>
      <c r="H18">
        <v>17647.611111111109</v>
      </c>
      <c r="I18">
        <v>106498.7777777778</v>
      </c>
      <c r="J18">
        <v>46526.04</v>
      </c>
      <c r="K18">
        <v>122805789.6547022</v>
      </c>
      <c r="L18">
        <v>1758.3624182743979</v>
      </c>
    </row>
    <row r="19" spans="1:12" x14ac:dyDescent="0.25">
      <c r="A19" t="s">
        <v>23</v>
      </c>
      <c r="B19" t="s">
        <v>87</v>
      </c>
      <c r="C19">
        <v>0</v>
      </c>
      <c r="D19">
        <v>0</v>
      </c>
      <c r="E19">
        <v>681.42857142857144</v>
      </c>
      <c r="F19">
        <v>0</v>
      </c>
      <c r="G19">
        <v>7227.7777777777774</v>
      </c>
      <c r="H19">
        <v>16538.888888888891</v>
      </c>
      <c r="I19">
        <v>139617.85714285719</v>
      </c>
      <c r="J19">
        <v>42155.555555555547</v>
      </c>
      <c r="K19">
        <v>1322765.607936508</v>
      </c>
      <c r="L19">
        <v>18.939671653276839</v>
      </c>
    </row>
    <row r="20" spans="1:12" x14ac:dyDescent="0.25">
      <c r="A20" t="s">
        <v>24</v>
      </c>
      <c r="B20" t="s">
        <v>87</v>
      </c>
      <c r="C20">
        <v>0</v>
      </c>
      <c r="D20">
        <v>0</v>
      </c>
      <c r="E20">
        <v>5136</v>
      </c>
      <c r="F20">
        <v>0</v>
      </c>
      <c r="G20">
        <v>7009</v>
      </c>
      <c r="H20">
        <v>16284</v>
      </c>
      <c r="I20">
        <v>185510</v>
      </c>
      <c r="J20">
        <v>44464</v>
      </c>
      <c r="K20">
        <v>5548179.0039999997</v>
      </c>
      <c r="L20">
        <v>79.440142666914852</v>
      </c>
    </row>
    <row r="21" spans="1:12" x14ac:dyDescent="0.25">
      <c r="A21" t="s">
        <v>25</v>
      </c>
      <c r="B21" t="s">
        <v>87</v>
      </c>
      <c r="C21">
        <v>0</v>
      </c>
      <c r="D21">
        <v>0</v>
      </c>
      <c r="E21">
        <v>337.28</v>
      </c>
      <c r="F21">
        <v>24.8</v>
      </c>
      <c r="G21">
        <v>7311.5714285714284</v>
      </c>
      <c r="H21">
        <v>16323.714285714281</v>
      </c>
      <c r="I21">
        <v>149045.51999999999</v>
      </c>
      <c r="J21">
        <v>43792.666666666672</v>
      </c>
      <c r="K21">
        <v>1068824.447763809</v>
      </c>
      <c r="L21">
        <v>15.3036819026619</v>
      </c>
    </row>
    <row r="22" spans="1:12" x14ac:dyDescent="0.25">
      <c r="A22" t="s">
        <v>26</v>
      </c>
      <c r="B22" t="s">
        <v>87</v>
      </c>
      <c r="C22">
        <v>0</v>
      </c>
      <c r="D22">
        <v>0</v>
      </c>
      <c r="E22">
        <v>282.85714285714289</v>
      </c>
      <c r="F22">
        <v>117.8571428571428</v>
      </c>
      <c r="G22">
        <v>6972.2222222222226</v>
      </c>
      <c r="H22">
        <v>16018.888888888891</v>
      </c>
      <c r="I22">
        <v>162841.07142857139</v>
      </c>
      <c r="J22">
        <v>40981.111111111109</v>
      </c>
      <c r="K22">
        <v>1139338.386507937</v>
      </c>
      <c r="L22">
        <v>16.313317199180091</v>
      </c>
    </row>
    <row r="23" spans="1:12" x14ac:dyDescent="0.25">
      <c r="A23" t="s">
        <v>27</v>
      </c>
      <c r="B23" t="s">
        <v>87</v>
      </c>
      <c r="C23">
        <v>0</v>
      </c>
      <c r="D23">
        <v>0</v>
      </c>
      <c r="E23">
        <v>141069.24137931029</v>
      </c>
      <c r="F23">
        <v>5694.2105263157891</v>
      </c>
      <c r="G23">
        <v>6744.7142857142862</v>
      </c>
      <c r="H23">
        <v>17402.071428571431</v>
      </c>
      <c r="I23">
        <v>145817.58620689661</v>
      </c>
      <c r="J23">
        <v>41707.178571428572</v>
      </c>
      <c r="K23">
        <v>134570491.4682118</v>
      </c>
      <c r="L23">
        <v>1926.8122087056579</v>
      </c>
    </row>
    <row r="24" spans="1:12" x14ac:dyDescent="0.25">
      <c r="A24" t="s">
        <v>28</v>
      </c>
      <c r="B24" t="s">
        <v>87</v>
      </c>
      <c r="C24">
        <v>0</v>
      </c>
      <c r="D24">
        <v>0</v>
      </c>
      <c r="E24">
        <v>450501.42857142858</v>
      </c>
      <c r="F24">
        <v>0</v>
      </c>
      <c r="G24">
        <v>6452.4000000000005</v>
      </c>
      <c r="H24">
        <v>17148</v>
      </c>
      <c r="I24">
        <v>123921.42857142859</v>
      </c>
      <c r="J24">
        <v>40095.599999999999</v>
      </c>
      <c r="K24">
        <v>411497453.52342862</v>
      </c>
      <c r="L24">
        <v>5891.9181214963792</v>
      </c>
    </row>
    <row r="25" spans="1:12" x14ac:dyDescent="0.25">
      <c r="A25" t="s">
        <v>29</v>
      </c>
      <c r="B25" t="s">
        <v>87</v>
      </c>
      <c r="C25">
        <v>0</v>
      </c>
      <c r="D25">
        <v>0</v>
      </c>
      <c r="E25">
        <v>156520.14814814809</v>
      </c>
      <c r="F25">
        <v>0</v>
      </c>
      <c r="G25">
        <v>6630.5555555555557</v>
      </c>
      <c r="H25">
        <v>17373.777777777781</v>
      </c>
      <c r="I25">
        <v>46126.851851851847</v>
      </c>
      <c r="J25">
        <v>41395.333333333328</v>
      </c>
      <c r="K25">
        <v>143126903.5922963</v>
      </c>
      <c r="L25">
        <v>2049.3249465542631</v>
      </c>
    </row>
    <row r="26" spans="1:12" x14ac:dyDescent="0.25">
      <c r="A26" t="s">
        <v>30</v>
      </c>
      <c r="B26" t="s">
        <v>87</v>
      </c>
      <c r="C26">
        <v>0</v>
      </c>
      <c r="D26">
        <v>0</v>
      </c>
      <c r="E26">
        <v>510153.10344827588</v>
      </c>
      <c r="F26">
        <v>9610</v>
      </c>
      <c r="G26">
        <v>6444.5555555555557</v>
      </c>
      <c r="H26">
        <v>17466.777777777781</v>
      </c>
      <c r="I26">
        <v>130893.7586206897</v>
      </c>
      <c r="J26">
        <v>45022.333333333328</v>
      </c>
      <c r="K26">
        <v>474705761.51990801</v>
      </c>
      <c r="L26">
        <v>6796.9496645223871</v>
      </c>
    </row>
    <row r="27" spans="1:12" x14ac:dyDescent="0.25">
      <c r="A27" t="s">
        <v>31</v>
      </c>
      <c r="B27" t="s">
        <v>87</v>
      </c>
      <c r="C27">
        <v>0</v>
      </c>
      <c r="D27">
        <v>0</v>
      </c>
      <c r="E27">
        <v>455680.48</v>
      </c>
      <c r="F27">
        <v>7578.6666666666661</v>
      </c>
      <c r="G27">
        <v>5960.3529411764703</v>
      </c>
      <c r="H27">
        <v>16354.294117647059</v>
      </c>
      <c r="I27">
        <v>93480.92</v>
      </c>
      <c r="J27">
        <v>42447.470588235286</v>
      </c>
      <c r="K27">
        <v>423032267.00445181</v>
      </c>
      <c r="L27">
        <v>6057.0763162676913</v>
      </c>
    </row>
    <row r="28" spans="1:12" x14ac:dyDescent="0.25">
      <c r="A28" t="s">
        <v>32</v>
      </c>
      <c r="B28" t="s">
        <v>87</v>
      </c>
      <c r="C28">
        <v>0</v>
      </c>
      <c r="D28">
        <v>0</v>
      </c>
      <c r="E28">
        <v>404368.27586206893</v>
      </c>
      <c r="F28">
        <v>20640.36363636364</v>
      </c>
      <c r="G28">
        <v>6484.3448275862074</v>
      </c>
      <c r="H28">
        <v>16009.115384615379</v>
      </c>
      <c r="I28">
        <v>136868.20689655171</v>
      </c>
      <c r="J28">
        <v>38518.034482758623</v>
      </c>
      <c r="K28">
        <v>388283044.76440078</v>
      </c>
      <c r="L28">
        <v>5559.528711851216</v>
      </c>
    </row>
    <row r="29" spans="1:12" x14ac:dyDescent="0.25">
      <c r="A29" t="s">
        <v>33</v>
      </c>
      <c r="B29" t="s">
        <v>87</v>
      </c>
      <c r="C29">
        <v>0</v>
      </c>
      <c r="D29">
        <v>0</v>
      </c>
      <c r="E29">
        <v>335682.8571428571</v>
      </c>
      <c r="F29">
        <v>1598.571428571428</v>
      </c>
      <c r="G29">
        <v>6041.1111111111113</v>
      </c>
      <c r="H29">
        <v>15243.33333333333</v>
      </c>
      <c r="I29">
        <v>128257.5</v>
      </c>
      <c r="J29">
        <v>35345.555555555547</v>
      </c>
      <c r="K29">
        <v>308231499.00714278</v>
      </c>
      <c r="L29">
        <v>4413.3316963838261</v>
      </c>
    </row>
    <row r="30" spans="1:12" x14ac:dyDescent="0.25">
      <c r="A30" t="s">
        <v>34</v>
      </c>
      <c r="B30" t="s">
        <v>87</v>
      </c>
      <c r="C30">
        <v>0</v>
      </c>
      <c r="D30">
        <v>0</v>
      </c>
      <c r="E30">
        <v>184216</v>
      </c>
      <c r="F30">
        <v>860</v>
      </c>
      <c r="G30">
        <v>6377</v>
      </c>
      <c r="H30">
        <v>14548</v>
      </c>
      <c r="I30">
        <v>141089</v>
      </c>
      <c r="J30">
        <v>36158</v>
      </c>
      <c r="K30">
        <v>169465474.86399999</v>
      </c>
      <c r="L30">
        <v>2426.4468559155789</v>
      </c>
    </row>
    <row r="31" spans="1:12" x14ac:dyDescent="0.25">
      <c r="A31" t="s">
        <v>35</v>
      </c>
      <c r="B31" t="s">
        <v>87</v>
      </c>
      <c r="C31">
        <v>0</v>
      </c>
      <c r="D31">
        <v>0</v>
      </c>
      <c r="E31">
        <v>1491.428571428572</v>
      </c>
      <c r="F31">
        <v>8.5714285714285712</v>
      </c>
      <c r="G31">
        <v>6112.5</v>
      </c>
      <c r="H31">
        <v>13601.785714285719</v>
      </c>
      <c r="I31">
        <v>151825.71428571429</v>
      </c>
      <c r="J31">
        <v>35820</v>
      </c>
      <c r="K31">
        <v>2075512.320000001</v>
      </c>
      <c r="L31">
        <v>29.717677581936119</v>
      </c>
    </row>
    <row r="32" spans="1:12" x14ac:dyDescent="0.25">
      <c r="A32" t="s">
        <v>36</v>
      </c>
      <c r="B32" t="s">
        <v>87</v>
      </c>
      <c r="C32">
        <v>0</v>
      </c>
      <c r="D32">
        <v>0</v>
      </c>
      <c r="E32">
        <v>0</v>
      </c>
      <c r="F32">
        <v>0</v>
      </c>
      <c r="I32">
        <v>0</v>
      </c>
      <c r="J32">
        <v>37479</v>
      </c>
    </row>
    <row r="33" spans="1:12" x14ac:dyDescent="0.25">
      <c r="A33" t="s">
        <v>37</v>
      </c>
      <c r="B33" t="s">
        <v>87</v>
      </c>
      <c r="C33">
        <v>0</v>
      </c>
      <c r="D33">
        <v>0</v>
      </c>
      <c r="E33">
        <v>111.6</v>
      </c>
      <c r="F33">
        <v>0</v>
      </c>
      <c r="G33">
        <v>6400.3928571428578</v>
      </c>
      <c r="H33">
        <v>15062.678571428571</v>
      </c>
      <c r="I33">
        <v>0</v>
      </c>
      <c r="J33">
        <v>36780.925925925927</v>
      </c>
      <c r="K33">
        <v>300507.71897354501</v>
      </c>
      <c r="L33">
        <v>4.3027407822560528</v>
      </c>
    </row>
    <row r="34" spans="1:12" x14ac:dyDescent="0.25">
      <c r="A34" t="s">
        <v>38</v>
      </c>
      <c r="B34" t="s">
        <v>87</v>
      </c>
      <c r="C34">
        <v>0</v>
      </c>
      <c r="D34">
        <v>0</v>
      </c>
      <c r="E34">
        <v>68</v>
      </c>
      <c r="F34">
        <v>852</v>
      </c>
      <c r="G34">
        <v>6182</v>
      </c>
      <c r="H34">
        <v>15260</v>
      </c>
      <c r="I34">
        <v>0</v>
      </c>
      <c r="J34">
        <v>35651</v>
      </c>
      <c r="K34">
        <v>1033841.316</v>
      </c>
      <c r="L34">
        <v>14.802785126215261</v>
      </c>
    </row>
    <row r="35" spans="1:12" x14ac:dyDescent="0.25">
      <c r="A35" t="s">
        <v>39</v>
      </c>
      <c r="B35" t="s">
        <v>87</v>
      </c>
      <c r="C35">
        <v>0</v>
      </c>
      <c r="D35">
        <v>0</v>
      </c>
      <c r="E35">
        <v>170064</v>
      </c>
      <c r="F35">
        <v>3660</v>
      </c>
      <c r="G35">
        <v>6567</v>
      </c>
      <c r="H35">
        <v>16244</v>
      </c>
      <c r="I35">
        <v>0</v>
      </c>
      <c r="J35">
        <v>38515</v>
      </c>
      <c r="K35">
        <v>158645532.31200001</v>
      </c>
      <c r="L35">
        <v>2271.524352629544</v>
      </c>
    </row>
    <row r="36" spans="1:12" x14ac:dyDescent="0.25">
      <c r="A36" t="s">
        <v>40</v>
      </c>
      <c r="B36" t="s">
        <v>87</v>
      </c>
      <c r="C36">
        <v>0</v>
      </c>
      <c r="D36">
        <v>0</v>
      </c>
      <c r="E36">
        <v>191224.28571428571</v>
      </c>
      <c r="F36">
        <v>9484.6153846153848</v>
      </c>
      <c r="G36">
        <v>6611.0526315789484</v>
      </c>
      <c r="H36">
        <v>15768.94736842105</v>
      </c>
      <c r="I36">
        <v>0</v>
      </c>
      <c r="J36">
        <v>37953.157894736847</v>
      </c>
      <c r="K36">
        <v>183252374.53693461</v>
      </c>
      <c r="L36">
        <v>2623.850954839344</v>
      </c>
    </row>
    <row r="37" spans="1:12" x14ac:dyDescent="0.25">
      <c r="A37" t="s">
        <v>41</v>
      </c>
      <c r="B37" t="s">
        <v>87</v>
      </c>
      <c r="C37">
        <v>0</v>
      </c>
      <c r="D37">
        <v>0</v>
      </c>
      <c r="E37">
        <v>674028</v>
      </c>
      <c r="F37">
        <v>35968</v>
      </c>
      <c r="G37">
        <v>6924</v>
      </c>
      <c r="H37">
        <v>16598</v>
      </c>
      <c r="I37">
        <v>0</v>
      </c>
      <c r="J37">
        <v>41078</v>
      </c>
      <c r="K37">
        <v>647736767.20000005</v>
      </c>
      <c r="L37">
        <v>9274.4486361879135</v>
      </c>
    </row>
    <row r="38" spans="1:12" x14ac:dyDescent="0.25">
      <c r="A38" t="s">
        <v>42</v>
      </c>
      <c r="B38" t="s">
        <v>87</v>
      </c>
      <c r="C38">
        <v>0</v>
      </c>
      <c r="D38">
        <v>0</v>
      </c>
      <c r="E38">
        <v>785112</v>
      </c>
      <c r="F38">
        <v>44032.4</v>
      </c>
      <c r="G38">
        <v>6992</v>
      </c>
      <c r="H38">
        <v>16585</v>
      </c>
      <c r="I38">
        <v>0</v>
      </c>
      <c r="J38">
        <v>41341</v>
      </c>
      <c r="K38">
        <v>756401193.01599991</v>
      </c>
      <c r="L38">
        <v>10830.33165355593</v>
      </c>
    </row>
    <row r="39" spans="1:12" x14ac:dyDescent="0.25">
      <c r="A39" t="s">
        <v>43</v>
      </c>
      <c r="B39" t="s">
        <v>87</v>
      </c>
      <c r="C39">
        <v>0</v>
      </c>
      <c r="D39">
        <v>0</v>
      </c>
      <c r="E39">
        <v>764344</v>
      </c>
      <c r="F39">
        <v>53046</v>
      </c>
      <c r="G39">
        <v>6217.12</v>
      </c>
      <c r="H39">
        <v>14787.36</v>
      </c>
      <c r="I39">
        <v>0</v>
      </c>
      <c r="J39">
        <v>41020</v>
      </c>
      <c r="K39">
        <v>745671307.52575994</v>
      </c>
      <c r="L39">
        <v>10676.69860863619</v>
      </c>
    </row>
    <row r="40" spans="1:12" x14ac:dyDescent="0.25">
      <c r="A40" t="s">
        <v>44</v>
      </c>
      <c r="B40" t="s">
        <v>87</v>
      </c>
      <c r="C40">
        <v>0</v>
      </c>
      <c r="D40">
        <v>0</v>
      </c>
      <c r="E40">
        <v>254520.68965517241</v>
      </c>
      <c r="F40">
        <v>13644.275862068969</v>
      </c>
      <c r="G40">
        <v>6910.8620689655172</v>
      </c>
      <c r="H40">
        <v>16555.068965517239</v>
      </c>
      <c r="I40">
        <v>0</v>
      </c>
      <c r="J40">
        <v>44578</v>
      </c>
      <c r="K40">
        <v>244798614.44441381</v>
      </c>
      <c r="L40">
        <v>3505.0846128264739</v>
      </c>
    </row>
    <row r="41" spans="1:12" x14ac:dyDescent="0.25">
      <c r="A41" t="s">
        <v>45</v>
      </c>
      <c r="B41" t="s">
        <v>87</v>
      </c>
      <c r="C41">
        <v>0</v>
      </c>
      <c r="D41">
        <v>0</v>
      </c>
      <c r="E41">
        <v>67592</v>
      </c>
      <c r="F41">
        <v>3460</v>
      </c>
      <c r="G41">
        <v>6595</v>
      </c>
      <c r="H41">
        <v>15091</v>
      </c>
      <c r="I41">
        <v>0</v>
      </c>
      <c r="J41">
        <v>40740</v>
      </c>
      <c r="K41">
        <v>65012421.512000002</v>
      </c>
      <c r="L41">
        <v>930.86326816626342</v>
      </c>
    </row>
    <row r="42" spans="1:12" x14ac:dyDescent="0.25">
      <c r="A42" t="s">
        <v>46</v>
      </c>
      <c r="B42" t="s">
        <v>87</v>
      </c>
      <c r="C42">
        <v>0</v>
      </c>
      <c r="D42">
        <v>0</v>
      </c>
      <c r="E42">
        <v>31388</v>
      </c>
      <c r="F42">
        <v>120</v>
      </c>
      <c r="G42">
        <v>6912</v>
      </c>
      <c r="H42">
        <v>15213</v>
      </c>
      <c r="I42">
        <v>0</v>
      </c>
      <c r="J42">
        <v>41199</v>
      </c>
      <c r="K42">
        <v>28951357.488000002</v>
      </c>
      <c r="L42">
        <v>414.53240199882589</v>
      </c>
    </row>
    <row r="43" spans="1:12" x14ac:dyDescent="0.25">
      <c r="A43" t="s">
        <v>47</v>
      </c>
      <c r="B43" t="s">
        <v>87</v>
      </c>
      <c r="C43">
        <v>0</v>
      </c>
      <c r="D43">
        <v>0</v>
      </c>
      <c r="E43">
        <v>132</v>
      </c>
      <c r="F43">
        <v>8</v>
      </c>
      <c r="G43">
        <v>7067</v>
      </c>
      <c r="H43">
        <v>14348</v>
      </c>
      <c r="I43">
        <v>0</v>
      </c>
      <c r="J43">
        <v>38880</v>
      </c>
      <c r="K43">
        <v>333406.53999999998</v>
      </c>
      <c r="L43">
        <v>4.7737939032946262</v>
      </c>
    </row>
    <row r="44" spans="1:12" x14ac:dyDescent="0.25">
      <c r="A44" t="s">
        <v>48</v>
      </c>
      <c r="B44" t="s">
        <v>87</v>
      </c>
      <c r="C44">
        <v>0</v>
      </c>
      <c r="D44">
        <v>0</v>
      </c>
      <c r="E44">
        <v>0</v>
      </c>
      <c r="F44">
        <v>0</v>
      </c>
      <c r="G44">
        <v>7414</v>
      </c>
      <c r="H44">
        <v>15107</v>
      </c>
      <c r="I44">
        <v>0</v>
      </c>
      <c r="J44">
        <v>39866</v>
      </c>
      <c r="K44">
        <v>212864.44399999999</v>
      </c>
      <c r="L44">
        <v>3.0478435875774972</v>
      </c>
    </row>
    <row r="45" spans="1:12" x14ac:dyDescent="0.25">
      <c r="A45" t="s">
        <v>49</v>
      </c>
      <c r="B45" t="s">
        <v>87</v>
      </c>
      <c r="C45">
        <v>0</v>
      </c>
      <c r="D45">
        <v>0</v>
      </c>
      <c r="E45">
        <v>0</v>
      </c>
      <c r="F45">
        <v>0</v>
      </c>
      <c r="G45">
        <v>7330</v>
      </c>
      <c r="H45">
        <v>14951</v>
      </c>
      <c r="I45">
        <v>0</v>
      </c>
      <c r="J45">
        <v>39370</v>
      </c>
      <c r="K45">
        <v>210353.212</v>
      </c>
      <c r="L45">
        <v>3.0118871722913481</v>
      </c>
    </row>
    <row r="46" spans="1:12" x14ac:dyDescent="0.25">
      <c r="A46" t="s">
        <v>50</v>
      </c>
      <c r="B46" t="s">
        <v>87</v>
      </c>
      <c r="C46">
        <v>0</v>
      </c>
      <c r="D46">
        <v>0</v>
      </c>
      <c r="E46">
        <v>6688</v>
      </c>
      <c r="F46">
        <v>0</v>
      </c>
      <c r="G46">
        <v>7482</v>
      </c>
      <c r="H46">
        <v>14905</v>
      </c>
      <c r="I46">
        <v>0</v>
      </c>
      <c r="J46">
        <v>37080</v>
      </c>
      <c r="K46">
        <v>6302357.4040000001</v>
      </c>
      <c r="L46">
        <v>90.238647842957576</v>
      </c>
    </row>
    <row r="47" spans="1:12" x14ac:dyDescent="0.25">
      <c r="A47" t="s">
        <v>51</v>
      </c>
      <c r="B47" t="s">
        <v>87</v>
      </c>
      <c r="C47">
        <v>0</v>
      </c>
      <c r="D47">
        <v>0</v>
      </c>
      <c r="E47">
        <v>5293.5172413793107</v>
      </c>
      <c r="F47">
        <v>0</v>
      </c>
      <c r="G47">
        <v>7676.9285714285716</v>
      </c>
      <c r="H47">
        <v>15221</v>
      </c>
      <c r="I47">
        <v>149947</v>
      </c>
      <c r="J47">
        <v>40176</v>
      </c>
      <c r="K47">
        <v>5554515.1324236458</v>
      </c>
      <c r="L47">
        <v>79.530864856225506</v>
      </c>
    </row>
    <row r="48" spans="1:12" x14ac:dyDescent="0.25">
      <c r="A48" t="s">
        <v>52</v>
      </c>
      <c r="B48" t="s">
        <v>87</v>
      </c>
      <c r="C48">
        <v>0</v>
      </c>
      <c r="D48">
        <v>0</v>
      </c>
      <c r="E48">
        <v>358500</v>
      </c>
      <c r="F48">
        <v>15612</v>
      </c>
      <c r="G48">
        <v>7158</v>
      </c>
      <c r="H48">
        <v>12543</v>
      </c>
      <c r="I48">
        <v>142380</v>
      </c>
      <c r="J48">
        <v>39300</v>
      </c>
      <c r="K48">
        <v>341877255.97200012</v>
      </c>
      <c r="L48">
        <v>4895.079623315818</v>
      </c>
    </row>
    <row r="49" spans="1:12" x14ac:dyDescent="0.25">
      <c r="A49" t="s">
        <v>53</v>
      </c>
      <c r="B49" t="s">
        <v>87</v>
      </c>
      <c r="C49">
        <v>0</v>
      </c>
      <c r="D49">
        <v>0</v>
      </c>
      <c r="E49">
        <v>459150</v>
      </c>
      <c r="F49">
        <v>26930</v>
      </c>
      <c r="G49">
        <v>7229</v>
      </c>
      <c r="H49">
        <v>12956</v>
      </c>
      <c r="I49">
        <v>138725</v>
      </c>
      <c r="J49">
        <v>43896</v>
      </c>
      <c r="K49">
        <v>443996934.07200003</v>
      </c>
      <c r="L49">
        <v>6357.253390873555</v>
      </c>
    </row>
    <row r="50" spans="1:12" x14ac:dyDescent="0.25">
      <c r="A50" t="s">
        <v>54</v>
      </c>
      <c r="B50" t="s">
        <v>87</v>
      </c>
      <c r="C50">
        <v>0</v>
      </c>
      <c r="D50">
        <v>0</v>
      </c>
      <c r="E50">
        <v>575597.66666666674</v>
      </c>
      <c r="F50">
        <v>40115.550000000003</v>
      </c>
      <c r="G50">
        <v>7466.8666666666668</v>
      </c>
      <c r="H50">
        <v>13203.674999999999</v>
      </c>
      <c r="I50">
        <v>141825</v>
      </c>
      <c r="J50">
        <v>45632</v>
      </c>
      <c r="K50">
        <v>562240584.77216661</v>
      </c>
      <c r="L50">
        <v>8050.2940217374698</v>
      </c>
    </row>
    <row r="51" spans="1:12" x14ac:dyDescent="0.25">
      <c r="A51" t="s">
        <v>55</v>
      </c>
      <c r="B51" t="s">
        <v>87</v>
      </c>
      <c r="C51">
        <v>0</v>
      </c>
      <c r="D51">
        <v>0</v>
      </c>
      <c r="E51">
        <v>632292</v>
      </c>
      <c r="F51">
        <v>43140</v>
      </c>
      <c r="G51">
        <v>6891</v>
      </c>
      <c r="H51">
        <v>11794</v>
      </c>
      <c r="I51">
        <v>130368</v>
      </c>
      <c r="J51">
        <v>40936</v>
      </c>
      <c r="K51">
        <v>616642226.46800005</v>
      </c>
      <c r="L51">
        <v>8829.2296282699281</v>
      </c>
    </row>
    <row r="52" spans="1:12" x14ac:dyDescent="0.25">
      <c r="A52" t="s">
        <v>56</v>
      </c>
      <c r="B52" t="s">
        <v>87</v>
      </c>
      <c r="C52">
        <v>0</v>
      </c>
      <c r="D52">
        <v>0</v>
      </c>
      <c r="E52">
        <v>329989.6551724138</v>
      </c>
      <c r="F52">
        <v>23953.37931034483</v>
      </c>
      <c r="G52">
        <v>7528.5714285714284</v>
      </c>
      <c r="H52">
        <v>10980.642857142861</v>
      </c>
      <c r="I52">
        <v>139066</v>
      </c>
      <c r="J52">
        <v>43710</v>
      </c>
      <c r="K52">
        <v>323482832.59941858</v>
      </c>
      <c r="L52">
        <v>4631.7039074385912</v>
      </c>
    </row>
    <row r="53" spans="1:12" x14ac:dyDescent="0.25">
      <c r="A53" t="s">
        <v>57</v>
      </c>
      <c r="B53" t="s">
        <v>87</v>
      </c>
      <c r="C53">
        <v>0</v>
      </c>
      <c r="D53">
        <v>0</v>
      </c>
      <c r="E53">
        <v>144355.3846153846</v>
      </c>
      <c r="F53">
        <v>8746.1538461538457</v>
      </c>
      <c r="G53">
        <v>7233.4615384615381</v>
      </c>
      <c r="H53">
        <v>10495.90909090909</v>
      </c>
      <c r="I53">
        <v>132030</v>
      </c>
      <c r="J53">
        <v>40740</v>
      </c>
      <c r="K53">
        <v>140278586.9295105</v>
      </c>
      <c r="L53">
        <v>2008.5420731305469</v>
      </c>
    </row>
    <row r="54" spans="1:12" x14ac:dyDescent="0.25">
      <c r="A54" t="s">
        <v>58</v>
      </c>
      <c r="B54" t="s">
        <v>87</v>
      </c>
      <c r="C54">
        <v>0</v>
      </c>
      <c r="D54">
        <v>0</v>
      </c>
      <c r="E54">
        <v>22764.689655172409</v>
      </c>
      <c r="F54">
        <v>8.5517241379310338</v>
      </c>
      <c r="G54">
        <v>8040.758620689654</v>
      </c>
      <c r="I54">
        <v>138663</v>
      </c>
      <c r="J54">
        <v>41137</v>
      </c>
    </row>
    <row r="55" spans="1:12" x14ac:dyDescent="0.25">
      <c r="A55" t="s">
        <v>59</v>
      </c>
      <c r="B55" t="s">
        <v>87</v>
      </c>
      <c r="C55">
        <v>0</v>
      </c>
      <c r="D55">
        <v>0</v>
      </c>
      <c r="E55">
        <v>1127.1428571428571</v>
      </c>
      <c r="F55">
        <v>0</v>
      </c>
      <c r="G55">
        <v>8337.6</v>
      </c>
      <c r="H55">
        <v>7395</v>
      </c>
      <c r="I55">
        <v>4792.5</v>
      </c>
      <c r="J55">
        <v>38790</v>
      </c>
      <c r="K55">
        <v>1230337.4069142861</v>
      </c>
      <c r="L55">
        <v>17.61626275274245</v>
      </c>
    </row>
    <row r="56" spans="1:12" x14ac:dyDescent="0.25">
      <c r="A56" t="s">
        <v>60</v>
      </c>
      <c r="B56" t="s">
        <v>87</v>
      </c>
      <c r="C56">
        <v>0</v>
      </c>
      <c r="D56">
        <v>0</v>
      </c>
      <c r="E56">
        <v>0</v>
      </c>
      <c r="F56">
        <v>0</v>
      </c>
      <c r="G56">
        <v>8669.6666666666679</v>
      </c>
      <c r="I56">
        <v>0</v>
      </c>
      <c r="J56">
        <v>40083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56"/>
  <sheetViews>
    <sheetView workbookViewId="0"/>
  </sheetViews>
  <sheetFormatPr defaultRowHeight="15" x14ac:dyDescent="0.25"/>
  <sheetData>
    <row r="1" spans="1:21" x14ac:dyDescent="0.25">
      <c r="A1" s="1" t="s">
        <v>0</v>
      </c>
      <c r="B1" s="1" t="s">
        <v>1</v>
      </c>
      <c r="C1" s="1" t="s">
        <v>81</v>
      </c>
      <c r="D1" s="1" t="s">
        <v>82</v>
      </c>
      <c r="E1" s="1" t="s">
        <v>85</v>
      </c>
      <c r="F1" s="1" t="s">
        <v>86</v>
      </c>
      <c r="G1" s="1" t="s">
        <v>2</v>
      </c>
      <c r="H1" s="1" t="s">
        <v>62</v>
      </c>
      <c r="I1" s="1" t="s">
        <v>63</v>
      </c>
      <c r="J1" s="1" t="s">
        <v>74</v>
      </c>
      <c r="K1" s="1" t="s">
        <v>76</v>
      </c>
      <c r="L1" s="1" t="s">
        <v>88</v>
      </c>
      <c r="M1" s="1" t="s">
        <v>89</v>
      </c>
      <c r="N1" s="1" t="s">
        <v>90</v>
      </c>
      <c r="O1" s="1" t="s">
        <v>91</v>
      </c>
      <c r="P1" s="1" t="s">
        <v>92</v>
      </c>
      <c r="Q1" s="1" t="s">
        <v>93</v>
      </c>
      <c r="R1" s="1" t="s">
        <v>94</v>
      </c>
      <c r="S1" s="1" t="s">
        <v>95</v>
      </c>
      <c r="T1" s="1" t="s">
        <v>4</v>
      </c>
      <c r="U1" s="1" t="s">
        <v>5</v>
      </c>
    </row>
    <row r="2" spans="1:21" x14ac:dyDescent="0.25">
      <c r="A2" t="s">
        <v>6</v>
      </c>
      <c r="B2" t="s">
        <v>96</v>
      </c>
      <c r="C2">
        <v>6645478.8571428573</v>
      </c>
      <c r="D2">
        <v>0</v>
      </c>
      <c r="E2">
        <v>19426.666666666661</v>
      </c>
      <c r="F2">
        <v>4363.8461538461543</v>
      </c>
      <c r="G2">
        <v>0</v>
      </c>
      <c r="H2">
        <v>57281.633928571428</v>
      </c>
      <c r="I2">
        <v>129724.4821428572</v>
      </c>
      <c r="J2">
        <v>78699.450892857145</v>
      </c>
      <c r="K2">
        <v>129813.3303571428</v>
      </c>
      <c r="L2">
        <v>1455.8928571428571</v>
      </c>
      <c r="M2">
        <v>634.39285714285722</v>
      </c>
      <c r="N2">
        <v>9309.9642857142844</v>
      </c>
      <c r="O2">
        <v>10191.25</v>
      </c>
      <c r="P2">
        <v>3762.0714285714289</v>
      </c>
      <c r="Q2">
        <v>11171.071428571429</v>
      </c>
      <c r="R2">
        <v>8192.8571428571431</v>
      </c>
      <c r="S2">
        <v>6642.8571428571422</v>
      </c>
      <c r="T2">
        <v>6083862633.6799669</v>
      </c>
      <c r="U2">
        <v>15484.743044383389</v>
      </c>
    </row>
    <row r="3" spans="1:21" x14ac:dyDescent="0.25">
      <c r="A3" t="s">
        <v>7</v>
      </c>
      <c r="B3" t="s">
        <v>96</v>
      </c>
      <c r="C3">
        <v>5389440</v>
      </c>
      <c r="D3">
        <v>0</v>
      </c>
      <c r="E3">
        <v>14840</v>
      </c>
      <c r="F3">
        <v>90</v>
      </c>
      <c r="G3">
        <v>0</v>
      </c>
      <c r="H3">
        <v>52874</v>
      </c>
      <c r="I3">
        <v>119567</v>
      </c>
      <c r="J3">
        <v>73015.375</v>
      </c>
      <c r="K3">
        <v>119022.75</v>
      </c>
      <c r="L3">
        <v>1403</v>
      </c>
      <c r="M3">
        <v>621</v>
      </c>
      <c r="N3">
        <v>8277</v>
      </c>
      <c r="O3">
        <v>9078</v>
      </c>
      <c r="P3">
        <v>3827</v>
      </c>
      <c r="Q3">
        <v>10848</v>
      </c>
      <c r="R3">
        <v>7700</v>
      </c>
      <c r="S3">
        <v>6300</v>
      </c>
      <c r="T3">
        <v>4930159235.022501</v>
      </c>
      <c r="U3">
        <v>12548.3189741317</v>
      </c>
    </row>
    <row r="4" spans="1:21" x14ac:dyDescent="0.25">
      <c r="A4" t="s">
        <v>8</v>
      </c>
      <c r="B4" t="s">
        <v>96</v>
      </c>
      <c r="C4">
        <v>4813467.4285714291</v>
      </c>
      <c r="D4">
        <v>0</v>
      </c>
      <c r="F4">
        <v>232.5</v>
      </c>
      <c r="G4">
        <v>0</v>
      </c>
      <c r="H4">
        <v>57048.71875</v>
      </c>
      <c r="I4">
        <v>113728.4821428571</v>
      </c>
      <c r="J4">
        <v>78557.183035714275</v>
      </c>
      <c r="K4">
        <v>111874.8482142857</v>
      </c>
      <c r="L4">
        <v>1441.5</v>
      </c>
      <c r="M4">
        <v>648.78571428571422</v>
      </c>
      <c r="N4">
        <v>8642.3571428571431</v>
      </c>
      <c r="O4">
        <v>10604.214285714281</v>
      </c>
      <c r="P4">
        <v>3964.5555555555561</v>
      </c>
      <c r="Q4">
        <v>11433.464285714281</v>
      </c>
      <c r="R4">
        <v>9632.1428571428569</v>
      </c>
      <c r="S4">
        <v>7750</v>
      </c>
    </row>
    <row r="5" spans="1:21" x14ac:dyDescent="0.25">
      <c r="A5" t="s">
        <v>9</v>
      </c>
      <c r="B5" t="s">
        <v>96</v>
      </c>
      <c r="C5">
        <v>4180256</v>
      </c>
      <c r="D5">
        <v>0</v>
      </c>
      <c r="F5">
        <v>413.79310344827582</v>
      </c>
      <c r="G5">
        <v>0</v>
      </c>
      <c r="H5">
        <v>56028.875</v>
      </c>
      <c r="I5">
        <v>110442.25</v>
      </c>
      <c r="J5">
        <v>77473.5</v>
      </c>
      <c r="K5">
        <v>108413.25</v>
      </c>
      <c r="L5">
        <v>1410</v>
      </c>
      <c r="M5">
        <v>590.68965517241384</v>
      </c>
      <c r="N5">
        <v>8587</v>
      </c>
      <c r="O5">
        <v>10391</v>
      </c>
      <c r="P5">
        <v>3744.8275862068972</v>
      </c>
      <c r="Q5">
        <v>12312.857142857139</v>
      </c>
      <c r="R5">
        <v>14400</v>
      </c>
      <c r="S5">
        <v>12200</v>
      </c>
    </row>
    <row r="6" spans="1:21" x14ac:dyDescent="0.25">
      <c r="A6" t="s">
        <v>10</v>
      </c>
      <c r="B6" t="s">
        <v>96</v>
      </c>
      <c r="C6">
        <v>163594.4827586207</v>
      </c>
      <c r="D6">
        <v>0</v>
      </c>
      <c r="E6">
        <v>5002.2727272727279</v>
      </c>
      <c r="F6">
        <v>32.068965517241381</v>
      </c>
      <c r="G6">
        <v>0</v>
      </c>
      <c r="H6">
        <v>56813.245689655167</v>
      </c>
      <c r="I6">
        <v>33822.068965517239</v>
      </c>
      <c r="J6">
        <v>73831.953703703708</v>
      </c>
      <c r="K6">
        <v>246794.57692307691</v>
      </c>
      <c r="L6">
        <v>1361.862068965517</v>
      </c>
      <c r="M6">
        <v>647.42307692307691</v>
      </c>
      <c r="N6">
        <v>8538.8965517241377</v>
      </c>
      <c r="O6">
        <v>9796</v>
      </c>
      <c r="P6">
        <v>3206.8965517241381</v>
      </c>
      <c r="Q6">
        <v>12148.55555555556</v>
      </c>
      <c r="R6">
        <v>27789.28571428571</v>
      </c>
      <c r="S6">
        <v>23471.428571428569</v>
      </c>
      <c r="T6">
        <v>155365781.18061659</v>
      </c>
      <c r="U6">
        <v>395.43943450553218</v>
      </c>
    </row>
    <row r="7" spans="1:21" x14ac:dyDescent="0.25">
      <c r="A7" t="s">
        <v>11</v>
      </c>
      <c r="B7" t="s">
        <v>96</v>
      </c>
      <c r="C7">
        <v>82097.142857142855</v>
      </c>
      <c r="D7">
        <v>0</v>
      </c>
      <c r="E7">
        <v>1564.285714285714</v>
      </c>
      <c r="F7">
        <v>0</v>
      </c>
      <c r="G7">
        <v>0</v>
      </c>
      <c r="H7">
        <v>46990.3125</v>
      </c>
      <c r="I7">
        <v>86056.607142857145</v>
      </c>
      <c r="J7">
        <v>67927.1875</v>
      </c>
      <c r="K7">
        <v>212512.5</v>
      </c>
      <c r="L7">
        <v>945</v>
      </c>
      <c r="M7">
        <v>557.5</v>
      </c>
      <c r="N7">
        <v>7457.1428571428578</v>
      </c>
      <c r="O7">
        <v>7677.8571428571422</v>
      </c>
      <c r="P7">
        <v>2555.3571428571431</v>
      </c>
      <c r="Q7">
        <v>10266.25</v>
      </c>
      <c r="R7">
        <v>32357.142857142859</v>
      </c>
      <c r="S7">
        <v>27321.428571428569</v>
      </c>
      <c r="T7">
        <v>77870232.2057143</v>
      </c>
      <c r="U7">
        <v>198.1965420844154</v>
      </c>
    </row>
    <row r="8" spans="1:21" x14ac:dyDescent="0.25">
      <c r="A8" t="s">
        <v>12</v>
      </c>
      <c r="B8" t="s">
        <v>96</v>
      </c>
      <c r="C8">
        <v>25563.428571581841</v>
      </c>
      <c r="D8">
        <v>0</v>
      </c>
      <c r="E8">
        <v>70</v>
      </c>
      <c r="F8">
        <v>0</v>
      </c>
      <c r="G8">
        <v>0</v>
      </c>
      <c r="H8">
        <v>52732.214285715483</v>
      </c>
      <c r="I8">
        <v>204001.14285714371</v>
      </c>
      <c r="J8">
        <v>71902.053571428172</v>
      </c>
      <c r="K8">
        <v>206900.8214285718</v>
      </c>
      <c r="L8">
        <v>1030.714285714261</v>
      </c>
      <c r="M8">
        <v>601.71428571426077</v>
      </c>
      <c r="N8">
        <v>8560</v>
      </c>
      <c r="O8">
        <v>8768</v>
      </c>
      <c r="P8">
        <v>2632.428571428522</v>
      </c>
      <c r="Q8">
        <v>10701.71428571409</v>
      </c>
      <c r="R8">
        <v>44857.142857143663</v>
      </c>
      <c r="S8">
        <v>38571.428571430974</v>
      </c>
      <c r="T8">
        <v>25398554.13049693</v>
      </c>
      <c r="U8">
        <v>64.644800201827806</v>
      </c>
    </row>
    <row r="9" spans="1:21" x14ac:dyDescent="0.25">
      <c r="A9" t="s">
        <v>13</v>
      </c>
      <c r="B9" t="s">
        <v>96</v>
      </c>
      <c r="C9">
        <v>4370.2857142984867</v>
      </c>
      <c r="D9">
        <v>0</v>
      </c>
      <c r="E9">
        <v>50</v>
      </c>
      <c r="F9">
        <v>0</v>
      </c>
      <c r="G9">
        <v>0</v>
      </c>
      <c r="H9">
        <v>53111.892857142957</v>
      </c>
      <c r="I9">
        <v>212920.67857142861</v>
      </c>
      <c r="J9">
        <v>72980.285714285681</v>
      </c>
      <c r="K9">
        <v>216095.46428571461</v>
      </c>
      <c r="L9">
        <v>1086.1428571428551</v>
      </c>
      <c r="M9">
        <v>601.14285714285506</v>
      </c>
      <c r="N9">
        <v>8836</v>
      </c>
      <c r="O9">
        <v>9185.5</v>
      </c>
      <c r="P9">
        <v>3312.2857142857101</v>
      </c>
      <c r="Q9">
        <v>10318.642857142841</v>
      </c>
      <c r="R9">
        <v>51275.476190476264</v>
      </c>
      <c r="S9">
        <v>43575.615763547008</v>
      </c>
      <c r="T9">
        <v>6133936.3612513868</v>
      </c>
      <c r="U9">
        <v>15.61219148485695</v>
      </c>
    </row>
    <row r="10" spans="1:21" x14ac:dyDescent="0.25">
      <c r="A10" t="s">
        <v>14</v>
      </c>
      <c r="B10" t="s">
        <v>96</v>
      </c>
      <c r="C10">
        <v>5262.8571428571422</v>
      </c>
      <c r="D10">
        <v>0</v>
      </c>
      <c r="E10">
        <v>1008</v>
      </c>
      <c r="F10">
        <v>0</v>
      </c>
      <c r="G10">
        <v>0</v>
      </c>
      <c r="H10">
        <v>49260.669642857138</v>
      </c>
      <c r="I10">
        <v>158605.17857142861</v>
      </c>
      <c r="J10">
        <v>70747.777777777781</v>
      </c>
      <c r="K10">
        <v>158378.57142857139</v>
      </c>
      <c r="L10">
        <v>1086.428571428572</v>
      </c>
      <c r="M10">
        <v>584.44444444444446</v>
      </c>
      <c r="N10">
        <v>8192.1428571428569</v>
      </c>
      <c r="O10">
        <v>8437.5</v>
      </c>
      <c r="P10">
        <v>2735.3571428571431</v>
      </c>
      <c r="Q10">
        <v>9712.2222222222226</v>
      </c>
      <c r="R10">
        <v>28928.571428571431</v>
      </c>
      <c r="S10">
        <v>24642.857142857141</v>
      </c>
      <c r="T10">
        <v>7368523.0214087293</v>
      </c>
      <c r="U10">
        <v>18.754480906831692</v>
      </c>
    </row>
    <row r="11" spans="1:21" x14ac:dyDescent="0.25">
      <c r="A11" t="s">
        <v>15</v>
      </c>
      <c r="B11" t="s">
        <v>96</v>
      </c>
      <c r="C11">
        <v>672667.85185185191</v>
      </c>
      <c r="D11">
        <v>0</v>
      </c>
      <c r="E11">
        <v>815.78947368421052</v>
      </c>
      <c r="F11">
        <v>45.925925925925917</v>
      </c>
      <c r="G11">
        <v>0</v>
      </c>
      <c r="H11">
        <v>32898.606481481482</v>
      </c>
      <c r="I11">
        <v>71800.592592592599</v>
      </c>
      <c r="J11">
        <v>77637.078125</v>
      </c>
      <c r="K11">
        <v>70798.259259259255</v>
      </c>
      <c r="L11">
        <v>740.55555555555554</v>
      </c>
      <c r="M11">
        <v>682</v>
      </c>
      <c r="N11">
        <v>5415.8148148148148</v>
      </c>
      <c r="O11">
        <v>6135.7037037037026</v>
      </c>
      <c r="P11">
        <v>1799.148148148148</v>
      </c>
      <c r="Q11">
        <v>10764.75</v>
      </c>
      <c r="R11">
        <v>8266.6666666666679</v>
      </c>
      <c r="S11">
        <v>7003.7037037037026</v>
      </c>
      <c r="T11">
        <v>615225066.30332172</v>
      </c>
      <c r="U11">
        <v>1565.880533434773</v>
      </c>
    </row>
    <row r="12" spans="1:21" x14ac:dyDescent="0.25">
      <c r="A12" t="s">
        <v>16</v>
      </c>
      <c r="B12" t="s">
        <v>96</v>
      </c>
      <c r="C12">
        <v>3326434.285714285</v>
      </c>
      <c r="D12">
        <v>0</v>
      </c>
      <c r="E12">
        <v>2657.1428571428569</v>
      </c>
      <c r="F12">
        <v>128.57142857142861</v>
      </c>
      <c r="G12">
        <v>0</v>
      </c>
      <c r="H12">
        <v>39914.46428571429</v>
      </c>
      <c r="I12">
        <v>81368.035714285725</v>
      </c>
      <c r="J12">
        <v>71020.227272727265</v>
      </c>
      <c r="K12">
        <v>81243.214285714275</v>
      </c>
      <c r="L12">
        <v>807.85714285714278</v>
      </c>
      <c r="M12">
        <v>542.72727272727275</v>
      </c>
      <c r="N12">
        <v>6920.3571428571422</v>
      </c>
      <c r="O12">
        <v>6758.5714285714284</v>
      </c>
      <c r="P12">
        <v>2304.6428571428569</v>
      </c>
      <c r="Q12">
        <v>10497.27272727273</v>
      </c>
      <c r="R12">
        <v>6107.1428571428578</v>
      </c>
      <c r="S12">
        <v>5142.8571428571422</v>
      </c>
      <c r="T12">
        <v>3037288189.5868831</v>
      </c>
      <c r="U12">
        <v>7730.553761540983</v>
      </c>
    </row>
    <row r="13" spans="1:21" x14ac:dyDescent="0.25">
      <c r="A13" t="s">
        <v>17</v>
      </c>
      <c r="B13" t="s">
        <v>96</v>
      </c>
      <c r="C13">
        <v>4954833.8823530078</v>
      </c>
      <c r="D13">
        <v>0</v>
      </c>
      <c r="F13">
        <v>9438.5180995470455</v>
      </c>
      <c r="G13">
        <v>0</v>
      </c>
      <c r="H13">
        <v>49452.128676468506</v>
      </c>
      <c r="I13">
        <v>112150.75</v>
      </c>
      <c r="J13">
        <v>69670.889705882873</v>
      </c>
      <c r="K13">
        <v>112390.9264705945</v>
      </c>
      <c r="L13">
        <v>1059.411764705801</v>
      </c>
      <c r="M13">
        <v>593.08823529419897</v>
      </c>
      <c r="N13">
        <v>8427.0882352950284</v>
      </c>
      <c r="O13">
        <v>9340.8529411756899</v>
      </c>
      <c r="P13">
        <v>2704.088235293922</v>
      </c>
      <c r="Q13">
        <v>10513.5</v>
      </c>
      <c r="R13">
        <v>7400</v>
      </c>
      <c r="S13">
        <v>6141.1764705856331</v>
      </c>
    </row>
    <row r="14" spans="1:21" x14ac:dyDescent="0.25">
      <c r="A14" t="s">
        <v>18</v>
      </c>
      <c r="B14" t="s">
        <v>96</v>
      </c>
      <c r="C14">
        <v>6185546.2682352308</v>
      </c>
      <c r="D14">
        <v>0</v>
      </c>
      <c r="F14">
        <v>12155.53308823605</v>
      </c>
      <c r="G14">
        <v>0</v>
      </c>
      <c r="H14">
        <v>49144.54632353154</v>
      </c>
      <c r="I14">
        <v>120824.8499999996</v>
      </c>
      <c r="J14">
        <v>69102.83529411722</v>
      </c>
      <c r="K14">
        <v>121557.3235294055</v>
      </c>
      <c r="L14">
        <v>1035.188235294205</v>
      </c>
      <c r="M14">
        <v>565.41176470580103</v>
      </c>
      <c r="N14">
        <v>8602.5117647049483</v>
      </c>
      <c r="O14">
        <v>9204.8470588242635</v>
      </c>
      <c r="P14">
        <v>2848.1117647060892</v>
      </c>
      <c r="Q14">
        <v>10289.19999999995</v>
      </c>
      <c r="R14">
        <v>9072.6666666666679</v>
      </c>
      <c r="S14">
        <v>7666.1176470615119</v>
      </c>
    </row>
    <row r="15" spans="1:21" x14ac:dyDescent="0.25">
      <c r="A15" t="s">
        <v>19</v>
      </c>
      <c r="B15" t="s">
        <v>96</v>
      </c>
      <c r="C15">
        <v>5682985.1076923013</v>
      </c>
      <c r="D15">
        <v>0</v>
      </c>
      <c r="E15">
        <v>0</v>
      </c>
      <c r="F15">
        <v>4915.5555555555547</v>
      </c>
      <c r="G15">
        <v>0</v>
      </c>
      <c r="H15">
        <v>45964.369230769182</v>
      </c>
      <c r="I15">
        <v>94068.046153846561</v>
      </c>
      <c r="J15">
        <v>67393.227999999886</v>
      </c>
      <c r="K15">
        <v>93713.038461538468</v>
      </c>
      <c r="L15">
        <v>945.9692307692244</v>
      </c>
      <c r="M15">
        <v>567.28000000000009</v>
      </c>
      <c r="N15">
        <v>7819.9692307692567</v>
      </c>
      <c r="O15">
        <v>8301.2461538462048</v>
      </c>
      <c r="P15">
        <v>3108.8615384615259</v>
      </c>
      <c r="Q15">
        <v>9327.6960000000527</v>
      </c>
      <c r="R15">
        <v>15590.4</v>
      </c>
      <c r="S15">
        <v>12924.8</v>
      </c>
      <c r="T15">
        <v>5188524007.5920935</v>
      </c>
      <c r="U15">
        <v>13205.91306457236</v>
      </c>
    </row>
    <row r="16" spans="1:21" x14ac:dyDescent="0.25">
      <c r="A16" t="s">
        <v>20</v>
      </c>
      <c r="B16" t="s">
        <v>96</v>
      </c>
      <c r="C16">
        <v>4898848</v>
      </c>
      <c r="D16">
        <v>0</v>
      </c>
      <c r="E16">
        <v>11831.66666666667</v>
      </c>
      <c r="F16">
        <v>5095.625</v>
      </c>
      <c r="G16">
        <v>0</v>
      </c>
      <c r="H16">
        <v>51457.193965517239</v>
      </c>
      <c r="I16">
        <v>99755</v>
      </c>
      <c r="J16">
        <v>72369.25</v>
      </c>
      <c r="K16">
        <v>99922</v>
      </c>
      <c r="L16">
        <v>1099</v>
      </c>
      <c r="M16">
        <v>573</v>
      </c>
      <c r="N16">
        <v>8418</v>
      </c>
      <c r="O16">
        <v>9496</v>
      </c>
      <c r="P16">
        <v>2999</v>
      </c>
      <c r="Q16">
        <v>10335</v>
      </c>
      <c r="R16">
        <v>8000</v>
      </c>
      <c r="S16">
        <v>6400</v>
      </c>
      <c r="T16">
        <v>4484417582.7908115</v>
      </c>
      <c r="U16">
        <v>11413.81029690148</v>
      </c>
    </row>
    <row r="17" spans="1:21" x14ac:dyDescent="0.25">
      <c r="A17" t="s">
        <v>21</v>
      </c>
      <c r="B17" t="s">
        <v>96</v>
      </c>
      <c r="C17">
        <v>2693446.153846154</v>
      </c>
      <c r="D17">
        <v>0</v>
      </c>
      <c r="E17">
        <v>9566.6666666666679</v>
      </c>
      <c r="F17">
        <v>3550</v>
      </c>
      <c r="G17">
        <v>0</v>
      </c>
      <c r="H17">
        <v>45532.932692307702</v>
      </c>
      <c r="I17">
        <v>87178.846153846156</v>
      </c>
      <c r="J17">
        <v>72668.478260869568</v>
      </c>
      <c r="K17">
        <v>87197.307692307688</v>
      </c>
      <c r="L17">
        <v>1073.0769230769231</v>
      </c>
      <c r="M17">
        <v>609.13043478260875</v>
      </c>
      <c r="N17">
        <v>7543.8461538461534</v>
      </c>
      <c r="O17">
        <v>8424.2307692307695</v>
      </c>
      <c r="P17">
        <v>2466.9230769230771</v>
      </c>
      <c r="Q17">
        <v>10849.5652173913</v>
      </c>
      <c r="R17">
        <v>7730.7692307692296</v>
      </c>
      <c r="S17">
        <v>6346.1538461538466</v>
      </c>
      <c r="T17">
        <v>2469503302.509892</v>
      </c>
      <c r="U17">
        <v>6285.4187198325553</v>
      </c>
    </row>
    <row r="18" spans="1:21" x14ac:dyDescent="0.25">
      <c r="A18" t="s">
        <v>22</v>
      </c>
      <c r="B18" t="s">
        <v>96</v>
      </c>
      <c r="C18">
        <v>1009690.666666667</v>
      </c>
      <c r="D18">
        <v>0</v>
      </c>
      <c r="E18">
        <v>4247</v>
      </c>
      <c r="F18">
        <v>734.81481481481478</v>
      </c>
      <c r="G18">
        <v>0</v>
      </c>
      <c r="H18">
        <v>49701.898148148153</v>
      </c>
      <c r="I18">
        <v>112346.29629629631</v>
      </c>
      <c r="J18">
        <v>75727.73</v>
      </c>
      <c r="K18">
        <v>112197.61111111109</v>
      </c>
      <c r="L18">
        <v>998.88888888888891</v>
      </c>
      <c r="M18">
        <v>559.24</v>
      </c>
      <c r="N18">
        <v>8074.9259259259252</v>
      </c>
      <c r="O18">
        <v>10103.703703703701</v>
      </c>
      <c r="P18">
        <v>2683.2222222222222</v>
      </c>
      <c r="Q18">
        <v>10629.28</v>
      </c>
      <c r="R18">
        <v>13245.45454545454</v>
      </c>
      <c r="S18">
        <v>10709.09090909091</v>
      </c>
      <c r="T18">
        <v>926712131.43752909</v>
      </c>
      <c r="U18">
        <v>2358.6823200087788</v>
      </c>
    </row>
    <row r="19" spans="1:21" x14ac:dyDescent="0.25">
      <c r="A19" t="s">
        <v>23</v>
      </c>
      <c r="B19" t="s">
        <v>96</v>
      </c>
      <c r="C19">
        <v>203382.85714285719</v>
      </c>
      <c r="D19">
        <v>0</v>
      </c>
      <c r="E19">
        <v>492.85714285714278</v>
      </c>
      <c r="F19">
        <v>182.14285714285711</v>
      </c>
      <c r="G19">
        <v>0</v>
      </c>
      <c r="H19">
        <v>47617.366071428572</v>
      </c>
      <c r="I19">
        <v>134919.64285714281</v>
      </c>
      <c r="J19">
        <v>69706.944444444438</v>
      </c>
      <c r="K19">
        <v>137267.67857142861</v>
      </c>
      <c r="L19">
        <v>1097.1428571428571</v>
      </c>
      <c r="M19">
        <v>561.11111111111109</v>
      </c>
      <c r="N19">
        <v>7425</v>
      </c>
      <c r="O19">
        <v>9377.1428571428569</v>
      </c>
      <c r="P19">
        <v>2205</v>
      </c>
      <c r="Q19">
        <v>9583.3333333333339</v>
      </c>
      <c r="R19">
        <v>25500</v>
      </c>
      <c r="S19">
        <v>21428.571428571431</v>
      </c>
      <c r="T19">
        <v>187579916.64121029</v>
      </c>
      <c r="U19">
        <v>477.43135970824278</v>
      </c>
    </row>
    <row r="20" spans="1:21" x14ac:dyDescent="0.25">
      <c r="A20" t="s">
        <v>24</v>
      </c>
      <c r="B20" t="s">
        <v>96</v>
      </c>
      <c r="C20">
        <v>231392</v>
      </c>
      <c r="D20">
        <v>0</v>
      </c>
      <c r="E20">
        <v>190</v>
      </c>
      <c r="F20">
        <v>90</v>
      </c>
      <c r="G20">
        <v>0</v>
      </c>
      <c r="H20">
        <v>52076.875</v>
      </c>
      <c r="I20">
        <v>196118</v>
      </c>
      <c r="J20">
        <v>72383.5</v>
      </c>
      <c r="K20">
        <v>203799.5</v>
      </c>
      <c r="L20">
        <v>1293</v>
      </c>
      <c r="M20">
        <v>548</v>
      </c>
      <c r="N20">
        <v>7879</v>
      </c>
      <c r="O20">
        <v>9475</v>
      </c>
      <c r="P20">
        <v>2353</v>
      </c>
      <c r="Q20">
        <v>10010</v>
      </c>
      <c r="R20">
        <v>54624.137931034493</v>
      </c>
      <c r="S20">
        <v>46927.586206896551</v>
      </c>
      <c r="T20">
        <v>213283268.92963791</v>
      </c>
      <c r="U20">
        <v>542.85193698462672</v>
      </c>
    </row>
    <row r="21" spans="1:21" x14ac:dyDescent="0.25">
      <c r="A21" t="s">
        <v>25</v>
      </c>
      <c r="B21" t="s">
        <v>96</v>
      </c>
      <c r="C21">
        <v>208200.95999999999</v>
      </c>
      <c r="D21">
        <v>0</v>
      </c>
      <c r="E21">
        <v>905.19999999999993</v>
      </c>
      <c r="F21">
        <v>86.8</v>
      </c>
      <c r="G21">
        <v>0</v>
      </c>
      <c r="H21">
        <v>43390.080000000002</v>
      </c>
      <c r="I21">
        <v>155333.56</v>
      </c>
      <c r="J21">
        <v>73279.940476190473</v>
      </c>
      <c r="K21">
        <v>161386</v>
      </c>
      <c r="L21">
        <v>977.12</v>
      </c>
      <c r="M21">
        <v>569.80952380952374</v>
      </c>
      <c r="N21">
        <v>6477.76</v>
      </c>
      <c r="O21">
        <v>7510.68</v>
      </c>
      <c r="P21">
        <v>2466.36</v>
      </c>
      <c r="Q21">
        <v>10588.714285714281</v>
      </c>
      <c r="R21">
        <v>40796</v>
      </c>
      <c r="S21">
        <v>34844</v>
      </c>
      <c r="T21">
        <v>192435895.36286291</v>
      </c>
      <c r="U21">
        <v>489.79087327081311</v>
      </c>
    </row>
    <row r="22" spans="1:21" x14ac:dyDescent="0.25">
      <c r="A22" t="s">
        <v>26</v>
      </c>
      <c r="B22" t="s">
        <v>96</v>
      </c>
      <c r="C22">
        <v>183291.42857142861</v>
      </c>
      <c r="D22">
        <v>0</v>
      </c>
      <c r="E22">
        <v>1200</v>
      </c>
      <c r="F22">
        <v>96.428571428571431</v>
      </c>
      <c r="G22">
        <v>0</v>
      </c>
      <c r="H22">
        <v>38216</v>
      </c>
      <c r="I22">
        <v>123563.5</v>
      </c>
      <c r="J22">
        <v>74305.5</v>
      </c>
      <c r="K22">
        <v>186777.32142857139</v>
      </c>
      <c r="L22">
        <v>1126.071428571428</v>
      </c>
      <c r="M22">
        <v>613.33333333333326</v>
      </c>
      <c r="N22">
        <v>6838.9285714285716</v>
      </c>
      <c r="O22">
        <v>9039.6428571428569</v>
      </c>
      <c r="P22">
        <v>3100.7142857142858</v>
      </c>
      <c r="Q22">
        <v>9788.8888888888887</v>
      </c>
      <c r="R22">
        <v>37615.384615384617</v>
      </c>
      <c r="S22">
        <v>31730.76923076923</v>
      </c>
      <c r="T22">
        <v>169960369.96963981</v>
      </c>
      <c r="U22">
        <v>432.58581187200559</v>
      </c>
    </row>
    <row r="23" spans="1:21" x14ac:dyDescent="0.25">
      <c r="A23" t="s">
        <v>27</v>
      </c>
      <c r="B23" t="s">
        <v>96</v>
      </c>
      <c r="C23">
        <v>1576920.8275862071</v>
      </c>
      <c r="D23">
        <v>0</v>
      </c>
      <c r="E23">
        <v>465</v>
      </c>
      <c r="F23">
        <v>74.827586206896555</v>
      </c>
      <c r="G23">
        <v>0</v>
      </c>
      <c r="H23">
        <v>0</v>
      </c>
      <c r="I23">
        <v>0</v>
      </c>
      <c r="J23">
        <v>117289.2045454546</v>
      </c>
      <c r="K23">
        <v>237144.6551724138</v>
      </c>
      <c r="L23">
        <v>1180.137931034483</v>
      </c>
      <c r="M23">
        <v>657.64285714285722</v>
      </c>
      <c r="N23">
        <v>7788.4827586206893</v>
      </c>
      <c r="O23">
        <v>9742.5517241379312</v>
      </c>
      <c r="P23">
        <v>3514.7586206896549</v>
      </c>
      <c r="Q23">
        <v>10117.071428571429</v>
      </c>
      <c r="R23">
        <v>13575.86206896552</v>
      </c>
      <c r="S23">
        <v>11010.34482758621</v>
      </c>
      <c r="T23">
        <v>1439990630.2553279</v>
      </c>
      <c r="U23">
        <v>3665.086843411525</v>
      </c>
    </row>
    <row r="24" spans="1:21" x14ac:dyDescent="0.25">
      <c r="A24" t="s">
        <v>28</v>
      </c>
      <c r="B24" t="s">
        <v>96</v>
      </c>
      <c r="C24">
        <v>4255851.4285714291</v>
      </c>
      <c r="D24">
        <v>0</v>
      </c>
      <c r="E24">
        <v>1106.25</v>
      </c>
      <c r="F24">
        <v>2400</v>
      </c>
      <c r="G24">
        <v>0</v>
      </c>
      <c r="H24">
        <v>0</v>
      </c>
      <c r="I24">
        <v>0</v>
      </c>
      <c r="J24">
        <v>116933.6538461538</v>
      </c>
      <c r="K24">
        <v>192124.82142857139</v>
      </c>
      <c r="L24">
        <v>941.78571428571422</v>
      </c>
      <c r="M24">
        <v>588</v>
      </c>
      <c r="N24">
        <v>6760.7142857142862</v>
      </c>
      <c r="O24">
        <v>8428.9285714285725</v>
      </c>
      <c r="P24">
        <v>2685</v>
      </c>
      <c r="Q24">
        <v>9717.6</v>
      </c>
      <c r="R24">
        <v>6964.2857142857138</v>
      </c>
      <c r="S24">
        <v>5571.4285714285716</v>
      </c>
      <c r="T24">
        <v>3885700610.450552</v>
      </c>
      <c r="U24">
        <v>9889.9464243550465</v>
      </c>
    </row>
    <row r="25" spans="1:21" x14ac:dyDescent="0.25">
      <c r="A25" t="s">
        <v>29</v>
      </c>
      <c r="B25" t="s">
        <v>96</v>
      </c>
      <c r="C25">
        <v>1712779.8518518519</v>
      </c>
      <c r="D25">
        <v>0</v>
      </c>
      <c r="E25">
        <v>2075.652173913043</v>
      </c>
      <c r="F25">
        <v>539.13043478260863</v>
      </c>
      <c r="G25">
        <v>0</v>
      </c>
      <c r="H25">
        <v>0</v>
      </c>
      <c r="I25">
        <v>0</v>
      </c>
      <c r="J25">
        <v>104617.25</v>
      </c>
      <c r="K25">
        <v>77253.722222222219</v>
      </c>
      <c r="L25">
        <v>406.44444444444451</v>
      </c>
      <c r="M25">
        <v>568.33333333333326</v>
      </c>
      <c r="N25">
        <v>2728</v>
      </c>
      <c r="O25">
        <v>3350.296296296297</v>
      </c>
      <c r="P25">
        <v>927.7037037037037</v>
      </c>
      <c r="Q25">
        <v>10767.33333333333</v>
      </c>
      <c r="R25">
        <v>2755.5555555555561</v>
      </c>
      <c r="S25">
        <v>2066.666666666667</v>
      </c>
      <c r="T25">
        <v>1565129241.162575</v>
      </c>
      <c r="U25">
        <v>3983.5916078193491</v>
      </c>
    </row>
    <row r="26" spans="1:21" x14ac:dyDescent="0.25">
      <c r="A26" t="s">
        <v>30</v>
      </c>
      <c r="B26" t="s">
        <v>96</v>
      </c>
      <c r="C26">
        <v>4891312.5517241377</v>
      </c>
      <c r="D26">
        <v>0</v>
      </c>
      <c r="E26">
        <v>1452.105263157895</v>
      </c>
      <c r="F26">
        <v>1296.363636363636</v>
      </c>
      <c r="G26">
        <v>0</v>
      </c>
      <c r="H26">
        <v>0</v>
      </c>
      <c r="I26">
        <v>0</v>
      </c>
      <c r="J26">
        <v>111910.7045454546</v>
      </c>
      <c r="K26">
        <v>217824.70689655171</v>
      </c>
      <c r="L26">
        <v>1183.344827586207</v>
      </c>
      <c r="M26">
        <v>600.48148148148152</v>
      </c>
      <c r="N26">
        <v>8150.8620689655163</v>
      </c>
      <c r="O26">
        <v>9100.1034482758623</v>
      </c>
      <c r="P26">
        <v>3119.2413793103451</v>
      </c>
      <c r="Q26">
        <v>9576.7037037037044</v>
      </c>
      <c r="R26">
        <v>7910.3448275862074</v>
      </c>
      <c r="S26">
        <v>6306.8965517241377</v>
      </c>
      <c r="T26">
        <v>4464631190.5483322</v>
      </c>
      <c r="U26">
        <v>11363.449659573151</v>
      </c>
    </row>
    <row r="27" spans="1:21" x14ac:dyDescent="0.25">
      <c r="A27" t="s">
        <v>31</v>
      </c>
      <c r="B27" t="s">
        <v>96</v>
      </c>
      <c r="C27">
        <v>3992812.8</v>
      </c>
      <c r="D27">
        <v>0</v>
      </c>
      <c r="E27">
        <v>0</v>
      </c>
      <c r="F27">
        <v>2340.7142857142849</v>
      </c>
      <c r="G27">
        <v>0</v>
      </c>
      <c r="H27">
        <v>0</v>
      </c>
      <c r="I27">
        <v>0</v>
      </c>
      <c r="J27">
        <v>125720.63888888891</v>
      </c>
      <c r="K27">
        <v>209044.35185185191</v>
      </c>
      <c r="L27">
        <v>1038.62962962963</v>
      </c>
      <c r="M27">
        <v>548.85185185185185</v>
      </c>
      <c r="N27">
        <v>7969.6296296296296</v>
      </c>
      <c r="O27">
        <v>9162.925925925927</v>
      </c>
      <c r="P27">
        <v>3260.8888888888891</v>
      </c>
      <c r="Q27">
        <v>9370.2222222222208</v>
      </c>
      <c r="R27">
        <v>9237.0370370370383</v>
      </c>
      <c r="S27">
        <v>7411.1111111111104</v>
      </c>
      <c r="T27">
        <v>3644845841.4426088</v>
      </c>
      <c r="U27">
        <v>9276.91907090108</v>
      </c>
    </row>
    <row r="28" spans="1:21" x14ac:dyDescent="0.25">
      <c r="A28" t="s">
        <v>32</v>
      </c>
      <c r="B28" t="s">
        <v>96</v>
      </c>
      <c r="C28">
        <v>3814171.5862068972</v>
      </c>
      <c r="D28">
        <v>0</v>
      </c>
      <c r="E28">
        <v>1102.2222222222219</v>
      </c>
      <c r="F28">
        <v>5902.9166666666661</v>
      </c>
      <c r="G28">
        <v>0</v>
      </c>
      <c r="H28">
        <v>0</v>
      </c>
      <c r="I28">
        <v>0</v>
      </c>
      <c r="J28">
        <v>106018.45</v>
      </c>
      <c r="K28">
        <v>210413.03448275861</v>
      </c>
      <c r="L28">
        <v>963.13793103448279</v>
      </c>
      <c r="M28">
        <v>551.58620689655174</v>
      </c>
      <c r="N28">
        <v>7409</v>
      </c>
      <c r="O28">
        <v>7990.5172413793107</v>
      </c>
      <c r="P28">
        <v>2677.7586206896549</v>
      </c>
      <c r="Q28">
        <v>7673.0344827586196</v>
      </c>
      <c r="R28">
        <v>5772.4137931034484</v>
      </c>
      <c r="S28">
        <v>4703.4482758620688</v>
      </c>
      <c r="T28">
        <v>3486096341.6721349</v>
      </c>
      <c r="U28">
        <v>8872.8673425202105</v>
      </c>
    </row>
    <row r="29" spans="1:21" x14ac:dyDescent="0.25">
      <c r="A29" t="s">
        <v>33</v>
      </c>
      <c r="B29" t="s">
        <v>96</v>
      </c>
      <c r="C29">
        <v>2647680</v>
      </c>
      <c r="D29">
        <v>0</v>
      </c>
      <c r="E29">
        <v>0</v>
      </c>
      <c r="F29">
        <v>4860</v>
      </c>
      <c r="G29">
        <v>0</v>
      </c>
      <c r="H29">
        <v>0</v>
      </c>
      <c r="I29">
        <v>0</v>
      </c>
      <c r="J29">
        <v>91091.111111111109</v>
      </c>
      <c r="K29">
        <v>182959.28571428571</v>
      </c>
      <c r="L29">
        <v>452.14285714285711</v>
      </c>
      <c r="M29">
        <v>452.22222222222217</v>
      </c>
      <c r="N29">
        <v>5154.6428571428578</v>
      </c>
      <c r="O29">
        <v>6081.4285714285716</v>
      </c>
      <c r="P29">
        <v>1550.3571428571429</v>
      </c>
      <c r="Q29">
        <v>4618.8888888888887</v>
      </c>
      <c r="R29">
        <v>4392.8571428571422</v>
      </c>
      <c r="S29">
        <v>3642.8571428571431</v>
      </c>
      <c r="T29">
        <v>2420122048.305079</v>
      </c>
      <c r="U29">
        <v>6159.7327734836354</v>
      </c>
    </row>
    <row r="30" spans="1:21" x14ac:dyDescent="0.25">
      <c r="A30" t="s">
        <v>34</v>
      </c>
      <c r="B30" t="s">
        <v>96</v>
      </c>
      <c r="C30">
        <v>1320864</v>
      </c>
      <c r="D30">
        <v>0</v>
      </c>
      <c r="E30">
        <v>30</v>
      </c>
      <c r="F30">
        <v>1942.666666666667</v>
      </c>
      <c r="G30">
        <v>0</v>
      </c>
      <c r="H30">
        <v>0</v>
      </c>
      <c r="I30">
        <v>0</v>
      </c>
      <c r="J30">
        <v>93353</v>
      </c>
      <c r="K30">
        <v>259928.5</v>
      </c>
      <c r="L30">
        <v>453</v>
      </c>
      <c r="M30">
        <v>475</v>
      </c>
      <c r="N30">
        <v>5561</v>
      </c>
      <c r="O30">
        <v>7043</v>
      </c>
      <c r="P30">
        <v>1746</v>
      </c>
      <c r="Q30">
        <v>4637</v>
      </c>
      <c r="R30">
        <v>9000</v>
      </c>
      <c r="S30">
        <v>7200</v>
      </c>
      <c r="T30">
        <v>1207716586.4579999</v>
      </c>
      <c r="U30">
        <v>3073.8992869781682</v>
      </c>
    </row>
    <row r="31" spans="1:21" x14ac:dyDescent="0.25">
      <c r="A31" t="s">
        <v>35</v>
      </c>
      <c r="B31" t="s">
        <v>96</v>
      </c>
      <c r="C31">
        <v>10662.857142857139</v>
      </c>
      <c r="D31">
        <v>0</v>
      </c>
      <c r="E31">
        <v>107.1428571428572</v>
      </c>
      <c r="F31">
        <v>53.571428571428577</v>
      </c>
      <c r="G31">
        <v>0</v>
      </c>
      <c r="H31">
        <v>0</v>
      </c>
      <c r="I31">
        <v>0</v>
      </c>
      <c r="J31">
        <v>100202.1428571429</v>
      </c>
      <c r="K31">
        <v>323873.57142857142</v>
      </c>
      <c r="L31">
        <v>878.57142857142856</v>
      </c>
      <c r="M31">
        <v>422.14285714285711</v>
      </c>
      <c r="N31">
        <v>6514.2857142857138</v>
      </c>
      <c r="O31">
        <v>8038.9285714285716</v>
      </c>
      <c r="P31">
        <v>1870.714285714286</v>
      </c>
      <c r="Q31">
        <v>6019.2857142857138</v>
      </c>
      <c r="R31">
        <v>31222.222222222219</v>
      </c>
      <c r="S31">
        <v>26222.222222222219</v>
      </c>
      <c r="T31">
        <v>11456502.208730159</v>
      </c>
      <c r="U31">
        <v>29.159269952532131</v>
      </c>
    </row>
    <row r="32" spans="1:21" x14ac:dyDescent="0.25">
      <c r="A32" t="s">
        <v>36</v>
      </c>
      <c r="B32" t="s">
        <v>96</v>
      </c>
      <c r="C32">
        <v>0</v>
      </c>
      <c r="D32">
        <v>0</v>
      </c>
      <c r="E32">
        <v>0</v>
      </c>
      <c r="F32">
        <v>310</v>
      </c>
      <c r="G32">
        <v>0</v>
      </c>
      <c r="H32">
        <v>0</v>
      </c>
      <c r="I32">
        <v>0</v>
      </c>
      <c r="J32">
        <v>123054.5</v>
      </c>
      <c r="K32">
        <v>311643</v>
      </c>
      <c r="L32">
        <v>1457</v>
      </c>
      <c r="M32">
        <v>558</v>
      </c>
      <c r="N32">
        <v>7564</v>
      </c>
      <c r="O32">
        <v>9889</v>
      </c>
      <c r="P32">
        <v>1705</v>
      </c>
      <c r="Q32">
        <v>7502</v>
      </c>
      <c r="R32">
        <v>52700</v>
      </c>
      <c r="S32">
        <v>43400</v>
      </c>
      <c r="T32">
        <v>1959846.97</v>
      </c>
      <c r="U32">
        <v>4.9882333911945711</v>
      </c>
    </row>
    <row r="33" spans="1:21" x14ac:dyDescent="0.25">
      <c r="A33" t="s">
        <v>37</v>
      </c>
      <c r="B33" t="s">
        <v>96</v>
      </c>
      <c r="C33">
        <v>15633.92</v>
      </c>
      <c r="D33">
        <v>0</v>
      </c>
      <c r="E33">
        <v>11.071428571428569</v>
      </c>
      <c r="F33">
        <v>59.61538461538462</v>
      </c>
      <c r="G33">
        <v>0</v>
      </c>
      <c r="H33">
        <v>0</v>
      </c>
      <c r="I33">
        <v>0</v>
      </c>
      <c r="J33">
        <v>105032.9821428571</v>
      </c>
      <c r="K33">
        <v>382925.05263157887</v>
      </c>
      <c r="L33">
        <v>662.75862068965523</v>
      </c>
      <c r="M33">
        <v>533.19999999999993</v>
      </c>
      <c r="N33">
        <v>6827.4827586206893</v>
      </c>
      <c r="O33">
        <v>7147.7142857142862</v>
      </c>
      <c r="P33">
        <v>2485.7407407407409</v>
      </c>
      <c r="Q33">
        <v>7689.1923076923076</v>
      </c>
      <c r="R33">
        <v>47053.571428571428</v>
      </c>
      <c r="S33">
        <v>42408</v>
      </c>
      <c r="T33">
        <v>16163456.65439564</v>
      </c>
      <c r="U33">
        <v>41.139484579544707</v>
      </c>
    </row>
    <row r="34" spans="1:21" x14ac:dyDescent="0.25">
      <c r="A34" t="s">
        <v>38</v>
      </c>
      <c r="B34" t="s">
        <v>96</v>
      </c>
      <c r="C34">
        <v>964192</v>
      </c>
      <c r="D34">
        <v>0</v>
      </c>
      <c r="E34">
        <v>70</v>
      </c>
      <c r="F34">
        <v>1170</v>
      </c>
      <c r="G34">
        <v>0</v>
      </c>
      <c r="H34">
        <v>0</v>
      </c>
      <c r="I34">
        <v>0</v>
      </c>
      <c r="J34">
        <v>105898</v>
      </c>
      <c r="K34">
        <v>298366</v>
      </c>
      <c r="L34">
        <v>700</v>
      </c>
      <c r="M34">
        <v>519</v>
      </c>
      <c r="N34">
        <v>6896</v>
      </c>
      <c r="O34">
        <v>5493</v>
      </c>
      <c r="P34">
        <v>3071</v>
      </c>
      <c r="Q34">
        <v>7955.0000000000009</v>
      </c>
      <c r="R34">
        <v>23600</v>
      </c>
      <c r="S34">
        <v>19600</v>
      </c>
      <c r="T34">
        <v>881980583.97599995</v>
      </c>
      <c r="U34">
        <v>2244.8308805326628</v>
      </c>
    </row>
    <row r="35" spans="1:21" x14ac:dyDescent="0.25">
      <c r="A35" t="s">
        <v>39</v>
      </c>
      <c r="B35" t="s">
        <v>96</v>
      </c>
      <c r="C35">
        <v>2420017.066666666</v>
      </c>
      <c r="D35">
        <v>0</v>
      </c>
      <c r="E35">
        <v>10</v>
      </c>
      <c r="F35">
        <v>3731.9230769230771</v>
      </c>
      <c r="G35">
        <v>0</v>
      </c>
      <c r="H35">
        <v>0</v>
      </c>
      <c r="I35">
        <v>0</v>
      </c>
      <c r="J35">
        <v>105068.5</v>
      </c>
      <c r="K35">
        <v>224544</v>
      </c>
      <c r="L35">
        <v>168</v>
      </c>
      <c r="M35">
        <v>557</v>
      </c>
      <c r="N35">
        <v>7301</v>
      </c>
      <c r="O35">
        <v>5076</v>
      </c>
      <c r="P35">
        <v>3386</v>
      </c>
      <c r="Q35">
        <v>8272</v>
      </c>
      <c r="R35">
        <v>6000</v>
      </c>
      <c r="S35">
        <v>4900</v>
      </c>
      <c r="T35">
        <v>2211688217.6161542</v>
      </c>
      <c r="U35">
        <v>5629.2237031264249</v>
      </c>
    </row>
    <row r="36" spans="1:21" x14ac:dyDescent="0.25">
      <c r="A36" t="s">
        <v>40</v>
      </c>
      <c r="B36" t="s">
        <v>96</v>
      </c>
      <c r="C36">
        <v>1748502.857142857</v>
      </c>
      <c r="D36">
        <v>0</v>
      </c>
      <c r="E36">
        <v>0</v>
      </c>
      <c r="F36">
        <v>2226.3157894736842</v>
      </c>
      <c r="G36">
        <v>0</v>
      </c>
      <c r="H36">
        <v>0</v>
      </c>
      <c r="I36">
        <v>0</v>
      </c>
      <c r="J36">
        <v>100051.5789473684</v>
      </c>
      <c r="K36">
        <v>145404.64285714281</v>
      </c>
      <c r="L36">
        <v>70.714285714285722</v>
      </c>
      <c r="M36">
        <v>486.31578947368422</v>
      </c>
      <c r="N36">
        <v>4770</v>
      </c>
      <c r="O36">
        <v>3382.5</v>
      </c>
      <c r="P36">
        <v>2045.3571428571429</v>
      </c>
      <c r="Q36">
        <v>8071.5789473684199</v>
      </c>
      <c r="R36">
        <v>1500</v>
      </c>
      <c r="S36">
        <v>1178.571428571428</v>
      </c>
      <c r="T36">
        <v>1597569416.8170669</v>
      </c>
      <c r="U36">
        <v>4066.1588540854968</v>
      </c>
    </row>
    <row r="37" spans="1:21" x14ac:dyDescent="0.25">
      <c r="A37" t="s">
        <v>41</v>
      </c>
      <c r="B37" t="s">
        <v>96</v>
      </c>
      <c r="C37">
        <v>5385280</v>
      </c>
      <c r="D37">
        <v>0</v>
      </c>
      <c r="E37">
        <v>0</v>
      </c>
      <c r="F37">
        <v>3980.4</v>
      </c>
      <c r="G37">
        <v>0</v>
      </c>
      <c r="H37">
        <v>0</v>
      </c>
      <c r="I37">
        <v>0</v>
      </c>
      <c r="J37">
        <v>97069</v>
      </c>
      <c r="K37">
        <v>248583</v>
      </c>
      <c r="L37">
        <v>127</v>
      </c>
      <c r="M37">
        <v>423</v>
      </c>
      <c r="N37">
        <v>7085</v>
      </c>
      <c r="O37">
        <v>4466</v>
      </c>
      <c r="P37">
        <v>1900</v>
      </c>
      <c r="Q37">
        <v>8699</v>
      </c>
      <c r="R37">
        <v>5100</v>
      </c>
      <c r="S37">
        <v>4000</v>
      </c>
      <c r="T37">
        <v>4916271401.8240013</v>
      </c>
      <c r="U37">
        <v>12512.971442231241</v>
      </c>
    </row>
    <row r="38" spans="1:21" x14ac:dyDescent="0.25">
      <c r="A38" t="s">
        <v>42</v>
      </c>
      <c r="B38" t="s">
        <v>96</v>
      </c>
      <c r="C38">
        <v>6319520</v>
      </c>
      <c r="D38">
        <v>0</v>
      </c>
      <c r="E38">
        <v>0</v>
      </c>
      <c r="F38">
        <v>127.64705882352941</v>
      </c>
      <c r="G38">
        <v>0</v>
      </c>
      <c r="H38">
        <v>0</v>
      </c>
      <c r="I38">
        <v>0</v>
      </c>
      <c r="J38">
        <v>96490</v>
      </c>
      <c r="K38">
        <v>261950</v>
      </c>
      <c r="L38">
        <v>56</v>
      </c>
      <c r="M38">
        <v>403</v>
      </c>
      <c r="N38">
        <v>7158</v>
      </c>
      <c r="O38">
        <v>4071</v>
      </c>
      <c r="P38">
        <v>1922</v>
      </c>
      <c r="Q38">
        <v>8306</v>
      </c>
      <c r="R38">
        <v>11500</v>
      </c>
      <c r="S38">
        <v>8900</v>
      </c>
      <c r="T38">
        <v>5764836828.7896461</v>
      </c>
      <c r="U38">
        <v>14672.75353858712</v>
      </c>
    </row>
    <row r="39" spans="1:21" x14ac:dyDescent="0.25">
      <c r="A39" t="s">
        <v>43</v>
      </c>
      <c r="B39" t="s">
        <v>96</v>
      </c>
      <c r="C39">
        <v>7025467.076923077</v>
      </c>
      <c r="D39">
        <v>0</v>
      </c>
      <c r="E39">
        <v>0</v>
      </c>
      <c r="F39">
        <v>5936</v>
      </c>
      <c r="G39">
        <v>0</v>
      </c>
      <c r="H39">
        <v>0</v>
      </c>
      <c r="I39">
        <v>0</v>
      </c>
      <c r="J39">
        <v>89236.56</v>
      </c>
      <c r="K39">
        <v>217228.30769230769</v>
      </c>
      <c r="L39">
        <v>72.15384615384616</v>
      </c>
      <c r="M39">
        <v>250.88</v>
      </c>
      <c r="N39">
        <v>6618.7692307692296</v>
      </c>
      <c r="O39">
        <v>3487.0769230769229</v>
      </c>
      <c r="P39">
        <v>2222.7692307692309</v>
      </c>
      <c r="Q39">
        <v>7620.48</v>
      </c>
      <c r="R39">
        <v>15938.461538461541</v>
      </c>
      <c r="S39">
        <v>12815.384615384621</v>
      </c>
      <c r="T39">
        <v>6413783186.6335011</v>
      </c>
      <c r="U39">
        <v>16324.462034628939</v>
      </c>
    </row>
    <row r="40" spans="1:21" x14ac:dyDescent="0.25">
      <c r="A40" t="s">
        <v>44</v>
      </c>
      <c r="B40" t="s">
        <v>96</v>
      </c>
      <c r="C40">
        <v>5480977.1428571427</v>
      </c>
      <c r="D40">
        <v>0</v>
      </c>
      <c r="E40">
        <v>0</v>
      </c>
      <c r="F40">
        <v>5909.375</v>
      </c>
      <c r="G40">
        <v>0</v>
      </c>
      <c r="H40">
        <v>0</v>
      </c>
      <c r="I40">
        <v>0</v>
      </c>
      <c r="J40">
        <v>99006.517241379319</v>
      </c>
      <c r="K40">
        <v>214309.41379310339</v>
      </c>
      <c r="L40">
        <v>81.241379310344826</v>
      </c>
      <c r="M40">
        <v>429.72413793103448</v>
      </c>
      <c r="N40">
        <v>7391.8965517241377</v>
      </c>
      <c r="O40">
        <v>3842.9310344827591</v>
      </c>
      <c r="P40">
        <v>2656.379310344827</v>
      </c>
      <c r="Q40">
        <v>8381.758620689654</v>
      </c>
      <c r="R40">
        <v>16034.48275862069</v>
      </c>
      <c r="S40">
        <v>12720.689655172409</v>
      </c>
      <c r="T40">
        <v>5005216032.1875067</v>
      </c>
      <c r="U40">
        <v>12739.354717016569</v>
      </c>
    </row>
    <row r="41" spans="1:21" x14ac:dyDescent="0.25">
      <c r="A41" t="s">
        <v>45</v>
      </c>
      <c r="B41" t="s">
        <v>96</v>
      </c>
      <c r="C41">
        <v>4003008</v>
      </c>
      <c r="D41">
        <v>0</v>
      </c>
      <c r="E41">
        <v>0</v>
      </c>
      <c r="F41">
        <v>2185.7142857142858</v>
      </c>
      <c r="G41">
        <v>0</v>
      </c>
      <c r="H41">
        <v>0</v>
      </c>
      <c r="I41">
        <v>0</v>
      </c>
      <c r="J41">
        <v>98323</v>
      </c>
      <c r="K41">
        <v>215953</v>
      </c>
      <c r="L41">
        <v>67</v>
      </c>
      <c r="M41">
        <v>478</v>
      </c>
      <c r="N41">
        <v>7167</v>
      </c>
      <c r="O41">
        <v>3778</v>
      </c>
      <c r="P41">
        <v>2502</v>
      </c>
      <c r="Q41">
        <v>8651</v>
      </c>
      <c r="R41">
        <v>16000</v>
      </c>
      <c r="S41">
        <v>12700</v>
      </c>
      <c r="T41">
        <v>3653914935.056571</v>
      </c>
      <c r="U41">
        <v>9300.0018708775679</v>
      </c>
    </row>
    <row r="42" spans="1:21" x14ac:dyDescent="0.25">
      <c r="A42" t="s">
        <v>46</v>
      </c>
      <c r="B42" t="s">
        <v>96</v>
      </c>
      <c r="C42">
        <v>16000</v>
      </c>
      <c r="D42">
        <v>0</v>
      </c>
      <c r="E42">
        <v>0</v>
      </c>
      <c r="F42">
        <v>1030</v>
      </c>
      <c r="G42">
        <v>0</v>
      </c>
      <c r="H42">
        <v>0</v>
      </c>
      <c r="I42">
        <v>0</v>
      </c>
      <c r="J42">
        <v>99020</v>
      </c>
      <c r="K42">
        <v>260174</v>
      </c>
      <c r="L42">
        <v>80</v>
      </c>
      <c r="M42">
        <v>463</v>
      </c>
      <c r="N42">
        <v>6892</v>
      </c>
      <c r="O42">
        <v>3819</v>
      </c>
      <c r="P42">
        <v>2378</v>
      </c>
      <c r="Q42">
        <v>8505</v>
      </c>
      <c r="R42">
        <v>21200</v>
      </c>
      <c r="S42">
        <v>17400</v>
      </c>
      <c r="T42">
        <v>16871061.372000001</v>
      </c>
      <c r="U42">
        <v>42.940491257183872</v>
      </c>
    </row>
    <row r="43" spans="1:21" x14ac:dyDescent="0.25">
      <c r="A43" t="s">
        <v>47</v>
      </c>
      <c r="B43" t="s">
        <v>96</v>
      </c>
      <c r="C43">
        <v>4384</v>
      </c>
      <c r="D43">
        <v>0</v>
      </c>
      <c r="E43">
        <v>0</v>
      </c>
      <c r="F43">
        <v>700</v>
      </c>
      <c r="G43">
        <v>0</v>
      </c>
      <c r="H43">
        <v>0</v>
      </c>
      <c r="I43">
        <v>0</v>
      </c>
      <c r="J43">
        <v>98230.5</v>
      </c>
      <c r="K43">
        <v>385501.15384615381</v>
      </c>
      <c r="L43">
        <v>72</v>
      </c>
      <c r="M43">
        <v>489</v>
      </c>
      <c r="N43">
        <v>6739</v>
      </c>
      <c r="O43">
        <v>3846</v>
      </c>
      <c r="P43">
        <v>1469</v>
      </c>
      <c r="Q43">
        <v>8566</v>
      </c>
      <c r="R43">
        <v>40300</v>
      </c>
      <c r="S43">
        <v>33900</v>
      </c>
      <c r="T43">
        <v>6433569.974923078</v>
      </c>
      <c r="U43">
        <v>16.37482367998259</v>
      </c>
    </row>
    <row r="44" spans="1:21" x14ac:dyDescent="0.25">
      <c r="A44" t="s">
        <v>48</v>
      </c>
      <c r="B44" t="s">
        <v>96</v>
      </c>
      <c r="C44">
        <v>12512</v>
      </c>
      <c r="D44">
        <v>0</v>
      </c>
      <c r="E44">
        <v>0</v>
      </c>
      <c r="F44">
        <v>0</v>
      </c>
      <c r="G44">
        <v>0</v>
      </c>
      <c r="H44">
        <v>0</v>
      </c>
      <c r="I44">
        <v>0</v>
      </c>
      <c r="J44">
        <v>100903.5</v>
      </c>
      <c r="K44">
        <v>368353.27272727271</v>
      </c>
      <c r="L44">
        <v>84</v>
      </c>
      <c r="M44">
        <v>502.00000000000011</v>
      </c>
      <c r="N44">
        <v>5354</v>
      </c>
      <c r="O44">
        <v>4425</v>
      </c>
      <c r="P44">
        <v>1582</v>
      </c>
      <c r="Q44">
        <v>8398</v>
      </c>
      <c r="R44">
        <v>44000</v>
      </c>
      <c r="S44">
        <v>37000</v>
      </c>
      <c r="T44">
        <v>13162465.248545449</v>
      </c>
      <c r="U44">
        <v>33.501313963932887</v>
      </c>
    </row>
    <row r="45" spans="1:21" x14ac:dyDescent="0.25">
      <c r="A45" t="s">
        <v>49</v>
      </c>
      <c r="B45" t="s">
        <v>96</v>
      </c>
      <c r="C45">
        <v>90432</v>
      </c>
      <c r="D45">
        <v>0</v>
      </c>
      <c r="E45">
        <v>0</v>
      </c>
      <c r="F45">
        <v>0</v>
      </c>
      <c r="G45">
        <v>0</v>
      </c>
      <c r="H45">
        <v>0</v>
      </c>
      <c r="I45">
        <v>0</v>
      </c>
      <c r="J45">
        <v>107443.5</v>
      </c>
      <c r="K45">
        <v>395696.05555555562</v>
      </c>
      <c r="L45">
        <v>145</v>
      </c>
      <c r="M45">
        <v>541</v>
      </c>
      <c r="N45">
        <v>4871</v>
      </c>
      <c r="O45">
        <v>4880</v>
      </c>
      <c r="P45">
        <v>2623</v>
      </c>
      <c r="Q45">
        <v>8585</v>
      </c>
      <c r="R45">
        <v>53500</v>
      </c>
      <c r="S45">
        <v>45100</v>
      </c>
      <c r="T45">
        <v>84363148.903555557</v>
      </c>
      <c r="U45">
        <v>214.7224159787514</v>
      </c>
    </row>
    <row r="46" spans="1:21" x14ac:dyDescent="0.25">
      <c r="A46" t="s">
        <v>50</v>
      </c>
      <c r="B46" t="s">
        <v>96</v>
      </c>
      <c r="C46">
        <v>144576</v>
      </c>
      <c r="D46">
        <v>0</v>
      </c>
      <c r="E46">
        <v>0</v>
      </c>
      <c r="F46">
        <v>0</v>
      </c>
      <c r="G46">
        <v>0</v>
      </c>
      <c r="H46">
        <v>0</v>
      </c>
      <c r="I46">
        <v>0</v>
      </c>
      <c r="J46">
        <v>109770.5</v>
      </c>
      <c r="K46">
        <v>348699</v>
      </c>
      <c r="L46">
        <v>169</v>
      </c>
      <c r="M46">
        <v>546</v>
      </c>
      <c r="N46">
        <v>4755</v>
      </c>
      <c r="O46">
        <v>6524</v>
      </c>
      <c r="P46">
        <v>3097</v>
      </c>
      <c r="Q46">
        <v>9152</v>
      </c>
      <c r="R46">
        <v>33700</v>
      </c>
      <c r="S46">
        <v>27800</v>
      </c>
      <c r="T46">
        <v>133561827.05</v>
      </c>
      <c r="U46">
        <v>339.94366686689028</v>
      </c>
    </row>
    <row r="47" spans="1:21" x14ac:dyDescent="0.25">
      <c r="A47" t="s">
        <v>51</v>
      </c>
      <c r="B47" t="s">
        <v>96</v>
      </c>
      <c r="C47">
        <v>80009.931034482768</v>
      </c>
      <c r="D47">
        <v>0</v>
      </c>
      <c r="E47">
        <v>32.068965517241381</v>
      </c>
      <c r="F47">
        <v>21.379310344827591</v>
      </c>
      <c r="G47">
        <v>0</v>
      </c>
      <c r="H47">
        <v>0</v>
      </c>
      <c r="I47">
        <v>0</v>
      </c>
      <c r="J47">
        <v>114744.2857142857</v>
      </c>
      <c r="K47">
        <v>253258.24137931029</v>
      </c>
      <c r="L47">
        <v>179.58620689655169</v>
      </c>
      <c r="M47">
        <v>553.57142857142856</v>
      </c>
      <c r="N47">
        <v>5090.4137931034484</v>
      </c>
      <c r="O47">
        <v>7001.7241379310344</v>
      </c>
      <c r="P47">
        <v>3136.344827586207</v>
      </c>
      <c r="Q47">
        <v>9066.3928571428569</v>
      </c>
      <c r="R47">
        <v>14644.8275862069</v>
      </c>
      <c r="S47">
        <v>11544.8275862069</v>
      </c>
      <c r="T47">
        <v>74385011.858103454</v>
      </c>
      <c r="U47">
        <v>189.3259043357838</v>
      </c>
    </row>
    <row r="48" spans="1:21" x14ac:dyDescent="0.25">
      <c r="A48" t="s">
        <v>52</v>
      </c>
      <c r="B48" t="s">
        <v>96</v>
      </c>
      <c r="C48">
        <v>1722240</v>
      </c>
      <c r="D48">
        <v>0</v>
      </c>
      <c r="E48">
        <v>10</v>
      </c>
      <c r="F48">
        <v>2688.8888888888891</v>
      </c>
      <c r="G48">
        <v>0</v>
      </c>
      <c r="H48">
        <v>0</v>
      </c>
      <c r="I48">
        <v>0</v>
      </c>
      <c r="J48">
        <v>108728.5</v>
      </c>
      <c r="K48">
        <v>220129</v>
      </c>
      <c r="L48">
        <v>180</v>
      </c>
      <c r="M48">
        <v>528</v>
      </c>
      <c r="N48">
        <v>4435</v>
      </c>
      <c r="O48">
        <v>6243</v>
      </c>
      <c r="P48">
        <v>3011</v>
      </c>
      <c r="Q48">
        <v>8446</v>
      </c>
      <c r="R48">
        <v>4000</v>
      </c>
      <c r="S48">
        <v>3000</v>
      </c>
      <c r="T48">
        <v>1574351268.7726669</v>
      </c>
      <c r="U48">
        <v>4007.0636578127101</v>
      </c>
    </row>
    <row r="49" spans="1:21" x14ac:dyDescent="0.25">
      <c r="A49" t="s">
        <v>53</v>
      </c>
      <c r="B49" t="s">
        <v>96</v>
      </c>
      <c r="C49">
        <v>2656374</v>
      </c>
      <c r="D49">
        <v>0</v>
      </c>
      <c r="E49">
        <v>0</v>
      </c>
      <c r="F49">
        <v>9676.4285714285725</v>
      </c>
      <c r="G49">
        <v>0</v>
      </c>
      <c r="H49">
        <v>0</v>
      </c>
      <c r="I49">
        <v>0</v>
      </c>
      <c r="J49">
        <v>105210.5</v>
      </c>
      <c r="K49">
        <v>221441</v>
      </c>
      <c r="L49">
        <v>183</v>
      </c>
      <c r="M49">
        <v>514</v>
      </c>
      <c r="N49">
        <v>4625</v>
      </c>
      <c r="O49">
        <v>6531</v>
      </c>
      <c r="P49">
        <v>1844</v>
      </c>
      <c r="Q49">
        <v>7972.0000000000009</v>
      </c>
      <c r="R49">
        <v>3570</v>
      </c>
      <c r="S49">
        <v>2810</v>
      </c>
      <c r="T49">
        <v>2432632840.4031429</v>
      </c>
      <c r="U49">
        <v>6191.5754386759354</v>
      </c>
    </row>
    <row r="50" spans="1:21" x14ac:dyDescent="0.25">
      <c r="A50" t="s">
        <v>54</v>
      </c>
      <c r="B50" t="s">
        <v>96</v>
      </c>
      <c r="C50">
        <v>4628410.7142857136</v>
      </c>
      <c r="D50">
        <v>0</v>
      </c>
      <c r="E50">
        <v>183.18181818181819</v>
      </c>
      <c r="F50">
        <v>3448.75</v>
      </c>
      <c r="G50">
        <v>0</v>
      </c>
      <c r="H50">
        <v>0</v>
      </c>
      <c r="I50">
        <v>0</v>
      </c>
      <c r="J50">
        <v>109030.1</v>
      </c>
      <c r="K50">
        <v>178654.47619047621</v>
      </c>
      <c r="L50">
        <v>135.8095238095238</v>
      </c>
      <c r="M50">
        <v>384.4</v>
      </c>
      <c r="N50">
        <v>3801.1904761904761</v>
      </c>
      <c r="O50">
        <v>4644.0952380952376</v>
      </c>
      <c r="P50">
        <v>2041.5714285714289</v>
      </c>
      <c r="Q50">
        <v>7584.6666666666661</v>
      </c>
      <c r="R50">
        <v>7420.8095238095239</v>
      </c>
      <c r="S50">
        <v>5743.8571428571422</v>
      </c>
      <c r="T50">
        <v>4225481072.6815152</v>
      </c>
      <c r="U50">
        <v>10754.76101106536</v>
      </c>
    </row>
    <row r="51" spans="1:21" x14ac:dyDescent="0.25">
      <c r="A51" t="s">
        <v>55</v>
      </c>
      <c r="B51" t="s">
        <v>96</v>
      </c>
      <c r="C51">
        <v>4965216</v>
      </c>
      <c r="D51">
        <v>0</v>
      </c>
      <c r="E51">
        <v>0</v>
      </c>
      <c r="F51">
        <v>18970</v>
      </c>
      <c r="G51">
        <v>0</v>
      </c>
      <c r="H51">
        <v>0</v>
      </c>
      <c r="I51">
        <v>0</v>
      </c>
      <c r="J51">
        <v>100357.5</v>
      </c>
      <c r="K51">
        <v>215155</v>
      </c>
      <c r="L51">
        <v>170</v>
      </c>
      <c r="M51">
        <v>451</v>
      </c>
      <c r="N51">
        <v>6299</v>
      </c>
      <c r="O51">
        <v>5843</v>
      </c>
      <c r="P51">
        <v>2958</v>
      </c>
      <c r="Q51">
        <v>6910</v>
      </c>
      <c r="R51">
        <v>5000</v>
      </c>
      <c r="S51">
        <v>4100</v>
      </c>
      <c r="T51">
        <v>4546740477.6219997</v>
      </c>
      <c r="U51">
        <v>11572.435510906251</v>
      </c>
    </row>
    <row r="52" spans="1:21" x14ac:dyDescent="0.25">
      <c r="A52" t="s">
        <v>56</v>
      </c>
      <c r="B52" t="s">
        <v>96</v>
      </c>
      <c r="C52">
        <v>2463956.965517242</v>
      </c>
      <c r="D52">
        <v>0</v>
      </c>
      <c r="E52">
        <v>0</v>
      </c>
      <c r="F52">
        <v>2407.0588235294122</v>
      </c>
      <c r="G52">
        <v>0</v>
      </c>
      <c r="H52">
        <v>0</v>
      </c>
      <c r="I52">
        <v>0</v>
      </c>
      <c r="J52">
        <v>111891.7321428571</v>
      </c>
      <c r="K52">
        <v>210459</v>
      </c>
      <c r="L52">
        <v>260.82758620689663</v>
      </c>
      <c r="M52">
        <v>468.32142857142861</v>
      </c>
      <c r="N52">
        <v>6427.6896551724139</v>
      </c>
      <c r="O52">
        <v>6418.0689655172418</v>
      </c>
      <c r="P52">
        <v>2878.724137931034</v>
      </c>
      <c r="Q52">
        <v>7812</v>
      </c>
      <c r="R52">
        <v>3955.1724137931042</v>
      </c>
      <c r="S52">
        <v>3206.8965517241381</v>
      </c>
      <c r="T52">
        <v>2250513807.3014312</v>
      </c>
      <c r="U52">
        <v>5728.0432058046972</v>
      </c>
    </row>
    <row r="53" spans="1:21" x14ac:dyDescent="0.25">
      <c r="A53" t="s">
        <v>57</v>
      </c>
      <c r="B53" t="s">
        <v>96</v>
      </c>
      <c r="C53">
        <v>1380590.769230769</v>
      </c>
      <c r="D53">
        <v>0</v>
      </c>
      <c r="E53">
        <v>57.692307692307693</v>
      </c>
      <c r="F53">
        <v>1073.0769230769231</v>
      </c>
      <c r="G53">
        <v>0</v>
      </c>
      <c r="H53">
        <v>0</v>
      </c>
      <c r="I53">
        <v>0</v>
      </c>
      <c r="J53">
        <v>108495.57692307689</v>
      </c>
      <c r="K53">
        <v>202791.92307692309</v>
      </c>
      <c r="L53">
        <v>371.53846153846149</v>
      </c>
      <c r="M53">
        <v>510</v>
      </c>
      <c r="N53">
        <v>4801.1538461538466</v>
      </c>
      <c r="O53">
        <v>6831.9230769230771</v>
      </c>
      <c r="P53">
        <v>2912.3076923076919</v>
      </c>
      <c r="Q53">
        <v>7504.6153846153848</v>
      </c>
      <c r="R53">
        <v>8192.3076923076933</v>
      </c>
      <c r="S53">
        <v>6692.3076923076924</v>
      </c>
      <c r="T53">
        <v>1261285283.051538</v>
      </c>
      <c r="U53">
        <v>3210.2431776803369</v>
      </c>
    </row>
    <row r="54" spans="1:21" x14ac:dyDescent="0.25">
      <c r="A54" t="s">
        <v>58</v>
      </c>
      <c r="B54" t="s">
        <v>96</v>
      </c>
      <c r="C54">
        <v>635290.48275862064</v>
      </c>
      <c r="D54">
        <v>0</v>
      </c>
      <c r="E54">
        <v>42.758620689655167</v>
      </c>
      <c r="F54">
        <v>1372.8571428571429</v>
      </c>
      <c r="G54">
        <v>0</v>
      </c>
      <c r="H54">
        <v>0</v>
      </c>
      <c r="I54">
        <v>0</v>
      </c>
      <c r="J54">
        <v>108948.96551724141</v>
      </c>
      <c r="K54">
        <v>293863.96551724139</v>
      </c>
      <c r="L54">
        <v>383.75862068965517</v>
      </c>
      <c r="M54">
        <v>530.20689655172407</v>
      </c>
      <c r="N54">
        <v>4535.620689655173</v>
      </c>
      <c r="O54">
        <v>7065.8620689655172</v>
      </c>
      <c r="P54">
        <v>2095.1724137931042</v>
      </c>
      <c r="Q54">
        <v>7851.5517241379312</v>
      </c>
      <c r="R54">
        <v>26296.551724137931</v>
      </c>
      <c r="S54">
        <v>21486.206896551721</v>
      </c>
      <c r="T54">
        <v>582174783.26380312</v>
      </c>
      <c r="U54">
        <v>1481.7604322382199</v>
      </c>
    </row>
    <row r="55" spans="1:21" x14ac:dyDescent="0.25">
      <c r="A55" t="s">
        <v>59</v>
      </c>
      <c r="B55" t="s">
        <v>96</v>
      </c>
      <c r="C55">
        <v>1046948.571428571</v>
      </c>
      <c r="D55">
        <v>0</v>
      </c>
      <c r="E55">
        <v>32.142857142857139</v>
      </c>
      <c r="F55">
        <v>0</v>
      </c>
      <c r="G55">
        <v>0</v>
      </c>
      <c r="H55">
        <v>0</v>
      </c>
      <c r="I55">
        <v>0</v>
      </c>
      <c r="J55">
        <v>105762.1153846154</v>
      </c>
      <c r="K55">
        <v>335848.8</v>
      </c>
      <c r="L55">
        <v>703.92857142857144</v>
      </c>
      <c r="M55">
        <v>429.23076923076923</v>
      </c>
      <c r="N55">
        <v>3446.7857142857142</v>
      </c>
      <c r="O55">
        <v>6707.1428571428578</v>
      </c>
      <c r="P55">
        <v>1470</v>
      </c>
      <c r="Q55">
        <v>7362.6923076923076</v>
      </c>
      <c r="R55">
        <v>37888.888888888891</v>
      </c>
      <c r="S55">
        <v>29884.61538461539</v>
      </c>
      <c r="T55">
        <v>956489610.06624711</v>
      </c>
      <c r="U55">
        <v>2434.4724278463068</v>
      </c>
    </row>
    <row r="56" spans="1:21" x14ac:dyDescent="0.25">
      <c r="A56" t="s">
        <v>60</v>
      </c>
      <c r="B56" t="s">
        <v>96</v>
      </c>
      <c r="C56">
        <v>304874.66666666663</v>
      </c>
      <c r="D56">
        <v>0</v>
      </c>
      <c r="E56">
        <v>0</v>
      </c>
      <c r="F56">
        <v>0</v>
      </c>
      <c r="G56">
        <v>0</v>
      </c>
      <c r="H56">
        <v>0</v>
      </c>
      <c r="I56">
        <v>0</v>
      </c>
      <c r="J56">
        <v>94291.666666666657</v>
      </c>
      <c r="K56">
        <v>388822.66666666663</v>
      </c>
      <c r="L56">
        <v>857.66666666666674</v>
      </c>
      <c r="M56">
        <v>382.33333333333343</v>
      </c>
      <c r="N56">
        <v>3141.333333333333</v>
      </c>
      <c r="O56">
        <v>6685.6666666666661</v>
      </c>
      <c r="P56">
        <v>1167.666666666667</v>
      </c>
      <c r="Q56">
        <v>7037</v>
      </c>
      <c r="R56">
        <v>38233.333333333328</v>
      </c>
      <c r="S56">
        <v>32033.333333333328</v>
      </c>
      <c r="T56">
        <v>279830103.69866657</v>
      </c>
      <c r="U56">
        <v>712.22798947977481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54"/>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97</v>
      </c>
    </row>
    <row r="3" spans="1:6" x14ac:dyDescent="0.25">
      <c r="A3" t="s">
        <v>8</v>
      </c>
      <c r="B3" t="s">
        <v>97</v>
      </c>
      <c r="C3">
        <v>7856.2857142857138</v>
      </c>
      <c r="D3">
        <v>11558.571428571429</v>
      </c>
      <c r="E3">
        <v>1182662.7897142861</v>
      </c>
      <c r="F3">
        <v>75.734041349531608</v>
      </c>
    </row>
    <row r="4" spans="1:6" x14ac:dyDescent="0.25">
      <c r="A4" t="s">
        <v>9</v>
      </c>
      <c r="B4" t="s">
        <v>97</v>
      </c>
      <c r="C4">
        <v>7761</v>
      </c>
      <c r="D4">
        <v>11690</v>
      </c>
      <c r="E4">
        <v>1195480.5319999999</v>
      </c>
      <c r="F4">
        <v>76.554849641393432</v>
      </c>
    </row>
    <row r="5" spans="1:6" x14ac:dyDescent="0.25">
      <c r="A5" t="s">
        <v>10</v>
      </c>
      <c r="B5" t="s">
        <v>97</v>
      </c>
      <c r="C5">
        <v>6465.2222222222217</v>
      </c>
      <c r="D5">
        <v>1175.862068965517</v>
      </c>
      <c r="E5">
        <v>139645.54511877391</v>
      </c>
      <c r="F5">
        <v>8.9424657478723066</v>
      </c>
    </row>
    <row r="6" spans="1:6" x14ac:dyDescent="0.25">
      <c r="A6" t="s">
        <v>11</v>
      </c>
      <c r="B6" t="s">
        <v>97</v>
      </c>
      <c r="C6">
        <v>6800</v>
      </c>
      <c r="D6">
        <v>750</v>
      </c>
      <c r="E6">
        <v>98201.600000000006</v>
      </c>
      <c r="F6">
        <v>6.2885245901639344</v>
      </c>
    </row>
    <row r="7" spans="1:6" x14ac:dyDescent="0.25">
      <c r="A7" t="s">
        <v>12</v>
      </c>
      <c r="B7" t="s">
        <v>97</v>
      </c>
      <c r="C7">
        <v>8767.2857142859139</v>
      </c>
      <c r="D7">
        <v>942.85714285634458</v>
      </c>
      <c r="E7">
        <v>124199.69314277799</v>
      </c>
      <c r="F7">
        <v>7.9533614973602713</v>
      </c>
    </row>
    <row r="8" spans="1:6" x14ac:dyDescent="0.25">
      <c r="A8" t="s">
        <v>13</v>
      </c>
      <c r="B8" t="s">
        <v>97</v>
      </c>
      <c r="C8">
        <v>10401.41625615765</v>
      </c>
      <c r="D8">
        <v>1128.571428571362</v>
      </c>
      <c r="E8">
        <v>148346.7751231461</v>
      </c>
      <c r="F8">
        <v>9.499665415160484</v>
      </c>
    </row>
    <row r="9" spans="1:6" x14ac:dyDescent="0.25">
      <c r="A9" t="s">
        <v>14</v>
      </c>
      <c r="B9" t="s">
        <v>97</v>
      </c>
      <c r="C9">
        <v>9133.8461538461543</v>
      </c>
      <c r="D9">
        <v>1457.1428571428571</v>
      </c>
      <c r="E9">
        <v>176878.96879120881</v>
      </c>
      <c r="F9">
        <v>11.32677822689605</v>
      </c>
    </row>
    <row r="10" spans="1:6" x14ac:dyDescent="0.25">
      <c r="A10" t="s">
        <v>15</v>
      </c>
      <c r="B10" t="s">
        <v>97</v>
      </c>
      <c r="C10">
        <v>8153</v>
      </c>
      <c r="D10">
        <v>2985.1851851851852</v>
      </c>
      <c r="E10">
        <v>326336.55451851862</v>
      </c>
      <c r="F10">
        <v>20.8975764932453</v>
      </c>
    </row>
    <row r="11" spans="1:6" x14ac:dyDescent="0.25">
      <c r="A11" t="s">
        <v>16</v>
      </c>
      <c r="B11" t="s">
        <v>97</v>
      </c>
      <c r="C11">
        <v>8243.181818181818</v>
      </c>
      <c r="D11">
        <v>10285.714285714281</v>
      </c>
      <c r="E11">
        <v>1056697.164935065</v>
      </c>
      <c r="F11">
        <v>67.667595090616345</v>
      </c>
    </row>
    <row r="12" spans="1:6" x14ac:dyDescent="0.25">
      <c r="A12" t="s">
        <v>17</v>
      </c>
      <c r="B12" t="s">
        <v>97</v>
      </c>
      <c r="C12">
        <v>8512.0833333333321</v>
      </c>
      <c r="D12">
        <v>6303.3333333333339</v>
      </c>
      <c r="E12">
        <v>659376.56166666665</v>
      </c>
      <c r="F12">
        <v>42.224421213285517</v>
      </c>
    </row>
    <row r="13" spans="1:6" x14ac:dyDescent="0.25">
      <c r="A13" t="s">
        <v>18</v>
      </c>
      <c r="B13" t="s">
        <v>97</v>
      </c>
      <c r="C13">
        <v>10844.36363636364</v>
      </c>
      <c r="D13">
        <v>11331.03448275862</v>
      </c>
      <c r="E13">
        <v>1170104.417003135</v>
      </c>
      <c r="F13">
        <v>74.929842277352378</v>
      </c>
    </row>
    <row r="14" spans="1:6" x14ac:dyDescent="0.25">
      <c r="A14" t="s">
        <v>19</v>
      </c>
      <c r="B14" t="s">
        <v>97</v>
      </c>
      <c r="C14">
        <v>9635.5</v>
      </c>
      <c r="D14">
        <v>11446.4</v>
      </c>
      <c r="E14">
        <v>1177516.3259999999</v>
      </c>
      <c r="F14">
        <v>75.4044778432377</v>
      </c>
    </row>
    <row r="15" spans="1:6" x14ac:dyDescent="0.25">
      <c r="A15" t="s">
        <v>20</v>
      </c>
      <c r="B15" t="s">
        <v>97</v>
      </c>
      <c r="C15">
        <v>9760.8666666666668</v>
      </c>
      <c r="D15">
        <v>15200</v>
      </c>
      <c r="E15">
        <v>1553304.0770666669</v>
      </c>
      <c r="F15">
        <v>99.468754935109288</v>
      </c>
    </row>
    <row r="16" spans="1:6" x14ac:dyDescent="0.25">
      <c r="A16" t="s">
        <v>21</v>
      </c>
      <c r="B16" t="s">
        <v>97</v>
      </c>
      <c r="C16">
        <v>7800</v>
      </c>
      <c r="D16">
        <v>8861.538461538461</v>
      </c>
      <c r="E16">
        <v>912767.4461538461</v>
      </c>
      <c r="F16">
        <v>58.450784205548537</v>
      </c>
    </row>
    <row r="17" spans="1:6" x14ac:dyDescent="0.25">
      <c r="A17" t="s">
        <v>22</v>
      </c>
      <c r="B17" t="s">
        <v>97</v>
      </c>
      <c r="C17">
        <v>6145.045454545454</v>
      </c>
      <c r="D17">
        <v>5747.9166666666661</v>
      </c>
      <c r="E17">
        <v>595758.56175757572</v>
      </c>
      <c r="F17">
        <v>38.15052265353328</v>
      </c>
    </row>
    <row r="18" spans="1:6" x14ac:dyDescent="0.25">
      <c r="A18" t="s">
        <v>23</v>
      </c>
      <c r="B18" t="s">
        <v>97</v>
      </c>
      <c r="C18">
        <v>5770</v>
      </c>
      <c r="D18">
        <v>1082.1428571428571</v>
      </c>
      <c r="E18">
        <v>127901.5257142857</v>
      </c>
      <c r="F18">
        <v>8.1904153249414513</v>
      </c>
    </row>
    <row r="19" spans="1:6" x14ac:dyDescent="0.25">
      <c r="A19" t="s">
        <v>24</v>
      </c>
      <c r="B19" t="s">
        <v>97</v>
      </c>
      <c r="C19">
        <v>8027.9999999999991</v>
      </c>
      <c r="D19">
        <v>980</v>
      </c>
      <c r="E19">
        <v>125391.53599999999</v>
      </c>
      <c r="F19">
        <v>8.0296834016393444</v>
      </c>
    </row>
    <row r="20" spans="1:6" x14ac:dyDescent="0.25">
      <c r="A20" t="s">
        <v>25</v>
      </c>
      <c r="B20" t="s">
        <v>97</v>
      </c>
      <c r="C20">
        <v>8721.3333333333321</v>
      </c>
      <c r="D20">
        <v>1041.5999999999999</v>
      </c>
      <c r="E20">
        <v>133917.18933333331</v>
      </c>
      <c r="F20">
        <v>8.5756396857923498</v>
      </c>
    </row>
    <row r="21" spans="1:6" x14ac:dyDescent="0.25">
      <c r="A21" t="s">
        <v>26</v>
      </c>
      <c r="B21" t="s">
        <v>97</v>
      </c>
      <c r="C21">
        <v>8661.1111111111113</v>
      </c>
      <c r="D21">
        <v>1435.714285714286</v>
      </c>
      <c r="E21">
        <v>173123.13968253971</v>
      </c>
      <c r="F21">
        <v>11.08626662926099</v>
      </c>
    </row>
    <row r="22" spans="1:6" x14ac:dyDescent="0.25">
      <c r="A22" t="s">
        <v>27</v>
      </c>
      <c r="B22" t="s">
        <v>97</v>
      </c>
      <c r="C22">
        <v>8459.6785714285725</v>
      </c>
      <c r="D22">
        <v>5098.9655172413804</v>
      </c>
      <c r="E22">
        <v>538760.97500985221</v>
      </c>
      <c r="F22">
        <v>34.500574731675989</v>
      </c>
    </row>
    <row r="23" spans="1:6" x14ac:dyDescent="0.25">
      <c r="A23" t="s">
        <v>28</v>
      </c>
      <c r="B23" t="s">
        <v>97</v>
      </c>
      <c r="C23">
        <v>8647.2000000000007</v>
      </c>
      <c r="D23">
        <v>11764.285714285719</v>
      </c>
      <c r="E23">
        <v>1205932.8178285719</v>
      </c>
      <c r="F23">
        <v>77.224181469555049</v>
      </c>
    </row>
    <row r="24" spans="1:6" x14ac:dyDescent="0.25">
      <c r="A24" t="s">
        <v>29</v>
      </c>
      <c r="B24" t="s">
        <v>97</v>
      </c>
      <c r="C24">
        <v>8308</v>
      </c>
      <c r="D24">
        <v>4741.8518518518522</v>
      </c>
      <c r="E24">
        <v>502532.08118518518</v>
      </c>
      <c r="F24">
        <v>32.180589215239827</v>
      </c>
    </row>
    <row r="25" spans="1:6" x14ac:dyDescent="0.25">
      <c r="A25" t="s">
        <v>30</v>
      </c>
      <c r="B25" t="s">
        <v>97</v>
      </c>
      <c r="C25">
        <v>8588.1481481481478</v>
      </c>
      <c r="D25">
        <v>13832.413793103449</v>
      </c>
      <c r="E25">
        <v>1412544.140791826</v>
      </c>
      <c r="F25">
        <v>90.454927048656899</v>
      </c>
    </row>
    <row r="26" spans="1:6" x14ac:dyDescent="0.25">
      <c r="A26" t="s">
        <v>31</v>
      </c>
      <c r="B26" t="s">
        <v>97</v>
      </c>
      <c r="C26">
        <v>8729</v>
      </c>
      <c r="D26">
        <v>10196.4</v>
      </c>
      <c r="E26">
        <v>1049423.348</v>
      </c>
      <c r="F26">
        <v>67.201802510245912</v>
      </c>
    </row>
    <row r="27" spans="1:6" x14ac:dyDescent="0.25">
      <c r="A27" t="s">
        <v>32</v>
      </c>
      <c r="B27" t="s">
        <v>97</v>
      </c>
      <c r="C27">
        <v>8424.5172413793098</v>
      </c>
      <c r="D27">
        <v>11576.896551724139</v>
      </c>
      <c r="E27">
        <v>1186434.108</v>
      </c>
      <c r="F27">
        <v>75.975544825819654</v>
      </c>
    </row>
    <row r="28" spans="1:6" x14ac:dyDescent="0.25">
      <c r="A28" t="s">
        <v>33</v>
      </c>
      <c r="B28" t="s">
        <v>97</v>
      </c>
      <c r="C28">
        <v>7567.7777777777783</v>
      </c>
      <c r="D28">
        <v>8989.2857142857156</v>
      </c>
      <c r="E28">
        <v>924749.82920634933</v>
      </c>
      <c r="F28">
        <v>59.218098694054127</v>
      </c>
    </row>
    <row r="29" spans="1:6" x14ac:dyDescent="0.25">
      <c r="A29" t="s">
        <v>34</v>
      </c>
      <c r="B29" t="s">
        <v>97</v>
      </c>
      <c r="C29">
        <v>7193</v>
      </c>
      <c r="D29">
        <v>6630</v>
      </c>
      <c r="E29">
        <v>687542.51599999995</v>
      </c>
      <c r="F29">
        <v>44.028081198770487</v>
      </c>
    </row>
    <row r="30" spans="1:6" x14ac:dyDescent="0.25">
      <c r="A30" t="s">
        <v>35</v>
      </c>
      <c r="B30" t="s">
        <v>97</v>
      </c>
      <c r="C30">
        <v>6551.7857142857138</v>
      </c>
      <c r="D30">
        <v>2335.7142857142858</v>
      </c>
      <c r="E30">
        <v>255926.12142857141</v>
      </c>
      <c r="F30">
        <v>16.388711669350119</v>
      </c>
    </row>
    <row r="31" spans="1:6" x14ac:dyDescent="0.25">
      <c r="A31" t="s">
        <v>37</v>
      </c>
      <c r="B31" t="s">
        <v>97</v>
      </c>
      <c r="C31">
        <v>9561.1153846153848</v>
      </c>
      <c r="D31">
        <v>1198.666666666667</v>
      </c>
      <c r="E31">
        <v>152489.19235897431</v>
      </c>
      <c r="F31">
        <v>9.7649329123318616</v>
      </c>
    </row>
    <row r="32" spans="1:6" x14ac:dyDescent="0.25">
      <c r="A32" t="s">
        <v>38</v>
      </c>
      <c r="B32" t="s">
        <v>97</v>
      </c>
      <c r="C32">
        <v>9061</v>
      </c>
      <c r="D32">
        <v>4120</v>
      </c>
      <c r="E32">
        <v>442916.13199999998</v>
      </c>
      <c r="F32">
        <v>28.362969518442618</v>
      </c>
    </row>
    <row r="33" spans="1:6" x14ac:dyDescent="0.25">
      <c r="A33" t="s">
        <v>39</v>
      </c>
      <c r="B33" t="s">
        <v>97</v>
      </c>
      <c r="C33">
        <v>8777</v>
      </c>
      <c r="D33">
        <v>8250</v>
      </c>
      <c r="E33">
        <v>854947.12399999995</v>
      </c>
      <c r="F33">
        <v>54.74815087090164</v>
      </c>
    </row>
    <row r="34" spans="1:6" x14ac:dyDescent="0.25">
      <c r="A34" t="s">
        <v>40</v>
      </c>
      <c r="B34" t="s">
        <v>97</v>
      </c>
      <c r="C34">
        <v>8104.7368421052624</v>
      </c>
      <c r="D34">
        <v>6075</v>
      </c>
      <c r="E34">
        <v>635153.36210526316</v>
      </c>
      <c r="F34">
        <v>40.673242962683346</v>
      </c>
    </row>
    <row r="35" spans="1:6" x14ac:dyDescent="0.25">
      <c r="A35" t="s">
        <v>41</v>
      </c>
      <c r="B35" t="s">
        <v>97</v>
      </c>
      <c r="C35">
        <v>7516</v>
      </c>
      <c r="D35">
        <v>14150</v>
      </c>
      <c r="E35">
        <v>1440644.5919999999</v>
      </c>
      <c r="F35">
        <v>92.254392418032779</v>
      </c>
    </row>
    <row r="36" spans="1:6" x14ac:dyDescent="0.25">
      <c r="A36" t="s">
        <v>42</v>
      </c>
      <c r="B36" t="s">
        <v>97</v>
      </c>
      <c r="C36">
        <v>7429</v>
      </c>
      <c r="D36">
        <v>15850</v>
      </c>
      <c r="E36">
        <v>1610347.7479999999</v>
      </c>
      <c r="F36">
        <v>103.1216539446721</v>
      </c>
    </row>
    <row r="37" spans="1:6" x14ac:dyDescent="0.25">
      <c r="A37" t="s">
        <v>43</v>
      </c>
      <c r="B37" t="s">
        <v>97</v>
      </c>
      <c r="C37">
        <v>7573.4400000000014</v>
      </c>
      <c r="D37">
        <v>16380</v>
      </c>
      <c r="E37">
        <v>1663840.5772800001</v>
      </c>
      <c r="F37">
        <v>106.5471681147541</v>
      </c>
    </row>
    <row r="38" spans="1:6" x14ac:dyDescent="0.25">
      <c r="A38" t="s">
        <v>44</v>
      </c>
      <c r="B38" t="s">
        <v>97</v>
      </c>
      <c r="C38">
        <v>6831.7586206896549</v>
      </c>
      <c r="D38">
        <v>10871.37931034483</v>
      </c>
      <c r="E38">
        <v>1110447.8914482759</v>
      </c>
      <c r="F38">
        <v>71.10962419622669</v>
      </c>
    </row>
    <row r="39" spans="1:6" x14ac:dyDescent="0.25">
      <c r="A39" t="s">
        <v>45</v>
      </c>
      <c r="B39" t="s">
        <v>97</v>
      </c>
      <c r="C39">
        <v>6373</v>
      </c>
      <c r="D39">
        <v>8180.0000000000009</v>
      </c>
      <c r="E39">
        <v>839744.67600000009</v>
      </c>
      <c r="F39">
        <v>53.774633452868848</v>
      </c>
    </row>
    <row r="40" spans="1:6" x14ac:dyDescent="0.25">
      <c r="A40" t="s">
        <v>46</v>
      </c>
      <c r="B40" t="s">
        <v>97</v>
      </c>
      <c r="C40">
        <v>6491</v>
      </c>
      <c r="D40">
        <v>5910</v>
      </c>
      <c r="E40">
        <v>613147.29200000002</v>
      </c>
      <c r="F40">
        <v>39.264042776639343</v>
      </c>
    </row>
    <row r="41" spans="1:6" x14ac:dyDescent="0.25">
      <c r="A41" t="s">
        <v>47</v>
      </c>
      <c r="B41" t="s">
        <v>97</v>
      </c>
      <c r="C41">
        <v>6178</v>
      </c>
      <c r="D41">
        <v>1440</v>
      </c>
      <c r="E41">
        <v>165079.33600000001</v>
      </c>
      <c r="F41">
        <v>10.57116649590164</v>
      </c>
    </row>
    <row r="42" spans="1:6" x14ac:dyDescent="0.25">
      <c r="A42" t="s">
        <v>48</v>
      </c>
      <c r="B42" t="s">
        <v>97</v>
      </c>
      <c r="C42">
        <v>6261</v>
      </c>
      <c r="D42">
        <v>660</v>
      </c>
      <c r="E42">
        <v>87362.532000000007</v>
      </c>
      <c r="F42">
        <v>5.5944244364754114</v>
      </c>
    </row>
    <row r="43" spans="1:6" x14ac:dyDescent="0.25">
      <c r="A43" t="s">
        <v>49</v>
      </c>
      <c r="B43" t="s">
        <v>97</v>
      </c>
      <c r="C43">
        <v>9101</v>
      </c>
      <c r="D43">
        <v>920</v>
      </c>
      <c r="E43">
        <v>123052.61199999999</v>
      </c>
      <c r="F43">
        <v>7.8799059938524589</v>
      </c>
    </row>
    <row r="44" spans="1:6" x14ac:dyDescent="0.25">
      <c r="A44" t="s">
        <v>50</v>
      </c>
      <c r="B44" t="s">
        <v>97</v>
      </c>
      <c r="C44">
        <v>8374</v>
      </c>
      <c r="D44">
        <v>1140</v>
      </c>
      <c r="E44">
        <v>142572.08799999999</v>
      </c>
      <c r="F44">
        <v>9.1298724385245897</v>
      </c>
    </row>
    <row r="45" spans="1:6" x14ac:dyDescent="0.25">
      <c r="A45" t="s">
        <v>51</v>
      </c>
      <c r="B45" t="s">
        <v>97</v>
      </c>
      <c r="C45">
        <v>7091.25</v>
      </c>
      <c r="D45">
        <v>3709.310344827587</v>
      </c>
      <c r="E45">
        <v>395126.3794827587</v>
      </c>
      <c r="F45">
        <v>25.302662620566</v>
      </c>
    </row>
    <row r="46" spans="1:6" x14ac:dyDescent="0.25">
      <c r="A46" t="s">
        <v>52</v>
      </c>
      <c r="B46" t="s">
        <v>97</v>
      </c>
      <c r="C46">
        <v>7072</v>
      </c>
      <c r="D46">
        <v>11520</v>
      </c>
      <c r="E46">
        <v>1176129.6640000001</v>
      </c>
      <c r="F46">
        <v>75.315680327868861</v>
      </c>
    </row>
    <row r="47" spans="1:6" x14ac:dyDescent="0.25">
      <c r="A47" t="s">
        <v>53</v>
      </c>
      <c r="B47" t="s">
        <v>97</v>
      </c>
      <c r="C47">
        <v>7258.4285714285716</v>
      </c>
      <c r="D47">
        <v>8814.3333333333321</v>
      </c>
      <c r="E47">
        <v>906199.09161904757</v>
      </c>
      <c r="F47">
        <v>58.030167239949257</v>
      </c>
    </row>
    <row r="48" spans="1:6" x14ac:dyDescent="0.25">
      <c r="A48" t="s">
        <v>54</v>
      </c>
      <c r="B48" t="s">
        <v>97</v>
      </c>
      <c r="C48">
        <v>9178.2142857142844</v>
      </c>
      <c r="D48">
        <v>13020</v>
      </c>
      <c r="E48">
        <v>1333316.067142857</v>
      </c>
      <c r="F48">
        <v>85.381407988144034</v>
      </c>
    </row>
    <row r="49" spans="1:6" x14ac:dyDescent="0.25">
      <c r="A49" t="s">
        <v>55</v>
      </c>
      <c r="B49" t="s">
        <v>97</v>
      </c>
      <c r="C49">
        <v>8214</v>
      </c>
      <c r="D49">
        <v>14860</v>
      </c>
      <c r="E49">
        <v>1514026.1680000001</v>
      </c>
      <c r="F49">
        <v>96.953519979508187</v>
      </c>
    </row>
    <row r="50" spans="1:6" x14ac:dyDescent="0.25">
      <c r="A50" t="s">
        <v>56</v>
      </c>
      <c r="B50" t="s">
        <v>97</v>
      </c>
      <c r="C50">
        <v>7838.5714285714284</v>
      </c>
      <c r="D50">
        <v>10336.896551724139</v>
      </c>
      <c r="E50">
        <v>1060434.8608867</v>
      </c>
      <c r="F50">
        <v>67.906945497355252</v>
      </c>
    </row>
    <row r="51" spans="1:6" x14ac:dyDescent="0.25">
      <c r="A51" t="s">
        <v>57</v>
      </c>
      <c r="B51" t="s">
        <v>97</v>
      </c>
      <c r="C51">
        <v>7450.3846153846152</v>
      </c>
      <c r="D51">
        <v>8803.8461538461543</v>
      </c>
      <c r="E51">
        <v>905805.32769230765</v>
      </c>
      <c r="F51">
        <v>58.004951824558638</v>
      </c>
    </row>
    <row r="52" spans="1:6" x14ac:dyDescent="0.25">
      <c r="A52" t="s">
        <v>58</v>
      </c>
      <c r="B52" t="s">
        <v>97</v>
      </c>
      <c r="C52">
        <v>6938.6551724137926</v>
      </c>
      <c r="D52">
        <v>3142.7586206896549</v>
      </c>
      <c r="E52">
        <v>337950.55351724138</v>
      </c>
      <c r="F52">
        <v>21.641300814372531</v>
      </c>
    </row>
    <row r="53" spans="1:6" x14ac:dyDescent="0.25">
      <c r="A53" t="s">
        <v>59</v>
      </c>
      <c r="B53" t="s">
        <v>97</v>
      </c>
      <c r="C53">
        <v>7494.2307692307704</v>
      </c>
      <c r="D53">
        <v>835.71428571428578</v>
      </c>
      <c r="E53">
        <v>109141.743956044</v>
      </c>
      <c r="F53">
        <v>6.9890973332507667</v>
      </c>
    </row>
    <row r="54" spans="1:6" x14ac:dyDescent="0.25">
      <c r="A54" t="s">
        <v>60</v>
      </c>
      <c r="B54" t="s">
        <v>97</v>
      </c>
      <c r="C54">
        <v>8328.6666666666679</v>
      </c>
      <c r="D54">
        <v>723.33333333333326</v>
      </c>
      <c r="E54">
        <v>100750.74400000001</v>
      </c>
      <c r="F54">
        <v>6.4517638319672139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55"/>
  <sheetViews>
    <sheetView workbookViewId="0"/>
  </sheetViews>
  <sheetFormatPr defaultRowHeight="15" x14ac:dyDescent="0.25"/>
  <sheetData>
    <row r="1" spans="1:7" x14ac:dyDescent="0.25">
      <c r="A1" s="1" t="s">
        <v>0</v>
      </c>
      <c r="B1" s="1" t="s">
        <v>1</v>
      </c>
      <c r="C1" s="1" t="s">
        <v>3</v>
      </c>
      <c r="D1" s="1" t="s">
        <v>67</v>
      </c>
      <c r="E1" s="1" t="s">
        <v>71</v>
      </c>
      <c r="F1" s="1" t="s">
        <v>4</v>
      </c>
      <c r="G1" s="1" t="s">
        <v>5</v>
      </c>
    </row>
    <row r="2" spans="1:7" x14ac:dyDescent="0.25">
      <c r="A2" t="s">
        <v>6</v>
      </c>
      <c r="B2" t="s">
        <v>98</v>
      </c>
      <c r="C2">
        <v>53831.5</v>
      </c>
      <c r="D2">
        <v>1119372.8</v>
      </c>
      <c r="E2">
        <v>6659.2592592592591</v>
      </c>
      <c r="F2">
        <v>112127612.3372592</v>
      </c>
      <c r="G2">
        <v>2109.128761305029</v>
      </c>
    </row>
    <row r="3" spans="1:7" x14ac:dyDescent="0.25">
      <c r="A3" t="s">
        <v>7</v>
      </c>
      <c r="B3" t="s">
        <v>98</v>
      </c>
      <c r="C3">
        <v>51373</v>
      </c>
      <c r="D3">
        <v>962463.99999999988</v>
      </c>
      <c r="E3">
        <v>5600</v>
      </c>
      <c r="F3">
        <v>96427284.675999984</v>
      </c>
      <c r="G3">
        <v>1813.804425559129</v>
      </c>
    </row>
    <row r="4" spans="1:7" x14ac:dyDescent="0.25">
      <c r="A4" t="s">
        <v>8</v>
      </c>
      <c r="B4" t="s">
        <v>98</v>
      </c>
      <c r="C4">
        <v>52550.53571428571</v>
      </c>
      <c r="D4">
        <v>1073264.2857142859</v>
      </c>
      <c r="E4">
        <v>4982.1428571428578</v>
      </c>
      <c r="F4">
        <v>107510713.14214291</v>
      </c>
      <c r="G4">
        <v>2022.284542673342</v>
      </c>
    </row>
    <row r="5" spans="1:7" x14ac:dyDescent="0.25">
      <c r="A5" t="s">
        <v>9</v>
      </c>
      <c r="B5" t="s">
        <v>98</v>
      </c>
      <c r="C5">
        <v>52322</v>
      </c>
      <c r="D5">
        <v>896325.51724137936</v>
      </c>
      <c r="E5">
        <v>5379.310344827587</v>
      </c>
      <c r="F5">
        <v>89816453.698482767</v>
      </c>
      <c r="G5">
        <v>1689.45420120164</v>
      </c>
    </row>
    <row r="6" spans="1:7" x14ac:dyDescent="0.25">
      <c r="A6" t="s">
        <v>10</v>
      </c>
      <c r="B6" t="s">
        <v>98</v>
      </c>
      <c r="C6">
        <v>44847.814814814818</v>
      </c>
      <c r="D6">
        <v>242561.10344827591</v>
      </c>
      <c r="E6">
        <v>2993.1034482758619</v>
      </c>
      <c r="F6">
        <v>24412124.19242401</v>
      </c>
      <c r="G6">
        <v>459.19387905919541</v>
      </c>
    </row>
    <row r="7" spans="1:7" x14ac:dyDescent="0.25">
      <c r="A7" t="s">
        <v>11</v>
      </c>
      <c r="B7" t="s">
        <v>98</v>
      </c>
      <c r="C7">
        <v>44221.25</v>
      </c>
      <c r="D7">
        <v>86901.42857142858</v>
      </c>
      <c r="E7">
        <v>2538.461538461539</v>
      </c>
      <c r="F7">
        <v>8843564.2236813195</v>
      </c>
      <c r="G7">
        <v>166.3481034494163</v>
      </c>
    </row>
    <row r="8" spans="1:7" x14ac:dyDescent="0.25">
      <c r="A8" t="s">
        <v>12</v>
      </c>
      <c r="B8" t="s">
        <v>98</v>
      </c>
      <c r="C8">
        <v>50389.285714287311</v>
      </c>
      <c r="D8">
        <v>49242.285714298487</v>
      </c>
      <c r="E8">
        <v>3085.7142857140861</v>
      </c>
      <c r="F8">
        <v>5099242.5285727102</v>
      </c>
      <c r="G8">
        <v>95.917132753469716</v>
      </c>
    </row>
    <row r="9" spans="1:7" x14ac:dyDescent="0.25">
      <c r="A9" t="s">
        <v>13</v>
      </c>
      <c r="B9" t="s">
        <v>98</v>
      </c>
      <c r="C9">
        <v>49963.357142857283</v>
      </c>
      <c r="D9">
        <v>51626.857142858207</v>
      </c>
      <c r="E9">
        <v>3207.142857142841</v>
      </c>
      <c r="F9">
        <v>5336367.8317143926</v>
      </c>
      <c r="G9">
        <v>100.37747741313309</v>
      </c>
    </row>
    <row r="10" spans="1:7" x14ac:dyDescent="0.25">
      <c r="A10" t="s">
        <v>14</v>
      </c>
      <c r="B10" t="s">
        <v>98</v>
      </c>
      <c r="C10">
        <v>48616.666666666672</v>
      </c>
      <c r="D10">
        <v>69775.714285714275</v>
      </c>
      <c r="E10">
        <v>5571.4285714285716</v>
      </c>
      <c r="F10">
        <v>7149022.9238095218</v>
      </c>
      <c r="G10">
        <v>134.47365505726771</v>
      </c>
    </row>
    <row r="11" spans="1:7" x14ac:dyDescent="0.25">
      <c r="A11" t="s">
        <v>15</v>
      </c>
      <c r="B11" t="s">
        <v>98</v>
      </c>
      <c r="C11">
        <v>52426.8125</v>
      </c>
      <c r="D11">
        <v>161025.48148148149</v>
      </c>
      <c r="E11">
        <v>3576.9230769230771</v>
      </c>
      <c r="F11">
        <v>16285005.35547507</v>
      </c>
      <c r="G11">
        <v>306.32216683548847</v>
      </c>
    </row>
    <row r="12" spans="1:7" x14ac:dyDescent="0.25">
      <c r="A12" t="s">
        <v>16</v>
      </c>
      <c r="B12" t="s">
        <v>98</v>
      </c>
      <c r="C12">
        <v>54691.363636363632</v>
      </c>
      <c r="D12">
        <v>670609.09090909094</v>
      </c>
      <c r="E12">
        <v>2347.826086956522</v>
      </c>
      <c r="F12">
        <v>67249863.849723324</v>
      </c>
      <c r="G12">
        <v>1264.9749609638909</v>
      </c>
    </row>
    <row r="13" spans="1:7" x14ac:dyDescent="0.25">
      <c r="A13" t="s">
        <v>17</v>
      </c>
      <c r="B13" t="s">
        <v>98</v>
      </c>
      <c r="C13">
        <v>59935.916666666672</v>
      </c>
      <c r="D13">
        <v>233052.36363636359</v>
      </c>
      <c r="E13">
        <v>1860</v>
      </c>
      <c r="F13">
        <v>23511597.711303029</v>
      </c>
      <c r="G13">
        <v>442.25490870159751</v>
      </c>
    </row>
    <row r="14" spans="1:7" x14ac:dyDescent="0.25">
      <c r="A14" t="s">
        <v>18</v>
      </c>
      <c r="B14" t="s">
        <v>98</v>
      </c>
      <c r="C14">
        <v>60191.666666666672</v>
      </c>
      <c r="D14">
        <v>0</v>
      </c>
      <c r="E14">
        <v>1808.333333333333</v>
      </c>
      <c r="F14">
        <v>207182.3</v>
      </c>
      <c r="G14">
        <v>3.897114534544702</v>
      </c>
    </row>
    <row r="15" spans="1:7" x14ac:dyDescent="0.25">
      <c r="A15" t="s">
        <v>19</v>
      </c>
      <c r="B15" t="s">
        <v>98</v>
      </c>
      <c r="C15">
        <v>53529</v>
      </c>
      <c r="D15">
        <v>449520</v>
      </c>
      <c r="E15">
        <v>2333.333333333333</v>
      </c>
      <c r="F15">
        <v>45136974.281333327</v>
      </c>
      <c r="G15">
        <v>849.0298568804119</v>
      </c>
    </row>
    <row r="16" spans="1:7" x14ac:dyDescent="0.25">
      <c r="A16" t="s">
        <v>20</v>
      </c>
      <c r="B16" t="s">
        <v>98</v>
      </c>
      <c r="C16">
        <v>54342</v>
      </c>
      <c r="D16">
        <v>815649.03703703708</v>
      </c>
      <c r="E16">
        <v>4030</v>
      </c>
      <c r="F16">
        <v>81754348.607703701</v>
      </c>
      <c r="G16">
        <v>1537.8054023983541</v>
      </c>
    </row>
    <row r="17" spans="1:7" x14ac:dyDescent="0.25">
      <c r="A17" t="s">
        <v>21</v>
      </c>
      <c r="B17" t="s">
        <v>98</v>
      </c>
      <c r="C17">
        <v>47538.260869565223</v>
      </c>
      <c r="D17">
        <v>590723.07692307688</v>
      </c>
      <c r="E17">
        <v>4320</v>
      </c>
      <c r="F17">
        <v>59238828.238394648</v>
      </c>
      <c r="G17">
        <v>1114.2867828827309</v>
      </c>
    </row>
    <row r="18" spans="1:7" x14ac:dyDescent="0.25">
      <c r="A18" t="s">
        <v>22</v>
      </c>
      <c r="B18" t="s">
        <v>98</v>
      </c>
      <c r="C18">
        <v>47668.210526315786</v>
      </c>
      <c r="D18">
        <v>387835.25925925933</v>
      </c>
      <c r="E18">
        <v>2411.1111111111109</v>
      </c>
      <c r="F18">
        <v>38948580.971352823</v>
      </c>
      <c r="G18">
        <v>732.62571659524144</v>
      </c>
    </row>
    <row r="19" spans="1:7" x14ac:dyDescent="0.25">
      <c r="A19" t="s">
        <v>23</v>
      </c>
      <c r="B19" t="s">
        <v>98</v>
      </c>
      <c r="C19">
        <v>43106.666666666657</v>
      </c>
      <c r="D19">
        <v>131031.42857142859</v>
      </c>
      <c r="E19">
        <v>2785.7142857142858</v>
      </c>
      <c r="F19">
        <v>13253008.51809524</v>
      </c>
      <c r="G19">
        <v>249.29007990698869</v>
      </c>
    </row>
    <row r="20" spans="1:7" x14ac:dyDescent="0.25">
      <c r="A20" t="s">
        <v>24</v>
      </c>
      <c r="B20" t="s">
        <v>98</v>
      </c>
      <c r="C20">
        <v>47524</v>
      </c>
      <c r="D20">
        <v>45988</v>
      </c>
      <c r="E20">
        <v>3420.689655172413</v>
      </c>
      <c r="F20">
        <v>4764372.5776551729</v>
      </c>
      <c r="G20">
        <v>89.61820396996356</v>
      </c>
    </row>
    <row r="21" spans="1:7" x14ac:dyDescent="0.25">
      <c r="A21" t="s">
        <v>25</v>
      </c>
      <c r="B21" t="s">
        <v>98</v>
      </c>
      <c r="C21">
        <v>47700.142857142862</v>
      </c>
      <c r="D21">
        <v>44689.599999999999</v>
      </c>
      <c r="E21">
        <v>3968</v>
      </c>
      <c r="F21">
        <v>4635680.8874285705</v>
      </c>
      <c r="G21">
        <v>87.197503666620989</v>
      </c>
    </row>
    <row r="22" spans="1:7" x14ac:dyDescent="0.25">
      <c r="A22" t="s">
        <v>26</v>
      </c>
      <c r="B22" t="s">
        <v>98</v>
      </c>
      <c r="C22">
        <v>44686.666666666672</v>
      </c>
      <c r="D22">
        <v>70097.142857142855</v>
      </c>
      <c r="E22">
        <v>6120</v>
      </c>
      <c r="F22">
        <v>7168305.1923809517</v>
      </c>
      <c r="G22">
        <v>134.83635596901891</v>
      </c>
    </row>
    <row r="23" spans="1:7" x14ac:dyDescent="0.25">
      <c r="A23" t="s">
        <v>27</v>
      </c>
      <c r="B23" t="s">
        <v>98</v>
      </c>
      <c r="C23">
        <v>48667.78571428571</v>
      </c>
      <c r="D23">
        <v>535440.55172413785</v>
      </c>
      <c r="E23">
        <v>6915.3846153846152</v>
      </c>
      <c r="F23">
        <v>53717025.041886307</v>
      </c>
      <c r="G23">
        <v>1010.4212524102541</v>
      </c>
    </row>
    <row r="24" spans="1:7" x14ac:dyDescent="0.25">
      <c r="A24" t="s">
        <v>28</v>
      </c>
      <c r="B24" t="s">
        <v>98</v>
      </c>
      <c r="C24">
        <v>50554.8</v>
      </c>
      <c r="D24">
        <v>875417.14285714284</v>
      </c>
      <c r="E24">
        <v>3777.7777777777778</v>
      </c>
      <c r="F24">
        <v>87717985.041092053</v>
      </c>
      <c r="G24">
        <v>1649.9818490508819</v>
      </c>
    </row>
    <row r="25" spans="1:7" x14ac:dyDescent="0.25">
      <c r="A25" t="s">
        <v>29</v>
      </c>
      <c r="B25" t="s">
        <v>98</v>
      </c>
      <c r="C25">
        <v>50244.111111111109</v>
      </c>
      <c r="D25">
        <v>406389.33333333337</v>
      </c>
      <c r="E25">
        <v>1262.962962962963</v>
      </c>
      <c r="F25">
        <v>40811629.203407407</v>
      </c>
      <c r="G25">
        <v>767.66979296517138</v>
      </c>
    </row>
    <row r="26" spans="1:7" x14ac:dyDescent="0.25">
      <c r="A26" t="s">
        <v>30</v>
      </c>
      <c r="B26" t="s">
        <v>98</v>
      </c>
      <c r="C26">
        <v>53260.296296296299</v>
      </c>
      <c r="D26">
        <v>1069872</v>
      </c>
      <c r="E26">
        <v>4917.2413793103451</v>
      </c>
      <c r="F26">
        <v>107173841.3723423</v>
      </c>
      <c r="G26">
        <v>2015.947959527158</v>
      </c>
    </row>
    <row r="27" spans="1:7" x14ac:dyDescent="0.25">
      <c r="A27" t="s">
        <v>31</v>
      </c>
      <c r="B27" t="s">
        <v>98</v>
      </c>
      <c r="C27">
        <v>50026.705882352937</v>
      </c>
      <c r="D27">
        <v>738856.2</v>
      </c>
      <c r="E27">
        <v>2537.5</v>
      </c>
      <c r="F27">
        <v>74058848.620470583</v>
      </c>
      <c r="G27">
        <v>1393.0524729693691</v>
      </c>
    </row>
    <row r="28" spans="1:7" x14ac:dyDescent="0.25">
      <c r="A28" t="s">
        <v>32</v>
      </c>
      <c r="B28" t="s">
        <v>98</v>
      </c>
      <c r="C28">
        <v>46674.241379310341</v>
      </c>
      <c r="D28">
        <v>896870.62068965519</v>
      </c>
      <c r="E28">
        <v>1882.1428571428571</v>
      </c>
      <c r="F28">
        <v>89848196.723408878</v>
      </c>
      <c r="G28">
        <v>1690.0512898709419</v>
      </c>
    </row>
    <row r="29" spans="1:7" x14ac:dyDescent="0.25">
      <c r="A29" t="s">
        <v>33</v>
      </c>
      <c r="B29" t="s">
        <v>98</v>
      </c>
      <c r="C29">
        <v>37096.666666666672</v>
      </c>
      <c r="D29">
        <v>582098.57142857136</v>
      </c>
      <c r="E29">
        <v>1500</v>
      </c>
      <c r="F29">
        <v>58337930.969523802</v>
      </c>
      <c r="G29">
        <v>1097.34083797987</v>
      </c>
    </row>
    <row r="30" spans="1:7" x14ac:dyDescent="0.25">
      <c r="A30" t="s">
        <v>34</v>
      </c>
      <c r="B30" t="s">
        <v>98</v>
      </c>
      <c r="C30">
        <v>34450.92</v>
      </c>
      <c r="D30">
        <v>312168</v>
      </c>
      <c r="E30">
        <v>1400</v>
      </c>
      <c r="F30">
        <v>31335746.539039999</v>
      </c>
      <c r="G30">
        <v>589.42773242744011</v>
      </c>
    </row>
    <row r="31" spans="1:7" x14ac:dyDescent="0.25">
      <c r="A31" t="s">
        <v>35</v>
      </c>
      <c r="B31" t="s">
        <v>98</v>
      </c>
      <c r="C31">
        <v>26317.5</v>
      </c>
      <c r="D31">
        <v>62485.714285714283</v>
      </c>
      <c r="E31">
        <v>642.85714285714278</v>
      </c>
      <c r="F31">
        <v>6339009.595714285</v>
      </c>
      <c r="G31">
        <v>119.23724386724381</v>
      </c>
    </row>
    <row r="32" spans="1:7" x14ac:dyDescent="0.25">
      <c r="A32" t="s">
        <v>37</v>
      </c>
      <c r="B32" t="s">
        <v>98</v>
      </c>
      <c r="C32">
        <v>40084.107142857138</v>
      </c>
      <c r="D32">
        <v>27416.400000000001</v>
      </c>
      <c r="E32">
        <v>962.06896551724139</v>
      </c>
      <c r="F32">
        <v>2879369.042536946</v>
      </c>
      <c r="G32">
        <v>54.161146709872391</v>
      </c>
    </row>
    <row r="33" spans="1:7" x14ac:dyDescent="0.25">
      <c r="A33" t="s">
        <v>38</v>
      </c>
      <c r="B33" t="s">
        <v>98</v>
      </c>
      <c r="C33">
        <v>39999</v>
      </c>
      <c r="D33">
        <v>0</v>
      </c>
      <c r="E33">
        <v>1300</v>
      </c>
      <c r="F33">
        <v>137776.58799999999</v>
      </c>
      <c r="G33">
        <v>2.5915879088839979</v>
      </c>
    </row>
    <row r="34" spans="1:7" x14ac:dyDescent="0.25">
      <c r="A34" t="s">
        <v>39</v>
      </c>
      <c r="B34" t="s">
        <v>98</v>
      </c>
      <c r="C34">
        <v>46571</v>
      </c>
      <c r="D34">
        <v>52040</v>
      </c>
      <c r="E34">
        <v>1400</v>
      </c>
      <c r="F34">
        <v>5364300.2520000003</v>
      </c>
      <c r="G34">
        <v>100.9028883245867</v>
      </c>
    </row>
    <row r="35" spans="1:7" x14ac:dyDescent="0.25">
      <c r="A35" t="s">
        <v>40</v>
      </c>
      <c r="B35" t="s">
        <v>98</v>
      </c>
      <c r="C35">
        <v>48007.894736842107</v>
      </c>
      <c r="D35">
        <v>44215.71428571429</v>
      </c>
      <c r="E35">
        <v>666.66666666666663</v>
      </c>
      <c r="F35">
        <v>4586041.0320802014</v>
      </c>
      <c r="G35">
        <v>86.263774280612481</v>
      </c>
    </row>
    <row r="36" spans="1:7" x14ac:dyDescent="0.25">
      <c r="A36" t="s">
        <v>41</v>
      </c>
      <c r="B36" t="s">
        <v>98</v>
      </c>
      <c r="C36">
        <v>53788</v>
      </c>
      <c r="D36">
        <v>134220</v>
      </c>
      <c r="E36">
        <v>800</v>
      </c>
      <c r="F36">
        <v>13606324.655999999</v>
      </c>
      <c r="G36">
        <v>255.9359828452119</v>
      </c>
    </row>
    <row r="37" spans="1:7" x14ac:dyDescent="0.25">
      <c r="A37" t="s">
        <v>42</v>
      </c>
      <c r="B37" t="s">
        <v>98</v>
      </c>
      <c r="C37">
        <v>54639</v>
      </c>
      <c r="D37">
        <v>140352</v>
      </c>
      <c r="E37">
        <v>1200</v>
      </c>
      <c r="F37">
        <v>14222828.267999999</v>
      </c>
      <c r="G37">
        <v>267.53246182495337</v>
      </c>
    </row>
    <row r="38" spans="1:7" x14ac:dyDescent="0.25">
      <c r="A38" t="s">
        <v>43</v>
      </c>
      <c r="B38" t="s">
        <v>98</v>
      </c>
      <c r="C38">
        <v>51589.440000000002</v>
      </c>
      <c r="D38">
        <v>135425.23076923081</v>
      </c>
      <c r="E38">
        <v>1344</v>
      </c>
      <c r="F38">
        <v>13719890.24620308</v>
      </c>
      <c r="G38">
        <v>258.0721600775554</v>
      </c>
    </row>
    <row r="39" spans="1:7" x14ac:dyDescent="0.25">
      <c r="A39" t="s">
        <v>44</v>
      </c>
      <c r="B39" t="s">
        <v>98</v>
      </c>
      <c r="C39">
        <v>52516.137931034493</v>
      </c>
      <c r="D39">
        <v>81181.517241379319</v>
      </c>
      <c r="E39">
        <v>2296.296296296297</v>
      </c>
      <c r="F39">
        <v>8299633.0830549188</v>
      </c>
      <c r="G39">
        <v>156.1167180756338</v>
      </c>
    </row>
    <row r="40" spans="1:7" x14ac:dyDescent="0.25">
      <c r="A40" t="s">
        <v>45</v>
      </c>
      <c r="B40" t="s">
        <v>98</v>
      </c>
      <c r="C40">
        <v>48020</v>
      </c>
      <c r="D40">
        <v>54384</v>
      </c>
      <c r="E40">
        <v>2300</v>
      </c>
      <c r="F40">
        <v>5604544.2400000002</v>
      </c>
      <c r="G40">
        <v>105.4218956793259</v>
      </c>
    </row>
    <row r="41" spans="1:7" x14ac:dyDescent="0.25">
      <c r="A41" t="s">
        <v>46</v>
      </c>
      <c r="B41" t="s">
        <v>98</v>
      </c>
      <c r="C41">
        <v>45276</v>
      </c>
      <c r="D41">
        <v>27056</v>
      </c>
      <c r="E41">
        <v>1600</v>
      </c>
      <c r="F41">
        <v>2861681.7119999998</v>
      </c>
      <c r="G41">
        <v>53.828446701653412</v>
      </c>
    </row>
    <row r="42" spans="1:7" x14ac:dyDescent="0.25">
      <c r="A42" t="s">
        <v>47</v>
      </c>
      <c r="B42" t="s">
        <v>98</v>
      </c>
      <c r="C42">
        <v>41016</v>
      </c>
      <c r="D42">
        <v>4984</v>
      </c>
      <c r="E42">
        <v>1900</v>
      </c>
      <c r="F42">
        <v>640246.59199999995</v>
      </c>
      <c r="G42">
        <v>12.043086206572241</v>
      </c>
    </row>
    <row r="43" spans="1:7" x14ac:dyDescent="0.25">
      <c r="A43" t="s">
        <v>48</v>
      </c>
      <c r="B43" t="s">
        <v>98</v>
      </c>
      <c r="C43">
        <v>41416</v>
      </c>
      <c r="D43">
        <v>4468</v>
      </c>
      <c r="E43">
        <v>1600</v>
      </c>
      <c r="F43">
        <v>589711.39199999999</v>
      </c>
      <c r="G43">
        <v>11.09251532080582</v>
      </c>
    </row>
    <row r="44" spans="1:7" x14ac:dyDescent="0.25">
      <c r="A44" t="s">
        <v>49</v>
      </c>
      <c r="B44" t="s">
        <v>98</v>
      </c>
      <c r="C44">
        <v>44951</v>
      </c>
      <c r="D44">
        <v>4508</v>
      </c>
      <c r="E44">
        <v>2000</v>
      </c>
      <c r="F44">
        <v>606172.81200000003</v>
      </c>
      <c r="G44">
        <v>11.40215586027877</v>
      </c>
    </row>
    <row r="45" spans="1:7" x14ac:dyDescent="0.25">
      <c r="A45" t="s">
        <v>50</v>
      </c>
      <c r="B45" t="s">
        <v>98</v>
      </c>
      <c r="C45">
        <v>42073</v>
      </c>
      <c r="D45">
        <v>6372</v>
      </c>
      <c r="E45">
        <v>4434.782608695652</v>
      </c>
      <c r="F45">
        <v>785187.85860869568</v>
      </c>
      <c r="G45">
        <v>14.769442255115321</v>
      </c>
    </row>
    <row r="46" spans="1:7" x14ac:dyDescent="0.25">
      <c r="A46" t="s">
        <v>51</v>
      </c>
      <c r="B46" t="s">
        <v>98</v>
      </c>
      <c r="C46">
        <v>45141.53571428571</v>
      </c>
      <c r="D46">
        <v>27369.793103448279</v>
      </c>
      <c r="E46">
        <v>3875</v>
      </c>
      <c r="F46">
        <v>2894877.2302019699</v>
      </c>
      <c r="G46">
        <v>54.452856877940867</v>
      </c>
    </row>
    <row r="47" spans="1:7" x14ac:dyDescent="0.25">
      <c r="A47" t="s">
        <v>52</v>
      </c>
      <c r="B47" t="s">
        <v>98</v>
      </c>
      <c r="C47">
        <v>47965</v>
      </c>
      <c r="D47">
        <v>62760</v>
      </c>
      <c r="E47">
        <v>3724.1379310344828</v>
      </c>
      <c r="F47">
        <v>6443380.717931035</v>
      </c>
      <c r="G47">
        <v>121.2004724701585</v>
      </c>
    </row>
    <row r="48" spans="1:7" x14ac:dyDescent="0.25">
      <c r="A48" t="s">
        <v>53</v>
      </c>
      <c r="B48" t="s">
        <v>98</v>
      </c>
      <c r="C48">
        <v>48867.809523809519</v>
      </c>
      <c r="D48">
        <v>61140.266666666663</v>
      </c>
      <c r="E48">
        <v>2273.333333333333</v>
      </c>
      <c r="F48">
        <v>6283036.9660952371</v>
      </c>
      <c r="G48">
        <v>118.1843945242977</v>
      </c>
    </row>
    <row r="49" spans="1:7" x14ac:dyDescent="0.25">
      <c r="A49" t="s">
        <v>54</v>
      </c>
      <c r="B49" t="s">
        <v>98</v>
      </c>
      <c r="C49">
        <v>51526.428571428572</v>
      </c>
      <c r="D49">
        <v>86955</v>
      </c>
      <c r="E49">
        <v>2790</v>
      </c>
      <c r="F49">
        <v>8874098.1742857136</v>
      </c>
      <c r="G49">
        <v>166.92244934043819</v>
      </c>
    </row>
    <row r="50" spans="1:7" x14ac:dyDescent="0.25">
      <c r="A50" t="s">
        <v>55</v>
      </c>
      <c r="B50" t="s">
        <v>98</v>
      </c>
      <c r="C50">
        <v>44296</v>
      </c>
      <c r="D50">
        <v>106000</v>
      </c>
      <c r="E50">
        <v>3500</v>
      </c>
      <c r="F50">
        <v>10754637.952</v>
      </c>
      <c r="G50">
        <v>202.2955429904257</v>
      </c>
    </row>
    <row r="51" spans="1:7" x14ac:dyDescent="0.25">
      <c r="A51" t="s">
        <v>56</v>
      </c>
      <c r="B51" t="s">
        <v>98</v>
      </c>
      <c r="C51">
        <v>46305.142857142862</v>
      </c>
      <c r="D51">
        <v>80091.172413793101</v>
      </c>
      <c r="E51">
        <v>3420.689655172413</v>
      </c>
      <c r="F51">
        <v>8170531.0784630543</v>
      </c>
      <c r="G51">
        <v>153.68829972844</v>
      </c>
    </row>
    <row r="52" spans="1:7" x14ac:dyDescent="0.25">
      <c r="A52" t="s">
        <v>57</v>
      </c>
      <c r="B52" t="s">
        <v>98</v>
      </c>
      <c r="C52">
        <v>46110</v>
      </c>
      <c r="D52">
        <v>60295.384615384617</v>
      </c>
      <c r="E52">
        <v>3923.0769230769229</v>
      </c>
      <c r="F52">
        <v>6190788.8584615393</v>
      </c>
      <c r="G52">
        <v>116.44920073098849</v>
      </c>
    </row>
    <row r="53" spans="1:7" x14ac:dyDescent="0.25">
      <c r="A53" t="s">
        <v>58</v>
      </c>
      <c r="B53" t="s">
        <v>98</v>
      </c>
      <c r="C53">
        <v>48492.551724137928</v>
      </c>
      <c r="D53">
        <v>31791.03448275862</v>
      </c>
      <c r="E53">
        <v>1771.428571428572</v>
      </c>
      <c r="F53">
        <v>3346331.4633300491</v>
      </c>
      <c r="G53">
        <v>62.944744715874748</v>
      </c>
    </row>
    <row r="54" spans="1:7" x14ac:dyDescent="0.25">
      <c r="A54" t="s">
        <v>59</v>
      </c>
      <c r="B54" t="s">
        <v>98</v>
      </c>
      <c r="C54">
        <v>45867.692307692298</v>
      </c>
      <c r="D54">
        <v>6428.5714285714284</v>
      </c>
      <c r="E54">
        <v>1392.8571428571429</v>
      </c>
      <c r="F54">
        <v>800750.5661538461</v>
      </c>
      <c r="G54">
        <v>15.06217794620029</v>
      </c>
    </row>
    <row r="55" spans="1:7" x14ac:dyDescent="0.25">
      <c r="A55" t="s">
        <v>60</v>
      </c>
      <c r="B55" t="s">
        <v>98</v>
      </c>
      <c r="C55">
        <v>61090.666666666672</v>
      </c>
      <c r="D55">
        <v>4670.6666666666661</v>
      </c>
      <c r="E55">
        <v>2066.666666666667</v>
      </c>
      <c r="F55">
        <v>677574.68799999997</v>
      </c>
      <c r="G55">
        <v>12.745230479845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56"/>
  <sheetViews>
    <sheetView workbookViewId="0"/>
  </sheetViews>
  <sheetFormatPr defaultRowHeight="15" x14ac:dyDescent="0.25"/>
  <sheetData>
    <row r="1" spans="1:9" x14ac:dyDescent="0.25">
      <c r="A1" s="1" t="s">
        <v>0</v>
      </c>
      <c r="B1" s="1" t="s">
        <v>1</v>
      </c>
      <c r="C1" s="1" t="s">
        <v>2</v>
      </c>
      <c r="D1" s="1" t="s">
        <v>62</v>
      </c>
      <c r="E1" s="1" t="s">
        <v>63</v>
      </c>
      <c r="F1" s="1" t="s">
        <v>75</v>
      </c>
      <c r="G1" s="1" t="s">
        <v>71</v>
      </c>
      <c r="H1" s="1" t="s">
        <v>4</v>
      </c>
      <c r="I1" s="1" t="s">
        <v>5</v>
      </c>
    </row>
    <row r="2" spans="1:9" x14ac:dyDescent="0.25">
      <c r="A2" t="s">
        <v>6</v>
      </c>
      <c r="B2" t="s">
        <v>99</v>
      </c>
      <c r="C2">
        <v>1012942.222222222</v>
      </c>
      <c r="D2">
        <v>28500.071428571431</v>
      </c>
      <c r="E2">
        <v>56553.538461538461</v>
      </c>
      <c r="F2">
        <v>0</v>
      </c>
      <c r="G2">
        <v>145810.71428571429</v>
      </c>
      <c r="H2">
        <v>924239320.29789758</v>
      </c>
      <c r="I2">
        <v>7486.5076894867516</v>
      </c>
    </row>
    <row r="3" spans="1:9" x14ac:dyDescent="0.25">
      <c r="A3" t="s">
        <v>7</v>
      </c>
      <c r="B3" t="s">
        <v>99</v>
      </c>
      <c r="C3">
        <v>739400</v>
      </c>
      <c r="D3">
        <v>27499</v>
      </c>
      <c r="E3">
        <v>48551</v>
      </c>
      <c r="F3">
        <v>0</v>
      </c>
      <c r="G3">
        <v>142385.1851851852</v>
      </c>
      <c r="H3">
        <v>674734667.78518522</v>
      </c>
      <c r="I3">
        <v>5465.474328779831</v>
      </c>
    </row>
    <row r="4" spans="1:9" x14ac:dyDescent="0.25">
      <c r="A4" t="s">
        <v>8</v>
      </c>
      <c r="B4" t="s">
        <v>99</v>
      </c>
      <c r="C4">
        <v>665614.2857142858</v>
      </c>
      <c r="D4">
        <v>29877.357142857141</v>
      </c>
      <c r="E4">
        <v>54232.28571428571</v>
      </c>
      <c r="F4">
        <v>0</v>
      </c>
      <c r="G4">
        <v>147028.57142857139</v>
      </c>
      <c r="H4">
        <v>607474239.2442857</v>
      </c>
      <c r="I4">
        <v>4920.6525446262231</v>
      </c>
    </row>
    <row r="5" spans="1:9" x14ac:dyDescent="0.25">
      <c r="A5" t="s">
        <v>9</v>
      </c>
      <c r="B5" t="s">
        <v>99</v>
      </c>
      <c r="C5">
        <v>609532</v>
      </c>
      <c r="D5">
        <v>29388</v>
      </c>
      <c r="E5">
        <v>51771</v>
      </c>
      <c r="F5">
        <v>0</v>
      </c>
      <c r="G5">
        <v>142965.5172413793</v>
      </c>
      <c r="H5">
        <v>556313064.02524126</v>
      </c>
      <c r="I5">
        <v>4506.2376595755604</v>
      </c>
    </row>
    <row r="6" spans="1:9" x14ac:dyDescent="0.25">
      <c r="A6" t="s">
        <v>10</v>
      </c>
      <c r="B6" t="s">
        <v>99</v>
      </c>
      <c r="C6">
        <v>171385.10344827591</v>
      </c>
      <c r="D6">
        <v>29198.555555555551</v>
      </c>
      <c r="E6">
        <v>55462.1</v>
      </c>
      <c r="F6">
        <v>0</v>
      </c>
      <c r="G6">
        <v>121220.68965517241</v>
      </c>
      <c r="H6">
        <v>156713297.19123831</v>
      </c>
      <c r="I6">
        <v>1269.406395833576</v>
      </c>
    </row>
    <row r="7" spans="1:9" x14ac:dyDescent="0.25">
      <c r="A7" t="s">
        <v>11</v>
      </c>
      <c r="B7" t="s">
        <v>99</v>
      </c>
      <c r="C7">
        <v>47665.71428571429</v>
      </c>
      <c r="D7">
        <v>27802.5</v>
      </c>
      <c r="E7">
        <v>54003.333333333343</v>
      </c>
      <c r="F7">
        <v>0</v>
      </c>
      <c r="G7">
        <v>128464.2857142857</v>
      </c>
      <c r="H7">
        <v>43878717.217619047</v>
      </c>
      <c r="I7">
        <v>355.42564208222541</v>
      </c>
    </row>
    <row r="8" spans="1:9" x14ac:dyDescent="0.25">
      <c r="A8" t="s">
        <v>12</v>
      </c>
      <c r="B8" t="s">
        <v>99</v>
      </c>
      <c r="C8">
        <v>65980.571428596973</v>
      </c>
      <c r="D8">
        <v>29517.857142856341</v>
      </c>
      <c r="E8">
        <v>53503.857142861933</v>
      </c>
      <c r="F8">
        <v>0</v>
      </c>
      <c r="G8">
        <v>152542.85714285079</v>
      </c>
      <c r="H8">
        <v>60610094.089166157</v>
      </c>
      <c r="I8">
        <v>490.952857656829</v>
      </c>
    </row>
    <row r="9" spans="1:9" x14ac:dyDescent="0.25">
      <c r="A9" t="s">
        <v>13</v>
      </c>
      <c r="B9" t="s">
        <v>99</v>
      </c>
      <c r="C9">
        <v>72327.714285716414</v>
      </c>
      <c r="D9">
        <v>31585.571428571358</v>
      </c>
      <c r="E9">
        <v>53086.071428571828</v>
      </c>
      <c r="F9">
        <v>0</v>
      </c>
      <c r="G9">
        <v>172886.50793650729</v>
      </c>
      <c r="H9">
        <v>66424661.581938453</v>
      </c>
      <c r="I9">
        <v>538.05191878706603</v>
      </c>
    </row>
    <row r="10" spans="1:9" x14ac:dyDescent="0.25">
      <c r="A10" t="s">
        <v>14</v>
      </c>
      <c r="B10" t="s">
        <v>99</v>
      </c>
      <c r="C10">
        <v>69107.142857142855</v>
      </c>
      <c r="D10">
        <v>33258.888888888891</v>
      </c>
      <c r="E10">
        <v>49688.888888888891</v>
      </c>
      <c r="F10">
        <v>0</v>
      </c>
      <c r="G10">
        <v>164250</v>
      </c>
      <c r="H10">
        <v>63472982.103492059</v>
      </c>
      <c r="I10">
        <v>514.14277466499311</v>
      </c>
    </row>
    <row r="11" spans="1:9" x14ac:dyDescent="0.25">
      <c r="A11" t="s">
        <v>15</v>
      </c>
      <c r="B11" t="s">
        <v>99</v>
      </c>
      <c r="C11">
        <v>149883.85185185191</v>
      </c>
      <c r="D11">
        <v>35376.8125</v>
      </c>
      <c r="E11">
        <v>48472.375</v>
      </c>
      <c r="F11">
        <v>0</v>
      </c>
      <c r="G11">
        <v>87473.913043478256</v>
      </c>
      <c r="H11">
        <v>137067640.22968239</v>
      </c>
      <c r="I11">
        <v>1110.2729780297309</v>
      </c>
    </row>
    <row r="12" spans="1:9" x14ac:dyDescent="0.25">
      <c r="A12" t="s">
        <v>16</v>
      </c>
      <c r="B12" t="s">
        <v>99</v>
      </c>
      <c r="C12">
        <v>511757.14285714278</v>
      </c>
      <c r="D12">
        <v>32165.454545454551</v>
      </c>
      <c r="E12">
        <v>51570</v>
      </c>
      <c r="F12">
        <v>0</v>
      </c>
      <c r="G12">
        <v>109392.8571428571</v>
      </c>
      <c r="H12">
        <v>467117612.51376623</v>
      </c>
      <c r="I12">
        <v>3783.738173844235</v>
      </c>
    </row>
    <row r="13" spans="1:9" x14ac:dyDescent="0.25">
      <c r="A13" t="s">
        <v>17</v>
      </c>
      <c r="B13" t="s">
        <v>99</v>
      </c>
      <c r="C13">
        <v>317592.93333333329</v>
      </c>
      <c r="D13">
        <v>34854.333333333328</v>
      </c>
      <c r="E13">
        <v>52457.166666666672</v>
      </c>
      <c r="F13">
        <v>0</v>
      </c>
      <c r="G13">
        <v>62213.793103448283</v>
      </c>
      <c r="H13">
        <v>290004875.83110338</v>
      </c>
      <c r="I13">
        <v>2349.0925837243299</v>
      </c>
    </row>
    <row r="14" spans="1:9" x14ac:dyDescent="0.25">
      <c r="A14" t="s">
        <v>18</v>
      </c>
      <c r="B14" t="s">
        <v>99</v>
      </c>
      <c r="C14">
        <v>520844.28571428568</v>
      </c>
      <c r="D14">
        <v>31502.2</v>
      </c>
      <c r="E14">
        <v>52044.866666666661</v>
      </c>
      <c r="F14">
        <v>0</v>
      </c>
      <c r="G14">
        <v>78996.551724137928</v>
      </c>
      <c r="H14">
        <v>475374047.7146194</v>
      </c>
      <c r="I14">
        <v>3850.6168104283329</v>
      </c>
    </row>
    <row r="15" spans="1:9" x14ac:dyDescent="0.25">
      <c r="A15" t="s">
        <v>19</v>
      </c>
      <c r="B15" t="s">
        <v>99</v>
      </c>
      <c r="C15">
        <v>502539.52000000002</v>
      </c>
      <c r="D15">
        <v>29100.75</v>
      </c>
      <c r="E15">
        <v>45879.75</v>
      </c>
      <c r="F15">
        <v>0</v>
      </c>
      <c r="G15">
        <v>92624</v>
      </c>
      <c r="H15">
        <v>458664499.70599997</v>
      </c>
      <c r="I15">
        <v>3715.2664126395262</v>
      </c>
    </row>
    <row r="16" spans="1:9" x14ac:dyDescent="0.25">
      <c r="A16" t="s">
        <v>20</v>
      </c>
      <c r="B16" t="s">
        <v>99</v>
      </c>
      <c r="C16">
        <v>671252</v>
      </c>
      <c r="D16">
        <v>30679</v>
      </c>
      <c r="E16">
        <v>46510</v>
      </c>
      <c r="F16">
        <v>0</v>
      </c>
      <c r="G16">
        <v>139400</v>
      </c>
      <c r="H16">
        <v>612584592.86800003</v>
      </c>
      <c r="I16">
        <v>4962.0473445007856</v>
      </c>
    </row>
    <row r="17" spans="1:9" x14ac:dyDescent="0.25">
      <c r="A17" t="s">
        <v>21</v>
      </c>
      <c r="B17" t="s">
        <v>99</v>
      </c>
      <c r="C17">
        <v>373338.46153846162</v>
      </c>
      <c r="D17">
        <v>28875</v>
      </c>
      <c r="E17">
        <v>44435</v>
      </c>
      <c r="F17">
        <v>0</v>
      </c>
      <c r="G17">
        <v>121730.76923076921</v>
      </c>
      <c r="H17">
        <v>340856541.41230768</v>
      </c>
      <c r="I17">
        <v>2761.0003840483719</v>
      </c>
    </row>
    <row r="18" spans="1:9" x14ac:dyDescent="0.25">
      <c r="A18" t="s">
        <v>22</v>
      </c>
      <c r="B18" t="s">
        <v>99</v>
      </c>
      <c r="C18">
        <v>278692.29629629629</v>
      </c>
      <c r="D18">
        <v>30151.57894736842</v>
      </c>
      <c r="E18">
        <v>45856.75</v>
      </c>
      <c r="F18">
        <v>0</v>
      </c>
      <c r="G18">
        <v>131316</v>
      </c>
      <c r="H18">
        <v>254558030.64059061</v>
      </c>
      <c r="I18">
        <v>2061.9666486350429</v>
      </c>
    </row>
    <row r="19" spans="1:9" x14ac:dyDescent="0.25">
      <c r="A19" t="s">
        <v>23</v>
      </c>
      <c r="B19" t="s">
        <v>99</v>
      </c>
      <c r="C19">
        <v>19007.142857142859</v>
      </c>
      <c r="D19">
        <v>29752.222222222219</v>
      </c>
      <c r="E19">
        <v>46230</v>
      </c>
      <c r="F19">
        <v>0</v>
      </c>
      <c r="G19">
        <v>112080</v>
      </c>
      <c r="H19">
        <v>17705845.627936509</v>
      </c>
      <c r="I19">
        <v>143.4205908916399</v>
      </c>
    </row>
    <row r="20" spans="1:9" x14ac:dyDescent="0.25">
      <c r="A20" t="s">
        <v>24</v>
      </c>
      <c r="B20" t="s">
        <v>99</v>
      </c>
      <c r="C20">
        <v>4669.2413793103451</v>
      </c>
      <c r="D20">
        <v>30213</v>
      </c>
      <c r="E20">
        <v>48862</v>
      </c>
      <c r="G20">
        <v>125600</v>
      </c>
    </row>
    <row r="21" spans="1:9" x14ac:dyDescent="0.25">
      <c r="A21" t="s">
        <v>25</v>
      </c>
      <c r="B21" t="s">
        <v>99</v>
      </c>
      <c r="C21">
        <v>3362.88</v>
      </c>
      <c r="D21">
        <v>30189.571428571431</v>
      </c>
      <c r="E21">
        <v>47493.476190476191</v>
      </c>
      <c r="F21">
        <v>0</v>
      </c>
      <c r="G21">
        <v>107384</v>
      </c>
      <c r="H21">
        <v>3439385.1184761911</v>
      </c>
      <c r="I21">
        <v>27.859649087726531</v>
      </c>
    </row>
    <row r="22" spans="1:9" x14ac:dyDescent="0.25">
      <c r="A22" t="s">
        <v>26</v>
      </c>
      <c r="B22" t="s">
        <v>99</v>
      </c>
      <c r="C22">
        <v>3878.571428571428</v>
      </c>
      <c r="D22">
        <v>30750</v>
      </c>
      <c r="E22">
        <v>46638.888888888891</v>
      </c>
      <c r="F22">
        <v>0</v>
      </c>
      <c r="G22">
        <v>133178.57142857139</v>
      </c>
      <c r="H22">
        <v>3934486.6031746031</v>
      </c>
      <c r="I22">
        <v>31.870061749109819</v>
      </c>
    </row>
    <row r="23" spans="1:9" x14ac:dyDescent="0.25">
      <c r="A23" t="s">
        <v>27</v>
      </c>
      <c r="B23" t="s">
        <v>99</v>
      </c>
      <c r="C23">
        <v>286888.96551724139</v>
      </c>
      <c r="D23">
        <v>31963.21428571429</v>
      </c>
      <c r="E23">
        <v>48435.28571428571</v>
      </c>
      <c r="F23">
        <v>0</v>
      </c>
      <c r="G23">
        <v>118868.96551724141</v>
      </c>
      <c r="H23">
        <v>262035925.1992414</v>
      </c>
      <c r="I23">
        <v>2122.5389634944299</v>
      </c>
    </row>
    <row r="24" spans="1:9" x14ac:dyDescent="0.25">
      <c r="A24" t="s">
        <v>28</v>
      </c>
      <c r="B24" t="s">
        <v>99</v>
      </c>
      <c r="C24">
        <v>587614.2857142858</v>
      </c>
      <c r="D24">
        <v>29562</v>
      </c>
      <c r="E24">
        <v>45812.399999999987</v>
      </c>
      <c r="F24">
        <v>0</v>
      </c>
      <c r="G24">
        <v>121730.76923076921</v>
      </c>
      <c r="H24">
        <v>536283136.79345948</v>
      </c>
      <c r="I24">
        <v>4343.9915822367802</v>
      </c>
    </row>
    <row r="25" spans="1:9" x14ac:dyDescent="0.25">
      <c r="A25" t="s">
        <v>29</v>
      </c>
      <c r="B25" t="s">
        <v>99</v>
      </c>
      <c r="C25">
        <v>245014.8148148148</v>
      </c>
      <c r="D25">
        <v>30569.444444444449</v>
      </c>
      <c r="E25">
        <v>48601.111111111109</v>
      </c>
      <c r="F25">
        <v>0</v>
      </c>
      <c r="G25">
        <v>54766.666666666672</v>
      </c>
      <c r="H25">
        <v>223778407.71333331</v>
      </c>
      <c r="I25">
        <v>1812.646068279143</v>
      </c>
    </row>
    <row r="26" spans="1:9" x14ac:dyDescent="0.25">
      <c r="A26" t="s">
        <v>30</v>
      </c>
      <c r="B26" t="s">
        <v>99</v>
      </c>
      <c r="C26">
        <v>707817.6551724138</v>
      </c>
      <c r="D26">
        <v>30709.518518518518</v>
      </c>
      <c r="E26">
        <v>52047.851851851847</v>
      </c>
      <c r="F26">
        <v>0</v>
      </c>
      <c r="G26">
        <v>131153.84615384621</v>
      </c>
      <c r="H26">
        <v>645943223.51109898</v>
      </c>
      <c r="I26">
        <v>5232.2583594788257</v>
      </c>
    </row>
    <row r="27" spans="1:9" x14ac:dyDescent="0.25">
      <c r="A27" t="s">
        <v>31</v>
      </c>
      <c r="B27" t="s">
        <v>99</v>
      </c>
      <c r="C27">
        <v>568316.48</v>
      </c>
      <c r="D27">
        <v>30936.176470588231</v>
      </c>
      <c r="E27">
        <v>51403.352941176468</v>
      </c>
      <c r="F27">
        <v>0</v>
      </c>
      <c r="G27">
        <v>110804.1666666667</v>
      </c>
      <c r="H27">
        <v>518696376.40101957</v>
      </c>
      <c r="I27">
        <v>4201.5356035528976</v>
      </c>
    </row>
    <row r="28" spans="1:9" x14ac:dyDescent="0.25">
      <c r="A28" t="s">
        <v>32</v>
      </c>
      <c r="B28" t="s">
        <v>99</v>
      </c>
      <c r="C28">
        <v>644812.82758620696</v>
      </c>
      <c r="D28">
        <v>27550.448275862069</v>
      </c>
      <c r="E28">
        <v>51967.758620689659</v>
      </c>
      <c r="F28">
        <v>0</v>
      </c>
      <c r="G28">
        <v>147089.6551724138</v>
      </c>
      <c r="H28">
        <v>588487704.53572416</v>
      </c>
      <c r="I28">
        <v>4766.8581377332785</v>
      </c>
    </row>
    <row r="29" spans="1:9" x14ac:dyDescent="0.25">
      <c r="A29" t="s">
        <v>33</v>
      </c>
      <c r="B29" t="s">
        <v>99</v>
      </c>
      <c r="C29">
        <v>436808.57142857142</v>
      </c>
      <c r="D29">
        <v>16464.444444444449</v>
      </c>
      <c r="E29">
        <v>51624.444444444453</v>
      </c>
      <c r="F29">
        <v>0</v>
      </c>
      <c r="G29">
        <v>62142.857142857138</v>
      </c>
      <c r="H29">
        <v>398663879.28888887</v>
      </c>
      <c r="I29">
        <v>3229.2504032991151</v>
      </c>
    </row>
    <row r="30" spans="1:9" x14ac:dyDescent="0.25">
      <c r="A30" t="s">
        <v>34</v>
      </c>
      <c r="B30" t="s">
        <v>99</v>
      </c>
      <c r="C30">
        <v>131268</v>
      </c>
      <c r="D30">
        <v>19247</v>
      </c>
      <c r="E30">
        <v>49472.678571428572</v>
      </c>
      <c r="F30">
        <v>0</v>
      </c>
      <c r="G30">
        <v>80200</v>
      </c>
      <c r="H30">
        <v>120031087.5432857</v>
      </c>
      <c r="I30">
        <v>972.2737824880985</v>
      </c>
    </row>
    <row r="31" spans="1:9" x14ac:dyDescent="0.25">
      <c r="A31" t="s">
        <v>35</v>
      </c>
      <c r="B31" t="s">
        <v>99</v>
      </c>
      <c r="C31">
        <v>16397.142857142859</v>
      </c>
      <c r="D31">
        <v>24427.5</v>
      </c>
      <c r="E31">
        <v>48195.6</v>
      </c>
      <c r="F31">
        <v>0</v>
      </c>
      <c r="G31">
        <v>136928.57142857139</v>
      </c>
      <c r="H31">
        <v>15338912.874342861</v>
      </c>
      <c r="I31">
        <v>124.2480022870288</v>
      </c>
    </row>
    <row r="32" spans="1:9" x14ac:dyDescent="0.25">
      <c r="A32" t="s">
        <v>36</v>
      </c>
      <c r="B32" t="s">
        <v>99</v>
      </c>
      <c r="C32">
        <v>0</v>
      </c>
      <c r="F32">
        <v>0</v>
      </c>
      <c r="G32">
        <v>0</v>
      </c>
    </row>
    <row r="33" spans="1:9" x14ac:dyDescent="0.25">
      <c r="A33" t="s">
        <v>37</v>
      </c>
      <c r="B33" t="s">
        <v>99</v>
      </c>
      <c r="C33">
        <v>7626</v>
      </c>
      <c r="D33">
        <v>25578.321428571431</v>
      </c>
      <c r="E33">
        <v>49904.46428571429</v>
      </c>
      <c r="F33">
        <v>0</v>
      </c>
      <c r="G33">
        <v>108603.3333333333</v>
      </c>
      <c r="H33">
        <v>7321062.5981904762</v>
      </c>
      <c r="I33">
        <v>59.301947269351153</v>
      </c>
    </row>
    <row r="34" spans="1:9" x14ac:dyDescent="0.25">
      <c r="A34" t="s">
        <v>38</v>
      </c>
      <c r="B34" t="s">
        <v>99</v>
      </c>
      <c r="C34">
        <v>18520</v>
      </c>
      <c r="D34">
        <v>28248</v>
      </c>
      <c r="E34">
        <v>47554</v>
      </c>
      <c r="F34">
        <v>0</v>
      </c>
      <c r="G34">
        <v>130500</v>
      </c>
      <c r="H34">
        <v>17279376.423999999</v>
      </c>
      <c r="I34">
        <v>139.96611226853719</v>
      </c>
    </row>
    <row r="35" spans="1:9" x14ac:dyDescent="0.25">
      <c r="A35" t="s">
        <v>39</v>
      </c>
      <c r="B35" t="s">
        <v>99</v>
      </c>
      <c r="C35">
        <v>196920</v>
      </c>
      <c r="D35">
        <v>30285</v>
      </c>
      <c r="E35">
        <v>49674</v>
      </c>
      <c r="F35">
        <v>0</v>
      </c>
      <c r="G35">
        <v>130900</v>
      </c>
      <c r="H35">
        <v>179994760.10800001</v>
      </c>
      <c r="I35">
        <v>1457.990507460268</v>
      </c>
    </row>
    <row r="36" spans="1:9" x14ac:dyDescent="0.25">
      <c r="A36" t="s">
        <v>40</v>
      </c>
      <c r="B36" t="s">
        <v>99</v>
      </c>
      <c r="C36">
        <v>184855.71428571429</v>
      </c>
      <c r="D36">
        <v>28215.78947368421</v>
      </c>
      <c r="E36">
        <v>48453.157894736847</v>
      </c>
      <c r="F36">
        <v>0</v>
      </c>
      <c r="G36">
        <v>78964.285714285725</v>
      </c>
      <c r="H36">
        <v>168928970.16270679</v>
      </c>
      <c r="I36">
        <v>1368.3555831541039</v>
      </c>
    </row>
    <row r="37" spans="1:9" x14ac:dyDescent="0.25">
      <c r="A37" t="s">
        <v>41</v>
      </c>
      <c r="B37" t="s">
        <v>99</v>
      </c>
      <c r="C37">
        <v>684416</v>
      </c>
      <c r="D37">
        <v>26134</v>
      </c>
      <c r="E37">
        <v>50552</v>
      </c>
      <c r="F37">
        <v>0</v>
      </c>
      <c r="G37">
        <v>104800</v>
      </c>
      <c r="H37">
        <v>624553844.63199997</v>
      </c>
      <c r="I37">
        <v>5059.0004749299333</v>
      </c>
    </row>
    <row r="38" spans="1:9" x14ac:dyDescent="0.25">
      <c r="A38" t="s">
        <v>42</v>
      </c>
      <c r="B38" t="s">
        <v>99</v>
      </c>
      <c r="C38">
        <v>778680</v>
      </c>
      <c r="D38">
        <v>27062</v>
      </c>
      <c r="E38">
        <v>50928</v>
      </c>
      <c r="F38">
        <v>0</v>
      </c>
      <c r="G38">
        <v>99000</v>
      </c>
      <c r="H38">
        <v>710521261.88</v>
      </c>
      <c r="I38">
        <v>5755.3522921898038</v>
      </c>
    </row>
    <row r="39" spans="1:9" x14ac:dyDescent="0.25">
      <c r="A39" t="s">
        <v>43</v>
      </c>
      <c r="B39" t="s">
        <v>99</v>
      </c>
      <c r="C39">
        <v>816243.07692307688</v>
      </c>
      <c r="D39">
        <v>25467.68</v>
      </c>
      <c r="E39">
        <v>45503.360000000001</v>
      </c>
      <c r="F39">
        <v>0</v>
      </c>
      <c r="G39">
        <v>109630.76923076921</v>
      </c>
      <c r="H39">
        <v>744765470.11155677</v>
      </c>
      <c r="I39">
        <v>6032.736647751849</v>
      </c>
    </row>
    <row r="40" spans="1:9" x14ac:dyDescent="0.25">
      <c r="A40" t="s">
        <v>44</v>
      </c>
      <c r="B40" t="s">
        <v>99</v>
      </c>
      <c r="C40">
        <v>427770.06896551728</v>
      </c>
      <c r="D40">
        <v>28828.931034482761</v>
      </c>
      <c r="E40">
        <v>49313.517241379312</v>
      </c>
      <c r="F40">
        <v>0</v>
      </c>
      <c r="G40">
        <v>127206.8965517241</v>
      </c>
      <c r="H40">
        <v>390520131.8266207</v>
      </c>
      <c r="I40">
        <v>3163.2845580266389</v>
      </c>
    </row>
    <row r="41" spans="1:9" x14ac:dyDescent="0.25">
      <c r="A41" t="s">
        <v>45</v>
      </c>
      <c r="B41" t="s">
        <v>99</v>
      </c>
      <c r="C41">
        <v>376600</v>
      </c>
      <c r="D41">
        <v>27049</v>
      </c>
      <c r="E41">
        <v>48176</v>
      </c>
      <c r="F41">
        <v>0</v>
      </c>
      <c r="G41">
        <v>121000</v>
      </c>
      <c r="H41">
        <v>343836867.69999999</v>
      </c>
      <c r="I41">
        <v>2785.141572569541</v>
      </c>
    </row>
    <row r="42" spans="1:9" x14ac:dyDescent="0.25">
      <c r="A42" t="s">
        <v>46</v>
      </c>
      <c r="B42" t="s">
        <v>99</v>
      </c>
      <c r="C42">
        <v>222820</v>
      </c>
      <c r="D42">
        <v>26370</v>
      </c>
      <c r="E42">
        <v>50793</v>
      </c>
      <c r="F42">
        <v>0</v>
      </c>
      <c r="G42">
        <v>100800</v>
      </c>
      <c r="H42">
        <v>203575920.15599999</v>
      </c>
      <c r="I42">
        <v>1649.0022207137879</v>
      </c>
    </row>
    <row r="43" spans="1:9" x14ac:dyDescent="0.25">
      <c r="A43" t="s">
        <v>47</v>
      </c>
      <c r="B43" t="s">
        <v>99</v>
      </c>
      <c r="C43">
        <v>7220</v>
      </c>
      <c r="D43">
        <v>26190</v>
      </c>
      <c r="E43">
        <v>49849</v>
      </c>
      <c r="F43">
        <v>0</v>
      </c>
      <c r="G43">
        <v>105200</v>
      </c>
      <c r="H43">
        <v>6949285.068</v>
      </c>
      <c r="I43">
        <v>56.290481215675477</v>
      </c>
    </row>
    <row r="44" spans="1:9" x14ac:dyDescent="0.25">
      <c r="A44" t="s">
        <v>48</v>
      </c>
      <c r="B44" t="s">
        <v>99</v>
      </c>
      <c r="C44">
        <v>3732</v>
      </c>
      <c r="D44">
        <v>26952</v>
      </c>
      <c r="E44">
        <v>51954</v>
      </c>
      <c r="F44">
        <v>0</v>
      </c>
      <c r="G44">
        <v>44700</v>
      </c>
      <c r="H44">
        <v>3717511.2719999999</v>
      </c>
      <c r="I44">
        <v>30.112521846193719</v>
      </c>
    </row>
    <row r="45" spans="1:9" x14ac:dyDescent="0.25">
      <c r="A45" t="s">
        <v>49</v>
      </c>
      <c r="B45" t="s">
        <v>99</v>
      </c>
      <c r="C45">
        <v>34908</v>
      </c>
      <c r="D45">
        <v>27566</v>
      </c>
      <c r="E45">
        <v>52442</v>
      </c>
      <c r="G45">
        <v>92800</v>
      </c>
    </row>
    <row r="46" spans="1:9" x14ac:dyDescent="0.25">
      <c r="A46" t="s">
        <v>50</v>
      </c>
      <c r="B46" t="s">
        <v>99</v>
      </c>
      <c r="C46">
        <v>3828</v>
      </c>
      <c r="D46">
        <v>27677</v>
      </c>
      <c r="E46">
        <v>50837</v>
      </c>
      <c r="F46">
        <v>0</v>
      </c>
      <c r="G46">
        <v>111400</v>
      </c>
      <c r="H46">
        <v>3870425.7680000002</v>
      </c>
      <c r="I46">
        <v>31.351157256954011</v>
      </c>
    </row>
    <row r="47" spans="1:9" x14ac:dyDescent="0.25">
      <c r="A47" t="s">
        <v>51</v>
      </c>
      <c r="B47" t="s">
        <v>99</v>
      </c>
      <c r="C47">
        <v>160443.1724137931</v>
      </c>
      <c r="D47">
        <v>28296.357142857141</v>
      </c>
      <c r="E47">
        <v>52485.21428571429</v>
      </c>
      <c r="F47">
        <v>0</v>
      </c>
      <c r="G47">
        <v>111920.68965517241</v>
      </c>
      <c r="H47">
        <v>146711720.65274879</v>
      </c>
      <c r="I47">
        <v>1188.391794941831</v>
      </c>
    </row>
    <row r="48" spans="1:9" x14ac:dyDescent="0.25">
      <c r="A48" t="s">
        <v>52</v>
      </c>
      <c r="B48" t="s">
        <v>99</v>
      </c>
      <c r="C48">
        <v>556332</v>
      </c>
      <c r="D48">
        <v>26838</v>
      </c>
      <c r="E48">
        <v>48319</v>
      </c>
      <c r="F48">
        <v>0</v>
      </c>
      <c r="G48">
        <v>117600</v>
      </c>
      <c r="H48">
        <v>507748819.68400002</v>
      </c>
      <c r="I48">
        <v>4112.8583900400135</v>
      </c>
    </row>
    <row r="49" spans="1:9" x14ac:dyDescent="0.25">
      <c r="A49" t="s">
        <v>53</v>
      </c>
      <c r="B49" t="s">
        <v>99</v>
      </c>
      <c r="C49">
        <v>434901.06666666671</v>
      </c>
      <c r="D49">
        <v>26118.238095238099</v>
      </c>
      <c r="E49">
        <v>49306.238095238099</v>
      </c>
      <c r="F49">
        <v>0</v>
      </c>
      <c r="G49">
        <v>76776.666666666657</v>
      </c>
      <c r="H49">
        <v>396963897.7794286</v>
      </c>
      <c r="I49">
        <v>3215.4802418668378</v>
      </c>
    </row>
    <row r="50" spans="1:9" x14ac:dyDescent="0.25">
      <c r="A50" t="s">
        <v>54</v>
      </c>
      <c r="B50" t="s">
        <v>99</v>
      </c>
      <c r="C50">
        <v>689427.6</v>
      </c>
      <c r="D50">
        <v>26677.71428571429</v>
      </c>
      <c r="E50">
        <v>51006.071428571428</v>
      </c>
      <c r="F50">
        <v>0</v>
      </c>
      <c r="G50">
        <v>71765</v>
      </c>
      <c r="H50">
        <v>629094793.27685714</v>
      </c>
      <c r="I50">
        <v>5095.7829902381218</v>
      </c>
    </row>
    <row r="51" spans="1:9" x14ac:dyDescent="0.25">
      <c r="A51" t="s">
        <v>55</v>
      </c>
      <c r="B51" t="s">
        <v>99</v>
      </c>
      <c r="C51">
        <v>767816</v>
      </c>
      <c r="D51">
        <v>26457</v>
      </c>
      <c r="E51">
        <v>43894</v>
      </c>
      <c r="F51">
        <v>0</v>
      </c>
      <c r="G51">
        <v>91900</v>
      </c>
      <c r="H51">
        <v>700580129.61199999</v>
      </c>
      <c r="I51">
        <v>5674.8273009542017</v>
      </c>
    </row>
    <row r="52" spans="1:9" x14ac:dyDescent="0.25">
      <c r="A52" t="s">
        <v>56</v>
      </c>
      <c r="B52" t="s">
        <v>99</v>
      </c>
      <c r="C52">
        <v>579148.41379310342</v>
      </c>
      <c r="D52">
        <v>28334</v>
      </c>
      <c r="E52">
        <v>48096.5</v>
      </c>
      <c r="F52">
        <v>0</v>
      </c>
      <c r="G52">
        <v>94389.655172413797</v>
      </c>
      <c r="H52">
        <v>528538523.90048271</v>
      </c>
      <c r="I52">
        <v>4281.2588000427913</v>
      </c>
    </row>
    <row r="53" spans="1:9" x14ac:dyDescent="0.25">
      <c r="A53" t="s">
        <v>57</v>
      </c>
      <c r="B53" t="s">
        <v>99</v>
      </c>
      <c r="C53">
        <v>500012.30769230757</v>
      </c>
      <c r="D53">
        <v>27218.076923076918</v>
      </c>
      <c r="E53">
        <v>46045.384615384617</v>
      </c>
      <c r="F53">
        <v>0</v>
      </c>
      <c r="G53">
        <v>95192.307692307688</v>
      </c>
      <c r="H53">
        <v>456356391.85384607</v>
      </c>
      <c r="I53">
        <v>3696.570316505306</v>
      </c>
    </row>
    <row r="54" spans="1:9" x14ac:dyDescent="0.25">
      <c r="A54" t="s">
        <v>58</v>
      </c>
      <c r="B54" t="s">
        <v>99</v>
      </c>
      <c r="C54">
        <v>134125.24137931029</v>
      </c>
      <c r="D54">
        <v>27240.448275862069</v>
      </c>
      <c r="E54">
        <v>47777.413793103449</v>
      </c>
      <c r="F54">
        <v>0</v>
      </c>
      <c r="G54">
        <v>98772.413793103449</v>
      </c>
      <c r="H54">
        <v>122676953.4971035</v>
      </c>
      <c r="I54">
        <v>993.7057810771903</v>
      </c>
    </row>
    <row r="55" spans="1:9" x14ac:dyDescent="0.25">
      <c r="A55" t="s">
        <v>59</v>
      </c>
      <c r="B55" t="s">
        <v>99</v>
      </c>
      <c r="C55">
        <v>728.57142857142856</v>
      </c>
      <c r="D55">
        <v>25960.38461538461</v>
      </c>
      <c r="E55">
        <v>44615.769230769227</v>
      </c>
      <c r="F55">
        <v>0</v>
      </c>
      <c r="G55">
        <v>75750</v>
      </c>
      <c r="H55">
        <v>981012.97978021973</v>
      </c>
      <c r="I55">
        <v>7.9463847245145542</v>
      </c>
    </row>
    <row r="56" spans="1:9" x14ac:dyDescent="0.25">
      <c r="A56" t="s">
        <v>60</v>
      </c>
      <c r="B56" t="s">
        <v>99</v>
      </c>
      <c r="C56">
        <v>909.33333333333326</v>
      </c>
      <c r="D56">
        <v>24149</v>
      </c>
      <c r="E56">
        <v>46417.333333333328</v>
      </c>
      <c r="G56">
        <v>60966.666666666672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O56"/>
  <sheetViews>
    <sheetView workbookViewId="0"/>
  </sheetViews>
  <sheetFormatPr defaultRowHeight="15" x14ac:dyDescent="0.25"/>
  <sheetData>
    <row r="1" spans="1:15" x14ac:dyDescent="0.25">
      <c r="A1" s="1" t="s">
        <v>0</v>
      </c>
      <c r="B1" s="1" t="s">
        <v>1</v>
      </c>
      <c r="C1" s="1" t="s">
        <v>2</v>
      </c>
      <c r="D1" s="1" t="s">
        <v>62</v>
      </c>
      <c r="E1" s="1" t="s">
        <v>63</v>
      </c>
      <c r="F1" s="1" t="s">
        <v>74</v>
      </c>
      <c r="G1" s="1" t="s">
        <v>76</v>
      </c>
      <c r="H1" s="1" t="s">
        <v>88</v>
      </c>
      <c r="I1" s="1" t="s">
        <v>89</v>
      </c>
      <c r="J1" s="1" t="s">
        <v>3</v>
      </c>
      <c r="K1" s="1" t="s">
        <v>94</v>
      </c>
      <c r="L1" s="1" t="s">
        <v>95</v>
      </c>
      <c r="M1" s="1" t="s">
        <v>75</v>
      </c>
      <c r="N1" s="1" t="s">
        <v>4</v>
      </c>
      <c r="O1" s="1" t="s">
        <v>5</v>
      </c>
    </row>
    <row r="2" spans="1:15" x14ac:dyDescent="0.25">
      <c r="A2" t="s">
        <v>6</v>
      </c>
      <c r="B2" t="s">
        <v>100</v>
      </c>
      <c r="C2">
        <v>4048828.923076923</v>
      </c>
      <c r="D2">
        <v>62420.71428571429</v>
      </c>
      <c r="E2">
        <v>143929.55555555559</v>
      </c>
      <c r="F2">
        <v>0</v>
      </c>
      <c r="G2">
        <v>4270.25</v>
      </c>
      <c r="H2">
        <v>1299.7037037037039</v>
      </c>
      <c r="I2">
        <v>6659.4642857142862</v>
      </c>
      <c r="J2">
        <v>679.78571428571422</v>
      </c>
      <c r="K2">
        <v>183342.85714285719</v>
      </c>
      <c r="L2">
        <v>57751.851851851847</v>
      </c>
      <c r="M2">
        <v>429181.71428571432</v>
      </c>
      <c r="N2">
        <v>3693521615.0605979</v>
      </c>
      <c r="O2">
        <v>34597.141338921661</v>
      </c>
    </row>
    <row r="3" spans="1:15" x14ac:dyDescent="0.25">
      <c r="A3" t="s">
        <v>7</v>
      </c>
      <c r="B3" t="s">
        <v>100</v>
      </c>
      <c r="C3">
        <v>3316608</v>
      </c>
      <c r="D3">
        <v>55132</v>
      </c>
      <c r="E3">
        <v>127772</v>
      </c>
      <c r="F3">
        <v>0</v>
      </c>
      <c r="G3">
        <v>3875</v>
      </c>
      <c r="H3">
        <v>1216.4444444444439</v>
      </c>
      <c r="I3">
        <v>6065</v>
      </c>
      <c r="J3">
        <v>523</v>
      </c>
      <c r="K3">
        <v>224400</v>
      </c>
      <c r="L3">
        <v>238200</v>
      </c>
      <c r="M3">
        <v>419904</v>
      </c>
      <c r="N3">
        <v>3025873434.6164441</v>
      </c>
      <c r="O3">
        <v>28343.29450361045</v>
      </c>
    </row>
    <row r="4" spans="1:15" x14ac:dyDescent="0.25">
      <c r="A4" t="s">
        <v>8</v>
      </c>
      <c r="B4" t="s">
        <v>100</v>
      </c>
      <c r="C4">
        <v>3176118.285714285</v>
      </c>
      <c r="D4">
        <v>58846.857142857138</v>
      </c>
      <c r="E4">
        <v>135470</v>
      </c>
      <c r="F4">
        <v>0</v>
      </c>
      <c r="G4">
        <v>3937</v>
      </c>
      <c r="H4">
        <v>1309.75</v>
      </c>
      <c r="I4">
        <v>6434.7142857142862</v>
      </c>
      <c r="J4">
        <v>691.96428571428578</v>
      </c>
      <c r="K4">
        <v>239475</v>
      </c>
      <c r="L4">
        <v>195853.57142857139</v>
      </c>
      <c r="M4">
        <v>528027.42857142864</v>
      </c>
      <c r="N4">
        <v>2897760960.4251428</v>
      </c>
      <c r="O4">
        <v>27143.26758111938</v>
      </c>
    </row>
    <row r="5" spans="1:15" x14ac:dyDescent="0.25">
      <c r="A5" t="s">
        <v>9</v>
      </c>
      <c r="B5" t="s">
        <v>100</v>
      </c>
      <c r="C5">
        <v>2754176</v>
      </c>
      <c r="D5">
        <v>33685.71428571429</v>
      </c>
      <c r="E5">
        <v>126228</v>
      </c>
      <c r="F5">
        <v>0</v>
      </c>
      <c r="G5">
        <v>3735</v>
      </c>
      <c r="H5">
        <v>1294</v>
      </c>
      <c r="I5">
        <v>6225</v>
      </c>
      <c r="J5">
        <v>598</v>
      </c>
      <c r="K5">
        <v>226400</v>
      </c>
      <c r="L5">
        <v>140800</v>
      </c>
      <c r="M5">
        <v>507456</v>
      </c>
      <c r="N5">
        <v>2512762284.0731421</v>
      </c>
      <c r="O5">
        <v>23536.992863046718</v>
      </c>
    </row>
    <row r="6" spans="1:15" x14ac:dyDescent="0.25">
      <c r="A6" t="s">
        <v>10</v>
      </c>
      <c r="B6" t="s">
        <v>100</v>
      </c>
      <c r="C6">
        <v>1571584.551724138</v>
      </c>
      <c r="D6">
        <v>35435.384615384617</v>
      </c>
      <c r="E6">
        <v>129001.3333333333</v>
      </c>
      <c r="F6">
        <v>0</v>
      </c>
      <c r="G6">
        <v>3856.62962962963</v>
      </c>
      <c r="H6">
        <v>1288.2222222222219</v>
      </c>
      <c r="I6">
        <v>5456</v>
      </c>
      <c r="J6">
        <v>506.68965517241378</v>
      </c>
      <c r="K6">
        <v>523258.62068965519</v>
      </c>
      <c r="L6">
        <v>225525</v>
      </c>
      <c r="M6">
        <v>1293636.413793104</v>
      </c>
      <c r="N6">
        <v>1434634145.44278</v>
      </c>
      <c r="O6">
        <v>13438.188664482101</v>
      </c>
    </row>
    <row r="7" spans="1:15" x14ac:dyDescent="0.25">
      <c r="A7" t="s">
        <v>11</v>
      </c>
      <c r="B7" t="s">
        <v>100</v>
      </c>
      <c r="C7">
        <v>1150371.4285714279</v>
      </c>
      <c r="D7">
        <v>37595</v>
      </c>
      <c r="E7">
        <v>123250.9090909091</v>
      </c>
      <c r="F7">
        <v>0</v>
      </c>
      <c r="G7">
        <v>3748.75</v>
      </c>
      <c r="H7">
        <v>1136.086956521739</v>
      </c>
      <c r="I7">
        <v>5052.5</v>
      </c>
      <c r="J7">
        <v>333.21428571428572</v>
      </c>
      <c r="K7">
        <v>786000</v>
      </c>
      <c r="L7">
        <v>180000</v>
      </c>
      <c r="M7">
        <v>1450285.7142857141</v>
      </c>
      <c r="N7">
        <v>1050690042.505514</v>
      </c>
      <c r="O7">
        <v>9841.7921139915852</v>
      </c>
    </row>
    <row r="8" spans="1:15" x14ac:dyDescent="0.25">
      <c r="A8" t="s">
        <v>12</v>
      </c>
      <c r="B8" t="s">
        <v>100</v>
      </c>
      <c r="C8">
        <v>1305881.1428571939</v>
      </c>
      <c r="D8">
        <v>51242.367346910498</v>
      </c>
      <c r="E8">
        <v>130200</v>
      </c>
      <c r="F8">
        <v>0</v>
      </c>
      <c r="G8">
        <v>3859.8571428570431</v>
      </c>
      <c r="H8">
        <v>967</v>
      </c>
      <c r="I8">
        <v>5112.2857142859139</v>
      </c>
      <c r="J8">
        <v>342.57142857143481</v>
      </c>
      <c r="K8">
        <v>1324933.673469377</v>
      </c>
      <c r="L8">
        <v>356824.76190477511</v>
      </c>
      <c r="M8">
        <v>1430290.2857142091</v>
      </c>
      <c r="N8">
        <v>1193300953.577951</v>
      </c>
      <c r="O8">
        <v>11177.625597875111</v>
      </c>
    </row>
    <row r="9" spans="1:15" x14ac:dyDescent="0.25">
      <c r="A9" t="s">
        <v>13</v>
      </c>
      <c r="B9" t="s">
        <v>100</v>
      </c>
      <c r="C9">
        <v>1238251.4285714331</v>
      </c>
      <c r="D9">
        <v>54949.714285711649</v>
      </c>
      <c r="E9">
        <v>130786</v>
      </c>
      <c r="F9">
        <v>0</v>
      </c>
      <c r="G9">
        <v>3951.5714285714198</v>
      </c>
      <c r="H9">
        <v>940</v>
      </c>
      <c r="I9">
        <v>5249.3571428571586</v>
      </c>
      <c r="J9">
        <v>333.21428571428618</v>
      </c>
      <c r="K9">
        <v>1374292.8571428561</v>
      </c>
      <c r="L9">
        <v>826415.71428572095</v>
      </c>
      <c r="M9">
        <v>1891686.857142851</v>
      </c>
      <c r="N9">
        <v>1132157371.1480041</v>
      </c>
      <c r="O9">
        <v>10604.89491324307</v>
      </c>
    </row>
    <row r="10" spans="1:15" x14ac:dyDescent="0.25">
      <c r="A10" t="s">
        <v>14</v>
      </c>
      <c r="B10" t="s">
        <v>100</v>
      </c>
      <c r="C10">
        <v>1167480</v>
      </c>
      <c r="D10">
        <v>19280.887096775699</v>
      </c>
      <c r="E10">
        <v>122164.4444444445</v>
      </c>
      <c r="F10">
        <v>0</v>
      </c>
      <c r="G10">
        <v>3834.4444444444439</v>
      </c>
      <c r="H10">
        <v>922.22222222222217</v>
      </c>
      <c r="I10">
        <v>5214.4444444444443</v>
      </c>
      <c r="J10">
        <v>388.92857142857139</v>
      </c>
      <c r="K10">
        <v>985178.57142857148</v>
      </c>
      <c r="L10">
        <v>347000</v>
      </c>
      <c r="M10">
        <v>1474354.2857142859</v>
      </c>
      <c r="N10">
        <v>1066593372.85233</v>
      </c>
      <c r="O10">
        <v>9990.7582837101636</v>
      </c>
    </row>
    <row r="11" spans="1:15" x14ac:dyDescent="0.25">
      <c r="A11" t="s">
        <v>15</v>
      </c>
      <c r="B11" t="s">
        <v>100</v>
      </c>
      <c r="C11">
        <v>2307989.5000001788</v>
      </c>
      <c r="D11">
        <v>97238.000000037253</v>
      </c>
      <c r="E11">
        <v>133000</v>
      </c>
      <c r="F11">
        <v>0</v>
      </c>
      <c r="G11">
        <v>4010.625</v>
      </c>
      <c r="H11">
        <v>935.8125</v>
      </c>
      <c r="I11">
        <v>5533.5</v>
      </c>
      <c r="J11">
        <v>361.66666666666657</v>
      </c>
      <c r="K11">
        <v>419533.33333333337</v>
      </c>
      <c r="L11">
        <v>188426.0869565217</v>
      </c>
      <c r="M11">
        <v>263210.66666666663</v>
      </c>
      <c r="N11">
        <v>2106317210.240536</v>
      </c>
      <c r="O11">
        <v>19729.83017891433</v>
      </c>
    </row>
    <row r="12" spans="1:15" x14ac:dyDescent="0.25">
      <c r="A12" t="s">
        <v>16</v>
      </c>
      <c r="B12" t="s">
        <v>100</v>
      </c>
      <c r="C12">
        <v>2760634.249999553</v>
      </c>
      <c r="D12">
        <v>62183.999999910593</v>
      </c>
      <c r="E12">
        <v>129116</v>
      </c>
      <c r="F12">
        <v>0</v>
      </c>
      <c r="G12">
        <v>4057.1428571428569</v>
      </c>
      <c r="H12">
        <v>1171.363636363636</v>
      </c>
      <c r="I12">
        <v>6203.181818181818</v>
      </c>
      <c r="J12">
        <v>498.21428571428572</v>
      </c>
      <c r="K12">
        <v>249857.1428571429</v>
      </c>
      <c r="L12">
        <v>82714.285714285725</v>
      </c>
      <c r="M12">
        <v>19008</v>
      </c>
      <c r="N12">
        <v>2518724446.8638248</v>
      </c>
      <c r="O12">
        <v>23592.840319824511</v>
      </c>
    </row>
    <row r="13" spans="1:15" x14ac:dyDescent="0.25">
      <c r="A13" t="s">
        <v>17</v>
      </c>
      <c r="B13" t="s">
        <v>100</v>
      </c>
      <c r="C13">
        <v>3604513.8823530078</v>
      </c>
      <c r="D13">
        <v>50716.563380375497</v>
      </c>
      <c r="E13">
        <v>137911.764705874</v>
      </c>
      <c r="F13">
        <v>0</v>
      </c>
      <c r="G13">
        <v>4083.9411764707179</v>
      </c>
      <c r="H13">
        <v>1214.823529411879</v>
      </c>
      <c r="I13">
        <v>6762.5588235292817</v>
      </c>
      <c r="J13">
        <v>558.79411764704855</v>
      </c>
      <c r="K13">
        <v>182873.52941174811</v>
      </c>
      <c r="L13">
        <v>207335.29411762211</v>
      </c>
      <c r="M13">
        <v>0</v>
      </c>
      <c r="N13">
        <v>3288393529.226315</v>
      </c>
      <c r="O13">
        <v>30802.314854402619</v>
      </c>
    </row>
    <row r="14" spans="1:15" x14ac:dyDescent="0.25">
      <c r="A14" t="s">
        <v>18</v>
      </c>
      <c r="B14" t="s">
        <v>100</v>
      </c>
      <c r="C14">
        <v>4111317.115966307</v>
      </c>
      <c r="D14">
        <v>50716.563380375497</v>
      </c>
      <c r="E14">
        <v>138877.43529412901</v>
      </c>
      <c r="F14">
        <v>0</v>
      </c>
      <c r="G14">
        <v>4041.4588235293049</v>
      </c>
      <c r="H14">
        <v>1200.0764705881161</v>
      </c>
      <c r="I14">
        <v>6831.8411764707416</v>
      </c>
      <c r="J14">
        <v>618.8694117647135</v>
      </c>
      <c r="K14">
        <v>167016.47058825189</v>
      </c>
      <c r="L14">
        <v>208504.70588237789</v>
      </c>
      <c r="M14">
        <v>0</v>
      </c>
      <c r="N14">
        <v>3750586931.6041698</v>
      </c>
      <c r="O14">
        <v>35131.670990503473</v>
      </c>
    </row>
    <row r="15" spans="1:15" x14ac:dyDescent="0.25">
      <c r="A15" t="s">
        <v>19</v>
      </c>
      <c r="B15" t="s">
        <v>100</v>
      </c>
      <c r="C15">
        <v>3821067.8153846222</v>
      </c>
      <c r="D15">
        <v>50921.406912794482</v>
      </c>
      <c r="E15">
        <v>126406.33599999671</v>
      </c>
      <c r="F15">
        <v>0</v>
      </c>
      <c r="G15">
        <v>3491.7119999999741</v>
      </c>
      <c r="H15">
        <v>1032.752000000007</v>
      </c>
      <c r="I15">
        <v>6003.8719999999739</v>
      </c>
      <c r="J15">
        <v>537.70769230769542</v>
      </c>
      <c r="K15">
        <v>135056.92307692309</v>
      </c>
      <c r="L15">
        <v>174095.3846153846</v>
      </c>
      <c r="M15">
        <v>0</v>
      </c>
      <c r="N15">
        <v>3485765799.5383639</v>
      </c>
      <c r="O15">
        <v>32651.0968689781</v>
      </c>
    </row>
    <row r="16" spans="1:15" x14ac:dyDescent="0.25">
      <c r="A16" t="s">
        <v>20</v>
      </c>
      <c r="B16" t="s">
        <v>100</v>
      </c>
      <c r="C16">
        <v>3517616</v>
      </c>
      <c r="D16">
        <v>64120</v>
      </c>
      <c r="E16">
        <v>136200</v>
      </c>
      <c r="F16">
        <v>0</v>
      </c>
      <c r="G16">
        <v>4180</v>
      </c>
      <c r="H16">
        <v>1138</v>
      </c>
      <c r="I16">
        <v>6525</v>
      </c>
      <c r="J16">
        <v>638.6</v>
      </c>
      <c r="K16">
        <v>177700</v>
      </c>
      <c r="L16">
        <v>228500</v>
      </c>
      <c r="M16">
        <v>0</v>
      </c>
      <c r="N16">
        <v>3209198071.0591998</v>
      </c>
      <c r="O16">
        <v>30060.492619374661</v>
      </c>
    </row>
    <row r="17" spans="1:15" x14ac:dyDescent="0.25">
      <c r="A17" t="s">
        <v>21</v>
      </c>
      <c r="B17" t="s">
        <v>100</v>
      </c>
      <c r="C17">
        <v>2090492.307692308</v>
      </c>
      <c r="D17">
        <v>58084.615384615383</v>
      </c>
      <c r="E17">
        <v>133314.78260869559</v>
      </c>
      <c r="F17">
        <v>0</v>
      </c>
      <c r="G17">
        <v>3853.636363636364</v>
      </c>
      <c r="H17">
        <v>935.21739130434787</v>
      </c>
      <c r="I17">
        <v>5753.181818181818</v>
      </c>
      <c r="J17">
        <v>490.38461538461542</v>
      </c>
      <c r="K17">
        <v>220500</v>
      </c>
      <c r="L17">
        <v>178038.4615384615</v>
      </c>
      <c r="M17">
        <v>491705.00000014901</v>
      </c>
      <c r="N17">
        <v>1907618712.1455591</v>
      </c>
      <c r="O17">
        <v>17868.62541585229</v>
      </c>
    </row>
    <row r="18" spans="1:15" x14ac:dyDescent="0.25">
      <c r="A18" t="s">
        <v>22</v>
      </c>
      <c r="B18" t="s">
        <v>100</v>
      </c>
      <c r="C18">
        <v>1748344.888888889</v>
      </c>
      <c r="D18">
        <v>34699.333333333328</v>
      </c>
      <c r="E18">
        <v>130626.56</v>
      </c>
      <c r="F18">
        <v>0</v>
      </c>
      <c r="G18">
        <v>4141.9444444444443</v>
      </c>
      <c r="H18">
        <v>907.68000000000006</v>
      </c>
      <c r="I18">
        <v>5708.6500000000005</v>
      </c>
      <c r="J18">
        <v>451.22222222222217</v>
      </c>
      <c r="K18">
        <v>446859.25925925933</v>
      </c>
      <c r="L18">
        <v>77614.814814814818</v>
      </c>
      <c r="M18">
        <v>1092500.0000000601</v>
      </c>
      <c r="N18">
        <v>1595618443.991421</v>
      </c>
      <c r="O18">
        <v>14946.125292637749</v>
      </c>
    </row>
    <row r="19" spans="1:15" x14ac:dyDescent="0.25">
      <c r="A19" t="s">
        <v>23</v>
      </c>
      <c r="B19" t="s">
        <v>100</v>
      </c>
      <c r="C19">
        <v>1357320</v>
      </c>
      <c r="D19">
        <v>46266.666666666657</v>
      </c>
      <c r="E19">
        <v>124040</v>
      </c>
      <c r="F19">
        <v>0</v>
      </c>
      <c r="G19">
        <v>4037.7777777777769</v>
      </c>
      <c r="H19">
        <v>920</v>
      </c>
      <c r="I19">
        <v>5253.333333333333</v>
      </c>
      <c r="J19">
        <v>413.57142857142861</v>
      </c>
      <c r="K19">
        <v>742607.14285714284</v>
      </c>
      <c r="L19">
        <v>221142.85714285719</v>
      </c>
      <c r="M19">
        <v>1523092.99999997</v>
      </c>
      <c r="N19">
        <v>1239458450.856492</v>
      </c>
      <c r="O19">
        <v>11609.981929752261</v>
      </c>
    </row>
    <row r="20" spans="1:15" x14ac:dyDescent="0.25">
      <c r="A20" t="s">
        <v>24</v>
      </c>
      <c r="B20" t="s">
        <v>100</v>
      </c>
      <c r="C20">
        <v>1244320</v>
      </c>
      <c r="D20">
        <v>127724</v>
      </c>
      <c r="E20">
        <v>130496</v>
      </c>
      <c r="F20">
        <v>0</v>
      </c>
      <c r="G20">
        <v>4206</v>
      </c>
      <c r="H20">
        <v>880</v>
      </c>
      <c r="I20">
        <v>5377</v>
      </c>
      <c r="J20">
        <v>352</v>
      </c>
      <c r="K20">
        <v>1473600</v>
      </c>
      <c r="L20">
        <v>512453.84615384613</v>
      </c>
      <c r="M20">
        <v>2075247.0000000449</v>
      </c>
      <c r="N20">
        <v>1137725916.513154</v>
      </c>
      <c r="O20">
        <v>10657.055363655691</v>
      </c>
    </row>
    <row r="21" spans="1:15" x14ac:dyDescent="0.25">
      <c r="A21" t="s">
        <v>25</v>
      </c>
      <c r="B21" t="s">
        <v>100</v>
      </c>
      <c r="C21">
        <v>1050349.44</v>
      </c>
      <c r="D21">
        <v>94344.16</v>
      </c>
      <c r="E21">
        <v>127578.2857142857</v>
      </c>
      <c r="F21">
        <v>0</v>
      </c>
      <c r="G21">
        <v>4372.4761904761899</v>
      </c>
      <c r="H21">
        <v>999.38095238095252</v>
      </c>
      <c r="I21">
        <v>5504.7142857142862</v>
      </c>
      <c r="J21">
        <v>332.32</v>
      </c>
      <c r="K21">
        <v>1087852</v>
      </c>
      <c r="L21">
        <v>178560</v>
      </c>
      <c r="M21">
        <v>1805249.9032257651</v>
      </c>
      <c r="N21">
        <v>959982350.65223455</v>
      </c>
      <c r="O21">
        <v>8992.1350217523232</v>
      </c>
    </row>
    <row r="22" spans="1:15" x14ac:dyDescent="0.25">
      <c r="A22" t="s">
        <v>26</v>
      </c>
      <c r="B22" t="s">
        <v>100</v>
      </c>
      <c r="C22">
        <v>1163520</v>
      </c>
      <c r="D22">
        <v>97637.142857142855</v>
      </c>
      <c r="E22">
        <v>121391.11111111109</v>
      </c>
      <c r="F22">
        <v>0</v>
      </c>
      <c r="G22">
        <v>4234.4444444444443</v>
      </c>
      <c r="H22">
        <v>942.22222222222229</v>
      </c>
      <c r="I22">
        <v>5173.3333333333339</v>
      </c>
      <c r="J22">
        <v>379.28571428571428</v>
      </c>
      <c r="K22">
        <v>1081714.2857142859</v>
      </c>
      <c r="L22">
        <v>631500</v>
      </c>
      <c r="M22">
        <v>1481245.9999997909</v>
      </c>
      <c r="N22">
        <v>1063628868.257111</v>
      </c>
      <c r="O22">
        <v>9962.9898298685894</v>
      </c>
    </row>
    <row r="23" spans="1:15" x14ac:dyDescent="0.25">
      <c r="A23" t="s">
        <v>27</v>
      </c>
      <c r="B23" t="s">
        <v>100</v>
      </c>
      <c r="C23">
        <v>1761124.965517241</v>
      </c>
      <c r="D23">
        <v>30834.66951726839</v>
      </c>
      <c r="E23">
        <v>124934.42857142859</v>
      </c>
      <c r="F23">
        <v>0</v>
      </c>
      <c r="G23">
        <v>4452.9285714285716</v>
      </c>
      <c r="H23">
        <v>1036.285714285714</v>
      </c>
      <c r="I23">
        <v>5835.75</v>
      </c>
      <c r="J23">
        <v>563.34482758620686</v>
      </c>
      <c r="K23">
        <v>564948.27586206899</v>
      </c>
      <c r="L23">
        <v>359255.55555555562</v>
      </c>
      <c r="M23">
        <v>341179.20000001788</v>
      </c>
      <c r="N23">
        <v>1607642560.635715</v>
      </c>
      <c r="O23">
        <v>15058.754947036419</v>
      </c>
    </row>
    <row r="24" spans="1:15" x14ac:dyDescent="0.25">
      <c r="A24" t="s">
        <v>28</v>
      </c>
      <c r="B24" t="s">
        <v>100</v>
      </c>
      <c r="C24">
        <v>2924777.1428571432</v>
      </c>
      <c r="D24">
        <v>61163.668000012643</v>
      </c>
      <c r="E24">
        <v>130382.39999999999</v>
      </c>
      <c r="F24">
        <v>0</v>
      </c>
      <c r="G24">
        <v>4122</v>
      </c>
      <c r="H24">
        <v>1047.5999999999999</v>
      </c>
      <c r="I24">
        <v>6724.8</v>
      </c>
      <c r="J24">
        <v>545.35714285714278</v>
      </c>
      <c r="K24">
        <v>159535.71428571429</v>
      </c>
      <c r="L24">
        <v>153642.85714285719</v>
      </c>
      <c r="M24">
        <v>19100.000000149012</v>
      </c>
      <c r="N24">
        <v>2668405951.5925312</v>
      </c>
      <c r="O24">
        <v>24994.903909707289</v>
      </c>
    </row>
    <row r="25" spans="1:15" x14ac:dyDescent="0.25">
      <c r="A25" t="s">
        <v>29</v>
      </c>
      <c r="B25" t="s">
        <v>100</v>
      </c>
      <c r="C25">
        <v>1176714.0740740739</v>
      </c>
      <c r="D25">
        <v>0</v>
      </c>
      <c r="E25">
        <v>134925.77777777781</v>
      </c>
      <c r="F25">
        <v>0</v>
      </c>
      <c r="G25">
        <v>3968</v>
      </c>
      <c r="H25">
        <v>1181.444444444445</v>
      </c>
      <c r="I25">
        <v>6930.2222222222217</v>
      </c>
      <c r="J25">
        <v>204.37037037037041</v>
      </c>
      <c r="K25">
        <v>56833.333333333328</v>
      </c>
      <c r="L25">
        <v>55685.185185185182</v>
      </c>
      <c r="M25">
        <v>0</v>
      </c>
      <c r="N25">
        <v>1073778033.9622221</v>
      </c>
      <c r="O25">
        <v>10058.056857211841</v>
      </c>
    </row>
    <row r="26" spans="1:15" x14ac:dyDescent="0.25">
      <c r="A26" t="s">
        <v>30</v>
      </c>
      <c r="B26" t="s">
        <v>100</v>
      </c>
      <c r="C26">
        <v>3195129.3793103448</v>
      </c>
      <c r="D26">
        <v>0</v>
      </c>
      <c r="E26">
        <v>139541.33333333331</v>
      </c>
      <c r="F26">
        <v>0</v>
      </c>
      <c r="G26">
        <v>3989.8148148148148</v>
      </c>
      <c r="H26">
        <v>1065.481481481482</v>
      </c>
      <c r="I26">
        <v>6780.9629629629626</v>
      </c>
      <c r="J26">
        <v>534.48275862068965</v>
      </c>
      <c r="K26">
        <v>136720.68965517241</v>
      </c>
      <c r="L26">
        <v>137789.6551724138</v>
      </c>
      <c r="M26">
        <v>0</v>
      </c>
      <c r="N26">
        <v>2914750828.2769599</v>
      </c>
      <c r="O26">
        <v>27302.411325399131</v>
      </c>
    </row>
    <row r="27" spans="1:15" x14ac:dyDescent="0.25">
      <c r="A27" t="s">
        <v>31</v>
      </c>
      <c r="B27" t="s">
        <v>100</v>
      </c>
      <c r="C27">
        <v>2599847.6800000002</v>
      </c>
      <c r="D27">
        <v>0</v>
      </c>
      <c r="E27">
        <v>130384</v>
      </c>
      <c r="F27">
        <v>0</v>
      </c>
      <c r="G27">
        <v>3752.9411764705878</v>
      </c>
      <c r="H27">
        <v>922.88235294117646</v>
      </c>
      <c r="I27">
        <v>6315.1764705882351</v>
      </c>
      <c r="J27">
        <v>329.44</v>
      </c>
      <c r="K27">
        <v>86072</v>
      </c>
      <c r="L27">
        <v>89436</v>
      </c>
      <c r="M27">
        <v>0</v>
      </c>
      <c r="N27">
        <v>2371720087.70928</v>
      </c>
      <c r="O27">
        <v>22215.853497717089</v>
      </c>
    </row>
    <row r="28" spans="1:15" x14ac:dyDescent="0.25">
      <c r="A28" t="s">
        <v>32</v>
      </c>
      <c r="B28" t="s">
        <v>100</v>
      </c>
      <c r="C28">
        <v>2847074.206896551</v>
      </c>
      <c r="D28">
        <v>0</v>
      </c>
      <c r="E28">
        <v>135057.37931034481</v>
      </c>
      <c r="F28">
        <v>0</v>
      </c>
      <c r="G28">
        <v>3925.2413793103451</v>
      </c>
      <c r="H28">
        <v>1070.0344827586209</v>
      </c>
      <c r="I28">
        <v>6908.7241379310344</v>
      </c>
      <c r="J28">
        <v>591.13793103448279</v>
      </c>
      <c r="K28">
        <v>227796.55172413791</v>
      </c>
      <c r="L28">
        <v>168468.96551724139</v>
      </c>
      <c r="M28">
        <v>0</v>
      </c>
      <c r="N28">
        <v>2597431391.3957229</v>
      </c>
      <c r="O28">
        <v>24330.086657634311</v>
      </c>
    </row>
    <row r="29" spans="1:15" x14ac:dyDescent="0.25">
      <c r="A29" t="s">
        <v>33</v>
      </c>
      <c r="B29" t="s">
        <v>100</v>
      </c>
      <c r="C29">
        <v>2248525.714285715</v>
      </c>
      <c r="D29">
        <v>0</v>
      </c>
      <c r="E29">
        <v>124862.2222222222</v>
      </c>
      <c r="F29">
        <v>0</v>
      </c>
      <c r="G29">
        <v>3973.3333333333339</v>
      </c>
      <c r="H29">
        <v>1004.444444444444</v>
      </c>
      <c r="I29">
        <v>6646.6666666666661</v>
      </c>
      <c r="J29">
        <v>555</v>
      </c>
      <c r="K29">
        <v>234642.85714285719</v>
      </c>
      <c r="L29">
        <v>194035.71428571429</v>
      </c>
      <c r="M29">
        <v>480137.14289999998</v>
      </c>
      <c r="N29">
        <v>2051552196.3038099</v>
      </c>
      <c r="O29">
        <v>19216.84741474934</v>
      </c>
    </row>
    <row r="30" spans="1:15" x14ac:dyDescent="0.25">
      <c r="A30" t="s">
        <v>34</v>
      </c>
      <c r="B30" t="s">
        <v>100</v>
      </c>
      <c r="C30">
        <v>1685760</v>
      </c>
      <c r="D30">
        <v>21166.799999999999</v>
      </c>
      <c r="E30">
        <v>117380.96551724141</v>
      </c>
      <c r="F30">
        <v>0</v>
      </c>
      <c r="G30">
        <v>4335</v>
      </c>
      <c r="H30">
        <v>932</v>
      </c>
      <c r="I30">
        <v>6548</v>
      </c>
      <c r="J30">
        <v>522</v>
      </c>
      <c r="K30">
        <v>457089.6551724138</v>
      </c>
      <c r="L30">
        <v>264400</v>
      </c>
      <c r="M30">
        <v>1537065</v>
      </c>
      <c r="N30">
        <v>1538650965.540117</v>
      </c>
      <c r="O30">
        <v>14412.51208846285</v>
      </c>
    </row>
    <row r="31" spans="1:15" x14ac:dyDescent="0.25">
      <c r="A31" t="s">
        <v>35</v>
      </c>
      <c r="B31" t="s">
        <v>100</v>
      </c>
      <c r="C31">
        <v>1205725.7142857141</v>
      </c>
      <c r="D31">
        <v>0</v>
      </c>
      <c r="E31">
        <v>111096.92307692311</v>
      </c>
      <c r="F31">
        <v>0</v>
      </c>
      <c r="G31">
        <v>4000.7142857142858</v>
      </c>
      <c r="H31">
        <v>900</v>
      </c>
      <c r="I31">
        <v>5846.7857142857138</v>
      </c>
      <c r="J31">
        <v>360</v>
      </c>
      <c r="K31">
        <v>1065857.142857143</v>
      </c>
      <c r="L31">
        <v>376111.11111111112</v>
      </c>
      <c r="M31">
        <v>1561988.5714285721</v>
      </c>
      <c r="N31">
        <v>1101482343.1626501</v>
      </c>
      <c r="O31">
        <v>10317.5625542128</v>
      </c>
    </row>
    <row r="32" spans="1:15" x14ac:dyDescent="0.25">
      <c r="A32" t="s">
        <v>36</v>
      </c>
      <c r="B32" t="s">
        <v>100</v>
      </c>
      <c r="C32">
        <v>1009856</v>
      </c>
      <c r="D32">
        <v>133300</v>
      </c>
      <c r="E32">
        <v>118048</v>
      </c>
      <c r="F32">
        <v>0</v>
      </c>
      <c r="G32">
        <v>4681</v>
      </c>
      <c r="H32">
        <v>868</v>
      </c>
      <c r="I32">
        <v>5952</v>
      </c>
      <c r="J32">
        <v>155</v>
      </c>
      <c r="K32">
        <v>1317500</v>
      </c>
      <c r="M32">
        <v>1392768</v>
      </c>
    </row>
    <row r="33" spans="1:15" x14ac:dyDescent="0.25">
      <c r="A33" t="s">
        <v>37</v>
      </c>
      <c r="B33" t="s">
        <v>100</v>
      </c>
      <c r="C33">
        <v>974554.48275862064</v>
      </c>
      <c r="D33">
        <v>127271.03448275859</v>
      </c>
      <c r="E33">
        <v>116423.1724137931</v>
      </c>
      <c r="F33">
        <v>0</v>
      </c>
      <c r="G33">
        <v>4073.1785714285711</v>
      </c>
      <c r="H33">
        <v>886.82142857142856</v>
      </c>
      <c r="I33">
        <v>5808.7586206896549</v>
      </c>
      <c r="J33">
        <v>382.33333333333343</v>
      </c>
      <c r="K33">
        <v>1334389.6551724139</v>
      </c>
      <c r="L33">
        <v>830111.11111111112</v>
      </c>
      <c r="M33">
        <v>985774.3448275862</v>
      </c>
      <c r="N33">
        <v>891828706.97616851</v>
      </c>
      <c r="O33">
        <v>8353.7412369674257</v>
      </c>
    </row>
    <row r="34" spans="1:15" x14ac:dyDescent="0.25">
      <c r="A34" t="s">
        <v>38</v>
      </c>
      <c r="B34" t="s">
        <v>100</v>
      </c>
      <c r="C34">
        <v>1159936</v>
      </c>
      <c r="D34">
        <v>100232</v>
      </c>
      <c r="E34">
        <v>116320</v>
      </c>
      <c r="F34">
        <v>0</v>
      </c>
      <c r="G34">
        <v>4117</v>
      </c>
      <c r="H34">
        <v>835</v>
      </c>
      <c r="I34">
        <v>5830</v>
      </c>
      <c r="J34">
        <v>529</v>
      </c>
      <c r="K34">
        <v>768100</v>
      </c>
      <c r="L34">
        <v>516666.66666666669</v>
      </c>
      <c r="M34">
        <v>409248</v>
      </c>
      <c r="N34">
        <v>1059924276.470667</v>
      </c>
      <c r="O34">
        <v>9928.2889944609924</v>
      </c>
    </row>
    <row r="35" spans="1:15" x14ac:dyDescent="0.25">
      <c r="A35" t="s">
        <v>39</v>
      </c>
      <c r="B35" t="s">
        <v>100</v>
      </c>
      <c r="C35">
        <v>1904672</v>
      </c>
      <c r="D35">
        <v>6492</v>
      </c>
      <c r="E35">
        <v>126764</v>
      </c>
      <c r="F35">
        <v>0</v>
      </c>
      <c r="G35">
        <v>4410</v>
      </c>
      <c r="H35">
        <v>838</v>
      </c>
      <c r="I35">
        <v>6692</v>
      </c>
      <c r="J35">
        <v>699</v>
      </c>
      <c r="K35">
        <v>316500</v>
      </c>
      <c r="L35">
        <v>197200</v>
      </c>
      <c r="M35">
        <v>12096</v>
      </c>
      <c r="N35">
        <v>1738072369.836</v>
      </c>
      <c r="O35">
        <v>16280.48829910639</v>
      </c>
    </row>
    <row r="36" spans="1:15" x14ac:dyDescent="0.25">
      <c r="A36" t="s">
        <v>40</v>
      </c>
      <c r="B36" t="s">
        <v>100</v>
      </c>
      <c r="C36">
        <v>1580674.2857142859</v>
      </c>
      <c r="D36">
        <v>0</v>
      </c>
      <c r="E36">
        <v>122349.4736842105</v>
      </c>
      <c r="F36">
        <v>0</v>
      </c>
      <c r="G36">
        <v>4106.8421052631566</v>
      </c>
      <c r="H36">
        <v>841.57894736842104</v>
      </c>
      <c r="I36">
        <v>6742.1052631578941</v>
      </c>
      <c r="J36">
        <v>386.78571428571428</v>
      </c>
      <c r="K36">
        <v>221678.57142857139</v>
      </c>
      <c r="L36">
        <v>178607.14285714281</v>
      </c>
      <c r="M36">
        <v>0</v>
      </c>
      <c r="N36">
        <v>1442433898.4785709</v>
      </c>
      <c r="O36">
        <v>13511.24879145892</v>
      </c>
    </row>
    <row r="37" spans="1:15" x14ac:dyDescent="0.25">
      <c r="A37" t="s">
        <v>41</v>
      </c>
      <c r="B37" t="s">
        <v>100</v>
      </c>
      <c r="C37">
        <v>3454176</v>
      </c>
      <c r="D37">
        <v>0</v>
      </c>
      <c r="E37">
        <v>136976</v>
      </c>
      <c r="F37">
        <v>0</v>
      </c>
      <c r="G37">
        <v>4239</v>
      </c>
      <c r="H37">
        <v>1030</v>
      </c>
      <c r="I37">
        <v>7143</v>
      </c>
      <c r="J37">
        <v>564</v>
      </c>
      <c r="K37">
        <v>137200</v>
      </c>
      <c r="L37">
        <v>128800</v>
      </c>
      <c r="M37">
        <v>0</v>
      </c>
      <c r="N37">
        <v>3150986148.224</v>
      </c>
      <c r="O37">
        <v>29515.22273013732</v>
      </c>
    </row>
    <row r="38" spans="1:15" x14ac:dyDescent="0.25">
      <c r="A38" t="s">
        <v>42</v>
      </c>
      <c r="B38" t="s">
        <v>100</v>
      </c>
      <c r="C38">
        <v>3575450</v>
      </c>
      <c r="D38">
        <v>0</v>
      </c>
      <c r="E38">
        <v>136874</v>
      </c>
      <c r="F38">
        <v>0</v>
      </c>
      <c r="G38">
        <v>4337</v>
      </c>
      <c r="H38">
        <v>1047</v>
      </c>
      <c r="I38">
        <v>7456</v>
      </c>
      <c r="J38">
        <v>543</v>
      </c>
      <c r="K38">
        <v>121900</v>
      </c>
      <c r="L38">
        <v>118200</v>
      </c>
      <c r="M38">
        <v>0</v>
      </c>
      <c r="N38">
        <v>3261563176.8839998</v>
      </c>
      <c r="O38">
        <v>30550.99549339628</v>
      </c>
    </row>
    <row r="39" spans="1:15" x14ac:dyDescent="0.25">
      <c r="A39" t="s">
        <v>43</v>
      </c>
      <c r="B39" t="s">
        <v>100</v>
      </c>
      <c r="C39">
        <v>3645254</v>
      </c>
      <c r="D39">
        <v>0</v>
      </c>
      <c r="E39">
        <v>126572</v>
      </c>
      <c r="F39">
        <v>0</v>
      </c>
      <c r="G39">
        <v>3784.48</v>
      </c>
      <c r="H39">
        <v>1066.24</v>
      </c>
      <c r="I39">
        <v>6704.32</v>
      </c>
      <c r="J39">
        <v>623.53846153846155</v>
      </c>
      <c r="K39">
        <v>96600</v>
      </c>
      <c r="L39">
        <v>97030.76923076922</v>
      </c>
      <c r="M39">
        <v>0</v>
      </c>
      <c r="N39">
        <v>3325138695.7429419</v>
      </c>
      <c r="O39">
        <v>31146.506076761849</v>
      </c>
    </row>
    <row r="40" spans="1:15" x14ac:dyDescent="0.25">
      <c r="A40" t="s">
        <v>44</v>
      </c>
      <c r="B40" t="s">
        <v>100</v>
      </c>
      <c r="C40">
        <v>3255589</v>
      </c>
      <c r="D40">
        <v>0</v>
      </c>
      <c r="E40">
        <v>135563</v>
      </c>
      <c r="F40">
        <v>0</v>
      </c>
      <c r="G40">
        <v>4183.9310344827582</v>
      </c>
      <c r="H40">
        <v>1060.4137931034479</v>
      </c>
      <c r="I40">
        <v>7028.4482758620688</v>
      </c>
      <c r="J40">
        <v>644.58620689655174</v>
      </c>
      <c r="K40">
        <v>257300</v>
      </c>
      <c r="L40">
        <v>132337.93103448281</v>
      </c>
      <c r="M40">
        <v>0</v>
      </c>
      <c r="N40">
        <v>2969993420.9852409</v>
      </c>
      <c r="O40">
        <v>27819.867560138271</v>
      </c>
    </row>
    <row r="41" spans="1:15" x14ac:dyDescent="0.25">
      <c r="A41" t="s">
        <v>45</v>
      </c>
      <c r="B41" t="s">
        <v>100</v>
      </c>
      <c r="C41">
        <v>2483040</v>
      </c>
      <c r="D41">
        <v>0</v>
      </c>
      <c r="E41">
        <v>128130</v>
      </c>
      <c r="F41">
        <v>0</v>
      </c>
      <c r="G41">
        <v>3683</v>
      </c>
      <c r="H41">
        <v>1003</v>
      </c>
      <c r="I41">
        <v>6779</v>
      </c>
      <c r="J41">
        <v>639</v>
      </c>
      <c r="K41">
        <v>349100</v>
      </c>
      <c r="L41">
        <v>107700</v>
      </c>
      <c r="M41">
        <v>0</v>
      </c>
      <c r="N41">
        <v>2265467758.408</v>
      </c>
      <c r="O41">
        <v>21220.590104797771</v>
      </c>
    </row>
    <row r="42" spans="1:15" x14ac:dyDescent="0.25">
      <c r="A42" t="s">
        <v>46</v>
      </c>
      <c r="B42" t="s">
        <v>100</v>
      </c>
      <c r="C42">
        <v>1753980</v>
      </c>
      <c r="D42">
        <v>82460</v>
      </c>
      <c r="E42">
        <v>125333</v>
      </c>
      <c r="F42">
        <v>0</v>
      </c>
      <c r="G42">
        <v>3927</v>
      </c>
      <c r="H42">
        <v>960</v>
      </c>
      <c r="I42">
        <v>6838</v>
      </c>
      <c r="J42">
        <v>598</v>
      </c>
      <c r="K42">
        <v>624100</v>
      </c>
      <c r="L42">
        <v>227400</v>
      </c>
      <c r="M42">
        <v>1339634</v>
      </c>
      <c r="N42">
        <v>1601233635.4260001</v>
      </c>
      <c r="O42">
        <v>14998.72267582757</v>
      </c>
    </row>
    <row r="43" spans="1:15" x14ac:dyDescent="0.25">
      <c r="A43" t="s">
        <v>47</v>
      </c>
      <c r="B43" t="s">
        <v>100</v>
      </c>
      <c r="C43">
        <v>1309950</v>
      </c>
      <c r="D43">
        <v>99570</v>
      </c>
      <c r="E43">
        <v>118980</v>
      </c>
      <c r="F43">
        <v>0</v>
      </c>
      <c r="G43">
        <v>3948</v>
      </c>
      <c r="H43">
        <v>859</v>
      </c>
      <c r="I43">
        <v>6189</v>
      </c>
      <c r="J43">
        <v>394</v>
      </c>
      <c r="K43">
        <v>911900</v>
      </c>
      <c r="L43">
        <v>128793.1034482759</v>
      </c>
      <c r="M43">
        <v>1577790</v>
      </c>
      <c r="N43">
        <v>1196501226.1734481</v>
      </c>
      <c r="O43">
        <v>11207.60248574766</v>
      </c>
    </row>
    <row r="44" spans="1:15" x14ac:dyDescent="0.25">
      <c r="A44" t="s">
        <v>48</v>
      </c>
      <c r="B44" t="s">
        <v>100</v>
      </c>
      <c r="C44">
        <v>1213216</v>
      </c>
      <c r="D44">
        <v>146382</v>
      </c>
      <c r="E44">
        <v>125643</v>
      </c>
      <c r="F44">
        <v>0</v>
      </c>
      <c r="G44">
        <v>4036</v>
      </c>
      <c r="H44">
        <v>796</v>
      </c>
      <c r="I44">
        <v>6490</v>
      </c>
      <c r="J44">
        <v>337</v>
      </c>
      <c r="K44">
        <v>686700</v>
      </c>
      <c r="L44">
        <v>382462.5</v>
      </c>
      <c r="M44">
        <v>1757886</v>
      </c>
      <c r="N44">
        <v>1108491842.194</v>
      </c>
      <c r="O44">
        <v>10383.220388111429</v>
      </c>
    </row>
    <row r="45" spans="1:15" x14ac:dyDescent="0.25">
      <c r="A45" t="s">
        <v>49</v>
      </c>
      <c r="B45" t="s">
        <v>100</v>
      </c>
      <c r="C45">
        <v>1150906</v>
      </c>
      <c r="D45">
        <v>123721</v>
      </c>
      <c r="E45">
        <v>125178</v>
      </c>
      <c r="F45">
        <v>0</v>
      </c>
      <c r="G45">
        <v>3930</v>
      </c>
      <c r="H45">
        <v>874</v>
      </c>
      <c r="I45">
        <v>6420</v>
      </c>
      <c r="J45">
        <v>315</v>
      </c>
      <c r="K45">
        <v>1250500</v>
      </c>
      <c r="L45">
        <v>185380</v>
      </c>
      <c r="M45">
        <v>1568786</v>
      </c>
      <c r="N45">
        <v>1051952335.242</v>
      </c>
      <c r="O45">
        <v>9853.615984207272</v>
      </c>
    </row>
    <row r="46" spans="1:15" x14ac:dyDescent="0.25">
      <c r="A46" t="s">
        <v>50</v>
      </c>
      <c r="B46" t="s">
        <v>100</v>
      </c>
      <c r="C46">
        <v>1189350</v>
      </c>
      <c r="D46">
        <v>97890</v>
      </c>
      <c r="E46">
        <v>119850</v>
      </c>
      <c r="F46">
        <v>0</v>
      </c>
      <c r="G46">
        <v>3643</v>
      </c>
      <c r="H46">
        <v>839</v>
      </c>
      <c r="I46">
        <v>6111</v>
      </c>
      <c r="J46">
        <v>290</v>
      </c>
      <c r="K46">
        <v>1199900</v>
      </c>
      <c r="L46">
        <v>77200</v>
      </c>
      <c r="M46">
        <v>1142460</v>
      </c>
      <c r="N46">
        <v>1086745504.1359999</v>
      </c>
      <c r="O46">
        <v>10179.52288480489</v>
      </c>
    </row>
    <row r="47" spans="1:15" x14ac:dyDescent="0.25">
      <c r="A47" t="s">
        <v>51</v>
      </c>
      <c r="B47" t="s">
        <v>100</v>
      </c>
      <c r="C47">
        <v>2019061</v>
      </c>
      <c r="D47">
        <v>83700</v>
      </c>
      <c r="E47">
        <v>128278</v>
      </c>
      <c r="F47">
        <v>0</v>
      </c>
      <c r="G47">
        <v>3992.3571428571431</v>
      </c>
      <c r="H47">
        <v>900.10714285714278</v>
      </c>
      <c r="I47">
        <v>6667.2142857142862</v>
      </c>
      <c r="J47">
        <v>467.13793103448268</v>
      </c>
      <c r="K47">
        <v>617968.96551724139</v>
      </c>
      <c r="L47">
        <v>345062.06896551728</v>
      </c>
      <c r="M47">
        <v>350145</v>
      </c>
      <c r="N47">
        <v>1843111317.613389</v>
      </c>
      <c r="O47">
        <v>17264.385972136879</v>
      </c>
    </row>
    <row r="48" spans="1:15" x14ac:dyDescent="0.25">
      <c r="A48" t="s">
        <v>52</v>
      </c>
      <c r="B48" t="s">
        <v>100</v>
      </c>
      <c r="C48">
        <v>2814000</v>
      </c>
      <c r="D48">
        <v>64860</v>
      </c>
      <c r="E48">
        <v>127350</v>
      </c>
      <c r="F48">
        <v>0</v>
      </c>
      <c r="G48">
        <v>4086</v>
      </c>
      <c r="H48">
        <v>932</v>
      </c>
      <c r="I48">
        <v>7424</v>
      </c>
      <c r="J48">
        <v>671</v>
      </c>
      <c r="K48">
        <v>262500</v>
      </c>
      <c r="L48">
        <v>204200</v>
      </c>
      <c r="M48">
        <v>24192</v>
      </c>
      <c r="N48">
        <v>2567535286.2680011</v>
      </c>
      <c r="O48">
        <v>24050.050453062071</v>
      </c>
    </row>
    <row r="49" spans="1:15" x14ac:dyDescent="0.25">
      <c r="A49" t="s">
        <v>53</v>
      </c>
      <c r="B49" t="s">
        <v>100</v>
      </c>
      <c r="C49">
        <v>3455942</v>
      </c>
      <c r="D49">
        <v>52390</v>
      </c>
      <c r="E49">
        <v>136834</v>
      </c>
      <c r="F49">
        <v>0</v>
      </c>
      <c r="G49">
        <v>4419</v>
      </c>
      <c r="H49">
        <v>1045</v>
      </c>
      <c r="I49">
        <v>7832</v>
      </c>
      <c r="J49">
        <v>752.26666666666665</v>
      </c>
      <c r="K49">
        <v>209050</v>
      </c>
      <c r="L49">
        <v>165380</v>
      </c>
      <c r="M49">
        <v>1626048</v>
      </c>
      <c r="N49">
        <v>3152888725.0218658</v>
      </c>
      <c r="O49">
        <v>29533.044128045349</v>
      </c>
    </row>
    <row r="50" spans="1:15" x14ac:dyDescent="0.25">
      <c r="A50" t="s">
        <v>54</v>
      </c>
      <c r="B50" t="s">
        <v>100</v>
      </c>
      <c r="C50">
        <v>3908542</v>
      </c>
      <c r="D50">
        <v>56482</v>
      </c>
      <c r="E50">
        <v>139779</v>
      </c>
      <c r="F50">
        <v>0</v>
      </c>
      <c r="G50">
        <v>4271.8</v>
      </c>
      <c r="H50">
        <v>1049.866666666667</v>
      </c>
      <c r="I50">
        <v>8024.8666666666668</v>
      </c>
      <c r="J50">
        <v>598.30000000000007</v>
      </c>
      <c r="K50">
        <v>168219.28571428571</v>
      </c>
      <c r="L50">
        <v>30583.71428571429</v>
      </c>
      <c r="M50">
        <v>428823</v>
      </c>
      <c r="N50">
        <v>3565506758.1263332</v>
      </c>
      <c r="O50">
        <v>33398.02879527842</v>
      </c>
    </row>
    <row r="51" spans="1:15" x14ac:dyDescent="0.25">
      <c r="A51" t="s">
        <v>55</v>
      </c>
      <c r="B51" t="s">
        <v>100</v>
      </c>
      <c r="C51">
        <v>3619784</v>
      </c>
      <c r="D51">
        <v>54320</v>
      </c>
      <c r="E51">
        <v>126196</v>
      </c>
      <c r="F51">
        <v>0</v>
      </c>
      <c r="G51">
        <v>3823</v>
      </c>
      <c r="H51">
        <v>986</v>
      </c>
      <c r="I51">
        <v>7250.9629629629644</v>
      </c>
      <c r="J51">
        <v>876.61538461538453</v>
      </c>
      <c r="K51">
        <v>143100</v>
      </c>
      <c r="L51">
        <v>119100</v>
      </c>
      <c r="M51">
        <v>1398677.777777778</v>
      </c>
      <c r="N51">
        <v>3302166666.8751001</v>
      </c>
      <c r="O51">
        <v>30931.327552737032</v>
      </c>
    </row>
    <row r="52" spans="1:15" x14ac:dyDescent="0.25">
      <c r="A52" t="s">
        <v>56</v>
      </c>
      <c r="B52" t="s">
        <v>100</v>
      </c>
      <c r="C52">
        <v>3194209</v>
      </c>
      <c r="D52">
        <v>61411</v>
      </c>
      <c r="E52">
        <v>135594</v>
      </c>
      <c r="F52">
        <v>0</v>
      </c>
      <c r="G52">
        <v>3950.7777777777778</v>
      </c>
      <c r="H52">
        <v>846.96428571428578</v>
      </c>
      <c r="I52">
        <v>7316</v>
      </c>
      <c r="J52">
        <v>766.44827586206895</v>
      </c>
      <c r="K52">
        <v>330417.24137931032</v>
      </c>
      <c r="L52">
        <v>119831.03448275859</v>
      </c>
      <c r="M52">
        <v>2886563.368421053</v>
      </c>
      <c r="N52">
        <v>2914287871.1086679</v>
      </c>
      <c r="O52">
        <v>27298.07481508335</v>
      </c>
    </row>
    <row r="53" spans="1:15" x14ac:dyDescent="0.25">
      <c r="A53" t="s">
        <v>57</v>
      </c>
      <c r="B53" t="s">
        <v>100</v>
      </c>
      <c r="C53">
        <v>2460900</v>
      </c>
      <c r="D53">
        <v>62700</v>
      </c>
      <c r="E53">
        <v>127980</v>
      </c>
      <c r="F53">
        <v>0</v>
      </c>
      <c r="G53">
        <v>3567.6923076923081</v>
      </c>
      <c r="H53">
        <v>729.23076923076917</v>
      </c>
      <c r="I53">
        <v>5822.3076923076924</v>
      </c>
      <c r="J53">
        <v>697.19999999999993</v>
      </c>
      <c r="K53">
        <v>312230.76923076919</v>
      </c>
      <c r="L53">
        <v>27346.153846153851</v>
      </c>
      <c r="M53">
        <v>477180</v>
      </c>
      <c r="N53">
        <v>2245368359.924861</v>
      </c>
      <c r="O53">
        <v>21032.319450765859</v>
      </c>
    </row>
    <row r="54" spans="1:15" x14ac:dyDescent="0.25">
      <c r="A54" t="s">
        <v>58</v>
      </c>
      <c r="B54" t="s">
        <v>100</v>
      </c>
      <c r="C54">
        <v>1731474</v>
      </c>
      <c r="D54">
        <v>82491</v>
      </c>
      <c r="E54">
        <v>125240</v>
      </c>
      <c r="F54">
        <v>0</v>
      </c>
      <c r="G54">
        <v>3845.0689655172409</v>
      </c>
      <c r="H54">
        <v>738.65517241379314</v>
      </c>
      <c r="I54">
        <v>5614.2068965517237</v>
      </c>
      <c r="J54">
        <v>468.20689655172413</v>
      </c>
      <c r="K54">
        <v>814444.82758620696</v>
      </c>
      <c r="L54">
        <v>70979.31034482758</v>
      </c>
      <c r="M54">
        <v>1558308</v>
      </c>
      <c r="N54">
        <v>1580736441.480552</v>
      </c>
      <c r="O54">
        <v>14806.72587984556</v>
      </c>
    </row>
    <row r="55" spans="1:15" x14ac:dyDescent="0.25">
      <c r="A55" t="s">
        <v>59</v>
      </c>
      <c r="B55" t="s">
        <v>100</v>
      </c>
      <c r="C55">
        <v>1309980</v>
      </c>
      <c r="D55">
        <v>99600</v>
      </c>
      <c r="E55">
        <v>119640</v>
      </c>
      <c r="F55">
        <v>0</v>
      </c>
      <c r="G55">
        <v>3778.8461538461538</v>
      </c>
      <c r="H55">
        <v>695.76923076923083</v>
      </c>
      <c r="I55">
        <v>5522.3076923076924</v>
      </c>
      <c r="J55">
        <v>294.64285714285711</v>
      </c>
      <c r="K55">
        <v>915888.88888888899</v>
      </c>
      <c r="L55">
        <v>127714.2857142857</v>
      </c>
      <c r="M55">
        <v>2342566.9565217388</v>
      </c>
      <c r="N55">
        <v>1196530867.4445269</v>
      </c>
      <c r="O55">
        <v>11207.880134926911</v>
      </c>
    </row>
    <row r="56" spans="1:15" x14ac:dyDescent="0.25">
      <c r="A56" t="s">
        <v>60</v>
      </c>
      <c r="B56" t="s">
        <v>100</v>
      </c>
      <c r="C56">
        <v>1353646</v>
      </c>
      <c r="D56">
        <v>102920</v>
      </c>
      <c r="E56">
        <v>123628</v>
      </c>
      <c r="F56">
        <v>0</v>
      </c>
      <c r="G56">
        <v>4185</v>
      </c>
      <c r="H56">
        <v>816.33333333333326</v>
      </c>
      <c r="I56">
        <v>5580</v>
      </c>
      <c r="J56">
        <v>299.66666666666657</v>
      </c>
      <c r="K56">
        <v>1043666.666666667</v>
      </c>
      <c r="L56">
        <v>384400</v>
      </c>
      <c r="M56">
        <v>2717088</v>
      </c>
      <c r="N56">
        <v>1236766043.502667</v>
      </c>
      <c r="O56">
        <v>11584.7622051993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56"/>
  <sheetViews>
    <sheetView workbookViewId="0"/>
  </sheetViews>
  <sheetFormatPr defaultRowHeight="15" x14ac:dyDescent="0.25"/>
  <sheetData>
    <row r="1" spans="1:8" x14ac:dyDescent="0.25">
      <c r="A1" s="1" t="s">
        <v>0</v>
      </c>
      <c r="B1" s="1" t="s">
        <v>1</v>
      </c>
      <c r="C1" s="1" t="s">
        <v>2</v>
      </c>
      <c r="D1" s="1" t="s">
        <v>62</v>
      </c>
      <c r="E1" s="1" t="s">
        <v>63</v>
      </c>
      <c r="F1" s="1" t="s">
        <v>3</v>
      </c>
      <c r="G1" s="1" t="s">
        <v>4</v>
      </c>
      <c r="H1" s="1" t="s">
        <v>5</v>
      </c>
    </row>
    <row r="2" spans="1:8" x14ac:dyDescent="0.25">
      <c r="A2" t="s">
        <v>6</v>
      </c>
      <c r="B2" t="s">
        <v>101</v>
      </c>
      <c r="C2">
        <v>281057.27272727271</v>
      </c>
      <c r="D2">
        <v>0</v>
      </c>
      <c r="E2">
        <v>8383.2857142857156</v>
      </c>
      <c r="F2">
        <v>7826.3928571428578</v>
      </c>
      <c r="G2">
        <v>256379540.15055841</v>
      </c>
      <c r="H2">
        <v>8433.8149330753786</v>
      </c>
    </row>
    <row r="3" spans="1:8" x14ac:dyDescent="0.25">
      <c r="A3" t="s">
        <v>7</v>
      </c>
      <c r="B3" t="s">
        <v>101</v>
      </c>
      <c r="C3">
        <v>196493.33333333331</v>
      </c>
      <c r="D3">
        <v>0</v>
      </c>
      <c r="E3">
        <v>7635</v>
      </c>
      <c r="F3">
        <v>7347.0000000000009</v>
      </c>
      <c r="G3">
        <v>179253038.58399999</v>
      </c>
      <c r="H3">
        <v>5896.6755019573011</v>
      </c>
    </row>
    <row r="4" spans="1:8" x14ac:dyDescent="0.25">
      <c r="A4" t="s">
        <v>8</v>
      </c>
      <c r="B4" t="s">
        <v>101</v>
      </c>
      <c r="C4">
        <v>174762.5</v>
      </c>
      <c r="D4">
        <v>0</v>
      </c>
      <c r="E4">
        <v>7022.6071428571422</v>
      </c>
      <c r="F4">
        <v>8168.5</v>
      </c>
      <c r="G4">
        <v>159435232.05757141</v>
      </c>
      <c r="H4">
        <v>5244.7525266479624</v>
      </c>
    </row>
    <row r="5" spans="1:8" x14ac:dyDescent="0.25">
      <c r="A5" t="s">
        <v>9</v>
      </c>
      <c r="B5" t="s">
        <v>101</v>
      </c>
      <c r="C5">
        <v>139320</v>
      </c>
      <c r="D5">
        <v>0</v>
      </c>
      <c r="E5">
        <v>6312</v>
      </c>
      <c r="F5">
        <v>8013.0000000000009</v>
      </c>
      <c r="G5">
        <v>127108716.90000001</v>
      </c>
      <c r="H5">
        <v>4181.3453370176649</v>
      </c>
    </row>
    <row r="6" spans="1:8" x14ac:dyDescent="0.25">
      <c r="A6" t="s">
        <v>10</v>
      </c>
      <c r="B6" t="s">
        <v>101</v>
      </c>
      <c r="C6">
        <v>6787.9310344827582</v>
      </c>
      <c r="D6">
        <v>0</v>
      </c>
      <c r="E6">
        <v>4978.1724137931033</v>
      </c>
      <c r="F6">
        <v>8415.9259259259252</v>
      </c>
      <c r="G6">
        <v>6236293.7669833964</v>
      </c>
      <c r="H6">
        <v>205.14799062414539</v>
      </c>
    </row>
    <row r="7" spans="1:8" x14ac:dyDescent="0.25">
      <c r="A7" t="s">
        <v>11</v>
      </c>
      <c r="B7" t="s">
        <v>101</v>
      </c>
      <c r="C7">
        <v>0</v>
      </c>
      <c r="D7">
        <v>0</v>
      </c>
      <c r="E7">
        <v>5377.5</v>
      </c>
      <c r="F7">
        <v>8262.5</v>
      </c>
      <c r="G7">
        <v>46539.679999999993</v>
      </c>
      <c r="H7">
        <v>1.530960886871279</v>
      </c>
    </row>
    <row r="8" spans="1:8" x14ac:dyDescent="0.25">
      <c r="A8" t="s">
        <v>12</v>
      </c>
      <c r="B8" t="s">
        <v>101</v>
      </c>
      <c r="C8">
        <v>0</v>
      </c>
      <c r="D8">
        <v>0</v>
      </c>
      <c r="E8">
        <v>8740.2857142859139</v>
      </c>
      <c r="F8">
        <v>8635.4285714281723</v>
      </c>
      <c r="G8">
        <v>59285.937142856463</v>
      </c>
      <c r="H8">
        <v>1.9502594540233711</v>
      </c>
    </row>
    <row r="9" spans="1:8" x14ac:dyDescent="0.25">
      <c r="A9" t="s">
        <v>13</v>
      </c>
      <c r="B9" t="s">
        <v>101</v>
      </c>
      <c r="C9">
        <v>0</v>
      </c>
      <c r="D9">
        <v>0</v>
      </c>
      <c r="E9">
        <v>9010.8571428571595</v>
      </c>
      <c r="F9">
        <v>8662.785714285681</v>
      </c>
      <c r="G9">
        <v>60302.46942857137</v>
      </c>
      <c r="H9">
        <v>1.9836991160423489</v>
      </c>
    </row>
    <row r="10" spans="1:8" x14ac:dyDescent="0.25">
      <c r="A10" t="s">
        <v>14</v>
      </c>
      <c r="B10" t="s">
        <v>101</v>
      </c>
      <c r="C10">
        <v>0</v>
      </c>
      <c r="D10">
        <v>0</v>
      </c>
      <c r="E10">
        <v>5966.7857142857138</v>
      </c>
      <c r="F10">
        <v>8142.2222222222217</v>
      </c>
      <c r="G10">
        <v>48139.935079365066</v>
      </c>
      <c r="H10">
        <v>1.5836025882221481</v>
      </c>
    </row>
    <row r="11" spans="1:8" x14ac:dyDescent="0.25">
      <c r="A11" t="s">
        <v>15</v>
      </c>
      <c r="B11" t="s">
        <v>101</v>
      </c>
      <c r="C11">
        <v>16062.592592592589</v>
      </c>
      <c r="D11">
        <v>0</v>
      </c>
      <c r="E11">
        <v>2784.2592592592591</v>
      </c>
      <c r="F11">
        <v>8232.4375</v>
      </c>
      <c r="G11">
        <v>14686673.413787041</v>
      </c>
      <c r="H11">
        <v>483.13014947159559</v>
      </c>
    </row>
    <row r="12" spans="1:8" x14ac:dyDescent="0.25">
      <c r="A12" t="s">
        <v>16</v>
      </c>
      <c r="B12" t="s">
        <v>101</v>
      </c>
      <c r="C12">
        <v>127521.42857142859</v>
      </c>
      <c r="D12">
        <v>0</v>
      </c>
      <c r="E12">
        <v>4956.4285714285716</v>
      </c>
      <c r="F12">
        <v>7699.090909090909</v>
      </c>
      <c r="G12">
        <v>116342723.4896104</v>
      </c>
      <c r="H12">
        <v>3827.189167065048</v>
      </c>
    </row>
    <row r="13" spans="1:8" x14ac:dyDescent="0.25">
      <c r="A13" t="s">
        <v>17</v>
      </c>
      <c r="B13" t="s">
        <v>101</v>
      </c>
      <c r="C13">
        <v>121075.6666666667</v>
      </c>
      <c r="D13">
        <v>0</v>
      </c>
      <c r="E13">
        <v>2856.1333333333341</v>
      </c>
      <c r="F13">
        <v>7910.9705882342532</v>
      </c>
      <c r="G13">
        <v>110457745.3585804</v>
      </c>
      <c r="H13">
        <v>3633.5979919925121</v>
      </c>
    </row>
    <row r="14" spans="1:8" x14ac:dyDescent="0.25">
      <c r="A14" t="s">
        <v>18</v>
      </c>
      <c r="B14" t="s">
        <v>101</v>
      </c>
      <c r="C14">
        <v>105547.61904761899</v>
      </c>
      <c r="D14">
        <v>0</v>
      </c>
      <c r="E14">
        <v>4190.3448275862074</v>
      </c>
      <c r="F14">
        <v>7874.4294117657701</v>
      </c>
      <c r="G14">
        <v>96300593.581133246</v>
      </c>
      <c r="H14">
        <v>3167.886890395514</v>
      </c>
    </row>
    <row r="15" spans="1:8" x14ac:dyDescent="0.25">
      <c r="A15" t="s">
        <v>19</v>
      </c>
      <c r="B15" t="s">
        <v>101</v>
      </c>
      <c r="C15">
        <v>214102</v>
      </c>
      <c r="D15">
        <v>0</v>
      </c>
      <c r="E15">
        <v>4848.4799999999996</v>
      </c>
      <c r="F15">
        <v>7375.8719999999739</v>
      </c>
      <c r="G15">
        <v>195302733.48902401</v>
      </c>
      <c r="H15">
        <v>6424.6433596178822</v>
      </c>
    </row>
    <row r="16" spans="1:8" x14ac:dyDescent="0.25">
      <c r="A16" t="s">
        <v>20</v>
      </c>
      <c r="B16" t="s">
        <v>101</v>
      </c>
      <c r="C16">
        <v>200481.42857142861</v>
      </c>
      <c r="D16">
        <v>0</v>
      </c>
      <c r="E16">
        <v>6797</v>
      </c>
      <c r="F16">
        <v>8127.0000000000009</v>
      </c>
      <c r="G16">
        <v>182889983.5451428</v>
      </c>
      <c r="H16">
        <v>6016.3157848989385</v>
      </c>
    </row>
    <row r="17" spans="1:8" x14ac:dyDescent="0.25">
      <c r="A17" t="s">
        <v>21</v>
      </c>
      <c r="B17" t="s">
        <v>101</v>
      </c>
      <c r="C17">
        <v>134446.15384615379</v>
      </c>
      <c r="D17">
        <v>0</v>
      </c>
      <c r="E17">
        <v>3993.461538461539</v>
      </c>
      <c r="F17">
        <v>8008.695652173913</v>
      </c>
      <c r="G17">
        <v>122655843.6680267</v>
      </c>
      <c r="H17">
        <v>4034.8644254096098</v>
      </c>
    </row>
    <row r="18" spans="1:8" x14ac:dyDescent="0.25">
      <c r="A18" t="s">
        <v>22</v>
      </c>
      <c r="B18" t="s">
        <v>101</v>
      </c>
      <c r="C18">
        <v>56879.259259259263</v>
      </c>
      <c r="D18">
        <v>0</v>
      </c>
      <c r="E18">
        <v>3271.0740740740739</v>
      </c>
      <c r="F18">
        <v>7348.24</v>
      </c>
      <c r="G18">
        <v>51910117.544065177</v>
      </c>
      <c r="H18">
        <v>1707.6258279570111</v>
      </c>
    </row>
    <row r="19" spans="1:8" x14ac:dyDescent="0.25">
      <c r="A19" t="s">
        <v>23</v>
      </c>
      <c r="B19" t="s">
        <v>101</v>
      </c>
      <c r="C19">
        <v>9000</v>
      </c>
      <c r="D19">
        <v>0</v>
      </c>
      <c r="E19">
        <v>5712.8571428571422</v>
      </c>
      <c r="F19">
        <v>8577.7777777777774</v>
      </c>
      <c r="G19">
        <v>8256759.6463492066</v>
      </c>
      <c r="H19">
        <v>271.61287036906498</v>
      </c>
    </row>
    <row r="20" spans="1:8" x14ac:dyDescent="0.25">
      <c r="A20" t="s">
        <v>24</v>
      </c>
      <c r="B20" t="s">
        <v>101</v>
      </c>
      <c r="C20">
        <v>9910</v>
      </c>
      <c r="D20">
        <v>0</v>
      </c>
      <c r="E20">
        <v>9932</v>
      </c>
      <c r="F20">
        <v>9026</v>
      </c>
      <c r="G20">
        <v>9102604.6959999986</v>
      </c>
      <c r="H20">
        <v>299.43763597486748</v>
      </c>
    </row>
    <row r="21" spans="1:8" x14ac:dyDescent="0.25">
      <c r="A21" t="s">
        <v>25</v>
      </c>
      <c r="B21" t="s">
        <v>101</v>
      </c>
      <c r="C21">
        <v>8655.1999999999989</v>
      </c>
      <c r="D21">
        <v>0</v>
      </c>
      <c r="E21">
        <v>7215.5599999999986</v>
      </c>
      <c r="F21">
        <v>8939.8095238095248</v>
      </c>
      <c r="G21">
        <v>7948664.5208152374</v>
      </c>
      <c r="H21">
        <v>261.47782890276778</v>
      </c>
    </row>
    <row r="22" spans="1:8" x14ac:dyDescent="0.25">
      <c r="A22" t="s">
        <v>26</v>
      </c>
      <c r="B22" t="s">
        <v>101</v>
      </c>
      <c r="C22">
        <v>10060.714285714281</v>
      </c>
      <c r="D22">
        <v>0</v>
      </c>
      <c r="E22">
        <v>7022.1428571428578</v>
      </c>
      <c r="F22">
        <v>8606.6666666666679</v>
      </c>
      <c r="G22">
        <v>9228696.9266666658</v>
      </c>
      <c r="H22">
        <v>303.58554316479712</v>
      </c>
    </row>
    <row r="23" spans="1:8" x14ac:dyDescent="0.25">
      <c r="A23" t="s">
        <v>27</v>
      </c>
      <c r="B23" t="s">
        <v>101</v>
      </c>
      <c r="C23">
        <v>44116.206896551717</v>
      </c>
      <c r="D23">
        <v>0</v>
      </c>
      <c r="E23">
        <v>5100.0344827586196</v>
      </c>
      <c r="F23">
        <v>8211.6785714285725</v>
      </c>
      <c r="G23">
        <v>40279400.254596062</v>
      </c>
      <c r="H23">
        <v>1325.023857843878</v>
      </c>
    </row>
    <row r="24" spans="1:8" x14ac:dyDescent="0.25">
      <c r="A24" t="s">
        <v>28</v>
      </c>
      <c r="B24" t="s">
        <v>101</v>
      </c>
      <c r="C24">
        <v>238311.11111111109</v>
      </c>
      <c r="D24">
        <v>0</v>
      </c>
      <c r="E24">
        <v>4998.2142857142862</v>
      </c>
      <c r="F24">
        <v>7784.4000000000005</v>
      </c>
      <c r="G24">
        <v>217383347.61327621</v>
      </c>
      <c r="H24">
        <v>7151.0032439644774</v>
      </c>
    </row>
    <row r="25" spans="1:8" x14ac:dyDescent="0.25">
      <c r="A25" t="s">
        <v>29</v>
      </c>
      <c r="B25" t="s">
        <v>101</v>
      </c>
      <c r="C25">
        <v>85881.923076923078</v>
      </c>
      <c r="D25">
        <v>0</v>
      </c>
      <c r="E25">
        <v>2182.62962962963</v>
      </c>
      <c r="F25">
        <v>7636.3333333333339</v>
      </c>
      <c r="G25">
        <v>78357816.147783473</v>
      </c>
      <c r="H25">
        <v>2577.644532641978</v>
      </c>
    </row>
    <row r="26" spans="1:8" x14ac:dyDescent="0.25">
      <c r="A26" t="s">
        <v>30</v>
      </c>
      <c r="B26" t="s">
        <v>101</v>
      </c>
      <c r="C26">
        <v>302848.62068965519</v>
      </c>
      <c r="D26">
        <v>0</v>
      </c>
      <c r="E26">
        <v>5627.0344827586196</v>
      </c>
      <c r="F26">
        <v>7030.1111111111113</v>
      </c>
      <c r="G26">
        <v>276241128.24973178</v>
      </c>
      <c r="H26">
        <v>9087.1781390747019</v>
      </c>
    </row>
    <row r="27" spans="1:8" x14ac:dyDescent="0.25">
      <c r="A27" t="s">
        <v>31</v>
      </c>
      <c r="B27" t="s">
        <v>101</v>
      </c>
      <c r="C27">
        <v>194118.75</v>
      </c>
      <c r="D27">
        <v>0</v>
      </c>
      <c r="E27">
        <v>4727</v>
      </c>
      <c r="F27">
        <v>6177</v>
      </c>
      <c r="G27">
        <v>177073504.44800001</v>
      </c>
      <c r="H27">
        <v>5824.9779416428164</v>
      </c>
    </row>
    <row r="28" spans="1:8" x14ac:dyDescent="0.25">
      <c r="A28" t="s">
        <v>32</v>
      </c>
      <c r="B28" t="s">
        <v>101</v>
      </c>
      <c r="C28">
        <v>214541.37931034481</v>
      </c>
      <c r="D28">
        <v>0</v>
      </c>
      <c r="E28">
        <v>4437.2758620689656</v>
      </c>
      <c r="F28">
        <v>6424.4827586206893</v>
      </c>
      <c r="G28">
        <v>195698798.2514483</v>
      </c>
      <c r="H28">
        <v>6437.672234331666</v>
      </c>
    </row>
    <row r="29" spans="1:8" x14ac:dyDescent="0.25">
      <c r="A29" t="s">
        <v>33</v>
      </c>
      <c r="B29" t="s">
        <v>101</v>
      </c>
      <c r="C29">
        <v>142875</v>
      </c>
      <c r="D29">
        <v>0</v>
      </c>
      <c r="E29">
        <v>2716.0714285714289</v>
      </c>
      <c r="F29">
        <v>6075.5555555555547</v>
      </c>
      <c r="G29">
        <v>130331997.0312698</v>
      </c>
      <c r="H29">
        <v>4287.3777766133708</v>
      </c>
    </row>
    <row r="30" spans="1:8" x14ac:dyDescent="0.25">
      <c r="A30" t="s">
        <v>34</v>
      </c>
      <c r="B30" t="s">
        <v>101</v>
      </c>
      <c r="C30">
        <v>39710</v>
      </c>
      <c r="D30">
        <v>0</v>
      </c>
      <c r="E30">
        <v>3316</v>
      </c>
      <c r="F30">
        <v>6384</v>
      </c>
      <c r="G30">
        <v>36248616.399999999</v>
      </c>
      <c r="H30">
        <v>1192.427921971117</v>
      </c>
    </row>
    <row r="31" spans="1:8" x14ac:dyDescent="0.25">
      <c r="A31" t="s">
        <v>35</v>
      </c>
      <c r="B31" t="s">
        <v>101</v>
      </c>
      <c r="C31">
        <v>12160.714285714281</v>
      </c>
      <c r="D31">
        <v>0</v>
      </c>
      <c r="E31">
        <v>6114.6428571428578</v>
      </c>
      <c r="F31">
        <v>5867.1428571428578</v>
      </c>
      <c r="G31">
        <v>11131453.28142857</v>
      </c>
      <c r="H31">
        <v>366.17827170066681</v>
      </c>
    </row>
    <row r="32" spans="1:8" x14ac:dyDescent="0.25">
      <c r="A32" t="s">
        <v>36</v>
      </c>
      <c r="B32" t="s">
        <v>101</v>
      </c>
      <c r="C32">
        <v>0</v>
      </c>
      <c r="D32">
        <v>0</v>
      </c>
      <c r="E32">
        <v>0</v>
      </c>
      <c r="F32">
        <v>6200</v>
      </c>
      <c r="G32">
        <v>21154.400000000001</v>
      </c>
      <c r="H32">
        <v>0.69589131221421752</v>
      </c>
    </row>
    <row r="33" spans="1:8" x14ac:dyDescent="0.25">
      <c r="A33" t="s">
        <v>37</v>
      </c>
      <c r="B33" t="s">
        <v>101</v>
      </c>
      <c r="C33">
        <v>11242.66666666667</v>
      </c>
      <c r="D33">
        <v>0</v>
      </c>
      <c r="E33">
        <v>7920.5</v>
      </c>
      <c r="F33">
        <v>6235.2758620689656</v>
      </c>
      <c r="G33">
        <v>10301611.507241379</v>
      </c>
      <c r="H33">
        <v>338.87994694698449</v>
      </c>
    </row>
    <row r="34" spans="1:8" x14ac:dyDescent="0.25">
      <c r="A34" t="s">
        <v>38</v>
      </c>
      <c r="B34" t="s">
        <v>101</v>
      </c>
      <c r="C34">
        <v>11740</v>
      </c>
      <c r="D34">
        <v>0</v>
      </c>
      <c r="E34">
        <v>4481</v>
      </c>
      <c r="F34">
        <v>5891</v>
      </c>
      <c r="G34">
        <v>10742269.264</v>
      </c>
      <c r="H34">
        <v>353.37574472844511</v>
      </c>
    </row>
    <row r="35" spans="1:8" x14ac:dyDescent="0.25">
      <c r="A35" t="s">
        <v>39</v>
      </c>
      <c r="B35" t="s">
        <v>101</v>
      </c>
      <c r="C35">
        <v>56370</v>
      </c>
      <c r="D35">
        <v>0</v>
      </c>
      <c r="E35">
        <v>3535</v>
      </c>
      <c r="F35">
        <v>5757</v>
      </c>
      <c r="G35">
        <v>51441144.304000013</v>
      </c>
      <c r="H35">
        <v>1692.19856916346</v>
      </c>
    </row>
    <row r="36" spans="1:8" x14ac:dyDescent="0.25">
      <c r="A36" t="s">
        <v>40</v>
      </c>
      <c r="B36" t="s">
        <v>101</v>
      </c>
      <c r="C36">
        <v>79960.714285714275</v>
      </c>
      <c r="D36">
        <v>0</v>
      </c>
      <c r="E36">
        <v>2676.4285714285711</v>
      </c>
      <c r="F36">
        <v>5259.4736842105267</v>
      </c>
      <c r="G36">
        <v>72951248.727067649</v>
      </c>
      <c r="H36">
        <v>2399.7910696755698</v>
      </c>
    </row>
    <row r="37" spans="1:8" x14ac:dyDescent="0.25">
      <c r="A37" t="s">
        <v>41</v>
      </c>
      <c r="B37" t="s">
        <v>101</v>
      </c>
      <c r="C37">
        <v>226740</v>
      </c>
      <c r="D37">
        <v>0</v>
      </c>
      <c r="E37">
        <v>4449</v>
      </c>
      <c r="F37">
        <v>5201</v>
      </c>
      <c r="G37">
        <v>206819805.80000001</v>
      </c>
      <c r="H37">
        <v>6803.5068850949046</v>
      </c>
    </row>
    <row r="38" spans="1:8" x14ac:dyDescent="0.25">
      <c r="A38" t="s">
        <v>42</v>
      </c>
      <c r="B38" t="s">
        <v>101</v>
      </c>
      <c r="C38">
        <v>276270</v>
      </c>
      <c r="D38">
        <v>0</v>
      </c>
      <c r="E38">
        <v>5269</v>
      </c>
      <c r="F38">
        <v>5058</v>
      </c>
      <c r="G38">
        <v>251993475.72400001</v>
      </c>
      <c r="H38">
        <v>8289.5317518339416</v>
      </c>
    </row>
    <row r="39" spans="1:8" x14ac:dyDescent="0.25">
      <c r="A39" t="s">
        <v>43</v>
      </c>
      <c r="B39" t="s">
        <v>101</v>
      </c>
      <c r="C39">
        <v>284858</v>
      </c>
      <c r="D39">
        <v>0</v>
      </c>
      <c r="E39">
        <v>3310.4615384615381</v>
      </c>
      <c r="F39">
        <v>4602.08</v>
      </c>
      <c r="G39">
        <v>259817493.59172919</v>
      </c>
      <c r="H39">
        <v>8546.9092270051387</v>
      </c>
    </row>
    <row r="40" spans="1:8" x14ac:dyDescent="0.25">
      <c r="A40" t="s">
        <v>44</v>
      </c>
      <c r="B40" t="s">
        <v>101</v>
      </c>
      <c r="C40">
        <v>141338.62068965519</v>
      </c>
      <c r="D40">
        <v>0</v>
      </c>
      <c r="E40">
        <v>4527.0689655172418</v>
      </c>
      <c r="F40">
        <v>5510.5172413793107</v>
      </c>
      <c r="G40">
        <v>128935070.31310339</v>
      </c>
      <c r="H40">
        <v>4241.4247282181468</v>
      </c>
    </row>
    <row r="41" spans="1:8" x14ac:dyDescent="0.25">
      <c r="A41" t="s">
        <v>45</v>
      </c>
      <c r="B41" t="s">
        <v>101</v>
      </c>
      <c r="C41">
        <v>100870</v>
      </c>
      <c r="D41">
        <v>0</v>
      </c>
      <c r="E41">
        <v>2691</v>
      </c>
      <c r="F41">
        <v>5058</v>
      </c>
      <c r="G41">
        <v>92019879.588</v>
      </c>
      <c r="H41">
        <v>3027.0692979374321</v>
      </c>
    </row>
    <row r="42" spans="1:8" x14ac:dyDescent="0.25">
      <c r="A42" t="s">
        <v>46</v>
      </c>
      <c r="B42" t="s">
        <v>101</v>
      </c>
      <c r="C42">
        <v>60720</v>
      </c>
      <c r="D42">
        <v>0</v>
      </c>
      <c r="E42">
        <v>3498</v>
      </c>
      <c r="F42">
        <v>5053</v>
      </c>
      <c r="G42">
        <v>55405816.012000002</v>
      </c>
      <c r="H42">
        <v>1822.6196918319681</v>
      </c>
    </row>
    <row r="43" spans="1:8" x14ac:dyDescent="0.25">
      <c r="A43" t="s">
        <v>47</v>
      </c>
      <c r="B43" t="s">
        <v>101</v>
      </c>
      <c r="C43">
        <v>10220</v>
      </c>
      <c r="D43">
        <v>0</v>
      </c>
      <c r="E43">
        <v>6838</v>
      </c>
      <c r="F43">
        <v>5067</v>
      </c>
      <c r="G43">
        <v>9361259.8599999994</v>
      </c>
      <c r="H43">
        <v>307.94630941807287</v>
      </c>
    </row>
    <row r="44" spans="1:8" x14ac:dyDescent="0.25">
      <c r="A44" t="s">
        <v>48</v>
      </c>
      <c r="B44" t="s">
        <v>101</v>
      </c>
      <c r="C44">
        <v>10560</v>
      </c>
      <c r="D44">
        <v>0</v>
      </c>
      <c r="E44">
        <v>8180</v>
      </c>
      <c r="F44">
        <v>5152</v>
      </c>
      <c r="G44">
        <v>9676208.784</v>
      </c>
      <c r="H44">
        <v>318.30681219776972</v>
      </c>
    </row>
    <row r="45" spans="1:8" x14ac:dyDescent="0.25">
      <c r="A45" t="s">
        <v>49</v>
      </c>
      <c r="B45" t="s">
        <v>101</v>
      </c>
      <c r="C45">
        <v>10890</v>
      </c>
      <c r="D45">
        <v>0</v>
      </c>
      <c r="E45">
        <v>9798</v>
      </c>
      <c r="F45">
        <v>5327</v>
      </c>
      <c r="G45">
        <v>9983286.5</v>
      </c>
      <c r="H45">
        <v>328.40838514424809</v>
      </c>
    </row>
    <row r="46" spans="1:8" x14ac:dyDescent="0.25">
      <c r="A46" t="s">
        <v>50</v>
      </c>
      <c r="B46" t="s">
        <v>101</v>
      </c>
      <c r="C46">
        <v>10410</v>
      </c>
      <c r="D46">
        <v>0</v>
      </c>
      <c r="E46">
        <v>6455</v>
      </c>
      <c r="F46">
        <v>5048</v>
      </c>
      <c r="G46">
        <v>9533168.2360000014</v>
      </c>
      <c r="H46">
        <v>313.60137622948128</v>
      </c>
    </row>
    <row r="47" spans="1:8" x14ac:dyDescent="0.25">
      <c r="A47" t="s">
        <v>51</v>
      </c>
      <c r="B47" t="s">
        <v>101</v>
      </c>
      <c r="C47">
        <v>33458.620689655167</v>
      </c>
      <c r="D47">
        <v>0</v>
      </c>
      <c r="E47">
        <v>3935.9310344827591</v>
      </c>
      <c r="F47">
        <v>5010.9285714285716</v>
      </c>
      <c r="G47">
        <v>30544788.75394088</v>
      </c>
      <c r="H47">
        <v>1004.795840453333</v>
      </c>
    </row>
    <row r="48" spans="1:8" x14ac:dyDescent="0.25">
      <c r="A48" t="s">
        <v>52</v>
      </c>
      <c r="B48" t="s">
        <v>101</v>
      </c>
      <c r="C48">
        <v>185520</v>
      </c>
      <c r="D48">
        <v>0</v>
      </c>
      <c r="E48">
        <v>4746</v>
      </c>
      <c r="F48">
        <v>4704</v>
      </c>
      <c r="G48">
        <v>169226483.40000001</v>
      </c>
      <c r="H48">
        <v>5566.8437580183563</v>
      </c>
    </row>
    <row r="49" spans="1:8" x14ac:dyDescent="0.25">
      <c r="A49" t="s">
        <v>53</v>
      </c>
      <c r="B49" t="s">
        <v>101</v>
      </c>
      <c r="C49">
        <v>150794.33333333331</v>
      </c>
      <c r="D49">
        <v>0</v>
      </c>
      <c r="E49">
        <v>4842.2</v>
      </c>
      <c r="F49">
        <v>4729</v>
      </c>
      <c r="G49">
        <v>137557088.93439999</v>
      </c>
      <c r="H49">
        <v>4525.0530916938042</v>
      </c>
    </row>
    <row r="50" spans="1:8" x14ac:dyDescent="0.25">
      <c r="A50" t="s">
        <v>54</v>
      </c>
      <c r="B50" t="s">
        <v>101</v>
      </c>
      <c r="C50">
        <v>264078.66666666663</v>
      </c>
      <c r="D50">
        <v>0</v>
      </c>
      <c r="E50">
        <v>2918.65</v>
      </c>
      <c r="F50">
        <v>4637.5999999999995</v>
      </c>
      <c r="G50">
        <v>240865525.92500001</v>
      </c>
      <c r="H50">
        <v>7923.4687300569094</v>
      </c>
    </row>
    <row r="51" spans="1:8" x14ac:dyDescent="0.25">
      <c r="A51" t="s">
        <v>55</v>
      </c>
      <c r="B51" t="s">
        <v>101</v>
      </c>
      <c r="C51">
        <v>335849.23076923081</v>
      </c>
      <c r="D51">
        <v>0</v>
      </c>
      <c r="E51">
        <v>3661</v>
      </c>
      <c r="F51">
        <v>4272</v>
      </c>
      <c r="G51">
        <v>306321565.85753852</v>
      </c>
      <c r="H51">
        <v>10076.69876829956</v>
      </c>
    </row>
    <row r="52" spans="1:8" x14ac:dyDescent="0.25">
      <c r="A52" t="s">
        <v>56</v>
      </c>
      <c r="B52" t="s">
        <v>101</v>
      </c>
      <c r="C52">
        <v>230362.06896551719</v>
      </c>
      <c r="D52">
        <v>0</v>
      </c>
      <c r="E52">
        <v>3338.379310344827</v>
      </c>
      <c r="F52">
        <v>4845.9642857142862</v>
      </c>
      <c r="G52">
        <v>210118131.87690151</v>
      </c>
      <c r="H52">
        <v>6912.0080225303946</v>
      </c>
    </row>
    <row r="53" spans="1:8" x14ac:dyDescent="0.25">
      <c r="A53" t="s">
        <v>57</v>
      </c>
      <c r="B53" t="s">
        <v>101</v>
      </c>
      <c r="C53">
        <v>159150</v>
      </c>
      <c r="D53">
        <v>0</v>
      </c>
      <c r="E53">
        <v>2898.461538461539</v>
      </c>
      <c r="F53">
        <v>4835.7692307692296</v>
      </c>
      <c r="G53">
        <v>145171189.19538459</v>
      </c>
      <c r="H53">
        <v>4775.5251552809177</v>
      </c>
    </row>
    <row r="54" spans="1:8" x14ac:dyDescent="0.25">
      <c r="A54" t="s">
        <v>58</v>
      </c>
      <c r="B54" t="s">
        <v>101</v>
      </c>
      <c r="C54">
        <v>32293.448275862069</v>
      </c>
      <c r="D54">
        <v>0</v>
      </c>
      <c r="E54">
        <v>3808.724137931034</v>
      </c>
      <c r="F54">
        <v>5131.0344827586196</v>
      </c>
      <c r="G54">
        <v>29482127.284000002</v>
      </c>
      <c r="H54">
        <v>969.83872114214273</v>
      </c>
    </row>
    <row r="55" spans="1:8" x14ac:dyDescent="0.25">
      <c r="A55" t="s">
        <v>59</v>
      </c>
      <c r="B55" t="s">
        <v>101</v>
      </c>
      <c r="C55">
        <v>8528.5714285714275</v>
      </c>
      <c r="D55">
        <v>0</v>
      </c>
      <c r="E55">
        <v>6621.4285714285716</v>
      </c>
      <c r="F55">
        <v>5090.7692307692296</v>
      </c>
      <c r="G55">
        <v>7818019.1617582403</v>
      </c>
      <c r="H55">
        <v>257.18014282569288</v>
      </c>
    </row>
    <row r="56" spans="1:8" x14ac:dyDescent="0.25">
      <c r="A56" t="s">
        <v>60</v>
      </c>
      <c r="B56" t="s">
        <v>101</v>
      </c>
      <c r="C56">
        <v>0</v>
      </c>
      <c r="D56">
        <v>0</v>
      </c>
      <c r="E56">
        <v>6055.3333333333339</v>
      </c>
      <c r="F56">
        <v>5073.6666666666661</v>
      </c>
      <c r="G56">
        <v>37972.148000000001</v>
      </c>
      <c r="H56">
        <v>1.249124905424521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F56"/>
  <sheetViews>
    <sheetView workbookViewId="0"/>
  </sheetViews>
  <sheetFormatPr defaultRowHeight="15" x14ac:dyDescent="0.25"/>
  <sheetData>
    <row r="1" spans="1:6" x14ac:dyDescent="0.25">
      <c r="A1" s="1" t="s">
        <v>0</v>
      </c>
      <c r="B1" s="1" t="s">
        <v>1</v>
      </c>
      <c r="C1" s="1" t="s">
        <v>3</v>
      </c>
      <c r="D1" s="1" t="s">
        <v>2</v>
      </c>
      <c r="E1" s="1" t="s">
        <v>4</v>
      </c>
      <c r="F1" s="1" t="s">
        <v>5</v>
      </c>
    </row>
    <row r="2" spans="1:6" x14ac:dyDescent="0.25">
      <c r="A2" t="s">
        <v>6</v>
      </c>
      <c r="B2" t="s">
        <v>102</v>
      </c>
      <c r="C2">
        <v>586.78571428571422</v>
      </c>
      <c r="D2">
        <v>0</v>
      </c>
      <c r="E2">
        <v>2002.1128571428569</v>
      </c>
      <c r="F2">
        <v>3.1701573226868132E-2</v>
      </c>
    </row>
    <row r="3" spans="1:6" x14ac:dyDescent="0.25">
      <c r="A3" t="s">
        <v>7</v>
      </c>
      <c r="B3" t="s">
        <v>102</v>
      </c>
      <c r="C3">
        <v>499.00000000000011</v>
      </c>
      <c r="D3">
        <v>0</v>
      </c>
      <c r="E3">
        <v>1702.588</v>
      </c>
      <c r="F3">
        <v>2.6958878948618481E-2</v>
      </c>
    </row>
    <row r="4" spans="1:6" x14ac:dyDescent="0.25">
      <c r="A4" t="s">
        <v>8</v>
      </c>
      <c r="B4" t="s">
        <v>102</v>
      </c>
      <c r="C4">
        <v>524.78571428571422</v>
      </c>
      <c r="D4">
        <v>0</v>
      </c>
      <c r="E4">
        <v>1790.568857142857</v>
      </c>
      <c r="F4">
        <v>2.8351973036859421E-2</v>
      </c>
    </row>
    <row r="5" spans="1:6" x14ac:dyDescent="0.25">
      <c r="A5" t="s">
        <v>9</v>
      </c>
      <c r="B5" t="s">
        <v>102</v>
      </c>
      <c r="C5">
        <v>460</v>
      </c>
      <c r="D5">
        <v>0</v>
      </c>
      <c r="E5">
        <v>1569.52</v>
      </c>
      <c r="F5">
        <v>2.4851872377483972E-2</v>
      </c>
    </row>
    <row r="6" spans="1:6" x14ac:dyDescent="0.25">
      <c r="A6" t="s">
        <v>10</v>
      </c>
      <c r="B6" t="s">
        <v>102</v>
      </c>
      <c r="C6">
        <v>413.68965517241378</v>
      </c>
      <c r="D6">
        <v>0</v>
      </c>
      <c r="E6">
        <v>1411.5091034482759</v>
      </c>
      <c r="F6">
        <v>2.2349918509196039E-2</v>
      </c>
    </row>
    <row r="7" spans="1:6" x14ac:dyDescent="0.25">
      <c r="A7" t="s">
        <v>11</v>
      </c>
      <c r="B7" t="s">
        <v>102</v>
      </c>
      <c r="C7">
        <v>343.92857142857139</v>
      </c>
      <c r="D7">
        <v>0</v>
      </c>
      <c r="E7">
        <v>1173.484285714286</v>
      </c>
      <c r="F7">
        <v>1.8581019487202689E-2</v>
      </c>
    </row>
    <row r="8" spans="1:6" x14ac:dyDescent="0.25">
      <c r="A8" t="s">
        <v>12</v>
      </c>
      <c r="B8" t="s">
        <v>102</v>
      </c>
      <c r="C8">
        <v>491.57142857112922</v>
      </c>
      <c r="D8">
        <v>0</v>
      </c>
      <c r="E8">
        <v>1677.241714284693</v>
      </c>
      <c r="F8">
        <v>2.65575443636243E-2</v>
      </c>
    </row>
    <row r="9" spans="1:6" x14ac:dyDescent="0.25">
      <c r="A9" t="s">
        <v>13</v>
      </c>
      <c r="B9" t="s">
        <v>102</v>
      </c>
      <c r="C9">
        <v>750.21428571426077</v>
      </c>
      <c r="D9">
        <v>0</v>
      </c>
      <c r="E9">
        <v>2559.7311428570579</v>
      </c>
      <c r="F9">
        <v>4.0530934096382837E-2</v>
      </c>
    </row>
    <row r="10" spans="1:6" x14ac:dyDescent="0.25">
      <c r="A10" t="s">
        <v>14</v>
      </c>
      <c r="B10" t="s">
        <v>102</v>
      </c>
      <c r="C10">
        <v>736.07142857142856</v>
      </c>
      <c r="D10">
        <v>0</v>
      </c>
      <c r="E10">
        <v>2511.4757142857138</v>
      </c>
      <c r="F10">
        <v>3.9766854790368372E-2</v>
      </c>
    </row>
    <row r="11" spans="1:6" x14ac:dyDescent="0.25">
      <c r="A11" t="s">
        <v>15</v>
      </c>
      <c r="B11" t="s">
        <v>102</v>
      </c>
      <c r="C11">
        <v>380.03703703703712</v>
      </c>
      <c r="D11">
        <v>0</v>
      </c>
      <c r="E11">
        <v>1296.68637037037</v>
      </c>
      <c r="F11">
        <v>2.0531808572090419E-2</v>
      </c>
    </row>
    <row r="12" spans="1:6" x14ac:dyDescent="0.25">
      <c r="A12" t="s">
        <v>16</v>
      </c>
      <c r="B12" t="s">
        <v>102</v>
      </c>
      <c r="C12">
        <v>350.35714285714289</v>
      </c>
      <c r="D12">
        <v>0</v>
      </c>
      <c r="E12">
        <v>1195.418571428572</v>
      </c>
      <c r="F12">
        <v>1.8928328262664419E-2</v>
      </c>
    </row>
    <row r="13" spans="1:6" x14ac:dyDescent="0.25">
      <c r="A13" t="s">
        <v>17</v>
      </c>
      <c r="B13" t="s">
        <v>102</v>
      </c>
      <c r="C13">
        <v>498.20588235248567</v>
      </c>
      <c r="D13">
        <v>0</v>
      </c>
      <c r="E13">
        <v>1699.878470586681</v>
      </c>
      <c r="F13">
        <v>2.6915976099860361E-2</v>
      </c>
    </row>
    <row r="14" spans="1:6" x14ac:dyDescent="0.25">
      <c r="A14" t="s">
        <v>18</v>
      </c>
      <c r="B14" t="s">
        <v>102</v>
      </c>
      <c r="C14">
        <v>492.59411764750263</v>
      </c>
      <c r="D14">
        <v>0</v>
      </c>
      <c r="E14">
        <v>1680.7311294132789</v>
      </c>
      <c r="F14">
        <v>2.6612795968858821E-2</v>
      </c>
    </row>
    <row r="15" spans="1:6" x14ac:dyDescent="0.25">
      <c r="A15" t="s">
        <v>19</v>
      </c>
      <c r="B15" t="s">
        <v>102</v>
      </c>
      <c r="C15">
        <v>374.98461538462789</v>
      </c>
      <c r="D15">
        <v>0</v>
      </c>
      <c r="E15">
        <v>1279.44750769235</v>
      </c>
      <c r="F15">
        <v>2.0258847402301491E-2</v>
      </c>
    </row>
    <row r="16" spans="1:6" x14ac:dyDescent="0.25">
      <c r="A16" t="s">
        <v>20</v>
      </c>
      <c r="B16" t="s">
        <v>102</v>
      </c>
      <c r="C16">
        <v>425</v>
      </c>
      <c r="D16">
        <v>0</v>
      </c>
      <c r="E16">
        <v>1450.1</v>
      </c>
      <c r="F16">
        <v>2.2960969044414539E-2</v>
      </c>
    </row>
    <row r="17" spans="1:6" x14ac:dyDescent="0.25">
      <c r="A17" t="s">
        <v>21</v>
      </c>
      <c r="B17" t="s">
        <v>102</v>
      </c>
      <c r="C17">
        <v>431.53846153846149</v>
      </c>
      <c r="D17">
        <v>0</v>
      </c>
      <c r="E17">
        <v>1472.409230769231</v>
      </c>
      <c r="F17">
        <v>2.3314214722020919E-2</v>
      </c>
    </row>
    <row r="18" spans="1:6" x14ac:dyDescent="0.25">
      <c r="A18" t="s">
        <v>22</v>
      </c>
      <c r="B18" t="s">
        <v>102</v>
      </c>
      <c r="C18">
        <v>456.96296296296288</v>
      </c>
      <c r="D18">
        <v>0</v>
      </c>
      <c r="E18">
        <v>1559.15762962963</v>
      </c>
      <c r="F18">
        <v>2.468779399302715E-2</v>
      </c>
    </row>
    <row r="19" spans="1:6" x14ac:dyDescent="0.25">
      <c r="A19" t="s">
        <v>23</v>
      </c>
      <c r="B19" t="s">
        <v>102</v>
      </c>
      <c r="C19">
        <v>447.85714285714289</v>
      </c>
      <c r="D19">
        <v>0</v>
      </c>
      <c r="E19">
        <v>1528.088571428571</v>
      </c>
      <c r="F19">
        <v>2.4195844690500699E-2</v>
      </c>
    </row>
    <row r="20" spans="1:6" x14ac:dyDescent="0.25">
      <c r="A20" t="s">
        <v>24</v>
      </c>
      <c r="B20" t="s">
        <v>102</v>
      </c>
      <c r="C20">
        <v>352</v>
      </c>
      <c r="D20">
        <v>0</v>
      </c>
      <c r="E20">
        <v>1201.0239999999999</v>
      </c>
      <c r="F20">
        <v>1.901708494972686E-2</v>
      </c>
    </row>
    <row r="21" spans="1:6" x14ac:dyDescent="0.25">
      <c r="A21" t="s">
        <v>25</v>
      </c>
      <c r="B21" t="s">
        <v>102</v>
      </c>
      <c r="C21">
        <v>271.56</v>
      </c>
      <c r="D21">
        <v>0</v>
      </c>
      <c r="E21">
        <v>926.56272000000001</v>
      </c>
      <c r="F21">
        <v>1.4671248832238141E-2</v>
      </c>
    </row>
    <row r="22" spans="1:6" x14ac:dyDescent="0.25">
      <c r="A22" t="s">
        <v>26</v>
      </c>
      <c r="B22" t="s">
        <v>102</v>
      </c>
      <c r="C22">
        <v>327.85714285714289</v>
      </c>
      <c r="D22">
        <v>0</v>
      </c>
      <c r="E22">
        <v>1118.648571428572</v>
      </c>
      <c r="F22">
        <v>1.771274754854836E-2</v>
      </c>
    </row>
    <row r="23" spans="1:6" x14ac:dyDescent="0.25">
      <c r="A23" t="s">
        <v>27</v>
      </c>
      <c r="B23" t="s">
        <v>102</v>
      </c>
      <c r="C23">
        <v>473.55172413793099</v>
      </c>
      <c r="D23">
        <v>0</v>
      </c>
      <c r="E23">
        <v>1615.7584827586211</v>
      </c>
      <c r="F23">
        <v>2.5584015244376861E-2</v>
      </c>
    </row>
    <row r="24" spans="1:6" x14ac:dyDescent="0.25">
      <c r="A24" t="s">
        <v>28</v>
      </c>
      <c r="B24" t="s">
        <v>102</v>
      </c>
      <c r="C24">
        <v>471.42857142857139</v>
      </c>
      <c r="D24">
        <v>0</v>
      </c>
      <c r="E24">
        <v>1608.514285714286</v>
      </c>
      <c r="F24">
        <v>2.5469310200527041E-2</v>
      </c>
    </row>
    <row r="25" spans="1:6" x14ac:dyDescent="0.25">
      <c r="A25" t="s">
        <v>29</v>
      </c>
      <c r="B25" t="s">
        <v>102</v>
      </c>
      <c r="C25">
        <v>180.2592592592593</v>
      </c>
      <c r="D25">
        <v>0</v>
      </c>
      <c r="E25">
        <v>615.04459259259261</v>
      </c>
      <c r="F25">
        <v>9.7386524042845802E-3</v>
      </c>
    </row>
    <row r="26" spans="1:6" x14ac:dyDescent="0.25">
      <c r="A26" t="s">
        <v>30</v>
      </c>
      <c r="B26" t="s">
        <v>102</v>
      </c>
      <c r="C26">
        <v>486.37931034482762</v>
      </c>
      <c r="D26">
        <v>0</v>
      </c>
      <c r="E26">
        <v>1659.5262068965519</v>
      </c>
      <c r="F26">
        <v>2.627703597334418E-2</v>
      </c>
    </row>
    <row r="27" spans="1:6" x14ac:dyDescent="0.25">
      <c r="A27" t="s">
        <v>31</v>
      </c>
      <c r="B27" t="s">
        <v>102</v>
      </c>
      <c r="C27">
        <v>440.8</v>
      </c>
      <c r="D27">
        <v>0</v>
      </c>
      <c r="E27">
        <v>1504.0096000000001</v>
      </c>
      <c r="F27">
        <v>2.3814576834771589E-2</v>
      </c>
    </row>
    <row r="28" spans="1:6" x14ac:dyDescent="0.25">
      <c r="A28" t="s">
        <v>32</v>
      </c>
      <c r="B28" t="s">
        <v>102</v>
      </c>
      <c r="C28">
        <v>13.95</v>
      </c>
      <c r="D28">
        <v>0</v>
      </c>
      <c r="E28">
        <v>47.5974</v>
      </c>
      <c r="F28">
        <v>7.5366004275195949E-4</v>
      </c>
    </row>
    <row r="29" spans="1:6" x14ac:dyDescent="0.25">
      <c r="A29" t="s">
        <v>33</v>
      </c>
      <c r="B29" t="s">
        <v>102</v>
      </c>
      <c r="C29">
        <v>0</v>
      </c>
      <c r="D29">
        <v>0</v>
      </c>
      <c r="E29">
        <v>0</v>
      </c>
      <c r="F29">
        <v>0</v>
      </c>
    </row>
    <row r="30" spans="1:6" x14ac:dyDescent="0.25">
      <c r="A30" t="s">
        <v>34</v>
      </c>
      <c r="B30" t="s">
        <v>102</v>
      </c>
      <c r="C30">
        <v>0</v>
      </c>
      <c r="D30">
        <v>0</v>
      </c>
      <c r="E30">
        <v>0</v>
      </c>
      <c r="F30">
        <v>0</v>
      </c>
    </row>
    <row r="31" spans="1:6" x14ac:dyDescent="0.25">
      <c r="A31" t="s">
        <v>35</v>
      </c>
      <c r="B31" t="s">
        <v>102</v>
      </c>
      <c r="C31">
        <v>3.214285714285714</v>
      </c>
      <c r="D31">
        <v>0</v>
      </c>
      <c r="E31">
        <v>10.967142857142861</v>
      </c>
      <c r="F31">
        <v>1.7365438773086619E-4</v>
      </c>
    </row>
    <row r="32" spans="1:6" x14ac:dyDescent="0.25">
      <c r="A32" t="s">
        <v>36</v>
      </c>
      <c r="B32" t="s">
        <v>102</v>
      </c>
      <c r="C32">
        <v>0</v>
      </c>
      <c r="D32">
        <v>0</v>
      </c>
      <c r="E32">
        <v>0</v>
      </c>
      <c r="F32">
        <v>0</v>
      </c>
    </row>
    <row r="33" spans="1:6" x14ac:dyDescent="0.25">
      <c r="A33" t="s">
        <v>37</v>
      </c>
      <c r="B33" t="s">
        <v>102</v>
      </c>
      <c r="C33">
        <v>0</v>
      </c>
      <c r="D33">
        <v>0</v>
      </c>
      <c r="E33">
        <v>0</v>
      </c>
      <c r="F33">
        <v>0</v>
      </c>
    </row>
    <row r="34" spans="1:6" x14ac:dyDescent="0.25">
      <c r="A34" t="s">
        <v>38</v>
      </c>
      <c r="B34" t="s">
        <v>102</v>
      </c>
      <c r="C34">
        <v>0</v>
      </c>
      <c r="D34">
        <v>0</v>
      </c>
      <c r="E34">
        <v>0</v>
      </c>
      <c r="F34">
        <v>0</v>
      </c>
    </row>
    <row r="35" spans="1:6" x14ac:dyDescent="0.25">
      <c r="A35" t="s">
        <v>39</v>
      </c>
      <c r="B35" t="s">
        <v>102</v>
      </c>
      <c r="C35">
        <v>0</v>
      </c>
      <c r="D35">
        <v>0</v>
      </c>
      <c r="E35">
        <v>0</v>
      </c>
      <c r="F35">
        <v>0</v>
      </c>
    </row>
    <row r="36" spans="1:6" x14ac:dyDescent="0.25">
      <c r="A36" t="s">
        <v>40</v>
      </c>
      <c r="B36" t="s">
        <v>102</v>
      </c>
      <c r="C36">
        <v>0</v>
      </c>
      <c r="D36">
        <v>0</v>
      </c>
      <c r="E36">
        <v>0</v>
      </c>
      <c r="F36">
        <v>0</v>
      </c>
    </row>
    <row r="37" spans="1:6" x14ac:dyDescent="0.25">
      <c r="A37" t="s">
        <v>41</v>
      </c>
      <c r="B37" t="s">
        <v>102</v>
      </c>
      <c r="C37">
        <v>0</v>
      </c>
      <c r="D37">
        <v>0</v>
      </c>
      <c r="E37">
        <v>0</v>
      </c>
      <c r="F37">
        <v>0</v>
      </c>
    </row>
    <row r="38" spans="1:6" x14ac:dyDescent="0.25">
      <c r="A38" t="s">
        <v>42</v>
      </c>
      <c r="B38" t="s">
        <v>102</v>
      </c>
      <c r="C38">
        <v>1</v>
      </c>
      <c r="D38">
        <v>0</v>
      </c>
      <c r="E38">
        <v>3.4119999999999999</v>
      </c>
      <c r="F38">
        <v>5.4025809516269487E-5</v>
      </c>
    </row>
    <row r="39" spans="1:6" x14ac:dyDescent="0.25">
      <c r="A39" t="s">
        <v>43</v>
      </c>
      <c r="B39" t="s">
        <v>102</v>
      </c>
      <c r="C39">
        <v>0</v>
      </c>
      <c r="D39">
        <v>0</v>
      </c>
      <c r="E39">
        <v>0</v>
      </c>
      <c r="F39">
        <v>0</v>
      </c>
    </row>
    <row r="40" spans="1:6" x14ac:dyDescent="0.25">
      <c r="A40" t="s">
        <v>44</v>
      </c>
      <c r="B40" t="s">
        <v>102</v>
      </c>
      <c r="C40">
        <v>0</v>
      </c>
      <c r="D40">
        <v>0</v>
      </c>
      <c r="E40">
        <v>0</v>
      </c>
      <c r="F40">
        <v>0</v>
      </c>
    </row>
    <row r="41" spans="1:6" x14ac:dyDescent="0.25">
      <c r="A41" t="s">
        <v>45</v>
      </c>
      <c r="B41" t="s">
        <v>102</v>
      </c>
      <c r="C41">
        <v>0</v>
      </c>
      <c r="D41">
        <v>0</v>
      </c>
      <c r="E41">
        <v>0</v>
      </c>
      <c r="F41">
        <v>0</v>
      </c>
    </row>
    <row r="42" spans="1:6" x14ac:dyDescent="0.25">
      <c r="A42" t="s">
        <v>46</v>
      </c>
      <c r="B42" t="s">
        <v>102</v>
      </c>
      <c r="C42">
        <v>0</v>
      </c>
      <c r="D42">
        <v>0</v>
      </c>
      <c r="E42">
        <v>0</v>
      </c>
      <c r="F42">
        <v>0</v>
      </c>
    </row>
    <row r="43" spans="1:6" x14ac:dyDescent="0.25">
      <c r="A43" t="s">
        <v>47</v>
      </c>
      <c r="B43" t="s">
        <v>102</v>
      </c>
      <c r="C43">
        <v>0</v>
      </c>
      <c r="D43">
        <v>0</v>
      </c>
      <c r="E43">
        <v>0</v>
      </c>
      <c r="F43">
        <v>0</v>
      </c>
    </row>
    <row r="44" spans="1:6" x14ac:dyDescent="0.25">
      <c r="A44" t="s">
        <v>48</v>
      </c>
      <c r="B44" t="s">
        <v>102</v>
      </c>
      <c r="C44">
        <v>1</v>
      </c>
      <c r="D44">
        <v>0</v>
      </c>
      <c r="E44">
        <v>3.4119999999999999</v>
      </c>
      <c r="F44">
        <v>5.4025809516269487E-5</v>
      </c>
    </row>
    <row r="45" spans="1:6" x14ac:dyDescent="0.25">
      <c r="A45" t="s">
        <v>49</v>
      </c>
      <c r="B45" t="s">
        <v>102</v>
      </c>
      <c r="C45">
        <v>3</v>
      </c>
      <c r="D45">
        <v>0</v>
      </c>
      <c r="E45">
        <v>10.236000000000001</v>
      </c>
      <c r="F45">
        <v>1.620774285488085E-4</v>
      </c>
    </row>
    <row r="46" spans="1:6" x14ac:dyDescent="0.25">
      <c r="A46" t="s">
        <v>50</v>
      </c>
      <c r="B46" t="s">
        <v>102</v>
      </c>
      <c r="C46">
        <v>0</v>
      </c>
      <c r="D46">
        <v>0</v>
      </c>
      <c r="E46">
        <v>0</v>
      </c>
      <c r="F46">
        <v>0</v>
      </c>
    </row>
    <row r="47" spans="1:6" x14ac:dyDescent="0.25">
      <c r="A47" t="s">
        <v>51</v>
      </c>
      <c r="B47" t="s">
        <v>102</v>
      </c>
      <c r="C47">
        <v>53.448275862068961</v>
      </c>
      <c r="D47">
        <v>0</v>
      </c>
      <c r="E47">
        <v>182.36551724137931</v>
      </c>
      <c r="F47">
        <v>2.8875863706971619E-3</v>
      </c>
    </row>
    <row r="48" spans="1:6" x14ac:dyDescent="0.25">
      <c r="A48" t="s">
        <v>52</v>
      </c>
      <c r="B48" t="s">
        <v>102</v>
      </c>
      <c r="C48">
        <v>0</v>
      </c>
      <c r="D48">
        <v>0</v>
      </c>
      <c r="E48">
        <v>0</v>
      </c>
      <c r="F48">
        <v>0</v>
      </c>
    </row>
    <row r="49" spans="1:6" x14ac:dyDescent="0.25">
      <c r="A49" t="s">
        <v>53</v>
      </c>
      <c r="B49" t="s">
        <v>102</v>
      </c>
      <c r="C49">
        <v>0</v>
      </c>
      <c r="D49">
        <v>0</v>
      </c>
      <c r="E49">
        <v>0</v>
      </c>
      <c r="F49">
        <v>0</v>
      </c>
    </row>
    <row r="50" spans="1:6" x14ac:dyDescent="0.25">
      <c r="A50" t="s">
        <v>54</v>
      </c>
      <c r="B50" t="s">
        <v>102</v>
      </c>
      <c r="C50">
        <v>1.4761904761904761</v>
      </c>
      <c r="D50">
        <v>0</v>
      </c>
      <c r="E50">
        <v>5.0367619047619039</v>
      </c>
      <c r="F50">
        <v>7.9752385476397809E-5</v>
      </c>
    </row>
    <row r="51" spans="1:6" x14ac:dyDescent="0.25">
      <c r="A51" t="s">
        <v>55</v>
      </c>
      <c r="B51" t="s">
        <v>102</v>
      </c>
      <c r="C51">
        <v>0</v>
      </c>
      <c r="D51">
        <v>0</v>
      </c>
      <c r="E51">
        <v>0</v>
      </c>
      <c r="F51">
        <v>0</v>
      </c>
    </row>
    <row r="52" spans="1:6" x14ac:dyDescent="0.25">
      <c r="A52" t="s">
        <v>56</v>
      </c>
      <c r="B52" t="s">
        <v>102</v>
      </c>
      <c r="C52">
        <v>31</v>
      </c>
      <c r="D52">
        <v>0</v>
      </c>
      <c r="E52">
        <v>105.77200000000001</v>
      </c>
      <c r="F52">
        <v>1.6748000950043539E-3</v>
      </c>
    </row>
    <row r="53" spans="1:6" x14ac:dyDescent="0.25">
      <c r="A53" t="s">
        <v>57</v>
      </c>
      <c r="B53" t="s">
        <v>102</v>
      </c>
      <c r="C53">
        <v>15</v>
      </c>
      <c r="D53">
        <v>0</v>
      </c>
      <c r="E53">
        <v>51.18</v>
      </c>
      <c r="F53">
        <v>8.1038714274404248E-4</v>
      </c>
    </row>
    <row r="54" spans="1:6" x14ac:dyDescent="0.25">
      <c r="A54" t="s">
        <v>58</v>
      </c>
      <c r="B54" t="s">
        <v>102</v>
      </c>
      <c r="C54">
        <v>604.5</v>
      </c>
      <c r="D54">
        <v>0</v>
      </c>
      <c r="E54">
        <v>2062.5540000000001</v>
      </c>
      <c r="F54">
        <v>3.2658601852584908E-2</v>
      </c>
    </row>
    <row r="55" spans="1:6" x14ac:dyDescent="0.25">
      <c r="A55" t="s">
        <v>59</v>
      </c>
      <c r="B55" t="s">
        <v>102</v>
      </c>
      <c r="C55">
        <v>0</v>
      </c>
      <c r="D55">
        <v>0</v>
      </c>
      <c r="E55">
        <v>0</v>
      </c>
      <c r="F55">
        <v>0</v>
      </c>
    </row>
    <row r="56" spans="1:6" x14ac:dyDescent="0.25">
      <c r="A56" t="s">
        <v>60</v>
      </c>
      <c r="B56" t="s">
        <v>102</v>
      </c>
      <c r="D56">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56"/>
  <sheetViews>
    <sheetView workbookViewId="0"/>
  </sheetViews>
  <sheetFormatPr defaultRowHeight="15" x14ac:dyDescent="0.25"/>
  <sheetData>
    <row r="1" spans="1:8" x14ac:dyDescent="0.25">
      <c r="A1" s="1" t="s">
        <v>0</v>
      </c>
      <c r="B1" s="1" t="s">
        <v>1</v>
      </c>
      <c r="C1" s="1" t="s">
        <v>2</v>
      </c>
      <c r="D1" s="1" t="s">
        <v>62</v>
      </c>
      <c r="E1" s="1" t="s">
        <v>63</v>
      </c>
      <c r="F1" s="1" t="s">
        <v>3</v>
      </c>
      <c r="G1" s="1" t="s">
        <v>4</v>
      </c>
      <c r="H1" s="1" t="s">
        <v>5</v>
      </c>
    </row>
    <row r="2" spans="1:8" x14ac:dyDescent="0.25">
      <c r="A2" t="s">
        <v>6</v>
      </c>
      <c r="B2" t="s">
        <v>103</v>
      </c>
      <c r="C2">
        <v>0</v>
      </c>
      <c r="D2">
        <v>16.97082932142855</v>
      </c>
      <c r="E2">
        <v>174.67989607142931</v>
      </c>
      <c r="F2">
        <v>70.323032785714247</v>
      </c>
      <c r="G2">
        <v>893.85446290528819</v>
      </c>
      <c r="H2">
        <v>1.3068429821124709E-2</v>
      </c>
    </row>
    <row r="3" spans="1:8" x14ac:dyDescent="0.25">
      <c r="A3" t="s">
        <v>7</v>
      </c>
      <c r="B3" t="s">
        <v>103</v>
      </c>
      <c r="C3">
        <v>0</v>
      </c>
      <c r="D3">
        <v>14.685790999999879</v>
      </c>
      <c r="E3">
        <v>155.7792969999991</v>
      </c>
      <c r="F3">
        <v>65.688964999999371</v>
      </c>
      <c r="G3">
        <v>805.75762883599452</v>
      </c>
      <c r="H3">
        <v>1.1780426749846411E-2</v>
      </c>
    </row>
    <row r="4" spans="1:8" x14ac:dyDescent="0.25">
      <c r="A4" t="s">
        <v>8</v>
      </c>
      <c r="B4" t="s">
        <v>103</v>
      </c>
      <c r="C4">
        <v>0</v>
      </c>
      <c r="D4">
        <v>19.096052035714081</v>
      </c>
      <c r="E4">
        <v>157.20888064285791</v>
      </c>
      <c r="F4">
        <v>68.667724678571957</v>
      </c>
      <c r="G4">
        <v>835.84670690257508</v>
      </c>
      <c r="H4">
        <v>1.2220338414903579E-2</v>
      </c>
    </row>
    <row r="5" spans="1:8" x14ac:dyDescent="0.25">
      <c r="A5" t="s">
        <v>9</v>
      </c>
      <c r="B5" t="s">
        <v>103</v>
      </c>
      <c r="C5">
        <v>0</v>
      </c>
      <c r="D5">
        <v>20.107557777777551</v>
      </c>
      <c r="E5">
        <v>168.7080069999993</v>
      </c>
      <c r="F5">
        <v>57.956543000000238</v>
      </c>
      <c r="G5">
        <v>841.98643173777521</v>
      </c>
      <c r="H5">
        <v>1.2310103098596091E-2</v>
      </c>
    </row>
    <row r="6" spans="1:8" x14ac:dyDescent="0.25">
      <c r="A6" t="s">
        <v>10</v>
      </c>
      <c r="B6" t="s">
        <v>103</v>
      </c>
      <c r="C6">
        <v>0</v>
      </c>
      <c r="D6">
        <v>17.30112870370354</v>
      </c>
      <c r="E6">
        <v>119.4589845185196</v>
      </c>
      <c r="F6">
        <v>44.837570482758792</v>
      </c>
      <c r="G6">
        <v>619.61129680139834</v>
      </c>
      <c r="H6">
        <v>9.0589095704757209E-3</v>
      </c>
    </row>
    <row r="7" spans="1:8" x14ac:dyDescent="0.25">
      <c r="A7" t="s">
        <v>11</v>
      </c>
      <c r="B7" t="s">
        <v>103</v>
      </c>
      <c r="C7">
        <v>0</v>
      </c>
      <c r="D7">
        <v>16.14471500000008</v>
      </c>
      <c r="E7">
        <v>121.23901375000059</v>
      </c>
      <c r="F7">
        <v>59.319894642857371</v>
      </c>
      <c r="G7">
        <v>671.15276301643166</v>
      </c>
      <c r="H7">
        <v>9.8124618119891181E-3</v>
      </c>
    </row>
    <row r="8" spans="1:8" x14ac:dyDescent="0.25">
      <c r="A8" t="s">
        <v>12</v>
      </c>
      <c r="B8" t="s">
        <v>103</v>
      </c>
      <c r="C8">
        <v>0</v>
      </c>
      <c r="D8">
        <v>16.558227714285071</v>
      </c>
      <c r="E8">
        <v>101.8295208571508</v>
      </c>
      <c r="F8">
        <v>80.815692031060166</v>
      </c>
      <c r="G8">
        <v>679.68213933571633</v>
      </c>
      <c r="H8">
        <v>9.9371639424503111E-3</v>
      </c>
    </row>
    <row r="9" spans="1:8" x14ac:dyDescent="0.25">
      <c r="A9" t="s">
        <v>13</v>
      </c>
      <c r="B9" t="s">
        <v>103</v>
      </c>
      <c r="C9">
        <v>0</v>
      </c>
      <c r="D9">
        <v>17.708069142857081</v>
      </c>
      <c r="E9">
        <v>126.9573100714297</v>
      </c>
      <c r="F9">
        <v>89.824204114286559</v>
      </c>
      <c r="G9">
        <v>800.0784583170921</v>
      </c>
      <c r="H9">
        <v>1.1697395513276591E-2</v>
      </c>
    </row>
    <row r="10" spans="1:8" x14ac:dyDescent="0.25">
      <c r="A10" t="s">
        <v>14</v>
      </c>
      <c r="B10" t="s">
        <v>103</v>
      </c>
      <c r="C10">
        <v>0</v>
      </c>
      <c r="D10">
        <v>18.70130777777781</v>
      </c>
      <c r="E10">
        <v>151.31184888889041</v>
      </c>
      <c r="F10">
        <v>90.156555000000367</v>
      </c>
      <c r="G10">
        <v>887.69905620667305</v>
      </c>
      <c r="H10">
        <v>1.297843586371931E-2</v>
      </c>
    </row>
    <row r="11" spans="1:8" x14ac:dyDescent="0.25">
      <c r="A11" t="s">
        <v>15</v>
      </c>
      <c r="B11" t="s">
        <v>103</v>
      </c>
      <c r="C11">
        <v>0</v>
      </c>
      <c r="D11">
        <v>19.79717156249956</v>
      </c>
      <c r="E11">
        <v>159.5864248124997</v>
      </c>
      <c r="F11">
        <v>31.343659111111741</v>
      </c>
      <c r="G11">
        <v>719.00139571861064</v>
      </c>
      <c r="H11">
        <v>1.051202368078907E-2</v>
      </c>
    </row>
    <row r="12" spans="1:8" x14ac:dyDescent="0.25">
      <c r="A12" t="s">
        <v>16</v>
      </c>
      <c r="B12" t="s">
        <v>103</v>
      </c>
      <c r="C12">
        <v>0</v>
      </c>
      <c r="D12">
        <v>17.923713157894881</v>
      </c>
      <c r="E12">
        <v>162.94655454545551</v>
      </c>
      <c r="F12">
        <v>48.652692857143457</v>
      </c>
      <c r="G12">
        <v>783.13234143240493</v>
      </c>
      <c r="H12">
        <v>1.144963802205335E-2</v>
      </c>
    </row>
    <row r="13" spans="1:8" x14ac:dyDescent="0.25">
      <c r="A13" t="s">
        <v>17</v>
      </c>
      <c r="B13" t="s">
        <v>103</v>
      </c>
      <c r="C13">
        <v>0</v>
      </c>
      <c r="D13">
        <v>18.495005818182001</v>
      </c>
      <c r="E13">
        <v>145.26456624999861</v>
      </c>
      <c r="F13">
        <v>21.47849983333326</v>
      </c>
      <c r="G13">
        <v>632.03230132796511</v>
      </c>
      <c r="H13">
        <v>9.2405085138156842E-3</v>
      </c>
    </row>
    <row r="14" spans="1:8" x14ac:dyDescent="0.25">
      <c r="A14" t="s">
        <v>18</v>
      </c>
      <c r="B14" t="s">
        <v>103</v>
      </c>
      <c r="C14">
        <v>0</v>
      </c>
      <c r="D14">
        <v>19.073527066666571</v>
      </c>
      <c r="E14">
        <v>153.02617213333531</v>
      </c>
      <c r="F14">
        <v>26.30135351724082</v>
      </c>
      <c r="G14">
        <v>676.94439187123191</v>
      </c>
      <c r="H14">
        <v>9.8971372243520563E-3</v>
      </c>
    </row>
    <row r="15" spans="1:8" x14ac:dyDescent="0.25">
      <c r="A15" t="s">
        <v>19</v>
      </c>
      <c r="B15" t="s">
        <v>103</v>
      </c>
      <c r="C15">
        <v>0</v>
      </c>
      <c r="D15">
        <v>17.60516799999942</v>
      </c>
      <c r="E15">
        <v>151.27929425000229</v>
      </c>
      <c r="F15">
        <v>30.54351552000022</v>
      </c>
      <c r="G15">
        <v>680.44826015124647</v>
      </c>
      <c r="H15">
        <v>9.9483648666809921E-3</v>
      </c>
    </row>
    <row r="16" spans="1:8" x14ac:dyDescent="0.25">
      <c r="A16" t="s">
        <v>20</v>
      </c>
      <c r="B16" t="s">
        <v>103</v>
      </c>
      <c r="C16">
        <v>0</v>
      </c>
      <c r="D16">
        <v>19.108214000000199</v>
      </c>
      <c r="E16">
        <v>145.1962889999995</v>
      </c>
      <c r="F16">
        <v>48.939941000000537</v>
      </c>
      <c r="G16">
        <v>727.59004292800091</v>
      </c>
      <c r="H16">
        <v>1.063759237006931E-2</v>
      </c>
    </row>
    <row r="17" spans="1:8" x14ac:dyDescent="0.25">
      <c r="A17" t="s">
        <v>21</v>
      </c>
      <c r="B17" t="s">
        <v>103</v>
      </c>
      <c r="C17">
        <v>0</v>
      </c>
      <c r="D17">
        <v>19.83416850000026</v>
      </c>
      <c r="E17">
        <v>161.63595521738981</v>
      </c>
      <c r="F17">
        <v>41.839317692308143</v>
      </c>
      <c r="G17">
        <v>761.93181408989017</v>
      </c>
      <c r="H17">
        <v>1.1139679728791631E-2</v>
      </c>
    </row>
    <row r="18" spans="1:8" x14ac:dyDescent="0.25">
      <c r="A18" t="s">
        <v>22</v>
      </c>
      <c r="B18" t="s">
        <v>103</v>
      </c>
      <c r="C18">
        <v>0</v>
      </c>
      <c r="D18">
        <v>18.16072999999988</v>
      </c>
      <c r="E18">
        <v>121.1966799200018</v>
      </c>
      <c r="F18">
        <v>29.163413037036531</v>
      </c>
      <c r="G18">
        <v>574.99304792941427</v>
      </c>
      <c r="H18">
        <v>8.4065769164217412E-3</v>
      </c>
    </row>
    <row r="19" spans="1:8" x14ac:dyDescent="0.25">
      <c r="A19" t="s">
        <v>23</v>
      </c>
      <c r="B19" t="s">
        <v>103</v>
      </c>
      <c r="C19">
        <v>0</v>
      </c>
      <c r="D19">
        <v>16.070556666666612</v>
      </c>
      <c r="E19">
        <v>99.624566666667917</v>
      </c>
      <c r="F19">
        <v>22.330496785714331</v>
      </c>
      <c r="G19">
        <v>470.94341584619468</v>
      </c>
      <c r="H19">
        <v>6.8853389842713922E-3</v>
      </c>
    </row>
    <row r="20" spans="1:8" x14ac:dyDescent="0.25">
      <c r="A20" t="s">
        <v>24</v>
      </c>
      <c r="B20" t="s">
        <v>103</v>
      </c>
      <c r="C20">
        <v>0</v>
      </c>
      <c r="D20">
        <v>17.310424999999899</v>
      </c>
      <c r="E20">
        <v>110.2480469999991</v>
      </c>
      <c r="F20">
        <v>41.078612999999677</v>
      </c>
      <c r="G20">
        <v>575.38973401999556</v>
      </c>
      <c r="H20">
        <v>8.4123765902511128E-3</v>
      </c>
    </row>
    <row r="21" spans="1:8" x14ac:dyDescent="0.25">
      <c r="A21" t="s">
        <v>25</v>
      </c>
      <c r="B21" t="s">
        <v>103</v>
      </c>
      <c r="C21">
        <v>0</v>
      </c>
      <c r="D21">
        <v>18.92089822222254</v>
      </c>
      <c r="E21">
        <v>130.2939920000014</v>
      </c>
      <c r="F21">
        <v>59.469746519999873</v>
      </c>
      <c r="G21">
        <v>712.03198056446774</v>
      </c>
      <c r="H21">
        <v>1.0410128666985411E-2</v>
      </c>
    </row>
    <row r="22" spans="1:8" x14ac:dyDescent="0.25">
      <c r="A22" t="s">
        <v>26</v>
      </c>
      <c r="B22" t="s">
        <v>103</v>
      </c>
      <c r="C22">
        <v>0</v>
      </c>
      <c r="D22">
        <v>18.484038750000021</v>
      </c>
      <c r="E22">
        <v>143.40603222222239</v>
      </c>
      <c r="F22">
        <v>72.082791111110467</v>
      </c>
      <c r="G22">
        <v>798.31540542833204</v>
      </c>
      <c r="H22">
        <v>1.167161913255259E-2</v>
      </c>
    </row>
    <row r="23" spans="1:8" x14ac:dyDescent="0.25">
      <c r="A23" t="s">
        <v>27</v>
      </c>
      <c r="B23" t="s">
        <v>103</v>
      </c>
      <c r="C23">
        <v>0</v>
      </c>
      <c r="D23">
        <v>19.94189938461551</v>
      </c>
      <c r="E23">
        <v>181.97039082142661</v>
      </c>
      <c r="F23">
        <v>49.337351965517293</v>
      </c>
      <c r="G23">
        <v>857.26377908936058</v>
      </c>
      <c r="H23">
        <v>1.2533462661033371E-2</v>
      </c>
    </row>
    <row r="24" spans="1:8" x14ac:dyDescent="0.25">
      <c r="A24" t="s">
        <v>28</v>
      </c>
      <c r="B24" t="s">
        <v>103</v>
      </c>
      <c r="C24">
        <v>0</v>
      </c>
      <c r="D24">
        <v>18.57387000000049</v>
      </c>
      <c r="E24">
        <v>164.0882819999992</v>
      </c>
      <c r="F24">
        <v>45.570766071427897</v>
      </c>
      <c r="G24">
        <v>778.73071645971083</v>
      </c>
      <c r="H24">
        <v>1.1385284898092211E-2</v>
      </c>
    </row>
    <row r="25" spans="1:8" x14ac:dyDescent="0.25">
      <c r="A25" t="s">
        <v>29</v>
      </c>
      <c r="B25" t="s">
        <v>103</v>
      </c>
      <c r="C25">
        <v>0</v>
      </c>
      <c r="D25">
        <v>17.86048811111025</v>
      </c>
      <c r="E25">
        <v>144.33702300000331</v>
      </c>
      <c r="F25">
        <v>16.45529485185175</v>
      </c>
      <c r="G25">
        <v>609.56337394563764</v>
      </c>
      <c r="H25">
        <v>8.9120058180887987E-3</v>
      </c>
    </row>
    <row r="26" spans="1:8" x14ac:dyDescent="0.25">
      <c r="A26" t="s">
        <v>30</v>
      </c>
      <c r="B26" t="s">
        <v>103</v>
      </c>
      <c r="C26">
        <v>0</v>
      </c>
      <c r="D26">
        <v>17.39477166666676</v>
      </c>
      <c r="E26">
        <v>147.99674407407491</v>
      </c>
      <c r="F26">
        <v>46.528707068965588</v>
      </c>
      <c r="G26">
        <v>723.07180022672105</v>
      </c>
      <c r="H26">
        <v>1.057153425870232E-2</v>
      </c>
    </row>
    <row r="27" spans="1:8" x14ac:dyDescent="0.25">
      <c r="A27" t="s">
        <v>31</v>
      </c>
      <c r="B27" t="s">
        <v>103</v>
      </c>
      <c r="C27">
        <v>0</v>
      </c>
      <c r="D27">
        <v>18.532729764705881</v>
      </c>
      <c r="E27">
        <v>164.13120447058839</v>
      </c>
      <c r="F27">
        <v>37.920332720001021</v>
      </c>
      <c r="G27">
        <v>752.63351885146756</v>
      </c>
      <c r="H27">
        <v>1.1003735764956101E-2</v>
      </c>
    </row>
    <row r="28" spans="1:8" x14ac:dyDescent="0.25">
      <c r="A28" t="s">
        <v>32</v>
      </c>
      <c r="B28" t="s">
        <v>103</v>
      </c>
      <c r="C28">
        <v>0</v>
      </c>
      <c r="D28">
        <v>18.430847208333351</v>
      </c>
      <c r="E28">
        <v>143.91992227586121</v>
      </c>
      <c r="F28">
        <v>43.802010137931198</v>
      </c>
      <c r="G28">
        <v>703.3932840706932</v>
      </c>
      <c r="H28">
        <v>1.028382824162539E-2</v>
      </c>
    </row>
    <row r="29" spans="1:8" x14ac:dyDescent="0.25">
      <c r="A29" t="s">
        <v>33</v>
      </c>
      <c r="B29" t="s">
        <v>103</v>
      </c>
      <c r="C29">
        <v>0</v>
      </c>
      <c r="D29">
        <v>15.92963333333349</v>
      </c>
      <c r="E29">
        <v>101.43771777777749</v>
      </c>
      <c r="F29">
        <v>27.869176071427059</v>
      </c>
      <c r="G29">
        <v>495.54703074681993</v>
      </c>
      <c r="H29">
        <v>7.2450514744118238E-3</v>
      </c>
    </row>
    <row r="30" spans="1:8" x14ac:dyDescent="0.25">
      <c r="A30" t="s">
        <v>34</v>
      </c>
      <c r="B30" t="s">
        <v>103</v>
      </c>
      <c r="C30">
        <v>0</v>
      </c>
      <c r="D30">
        <v>16.52404799999999</v>
      </c>
      <c r="E30">
        <v>106.54785199999969</v>
      </c>
      <c r="F30">
        <v>36.947265000000698</v>
      </c>
      <c r="G30">
        <v>545.98539098000128</v>
      </c>
      <c r="H30">
        <v>7.982475963917093E-3</v>
      </c>
    </row>
    <row r="31" spans="1:8" x14ac:dyDescent="0.25">
      <c r="A31" t="s">
        <v>35</v>
      </c>
      <c r="B31" t="s">
        <v>103</v>
      </c>
      <c r="C31">
        <v>0</v>
      </c>
      <c r="D31">
        <v>16.014927857142752</v>
      </c>
      <c r="E31">
        <v>109.3934850000005</v>
      </c>
      <c r="F31">
        <v>55.585066071428493</v>
      </c>
      <c r="G31">
        <v>617.54975010428689</v>
      </c>
      <c r="H31">
        <v>9.0287691175807323E-3</v>
      </c>
    </row>
    <row r="32" spans="1:8" x14ac:dyDescent="0.25">
      <c r="A32" t="s">
        <v>36</v>
      </c>
      <c r="B32" t="s">
        <v>103</v>
      </c>
      <c r="C32">
        <v>0</v>
      </c>
      <c r="F32">
        <v>0</v>
      </c>
    </row>
    <row r="33" spans="1:8" x14ac:dyDescent="0.25">
      <c r="A33" t="s">
        <v>37</v>
      </c>
      <c r="B33" t="s">
        <v>103</v>
      </c>
      <c r="C33">
        <v>0</v>
      </c>
      <c r="D33">
        <v>16.48037278571439</v>
      </c>
      <c r="E33">
        <v>117.8707098928556</v>
      </c>
      <c r="F33">
        <v>60.768880466666758</v>
      </c>
      <c r="G33">
        <v>665.74931425154773</v>
      </c>
      <c r="H33">
        <v>9.7334617130844132E-3</v>
      </c>
    </row>
    <row r="34" spans="1:8" x14ac:dyDescent="0.25">
      <c r="A34" t="s">
        <v>38</v>
      </c>
      <c r="B34" t="s">
        <v>103</v>
      </c>
      <c r="C34">
        <v>0</v>
      </c>
      <c r="D34">
        <v>16.91076599999997</v>
      </c>
      <c r="E34">
        <v>133.51953200000031</v>
      </c>
      <c r="F34">
        <v>56.564940999999642</v>
      </c>
      <c r="G34">
        <v>706.26775546799945</v>
      </c>
      <c r="H34">
        <v>1.0325853906079119E-2</v>
      </c>
    </row>
    <row r="35" spans="1:8" x14ac:dyDescent="0.25">
      <c r="A35" t="s">
        <v>39</v>
      </c>
      <c r="B35" t="s">
        <v>103</v>
      </c>
      <c r="C35">
        <v>0</v>
      </c>
      <c r="D35">
        <v>17.94592299999999</v>
      </c>
      <c r="E35">
        <v>145.390625</v>
      </c>
      <c r="F35">
        <v>51.373047000000042</v>
      </c>
      <c r="G35">
        <v>732.58913814000016</v>
      </c>
      <c r="H35">
        <v>1.071068069446475E-2</v>
      </c>
    </row>
    <row r="36" spans="1:8" x14ac:dyDescent="0.25">
      <c r="A36" t="s">
        <v>40</v>
      </c>
      <c r="B36" t="s">
        <v>103</v>
      </c>
      <c r="C36">
        <v>0</v>
      </c>
      <c r="D36">
        <v>17.358398333333302</v>
      </c>
      <c r="E36">
        <v>143.20158157895051</v>
      </c>
      <c r="F36">
        <v>40.4689242857145</v>
      </c>
      <c r="G36">
        <v>685.91062112357008</v>
      </c>
      <c r="H36">
        <v>1.0028226280352791E-2</v>
      </c>
    </row>
    <row r="37" spans="1:8" x14ac:dyDescent="0.25">
      <c r="A37" t="s">
        <v>41</v>
      </c>
      <c r="B37" t="s">
        <v>103</v>
      </c>
      <c r="C37">
        <v>0</v>
      </c>
      <c r="D37">
        <v>16.622192000000041</v>
      </c>
      <c r="E37">
        <v>128.37207099999981</v>
      </c>
      <c r="F37">
        <v>52.816893999999593</v>
      </c>
      <c r="G37">
        <v>674.93166768399806</v>
      </c>
      <c r="H37">
        <v>9.867710571712594E-3</v>
      </c>
    </row>
    <row r="38" spans="1:8" x14ac:dyDescent="0.25">
      <c r="A38" t="s">
        <v>42</v>
      </c>
      <c r="B38" t="s">
        <v>103</v>
      </c>
      <c r="C38">
        <v>0</v>
      </c>
      <c r="D38">
        <v>16.735961999999969</v>
      </c>
      <c r="E38">
        <v>132.26464800000031</v>
      </c>
      <c r="F38">
        <v>52.760253999999797</v>
      </c>
      <c r="G38">
        <v>688.4080679680003</v>
      </c>
      <c r="H38">
        <v>1.0064739728764E-2</v>
      </c>
    </row>
    <row r="39" spans="1:8" x14ac:dyDescent="0.25">
      <c r="A39" t="s">
        <v>43</v>
      </c>
      <c r="B39" t="s">
        <v>103</v>
      </c>
      <c r="C39">
        <v>0</v>
      </c>
      <c r="D39">
        <v>15.48558591999987</v>
      </c>
      <c r="E39">
        <v>143.7143758399983</v>
      </c>
      <c r="F39">
        <v>45.395358615385703</v>
      </c>
      <c r="G39">
        <v>698.0792331208097</v>
      </c>
      <c r="H39">
        <v>1.0206135166537169E-2</v>
      </c>
    </row>
    <row r="40" spans="1:8" x14ac:dyDescent="0.25">
      <c r="A40" t="s">
        <v>44</v>
      </c>
      <c r="B40" t="s">
        <v>103</v>
      </c>
      <c r="C40">
        <v>0</v>
      </c>
      <c r="D40">
        <v>17.73004580769258</v>
      </c>
      <c r="E40">
        <v>138.4540001379319</v>
      </c>
      <c r="F40">
        <v>45.734290379310927</v>
      </c>
      <c r="G40">
        <v>688.94536354067941</v>
      </c>
      <c r="H40">
        <v>1.0072595156885871E-2</v>
      </c>
    </row>
    <row r="41" spans="1:8" x14ac:dyDescent="0.25">
      <c r="A41" t="s">
        <v>45</v>
      </c>
      <c r="B41" t="s">
        <v>103</v>
      </c>
      <c r="C41">
        <v>0</v>
      </c>
      <c r="D41">
        <v>17.140259000000011</v>
      </c>
      <c r="E41">
        <v>141.4628900000007</v>
      </c>
      <c r="F41">
        <v>57.420898000000307</v>
      </c>
      <c r="G41">
        <v>737.07404836400337</v>
      </c>
      <c r="H41">
        <v>1.0776251474663051E-2</v>
      </c>
    </row>
    <row r="42" spans="1:8" x14ac:dyDescent="0.25">
      <c r="A42" t="s">
        <v>46</v>
      </c>
      <c r="B42" t="s">
        <v>103</v>
      </c>
      <c r="C42">
        <v>0</v>
      </c>
      <c r="D42">
        <v>13.384154999999961</v>
      </c>
      <c r="E42">
        <v>133.92285199999969</v>
      </c>
      <c r="F42">
        <v>57.330077999999958</v>
      </c>
      <c r="G42">
        <v>698.22173401999873</v>
      </c>
      <c r="H42">
        <v>1.0208218573934891E-2</v>
      </c>
    </row>
    <row r="43" spans="1:8" x14ac:dyDescent="0.25">
      <c r="A43" t="s">
        <v>47</v>
      </c>
      <c r="B43" t="s">
        <v>103</v>
      </c>
      <c r="C43">
        <v>0</v>
      </c>
      <c r="D43">
        <v>12.079834000000121</v>
      </c>
      <c r="E43">
        <v>136.55175799999961</v>
      </c>
      <c r="F43">
        <v>78.519530999999915</v>
      </c>
      <c r="G43">
        <v>775.03963167599886</v>
      </c>
      <c r="H43">
        <v>1.133132009234186E-2</v>
      </c>
    </row>
    <row r="44" spans="1:8" x14ac:dyDescent="0.25">
      <c r="A44" t="s">
        <v>48</v>
      </c>
      <c r="B44" t="s">
        <v>103</v>
      </c>
      <c r="C44">
        <v>0</v>
      </c>
      <c r="D44">
        <v>13.2990719999998</v>
      </c>
      <c r="E44">
        <v>149.06640599999989</v>
      </c>
      <c r="F44">
        <v>77.299804999999651</v>
      </c>
      <c r="G44">
        <v>817.73794559599776</v>
      </c>
      <c r="H44">
        <v>1.195558270119006E-2</v>
      </c>
    </row>
    <row r="45" spans="1:8" x14ac:dyDescent="0.25">
      <c r="A45" t="s">
        <v>49</v>
      </c>
      <c r="B45" t="s">
        <v>103</v>
      </c>
      <c r="C45">
        <v>0</v>
      </c>
      <c r="D45">
        <v>13.174561000000271</v>
      </c>
      <c r="E45">
        <v>138.1005860000005</v>
      </c>
      <c r="F45">
        <v>82.730956999999762</v>
      </c>
      <c r="G45">
        <v>798.42882684800156</v>
      </c>
      <c r="H45">
        <v>1.167327738892952E-2</v>
      </c>
    </row>
    <row r="46" spans="1:8" x14ac:dyDescent="0.25">
      <c r="A46" t="s">
        <v>50</v>
      </c>
      <c r="B46" t="s">
        <v>103</v>
      </c>
      <c r="C46">
        <v>0</v>
      </c>
      <c r="D46">
        <v>15.24853499999972</v>
      </c>
      <c r="E46">
        <v>172.53515599999989</v>
      </c>
      <c r="F46">
        <v>74.558106000000407</v>
      </c>
      <c r="G46">
        <v>895.11021136400018</v>
      </c>
      <c r="H46">
        <v>1.3086789253545429E-2</v>
      </c>
    </row>
    <row r="47" spans="1:8" x14ac:dyDescent="0.25">
      <c r="A47" t="s">
        <v>51</v>
      </c>
      <c r="B47" t="s">
        <v>103</v>
      </c>
      <c r="C47">
        <v>0</v>
      </c>
      <c r="D47">
        <v>15.207266999999989</v>
      </c>
      <c r="E47">
        <v>177.03041239285889</v>
      </c>
      <c r="F47">
        <v>50.343682517241326</v>
      </c>
      <c r="G47">
        <v>827.68760683726214</v>
      </c>
      <c r="H47">
        <v>1.210104983825934E-2</v>
      </c>
    </row>
    <row r="48" spans="1:8" x14ac:dyDescent="0.25">
      <c r="A48" t="s">
        <v>52</v>
      </c>
      <c r="B48" t="s">
        <v>103</v>
      </c>
      <c r="C48">
        <v>0</v>
      </c>
      <c r="D48">
        <v>14.153563999999729</v>
      </c>
      <c r="E48">
        <v>166.73339900000059</v>
      </c>
      <c r="F48">
        <v>44.605469000000078</v>
      </c>
      <c r="G48">
        <v>769.38017798400153</v>
      </c>
      <c r="H48">
        <v>1.124857712190417E-2</v>
      </c>
    </row>
    <row r="49" spans="1:8" x14ac:dyDescent="0.25">
      <c r="A49" t="s">
        <v>53</v>
      </c>
      <c r="B49" t="s">
        <v>103</v>
      </c>
      <c r="C49">
        <v>0</v>
      </c>
      <c r="D49">
        <v>13.73260880952412</v>
      </c>
      <c r="E49">
        <v>148.16973604761509</v>
      </c>
      <c r="F49">
        <v>32.881493333333758</v>
      </c>
      <c r="G49">
        <v>664.60245590589386</v>
      </c>
      <c r="H49">
        <v>9.7166942879308438E-3</v>
      </c>
    </row>
    <row r="50" spans="1:8" x14ac:dyDescent="0.25">
      <c r="A50" t="s">
        <v>54</v>
      </c>
      <c r="B50" t="s">
        <v>103</v>
      </c>
      <c r="C50">
        <v>0</v>
      </c>
      <c r="D50">
        <v>12.747277499999299</v>
      </c>
      <c r="E50">
        <v>130.64285714284111</v>
      </c>
      <c r="F50">
        <v>42.173925200001207</v>
      </c>
      <c r="G50">
        <v>633.14457218377538</v>
      </c>
      <c r="H50">
        <v>9.2567702591270992E-3</v>
      </c>
    </row>
    <row r="51" spans="1:8" x14ac:dyDescent="0.25">
      <c r="A51" t="s">
        <v>55</v>
      </c>
      <c r="B51" t="s">
        <v>103</v>
      </c>
      <c r="C51">
        <v>0</v>
      </c>
      <c r="D51">
        <v>13.467040999999879</v>
      </c>
      <c r="E51">
        <v>149.2617190000019</v>
      </c>
      <c r="F51">
        <v>56.479980000000069</v>
      </c>
      <c r="G51">
        <v>747.94022088000634</v>
      </c>
      <c r="H51">
        <v>1.09351182911782E-2</v>
      </c>
    </row>
    <row r="52" spans="1:8" x14ac:dyDescent="0.25">
      <c r="A52" t="s">
        <v>56</v>
      </c>
      <c r="B52" t="s">
        <v>103</v>
      </c>
      <c r="C52">
        <v>0</v>
      </c>
      <c r="D52">
        <v>14.49692192857175</v>
      </c>
      <c r="E52">
        <v>156.48556096428271</v>
      </c>
      <c r="F52">
        <v>53.198258724137588</v>
      </c>
      <c r="G52">
        <v>764.90469039717686</v>
      </c>
      <c r="H52">
        <v>1.118314410358749E-2</v>
      </c>
    </row>
    <row r="53" spans="1:8" x14ac:dyDescent="0.25">
      <c r="A53" t="s">
        <v>57</v>
      </c>
      <c r="B53" t="s">
        <v>103</v>
      </c>
      <c r="C53">
        <v>0</v>
      </c>
      <c r="D53">
        <v>15.63523615384611</v>
      </c>
      <c r="E53">
        <v>170.38386576923031</v>
      </c>
      <c r="F53">
        <v>58.27937076923088</v>
      </c>
      <c r="G53">
        <v>833.54638882615222</v>
      </c>
      <c r="H53">
        <v>1.218670705029609E-2</v>
      </c>
    </row>
    <row r="54" spans="1:8" x14ac:dyDescent="0.25">
      <c r="A54" t="s">
        <v>58</v>
      </c>
      <c r="B54" t="s">
        <v>103</v>
      </c>
      <c r="C54">
        <v>0</v>
      </c>
      <c r="D54">
        <v>13.65775765517254</v>
      </c>
      <c r="E54">
        <v>126.5742859655162</v>
      </c>
      <c r="F54">
        <v>67.221046407407044</v>
      </c>
      <c r="G54">
        <v>707.82994317586281</v>
      </c>
      <c r="H54">
        <v>1.0348693575482661E-2</v>
      </c>
    </row>
    <row r="55" spans="1:8" x14ac:dyDescent="0.25">
      <c r="A55" t="s">
        <v>59</v>
      </c>
      <c r="B55" t="s">
        <v>103</v>
      </c>
      <c r="C55">
        <v>0</v>
      </c>
      <c r="D55">
        <v>13.05429346153792</v>
      </c>
      <c r="E55">
        <v>132.76667653846039</v>
      </c>
      <c r="F55">
        <v>76.24291950000088</v>
      </c>
      <c r="G55">
        <v>757.68199097399736</v>
      </c>
      <c r="H55">
        <v>1.107754599511678E-2</v>
      </c>
    </row>
    <row r="56" spans="1:8" x14ac:dyDescent="0.25">
      <c r="A56" t="s">
        <v>60</v>
      </c>
      <c r="B56" t="s">
        <v>103</v>
      </c>
      <c r="C56">
        <v>0</v>
      </c>
      <c r="D56">
        <v>10.900953666667951</v>
      </c>
      <c r="E56">
        <v>95.744791666666657</v>
      </c>
      <c r="F56">
        <v>101.6228773333381</v>
      </c>
      <c r="G56">
        <v>710.6125405386872</v>
      </c>
      <c r="H56">
        <v>1.038937601302212E-2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54"/>
  <sheetViews>
    <sheetView workbookViewId="0"/>
  </sheetViews>
  <sheetFormatPr defaultRowHeight="15" x14ac:dyDescent="0.25"/>
  <sheetData>
    <row r="1" spans="1:13" x14ac:dyDescent="0.25">
      <c r="A1" s="1" t="s">
        <v>0</v>
      </c>
      <c r="B1" s="1" t="s">
        <v>1</v>
      </c>
      <c r="C1" s="1" t="s">
        <v>3</v>
      </c>
      <c r="D1" s="1" t="s">
        <v>71</v>
      </c>
      <c r="E1" s="1" t="s">
        <v>104</v>
      </c>
      <c r="F1" s="1" t="s">
        <v>105</v>
      </c>
      <c r="G1" s="1" t="s">
        <v>70</v>
      </c>
      <c r="H1" s="1" t="s">
        <v>106</v>
      </c>
      <c r="I1" s="1" t="s">
        <v>107</v>
      </c>
      <c r="J1" s="1" t="s">
        <v>75</v>
      </c>
      <c r="K1" s="1" t="s">
        <v>67</v>
      </c>
      <c r="L1" s="1" t="s">
        <v>4</v>
      </c>
      <c r="M1" s="1" t="s">
        <v>5</v>
      </c>
    </row>
    <row r="2" spans="1:13" x14ac:dyDescent="0.25">
      <c r="A2" t="s">
        <v>6</v>
      </c>
      <c r="B2" t="s">
        <v>108</v>
      </c>
    </row>
    <row r="3" spans="1:13" x14ac:dyDescent="0.25">
      <c r="A3" t="s">
        <v>8</v>
      </c>
      <c r="B3" t="s">
        <v>108</v>
      </c>
      <c r="C3">
        <v>41420.428571428572</v>
      </c>
      <c r="D3">
        <v>0</v>
      </c>
      <c r="E3">
        <v>7789.8571428571422</v>
      </c>
      <c r="G3">
        <v>225.85714285714289</v>
      </c>
      <c r="H3">
        <v>0</v>
      </c>
      <c r="I3">
        <v>0</v>
      </c>
      <c r="J3">
        <v>0</v>
      </c>
      <c r="K3">
        <v>234200.57142857139</v>
      </c>
    </row>
    <row r="4" spans="1:13" x14ac:dyDescent="0.25">
      <c r="A4" t="s">
        <v>9</v>
      </c>
      <c r="B4" t="s">
        <v>108</v>
      </c>
      <c r="C4">
        <v>39203</v>
      </c>
      <c r="D4">
        <v>0</v>
      </c>
      <c r="E4">
        <v>8006</v>
      </c>
      <c r="F4">
        <v>35800</v>
      </c>
      <c r="G4">
        <v>60</v>
      </c>
      <c r="H4">
        <v>0</v>
      </c>
      <c r="I4">
        <v>0</v>
      </c>
      <c r="J4">
        <v>8</v>
      </c>
      <c r="K4">
        <v>224600</v>
      </c>
      <c r="L4">
        <v>22593804.510000002</v>
      </c>
      <c r="M4">
        <v>257.78183520257397</v>
      </c>
    </row>
    <row r="5" spans="1:13" x14ac:dyDescent="0.25">
      <c r="A5" t="s">
        <v>10</v>
      </c>
      <c r="B5" t="s">
        <v>108</v>
      </c>
      <c r="C5">
        <v>33263</v>
      </c>
      <c r="D5">
        <v>0</v>
      </c>
      <c r="E5">
        <v>78.034482758620683</v>
      </c>
      <c r="F5">
        <v>342.06896551724139</v>
      </c>
      <c r="G5">
        <v>70.551724137931032</v>
      </c>
      <c r="H5">
        <v>3559.655172413793</v>
      </c>
      <c r="I5">
        <v>16184.13793103448</v>
      </c>
      <c r="J5">
        <v>442.55172413793099</v>
      </c>
      <c r="K5">
        <v>88839.586206896551</v>
      </c>
      <c r="L5">
        <v>8997472.6536896545</v>
      </c>
      <c r="M5">
        <v>102.65579716008141</v>
      </c>
    </row>
    <row r="6" spans="1:13" x14ac:dyDescent="0.25">
      <c r="A6" t="s">
        <v>11</v>
      </c>
      <c r="B6" t="s">
        <v>108</v>
      </c>
      <c r="C6">
        <v>33082.5</v>
      </c>
      <c r="D6">
        <v>0</v>
      </c>
      <c r="E6">
        <v>34.285714285714278</v>
      </c>
      <c r="F6">
        <v>32.142857142857139</v>
      </c>
      <c r="G6">
        <v>0</v>
      </c>
      <c r="H6">
        <v>55885.71428571429</v>
      </c>
      <c r="I6">
        <v>49307.142857142862</v>
      </c>
      <c r="J6">
        <v>1533.214285714286</v>
      </c>
      <c r="K6">
        <v>74057.142857142855</v>
      </c>
      <c r="L6">
        <v>7518698.5682142852</v>
      </c>
      <c r="M6">
        <v>85.783866740610463</v>
      </c>
    </row>
    <row r="7" spans="1:13" x14ac:dyDescent="0.25">
      <c r="A7" t="s">
        <v>12</v>
      </c>
      <c r="B7" t="s">
        <v>108</v>
      </c>
      <c r="C7">
        <v>36703.285714287311</v>
      </c>
      <c r="D7">
        <v>0</v>
      </c>
      <c r="E7">
        <v>0.85714285704307258</v>
      </c>
      <c r="F7">
        <v>0</v>
      </c>
      <c r="G7">
        <v>0</v>
      </c>
      <c r="H7">
        <v>101758.57142857461</v>
      </c>
      <c r="I7">
        <v>100094.2857142873</v>
      </c>
      <c r="J7">
        <v>2926.2857142857388</v>
      </c>
      <c r="K7">
        <v>89280</v>
      </c>
      <c r="L7">
        <v>9053436.3908571489</v>
      </c>
      <c r="M7">
        <v>103.294310026095</v>
      </c>
    </row>
    <row r="8" spans="1:13" x14ac:dyDescent="0.25">
      <c r="A8" t="s">
        <v>13</v>
      </c>
      <c r="B8" t="s">
        <v>108</v>
      </c>
      <c r="C8">
        <v>43591.002645502798</v>
      </c>
      <c r="D8">
        <v>0</v>
      </c>
      <c r="E8">
        <v>10.07142857142026</v>
      </c>
      <c r="F8">
        <v>0</v>
      </c>
      <c r="G8">
        <v>0</v>
      </c>
      <c r="H8">
        <v>116689.904761905</v>
      </c>
      <c r="I8">
        <v>121703.7857142858</v>
      </c>
      <c r="J8">
        <v>3283.2690476190501</v>
      </c>
      <c r="K8">
        <v>89310</v>
      </c>
      <c r="L8">
        <v>9079974.1880574077</v>
      </c>
      <c r="M8">
        <v>103.59709046581639</v>
      </c>
    </row>
    <row r="9" spans="1:13" x14ac:dyDescent="0.25">
      <c r="A9" t="s">
        <v>14</v>
      </c>
      <c r="B9" t="s">
        <v>108</v>
      </c>
      <c r="C9">
        <v>47613.333333333343</v>
      </c>
      <c r="D9">
        <v>0</v>
      </c>
      <c r="E9">
        <v>251.78571428571431</v>
      </c>
      <c r="F9">
        <v>0</v>
      </c>
      <c r="G9">
        <v>0</v>
      </c>
      <c r="H9">
        <v>83596.153846153844</v>
      </c>
      <c r="I9">
        <v>86133.333333333343</v>
      </c>
      <c r="J9">
        <v>2327.1428571428569</v>
      </c>
      <c r="K9">
        <v>83310</v>
      </c>
      <c r="L9">
        <v>8493629.0017490834</v>
      </c>
      <c r="M9">
        <v>96.907241568440256</v>
      </c>
    </row>
    <row r="10" spans="1:13" x14ac:dyDescent="0.25">
      <c r="A10" t="s">
        <v>15</v>
      </c>
      <c r="B10" t="s">
        <v>108</v>
      </c>
      <c r="C10">
        <v>45459.28571428571</v>
      </c>
      <c r="D10">
        <v>0</v>
      </c>
      <c r="E10">
        <v>2918.5925925925931</v>
      </c>
      <c r="F10">
        <v>2965.217391304348</v>
      </c>
      <c r="G10">
        <v>0</v>
      </c>
      <c r="H10">
        <v>10597.407407407411</v>
      </c>
      <c r="I10">
        <v>14432.222222222221</v>
      </c>
      <c r="J10">
        <v>339.85185185185179</v>
      </c>
      <c r="K10">
        <v>84540.444444444453</v>
      </c>
      <c r="L10">
        <v>8609182.7805930544</v>
      </c>
      <c r="M10">
        <v>98.225641272297452</v>
      </c>
    </row>
    <row r="11" spans="1:13" x14ac:dyDescent="0.25">
      <c r="A11" t="s">
        <v>16</v>
      </c>
      <c r="B11" t="s">
        <v>108</v>
      </c>
      <c r="C11">
        <v>35790</v>
      </c>
      <c r="D11">
        <v>0</v>
      </c>
      <c r="E11">
        <v>7985.3571428571431</v>
      </c>
      <c r="F11">
        <v>0</v>
      </c>
      <c r="G11">
        <v>2.1428571428571428</v>
      </c>
      <c r="H11">
        <v>0</v>
      </c>
      <c r="I11">
        <v>0</v>
      </c>
      <c r="J11">
        <v>9.6428571428571441</v>
      </c>
      <c r="K11">
        <v>199450.71428571429</v>
      </c>
      <c r="L11">
        <v>20067194.905714281</v>
      </c>
      <c r="M11">
        <v>228.95472641065049</v>
      </c>
    </row>
    <row r="12" spans="1:13" x14ac:dyDescent="0.25">
      <c r="A12" t="s">
        <v>17</v>
      </c>
      <c r="B12" t="s">
        <v>108</v>
      </c>
      <c r="C12">
        <v>35939.333333333328</v>
      </c>
      <c r="D12">
        <v>0</v>
      </c>
      <c r="E12">
        <v>5006.5</v>
      </c>
      <c r="F12">
        <v>0</v>
      </c>
      <c r="G12">
        <v>0</v>
      </c>
      <c r="H12">
        <v>0</v>
      </c>
      <c r="I12">
        <v>0</v>
      </c>
      <c r="J12">
        <v>19.633333333333329</v>
      </c>
      <c r="K12">
        <v>119945.2</v>
      </c>
      <c r="L12">
        <v>12117150.03146667</v>
      </c>
      <c r="M12">
        <v>138.24945555999261</v>
      </c>
    </row>
    <row r="13" spans="1:13" x14ac:dyDescent="0.25">
      <c r="A13" t="s">
        <v>18</v>
      </c>
      <c r="B13" t="s">
        <v>108</v>
      </c>
      <c r="C13">
        <v>36978.866666666661</v>
      </c>
      <c r="D13">
        <v>0</v>
      </c>
      <c r="E13">
        <v>8247.0689655172409</v>
      </c>
      <c r="F13">
        <v>0</v>
      </c>
      <c r="G13">
        <v>318.03703703703712</v>
      </c>
      <c r="H13">
        <v>0</v>
      </c>
      <c r="I13">
        <v>0</v>
      </c>
      <c r="J13">
        <v>0</v>
      </c>
      <c r="K13">
        <v>158831.08333333331</v>
      </c>
      <c r="L13">
        <v>16009288.791506</v>
      </c>
      <c r="M13">
        <v>182.656437659087</v>
      </c>
    </row>
    <row r="14" spans="1:13" x14ac:dyDescent="0.25">
      <c r="A14" t="s">
        <v>19</v>
      </c>
      <c r="B14" t="s">
        <v>108</v>
      </c>
      <c r="C14">
        <v>34660.5</v>
      </c>
      <c r="D14">
        <v>0</v>
      </c>
      <c r="E14">
        <v>7980</v>
      </c>
      <c r="F14">
        <v>0</v>
      </c>
      <c r="G14">
        <v>33.6</v>
      </c>
      <c r="H14">
        <v>0</v>
      </c>
      <c r="I14">
        <v>0</v>
      </c>
      <c r="J14">
        <v>0</v>
      </c>
      <c r="K14">
        <v>213550.90909090909</v>
      </c>
      <c r="L14">
        <v>21473360.548690911</v>
      </c>
      <c r="M14">
        <v>244.99823780267329</v>
      </c>
    </row>
    <row r="15" spans="1:13" x14ac:dyDescent="0.25">
      <c r="A15" t="s">
        <v>20</v>
      </c>
      <c r="B15" t="s">
        <v>108</v>
      </c>
      <c r="C15">
        <v>37504</v>
      </c>
      <c r="D15">
        <v>0</v>
      </c>
      <c r="E15">
        <v>10771</v>
      </c>
      <c r="G15">
        <v>123</v>
      </c>
      <c r="H15">
        <v>10</v>
      </c>
      <c r="I15">
        <v>0</v>
      </c>
      <c r="J15">
        <v>0</v>
      </c>
      <c r="K15">
        <v>327196.1428571429</v>
      </c>
    </row>
    <row r="16" spans="1:13" x14ac:dyDescent="0.25">
      <c r="A16" t="s">
        <v>21</v>
      </c>
      <c r="B16" t="s">
        <v>108</v>
      </c>
      <c r="C16">
        <v>35751.818181818177</v>
      </c>
      <c r="D16">
        <v>0</v>
      </c>
      <c r="E16">
        <v>5607.6923076923076</v>
      </c>
      <c r="F16">
        <v>23100</v>
      </c>
      <c r="G16">
        <v>0</v>
      </c>
      <c r="H16">
        <v>34.615384615384613</v>
      </c>
      <c r="I16">
        <v>0</v>
      </c>
      <c r="J16">
        <v>0</v>
      </c>
      <c r="K16">
        <v>221076.92307692309</v>
      </c>
      <c r="L16">
        <v>22229706.25363636</v>
      </c>
      <c r="M16">
        <v>253.62769123457011</v>
      </c>
    </row>
    <row r="17" spans="1:13" x14ac:dyDescent="0.25">
      <c r="A17" t="s">
        <v>22</v>
      </c>
      <c r="B17" t="s">
        <v>108</v>
      </c>
      <c r="C17">
        <v>32474.94736842105</v>
      </c>
      <c r="D17">
        <v>0</v>
      </c>
      <c r="E17">
        <v>3544.333333333333</v>
      </c>
      <c r="F17">
        <v>21781.57894736842</v>
      </c>
      <c r="G17">
        <v>0</v>
      </c>
      <c r="H17">
        <v>3731.4814814814808</v>
      </c>
      <c r="I17">
        <v>3513.333333333333</v>
      </c>
      <c r="J17">
        <v>99.888888888888886</v>
      </c>
      <c r="K17">
        <v>168183.03703703699</v>
      </c>
      <c r="L17">
        <v>16929140.894740742</v>
      </c>
      <c r="M17">
        <v>193.15140158523101</v>
      </c>
    </row>
    <row r="18" spans="1:13" x14ac:dyDescent="0.25">
      <c r="A18" t="s">
        <v>23</v>
      </c>
      <c r="B18" t="s">
        <v>108</v>
      </c>
      <c r="C18">
        <v>35326.666666666672</v>
      </c>
      <c r="D18">
        <v>0</v>
      </c>
      <c r="E18">
        <v>20.357142857142861</v>
      </c>
      <c r="F18">
        <v>0</v>
      </c>
      <c r="G18">
        <v>0</v>
      </c>
      <c r="H18">
        <v>43360.71428571429</v>
      </c>
      <c r="I18">
        <v>55403.571428571428</v>
      </c>
      <c r="J18">
        <v>1323.214285714286</v>
      </c>
      <c r="K18">
        <v>83312.142857142855</v>
      </c>
      <c r="L18">
        <v>8451848.9802380949</v>
      </c>
      <c r="M18">
        <v>96.430556439331582</v>
      </c>
    </row>
    <row r="19" spans="1:13" x14ac:dyDescent="0.25">
      <c r="A19" t="s">
        <v>24</v>
      </c>
      <c r="B19" t="s">
        <v>108</v>
      </c>
      <c r="C19">
        <v>42333</v>
      </c>
      <c r="D19">
        <v>0</v>
      </c>
      <c r="E19">
        <v>0</v>
      </c>
      <c r="F19">
        <v>0</v>
      </c>
      <c r="G19">
        <v>0</v>
      </c>
      <c r="H19">
        <v>90910</v>
      </c>
      <c r="I19">
        <v>109772.0689655172</v>
      </c>
      <c r="J19">
        <v>2936</v>
      </c>
      <c r="K19">
        <v>89236</v>
      </c>
      <c r="L19">
        <v>9068243.8140689656</v>
      </c>
      <c r="M19">
        <v>103.4632538942459</v>
      </c>
    </row>
    <row r="20" spans="1:13" x14ac:dyDescent="0.25">
      <c r="A20" t="s">
        <v>25</v>
      </c>
      <c r="B20" t="s">
        <v>108</v>
      </c>
      <c r="C20">
        <v>45174.380952380947</v>
      </c>
      <c r="D20">
        <v>0</v>
      </c>
      <c r="E20">
        <v>0</v>
      </c>
      <c r="F20">
        <v>0</v>
      </c>
      <c r="G20">
        <v>0</v>
      </c>
      <c r="H20">
        <v>67431.199999999997</v>
      </c>
      <c r="I20">
        <v>93384.400000000009</v>
      </c>
      <c r="J20">
        <v>2344.84</v>
      </c>
      <c r="K20">
        <v>75736.72</v>
      </c>
      <c r="L20">
        <v>7727970.1482495237</v>
      </c>
      <c r="M20">
        <v>88.171530665619173</v>
      </c>
    </row>
    <row r="21" spans="1:13" x14ac:dyDescent="0.25">
      <c r="A21" t="s">
        <v>26</v>
      </c>
      <c r="B21" t="s">
        <v>108</v>
      </c>
      <c r="C21">
        <v>43500</v>
      </c>
      <c r="D21">
        <v>0</v>
      </c>
      <c r="E21">
        <v>12.857142857142859</v>
      </c>
      <c r="F21">
        <v>0</v>
      </c>
      <c r="G21">
        <v>0</v>
      </c>
      <c r="H21">
        <v>68303.57142857142</v>
      </c>
      <c r="I21">
        <v>91671.42857142858</v>
      </c>
      <c r="J21">
        <v>2236.0714285714289</v>
      </c>
      <c r="K21">
        <v>83732.142857142855</v>
      </c>
      <c r="L21">
        <v>8521798.5096428562</v>
      </c>
      <c r="M21">
        <v>97.228638854072088</v>
      </c>
    </row>
    <row r="22" spans="1:13" x14ac:dyDescent="0.25">
      <c r="A22" t="s">
        <v>27</v>
      </c>
      <c r="B22" t="s">
        <v>108</v>
      </c>
      <c r="C22">
        <v>40007.71428571429</v>
      </c>
      <c r="D22">
        <v>0</v>
      </c>
      <c r="E22">
        <v>4411.620689655173</v>
      </c>
      <c r="F22">
        <v>0</v>
      </c>
      <c r="G22">
        <v>2.137931034482758</v>
      </c>
      <c r="H22">
        <v>11331.03448275862</v>
      </c>
      <c r="I22">
        <v>18963.448275862069</v>
      </c>
      <c r="J22">
        <v>384.82758620689663</v>
      </c>
      <c r="K22">
        <v>154843.93103448281</v>
      </c>
      <c r="L22">
        <v>15620934.5176601</v>
      </c>
      <c r="M22">
        <v>178.22554699716019</v>
      </c>
    </row>
    <row r="23" spans="1:13" x14ac:dyDescent="0.25">
      <c r="A23" t="s">
        <v>28</v>
      </c>
      <c r="B23" t="s">
        <v>108</v>
      </c>
      <c r="C23">
        <v>35484</v>
      </c>
      <c r="D23">
        <v>0</v>
      </c>
      <c r="E23">
        <v>9007.5</v>
      </c>
      <c r="F23">
        <v>2357.1428571428569</v>
      </c>
      <c r="G23">
        <v>270</v>
      </c>
      <c r="H23">
        <v>0</v>
      </c>
      <c r="I23">
        <v>0</v>
      </c>
      <c r="J23">
        <v>0</v>
      </c>
      <c r="K23">
        <v>243713.57142857139</v>
      </c>
      <c r="L23">
        <v>24492440.1855</v>
      </c>
      <c r="M23">
        <v>279.44413597156779</v>
      </c>
    </row>
    <row r="24" spans="1:13" x14ac:dyDescent="0.25">
      <c r="A24" t="s">
        <v>29</v>
      </c>
      <c r="B24" t="s">
        <v>108</v>
      </c>
      <c r="C24">
        <v>34658</v>
      </c>
      <c r="D24">
        <v>0</v>
      </c>
      <c r="E24">
        <v>3623.5555555555561</v>
      </c>
      <c r="F24">
        <v>0</v>
      </c>
      <c r="G24">
        <v>283.59259259259261</v>
      </c>
      <c r="H24">
        <v>0</v>
      </c>
      <c r="I24">
        <v>0</v>
      </c>
      <c r="J24">
        <v>0</v>
      </c>
      <c r="K24">
        <v>100789.03703703699</v>
      </c>
      <c r="L24">
        <v>10197160.706851849</v>
      </c>
      <c r="M24">
        <v>116.34352238926429</v>
      </c>
    </row>
    <row r="25" spans="1:13" x14ac:dyDescent="0.25">
      <c r="A25" t="s">
        <v>30</v>
      </c>
      <c r="B25" t="s">
        <v>108</v>
      </c>
      <c r="C25">
        <v>34756.740740740737</v>
      </c>
      <c r="D25">
        <v>0</v>
      </c>
      <c r="E25">
        <v>11146.103448275861</v>
      </c>
      <c r="F25">
        <v>0</v>
      </c>
      <c r="G25">
        <v>1743.48275862069</v>
      </c>
      <c r="H25">
        <v>10.68965517241379</v>
      </c>
      <c r="I25">
        <v>0</v>
      </c>
      <c r="J25">
        <v>0</v>
      </c>
      <c r="K25">
        <v>283769.72413793107</v>
      </c>
      <c r="L25">
        <v>28495575.31347638</v>
      </c>
      <c r="M25">
        <v>325.11752043397229</v>
      </c>
    </row>
    <row r="26" spans="1:13" x14ac:dyDescent="0.25">
      <c r="A26" t="s">
        <v>31</v>
      </c>
      <c r="B26" t="s">
        <v>108</v>
      </c>
      <c r="C26">
        <v>33757.705882352937</v>
      </c>
      <c r="D26">
        <v>0</v>
      </c>
      <c r="E26">
        <v>8719.7199999999993</v>
      </c>
      <c r="F26">
        <v>0</v>
      </c>
      <c r="G26">
        <v>1533.375</v>
      </c>
      <c r="H26">
        <v>11.6</v>
      </c>
      <c r="I26">
        <v>0</v>
      </c>
      <c r="J26">
        <v>0</v>
      </c>
      <c r="K26">
        <v>202536</v>
      </c>
      <c r="L26">
        <v>20368791.557165589</v>
      </c>
      <c r="M26">
        <v>232.39576434065731</v>
      </c>
    </row>
    <row r="27" spans="1:13" x14ac:dyDescent="0.25">
      <c r="A27" t="s">
        <v>32</v>
      </c>
      <c r="B27" t="s">
        <v>108</v>
      </c>
      <c r="C27">
        <v>34149.172413793101</v>
      </c>
      <c r="D27">
        <v>0</v>
      </c>
      <c r="E27">
        <v>9975.5862068965525</v>
      </c>
      <c r="G27">
        <v>1770.206896551724</v>
      </c>
      <c r="H27">
        <v>0</v>
      </c>
      <c r="I27">
        <v>0</v>
      </c>
      <c r="J27">
        <v>0</v>
      </c>
      <c r="K27">
        <v>218988.27586206899</v>
      </c>
    </row>
    <row r="28" spans="1:13" x14ac:dyDescent="0.25">
      <c r="A28" t="s">
        <v>33</v>
      </c>
      <c r="B28" t="s">
        <v>108</v>
      </c>
      <c r="C28">
        <v>31344.444444444449</v>
      </c>
      <c r="D28">
        <v>0</v>
      </c>
      <c r="E28">
        <v>7689.6428571428569</v>
      </c>
      <c r="F28">
        <v>18300</v>
      </c>
      <c r="G28">
        <v>1222.5</v>
      </c>
      <c r="H28">
        <v>10.714285714285721</v>
      </c>
      <c r="I28">
        <v>0</v>
      </c>
      <c r="J28">
        <v>0</v>
      </c>
      <c r="K28">
        <v>162934.28571428571</v>
      </c>
      <c r="L28">
        <v>16400403.038730159</v>
      </c>
      <c r="M28">
        <v>187.1188179712957</v>
      </c>
    </row>
    <row r="29" spans="1:13" x14ac:dyDescent="0.25">
      <c r="A29" t="s">
        <v>34</v>
      </c>
      <c r="B29" t="s">
        <v>108</v>
      </c>
      <c r="C29">
        <v>33059</v>
      </c>
      <c r="D29">
        <v>0</v>
      </c>
      <c r="E29">
        <v>4752</v>
      </c>
      <c r="F29">
        <v>11183.846153846151</v>
      </c>
      <c r="G29">
        <v>483</v>
      </c>
      <c r="H29">
        <v>15880</v>
      </c>
      <c r="I29">
        <v>11290</v>
      </c>
      <c r="J29">
        <v>289</v>
      </c>
      <c r="K29">
        <v>125808</v>
      </c>
      <c r="L29">
        <v>12693641.18584615</v>
      </c>
      <c r="M29">
        <v>144.82687582970499</v>
      </c>
    </row>
    <row r="30" spans="1:13" x14ac:dyDescent="0.25">
      <c r="A30" t="s">
        <v>35</v>
      </c>
      <c r="B30" t="s">
        <v>108</v>
      </c>
      <c r="C30">
        <v>36136.071428571428</v>
      </c>
      <c r="D30">
        <v>0</v>
      </c>
      <c r="E30">
        <v>85.714285714285722</v>
      </c>
      <c r="F30">
        <v>107.1428571428572</v>
      </c>
      <c r="G30">
        <v>0</v>
      </c>
      <c r="H30">
        <v>66846.42857142858</v>
      </c>
      <c r="I30">
        <v>51139.28571428571</v>
      </c>
      <c r="J30">
        <v>1525.714285714286</v>
      </c>
      <c r="K30">
        <v>86432.142857142855</v>
      </c>
      <c r="L30">
        <v>8766630.2657142859</v>
      </c>
      <c r="M30">
        <v>100.0220231806483</v>
      </c>
    </row>
    <row r="31" spans="1:13" x14ac:dyDescent="0.25">
      <c r="A31" t="s">
        <v>37</v>
      </c>
      <c r="B31" t="s">
        <v>108</v>
      </c>
      <c r="C31">
        <v>40680.857142857138</v>
      </c>
      <c r="D31">
        <v>0</v>
      </c>
      <c r="E31">
        <v>0</v>
      </c>
      <c r="F31">
        <v>0</v>
      </c>
      <c r="G31">
        <v>0</v>
      </c>
      <c r="H31">
        <v>79329</v>
      </c>
      <c r="I31">
        <v>0</v>
      </c>
      <c r="J31">
        <v>2595.733333333334</v>
      </c>
      <c r="K31">
        <v>83328</v>
      </c>
      <c r="L31">
        <v>8471685.0093047619</v>
      </c>
      <c r="M31">
        <v>96.656873701378956</v>
      </c>
    </row>
    <row r="32" spans="1:13" x14ac:dyDescent="0.25">
      <c r="A32" t="s">
        <v>38</v>
      </c>
      <c r="B32" t="s">
        <v>108</v>
      </c>
      <c r="C32">
        <v>38899.28571428571</v>
      </c>
      <c r="D32">
        <v>0</v>
      </c>
      <c r="E32">
        <v>136.07142857142861</v>
      </c>
      <c r="F32">
        <v>203.57142857142861</v>
      </c>
      <c r="G32">
        <v>0</v>
      </c>
      <c r="H32">
        <v>49628.571428571428</v>
      </c>
      <c r="I32">
        <v>31746.428571428569</v>
      </c>
      <c r="J32">
        <v>1494.6428571428571</v>
      </c>
      <c r="K32">
        <v>86400</v>
      </c>
      <c r="L32">
        <v>8772807.5721428581</v>
      </c>
      <c r="M32">
        <v>100.09250256304099</v>
      </c>
    </row>
    <row r="33" spans="1:13" x14ac:dyDescent="0.25">
      <c r="A33" t="s">
        <v>39</v>
      </c>
      <c r="B33" t="s">
        <v>108</v>
      </c>
      <c r="C33">
        <v>36047</v>
      </c>
      <c r="D33">
        <v>0</v>
      </c>
      <c r="E33">
        <v>4208</v>
      </c>
      <c r="F33">
        <v>960</v>
      </c>
      <c r="G33">
        <v>688</v>
      </c>
      <c r="H33">
        <v>0</v>
      </c>
      <c r="I33">
        <v>550</v>
      </c>
      <c r="J33">
        <v>32</v>
      </c>
      <c r="K33">
        <v>177848</v>
      </c>
      <c r="L33">
        <v>17907798.802000001</v>
      </c>
      <c r="M33">
        <v>204.31730466530519</v>
      </c>
    </row>
    <row r="34" spans="1:13" x14ac:dyDescent="0.25">
      <c r="A34" t="s">
        <v>40</v>
      </c>
      <c r="B34" t="s">
        <v>108</v>
      </c>
      <c r="C34">
        <v>33266.842105263153</v>
      </c>
      <c r="D34">
        <v>0</v>
      </c>
      <c r="E34">
        <v>5823.2142857142862</v>
      </c>
      <c r="F34">
        <v>0</v>
      </c>
      <c r="G34">
        <v>1014.2307692307691</v>
      </c>
      <c r="H34">
        <v>0</v>
      </c>
      <c r="I34">
        <v>0</v>
      </c>
      <c r="J34">
        <v>0</v>
      </c>
      <c r="K34">
        <v>147021.42857142861</v>
      </c>
      <c r="L34">
        <v>14815656.15985107</v>
      </c>
      <c r="M34">
        <v>169.03780117803311</v>
      </c>
    </row>
    <row r="35" spans="1:13" x14ac:dyDescent="0.25">
      <c r="A35" t="s">
        <v>41</v>
      </c>
      <c r="B35" t="s">
        <v>108</v>
      </c>
      <c r="C35">
        <v>32546</v>
      </c>
      <c r="D35">
        <v>0</v>
      </c>
      <c r="E35">
        <v>13489</v>
      </c>
      <c r="F35">
        <v>0</v>
      </c>
      <c r="G35">
        <v>3193</v>
      </c>
      <c r="H35">
        <v>0</v>
      </c>
      <c r="I35">
        <v>0</v>
      </c>
      <c r="J35">
        <v>0</v>
      </c>
      <c r="K35">
        <v>232454</v>
      </c>
      <c r="L35">
        <v>23356463.634</v>
      </c>
      <c r="M35">
        <v>266.48332098075241</v>
      </c>
    </row>
    <row r="36" spans="1:13" x14ac:dyDescent="0.25">
      <c r="A36" t="s">
        <v>42</v>
      </c>
      <c r="B36" t="s">
        <v>108</v>
      </c>
      <c r="C36">
        <v>32217</v>
      </c>
      <c r="D36">
        <v>0</v>
      </c>
      <c r="E36">
        <v>14370</v>
      </c>
      <c r="F36">
        <v>0</v>
      </c>
      <c r="H36">
        <v>0</v>
      </c>
      <c r="I36">
        <v>0</v>
      </c>
      <c r="J36">
        <v>0</v>
      </c>
      <c r="K36">
        <v>260578</v>
      </c>
    </row>
    <row r="37" spans="1:13" x14ac:dyDescent="0.25">
      <c r="A37" t="s">
        <v>43</v>
      </c>
      <c r="B37" t="s">
        <v>108</v>
      </c>
      <c r="C37">
        <v>28135.52</v>
      </c>
      <c r="D37">
        <v>0</v>
      </c>
      <c r="E37">
        <v>13725.384615384621</v>
      </c>
      <c r="F37">
        <v>0</v>
      </c>
      <c r="G37">
        <v>1876</v>
      </c>
      <c r="H37">
        <v>0</v>
      </c>
      <c r="I37">
        <v>0</v>
      </c>
      <c r="J37">
        <v>0</v>
      </c>
      <c r="K37">
        <v>279581.12</v>
      </c>
      <c r="L37">
        <v>28054125.99562462</v>
      </c>
      <c r="M37">
        <v>320.08084698420498</v>
      </c>
    </row>
    <row r="38" spans="1:13" x14ac:dyDescent="0.25">
      <c r="A38" t="s">
        <v>44</v>
      </c>
      <c r="B38" t="s">
        <v>108</v>
      </c>
      <c r="C38">
        <v>29979.137931034478</v>
      </c>
      <c r="D38">
        <v>0</v>
      </c>
      <c r="E38">
        <v>9588.6206896551721</v>
      </c>
      <c r="F38">
        <v>0</v>
      </c>
      <c r="G38">
        <v>1980.793103448276</v>
      </c>
      <c r="H38">
        <v>0</v>
      </c>
      <c r="I38">
        <v>0</v>
      </c>
      <c r="J38">
        <v>0</v>
      </c>
      <c r="K38">
        <v>196174.41379310339</v>
      </c>
      <c r="L38">
        <v>19719741.767344821</v>
      </c>
      <c r="M38">
        <v>224.99049331231899</v>
      </c>
    </row>
    <row r="39" spans="1:13" x14ac:dyDescent="0.25">
      <c r="A39" t="s">
        <v>45</v>
      </c>
      <c r="B39" t="s">
        <v>108</v>
      </c>
      <c r="C39">
        <v>28373</v>
      </c>
      <c r="D39">
        <v>0</v>
      </c>
      <c r="E39">
        <v>7969</v>
      </c>
      <c r="F39">
        <v>0</v>
      </c>
      <c r="G39">
        <v>889</v>
      </c>
      <c r="H39">
        <v>20</v>
      </c>
      <c r="I39">
        <v>0</v>
      </c>
      <c r="J39">
        <v>8</v>
      </c>
      <c r="K39">
        <v>188940</v>
      </c>
      <c r="L39">
        <v>18990817.561999999</v>
      </c>
      <c r="M39">
        <v>216.67390283751871</v>
      </c>
    </row>
    <row r="40" spans="1:13" x14ac:dyDescent="0.25">
      <c r="A40" t="s">
        <v>46</v>
      </c>
      <c r="B40" t="s">
        <v>108</v>
      </c>
      <c r="C40">
        <v>29680</v>
      </c>
      <c r="D40">
        <v>0</v>
      </c>
      <c r="E40">
        <v>4983</v>
      </c>
      <c r="F40">
        <v>230</v>
      </c>
      <c r="G40">
        <v>1</v>
      </c>
      <c r="H40">
        <v>11740</v>
      </c>
      <c r="I40">
        <v>10810</v>
      </c>
      <c r="J40">
        <v>271</v>
      </c>
      <c r="K40">
        <v>113684</v>
      </c>
      <c r="L40">
        <v>11469696.195</v>
      </c>
      <c r="M40">
        <v>130.86239340764661</v>
      </c>
    </row>
    <row r="41" spans="1:13" x14ac:dyDescent="0.25">
      <c r="A41" t="s">
        <v>47</v>
      </c>
      <c r="B41" t="s">
        <v>108</v>
      </c>
      <c r="C41">
        <v>30414</v>
      </c>
      <c r="D41">
        <v>0</v>
      </c>
      <c r="E41">
        <v>7</v>
      </c>
      <c r="F41">
        <v>10</v>
      </c>
      <c r="G41">
        <v>0</v>
      </c>
      <c r="H41">
        <v>62550</v>
      </c>
      <c r="I41">
        <v>70980</v>
      </c>
      <c r="J41">
        <v>1789</v>
      </c>
      <c r="K41">
        <v>86400</v>
      </c>
      <c r="L41">
        <v>8743907.9039999992</v>
      </c>
      <c r="M41">
        <v>99.762774584412469</v>
      </c>
    </row>
    <row r="42" spans="1:13" x14ac:dyDescent="0.25">
      <c r="A42" t="s">
        <v>48</v>
      </c>
      <c r="B42" t="s">
        <v>108</v>
      </c>
      <c r="C42">
        <v>31614</v>
      </c>
      <c r="D42">
        <v>0</v>
      </c>
      <c r="E42">
        <v>59</v>
      </c>
      <c r="F42">
        <v>520</v>
      </c>
      <c r="G42">
        <v>0</v>
      </c>
      <c r="H42">
        <v>68570</v>
      </c>
      <c r="I42">
        <v>84620</v>
      </c>
      <c r="J42">
        <v>2107</v>
      </c>
      <c r="K42">
        <v>89252</v>
      </c>
      <c r="L42">
        <v>9033222.8440000005</v>
      </c>
      <c r="M42">
        <v>103.0636855111983</v>
      </c>
    </row>
    <row r="43" spans="1:13" x14ac:dyDescent="0.25">
      <c r="A43" t="s">
        <v>49</v>
      </c>
      <c r="B43" t="s">
        <v>108</v>
      </c>
      <c r="C43">
        <v>31863</v>
      </c>
      <c r="D43">
        <v>0</v>
      </c>
      <c r="E43">
        <v>0</v>
      </c>
      <c r="F43">
        <v>0</v>
      </c>
      <c r="G43">
        <v>0</v>
      </c>
      <c r="H43">
        <v>78010</v>
      </c>
      <c r="I43">
        <v>95420</v>
      </c>
      <c r="J43">
        <v>2713</v>
      </c>
      <c r="K43">
        <v>89310</v>
      </c>
      <c r="L43">
        <v>9039892.6989999991</v>
      </c>
      <c r="M43">
        <v>103.13978457905</v>
      </c>
    </row>
    <row r="44" spans="1:13" x14ac:dyDescent="0.25">
      <c r="A44" t="s">
        <v>50</v>
      </c>
      <c r="B44" t="s">
        <v>108</v>
      </c>
      <c r="C44">
        <v>30560</v>
      </c>
      <c r="D44">
        <v>0</v>
      </c>
      <c r="E44">
        <v>73</v>
      </c>
      <c r="F44">
        <v>40</v>
      </c>
      <c r="G44">
        <v>0</v>
      </c>
      <c r="H44">
        <v>49600</v>
      </c>
      <c r="I44">
        <v>61960.000000000007</v>
      </c>
      <c r="J44">
        <v>1636</v>
      </c>
      <c r="K44">
        <v>86400</v>
      </c>
      <c r="L44">
        <v>8744384.0289999992</v>
      </c>
      <c r="M44">
        <v>99.768206886716015</v>
      </c>
    </row>
    <row r="45" spans="1:13" x14ac:dyDescent="0.25">
      <c r="A45" t="s">
        <v>51</v>
      </c>
      <c r="B45" t="s">
        <v>108</v>
      </c>
      <c r="C45">
        <v>31341</v>
      </c>
      <c r="D45">
        <v>0</v>
      </c>
      <c r="E45">
        <v>1354.3793103448279</v>
      </c>
      <c r="F45">
        <v>1550</v>
      </c>
      <c r="G45">
        <v>2.137931034482758</v>
      </c>
      <c r="H45">
        <v>18108.275862068971</v>
      </c>
      <c r="I45">
        <v>24115.862068965522</v>
      </c>
      <c r="J45">
        <v>705.51724137931035</v>
      </c>
      <c r="K45">
        <v>118841.1724137931</v>
      </c>
      <c r="L45">
        <v>11991098.569551719</v>
      </c>
      <c r="M45">
        <v>136.8112835527939</v>
      </c>
    </row>
    <row r="46" spans="1:13" x14ac:dyDescent="0.25">
      <c r="A46" t="s">
        <v>52</v>
      </c>
      <c r="B46" t="s">
        <v>108</v>
      </c>
      <c r="C46">
        <v>29435</v>
      </c>
      <c r="D46">
        <v>0</v>
      </c>
      <c r="E46">
        <v>10353</v>
      </c>
      <c r="F46">
        <v>0</v>
      </c>
      <c r="G46">
        <v>1100</v>
      </c>
      <c r="H46">
        <v>30</v>
      </c>
      <c r="I46">
        <v>0</v>
      </c>
      <c r="J46">
        <v>3</v>
      </c>
      <c r="K46">
        <v>203880</v>
      </c>
      <c r="L46">
        <v>20488443.706</v>
      </c>
      <c r="M46">
        <v>233.76092400196239</v>
      </c>
    </row>
    <row r="47" spans="1:13" x14ac:dyDescent="0.25">
      <c r="A47" t="s">
        <v>53</v>
      </c>
      <c r="B47" t="s">
        <v>108</v>
      </c>
      <c r="C47">
        <v>30006.523809523809</v>
      </c>
      <c r="D47">
        <v>0</v>
      </c>
      <c r="E47">
        <v>7341.8333333333339</v>
      </c>
      <c r="F47">
        <v>0</v>
      </c>
      <c r="G47">
        <v>1433.75</v>
      </c>
      <c r="H47">
        <v>20.666666666666661</v>
      </c>
      <c r="I47">
        <v>0</v>
      </c>
      <c r="J47">
        <v>0</v>
      </c>
      <c r="K47">
        <v>136145.79999999999</v>
      </c>
      <c r="L47">
        <v>13716971.0554881</v>
      </c>
      <c r="M47">
        <v>156.50245935956849</v>
      </c>
    </row>
    <row r="48" spans="1:13" x14ac:dyDescent="0.25">
      <c r="A48" t="s">
        <v>54</v>
      </c>
      <c r="B48" t="s">
        <v>108</v>
      </c>
      <c r="C48">
        <v>30061.142857142859</v>
      </c>
      <c r="D48">
        <v>0</v>
      </c>
      <c r="E48">
        <v>11085.6</v>
      </c>
      <c r="F48">
        <v>0</v>
      </c>
      <c r="G48">
        <v>0</v>
      </c>
      <c r="H48">
        <v>15.5</v>
      </c>
      <c r="I48">
        <v>0</v>
      </c>
      <c r="J48">
        <v>0</v>
      </c>
      <c r="K48">
        <v>211912.9</v>
      </c>
      <c r="L48">
        <v>21293869.720528569</v>
      </c>
      <c r="M48">
        <v>242.9503544962015</v>
      </c>
    </row>
    <row r="49" spans="1:13" x14ac:dyDescent="0.25">
      <c r="A49" t="s">
        <v>55</v>
      </c>
      <c r="B49" t="s">
        <v>108</v>
      </c>
      <c r="C49">
        <v>27261</v>
      </c>
      <c r="D49">
        <v>0</v>
      </c>
      <c r="E49">
        <v>13451.846153846151</v>
      </c>
      <c r="F49">
        <v>0</v>
      </c>
      <c r="G49">
        <v>2381.6470588235302</v>
      </c>
      <c r="H49">
        <v>0</v>
      </c>
      <c r="I49">
        <v>0</v>
      </c>
      <c r="J49">
        <v>0</v>
      </c>
      <c r="K49">
        <v>241685.23076923081</v>
      </c>
      <c r="L49">
        <v>24261553.442416292</v>
      </c>
      <c r="M49">
        <v>276.80985592680059</v>
      </c>
    </row>
    <row r="50" spans="1:13" x14ac:dyDescent="0.25">
      <c r="A50" t="s">
        <v>56</v>
      </c>
      <c r="B50" t="s">
        <v>108</v>
      </c>
      <c r="C50">
        <v>28153.53571428571</v>
      </c>
      <c r="D50">
        <v>0</v>
      </c>
      <c r="E50">
        <v>8328.3103448275851</v>
      </c>
      <c r="F50">
        <v>0</v>
      </c>
      <c r="G50">
        <v>1915.8</v>
      </c>
      <c r="H50">
        <v>42.758620689655167</v>
      </c>
      <c r="I50">
        <v>0</v>
      </c>
      <c r="J50">
        <v>47.03448275862069</v>
      </c>
      <c r="K50">
        <v>188606.13793103449</v>
      </c>
      <c r="L50">
        <v>18956683.990864031</v>
      </c>
      <c r="M50">
        <v>216.28445914707899</v>
      </c>
    </row>
    <row r="51" spans="1:13" x14ac:dyDescent="0.25">
      <c r="A51" t="s">
        <v>57</v>
      </c>
      <c r="B51" t="s">
        <v>108</v>
      </c>
      <c r="C51">
        <v>25488.461538461539</v>
      </c>
      <c r="D51">
        <v>0</v>
      </c>
      <c r="E51">
        <v>4074.23076923077</v>
      </c>
      <c r="F51">
        <v>0</v>
      </c>
      <c r="G51">
        <v>1436.5384615384619</v>
      </c>
      <c r="H51">
        <v>0</v>
      </c>
      <c r="I51">
        <v>0</v>
      </c>
      <c r="J51">
        <v>0</v>
      </c>
      <c r="K51">
        <v>166580.76923076919</v>
      </c>
      <c r="L51">
        <v>16745049.06461538</v>
      </c>
      <c r="M51">
        <v>191.0510235902585</v>
      </c>
    </row>
    <row r="52" spans="1:13" x14ac:dyDescent="0.25">
      <c r="A52" t="s">
        <v>58</v>
      </c>
      <c r="B52" t="s">
        <v>108</v>
      </c>
      <c r="C52">
        <v>28074.241379310341</v>
      </c>
      <c r="D52">
        <v>0</v>
      </c>
      <c r="E52">
        <v>116.51724137931031</v>
      </c>
      <c r="F52">
        <v>21.379310344827591</v>
      </c>
      <c r="G52">
        <v>306.79310344827587</v>
      </c>
      <c r="H52">
        <v>21432.758620689659</v>
      </c>
      <c r="I52">
        <v>29877.586206896551</v>
      </c>
      <c r="J52">
        <v>0</v>
      </c>
      <c r="K52">
        <v>116763.1034482759</v>
      </c>
      <c r="L52">
        <v>11772151.411448279</v>
      </c>
      <c r="M52">
        <v>134.31322705224679</v>
      </c>
    </row>
    <row r="53" spans="1:13" x14ac:dyDescent="0.25">
      <c r="A53" t="s">
        <v>59</v>
      </c>
      <c r="B53" t="s">
        <v>108</v>
      </c>
      <c r="C53">
        <v>27638.076923076918</v>
      </c>
      <c r="D53">
        <v>0</v>
      </c>
      <c r="E53">
        <v>6.4285714285714279</v>
      </c>
      <c r="F53">
        <v>64.285714285714278</v>
      </c>
      <c r="G53">
        <v>0</v>
      </c>
      <c r="H53">
        <v>835.71428571428578</v>
      </c>
      <c r="I53">
        <v>1167.8571428571429</v>
      </c>
      <c r="J53">
        <v>0</v>
      </c>
      <c r="K53">
        <v>80179.285714285725</v>
      </c>
      <c r="L53">
        <v>8112231.7641758258</v>
      </c>
      <c r="M53">
        <v>92.555726541419858</v>
      </c>
    </row>
    <row r="54" spans="1:13" x14ac:dyDescent="0.25">
      <c r="A54" t="s">
        <v>60</v>
      </c>
      <c r="B54" t="s">
        <v>108</v>
      </c>
      <c r="C54">
        <v>28768</v>
      </c>
      <c r="D54">
        <v>0</v>
      </c>
      <c r="E54">
        <v>0</v>
      </c>
      <c r="F54">
        <v>0</v>
      </c>
      <c r="G54">
        <v>0</v>
      </c>
      <c r="H54">
        <v>0</v>
      </c>
      <c r="I54">
        <v>0</v>
      </c>
      <c r="J54">
        <v>0</v>
      </c>
      <c r="K54">
        <v>89280</v>
      </c>
      <c r="L54">
        <v>9026156.4159999993</v>
      </c>
      <c r="M54">
        <v>102.9830617819207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55"/>
  <sheetViews>
    <sheetView workbookViewId="0"/>
  </sheetViews>
  <sheetFormatPr defaultRowHeight="15" x14ac:dyDescent="0.25"/>
  <sheetData>
    <row r="1" spans="1:7" x14ac:dyDescent="0.25">
      <c r="A1" s="1" t="s">
        <v>0</v>
      </c>
      <c r="B1" s="1" t="s">
        <v>1</v>
      </c>
      <c r="C1" s="1" t="s">
        <v>3</v>
      </c>
      <c r="D1" s="1" t="s">
        <v>75</v>
      </c>
      <c r="E1" s="1" t="s">
        <v>70</v>
      </c>
      <c r="F1" s="1" t="s">
        <v>4</v>
      </c>
      <c r="G1" s="1" t="s">
        <v>5</v>
      </c>
    </row>
    <row r="2" spans="1:7" x14ac:dyDescent="0.25">
      <c r="A2" t="s">
        <v>6</v>
      </c>
      <c r="B2" t="s">
        <v>109</v>
      </c>
    </row>
    <row r="3" spans="1:7" x14ac:dyDescent="0.25">
      <c r="A3" t="s">
        <v>8</v>
      </c>
      <c r="B3" t="s">
        <v>109</v>
      </c>
      <c r="C3">
        <v>12112.142857142861</v>
      </c>
      <c r="D3">
        <v>0</v>
      </c>
      <c r="E3">
        <v>0</v>
      </c>
      <c r="F3">
        <v>41326.631428571432</v>
      </c>
      <c r="G3">
        <v>1.3380376684767019</v>
      </c>
    </row>
    <row r="4" spans="1:7" x14ac:dyDescent="0.25">
      <c r="A4" t="s">
        <v>9</v>
      </c>
      <c r="B4" t="s">
        <v>109</v>
      </c>
      <c r="C4">
        <v>11510</v>
      </c>
      <c r="D4">
        <v>0</v>
      </c>
      <c r="E4">
        <v>0</v>
      </c>
      <c r="F4">
        <v>39272.120000000003</v>
      </c>
      <c r="G4">
        <v>1.271518487340543</v>
      </c>
    </row>
    <row r="5" spans="1:7" x14ac:dyDescent="0.25">
      <c r="A5" t="s">
        <v>10</v>
      </c>
      <c r="B5" t="s">
        <v>109</v>
      </c>
      <c r="C5">
        <v>12983.464285714281</v>
      </c>
      <c r="D5">
        <v>155</v>
      </c>
      <c r="E5">
        <v>0</v>
      </c>
      <c r="F5">
        <v>44299.735142857127</v>
      </c>
      <c r="G5">
        <v>1.434298230358646</v>
      </c>
    </row>
    <row r="6" spans="1:7" x14ac:dyDescent="0.25">
      <c r="A6" t="s">
        <v>11</v>
      </c>
      <c r="B6" t="s">
        <v>109</v>
      </c>
      <c r="C6">
        <v>12032.222222222221</v>
      </c>
      <c r="D6">
        <v>0</v>
      </c>
      <c r="E6">
        <v>0</v>
      </c>
      <c r="F6">
        <v>41053.94222222222</v>
      </c>
      <c r="G6">
        <v>1.329208774921395</v>
      </c>
    </row>
    <row r="7" spans="1:7" x14ac:dyDescent="0.25">
      <c r="A7" t="s">
        <v>12</v>
      </c>
      <c r="B7" t="s">
        <v>109</v>
      </c>
      <c r="C7">
        <v>0</v>
      </c>
      <c r="D7">
        <v>0</v>
      </c>
      <c r="E7">
        <v>0</v>
      </c>
      <c r="F7">
        <v>0</v>
      </c>
      <c r="G7">
        <v>0</v>
      </c>
    </row>
    <row r="8" spans="1:7" x14ac:dyDescent="0.25">
      <c r="A8" t="s">
        <v>13</v>
      </c>
      <c r="B8" t="s">
        <v>109</v>
      </c>
    </row>
    <row r="9" spans="1:7" x14ac:dyDescent="0.25">
      <c r="A9" t="s">
        <v>14</v>
      </c>
      <c r="B9" t="s">
        <v>109</v>
      </c>
      <c r="C9">
        <v>0</v>
      </c>
      <c r="D9">
        <v>0</v>
      </c>
      <c r="E9">
        <v>0</v>
      </c>
      <c r="F9">
        <v>0</v>
      </c>
      <c r="G9">
        <v>0</v>
      </c>
    </row>
    <row r="10" spans="1:7" x14ac:dyDescent="0.25">
      <c r="A10" t="s">
        <v>15</v>
      </c>
      <c r="B10" t="s">
        <v>109</v>
      </c>
      <c r="C10">
        <v>0</v>
      </c>
      <c r="D10">
        <v>0</v>
      </c>
      <c r="E10">
        <v>0</v>
      </c>
      <c r="F10">
        <v>0</v>
      </c>
      <c r="G10">
        <v>0</v>
      </c>
    </row>
    <row r="11" spans="1:7" x14ac:dyDescent="0.25">
      <c r="A11" t="s">
        <v>16</v>
      </c>
      <c r="B11" t="s">
        <v>109</v>
      </c>
      <c r="C11">
        <v>0</v>
      </c>
      <c r="D11">
        <v>0</v>
      </c>
      <c r="E11">
        <v>0</v>
      </c>
      <c r="F11">
        <v>0</v>
      </c>
      <c r="G11">
        <v>0</v>
      </c>
    </row>
    <row r="12" spans="1:7" x14ac:dyDescent="0.25">
      <c r="A12" t="s">
        <v>17</v>
      </c>
      <c r="B12" t="s">
        <v>109</v>
      </c>
      <c r="C12">
        <v>0</v>
      </c>
      <c r="D12">
        <v>0</v>
      </c>
      <c r="E12">
        <v>0</v>
      </c>
      <c r="F12">
        <v>0</v>
      </c>
      <c r="G12">
        <v>0</v>
      </c>
    </row>
    <row r="13" spans="1:7" x14ac:dyDescent="0.25">
      <c r="A13" t="s">
        <v>18</v>
      </c>
      <c r="B13" t="s">
        <v>109</v>
      </c>
      <c r="C13">
        <v>0</v>
      </c>
      <c r="D13">
        <v>0</v>
      </c>
      <c r="E13">
        <v>0</v>
      </c>
      <c r="F13">
        <v>0</v>
      </c>
      <c r="G13">
        <v>0</v>
      </c>
    </row>
    <row r="14" spans="1:7" x14ac:dyDescent="0.25">
      <c r="A14" t="s">
        <v>19</v>
      </c>
      <c r="B14" t="s">
        <v>109</v>
      </c>
      <c r="C14">
        <v>0</v>
      </c>
      <c r="D14">
        <v>0</v>
      </c>
      <c r="E14">
        <v>0</v>
      </c>
      <c r="F14">
        <v>0</v>
      </c>
      <c r="G14">
        <v>0</v>
      </c>
    </row>
    <row r="15" spans="1:7" x14ac:dyDescent="0.25">
      <c r="A15" t="s">
        <v>20</v>
      </c>
      <c r="B15" t="s">
        <v>109</v>
      </c>
    </row>
    <row r="16" spans="1:7" x14ac:dyDescent="0.25">
      <c r="A16" t="s">
        <v>21</v>
      </c>
      <c r="B16" t="s">
        <v>109</v>
      </c>
      <c r="C16">
        <v>0</v>
      </c>
      <c r="D16">
        <v>0</v>
      </c>
      <c r="E16">
        <v>0</v>
      </c>
      <c r="F16">
        <v>0</v>
      </c>
      <c r="G16">
        <v>0</v>
      </c>
    </row>
    <row r="17" spans="1:7" x14ac:dyDescent="0.25">
      <c r="A17" t="s">
        <v>22</v>
      </c>
      <c r="B17" t="s">
        <v>109</v>
      </c>
      <c r="C17">
        <v>0</v>
      </c>
      <c r="D17">
        <v>0</v>
      </c>
      <c r="E17">
        <v>0</v>
      </c>
      <c r="F17">
        <v>0</v>
      </c>
      <c r="G17">
        <v>0</v>
      </c>
    </row>
    <row r="18" spans="1:7" x14ac:dyDescent="0.25">
      <c r="A18" t="s">
        <v>23</v>
      </c>
      <c r="B18" t="s">
        <v>109</v>
      </c>
      <c r="C18">
        <v>0</v>
      </c>
      <c r="D18">
        <v>0</v>
      </c>
      <c r="E18">
        <v>0</v>
      </c>
      <c r="F18">
        <v>0</v>
      </c>
      <c r="G18">
        <v>0</v>
      </c>
    </row>
    <row r="19" spans="1:7" x14ac:dyDescent="0.25">
      <c r="A19" t="s">
        <v>24</v>
      </c>
      <c r="B19" t="s">
        <v>109</v>
      </c>
    </row>
    <row r="20" spans="1:7" x14ac:dyDescent="0.25">
      <c r="A20" t="s">
        <v>25</v>
      </c>
      <c r="B20" t="s">
        <v>109</v>
      </c>
      <c r="C20">
        <v>0</v>
      </c>
      <c r="D20">
        <v>0</v>
      </c>
      <c r="E20">
        <v>0</v>
      </c>
      <c r="F20">
        <v>0</v>
      </c>
      <c r="G20">
        <v>0</v>
      </c>
    </row>
    <row r="21" spans="1:7" x14ac:dyDescent="0.25">
      <c r="A21" t="s">
        <v>26</v>
      </c>
      <c r="B21" t="s">
        <v>109</v>
      </c>
      <c r="C21">
        <v>0</v>
      </c>
      <c r="D21">
        <v>0</v>
      </c>
      <c r="E21">
        <v>0</v>
      </c>
      <c r="F21">
        <v>0</v>
      </c>
      <c r="G21">
        <v>0</v>
      </c>
    </row>
    <row r="22" spans="1:7" x14ac:dyDescent="0.25">
      <c r="A22" t="s">
        <v>27</v>
      </c>
      <c r="B22" t="s">
        <v>109</v>
      </c>
      <c r="C22">
        <v>0</v>
      </c>
      <c r="D22">
        <v>0</v>
      </c>
      <c r="E22">
        <v>0</v>
      </c>
      <c r="F22">
        <v>0</v>
      </c>
      <c r="G22">
        <v>0</v>
      </c>
    </row>
    <row r="23" spans="1:7" x14ac:dyDescent="0.25">
      <c r="A23" t="s">
        <v>28</v>
      </c>
      <c r="B23" t="s">
        <v>109</v>
      </c>
      <c r="C23">
        <v>0</v>
      </c>
      <c r="D23">
        <v>0</v>
      </c>
      <c r="E23">
        <v>0</v>
      </c>
      <c r="F23">
        <v>0</v>
      </c>
      <c r="G23">
        <v>0</v>
      </c>
    </row>
    <row r="24" spans="1:7" x14ac:dyDescent="0.25">
      <c r="A24" t="s">
        <v>29</v>
      </c>
      <c r="B24" t="s">
        <v>109</v>
      </c>
      <c r="C24">
        <v>0</v>
      </c>
      <c r="D24">
        <v>0</v>
      </c>
      <c r="E24">
        <v>0</v>
      </c>
      <c r="F24">
        <v>0</v>
      </c>
      <c r="G24">
        <v>0</v>
      </c>
    </row>
    <row r="25" spans="1:7" x14ac:dyDescent="0.25">
      <c r="A25" t="s">
        <v>30</v>
      </c>
      <c r="B25" t="s">
        <v>109</v>
      </c>
      <c r="C25">
        <v>0</v>
      </c>
      <c r="D25">
        <v>0</v>
      </c>
      <c r="E25">
        <v>0</v>
      </c>
      <c r="F25">
        <v>0</v>
      </c>
      <c r="G25">
        <v>0</v>
      </c>
    </row>
    <row r="26" spans="1:7" x14ac:dyDescent="0.25">
      <c r="A26" t="s">
        <v>31</v>
      </c>
      <c r="B26" t="s">
        <v>109</v>
      </c>
      <c r="C26">
        <v>0</v>
      </c>
      <c r="D26">
        <v>0</v>
      </c>
      <c r="E26">
        <v>0</v>
      </c>
      <c r="F26">
        <v>0</v>
      </c>
      <c r="G26">
        <v>0</v>
      </c>
    </row>
    <row r="27" spans="1:7" x14ac:dyDescent="0.25">
      <c r="A27" t="s">
        <v>32</v>
      </c>
      <c r="B27" t="s">
        <v>109</v>
      </c>
      <c r="C27">
        <v>0</v>
      </c>
      <c r="D27">
        <v>0</v>
      </c>
      <c r="E27">
        <v>0</v>
      </c>
      <c r="F27">
        <v>0</v>
      </c>
      <c r="G27">
        <v>0</v>
      </c>
    </row>
    <row r="28" spans="1:7" x14ac:dyDescent="0.25">
      <c r="A28" t="s">
        <v>33</v>
      </c>
      <c r="B28" t="s">
        <v>109</v>
      </c>
      <c r="C28">
        <v>0</v>
      </c>
      <c r="D28">
        <v>0</v>
      </c>
      <c r="E28">
        <v>0</v>
      </c>
      <c r="F28">
        <v>0</v>
      </c>
      <c r="G28">
        <v>0</v>
      </c>
    </row>
    <row r="29" spans="1:7" x14ac:dyDescent="0.25">
      <c r="A29" t="s">
        <v>34</v>
      </c>
      <c r="B29" t="s">
        <v>109</v>
      </c>
    </row>
    <row r="30" spans="1:7" x14ac:dyDescent="0.25">
      <c r="A30" t="s">
        <v>35</v>
      </c>
      <c r="B30" t="s">
        <v>109</v>
      </c>
      <c r="C30">
        <v>13212</v>
      </c>
      <c r="E30">
        <v>0</v>
      </c>
    </row>
    <row r="31" spans="1:7" x14ac:dyDescent="0.25">
      <c r="A31" t="s">
        <v>36</v>
      </c>
      <c r="B31" t="s">
        <v>109</v>
      </c>
      <c r="C31">
        <v>0</v>
      </c>
      <c r="D31">
        <v>0</v>
      </c>
      <c r="E31">
        <v>0</v>
      </c>
      <c r="F31">
        <v>0</v>
      </c>
      <c r="G31">
        <v>0</v>
      </c>
    </row>
    <row r="32" spans="1:7" x14ac:dyDescent="0.25">
      <c r="A32" t="s">
        <v>37</v>
      </c>
      <c r="B32" t="s">
        <v>109</v>
      </c>
      <c r="C32">
        <v>13607.966666666671</v>
      </c>
      <c r="D32">
        <v>0</v>
      </c>
      <c r="E32">
        <v>0</v>
      </c>
      <c r="F32">
        <v>46430.38226666666</v>
      </c>
      <c r="G32">
        <v>1.5032824667055189</v>
      </c>
    </row>
    <row r="33" spans="1:7" x14ac:dyDescent="0.25">
      <c r="A33" t="s">
        <v>38</v>
      </c>
      <c r="B33" t="s">
        <v>109</v>
      </c>
      <c r="C33">
        <v>12483</v>
      </c>
      <c r="D33">
        <v>300</v>
      </c>
      <c r="E33">
        <v>0</v>
      </c>
      <c r="F33">
        <v>42592.296000000002</v>
      </c>
      <c r="G33">
        <v>1.3790162533186561</v>
      </c>
    </row>
    <row r="34" spans="1:7" x14ac:dyDescent="0.25">
      <c r="A34" t="s">
        <v>39</v>
      </c>
      <c r="B34" t="s">
        <v>109</v>
      </c>
      <c r="C34">
        <v>9073</v>
      </c>
      <c r="D34">
        <v>170</v>
      </c>
      <c r="E34">
        <v>0</v>
      </c>
      <c r="F34">
        <v>30957.245999999999</v>
      </c>
      <c r="G34">
        <v>1.0023067409182149</v>
      </c>
    </row>
    <row r="35" spans="1:7" x14ac:dyDescent="0.25">
      <c r="A35" t="s">
        <v>40</v>
      </c>
      <c r="B35" t="s">
        <v>109</v>
      </c>
      <c r="C35">
        <v>5898.2142857142862</v>
      </c>
      <c r="D35">
        <v>0</v>
      </c>
      <c r="E35">
        <v>0</v>
      </c>
      <c r="F35">
        <v>20124.70714285714</v>
      </c>
      <c r="G35">
        <v>0.65158023515046115</v>
      </c>
    </row>
    <row r="36" spans="1:7" x14ac:dyDescent="0.25">
      <c r="A36" t="s">
        <v>41</v>
      </c>
      <c r="B36" t="s">
        <v>109</v>
      </c>
      <c r="C36">
        <v>7526</v>
      </c>
      <c r="D36">
        <v>0</v>
      </c>
      <c r="E36">
        <v>0</v>
      </c>
      <c r="F36">
        <v>25678.712</v>
      </c>
      <c r="G36">
        <v>0.83140296574499772</v>
      </c>
    </row>
    <row r="37" spans="1:7" x14ac:dyDescent="0.25">
      <c r="A37" t="s">
        <v>42</v>
      </c>
      <c r="B37" t="s">
        <v>109</v>
      </c>
      <c r="C37">
        <v>7766</v>
      </c>
      <c r="D37">
        <v>0</v>
      </c>
      <c r="E37">
        <v>0</v>
      </c>
      <c r="F37">
        <v>26497.592000000001</v>
      </c>
      <c r="G37">
        <v>0.85791594897364498</v>
      </c>
    </row>
    <row r="38" spans="1:7" x14ac:dyDescent="0.25">
      <c r="A38" t="s">
        <v>43</v>
      </c>
      <c r="B38" t="s">
        <v>109</v>
      </c>
      <c r="C38">
        <v>7484.6153846153848</v>
      </c>
      <c r="D38">
        <v>0</v>
      </c>
      <c r="E38">
        <v>0</v>
      </c>
      <c r="F38">
        <v>25537.507692307689</v>
      </c>
      <c r="G38">
        <v>0.82683117568826303</v>
      </c>
    </row>
    <row r="39" spans="1:7" x14ac:dyDescent="0.25">
      <c r="A39" t="s">
        <v>44</v>
      </c>
      <c r="B39" t="s">
        <v>109</v>
      </c>
      <c r="C39">
        <v>8622.2758620689656</v>
      </c>
      <c r="D39">
        <v>0</v>
      </c>
      <c r="E39">
        <v>0</v>
      </c>
      <c r="F39">
        <v>29419.20524137931</v>
      </c>
      <c r="G39">
        <v>0.95250939718251992</v>
      </c>
    </row>
    <row r="40" spans="1:7" x14ac:dyDescent="0.25">
      <c r="A40" t="s">
        <v>45</v>
      </c>
      <c r="B40" t="s">
        <v>109</v>
      </c>
      <c r="C40">
        <v>7807</v>
      </c>
      <c r="D40">
        <v>0</v>
      </c>
      <c r="E40">
        <v>0</v>
      </c>
      <c r="F40">
        <v>26637.484</v>
      </c>
      <c r="G40">
        <v>0.86244525027520558</v>
      </c>
    </row>
    <row r="41" spans="1:7" x14ac:dyDescent="0.25">
      <c r="A41" t="s">
        <v>46</v>
      </c>
      <c r="B41" t="s">
        <v>109</v>
      </c>
      <c r="C41">
        <v>9410</v>
      </c>
      <c r="D41">
        <v>0</v>
      </c>
      <c r="E41">
        <v>0</v>
      </c>
      <c r="F41">
        <v>32106.92</v>
      </c>
      <c r="G41">
        <v>1.039529884089879</v>
      </c>
    </row>
    <row r="42" spans="1:7" x14ac:dyDescent="0.25">
      <c r="A42" t="s">
        <v>47</v>
      </c>
      <c r="B42" t="s">
        <v>109</v>
      </c>
      <c r="C42">
        <v>12888</v>
      </c>
      <c r="E42">
        <v>0</v>
      </c>
    </row>
    <row r="43" spans="1:7" x14ac:dyDescent="0.25">
      <c r="A43" t="s">
        <v>48</v>
      </c>
      <c r="B43" t="s">
        <v>109</v>
      </c>
      <c r="C43">
        <v>13730</v>
      </c>
      <c r="E43">
        <v>0</v>
      </c>
    </row>
    <row r="44" spans="1:7" x14ac:dyDescent="0.25">
      <c r="A44" t="s">
        <v>49</v>
      </c>
      <c r="B44" t="s">
        <v>109</v>
      </c>
      <c r="C44">
        <v>12670</v>
      </c>
      <c r="D44">
        <v>775</v>
      </c>
      <c r="E44">
        <v>0</v>
      </c>
      <c r="F44">
        <v>43230.815000000002</v>
      </c>
      <c r="G44">
        <v>1.399689665220488</v>
      </c>
    </row>
    <row r="45" spans="1:7" x14ac:dyDescent="0.25">
      <c r="A45" t="s">
        <v>50</v>
      </c>
      <c r="B45" t="s">
        <v>109</v>
      </c>
      <c r="C45">
        <v>6988</v>
      </c>
      <c r="D45">
        <v>486.20689655172418</v>
      </c>
      <c r="E45">
        <v>0</v>
      </c>
      <c r="F45">
        <v>23843.542206896549</v>
      </c>
      <c r="G45">
        <v>0.77198543699075806</v>
      </c>
    </row>
    <row r="46" spans="1:7" x14ac:dyDescent="0.25">
      <c r="A46" t="s">
        <v>51</v>
      </c>
      <c r="B46" t="s">
        <v>109</v>
      </c>
      <c r="C46">
        <v>6533.5172413793107</v>
      </c>
      <c r="D46">
        <v>0</v>
      </c>
      <c r="E46">
        <v>0</v>
      </c>
      <c r="F46">
        <v>22292.36082758621</v>
      </c>
      <c r="G46">
        <v>0.72176263768653126</v>
      </c>
    </row>
    <row r="47" spans="1:7" x14ac:dyDescent="0.25">
      <c r="A47" t="s">
        <v>52</v>
      </c>
      <c r="B47" t="s">
        <v>109</v>
      </c>
      <c r="C47">
        <v>6065</v>
      </c>
      <c r="D47">
        <v>0</v>
      </c>
      <c r="E47">
        <v>0</v>
      </c>
      <c r="F47">
        <v>20693.78</v>
      </c>
      <c r="G47">
        <v>0.67000518034060741</v>
      </c>
    </row>
    <row r="48" spans="1:7" x14ac:dyDescent="0.25">
      <c r="A48" t="s">
        <v>53</v>
      </c>
      <c r="B48" t="s">
        <v>109</v>
      </c>
      <c r="C48">
        <v>3760.3</v>
      </c>
      <c r="D48">
        <v>0</v>
      </c>
      <c r="E48">
        <v>0</v>
      </c>
      <c r="F48">
        <v>12830.143599999999</v>
      </c>
      <c r="G48">
        <v>0.41540321181117662</v>
      </c>
    </row>
    <row r="49" spans="1:7" x14ac:dyDescent="0.25">
      <c r="A49" t="s">
        <v>54</v>
      </c>
      <c r="B49" t="s">
        <v>109</v>
      </c>
      <c r="C49">
        <v>3441</v>
      </c>
      <c r="D49">
        <v>0</v>
      </c>
      <c r="E49">
        <v>0</v>
      </c>
      <c r="F49">
        <v>11740.691999999999</v>
      </c>
      <c r="G49">
        <v>0.38012989704073041</v>
      </c>
    </row>
    <row r="50" spans="1:7" x14ac:dyDescent="0.25">
      <c r="A50" t="s">
        <v>55</v>
      </c>
      <c r="B50" t="s">
        <v>109</v>
      </c>
      <c r="C50">
        <v>4424</v>
      </c>
      <c r="D50">
        <v>0</v>
      </c>
      <c r="E50">
        <v>0</v>
      </c>
      <c r="F50">
        <v>15094.688</v>
      </c>
      <c r="G50">
        <v>0.4887226575147316</v>
      </c>
    </row>
    <row r="51" spans="1:7" x14ac:dyDescent="0.25">
      <c r="A51" t="s">
        <v>56</v>
      </c>
      <c r="B51" t="s">
        <v>109</v>
      </c>
      <c r="C51">
        <v>4503.5517241379312</v>
      </c>
      <c r="D51">
        <v>0</v>
      </c>
      <c r="E51">
        <v>0</v>
      </c>
      <c r="F51">
        <v>15366.11848275862</v>
      </c>
      <c r="G51">
        <v>0.49751079721422709</v>
      </c>
    </row>
    <row r="52" spans="1:7" x14ac:dyDescent="0.25">
      <c r="A52" t="s">
        <v>57</v>
      </c>
      <c r="B52" t="s">
        <v>109</v>
      </c>
      <c r="C52">
        <v>4572.6923076923076</v>
      </c>
      <c r="D52">
        <v>0</v>
      </c>
      <c r="E52">
        <v>0</v>
      </c>
      <c r="F52">
        <v>15602.026153846149</v>
      </c>
      <c r="G52">
        <v>0.5051488102650441</v>
      </c>
    </row>
    <row r="53" spans="1:7" x14ac:dyDescent="0.25">
      <c r="A53" t="s">
        <v>58</v>
      </c>
      <c r="B53" t="s">
        <v>109</v>
      </c>
      <c r="C53">
        <v>5049.7931034482763</v>
      </c>
      <c r="D53">
        <v>0</v>
      </c>
      <c r="E53">
        <v>0</v>
      </c>
      <c r="F53">
        <v>17229.894068965521</v>
      </c>
      <c r="G53">
        <v>0.55785449941609522</v>
      </c>
    </row>
    <row r="54" spans="1:7" x14ac:dyDescent="0.25">
      <c r="A54" t="s">
        <v>59</v>
      </c>
      <c r="B54" t="s">
        <v>109</v>
      </c>
      <c r="C54">
        <v>4699.2857142857138</v>
      </c>
      <c r="D54">
        <v>0</v>
      </c>
      <c r="E54">
        <v>0</v>
      </c>
      <c r="F54">
        <v>16033.962857142849</v>
      </c>
      <c r="G54">
        <v>0.51913368053949538</v>
      </c>
    </row>
    <row r="55" spans="1:7" x14ac:dyDescent="0.25">
      <c r="A55" t="s">
        <v>60</v>
      </c>
      <c r="B55" t="s">
        <v>109</v>
      </c>
      <c r="C55">
        <v>5208</v>
      </c>
      <c r="D55">
        <v>0</v>
      </c>
      <c r="E55">
        <v>0</v>
      </c>
      <c r="F55">
        <v>17769.696</v>
      </c>
      <c r="G55">
        <v>0.575331736061646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55"/>
  <sheetViews>
    <sheetView workbookViewId="0"/>
  </sheetViews>
  <sheetFormatPr defaultRowHeight="15" x14ac:dyDescent="0.25"/>
  <sheetData>
    <row r="1" spans="1:8" x14ac:dyDescent="0.25">
      <c r="A1" s="1" t="s">
        <v>0</v>
      </c>
      <c r="B1" s="1" t="s">
        <v>1</v>
      </c>
      <c r="C1" s="1" t="s">
        <v>62</v>
      </c>
      <c r="D1" s="1" t="s">
        <v>63</v>
      </c>
      <c r="E1" s="1" t="s">
        <v>3</v>
      </c>
      <c r="F1" s="1" t="s">
        <v>71</v>
      </c>
      <c r="G1" s="1" t="s">
        <v>4</v>
      </c>
      <c r="H1" s="1" t="s">
        <v>5</v>
      </c>
    </row>
    <row r="2" spans="1:8" x14ac:dyDescent="0.25">
      <c r="A2" t="s">
        <v>6</v>
      </c>
      <c r="B2" t="s">
        <v>110</v>
      </c>
      <c r="D2">
        <v>2798.8571428571431</v>
      </c>
    </row>
    <row r="3" spans="1:8" x14ac:dyDescent="0.25">
      <c r="A3" t="s">
        <v>8</v>
      </c>
      <c r="B3" t="s">
        <v>110</v>
      </c>
      <c r="C3">
        <v>6452.4285714285716</v>
      </c>
      <c r="D3">
        <v>2253.0357142857142</v>
      </c>
      <c r="E3">
        <v>456.14285714285711</v>
      </c>
      <c r="F3">
        <v>0</v>
      </c>
      <c r="G3">
        <v>31259.403571428571</v>
      </c>
      <c r="H3">
        <v>1.2991190911573669</v>
      </c>
    </row>
    <row r="4" spans="1:8" x14ac:dyDescent="0.25">
      <c r="A4" t="s">
        <v>9</v>
      </c>
      <c r="B4" t="s">
        <v>110</v>
      </c>
      <c r="C4">
        <v>5669</v>
      </c>
      <c r="D4">
        <v>2164</v>
      </c>
      <c r="E4">
        <v>491</v>
      </c>
      <c r="F4">
        <v>0</v>
      </c>
      <c r="G4">
        <v>28401.488000000001</v>
      </c>
      <c r="H4">
        <v>1.18034610589311</v>
      </c>
    </row>
    <row r="5" spans="1:8" x14ac:dyDescent="0.25">
      <c r="A5" t="s">
        <v>10</v>
      </c>
      <c r="B5" t="s">
        <v>110</v>
      </c>
      <c r="C5">
        <v>6356.1481481481478</v>
      </c>
      <c r="D5">
        <v>2222.8148148148148</v>
      </c>
      <c r="E5">
        <v>483.17241379310337</v>
      </c>
      <c r="F5">
        <v>0</v>
      </c>
      <c r="G5">
        <v>30920.005905491689</v>
      </c>
      <c r="H5">
        <v>1.285013959998824</v>
      </c>
    </row>
    <row r="6" spans="1:8" x14ac:dyDescent="0.25">
      <c r="A6" t="s">
        <v>11</v>
      </c>
      <c r="B6" t="s">
        <v>110</v>
      </c>
      <c r="C6">
        <v>6197.1428571428578</v>
      </c>
      <c r="D6">
        <v>2192.5</v>
      </c>
      <c r="E6">
        <v>416.78571428571428</v>
      </c>
      <c r="F6">
        <v>0</v>
      </c>
      <c r="G6">
        <v>30047.534285714279</v>
      </c>
      <c r="H6">
        <v>1.248754645736609</v>
      </c>
    </row>
    <row r="7" spans="1:8" x14ac:dyDescent="0.25">
      <c r="A7" t="s">
        <v>12</v>
      </c>
      <c r="B7" t="s">
        <v>110</v>
      </c>
      <c r="C7">
        <v>12016.84</v>
      </c>
      <c r="D7">
        <v>2315.2857142857388</v>
      </c>
      <c r="E7">
        <v>453.1428571428587</v>
      </c>
      <c r="F7">
        <v>0</v>
      </c>
      <c r="G7">
        <v>50447.336365714371</v>
      </c>
      <c r="H7">
        <v>2.0965562449386739</v>
      </c>
    </row>
    <row r="8" spans="1:8" x14ac:dyDescent="0.25">
      <c r="A8" t="s">
        <v>13</v>
      </c>
      <c r="B8" t="s">
        <v>110</v>
      </c>
      <c r="C8">
        <v>13255.08333333333</v>
      </c>
      <c r="D8">
        <v>2318.3571428571449</v>
      </c>
      <c r="E8">
        <v>448.92857142857162</v>
      </c>
      <c r="F8">
        <v>0</v>
      </c>
      <c r="G8">
        <v>54668.323190476192</v>
      </c>
      <c r="H8">
        <v>2.2719775243319842</v>
      </c>
    </row>
    <row r="9" spans="1:8" x14ac:dyDescent="0.25">
      <c r="A9" t="s">
        <v>14</v>
      </c>
      <c r="B9" t="s">
        <v>110</v>
      </c>
      <c r="C9">
        <v>9805</v>
      </c>
      <c r="D9">
        <v>2175.5555555555561</v>
      </c>
      <c r="E9">
        <v>448.92857142857139</v>
      </c>
      <c r="F9">
        <v>0</v>
      </c>
      <c r="G9">
        <v>42409.399841269842</v>
      </c>
      <c r="H9">
        <v>1.762505188316426</v>
      </c>
    </row>
    <row r="10" spans="1:8" x14ac:dyDescent="0.25">
      <c r="A10" t="s">
        <v>15</v>
      </c>
      <c r="B10" t="s">
        <v>110</v>
      </c>
      <c r="C10">
        <v>5422.7037037037026</v>
      </c>
      <c r="D10">
        <v>2170</v>
      </c>
      <c r="E10">
        <v>304.25925925925918</v>
      </c>
      <c r="F10">
        <v>0</v>
      </c>
      <c r="G10">
        <v>26944.437629629629</v>
      </c>
      <c r="H10">
        <v>1.1197921049634121</v>
      </c>
    </row>
    <row r="11" spans="1:8" x14ac:dyDescent="0.25">
      <c r="A11" t="s">
        <v>16</v>
      </c>
      <c r="B11" t="s">
        <v>110</v>
      </c>
      <c r="C11">
        <v>5492.1428571428578</v>
      </c>
      <c r="D11">
        <v>2202.272727272727</v>
      </c>
      <c r="E11">
        <v>195</v>
      </c>
      <c r="F11">
        <v>0</v>
      </c>
      <c r="G11">
        <v>26918.685974025979</v>
      </c>
      <c r="H11">
        <v>1.1187218840506179</v>
      </c>
    </row>
    <row r="12" spans="1:8" x14ac:dyDescent="0.25">
      <c r="A12" t="s">
        <v>17</v>
      </c>
      <c r="B12" t="s">
        <v>110</v>
      </c>
      <c r="C12">
        <v>2684.6</v>
      </c>
      <c r="D12">
        <v>2264.3823529411602</v>
      </c>
      <c r="E12">
        <v>0</v>
      </c>
      <c r="F12">
        <v>0</v>
      </c>
      <c r="G12">
        <v>16885.92778823524</v>
      </c>
      <c r="H12">
        <v>0.70176742532770509</v>
      </c>
    </row>
    <row r="13" spans="1:8" x14ac:dyDescent="0.25">
      <c r="A13" t="s">
        <v>18</v>
      </c>
      <c r="B13" t="s">
        <v>110</v>
      </c>
      <c r="C13">
        <v>3109.620689655173</v>
      </c>
      <c r="D13">
        <v>2365.6176470588398</v>
      </c>
      <c r="E13">
        <v>0</v>
      </c>
      <c r="F13">
        <v>0</v>
      </c>
      <c r="G13">
        <v>18681.51320486821</v>
      </c>
      <c r="H13">
        <v>0.7763907075416927</v>
      </c>
    </row>
    <row r="14" spans="1:8" x14ac:dyDescent="0.25">
      <c r="A14" t="s">
        <v>19</v>
      </c>
      <c r="B14" t="s">
        <v>110</v>
      </c>
      <c r="C14">
        <v>3668</v>
      </c>
      <c r="D14">
        <v>2156</v>
      </c>
      <c r="E14">
        <v>0</v>
      </c>
      <c r="F14">
        <v>0</v>
      </c>
      <c r="G14">
        <v>19871.488000000001</v>
      </c>
      <c r="H14">
        <v>0.82584523314770186</v>
      </c>
    </row>
    <row r="15" spans="1:8" x14ac:dyDescent="0.25">
      <c r="A15" t="s">
        <v>20</v>
      </c>
      <c r="B15" t="s">
        <v>110</v>
      </c>
      <c r="C15">
        <v>7042</v>
      </c>
      <c r="D15">
        <v>2217</v>
      </c>
      <c r="E15">
        <v>0</v>
      </c>
      <c r="F15">
        <v>0</v>
      </c>
      <c r="G15">
        <v>31591.707999999999</v>
      </c>
      <c r="H15">
        <v>1.3129294322998919</v>
      </c>
    </row>
    <row r="16" spans="1:8" x14ac:dyDescent="0.25">
      <c r="A16" t="s">
        <v>21</v>
      </c>
      <c r="B16" t="s">
        <v>110</v>
      </c>
      <c r="C16">
        <v>7348.8461538461534</v>
      </c>
      <c r="D16">
        <v>2060.454545454545</v>
      </c>
      <c r="E16">
        <v>0</v>
      </c>
      <c r="F16">
        <v>0</v>
      </c>
      <c r="G16">
        <v>32104.533986013979</v>
      </c>
      <c r="H16">
        <v>1.334242123930429</v>
      </c>
    </row>
    <row r="17" spans="1:8" x14ac:dyDescent="0.25">
      <c r="A17" t="s">
        <v>22</v>
      </c>
      <c r="B17" t="s">
        <v>110</v>
      </c>
      <c r="C17">
        <v>6144.8888888888887</v>
      </c>
      <c r="D17">
        <v>2133.833333333333</v>
      </c>
      <c r="E17">
        <v>0</v>
      </c>
      <c r="F17">
        <v>0</v>
      </c>
      <c r="G17">
        <v>28247.000222222221</v>
      </c>
      <c r="H17">
        <v>1.173925701197831</v>
      </c>
    </row>
    <row r="18" spans="1:8" x14ac:dyDescent="0.25">
      <c r="A18" t="s">
        <v>23</v>
      </c>
      <c r="B18" t="s">
        <v>110</v>
      </c>
      <c r="C18">
        <v>3106.0714285714289</v>
      </c>
      <c r="D18">
        <v>2117.7777777777778</v>
      </c>
      <c r="E18">
        <v>0</v>
      </c>
      <c r="F18">
        <v>0</v>
      </c>
      <c r="G18">
        <v>17823.77349206349</v>
      </c>
      <c r="H18">
        <v>0.74074364109647972</v>
      </c>
    </row>
    <row r="19" spans="1:8" x14ac:dyDescent="0.25">
      <c r="A19" t="s">
        <v>24</v>
      </c>
      <c r="B19" t="s">
        <v>110</v>
      </c>
      <c r="C19">
        <v>9689</v>
      </c>
      <c r="D19">
        <v>2268</v>
      </c>
      <c r="E19">
        <v>102</v>
      </c>
      <c r="F19">
        <v>0</v>
      </c>
      <c r="G19">
        <v>41145.307999999997</v>
      </c>
      <c r="H19">
        <v>1.7099704097747479</v>
      </c>
    </row>
    <row r="20" spans="1:8" x14ac:dyDescent="0.25">
      <c r="A20" t="s">
        <v>25</v>
      </c>
      <c r="B20" t="s">
        <v>110</v>
      </c>
      <c r="C20">
        <v>10016.719999999999</v>
      </c>
      <c r="D20">
        <v>2240.8571428571431</v>
      </c>
      <c r="E20">
        <v>380.68</v>
      </c>
      <c r="F20">
        <v>0</v>
      </c>
      <c r="G20">
        <v>43121.733371428563</v>
      </c>
      <c r="H20">
        <v>1.792109274849496</v>
      </c>
    </row>
    <row r="21" spans="1:8" x14ac:dyDescent="0.25">
      <c r="A21" t="s">
        <v>26</v>
      </c>
      <c r="B21" t="s">
        <v>110</v>
      </c>
      <c r="C21">
        <v>10151.111111111109</v>
      </c>
      <c r="D21">
        <v>2671.1111111111109</v>
      </c>
      <c r="E21">
        <v>451.07142857142861</v>
      </c>
      <c r="F21">
        <v>0</v>
      </c>
      <c r="G21">
        <v>45288.477936507938</v>
      </c>
      <c r="H21">
        <v>1.882157673364971</v>
      </c>
    </row>
    <row r="22" spans="1:8" x14ac:dyDescent="0.25">
      <c r="A22" t="s">
        <v>27</v>
      </c>
      <c r="B22" t="s">
        <v>110</v>
      </c>
      <c r="C22">
        <v>7252.9310344827582</v>
      </c>
      <c r="D22">
        <v>2751.25</v>
      </c>
      <c r="E22">
        <v>466.06896551724139</v>
      </c>
      <c r="F22">
        <v>0</v>
      </c>
      <c r="G22">
        <v>35724.492999999988</v>
      </c>
      <c r="H22">
        <v>1.484685105145042</v>
      </c>
    </row>
    <row r="23" spans="1:8" x14ac:dyDescent="0.25">
      <c r="A23" t="s">
        <v>28</v>
      </c>
      <c r="B23" t="s">
        <v>110</v>
      </c>
      <c r="C23">
        <v>5073.2142857142862</v>
      </c>
      <c r="D23">
        <v>2756.4</v>
      </c>
      <c r="E23">
        <v>421.07142857142861</v>
      </c>
      <c r="F23">
        <v>0</v>
      </c>
      <c r="G23">
        <v>28151.33965714286</v>
      </c>
      <c r="H23">
        <v>1.1699501145849409</v>
      </c>
    </row>
    <row r="24" spans="1:8" x14ac:dyDescent="0.25">
      <c r="A24" t="s">
        <v>29</v>
      </c>
      <c r="B24" t="s">
        <v>110</v>
      </c>
      <c r="C24">
        <v>1815.2222222222219</v>
      </c>
      <c r="D24">
        <v>2903.666666666667</v>
      </c>
      <c r="E24">
        <v>169.9259259259259</v>
      </c>
      <c r="F24">
        <v>0</v>
      </c>
      <c r="G24">
        <v>16680.636148148151</v>
      </c>
      <c r="H24">
        <v>0.69323564741701216</v>
      </c>
    </row>
    <row r="25" spans="1:8" x14ac:dyDescent="0.25">
      <c r="A25" t="s">
        <v>30</v>
      </c>
      <c r="B25" t="s">
        <v>110</v>
      </c>
      <c r="C25">
        <v>5007.0344827586196</v>
      </c>
      <c r="D25">
        <v>2872.666666666667</v>
      </c>
      <c r="E25">
        <v>438.27586206896552</v>
      </c>
      <c r="F25">
        <v>0</v>
      </c>
      <c r="G25">
        <v>28380.937563218391</v>
      </c>
      <c r="H25">
        <v>1.17949204402038</v>
      </c>
    </row>
    <row r="26" spans="1:8" x14ac:dyDescent="0.25">
      <c r="A26" t="s">
        <v>31</v>
      </c>
      <c r="B26" t="s">
        <v>110</v>
      </c>
      <c r="C26">
        <v>3502.04</v>
      </c>
      <c r="D26">
        <v>2669.705882352941</v>
      </c>
      <c r="E26">
        <v>335.24</v>
      </c>
      <c r="F26">
        <v>0</v>
      </c>
      <c r="G26">
        <v>22201.835830588239</v>
      </c>
      <c r="H26">
        <v>0.92269286969446573</v>
      </c>
    </row>
    <row r="27" spans="1:8" x14ac:dyDescent="0.25">
      <c r="A27" t="s">
        <v>32</v>
      </c>
      <c r="B27" t="s">
        <v>110</v>
      </c>
      <c r="C27">
        <v>5993.6896551724139</v>
      </c>
      <c r="D27">
        <v>2642.4827586206902</v>
      </c>
      <c r="E27">
        <v>490.65517241379308</v>
      </c>
      <c r="F27">
        <v>0</v>
      </c>
      <c r="G27">
        <v>31140.735724137929</v>
      </c>
      <c r="H27">
        <v>1.294187337882883</v>
      </c>
    </row>
    <row r="28" spans="1:8" x14ac:dyDescent="0.25">
      <c r="A28" t="s">
        <v>33</v>
      </c>
      <c r="B28" t="s">
        <v>110</v>
      </c>
      <c r="C28">
        <v>4713.2142857142862</v>
      </c>
      <c r="D28">
        <v>2537.7777777777778</v>
      </c>
      <c r="E28">
        <v>483.21428571428572</v>
      </c>
      <c r="F28">
        <v>0</v>
      </c>
      <c r="G28">
        <v>26389.11206349207</v>
      </c>
      <c r="H28">
        <v>1.09671316031469</v>
      </c>
    </row>
    <row r="29" spans="1:8" x14ac:dyDescent="0.25">
      <c r="A29" t="s">
        <v>34</v>
      </c>
      <c r="B29" t="s">
        <v>110</v>
      </c>
      <c r="C29">
        <v>4449</v>
      </c>
      <c r="D29">
        <v>2624</v>
      </c>
      <c r="E29">
        <v>492</v>
      </c>
      <c r="F29">
        <v>0</v>
      </c>
      <c r="G29">
        <v>25811.78</v>
      </c>
      <c r="H29">
        <v>1.0727196409276041</v>
      </c>
    </row>
    <row r="30" spans="1:8" x14ac:dyDescent="0.25">
      <c r="A30" t="s">
        <v>35</v>
      </c>
      <c r="B30" t="s">
        <v>110</v>
      </c>
      <c r="C30">
        <v>3615</v>
      </c>
      <c r="D30">
        <v>2588.5714285714289</v>
      </c>
      <c r="E30">
        <v>487.5</v>
      </c>
      <c r="F30">
        <v>0</v>
      </c>
      <c r="G30">
        <v>22829.935714285712</v>
      </c>
      <c r="H30">
        <v>0.94879626441217324</v>
      </c>
    </row>
    <row r="31" spans="1:8" x14ac:dyDescent="0.25">
      <c r="A31" t="s">
        <v>36</v>
      </c>
      <c r="B31" t="s">
        <v>110</v>
      </c>
      <c r="C31">
        <v>0</v>
      </c>
      <c r="D31">
        <v>2635</v>
      </c>
      <c r="E31">
        <v>0</v>
      </c>
      <c r="F31">
        <v>0</v>
      </c>
      <c r="G31">
        <v>8990.619999999999</v>
      </c>
      <c r="H31">
        <v>0.37364391987365969</v>
      </c>
    </row>
    <row r="32" spans="1:8" x14ac:dyDescent="0.25">
      <c r="A32" t="s">
        <v>37</v>
      </c>
      <c r="B32" t="s">
        <v>110</v>
      </c>
      <c r="C32">
        <v>7569.9047619047624</v>
      </c>
      <c r="D32">
        <v>2697</v>
      </c>
      <c r="E32">
        <v>444.33333333333343</v>
      </c>
      <c r="F32">
        <v>0</v>
      </c>
      <c r="G32">
        <v>36546.744380952383</v>
      </c>
      <c r="H32">
        <v>1.5188573011783051</v>
      </c>
    </row>
    <row r="33" spans="1:8" x14ac:dyDescent="0.25">
      <c r="A33" t="s">
        <v>38</v>
      </c>
      <c r="B33" t="s">
        <v>110</v>
      </c>
      <c r="C33">
        <v>9000</v>
      </c>
      <c r="D33">
        <v>2537</v>
      </c>
      <c r="E33">
        <v>480</v>
      </c>
      <c r="F33">
        <v>0</v>
      </c>
      <c r="G33">
        <v>41002.004000000001</v>
      </c>
      <c r="H33">
        <v>1.7040147951126261</v>
      </c>
    </row>
    <row r="34" spans="1:8" x14ac:dyDescent="0.25">
      <c r="A34" t="s">
        <v>39</v>
      </c>
      <c r="B34" t="s">
        <v>110</v>
      </c>
      <c r="C34">
        <v>6507</v>
      </c>
      <c r="D34">
        <v>2586</v>
      </c>
      <c r="E34">
        <v>494</v>
      </c>
      <c r="F34">
        <v>0</v>
      </c>
      <c r="G34">
        <v>32710.844000000001</v>
      </c>
      <c r="H34">
        <v>1.359439946804089</v>
      </c>
    </row>
    <row r="35" spans="1:8" x14ac:dyDescent="0.25">
      <c r="A35" t="s">
        <v>40</v>
      </c>
      <c r="B35" t="s">
        <v>110</v>
      </c>
      <c r="C35">
        <v>5997.7777777777774</v>
      </c>
      <c r="D35">
        <v>2535.78947368421</v>
      </c>
      <c r="E35">
        <v>321.42857142857139</v>
      </c>
      <c r="F35">
        <v>0</v>
      </c>
      <c r="G35">
        <v>30213.245747702589</v>
      </c>
      <c r="H35">
        <v>1.2556414989486571</v>
      </c>
    </row>
    <row r="36" spans="1:8" x14ac:dyDescent="0.25">
      <c r="A36" t="s">
        <v>41</v>
      </c>
      <c r="B36" t="s">
        <v>110</v>
      </c>
      <c r="C36">
        <v>4507</v>
      </c>
      <c r="D36">
        <v>2708</v>
      </c>
      <c r="E36">
        <v>479</v>
      </c>
      <c r="F36">
        <v>0</v>
      </c>
      <c r="G36">
        <v>26251.928</v>
      </c>
      <c r="H36">
        <v>1.091011885961267</v>
      </c>
    </row>
    <row r="37" spans="1:8" x14ac:dyDescent="0.25">
      <c r="A37" t="s">
        <v>42</v>
      </c>
      <c r="B37" t="s">
        <v>110</v>
      </c>
      <c r="C37">
        <v>4072</v>
      </c>
      <c r="D37">
        <v>2749</v>
      </c>
      <c r="E37">
        <v>492</v>
      </c>
      <c r="F37">
        <v>0</v>
      </c>
      <c r="G37">
        <v>24951.955999999998</v>
      </c>
      <c r="H37">
        <v>1.0369859529548671</v>
      </c>
    </row>
    <row r="38" spans="1:8" x14ac:dyDescent="0.25">
      <c r="A38" t="s">
        <v>43</v>
      </c>
      <c r="B38" t="s">
        <v>110</v>
      </c>
      <c r="C38">
        <v>4152.6153846153848</v>
      </c>
      <c r="D38">
        <v>2597.2800000000002</v>
      </c>
      <c r="E38">
        <v>441.53846153846149</v>
      </c>
      <c r="F38">
        <v>0</v>
      </c>
      <c r="G38">
        <v>24537.172283076921</v>
      </c>
      <c r="H38">
        <v>1.019747829900961</v>
      </c>
    </row>
    <row r="39" spans="1:8" x14ac:dyDescent="0.25">
      <c r="A39" t="s">
        <v>44</v>
      </c>
      <c r="B39" t="s">
        <v>110</v>
      </c>
      <c r="C39">
        <v>7297.8275862068967</v>
      </c>
      <c r="D39">
        <v>2534.5172413793098</v>
      </c>
      <c r="E39">
        <v>493.86206896551732</v>
      </c>
      <c r="F39">
        <v>0</v>
      </c>
      <c r="G39">
        <v>35233.017931034483</v>
      </c>
      <c r="H39">
        <v>1.4642597427908941</v>
      </c>
    </row>
    <row r="40" spans="1:8" x14ac:dyDescent="0.25">
      <c r="A40" t="s">
        <v>45</v>
      </c>
      <c r="B40" t="s">
        <v>110</v>
      </c>
      <c r="C40">
        <v>8827.2413793103442</v>
      </c>
      <c r="D40">
        <v>2442</v>
      </c>
      <c r="E40">
        <v>470</v>
      </c>
      <c r="F40">
        <v>0</v>
      </c>
      <c r="G40">
        <v>40054.291586206891</v>
      </c>
      <c r="H40">
        <v>1.664628525733808</v>
      </c>
    </row>
    <row r="41" spans="1:8" x14ac:dyDescent="0.25">
      <c r="A41" t="s">
        <v>46</v>
      </c>
      <c r="B41" t="s">
        <v>110</v>
      </c>
      <c r="C41">
        <v>4200</v>
      </c>
      <c r="D41">
        <v>2552</v>
      </c>
      <c r="E41">
        <v>507</v>
      </c>
      <c r="F41">
        <v>0</v>
      </c>
      <c r="G41">
        <v>24767.707999999999</v>
      </c>
      <c r="H41">
        <v>1.029328734103566</v>
      </c>
    </row>
    <row r="42" spans="1:8" x14ac:dyDescent="0.25">
      <c r="A42" t="s">
        <v>47</v>
      </c>
      <c r="B42" t="s">
        <v>110</v>
      </c>
      <c r="C42">
        <v>3822</v>
      </c>
      <c r="D42">
        <v>2550</v>
      </c>
      <c r="E42">
        <v>461</v>
      </c>
      <c r="F42">
        <v>0</v>
      </c>
      <c r="G42">
        <v>23314.196</v>
      </c>
      <c r="H42">
        <v>0.96892178538774831</v>
      </c>
    </row>
    <row r="43" spans="1:8" x14ac:dyDescent="0.25">
      <c r="A43" t="s">
        <v>48</v>
      </c>
      <c r="B43" t="s">
        <v>110</v>
      </c>
      <c r="C43">
        <v>2880</v>
      </c>
      <c r="D43">
        <v>2361.5357142857142</v>
      </c>
      <c r="E43">
        <v>467</v>
      </c>
      <c r="F43">
        <v>0</v>
      </c>
      <c r="G43">
        <v>19477.523857142849</v>
      </c>
      <c r="H43">
        <v>0.80947235712504584</v>
      </c>
    </row>
    <row r="44" spans="1:8" x14ac:dyDescent="0.25">
      <c r="A44" t="s">
        <v>49</v>
      </c>
      <c r="B44" t="s">
        <v>110</v>
      </c>
      <c r="C44">
        <v>10571</v>
      </c>
      <c r="D44">
        <v>1313.9230769230769</v>
      </c>
      <c r="E44">
        <v>459</v>
      </c>
      <c r="F44">
        <v>0</v>
      </c>
      <c r="G44">
        <v>42117.46553846154</v>
      </c>
      <c r="H44">
        <v>1.7503726015485641</v>
      </c>
    </row>
    <row r="45" spans="1:8" x14ac:dyDescent="0.25">
      <c r="A45" t="s">
        <v>50</v>
      </c>
      <c r="B45" t="s">
        <v>110</v>
      </c>
      <c r="C45">
        <v>11990.76923076923</v>
      </c>
      <c r="D45">
        <v>1230</v>
      </c>
      <c r="E45">
        <v>459</v>
      </c>
      <c r="F45">
        <v>0</v>
      </c>
      <c r="G45">
        <v>46675.372615384607</v>
      </c>
      <c r="H45">
        <v>1.939796052505387</v>
      </c>
    </row>
    <row r="46" spans="1:8" x14ac:dyDescent="0.25">
      <c r="A46" t="s">
        <v>51</v>
      </c>
      <c r="B46" t="s">
        <v>110</v>
      </c>
      <c r="C46">
        <v>8047.1724137931042</v>
      </c>
      <c r="D46">
        <v>1250.333333333333</v>
      </c>
      <c r="E46">
        <v>475.68965517241378</v>
      </c>
      <c r="F46">
        <v>0</v>
      </c>
      <c r="G46">
        <v>33346.142712643683</v>
      </c>
      <c r="H46">
        <v>1.38584251985054</v>
      </c>
    </row>
    <row r="47" spans="1:8" x14ac:dyDescent="0.25">
      <c r="A47" t="s">
        <v>52</v>
      </c>
      <c r="B47" t="s">
        <v>110</v>
      </c>
      <c r="C47">
        <v>7000</v>
      </c>
      <c r="D47">
        <v>1215</v>
      </c>
      <c r="E47">
        <v>470</v>
      </c>
      <c r="F47">
        <v>0</v>
      </c>
      <c r="G47">
        <v>29633.22</v>
      </c>
      <c r="H47">
        <v>1.2315360319175459</v>
      </c>
    </row>
    <row r="48" spans="1:8" x14ac:dyDescent="0.25">
      <c r="A48" t="s">
        <v>53</v>
      </c>
      <c r="B48" t="s">
        <v>110</v>
      </c>
      <c r="C48">
        <v>4538.4000000000005</v>
      </c>
      <c r="D48">
        <v>1333</v>
      </c>
      <c r="E48">
        <v>351.33333333333343</v>
      </c>
      <c r="F48">
        <v>0</v>
      </c>
      <c r="G48">
        <v>21231.966133333339</v>
      </c>
      <c r="H48">
        <v>0.88238575901144278</v>
      </c>
    </row>
    <row r="49" spans="1:8" x14ac:dyDescent="0.25">
      <c r="A49" t="s">
        <v>54</v>
      </c>
      <c r="B49" t="s">
        <v>110</v>
      </c>
      <c r="C49">
        <v>4079.6</v>
      </c>
      <c r="D49">
        <v>1309.75</v>
      </c>
      <c r="E49">
        <v>339.45</v>
      </c>
      <c r="F49">
        <v>0</v>
      </c>
      <c r="G49">
        <v>19546.6656</v>
      </c>
      <c r="H49">
        <v>0.81234583991355669</v>
      </c>
    </row>
    <row r="50" spans="1:8" x14ac:dyDescent="0.25">
      <c r="A50" t="s">
        <v>55</v>
      </c>
      <c r="B50" t="s">
        <v>110</v>
      </c>
      <c r="C50">
        <v>5899</v>
      </c>
      <c r="D50">
        <v>1184</v>
      </c>
      <c r="E50">
        <v>422</v>
      </c>
      <c r="F50">
        <v>0</v>
      </c>
      <c r="G50">
        <v>25607.06</v>
      </c>
      <c r="H50">
        <v>1.064211619981714</v>
      </c>
    </row>
    <row r="51" spans="1:8" x14ac:dyDescent="0.25">
      <c r="A51" t="s">
        <v>56</v>
      </c>
      <c r="B51" t="s">
        <v>110</v>
      </c>
      <c r="C51">
        <v>7136.4137931034484</v>
      </c>
      <c r="D51">
        <v>2077</v>
      </c>
      <c r="E51">
        <v>458.58620689655169</v>
      </c>
      <c r="F51">
        <v>0</v>
      </c>
      <c r="G51">
        <v>33000.864000000001</v>
      </c>
      <c r="H51">
        <v>1.3714929764774331</v>
      </c>
    </row>
    <row r="52" spans="1:8" x14ac:dyDescent="0.25">
      <c r="A52" t="s">
        <v>57</v>
      </c>
      <c r="B52" t="s">
        <v>110</v>
      </c>
      <c r="C52">
        <v>7253.0769230769229</v>
      </c>
      <c r="D52">
        <v>3345</v>
      </c>
      <c r="E52">
        <v>465</v>
      </c>
      <c r="F52">
        <v>0</v>
      </c>
      <c r="G52">
        <v>37747.218461538461</v>
      </c>
      <c r="H52">
        <v>1.568748169792139</v>
      </c>
    </row>
    <row r="53" spans="1:8" x14ac:dyDescent="0.25">
      <c r="A53" t="s">
        <v>58</v>
      </c>
      <c r="B53" t="s">
        <v>110</v>
      </c>
      <c r="C53">
        <v>5776.6896551724139</v>
      </c>
      <c r="E53">
        <v>486.37931034482762</v>
      </c>
      <c r="F53">
        <v>0</v>
      </c>
    </row>
    <row r="54" spans="1:8" x14ac:dyDescent="0.25">
      <c r="A54" t="s">
        <v>59</v>
      </c>
      <c r="B54" t="s">
        <v>110</v>
      </c>
      <c r="C54">
        <v>5713.9285714285716</v>
      </c>
      <c r="E54">
        <v>420</v>
      </c>
      <c r="F54">
        <v>0</v>
      </c>
    </row>
    <row r="55" spans="1:8" x14ac:dyDescent="0.25">
      <c r="A55" t="s">
        <v>60</v>
      </c>
      <c r="B55" t="s">
        <v>110</v>
      </c>
      <c r="C55">
        <v>7243.6666666666661</v>
      </c>
      <c r="E55">
        <v>465</v>
      </c>
      <c r="F55">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55"/>
  <sheetViews>
    <sheetView workbookViewId="0"/>
  </sheetViews>
  <sheetFormatPr defaultRowHeight="15" x14ac:dyDescent="0.25"/>
  <sheetData>
    <row r="1" spans="1:8" x14ac:dyDescent="0.25">
      <c r="A1" s="1" t="s">
        <v>0</v>
      </c>
      <c r="B1" s="1" t="s">
        <v>1</v>
      </c>
      <c r="C1" s="1" t="s">
        <v>3</v>
      </c>
      <c r="D1" s="1" t="s">
        <v>71</v>
      </c>
      <c r="E1" s="1" t="s">
        <v>70</v>
      </c>
      <c r="F1" s="1" t="s">
        <v>75</v>
      </c>
      <c r="G1" s="1" t="s">
        <v>4</v>
      </c>
      <c r="H1" s="1" t="s">
        <v>5</v>
      </c>
    </row>
    <row r="2" spans="1:8" x14ac:dyDescent="0.25">
      <c r="A2" t="s">
        <v>6</v>
      </c>
      <c r="B2" t="s">
        <v>111</v>
      </c>
    </row>
    <row r="3" spans="1:8" x14ac:dyDescent="0.25">
      <c r="A3" t="s">
        <v>8</v>
      </c>
      <c r="B3" t="s">
        <v>111</v>
      </c>
      <c r="C3">
        <v>0</v>
      </c>
      <c r="D3">
        <v>0</v>
      </c>
      <c r="E3">
        <v>0</v>
      </c>
      <c r="F3">
        <v>0</v>
      </c>
      <c r="G3">
        <v>0</v>
      </c>
      <c r="H3">
        <v>0</v>
      </c>
    </row>
    <row r="4" spans="1:8" x14ac:dyDescent="0.25">
      <c r="A4" t="s">
        <v>9</v>
      </c>
      <c r="B4" t="s">
        <v>111</v>
      </c>
      <c r="C4">
        <v>0</v>
      </c>
      <c r="D4">
        <v>0</v>
      </c>
      <c r="E4">
        <v>0</v>
      </c>
      <c r="F4">
        <v>0</v>
      </c>
      <c r="G4">
        <v>0</v>
      </c>
      <c r="H4">
        <v>0</v>
      </c>
    </row>
    <row r="5" spans="1:8" x14ac:dyDescent="0.25">
      <c r="A5" t="s">
        <v>10</v>
      </c>
      <c r="B5" t="s">
        <v>111</v>
      </c>
      <c r="C5">
        <v>0</v>
      </c>
      <c r="D5">
        <v>0</v>
      </c>
      <c r="E5">
        <v>0</v>
      </c>
      <c r="F5">
        <v>0</v>
      </c>
      <c r="G5">
        <v>0</v>
      </c>
      <c r="H5">
        <v>0</v>
      </c>
    </row>
    <row r="6" spans="1:8" x14ac:dyDescent="0.25">
      <c r="A6" t="s">
        <v>11</v>
      </c>
      <c r="B6" t="s">
        <v>111</v>
      </c>
      <c r="C6">
        <v>0</v>
      </c>
      <c r="D6">
        <v>0</v>
      </c>
      <c r="E6">
        <v>0</v>
      </c>
      <c r="F6">
        <v>0</v>
      </c>
      <c r="G6">
        <v>0</v>
      </c>
      <c r="H6">
        <v>0</v>
      </c>
    </row>
    <row r="7" spans="1:8" x14ac:dyDescent="0.25">
      <c r="A7" t="s">
        <v>12</v>
      </c>
      <c r="B7" t="s">
        <v>111</v>
      </c>
      <c r="C7">
        <v>0</v>
      </c>
      <c r="D7">
        <v>0</v>
      </c>
      <c r="E7">
        <v>0</v>
      </c>
      <c r="F7">
        <v>0</v>
      </c>
      <c r="G7">
        <v>0</v>
      </c>
      <c r="H7">
        <v>0</v>
      </c>
    </row>
    <row r="8" spans="1:8" x14ac:dyDescent="0.25">
      <c r="A8" t="s">
        <v>13</v>
      </c>
      <c r="B8" t="s">
        <v>111</v>
      </c>
      <c r="C8">
        <v>0</v>
      </c>
      <c r="D8">
        <v>0</v>
      </c>
      <c r="E8">
        <v>0</v>
      </c>
      <c r="F8">
        <v>0</v>
      </c>
      <c r="G8">
        <v>0</v>
      </c>
      <c r="H8">
        <v>0</v>
      </c>
    </row>
    <row r="9" spans="1:8" x14ac:dyDescent="0.25">
      <c r="A9" t="s">
        <v>14</v>
      </c>
      <c r="B9" t="s">
        <v>111</v>
      </c>
      <c r="C9">
        <v>0</v>
      </c>
      <c r="D9">
        <v>0</v>
      </c>
      <c r="E9">
        <v>0</v>
      </c>
      <c r="F9">
        <v>0</v>
      </c>
      <c r="G9">
        <v>0</v>
      </c>
      <c r="H9">
        <v>0</v>
      </c>
    </row>
    <row r="10" spans="1:8" x14ac:dyDescent="0.25">
      <c r="A10" t="s">
        <v>15</v>
      </c>
      <c r="B10" t="s">
        <v>111</v>
      </c>
      <c r="C10">
        <v>0</v>
      </c>
      <c r="D10">
        <v>0</v>
      </c>
      <c r="E10">
        <v>0</v>
      </c>
      <c r="F10">
        <v>0</v>
      </c>
      <c r="G10">
        <v>0</v>
      </c>
      <c r="H10">
        <v>0</v>
      </c>
    </row>
    <row r="11" spans="1:8" x14ac:dyDescent="0.25">
      <c r="A11" t="s">
        <v>16</v>
      </c>
      <c r="B11" t="s">
        <v>111</v>
      </c>
      <c r="C11">
        <v>0</v>
      </c>
      <c r="D11">
        <v>0</v>
      </c>
      <c r="E11">
        <v>0</v>
      </c>
      <c r="F11">
        <v>0</v>
      </c>
      <c r="G11">
        <v>0</v>
      </c>
      <c r="H11">
        <v>0</v>
      </c>
    </row>
    <row r="12" spans="1:8" x14ac:dyDescent="0.25">
      <c r="A12" t="s">
        <v>17</v>
      </c>
      <c r="B12" t="s">
        <v>111</v>
      </c>
      <c r="C12">
        <v>0</v>
      </c>
      <c r="D12">
        <v>0</v>
      </c>
      <c r="E12">
        <v>0</v>
      </c>
      <c r="F12">
        <v>0</v>
      </c>
      <c r="G12">
        <v>0</v>
      </c>
      <c r="H12">
        <v>0</v>
      </c>
    </row>
    <row r="13" spans="1:8" x14ac:dyDescent="0.25">
      <c r="A13" t="s">
        <v>18</v>
      </c>
      <c r="B13" t="s">
        <v>111</v>
      </c>
      <c r="C13">
        <v>0</v>
      </c>
      <c r="D13">
        <v>0</v>
      </c>
      <c r="E13">
        <v>0</v>
      </c>
      <c r="F13">
        <v>0</v>
      </c>
      <c r="G13">
        <v>0</v>
      </c>
      <c r="H13">
        <v>0</v>
      </c>
    </row>
    <row r="14" spans="1:8" x14ac:dyDescent="0.25">
      <c r="A14" t="s">
        <v>19</v>
      </c>
      <c r="B14" t="s">
        <v>111</v>
      </c>
      <c r="C14">
        <v>0</v>
      </c>
      <c r="D14">
        <v>0</v>
      </c>
      <c r="E14">
        <v>0</v>
      </c>
      <c r="F14">
        <v>0</v>
      </c>
      <c r="G14">
        <v>0</v>
      </c>
      <c r="H14">
        <v>0</v>
      </c>
    </row>
    <row r="15" spans="1:8" x14ac:dyDescent="0.25">
      <c r="A15" t="s">
        <v>20</v>
      </c>
      <c r="B15" t="s">
        <v>111</v>
      </c>
      <c r="C15">
        <v>0</v>
      </c>
      <c r="D15">
        <v>0</v>
      </c>
      <c r="E15">
        <v>0</v>
      </c>
      <c r="F15">
        <v>0</v>
      </c>
      <c r="G15">
        <v>0</v>
      </c>
      <c r="H15">
        <v>0</v>
      </c>
    </row>
    <row r="16" spans="1:8" x14ac:dyDescent="0.25">
      <c r="A16" t="s">
        <v>21</v>
      </c>
      <c r="B16" t="s">
        <v>111</v>
      </c>
      <c r="C16">
        <v>0</v>
      </c>
      <c r="D16">
        <v>0</v>
      </c>
      <c r="E16">
        <v>0</v>
      </c>
      <c r="F16">
        <v>0</v>
      </c>
      <c r="G16">
        <v>0</v>
      </c>
      <c r="H16">
        <v>0</v>
      </c>
    </row>
    <row r="17" spans="1:8" x14ac:dyDescent="0.25">
      <c r="A17" t="s">
        <v>22</v>
      </c>
      <c r="B17" t="s">
        <v>111</v>
      </c>
      <c r="C17">
        <v>0</v>
      </c>
      <c r="D17">
        <v>0</v>
      </c>
      <c r="E17">
        <v>0</v>
      </c>
      <c r="F17">
        <v>0</v>
      </c>
      <c r="G17">
        <v>0</v>
      </c>
      <c r="H17">
        <v>0</v>
      </c>
    </row>
    <row r="18" spans="1:8" x14ac:dyDescent="0.25">
      <c r="A18" t="s">
        <v>23</v>
      </c>
      <c r="B18" t="s">
        <v>111</v>
      </c>
      <c r="C18">
        <v>0</v>
      </c>
      <c r="D18">
        <v>0</v>
      </c>
      <c r="E18">
        <v>0</v>
      </c>
      <c r="F18">
        <v>0</v>
      </c>
      <c r="G18">
        <v>0</v>
      </c>
      <c r="H18">
        <v>0</v>
      </c>
    </row>
    <row r="19" spans="1:8" x14ac:dyDescent="0.25">
      <c r="A19" t="s">
        <v>24</v>
      </c>
      <c r="B19" t="s">
        <v>111</v>
      </c>
      <c r="C19">
        <v>0</v>
      </c>
      <c r="D19">
        <v>0</v>
      </c>
      <c r="E19">
        <v>0</v>
      </c>
      <c r="F19">
        <v>0</v>
      </c>
      <c r="G19">
        <v>0</v>
      </c>
      <c r="H19">
        <v>0</v>
      </c>
    </row>
    <row r="20" spans="1:8" x14ac:dyDescent="0.25">
      <c r="A20" t="s">
        <v>25</v>
      </c>
      <c r="B20" t="s">
        <v>111</v>
      </c>
      <c r="C20">
        <v>0</v>
      </c>
      <c r="D20">
        <v>0</v>
      </c>
      <c r="E20">
        <v>0</v>
      </c>
      <c r="F20">
        <v>0</v>
      </c>
      <c r="G20">
        <v>0</v>
      </c>
      <c r="H20">
        <v>0</v>
      </c>
    </row>
    <row r="21" spans="1:8" x14ac:dyDescent="0.25">
      <c r="A21" t="s">
        <v>26</v>
      </c>
      <c r="B21" t="s">
        <v>111</v>
      </c>
      <c r="C21">
        <v>0</v>
      </c>
      <c r="D21">
        <v>0</v>
      </c>
      <c r="E21">
        <v>0</v>
      </c>
      <c r="F21">
        <v>0</v>
      </c>
      <c r="G21">
        <v>0</v>
      </c>
      <c r="H21">
        <v>0</v>
      </c>
    </row>
    <row r="22" spans="1:8" x14ac:dyDescent="0.25">
      <c r="A22" t="s">
        <v>27</v>
      </c>
      <c r="B22" t="s">
        <v>111</v>
      </c>
      <c r="C22">
        <v>0</v>
      </c>
      <c r="D22">
        <v>0</v>
      </c>
      <c r="E22">
        <v>0</v>
      </c>
      <c r="F22">
        <v>0</v>
      </c>
      <c r="G22">
        <v>0</v>
      </c>
      <c r="H22">
        <v>0</v>
      </c>
    </row>
    <row r="23" spans="1:8" x14ac:dyDescent="0.25">
      <c r="A23" t="s">
        <v>28</v>
      </c>
      <c r="B23" t="s">
        <v>111</v>
      </c>
      <c r="C23">
        <v>0</v>
      </c>
      <c r="D23">
        <v>0</v>
      </c>
      <c r="E23">
        <v>0</v>
      </c>
      <c r="F23">
        <v>0</v>
      </c>
      <c r="G23">
        <v>0</v>
      </c>
      <c r="H23">
        <v>0</v>
      </c>
    </row>
    <row r="24" spans="1:8" x14ac:dyDescent="0.25">
      <c r="A24" t="s">
        <v>29</v>
      </c>
      <c r="B24" t="s">
        <v>111</v>
      </c>
      <c r="C24">
        <v>0</v>
      </c>
      <c r="D24">
        <v>0</v>
      </c>
      <c r="E24">
        <v>0</v>
      </c>
      <c r="F24">
        <v>0</v>
      </c>
      <c r="G24">
        <v>0</v>
      </c>
      <c r="H24">
        <v>0</v>
      </c>
    </row>
    <row r="25" spans="1:8" x14ac:dyDescent="0.25">
      <c r="A25" t="s">
        <v>30</v>
      </c>
      <c r="B25" t="s">
        <v>111</v>
      </c>
      <c r="C25">
        <v>0</v>
      </c>
      <c r="D25">
        <v>0</v>
      </c>
      <c r="E25">
        <v>0</v>
      </c>
      <c r="F25">
        <v>0</v>
      </c>
      <c r="G25">
        <v>0</v>
      </c>
      <c r="H25">
        <v>0</v>
      </c>
    </row>
    <row r="26" spans="1:8" x14ac:dyDescent="0.25">
      <c r="A26" t="s">
        <v>31</v>
      </c>
      <c r="B26" t="s">
        <v>111</v>
      </c>
      <c r="C26">
        <v>0</v>
      </c>
      <c r="D26">
        <v>0</v>
      </c>
      <c r="E26">
        <v>0</v>
      </c>
      <c r="F26">
        <v>0</v>
      </c>
      <c r="G26">
        <v>0</v>
      </c>
      <c r="H26">
        <v>0</v>
      </c>
    </row>
    <row r="27" spans="1:8" x14ac:dyDescent="0.25">
      <c r="A27" t="s">
        <v>32</v>
      </c>
      <c r="B27" t="s">
        <v>111</v>
      </c>
      <c r="C27">
        <v>0</v>
      </c>
      <c r="D27">
        <v>0</v>
      </c>
      <c r="E27">
        <v>0</v>
      </c>
      <c r="F27">
        <v>0</v>
      </c>
      <c r="G27">
        <v>0</v>
      </c>
      <c r="H27">
        <v>0</v>
      </c>
    </row>
    <row r="28" spans="1:8" x14ac:dyDescent="0.25">
      <c r="A28" t="s">
        <v>33</v>
      </c>
      <c r="B28" t="s">
        <v>111</v>
      </c>
      <c r="C28">
        <v>0</v>
      </c>
      <c r="D28">
        <v>0</v>
      </c>
      <c r="E28">
        <v>0</v>
      </c>
      <c r="F28">
        <v>0</v>
      </c>
      <c r="G28">
        <v>0</v>
      </c>
      <c r="H28">
        <v>0</v>
      </c>
    </row>
    <row r="29" spans="1:8" x14ac:dyDescent="0.25">
      <c r="A29" t="s">
        <v>34</v>
      </c>
      <c r="B29" t="s">
        <v>111</v>
      </c>
      <c r="C29">
        <v>0</v>
      </c>
      <c r="D29">
        <v>0</v>
      </c>
      <c r="E29">
        <v>0</v>
      </c>
      <c r="F29">
        <v>0</v>
      </c>
      <c r="G29">
        <v>0</v>
      </c>
      <c r="H29">
        <v>0</v>
      </c>
    </row>
    <row r="30" spans="1:8" x14ac:dyDescent="0.25">
      <c r="A30" t="s">
        <v>35</v>
      </c>
      <c r="B30" t="s">
        <v>111</v>
      </c>
      <c r="C30">
        <v>0</v>
      </c>
      <c r="D30">
        <v>0</v>
      </c>
      <c r="E30">
        <v>0</v>
      </c>
      <c r="F30">
        <v>0</v>
      </c>
      <c r="G30">
        <v>0</v>
      </c>
      <c r="H30">
        <v>0</v>
      </c>
    </row>
    <row r="31" spans="1:8" x14ac:dyDescent="0.25">
      <c r="A31" t="s">
        <v>36</v>
      </c>
      <c r="B31" t="s">
        <v>111</v>
      </c>
      <c r="C31">
        <v>0</v>
      </c>
      <c r="D31">
        <v>0</v>
      </c>
      <c r="E31">
        <v>0</v>
      </c>
      <c r="F31">
        <v>0</v>
      </c>
      <c r="G31">
        <v>0</v>
      </c>
      <c r="H31">
        <v>0</v>
      </c>
    </row>
    <row r="32" spans="1:8" x14ac:dyDescent="0.25">
      <c r="A32" t="s">
        <v>37</v>
      </c>
      <c r="B32" t="s">
        <v>111</v>
      </c>
      <c r="C32">
        <v>0</v>
      </c>
      <c r="D32">
        <v>0</v>
      </c>
      <c r="E32">
        <v>0</v>
      </c>
      <c r="F32">
        <v>0</v>
      </c>
      <c r="G32">
        <v>0</v>
      </c>
      <c r="H32">
        <v>0</v>
      </c>
    </row>
    <row r="33" spans="1:8" x14ac:dyDescent="0.25">
      <c r="A33" t="s">
        <v>38</v>
      </c>
      <c r="B33" t="s">
        <v>111</v>
      </c>
      <c r="C33">
        <v>0</v>
      </c>
      <c r="D33">
        <v>0</v>
      </c>
      <c r="E33">
        <v>0</v>
      </c>
      <c r="F33">
        <v>0</v>
      </c>
      <c r="G33">
        <v>0</v>
      </c>
      <c r="H33">
        <v>0</v>
      </c>
    </row>
    <row r="34" spans="1:8" x14ac:dyDescent="0.25">
      <c r="A34" t="s">
        <v>39</v>
      </c>
      <c r="B34" t="s">
        <v>111</v>
      </c>
      <c r="C34">
        <v>0</v>
      </c>
      <c r="D34">
        <v>0</v>
      </c>
      <c r="E34">
        <v>0</v>
      </c>
      <c r="F34">
        <v>0</v>
      </c>
      <c r="G34">
        <v>0</v>
      </c>
      <c r="H34">
        <v>0</v>
      </c>
    </row>
    <row r="35" spans="1:8" x14ac:dyDescent="0.25">
      <c r="A35" t="s">
        <v>40</v>
      </c>
      <c r="B35" t="s">
        <v>111</v>
      </c>
      <c r="C35">
        <v>0</v>
      </c>
      <c r="D35">
        <v>0</v>
      </c>
      <c r="E35">
        <v>0</v>
      </c>
      <c r="F35">
        <v>0</v>
      </c>
      <c r="G35">
        <v>0</v>
      </c>
      <c r="H35">
        <v>0</v>
      </c>
    </row>
    <row r="36" spans="1:8" x14ac:dyDescent="0.25">
      <c r="A36" t="s">
        <v>41</v>
      </c>
      <c r="B36" t="s">
        <v>111</v>
      </c>
      <c r="C36">
        <v>0</v>
      </c>
      <c r="D36">
        <v>0</v>
      </c>
      <c r="E36">
        <v>0</v>
      </c>
      <c r="F36">
        <v>0</v>
      </c>
      <c r="G36">
        <v>0</v>
      </c>
      <c r="H36">
        <v>0</v>
      </c>
    </row>
    <row r="37" spans="1:8" x14ac:dyDescent="0.25">
      <c r="A37" t="s">
        <v>42</v>
      </c>
      <c r="B37" t="s">
        <v>111</v>
      </c>
      <c r="C37">
        <v>0</v>
      </c>
      <c r="D37">
        <v>0</v>
      </c>
      <c r="E37">
        <v>0</v>
      </c>
      <c r="F37">
        <v>0</v>
      </c>
      <c r="G37">
        <v>0</v>
      </c>
      <c r="H37">
        <v>0</v>
      </c>
    </row>
    <row r="38" spans="1:8" x14ac:dyDescent="0.25">
      <c r="A38" t="s">
        <v>43</v>
      </c>
      <c r="B38" t="s">
        <v>111</v>
      </c>
      <c r="C38">
        <v>0</v>
      </c>
      <c r="D38">
        <v>0</v>
      </c>
      <c r="E38">
        <v>0</v>
      </c>
      <c r="F38">
        <v>0</v>
      </c>
      <c r="G38">
        <v>0</v>
      </c>
      <c r="H38">
        <v>0</v>
      </c>
    </row>
    <row r="39" spans="1:8" x14ac:dyDescent="0.25">
      <c r="A39" t="s">
        <v>44</v>
      </c>
      <c r="B39" t="s">
        <v>111</v>
      </c>
      <c r="C39">
        <v>0</v>
      </c>
      <c r="D39">
        <v>0</v>
      </c>
      <c r="E39">
        <v>0</v>
      </c>
      <c r="F39">
        <v>0</v>
      </c>
      <c r="G39">
        <v>0</v>
      </c>
      <c r="H39">
        <v>0</v>
      </c>
    </row>
    <row r="40" spans="1:8" x14ac:dyDescent="0.25">
      <c r="A40" t="s">
        <v>45</v>
      </c>
      <c r="B40" t="s">
        <v>111</v>
      </c>
      <c r="C40">
        <v>0</v>
      </c>
      <c r="D40">
        <v>0</v>
      </c>
      <c r="E40">
        <v>0</v>
      </c>
      <c r="F40">
        <v>0</v>
      </c>
      <c r="G40">
        <v>0</v>
      </c>
      <c r="H40">
        <v>0</v>
      </c>
    </row>
    <row r="41" spans="1:8" x14ac:dyDescent="0.25">
      <c r="A41" t="s">
        <v>46</v>
      </c>
      <c r="B41" t="s">
        <v>111</v>
      </c>
      <c r="C41">
        <v>0</v>
      </c>
      <c r="D41">
        <v>0</v>
      </c>
      <c r="E41">
        <v>0</v>
      </c>
      <c r="F41">
        <v>0</v>
      </c>
      <c r="G41">
        <v>0</v>
      </c>
      <c r="H41">
        <v>0</v>
      </c>
    </row>
    <row r="42" spans="1:8" x14ac:dyDescent="0.25">
      <c r="A42" t="s">
        <v>47</v>
      </c>
      <c r="B42" t="s">
        <v>111</v>
      </c>
      <c r="C42">
        <v>0</v>
      </c>
      <c r="D42">
        <v>0</v>
      </c>
      <c r="E42">
        <v>0</v>
      </c>
      <c r="F42">
        <v>0</v>
      </c>
      <c r="G42">
        <v>0</v>
      </c>
      <c r="H42">
        <v>0</v>
      </c>
    </row>
    <row r="43" spans="1:8" x14ac:dyDescent="0.25">
      <c r="A43" t="s">
        <v>48</v>
      </c>
      <c r="B43" t="s">
        <v>111</v>
      </c>
      <c r="C43">
        <v>0</v>
      </c>
      <c r="D43">
        <v>0</v>
      </c>
      <c r="E43">
        <v>0</v>
      </c>
      <c r="F43">
        <v>0</v>
      </c>
      <c r="G43">
        <v>0</v>
      </c>
      <c r="H43">
        <v>0</v>
      </c>
    </row>
    <row r="44" spans="1:8" x14ac:dyDescent="0.25">
      <c r="A44" t="s">
        <v>49</v>
      </c>
      <c r="B44" t="s">
        <v>111</v>
      </c>
      <c r="C44">
        <v>0</v>
      </c>
      <c r="D44">
        <v>0</v>
      </c>
      <c r="E44">
        <v>0</v>
      </c>
      <c r="F44">
        <v>0</v>
      </c>
      <c r="G44">
        <v>0</v>
      </c>
      <c r="H44">
        <v>0</v>
      </c>
    </row>
    <row r="45" spans="1:8" x14ac:dyDescent="0.25">
      <c r="A45" t="s">
        <v>50</v>
      </c>
      <c r="B45" t="s">
        <v>111</v>
      </c>
      <c r="C45">
        <v>0</v>
      </c>
      <c r="D45">
        <v>0</v>
      </c>
      <c r="E45">
        <v>0</v>
      </c>
      <c r="F45">
        <v>0</v>
      </c>
      <c r="G45">
        <v>0</v>
      </c>
      <c r="H45">
        <v>0</v>
      </c>
    </row>
    <row r="46" spans="1:8" x14ac:dyDescent="0.25">
      <c r="A46" t="s">
        <v>51</v>
      </c>
      <c r="B46" t="s">
        <v>111</v>
      </c>
      <c r="C46">
        <v>0</v>
      </c>
      <c r="D46">
        <v>0</v>
      </c>
      <c r="E46">
        <v>0</v>
      </c>
      <c r="F46">
        <v>0</v>
      </c>
      <c r="G46">
        <v>0</v>
      </c>
      <c r="H46">
        <v>0</v>
      </c>
    </row>
    <row r="47" spans="1:8" x14ac:dyDescent="0.25">
      <c r="A47" t="s">
        <v>52</v>
      </c>
      <c r="B47" t="s">
        <v>111</v>
      </c>
      <c r="C47">
        <v>0</v>
      </c>
      <c r="D47">
        <v>0</v>
      </c>
      <c r="E47">
        <v>0</v>
      </c>
      <c r="F47">
        <v>0</v>
      </c>
      <c r="G47">
        <v>0</v>
      </c>
      <c r="H47">
        <v>0</v>
      </c>
    </row>
    <row r="48" spans="1:8" x14ac:dyDescent="0.25">
      <c r="A48" t="s">
        <v>53</v>
      </c>
      <c r="B48" t="s">
        <v>111</v>
      </c>
      <c r="C48">
        <v>0</v>
      </c>
      <c r="D48">
        <v>0</v>
      </c>
      <c r="E48">
        <v>0</v>
      </c>
      <c r="F48">
        <v>0</v>
      </c>
      <c r="G48">
        <v>0</v>
      </c>
      <c r="H48">
        <v>0</v>
      </c>
    </row>
    <row r="49" spans="1:8" x14ac:dyDescent="0.25">
      <c r="A49" t="s">
        <v>54</v>
      </c>
      <c r="B49" t="s">
        <v>111</v>
      </c>
      <c r="C49">
        <v>0</v>
      </c>
      <c r="D49">
        <v>0</v>
      </c>
      <c r="E49">
        <v>0</v>
      </c>
      <c r="F49">
        <v>0</v>
      </c>
      <c r="G49">
        <v>0</v>
      </c>
      <c r="H49">
        <v>0</v>
      </c>
    </row>
    <row r="50" spans="1:8" x14ac:dyDescent="0.25">
      <c r="A50" t="s">
        <v>55</v>
      </c>
      <c r="B50" t="s">
        <v>111</v>
      </c>
      <c r="C50">
        <v>0</v>
      </c>
      <c r="D50">
        <v>0</v>
      </c>
      <c r="E50">
        <v>0</v>
      </c>
      <c r="F50">
        <v>0</v>
      </c>
      <c r="G50">
        <v>0</v>
      </c>
      <c r="H50">
        <v>0</v>
      </c>
    </row>
    <row r="51" spans="1:8" x14ac:dyDescent="0.25">
      <c r="A51" t="s">
        <v>56</v>
      </c>
      <c r="B51" t="s">
        <v>111</v>
      </c>
      <c r="C51">
        <v>0</v>
      </c>
      <c r="D51">
        <v>0</v>
      </c>
      <c r="E51">
        <v>0</v>
      </c>
      <c r="F51">
        <v>0</v>
      </c>
      <c r="G51">
        <v>0</v>
      </c>
      <c r="H51">
        <v>0</v>
      </c>
    </row>
    <row r="52" spans="1:8" x14ac:dyDescent="0.25">
      <c r="A52" t="s">
        <v>57</v>
      </c>
      <c r="B52" t="s">
        <v>111</v>
      </c>
      <c r="C52">
        <v>0</v>
      </c>
      <c r="D52">
        <v>0</v>
      </c>
      <c r="E52">
        <v>0</v>
      </c>
      <c r="F52">
        <v>0</v>
      </c>
      <c r="G52">
        <v>0</v>
      </c>
      <c r="H52">
        <v>0</v>
      </c>
    </row>
    <row r="53" spans="1:8" x14ac:dyDescent="0.25">
      <c r="A53" t="s">
        <v>58</v>
      </c>
      <c r="B53" t="s">
        <v>111</v>
      </c>
      <c r="C53">
        <v>0</v>
      </c>
      <c r="D53">
        <v>0</v>
      </c>
      <c r="E53">
        <v>0</v>
      </c>
      <c r="F53">
        <v>0</v>
      </c>
      <c r="G53">
        <v>0</v>
      </c>
      <c r="H53">
        <v>0</v>
      </c>
    </row>
    <row r="54" spans="1:8" x14ac:dyDescent="0.25">
      <c r="A54" t="s">
        <v>59</v>
      </c>
      <c r="B54" t="s">
        <v>111</v>
      </c>
      <c r="C54">
        <v>0</v>
      </c>
      <c r="D54">
        <v>0</v>
      </c>
      <c r="E54">
        <v>0</v>
      </c>
      <c r="F54">
        <v>0</v>
      </c>
      <c r="G54">
        <v>0</v>
      </c>
      <c r="H54">
        <v>0</v>
      </c>
    </row>
    <row r="55" spans="1:8" x14ac:dyDescent="0.25">
      <c r="A55" t="s">
        <v>60</v>
      </c>
      <c r="B55" t="s">
        <v>111</v>
      </c>
      <c r="C55">
        <v>0</v>
      </c>
      <c r="D55">
        <v>0</v>
      </c>
      <c r="E55">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55"/>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112</v>
      </c>
    </row>
    <row r="3" spans="1:5" x14ac:dyDescent="0.25">
      <c r="A3" t="s">
        <v>8</v>
      </c>
      <c r="B3" t="s">
        <v>112</v>
      </c>
      <c r="C3">
        <v>0</v>
      </c>
      <c r="D3">
        <v>0</v>
      </c>
      <c r="E3">
        <v>0</v>
      </c>
    </row>
    <row r="4" spans="1:5" x14ac:dyDescent="0.25">
      <c r="A4" t="s">
        <v>9</v>
      </c>
      <c r="B4" t="s">
        <v>112</v>
      </c>
      <c r="C4">
        <v>0</v>
      </c>
      <c r="D4">
        <v>0</v>
      </c>
      <c r="E4">
        <v>0</v>
      </c>
    </row>
    <row r="5" spans="1:5" x14ac:dyDescent="0.25">
      <c r="A5" t="s">
        <v>10</v>
      </c>
      <c r="B5" t="s">
        <v>112</v>
      </c>
      <c r="C5">
        <v>0</v>
      </c>
      <c r="D5">
        <v>0</v>
      </c>
      <c r="E5">
        <v>0</v>
      </c>
    </row>
    <row r="6" spans="1:5" x14ac:dyDescent="0.25">
      <c r="A6" t="s">
        <v>11</v>
      </c>
      <c r="B6" t="s">
        <v>112</v>
      </c>
      <c r="C6">
        <v>0</v>
      </c>
      <c r="D6">
        <v>0</v>
      </c>
      <c r="E6">
        <v>0</v>
      </c>
    </row>
    <row r="7" spans="1:5" x14ac:dyDescent="0.25">
      <c r="A7" t="s">
        <v>12</v>
      </c>
      <c r="B7" t="s">
        <v>112</v>
      </c>
      <c r="C7">
        <v>0</v>
      </c>
      <c r="D7">
        <v>0</v>
      </c>
      <c r="E7">
        <v>0</v>
      </c>
    </row>
    <row r="8" spans="1:5" x14ac:dyDescent="0.25">
      <c r="A8" t="s">
        <v>13</v>
      </c>
      <c r="B8" t="s">
        <v>112</v>
      </c>
      <c r="C8">
        <v>0</v>
      </c>
      <c r="D8">
        <v>0</v>
      </c>
      <c r="E8">
        <v>0</v>
      </c>
    </row>
    <row r="9" spans="1:5" x14ac:dyDescent="0.25">
      <c r="A9" t="s">
        <v>14</v>
      </c>
      <c r="B9" t="s">
        <v>112</v>
      </c>
      <c r="C9">
        <v>0</v>
      </c>
      <c r="D9">
        <v>0</v>
      </c>
      <c r="E9">
        <v>0</v>
      </c>
    </row>
    <row r="10" spans="1:5" x14ac:dyDescent="0.25">
      <c r="A10" t="s">
        <v>15</v>
      </c>
      <c r="B10" t="s">
        <v>112</v>
      </c>
      <c r="C10">
        <v>0</v>
      </c>
      <c r="D10">
        <v>0</v>
      </c>
      <c r="E10">
        <v>0</v>
      </c>
    </row>
    <row r="11" spans="1:5" x14ac:dyDescent="0.25">
      <c r="A11" t="s">
        <v>16</v>
      </c>
      <c r="B11" t="s">
        <v>112</v>
      </c>
      <c r="C11">
        <v>0</v>
      </c>
      <c r="D11">
        <v>0</v>
      </c>
      <c r="E11">
        <v>0</v>
      </c>
    </row>
    <row r="12" spans="1:5" x14ac:dyDescent="0.25">
      <c r="A12" t="s">
        <v>17</v>
      </c>
      <c r="B12" t="s">
        <v>112</v>
      </c>
      <c r="C12">
        <v>0</v>
      </c>
      <c r="D12">
        <v>0</v>
      </c>
      <c r="E12">
        <v>0</v>
      </c>
    </row>
    <row r="13" spans="1:5" x14ac:dyDescent="0.25">
      <c r="A13" t="s">
        <v>18</v>
      </c>
      <c r="B13" t="s">
        <v>112</v>
      </c>
      <c r="C13">
        <v>0</v>
      </c>
      <c r="D13">
        <v>0</v>
      </c>
      <c r="E13">
        <v>0</v>
      </c>
    </row>
    <row r="14" spans="1:5" x14ac:dyDescent="0.25">
      <c r="A14" t="s">
        <v>19</v>
      </c>
      <c r="B14" t="s">
        <v>112</v>
      </c>
      <c r="C14">
        <v>0</v>
      </c>
      <c r="D14">
        <v>0</v>
      </c>
      <c r="E14">
        <v>0</v>
      </c>
    </row>
    <row r="15" spans="1:5" x14ac:dyDescent="0.25">
      <c r="A15" t="s">
        <v>20</v>
      </c>
      <c r="B15" t="s">
        <v>112</v>
      </c>
      <c r="C15">
        <v>0</v>
      </c>
      <c r="D15">
        <v>0</v>
      </c>
      <c r="E15">
        <v>0</v>
      </c>
    </row>
    <row r="16" spans="1:5" x14ac:dyDescent="0.25">
      <c r="A16" t="s">
        <v>21</v>
      </c>
      <c r="B16" t="s">
        <v>112</v>
      </c>
      <c r="C16">
        <v>0</v>
      </c>
      <c r="D16">
        <v>0</v>
      </c>
      <c r="E16">
        <v>0</v>
      </c>
    </row>
    <row r="17" spans="1:5" x14ac:dyDescent="0.25">
      <c r="A17" t="s">
        <v>22</v>
      </c>
      <c r="B17" t="s">
        <v>112</v>
      </c>
      <c r="C17">
        <v>0</v>
      </c>
      <c r="D17">
        <v>0</v>
      </c>
      <c r="E17">
        <v>0</v>
      </c>
    </row>
    <row r="18" spans="1:5" x14ac:dyDescent="0.25">
      <c r="A18" t="s">
        <v>23</v>
      </c>
      <c r="B18" t="s">
        <v>112</v>
      </c>
      <c r="C18">
        <v>0</v>
      </c>
      <c r="D18">
        <v>0</v>
      </c>
      <c r="E18">
        <v>0</v>
      </c>
    </row>
    <row r="19" spans="1:5" x14ac:dyDescent="0.25">
      <c r="A19" t="s">
        <v>24</v>
      </c>
      <c r="B19" t="s">
        <v>112</v>
      </c>
      <c r="C19">
        <v>0</v>
      </c>
      <c r="D19">
        <v>0</v>
      </c>
      <c r="E19">
        <v>0</v>
      </c>
    </row>
    <row r="20" spans="1:5" x14ac:dyDescent="0.25">
      <c r="A20" t="s">
        <v>25</v>
      </c>
      <c r="B20" t="s">
        <v>112</v>
      </c>
      <c r="C20">
        <v>0</v>
      </c>
      <c r="D20">
        <v>0</v>
      </c>
      <c r="E20">
        <v>0</v>
      </c>
    </row>
    <row r="21" spans="1:5" x14ac:dyDescent="0.25">
      <c r="A21" t="s">
        <v>26</v>
      </c>
      <c r="B21" t="s">
        <v>112</v>
      </c>
      <c r="C21">
        <v>0</v>
      </c>
      <c r="D21">
        <v>0</v>
      </c>
      <c r="E21">
        <v>0</v>
      </c>
    </row>
    <row r="22" spans="1:5" x14ac:dyDescent="0.25">
      <c r="A22" t="s">
        <v>27</v>
      </c>
      <c r="B22" t="s">
        <v>112</v>
      </c>
      <c r="C22">
        <v>0</v>
      </c>
      <c r="D22">
        <v>0</v>
      </c>
      <c r="E22">
        <v>0</v>
      </c>
    </row>
    <row r="23" spans="1:5" x14ac:dyDescent="0.25">
      <c r="A23" t="s">
        <v>28</v>
      </c>
      <c r="B23" t="s">
        <v>112</v>
      </c>
      <c r="C23">
        <v>0</v>
      </c>
      <c r="D23">
        <v>0</v>
      </c>
      <c r="E23">
        <v>0</v>
      </c>
    </row>
    <row r="24" spans="1:5" x14ac:dyDescent="0.25">
      <c r="A24" t="s">
        <v>29</v>
      </c>
      <c r="B24" t="s">
        <v>112</v>
      </c>
      <c r="C24">
        <v>0</v>
      </c>
      <c r="D24">
        <v>0</v>
      </c>
      <c r="E24">
        <v>0</v>
      </c>
    </row>
    <row r="25" spans="1:5" x14ac:dyDescent="0.25">
      <c r="A25" t="s">
        <v>30</v>
      </c>
      <c r="B25" t="s">
        <v>112</v>
      </c>
      <c r="C25">
        <v>0</v>
      </c>
      <c r="D25">
        <v>0</v>
      </c>
      <c r="E25">
        <v>0</v>
      </c>
    </row>
    <row r="26" spans="1:5" x14ac:dyDescent="0.25">
      <c r="A26" t="s">
        <v>31</v>
      </c>
      <c r="B26" t="s">
        <v>112</v>
      </c>
      <c r="C26">
        <v>0</v>
      </c>
      <c r="D26">
        <v>0</v>
      </c>
      <c r="E26">
        <v>0</v>
      </c>
    </row>
    <row r="27" spans="1:5" x14ac:dyDescent="0.25">
      <c r="A27" t="s">
        <v>32</v>
      </c>
      <c r="B27" t="s">
        <v>112</v>
      </c>
      <c r="C27">
        <v>0</v>
      </c>
      <c r="D27">
        <v>0</v>
      </c>
      <c r="E27">
        <v>0</v>
      </c>
    </row>
    <row r="28" spans="1:5" x14ac:dyDescent="0.25">
      <c r="A28" t="s">
        <v>33</v>
      </c>
      <c r="B28" t="s">
        <v>112</v>
      </c>
      <c r="C28">
        <v>0</v>
      </c>
      <c r="D28">
        <v>0</v>
      </c>
      <c r="E28">
        <v>0</v>
      </c>
    </row>
    <row r="29" spans="1:5" x14ac:dyDescent="0.25">
      <c r="A29" t="s">
        <v>34</v>
      </c>
      <c r="B29" t="s">
        <v>112</v>
      </c>
      <c r="C29">
        <v>0</v>
      </c>
      <c r="D29">
        <v>0</v>
      </c>
      <c r="E29">
        <v>0</v>
      </c>
    </row>
    <row r="30" spans="1:5" x14ac:dyDescent="0.25">
      <c r="A30" t="s">
        <v>35</v>
      </c>
      <c r="B30" t="s">
        <v>112</v>
      </c>
      <c r="C30">
        <v>0</v>
      </c>
      <c r="D30">
        <v>0</v>
      </c>
      <c r="E30">
        <v>0</v>
      </c>
    </row>
    <row r="31" spans="1:5" x14ac:dyDescent="0.25">
      <c r="A31" t="s">
        <v>36</v>
      </c>
      <c r="B31" t="s">
        <v>112</v>
      </c>
      <c r="C31">
        <v>0</v>
      </c>
      <c r="D31">
        <v>0</v>
      </c>
      <c r="E31">
        <v>0</v>
      </c>
    </row>
    <row r="32" spans="1:5" x14ac:dyDescent="0.25">
      <c r="A32" t="s">
        <v>37</v>
      </c>
      <c r="B32" t="s">
        <v>112</v>
      </c>
      <c r="C32">
        <v>0</v>
      </c>
      <c r="D32">
        <v>0</v>
      </c>
      <c r="E32">
        <v>0</v>
      </c>
    </row>
    <row r="33" spans="1:5" x14ac:dyDescent="0.25">
      <c r="A33" t="s">
        <v>38</v>
      </c>
      <c r="B33" t="s">
        <v>112</v>
      </c>
      <c r="C33">
        <v>0</v>
      </c>
      <c r="D33">
        <v>0</v>
      </c>
      <c r="E33">
        <v>0</v>
      </c>
    </row>
    <row r="34" spans="1:5" x14ac:dyDescent="0.25">
      <c r="A34" t="s">
        <v>39</v>
      </c>
      <c r="B34" t="s">
        <v>112</v>
      </c>
      <c r="C34">
        <v>0</v>
      </c>
      <c r="D34">
        <v>0</v>
      </c>
      <c r="E34">
        <v>0</v>
      </c>
    </row>
    <row r="35" spans="1:5" x14ac:dyDescent="0.25">
      <c r="A35" t="s">
        <v>40</v>
      </c>
      <c r="B35" t="s">
        <v>112</v>
      </c>
      <c r="C35">
        <v>0</v>
      </c>
      <c r="D35">
        <v>0</v>
      </c>
      <c r="E35">
        <v>0</v>
      </c>
    </row>
    <row r="36" spans="1:5" x14ac:dyDescent="0.25">
      <c r="A36" t="s">
        <v>41</v>
      </c>
      <c r="B36" t="s">
        <v>112</v>
      </c>
      <c r="C36">
        <v>0</v>
      </c>
      <c r="D36">
        <v>0</v>
      </c>
      <c r="E36">
        <v>0</v>
      </c>
    </row>
    <row r="37" spans="1:5" x14ac:dyDescent="0.25">
      <c r="A37" t="s">
        <v>42</v>
      </c>
      <c r="B37" t="s">
        <v>112</v>
      </c>
      <c r="C37">
        <v>0</v>
      </c>
      <c r="D37">
        <v>0</v>
      </c>
      <c r="E37">
        <v>0</v>
      </c>
    </row>
    <row r="38" spans="1:5" x14ac:dyDescent="0.25">
      <c r="A38" t="s">
        <v>43</v>
      </c>
      <c r="B38" t="s">
        <v>112</v>
      </c>
      <c r="C38">
        <v>0</v>
      </c>
      <c r="D38">
        <v>0</v>
      </c>
      <c r="E38">
        <v>0</v>
      </c>
    </row>
    <row r="39" spans="1:5" x14ac:dyDescent="0.25">
      <c r="A39" t="s">
        <v>44</v>
      </c>
      <c r="B39" t="s">
        <v>112</v>
      </c>
      <c r="C39">
        <v>0</v>
      </c>
      <c r="D39">
        <v>0</v>
      </c>
      <c r="E39">
        <v>0</v>
      </c>
    </row>
    <row r="40" spans="1:5" x14ac:dyDescent="0.25">
      <c r="A40" t="s">
        <v>45</v>
      </c>
      <c r="B40" t="s">
        <v>112</v>
      </c>
      <c r="C40">
        <v>0</v>
      </c>
      <c r="D40">
        <v>0</v>
      </c>
      <c r="E40">
        <v>0</v>
      </c>
    </row>
    <row r="41" spans="1:5" x14ac:dyDescent="0.25">
      <c r="A41" t="s">
        <v>46</v>
      </c>
      <c r="B41" t="s">
        <v>112</v>
      </c>
      <c r="C41">
        <v>0</v>
      </c>
      <c r="D41">
        <v>0</v>
      </c>
      <c r="E41">
        <v>0</v>
      </c>
    </row>
    <row r="42" spans="1:5" x14ac:dyDescent="0.25">
      <c r="A42" t="s">
        <v>47</v>
      </c>
      <c r="B42" t="s">
        <v>112</v>
      </c>
      <c r="C42">
        <v>0</v>
      </c>
      <c r="D42">
        <v>0</v>
      </c>
      <c r="E42">
        <v>0</v>
      </c>
    </row>
    <row r="43" spans="1:5" x14ac:dyDescent="0.25">
      <c r="A43" t="s">
        <v>48</v>
      </c>
      <c r="B43" t="s">
        <v>112</v>
      </c>
      <c r="C43">
        <v>0</v>
      </c>
      <c r="D43">
        <v>0</v>
      </c>
      <c r="E43">
        <v>0</v>
      </c>
    </row>
    <row r="44" spans="1:5" x14ac:dyDescent="0.25">
      <c r="A44" t="s">
        <v>49</v>
      </c>
      <c r="B44" t="s">
        <v>112</v>
      </c>
      <c r="C44">
        <v>0</v>
      </c>
      <c r="D44">
        <v>0</v>
      </c>
      <c r="E44">
        <v>0</v>
      </c>
    </row>
    <row r="45" spans="1:5" x14ac:dyDescent="0.25">
      <c r="A45" t="s">
        <v>50</v>
      </c>
      <c r="B45" t="s">
        <v>112</v>
      </c>
      <c r="C45">
        <v>0</v>
      </c>
      <c r="D45">
        <v>0</v>
      </c>
      <c r="E45">
        <v>0</v>
      </c>
    </row>
    <row r="46" spans="1:5" x14ac:dyDescent="0.25">
      <c r="A46" t="s">
        <v>51</v>
      </c>
      <c r="B46" t="s">
        <v>112</v>
      </c>
      <c r="C46">
        <v>0</v>
      </c>
      <c r="D46">
        <v>0</v>
      </c>
      <c r="E46">
        <v>0</v>
      </c>
    </row>
    <row r="47" spans="1:5" x14ac:dyDescent="0.25">
      <c r="A47" t="s">
        <v>52</v>
      </c>
      <c r="B47" t="s">
        <v>112</v>
      </c>
      <c r="C47">
        <v>0</v>
      </c>
      <c r="D47">
        <v>0</v>
      </c>
      <c r="E47">
        <v>0</v>
      </c>
    </row>
    <row r="48" spans="1:5" x14ac:dyDescent="0.25">
      <c r="A48" t="s">
        <v>53</v>
      </c>
      <c r="B48" t="s">
        <v>112</v>
      </c>
      <c r="C48">
        <v>0</v>
      </c>
      <c r="D48">
        <v>0</v>
      </c>
      <c r="E48">
        <v>0</v>
      </c>
    </row>
    <row r="49" spans="1:5" x14ac:dyDescent="0.25">
      <c r="A49" t="s">
        <v>54</v>
      </c>
      <c r="B49" t="s">
        <v>112</v>
      </c>
      <c r="C49">
        <v>0</v>
      </c>
      <c r="D49">
        <v>0</v>
      </c>
      <c r="E49">
        <v>0</v>
      </c>
    </row>
    <row r="50" spans="1:5" x14ac:dyDescent="0.25">
      <c r="A50" t="s">
        <v>55</v>
      </c>
      <c r="B50" t="s">
        <v>112</v>
      </c>
      <c r="C50">
        <v>0</v>
      </c>
      <c r="D50">
        <v>0</v>
      </c>
      <c r="E50">
        <v>0</v>
      </c>
    </row>
    <row r="51" spans="1:5" x14ac:dyDescent="0.25">
      <c r="A51" t="s">
        <v>56</v>
      </c>
      <c r="B51" t="s">
        <v>112</v>
      </c>
      <c r="C51">
        <v>0</v>
      </c>
      <c r="D51">
        <v>0</v>
      </c>
      <c r="E51">
        <v>0</v>
      </c>
    </row>
    <row r="52" spans="1:5" x14ac:dyDescent="0.25">
      <c r="A52" t="s">
        <v>57</v>
      </c>
      <c r="B52" t="s">
        <v>112</v>
      </c>
      <c r="C52">
        <v>0</v>
      </c>
      <c r="D52">
        <v>0</v>
      </c>
      <c r="E52">
        <v>0</v>
      </c>
    </row>
    <row r="53" spans="1:5" x14ac:dyDescent="0.25">
      <c r="A53" t="s">
        <v>58</v>
      </c>
      <c r="B53" t="s">
        <v>112</v>
      </c>
      <c r="C53">
        <v>0</v>
      </c>
      <c r="D53">
        <v>0</v>
      </c>
      <c r="E53">
        <v>0</v>
      </c>
    </row>
    <row r="54" spans="1:5" x14ac:dyDescent="0.25">
      <c r="A54" t="s">
        <v>59</v>
      </c>
      <c r="B54" t="s">
        <v>112</v>
      </c>
      <c r="C54">
        <v>0</v>
      </c>
      <c r="D54">
        <v>0</v>
      </c>
      <c r="E54">
        <v>0</v>
      </c>
    </row>
    <row r="55" spans="1:5" x14ac:dyDescent="0.25">
      <c r="A55" t="s">
        <v>60</v>
      </c>
      <c r="B55" t="s">
        <v>112</v>
      </c>
      <c r="C55">
        <v>0</v>
      </c>
      <c r="D55">
        <v>0</v>
      </c>
      <c r="E55">
        <v>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56"/>
  <sheetViews>
    <sheetView workbookViewId="0"/>
  </sheetViews>
  <sheetFormatPr defaultRowHeight="15" x14ac:dyDescent="0.25"/>
  <sheetData>
    <row r="1" spans="1:8" x14ac:dyDescent="0.25">
      <c r="A1" s="1" t="s">
        <v>0</v>
      </c>
      <c r="B1" s="1" t="s">
        <v>1</v>
      </c>
      <c r="C1" s="1" t="s">
        <v>62</v>
      </c>
      <c r="D1" s="1" t="s">
        <v>63</v>
      </c>
      <c r="E1" s="1" t="s">
        <v>70</v>
      </c>
      <c r="F1" s="1" t="s">
        <v>71</v>
      </c>
      <c r="G1" s="1" t="s">
        <v>4</v>
      </c>
      <c r="H1" s="1" t="s">
        <v>5</v>
      </c>
    </row>
    <row r="2" spans="1:8" x14ac:dyDescent="0.25">
      <c r="A2" t="s">
        <v>6</v>
      </c>
      <c r="B2" t="s">
        <v>113</v>
      </c>
      <c r="C2">
        <v>161008.46428571429</v>
      </c>
      <c r="D2">
        <v>14891.42105263158</v>
      </c>
      <c r="E2">
        <v>32660.71428571429</v>
      </c>
      <c r="F2">
        <v>247311.11111111109</v>
      </c>
      <c r="G2">
        <v>847514.18059983279</v>
      </c>
      <c r="H2">
        <v>9.048161899066189</v>
      </c>
    </row>
    <row r="3" spans="1:8" x14ac:dyDescent="0.25">
      <c r="A3" t="s">
        <v>7</v>
      </c>
      <c r="B3" t="s">
        <v>113</v>
      </c>
      <c r="C3">
        <v>141470</v>
      </c>
      <c r="D3">
        <v>13384</v>
      </c>
      <c r="E3">
        <v>25600</v>
      </c>
      <c r="F3">
        <v>297546.66666666663</v>
      </c>
      <c r="G3">
        <v>825934.1146666666</v>
      </c>
      <c r="H3">
        <v>8.8177705559766686</v>
      </c>
    </row>
    <row r="4" spans="1:8" x14ac:dyDescent="0.25">
      <c r="A4" t="s">
        <v>8</v>
      </c>
      <c r="B4" t="s">
        <v>113</v>
      </c>
      <c r="C4">
        <v>157786.67857142861</v>
      </c>
      <c r="D4">
        <v>15029.1875</v>
      </c>
      <c r="E4">
        <v>3283.703703703703</v>
      </c>
      <c r="F4">
        <v>218127.27272727271</v>
      </c>
      <c r="G4">
        <v>807778.29146669048</v>
      </c>
      <c r="H4">
        <v>8.6239368343887435</v>
      </c>
    </row>
    <row r="5" spans="1:8" x14ac:dyDescent="0.25">
      <c r="A5" t="s">
        <v>9</v>
      </c>
      <c r="B5" t="s">
        <v>113</v>
      </c>
      <c r="C5">
        <v>150522</v>
      </c>
      <c r="D5">
        <v>15158.571428571429</v>
      </c>
      <c r="E5">
        <v>4090</v>
      </c>
      <c r="F5">
        <v>302400</v>
      </c>
      <c r="G5">
        <v>867706.19971428567</v>
      </c>
      <c r="H5">
        <v>9.2637342897102037</v>
      </c>
    </row>
    <row r="6" spans="1:8" x14ac:dyDescent="0.25">
      <c r="A6" t="s">
        <v>10</v>
      </c>
      <c r="B6" t="s">
        <v>113</v>
      </c>
      <c r="C6">
        <v>140211.70833333331</v>
      </c>
      <c r="D6">
        <v>19199.849999999999</v>
      </c>
      <c r="E6">
        <v>297.08333333333343</v>
      </c>
      <c r="F6">
        <v>236181.25</v>
      </c>
      <c r="G6">
        <v>780093.78411666665</v>
      </c>
      <c r="H6">
        <v>8.3283737508051576</v>
      </c>
    </row>
    <row r="7" spans="1:8" x14ac:dyDescent="0.25">
      <c r="A7" t="s">
        <v>11</v>
      </c>
      <c r="B7" t="s">
        <v>113</v>
      </c>
      <c r="C7">
        <v>130255.7142857143</v>
      </c>
      <c r="D7">
        <v>20500</v>
      </c>
      <c r="E7">
        <v>235.71428571428569</v>
      </c>
      <c r="F7">
        <v>138937.5</v>
      </c>
      <c r="G7">
        <v>653316.23285714281</v>
      </c>
      <c r="H7">
        <v>6.9748815789674357</v>
      </c>
    </row>
    <row r="8" spans="1:8" x14ac:dyDescent="0.25">
      <c r="A8" t="s">
        <v>12</v>
      </c>
      <c r="B8" t="s">
        <v>113</v>
      </c>
      <c r="C8">
        <v>160017.21714286509</v>
      </c>
      <c r="D8">
        <v>23670.01503759333</v>
      </c>
      <c r="E8">
        <v>705.02857142560185</v>
      </c>
      <c r="F8">
        <v>458550.89285709342</v>
      </c>
      <c r="G8">
        <v>1085292.4340853889</v>
      </c>
      <c r="H8">
        <v>11.586710731478419</v>
      </c>
    </row>
    <row r="9" spans="1:8" x14ac:dyDescent="0.25">
      <c r="A9" t="s">
        <v>13</v>
      </c>
      <c r="B9" t="s">
        <v>113</v>
      </c>
      <c r="C9">
        <v>168808.4285714291</v>
      </c>
      <c r="D9">
        <v>22585.03296703293</v>
      </c>
      <c r="E9">
        <v>685.71428571408615</v>
      </c>
      <c r="F9">
        <v>493413.71428571158</v>
      </c>
      <c r="G9">
        <v>1146448.89076923</v>
      </c>
      <c r="H9">
        <v>12.23962431559919</v>
      </c>
    </row>
    <row r="10" spans="1:8" x14ac:dyDescent="0.25">
      <c r="A10" t="s">
        <v>14</v>
      </c>
      <c r="B10" t="s">
        <v>113</v>
      </c>
      <c r="C10">
        <v>168654.64285714281</v>
      </c>
      <c r="D10">
        <v>22670</v>
      </c>
      <c r="E10">
        <v>835.71428571428578</v>
      </c>
      <c r="F10">
        <v>525260.86956521741</v>
      </c>
      <c r="G10">
        <v>1178061.386708074</v>
      </c>
      <c r="H10">
        <v>12.57712307117848</v>
      </c>
    </row>
    <row r="11" spans="1:8" x14ac:dyDescent="0.25">
      <c r="A11" t="s">
        <v>15</v>
      </c>
      <c r="B11" t="s">
        <v>113</v>
      </c>
      <c r="C11">
        <v>99038.111111111109</v>
      </c>
      <c r="D11">
        <v>15182.25</v>
      </c>
      <c r="E11">
        <v>826.66666666666674</v>
      </c>
      <c r="F11">
        <v>324007.40740740742</v>
      </c>
      <c r="G11">
        <v>713728.10618518526</v>
      </c>
      <c r="H11">
        <v>7.6198459028813268</v>
      </c>
    </row>
    <row r="12" spans="1:8" x14ac:dyDescent="0.25">
      <c r="A12" t="s">
        <v>16</v>
      </c>
      <c r="B12" t="s">
        <v>113</v>
      </c>
      <c r="C12">
        <v>117393.2142857143</v>
      </c>
      <c r="D12">
        <v>14375.71428571429</v>
      </c>
      <c r="E12">
        <v>1285.714285714286</v>
      </c>
      <c r="F12">
        <v>292285.71428571432</v>
      </c>
      <c r="G12">
        <v>741882.5842857142</v>
      </c>
      <c r="H12">
        <v>7.9204264499312904</v>
      </c>
    </row>
    <row r="13" spans="1:8" x14ac:dyDescent="0.25">
      <c r="A13" t="s">
        <v>17</v>
      </c>
      <c r="B13" t="s">
        <v>113</v>
      </c>
      <c r="C13">
        <v>61347.966666666667</v>
      </c>
      <c r="D13">
        <v>15018.20588235138</v>
      </c>
      <c r="E13">
        <v>155</v>
      </c>
      <c r="F13">
        <v>119970</v>
      </c>
      <c r="G13">
        <v>380531.53573724948</v>
      </c>
      <c r="H13">
        <v>4.062599802889487</v>
      </c>
    </row>
    <row r="14" spans="1:8" x14ac:dyDescent="0.25">
      <c r="A14" t="s">
        <v>18</v>
      </c>
      <c r="B14" t="s">
        <v>113</v>
      </c>
      <c r="C14">
        <v>82159.620689655174</v>
      </c>
      <c r="D14">
        <v>14889.79411764862</v>
      </c>
      <c r="E14">
        <v>96.206896551724142</v>
      </c>
      <c r="F14">
        <v>192306.89655172409</v>
      </c>
      <c r="G14">
        <v>523439.59608114109</v>
      </c>
      <c r="H14">
        <v>5.5883032026342381</v>
      </c>
    </row>
    <row r="15" spans="1:8" x14ac:dyDescent="0.25">
      <c r="A15" t="s">
        <v>19</v>
      </c>
      <c r="B15" t="s">
        <v>113</v>
      </c>
      <c r="C15">
        <v>89592.159999999989</v>
      </c>
      <c r="D15">
        <v>12910.24</v>
      </c>
      <c r="E15">
        <v>89.600000000000009</v>
      </c>
      <c r="F15">
        <v>256928</v>
      </c>
      <c r="G15">
        <v>606666.27839999995</v>
      </c>
      <c r="H15">
        <v>6.476841132949704</v>
      </c>
    </row>
    <row r="16" spans="1:8" x14ac:dyDescent="0.25">
      <c r="A16" t="s">
        <v>20</v>
      </c>
      <c r="B16" t="s">
        <v>113</v>
      </c>
      <c r="C16">
        <v>149173</v>
      </c>
      <c r="D16">
        <v>13357</v>
      </c>
      <c r="E16">
        <v>11380</v>
      </c>
      <c r="F16">
        <v>384500</v>
      </c>
      <c r="G16">
        <v>939063.74</v>
      </c>
      <c r="H16">
        <v>10.025555852114399</v>
      </c>
    </row>
    <row r="17" spans="1:8" x14ac:dyDescent="0.25">
      <c r="A17" t="s">
        <v>21</v>
      </c>
      <c r="B17" t="s">
        <v>113</v>
      </c>
      <c r="C17">
        <v>116645.3571428571</v>
      </c>
      <c r="D17">
        <v>13721.73913043478</v>
      </c>
      <c r="E17">
        <v>8678.5714285714275</v>
      </c>
      <c r="F17">
        <v>390807.69230769231</v>
      </c>
      <c r="G17">
        <v>835628.90336359292</v>
      </c>
      <c r="H17">
        <v>8.9212732698131987</v>
      </c>
    </row>
    <row r="18" spans="1:8" x14ac:dyDescent="0.25">
      <c r="A18" t="s">
        <v>22</v>
      </c>
      <c r="B18" t="s">
        <v>113</v>
      </c>
      <c r="C18">
        <v>117785.0740740741</v>
      </c>
      <c r="D18">
        <v>15360.5</v>
      </c>
      <c r="E18">
        <v>68.888888888888886</v>
      </c>
      <c r="F18">
        <v>265825</v>
      </c>
      <c r="G18">
        <v>720117.76762962958</v>
      </c>
      <c r="H18">
        <v>7.688062686214244</v>
      </c>
    </row>
    <row r="19" spans="1:8" x14ac:dyDescent="0.25">
      <c r="A19" t="s">
        <v>23</v>
      </c>
      <c r="B19" t="s">
        <v>113</v>
      </c>
      <c r="C19">
        <v>139765.71428571429</v>
      </c>
      <c r="D19">
        <v>17278.846153846149</v>
      </c>
      <c r="E19">
        <v>10.714285714285721</v>
      </c>
      <c r="F19">
        <v>204000</v>
      </c>
      <c r="G19">
        <v>739836.05093406595</v>
      </c>
      <c r="H19">
        <v>7.8985774171700376</v>
      </c>
    </row>
    <row r="20" spans="1:8" x14ac:dyDescent="0.25">
      <c r="A20" t="s">
        <v>24</v>
      </c>
      <c r="B20" t="s">
        <v>113</v>
      </c>
      <c r="C20">
        <v>156478</v>
      </c>
      <c r="D20">
        <v>23956.799999999999</v>
      </c>
      <c r="E20">
        <v>10</v>
      </c>
      <c r="F20">
        <v>502841.37931034481</v>
      </c>
      <c r="G20">
        <v>1118484.926910345</v>
      </c>
      <c r="H20">
        <v>11.94107772118617</v>
      </c>
    </row>
    <row r="21" spans="1:8" x14ac:dyDescent="0.25">
      <c r="A21" t="s">
        <v>25</v>
      </c>
      <c r="B21" t="s">
        <v>113</v>
      </c>
      <c r="C21">
        <v>133165.66666666669</v>
      </c>
      <c r="D21">
        <v>23800.25</v>
      </c>
      <c r="E21">
        <v>24.8</v>
      </c>
      <c r="F21">
        <v>513050</v>
      </c>
      <c r="G21">
        <v>1048617.732466667</v>
      </c>
      <c r="H21">
        <v>11.19516726773214</v>
      </c>
    </row>
    <row r="22" spans="1:8" x14ac:dyDescent="0.25">
      <c r="A22" t="s">
        <v>26</v>
      </c>
      <c r="B22" t="s">
        <v>113</v>
      </c>
      <c r="C22">
        <v>163232.14285714281</v>
      </c>
      <c r="D22">
        <v>20995.200000000001</v>
      </c>
      <c r="E22">
        <v>21010.71428571429</v>
      </c>
      <c r="F22">
        <v>627000</v>
      </c>
      <c r="G22">
        <v>1255604.7045428569</v>
      </c>
      <c r="H22">
        <v>13.4049847282699</v>
      </c>
    </row>
    <row r="23" spans="1:8" x14ac:dyDescent="0.25">
      <c r="A23" t="s">
        <v>27</v>
      </c>
      <c r="B23" t="s">
        <v>113</v>
      </c>
      <c r="C23">
        <v>155724.75862068971</v>
      </c>
      <c r="D23">
        <v>16968.481481481482</v>
      </c>
      <c r="E23">
        <v>48563.103448275862</v>
      </c>
      <c r="F23">
        <v>496221.42857142858</v>
      </c>
      <c r="G23">
        <v>1085499.326903485</v>
      </c>
      <c r="H23">
        <v>11.588919543739889</v>
      </c>
    </row>
    <row r="24" spans="1:8" x14ac:dyDescent="0.25">
      <c r="A24" t="s">
        <v>28</v>
      </c>
      <c r="B24" t="s">
        <v>113</v>
      </c>
      <c r="C24">
        <v>95392.5</v>
      </c>
      <c r="D24">
        <v>14394.78260869565</v>
      </c>
      <c r="E24">
        <v>81300</v>
      </c>
      <c r="F24">
        <v>394222.22222222219</v>
      </c>
      <c r="G24">
        <v>768897.7304830919</v>
      </c>
      <c r="H24">
        <v>8.2088433544694706</v>
      </c>
    </row>
    <row r="25" spans="1:8" x14ac:dyDescent="0.25">
      <c r="A25" t="s">
        <v>29</v>
      </c>
      <c r="B25" t="s">
        <v>113</v>
      </c>
      <c r="C25">
        <v>0</v>
      </c>
      <c r="D25">
        <v>14501.111111111109</v>
      </c>
      <c r="E25">
        <v>32733.703703703701</v>
      </c>
      <c r="F25">
        <v>81174.074074074073</v>
      </c>
      <c r="G25">
        <v>130684.5988888889</v>
      </c>
      <c r="H25">
        <v>1.3952042756668721</v>
      </c>
    </row>
    <row r="26" spans="1:8" x14ac:dyDescent="0.25">
      <c r="A26" t="s">
        <v>30</v>
      </c>
      <c r="B26" t="s">
        <v>113</v>
      </c>
      <c r="C26">
        <v>0</v>
      </c>
      <c r="D26">
        <v>14400.79166666667</v>
      </c>
      <c r="E26">
        <v>94240</v>
      </c>
      <c r="F26">
        <v>324925.92592592601</v>
      </c>
      <c r="G26">
        <v>374155.66709259257</v>
      </c>
      <c r="H26">
        <v>3.994530273122793</v>
      </c>
    </row>
    <row r="27" spans="1:8" x14ac:dyDescent="0.25">
      <c r="A27" t="s">
        <v>31</v>
      </c>
      <c r="B27" t="s">
        <v>113</v>
      </c>
      <c r="C27">
        <v>0</v>
      </c>
      <c r="D27">
        <v>14003.973259259261</v>
      </c>
      <c r="E27">
        <v>69298.399999999994</v>
      </c>
      <c r="F27">
        <v>278052</v>
      </c>
      <c r="G27">
        <v>325902.85516059259</v>
      </c>
      <c r="H27">
        <v>3.4793775306200971</v>
      </c>
    </row>
    <row r="28" spans="1:8" x14ac:dyDescent="0.25">
      <c r="A28" t="s">
        <v>32</v>
      </c>
      <c r="B28" t="s">
        <v>113</v>
      </c>
      <c r="C28">
        <v>0</v>
      </c>
      <c r="D28">
        <v>14082.357386206901</v>
      </c>
      <c r="E28">
        <v>81391.034482758623</v>
      </c>
      <c r="F28">
        <v>254753.57142857139</v>
      </c>
      <c r="G28">
        <v>302883.96586479212</v>
      </c>
      <c r="H28">
        <v>3.2336251386805608</v>
      </c>
    </row>
    <row r="29" spans="1:8" x14ac:dyDescent="0.25">
      <c r="A29" t="s">
        <v>33</v>
      </c>
      <c r="B29" t="s">
        <v>113</v>
      </c>
      <c r="C29">
        <v>0</v>
      </c>
      <c r="D29">
        <v>13084.8</v>
      </c>
      <c r="E29">
        <v>67982.142857142855</v>
      </c>
      <c r="F29">
        <v>140785.71428571429</v>
      </c>
      <c r="G29">
        <v>185499.03402857139</v>
      </c>
      <c r="H29">
        <v>1.980409685679817</v>
      </c>
    </row>
    <row r="30" spans="1:8" x14ac:dyDescent="0.25">
      <c r="A30" t="s">
        <v>34</v>
      </c>
      <c r="B30" t="s">
        <v>113</v>
      </c>
      <c r="C30">
        <v>0</v>
      </c>
      <c r="D30">
        <v>15012</v>
      </c>
      <c r="E30">
        <v>60580</v>
      </c>
      <c r="F30">
        <v>68200</v>
      </c>
      <c r="G30">
        <v>119481.524</v>
      </c>
      <c r="H30">
        <v>1.2755989195767989</v>
      </c>
    </row>
    <row r="31" spans="1:8" x14ac:dyDescent="0.25">
      <c r="A31" t="s">
        <v>35</v>
      </c>
      <c r="B31" t="s">
        <v>113</v>
      </c>
      <c r="C31">
        <v>0</v>
      </c>
      <c r="D31">
        <v>18206.78571428571</v>
      </c>
      <c r="E31">
        <v>37028.571428571428</v>
      </c>
      <c r="F31">
        <v>314571.42857142858</v>
      </c>
      <c r="G31">
        <v>376730.01</v>
      </c>
      <c r="H31">
        <v>4.0220142632944356</v>
      </c>
    </row>
    <row r="32" spans="1:8" x14ac:dyDescent="0.25">
      <c r="A32" t="s">
        <v>36</v>
      </c>
      <c r="B32" t="s">
        <v>113</v>
      </c>
      <c r="C32">
        <v>0</v>
      </c>
      <c r="D32">
        <v>22537</v>
      </c>
      <c r="E32">
        <v>0</v>
      </c>
      <c r="F32">
        <v>0</v>
      </c>
      <c r="G32">
        <v>76896.243999999992</v>
      </c>
      <c r="H32">
        <v>0.82095342009459027</v>
      </c>
    </row>
    <row r="33" spans="1:8" x14ac:dyDescent="0.25">
      <c r="A33" t="s">
        <v>37</v>
      </c>
      <c r="B33" t="s">
        <v>113</v>
      </c>
      <c r="C33">
        <v>0</v>
      </c>
      <c r="D33">
        <v>19811.137931034478</v>
      </c>
      <c r="E33">
        <v>37107</v>
      </c>
      <c r="F33">
        <v>550936.96</v>
      </c>
      <c r="G33">
        <v>618569.66962068959</v>
      </c>
      <c r="H33">
        <v>6.603923149248824</v>
      </c>
    </row>
    <row r="34" spans="1:8" x14ac:dyDescent="0.25">
      <c r="A34" t="s">
        <v>38</v>
      </c>
      <c r="B34" t="s">
        <v>113</v>
      </c>
      <c r="C34">
        <v>0</v>
      </c>
      <c r="D34">
        <v>18025.71428571429</v>
      </c>
      <c r="E34">
        <v>41270</v>
      </c>
      <c r="F34">
        <v>611307.69230769237</v>
      </c>
      <c r="G34">
        <v>672852.69945054955</v>
      </c>
      <c r="H34">
        <v>7.1834552131545744</v>
      </c>
    </row>
    <row r="35" spans="1:8" x14ac:dyDescent="0.25">
      <c r="A35" t="s">
        <v>39</v>
      </c>
      <c r="B35" t="s">
        <v>113</v>
      </c>
      <c r="C35">
        <v>0</v>
      </c>
      <c r="D35">
        <v>16396</v>
      </c>
      <c r="E35">
        <v>51960</v>
      </c>
      <c r="F35">
        <v>273704</v>
      </c>
      <c r="G35">
        <v>329699.11200000002</v>
      </c>
      <c r="H35">
        <v>3.5199068188369438</v>
      </c>
    </row>
    <row r="36" spans="1:8" x14ac:dyDescent="0.25">
      <c r="A36" t="s">
        <v>40</v>
      </c>
      <c r="B36" t="s">
        <v>113</v>
      </c>
      <c r="C36">
        <v>0</v>
      </c>
      <c r="D36">
        <v>15852.63157894737</v>
      </c>
      <c r="E36">
        <v>52607.142857142862</v>
      </c>
      <c r="F36">
        <v>163071.42857142861</v>
      </c>
      <c r="G36">
        <v>217213.21466165411</v>
      </c>
      <c r="H36">
        <v>2.3189940391136061</v>
      </c>
    </row>
    <row r="37" spans="1:8" x14ac:dyDescent="0.25">
      <c r="A37" t="s">
        <v>41</v>
      </c>
      <c r="B37" t="s">
        <v>113</v>
      </c>
      <c r="C37">
        <v>0</v>
      </c>
      <c r="D37">
        <v>13958</v>
      </c>
      <c r="E37">
        <v>102420</v>
      </c>
      <c r="F37">
        <v>113704</v>
      </c>
      <c r="G37">
        <v>161431.11600000001</v>
      </c>
      <c r="H37">
        <v>1.72345773858456</v>
      </c>
    </row>
    <row r="38" spans="1:8" x14ac:dyDescent="0.25">
      <c r="A38" t="s">
        <v>42</v>
      </c>
      <c r="B38" t="s">
        <v>113</v>
      </c>
      <c r="C38">
        <v>0</v>
      </c>
      <c r="D38">
        <v>13527</v>
      </c>
      <c r="E38">
        <v>111330</v>
      </c>
      <c r="F38">
        <v>178896</v>
      </c>
      <c r="G38">
        <v>225161.454</v>
      </c>
      <c r="H38">
        <v>2.4038503848740751</v>
      </c>
    </row>
    <row r="39" spans="1:8" x14ac:dyDescent="0.25">
      <c r="A39" t="s">
        <v>43</v>
      </c>
      <c r="B39" t="s">
        <v>113</v>
      </c>
      <c r="C39">
        <v>0</v>
      </c>
      <c r="D39">
        <v>11861.92</v>
      </c>
      <c r="E39">
        <v>111935.3846153846</v>
      </c>
      <c r="F39">
        <v>216900.92307692309</v>
      </c>
      <c r="G39">
        <v>257485.72950153839</v>
      </c>
      <c r="H39">
        <v>2.7489481834748459</v>
      </c>
    </row>
    <row r="40" spans="1:8" x14ac:dyDescent="0.25">
      <c r="A40" t="s">
        <v>44</v>
      </c>
      <c r="B40" t="s">
        <v>113</v>
      </c>
      <c r="C40">
        <v>0</v>
      </c>
      <c r="D40">
        <v>13938.24137931035</v>
      </c>
      <c r="E40">
        <v>93491.724137931029</v>
      </c>
      <c r="F40">
        <v>264564.68965517241</v>
      </c>
      <c r="G40">
        <v>312215.46096551721</v>
      </c>
      <c r="H40">
        <v>3.333249287000942</v>
      </c>
    </row>
    <row r="41" spans="1:8" x14ac:dyDescent="0.25">
      <c r="A41" t="s">
        <v>45</v>
      </c>
      <c r="B41" t="s">
        <v>113</v>
      </c>
      <c r="C41">
        <v>0</v>
      </c>
      <c r="D41">
        <v>9947</v>
      </c>
      <c r="E41">
        <v>61250</v>
      </c>
      <c r="F41">
        <v>233600</v>
      </c>
      <c r="G41">
        <v>267600.41399999999</v>
      </c>
      <c r="H41">
        <v>2.8569337546841469</v>
      </c>
    </row>
    <row r="42" spans="1:8" x14ac:dyDescent="0.25">
      <c r="A42" t="s">
        <v>46</v>
      </c>
      <c r="B42" t="s">
        <v>113</v>
      </c>
      <c r="C42">
        <v>0</v>
      </c>
      <c r="D42">
        <v>9348.1034482758623</v>
      </c>
      <c r="E42">
        <v>48630</v>
      </c>
      <c r="F42">
        <v>219200</v>
      </c>
      <c r="G42">
        <v>251144.35896551731</v>
      </c>
      <c r="H42">
        <v>2.68124695960709</v>
      </c>
    </row>
    <row r="43" spans="1:8" x14ac:dyDescent="0.25">
      <c r="A43" t="s">
        <v>47</v>
      </c>
      <c r="B43" t="s">
        <v>113</v>
      </c>
      <c r="C43">
        <v>0</v>
      </c>
      <c r="D43">
        <v>12354</v>
      </c>
      <c r="E43">
        <v>38870</v>
      </c>
      <c r="F43">
        <v>239696</v>
      </c>
      <c r="G43">
        <v>281886.71799999999</v>
      </c>
      <c r="H43">
        <v>3.0094560304055862</v>
      </c>
    </row>
    <row r="44" spans="1:8" x14ac:dyDescent="0.25">
      <c r="A44" t="s">
        <v>48</v>
      </c>
      <c r="B44" t="s">
        <v>113</v>
      </c>
      <c r="C44">
        <v>0</v>
      </c>
      <c r="D44">
        <v>13450</v>
      </c>
      <c r="E44">
        <v>42250</v>
      </c>
      <c r="F44">
        <v>241104</v>
      </c>
      <c r="G44">
        <v>287037.65000000002</v>
      </c>
      <c r="H44">
        <v>3.0644479912882869</v>
      </c>
    </row>
    <row r="45" spans="1:8" x14ac:dyDescent="0.25">
      <c r="A45" t="s">
        <v>49</v>
      </c>
      <c r="B45" t="s">
        <v>113</v>
      </c>
      <c r="C45">
        <v>0</v>
      </c>
      <c r="D45">
        <v>13627</v>
      </c>
      <c r="E45">
        <v>36120</v>
      </c>
      <c r="F45">
        <v>572000</v>
      </c>
      <c r="G45">
        <v>618531.44400000002</v>
      </c>
      <c r="H45">
        <v>6.6035150479891529</v>
      </c>
    </row>
    <row r="46" spans="1:8" x14ac:dyDescent="0.25">
      <c r="A46" t="s">
        <v>50</v>
      </c>
      <c r="B46" t="s">
        <v>113</v>
      </c>
      <c r="C46">
        <v>0</v>
      </c>
      <c r="D46">
        <v>12053</v>
      </c>
      <c r="E46">
        <v>36720</v>
      </c>
      <c r="F46">
        <v>808941.17647058819</v>
      </c>
      <c r="G46">
        <v>850102.73247058818</v>
      </c>
      <c r="H46">
        <v>9.0757975858155824</v>
      </c>
    </row>
    <row r="47" spans="1:8" x14ac:dyDescent="0.25">
      <c r="A47" t="s">
        <v>51</v>
      </c>
      <c r="B47" t="s">
        <v>113</v>
      </c>
      <c r="C47">
        <v>0</v>
      </c>
      <c r="D47">
        <v>10722.678571428571</v>
      </c>
      <c r="E47">
        <v>42833.448275862072</v>
      </c>
      <c r="F47">
        <v>513999.07692307688</v>
      </c>
      <c r="G47">
        <v>550627.68965706707</v>
      </c>
      <c r="H47">
        <v>5.8785665138956844</v>
      </c>
    </row>
    <row r="48" spans="1:8" x14ac:dyDescent="0.25">
      <c r="A48" t="s">
        <v>52</v>
      </c>
      <c r="B48" t="s">
        <v>113</v>
      </c>
      <c r="C48">
        <v>0</v>
      </c>
      <c r="D48">
        <v>8582</v>
      </c>
      <c r="E48">
        <v>88570</v>
      </c>
      <c r="F48">
        <v>405496</v>
      </c>
      <c r="G48">
        <v>434866.35399999999</v>
      </c>
      <c r="H48">
        <v>4.6426847662463837</v>
      </c>
    </row>
    <row r="49" spans="1:8" x14ac:dyDescent="0.25">
      <c r="A49" t="s">
        <v>53</v>
      </c>
      <c r="B49" t="s">
        <v>113</v>
      </c>
      <c r="C49">
        <v>0</v>
      </c>
      <c r="D49">
        <v>8118.9999999999991</v>
      </c>
      <c r="E49">
        <v>68200</v>
      </c>
      <c r="F49">
        <v>180833.33333333331</v>
      </c>
      <c r="G49">
        <v>208603.56133333329</v>
      </c>
      <c r="H49">
        <v>2.2270763591588638</v>
      </c>
    </row>
    <row r="50" spans="1:8" x14ac:dyDescent="0.25">
      <c r="A50" t="s">
        <v>54</v>
      </c>
      <c r="B50" t="s">
        <v>113</v>
      </c>
      <c r="C50">
        <v>0</v>
      </c>
      <c r="D50">
        <v>8256.3333333333321</v>
      </c>
      <c r="E50">
        <v>107047.89473684211</v>
      </c>
      <c r="F50">
        <v>245222.39999999999</v>
      </c>
      <c r="G50">
        <v>273500.05722807022</v>
      </c>
      <c r="H50">
        <v>2.9199190454276338</v>
      </c>
    </row>
    <row r="51" spans="1:8" x14ac:dyDescent="0.25">
      <c r="A51" t="s">
        <v>55</v>
      </c>
      <c r="B51" t="s">
        <v>113</v>
      </c>
      <c r="C51">
        <v>0</v>
      </c>
      <c r="D51">
        <v>7238</v>
      </c>
      <c r="E51">
        <v>138912.30769230769</v>
      </c>
      <c r="F51">
        <v>389696</v>
      </c>
      <c r="G51">
        <v>414530.96830769232</v>
      </c>
      <c r="H51">
        <v>4.4255817770153021</v>
      </c>
    </row>
    <row r="52" spans="1:8" x14ac:dyDescent="0.25">
      <c r="A52" t="s">
        <v>56</v>
      </c>
      <c r="B52" t="s">
        <v>113</v>
      </c>
      <c r="C52">
        <v>0</v>
      </c>
      <c r="D52">
        <v>8077.7142857142853</v>
      </c>
      <c r="E52">
        <v>108371.724137931</v>
      </c>
      <c r="F52">
        <v>383442.20689655171</v>
      </c>
      <c r="G52">
        <v>411111.73976354679</v>
      </c>
      <c r="H52">
        <v>4.3890776875905786</v>
      </c>
    </row>
    <row r="53" spans="1:8" x14ac:dyDescent="0.25">
      <c r="A53" t="s">
        <v>57</v>
      </c>
      <c r="B53" t="s">
        <v>113</v>
      </c>
      <c r="C53">
        <v>0</v>
      </c>
      <c r="D53">
        <v>8869.6153846153848</v>
      </c>
      <c r="E53">
        <v>79176.923076923078</v>
      </c>
      <c r="F53">
        <v>342000</v>
      </c>
      <c r="G53">
        <v>372342.30461538461</v>
      </c>
      <c r="H53">
        <v>3.975170600268874</v>
      </c>
    </row>
    <row r="54" spans="1:8" x14ac:dyDescent="0.25">
      <c r="A54" t="s">
        <v>58</v>
      </c>
      <c r="B54" t="s">
        <v>113</v>
      </c>
      <c r="C54">
        <v>0</v>
      </c>
      <c r="D54">
        <v>10065.37931034483</v>
      </c>
      <c r="E54">
        <v>22127.586206896551</v>
      </c>
      <c r="F54">
        <v>165159.44827586209</v>
      </c>
      <c r="G54">
        <v>199524.65006896551</v>
      </c>
      <c r="H54">
        <v>2.130148825829433</v>
      </c>
    </row>
    <row r="55" spans="1:8" x14ac:dyDescent="0.25">
      <c r="A55" t="s">
        <v>59</v>
      </c>
      <c r="B55" t="s">
        <v>113</v>
      </c>
      <c r="C55">
        <v>0</v>
      </c>
      <c r="D55">
        <v>11514.28571428571</v>
      </c>
      <c r="E55">
        <v>1060.714285714286</v>
      </c>
      <c r="F55">
        <v>546829.09090909094</v>
      </c>
      <c r="G55">
        <v>586116.89448051946</v>
      </c>
      <c r="H55">
        <v>6.2574534732672067</v>
      </c>
    </row>
    <row r="56" spans="1:8" x14ac:dyDescent="0.25">
      <c r="A56" t="s">
        <v>60</v>
      </c>
      <c r="B56" t="s">
        <v>113</v>
      </c>
      <c r="C56">
        <v>0</v>
      </c>
      <c r="D56">
        <v>13443.66666666667</v>
      </c>
      <c r="E56">
        <v>620</v>
      </c>
      <c r="F56">
        <v>927933.33333333326</v>
      </c>
      <c r="G56">
        <v>973803.74399999995</v>
      </c>
      <c r="H56">
        <v>10.396444254646781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56"/>
  <sheetViews>
    <sheetView workbookViewId="0"/>
  </sheetViews>
  <sheetFormatPr defaultRowHeight="15" x14ac:dyDescent="0.25"/>
  <sheetData>
    <row r="1" spans="1:6" x14ac:dyDescent="0.25">
      <c r="A1" s="1" t="s">
        <v>0</v>
      </c>
      <c r="B1" s="1" t="s">
        <v>1</v>
      </c>
      <c r="C1" s="1" t="s">
        <v>2</v>
      </c>
      <c r="D1" s="1" t="s">
        <v>3</v>
      </c>
      <c r="E1" s="1" t="s">
        <v>4</v>
      </c>
      <c r="F1" s="1" t="s">
        <v>5</v>
      </c>
    </row>
    <row r="2" spans="1:6" x14ac:dyDescent="0.25">
      <c r="A2" t="s">
        <v>6</v>
      </c>
      <c r="B2" t="s">
        <v>114</v>
      </c>
      <c r="C2">
        <v>868465</v>
      </c>
      <c r="D2">
        <v>36743.857142857138</v>
      </c>
      <c r="E2">
        <v>792165450.04057145</v>
      </c>
      <c r="F2">
        <v>7727.1618369691996</v>
      </c>
    </row>
    <row r="3" spans="1:6" x14ac:dyDescent="0.25">
      <c r="A3" t="s">
        <v>7</v>
      </c>
      <c r="B3" t="s">
        <v>114</v>
      </c>
      <c r="C3">
        <v>649410</v>
      </c>
      <c r="D3">
        <v>30406</v>
      </c>
      <c r="E3">
        <v>592365665.27199996</v>
      </c>
      <c r="F3">
        <v>5778.2188834242124</v>
      </c>
    </row>
    <row r="4" spans="1:6" x14ac:dyDescent="0.25">
      <c r="A4" t="s">
        <v>8</v>
      </c>
      <c r="B4" t="s">
        <v>114</v>
      </c>
      <c r="C4">
        <v>697588.57142857136</v>
      </c>
      <c r="D4">
        <v>33804.392857142862</v>
      </c>
      <c r="E4">
        <v>636316117.73128569</v>
      </c>
      <c r="F4">
        <v>6206.9326817141127</v>
      </c>
    </row>
    <row r="5" spans="1:6" x14ac:dyDescent="0.25">
      <c r="A5" t="s">
        <v>9</v>
      </c>
      <c r="B5" t="s">
        <v>114</v>
      </c>
      <c r="C5">
        <v>587640</v>
      </c>
      <c r="D5">
        <v>32829</v>
      </c>
      <c r="E5">
        <v>536039692.54799998</v>
      </c>
      <c r="F5">
        <v>5228.7883233805123</v>
      </c>
    </row>
    <row r="6" spans="1:6" x14ac:dyDescent="0.25">
      <c r="A6" t="s">
        <v>10</v>
      </c>
      <c r="B6" t="s">
        <v>114</v>
      </c>
      <c r="C6">
        <v>154935.86206896551</v>
      </c>
      <c r="D6">
        <v>41135.807692307702</v>
      </c>
      <c r="E6">
        <v>141441861.58274269</v>
      </c>
      <c r="F6">
        <v>1379.691773878895</v>
      </c>
    </row>
    <row r="7" spans="1:6" x14ac:dyDescent="0.25">
      <c r="A7" t="s">
        <v>11</v>
      </c>
      <c r="B7" t="s">
        <v>114</v>
      </c>
      <c r="C7">
        <v>86239.285714285725</v>
      </c>
      <c r="D7">
        <v>49351.428571428572</v>
      </c>
      <c r="E7">
        <v>78818615.645714298</v>
      </c>
      <c r="F7">
        <v>768.83458983109438</v>
      </c>
    </row>
    <row r="8" spans="1:6" x14ac:dyDescent="0.25">
      <c r="A8" t="s">
        <v>12</v>
      </c>
      <c r="B8" t="s">
        <v>114</v>
      </c>
      <c r="C8">
        <v>25370</v>
      </c>
      <c r="D8">
        <v>51924.807453422603</v>
      </c>
      <c r="E8">
        <v>23314607.44303108</v>
      </c>
      <c r="F8">
        <v>227.42186606154169</v>
      </c>
    </row>
    <row r="9" spans="1:6" x14ac:dyDescent="0.25">
      <c r="A9" t="s">
        <v>13</v>
      </c>
      <c r="B9" t="s">
        <v>114</v>
      </c>
      <c r="C9">
        <v>0</v>
      </c>
      <c r="D9">
        <v>50670.11083743885</v>
      </c>
      <c r="E9">
        <v>172886.41817734129</v>
      </c>
      <c r="F9">
        <v>1.686417064265842</v>
      </c>
    </row>
    <row r="10" spans="1:6" x14ac:dyDescent="0.25">
      <c r="A10" t="s">
        <v>14</v>
      </c>
      <c r="B10" t="s">
        <v>114</v>
      </c>
      <c r="C10">
        <v>0</v>
      </c>
      <c r="D10">
        <v>40278.888888888891</v>
      </c>
      <c r="E10">
        <v>137431.5688888889</v>
      </c>
      <c r="F10">
        <v>1.340573455025887</v>
      </c>
    </row>
    <row r="11" spans="1:6" x14ac:dyDescent="0.25">
      <c r="A11" t="s">
        <v>15</v>
      </c>
      <c r="B11" t="s">
        <v>114</v>
      </c>
      <c r="C11">
        <v>119650.8148148148</v>
      </c>
      <c r="D11">
        <v>35314.8125</v>
      </c>
      <c r="E11">
        <v>109242037.2513611</v>
      </c>
      <c r="F11">
        <v>1065.599239651581</v>
      </c>
    </row>
    <row r="12" spans="1:6" x14ac:dyDescent="0.25">
      <c r="A12" t="s">
        <v>16</v>
      </c>
      <c r="B12" t="s">
        <v>114</v>
      </c>
      <c r="C12">
        <v>482365.71428571432</v>
      </c>
      <c r="D12">
        <v>32923.636363636368</v>
      </c>
      <c r="E12">
        <v>440029866.87584418</v>
      </c>
      <c r="F12">
        <v>4292.2624235574986</v>
      </c>
    </row>
    <row r="13" spans="1:6" x14ac:dyDescent="0.25">
      <c r="A13" t="s">
        <v>17</v>
      </c>
      <c r="B13" t="s">
        <v>114</v>
      </c>
      <c r="C13">
        <v>330902.26666666672</v>
      </c>
      <c r="D13">
        <v>35280.583333333328</v>
      </c>
      <c r="E13">
        <v>301903244.55033332</v>
      </c>
      <c r="F13">
        <v>2944.9090838625139</v>
      </c>
    </row>
    <row r="14" spans="1:6" x14ac:dyDescent="0.25">
      <c r="A14" t="s">
        <v>18</v>
      </c>
      <c r="B14" t="s">
        <v>114</v>
      </c>
      <c r="C14">
        <v>516517.57142857142</v>
      </c>
      <c r="D14">
        <v>42015.333333333328</v>
      </c>
      <c r="E14">
        <v>471207381.46019042</v>
      </c>
      <c r="F14">
        <v>4596.3828580644231</v>
      </c>
    </row>
    <row r="15" spans="1:6" x14ac:dyDescent="0.25">
      <c r="A15" t="s">
        <v>19</v>
      </c>
      <c r="B15" t="s">
        <v>114</v>
      </c>
      <c r="C15">
        <v>548455.04</v>
      </c>
      <c r="D15">
        <v>37486.75</v>
      </c>
      <c r="E15">
        <v>500318901.27100003</v>
      </c>
      <c r="F15">
        <v>4880.3505883999733</v>
      </c>
    </row>
    <row r="16" spans="1:6" x14ac:dyDescent="0.25">
      <c r="A16" t="s">
        <v>20</v>
      </c>
      <c r="B16" t="s">
        <v>114</v>
      </c>
      <c r="C16">
        <v>743772</v>
      </c>
      <c r="D16">
        <v>35874</v>
      </c>
      <c r="E16">
        <v>678442466.08800006</v>
      </c>
      <c r="F16">
        <v>6617.8532934830328</v>
      </c>
    </row>
    <row r="17" spans="1:6" x14ac:dyDescent="0.25">
      <c r="A17" t="s">
        <v>21</v>
      </c>
      <c r="B17" t="s">
        <v>114</v>
      </c>
      <c r="C17">
        <v>376458.46153846162</v>
      </c>
      <c r="D17">
        <v>32340</v>
      </c>
      <c r="E17">
        <v>343440461.00307691</v>
      </c>
      <c r="F17">
        <v>3350.0830204071221</v>
      </c>
    </row>
    <row r="18" spans="1:6" x14ac:dyDescent="0.25">
      <c r="A18" t="s">
        <v>22</v>
      </c>
      <c r="B18" t="s">
        <v>114</v>
      </c>
      <c r="C18">
        <v>216825.48148148149</v>
      </c>
      <c r="D18">
        <v>31265.360000000001</v>
      </c>
      <c r="E18">
        <v>197851516.51943111</v>
      </c>
      <c r="F18">
        <v>1929.9386103712659</v>
      </c>
    </row>
    <row r="19" spans="1:6" x14ac:dyDescent="0.25">
      <c r="A19" t="s">
        <v>23</v>
      </c>
      <c r="B19" t="s">
        <v>114</v>
      </c>
      <c r="C19">
        <v>58740</v>
      </c>
      <c r="D19">
        <v>42494.444444444453</v>
      </c>
      <c r="E19">
        <v>53715871.044444442</v>
      </c>
      <c r="F19">
        <v>523.97037607854736</v>
      </c>
    </row>
    <row r="20" spans="1:6" x14ac:dyDescent="0.25">
      <c r="A20" t="s">
        <v>24</v>
      </c>
      <c r="B20" t="s">
        <v>114</v>
      </c>
      <c r="C20">
        <v>22692</v>
      </c>
      <c r="D20">
        <v>56675.75</v>
      </c>
      <c r="E20">
        <v>20888481.659000002</v>
      </c>
      <c r="F20">
        <v>203.75627124281829</v>
      </c>
    </row>
    <row r="21" spans="1:6" x14ac:dyDescent="0.25">
      <c r="A21" t="s">
        <v>25</v>
      </c>
      <c r="B21" t="s">
        <v>114</v>
      </c>
      <c r="C21">
        <v>12990.24</v>
      </c>
      <c r="D21">
        <v>54012.333333333328</v>
      </c>
      <c r="E21">
        <v>12031388.961333331</v>
      </c>
      <c r="F21">
        <v>117.3599399254107</v>
      </c>
    </row>
    <row r="22" spans="1:6" x14ac:dyDescent="0.25">
      <c r="A22" t="s">
        <v>26</v>
      </c>
      <c r="B22" t="s">
        <v>114</v>
      </c>
      <c r="C22">
        <v>17134.28571428571</v>
      </c>
      <c r="D22">
        <v>47188.846153846163</v>
      </c>
      <c r="E22">
        <v>15787476.914505489</v>
      </c>
      <c r="F22">
        <v>153.99862378440159</v>
      </c>
    </row>
    <row r="23" spans="1:6" x14ac:dyDescent="0.25">
      <c r="A23" t="s">
        <v>27</v>
      </c>
      <c r="B23" t="s">
        <v>114</v>
      </c>
      <c r="C23">
        <v>211035.1724137931</v>
      </c>
      <c r="D23">
        <v>37386</v>
      </c>
      <c r="E23">
        <v>192591638.2733793</v>
      </c>
      <c r="F23">
        <v>1878.6312345599199</v>
      </c>
    </row>
    <row r="24" spans="1:6" x14ac:dyDescent="0.25">
      <c r="A24" t="s">
        <v>28</v>
      </c>
      <c r="B24" t="s">
        <v>114</v>
      </c>
      <c r="C24">
        <v>548065.7142857142</v>
      </c>
      <c r="D24">
        <v>37664.400000000001</v>
      </c>
      <c r="E24">
        <v>499964442.36137128</v>
      </c>
      <c r="F24">
        <v>4876.893026145628</v>
      </c>
    </row>
    <row r="25" spans="1:6" x14ac:dyDescent="0.25">
      <c r="A25" t="s">
        <v>29</v>
      </c>
      <c r="B25" t="s">
        <v>114</v>
      </c>
      <c r="C25">
        <v>232435.70370370371</v>
      </c>
      <c r="D25">
        <v>40282.777777777766</v>
      </c>
      <c r="E25">
        <v>212118806.61555561</v>
      </c>
      <c r="F25">
        <v>2069.1086026274229</v>
      </c>
    </row>
    <row r="26" spans="1:6" x14ac:dyDescent="0.25">
      <c r="A26" t="s">
        <v>30</v>
      </c>
      <c r="B26" t="s">
        <v>114</v>
      </c>
      <c r="C26">
        <v>700313.51724137936</v>
      </c>
      <c r="D26">
        <v>38452.629629629628</v>
      </c>
      <c r="E26">
        <v>638817128.09643435</v>
      </c>
      <c r="F26">
        <v>6231.3287366625473</v>
      </c>
    </row>
    <row r="27" spans="1:6" x14ac:dyDescent="0.25">
      <c r="A27" t="s">
        <v>31</v>
      </c>
      <c r="B27" t="s">
        <v>114</v>
      </c>
      <c r="C27">
        <v>539038.07999999996</v>
      </c>
      <c r="D27">
        <v>35946.352941176468</v>
      </c>
      <c r="E27">
        <v>491725377.91623533</v>
      </c>
      <c r="F27">
        <v>4796.5252388992594</v>
      </c>
    </row>
    <row r="28" spans="1:6" x14ac:dyDescent="0.25">
      <c r="A28" t="s">
        <v>32</v>
      </c>
      <c r="B28" t="s">
        <v>114</v>
      </c>
      <c r="C28">
        <v>531498.20689655177</v>
      </c>
      <c r="D28">
        <v>33021.413793103449</v>
      </c>
      <c r="E28">
        <v>484839033.75351733</v>
      </c>
      <c r="F28">
        <v>4729.3525342481471</v>
      </c>
    </row>
    <row r="29" spans="1:6" x14ac:dyDescent="0.25">
      <c r="A29" t="s">
        <v>33</v>
      </c>
      <c r="B29" t="s">
        <v>114</v>
      </c>
      <c r="C29">
        <v>300034.28571428568</v>
      </c>
      <c r="D29">
        <v>23843.333333333339</v>
      </c>
      <c r="E29">
        <v>273712622.02476192</v>
      </c>
      <c r="F29">
        <v>2669.9242274428811</v>
      </c>
    </row>
    <row r="30" spans="1:6" x14ac:dyDescent="0.25">
      <c r="A30" t="s">
        <v>34</v>
      </c>
      <c r="B30" t="s">
        <v>114</v>
      </c>
      <c r="C30">
        <v>105704</v>
      </c>
      <c r="D30">
        <v>27040</v>
      </c>
      <c r="E30">
        <v>96494308.480000004</v>
      </c>
      <c r="F30">
        <v>941.25177755884397</v>
      </c>
    </row>
    <row r="31" spans="1:6" x14ac:dyDescent="0.25">
      <c r="A31" t="s">
        <v>35</v>
      </c>
      <c r="B31" t="s">
        <v>114</v>
      </c>
      <c r="C31">
        <v>3330</v>
      </c>
      <c r="D31">
        <v>38269.28571428571</v>
      </c>
      <c r="E31">
        <v>3167534.8028571429</v>
      </c>
      <c r="F31">
        <v>30.89765407549131</v>
      </c>
    </row>
    <row r="32" spans="1:6" x14ac:dyDescent="0.25">
      <c r="A32" t="s">
        <v>36</v>
      </c>
      <c r="B32" t="s">
        <v>114</v>
      </c>
      <c r="C32">
        <v>0</v>
      </c>
    </row>
    <row r="33" spans="1:6" x14ac:dyDescent="0.25">
      <c r="A33" t="s">
        <v>37</v>
      </c>
      <c r="B33" t="s">
        <v>114</v>
      </c>
      <c r="C33">
        <v>0</v>
      </c>
      <c r="D33">
        <v>46435.78571428571</v>
      </c>
      <c r="E33">
        <v>158438.90085714281</v>
      </c>
      <c r="F33">
        <v>1.5454890492029889</v>
      </c>
    </row>
    <row r="34" spans="1:6" x14ac:dyDescent="0.25">
      <c r="A34" t="s">
        <v>38</v>
      </c>
      <c r="B34" t="s">
        <v>114</v>
      </c>
      <c r="C34">
        <v>0</v>
      </c>
      <c r="D34">
        <v>32167</v>
      </c>
      <c r="E34">
        <v>109753.804</v>
      </c>
      <c r="F34">
        <v>1.070591258035253</v>
      </c>
    </row>
    <row r="35" spans="1:6" x14ac:dyDescent="0.25">
      <c r="A35" t="s">
        <v>39</v>
      </c>
      <c r="B35" t="s">
        <v>114</v>
      </c>
      <c r="C35">
        <v>170740</v>
      </c>
      <c r="D35">
        <v>34171</v>
      </c>
      <c r="E35">
        <v>155831471.45199999</v>
      </c>
      <c r="F35">
        <v>1520.054931884468</v>
      </c>
    </row>
    <row r="36" spans="1:6" x14ac:dyDescent="0.25">
      <c r="A36" t="s">
        <v>40</v>
      </c>
      <c r="B36" t="s">
        <v>114</v>
      </c>
      <c r="C36">
        <v>345462.8571428571</v>
      </c>
      <c r="D36">
        <v>33448.42105263158</v>
      </c>
      <c r="E36">
        <v>315176251.72691733</v>
      </c>
      <c r="F36">
        <v>3074.380363519389</v>
      </c>
    </row>
    <row r="37" spans="1:6" x14ac:dyDescent="0.25">
      <c r="A37" t="s">
        <v>41</v>
      </c>
      <c r="B37" t="s">
        <v>114</v>
      </c>
      <c r="C37">
        <v>740120</v>
      </c>
      <c r="D37">
        <v>36296</v>
      </c>
      <c r="E37">
        <v>675113281.95200002</v>
      </c>
      <c r="F37">
        <v>6585.3788342616344</v>
      </c>
    </row>
    <row r="38" spans="1:6" x14ac:dyDescent="0.25">
      <c r="A38" t="s">
        <v>42</v>
      </c>
      <c r="B38" t="s">
        <v>114</v>
      </c>
      <c r="C38">
        <v>800108</v>
      </c>
      <c r="D38">
        <v>38827</v>
      </c>
      <c r="E38">
        <v>729830973.72399998</v>
      </c>
      <c r="F38">
        <v>7119.1214503350666</v>
      </c>
    </row>
    <row r="39" spans="1:6" x14ac:dyDescent="0.25">
      <c r="A39" t="s">
        <v>43</v>
      </c>
      <c r="B39" t="s">
        <v>114</v>
      </c>
      <c r="C39">
        <v>921212.92307692312</v>
      </c>
      <c r="D39">
        <v>35949.760000000002</v>
      </c>
      <c r="E39">
        <v>840268846.42727387</v>
      </c>
      <c r="F39">
        <v>8196.3854426804719</v>
      </c>
    </row>
    <row r="40" spans="1:6" x14ac:dyDescent="0.25">
      <c r="A40" t="s">
        <v>44</v>
      </c>
      <c r="B40" t="s">
        <v>114</v>
      </c>
      <c r="C40">
        <v>506510.06896551728</v>
      </c>
      <c r="D40">
        <v>31564.413793103449</v>
      </c>
      <c r="E40">
        <v>462044880.67641377</v>
      </c>
      <c r="F40">
        <v>4507.00742975715</v>
      </c>
    </row>
    <row r="41" spans="1:6" x14ac:dyDescent="0.25">
      <c r="A41" t="s">
        <v>45</v>
      </c>
      <c r="B41" t="s">
        <v>114</v>
      </c>
      <c r="C41">
        <v>316272</v>
      </c>
      <c r="D41">
        <v>26345</v>
      </c>
      <c r="E41">
        <v>288529953.13999999</v>
      </c>
      <c r="F41">
        <v>2814.4595836788039</v>
      </c>
    </row>
    <row r="42" spans="1:6" x14ac:dyDescent="0.25">
      <c r="A42" t="s">
        <v>46</v>
      </c>
      <c r="B42" t="s">
        <v>114</v>
      </c>
      <c r="C42">
        <v>209928</v>
      </c>
      <c r="D42">
        <v>28482</v>
      </c>
      <c r="E42">
        <v>191551516.58399999</v>
      </c>
      <c r="F42">
        <v>1868.485388608718</v>
      </c>
    </row>
    <row r="43" spans="1:6" x14ac:dyDescent="0.25">
      <c r="A43" t="s">
        <v>47</v>
      </c>
      <c r="B43" t="s">
        <v>114</v>
      </c>
      <c r="C43">
        <v>77872</v>
      </c>
      <c r="D43">
        <v>45628</v>
      </c>
      <c r="E43">
        <v>71174946.736000001</v>
      </c>
      <c r="F43">
        <v>694.27457627515435</v>
      </c>
    </row>
    <row r="44" spans="1:6" x14ac:dyDescent="0.25">
      <c r="A44" t="s">
        <v>48</v>
      </c>
      <c r="B44" t="s">
        <v>114</v>
      </c>
      <c r="C44">
        <v>42808</v>
      </c>
      <c r="D44">
        <v>47305</v>
      </c>
      <c r="E44">
        <v>39202300.659999996</v>
      </c>
      <c r="F44">
        <v>382.39804773842383</v>
      </c>
    </row>
    <row r="45" spans="1:6" x14ac:dyDescent="0.25">
      <c r="A45" t="s">
        <v>49</v>
      </c>
      <c r="B45" t="s">
        <v>114</v>
      </c>
      <c r="C45">
        <v>25992</v>
      </c>
      <c r="D45">
        <v>50966.384615384617</v>
      </c>
      <c r="E45">
        <v>23878601.304307692</v>
      </c>
      <c r="F45">
        <v>232.92333275756889</v>
      </c>
    </row>
    <row r="46" spans="1:6" x14ac:dyDescent="0.25">
      <c r="A46" t="s">
        <v>50</v>
      </c>
      <c r="B46" t="s">
        <v>114</v>
      </c>
      <c r="C46">
        <v>62959.999999999993</v>
      </c>
      <c r="D46">
        <v>45866</v>
      </c>
      <c r="E46">
        <v>57576014.792000003</v>
      </c>
      <c r="F46">
        <v>561.62407007618242</v>
      </c>
    </row>
    <row r="47" spans="1:6" x14ac:dyDescent="0.25">
      <c r="A47" t="s">
        <v>51</v>
      </c>
      <c r="B47" t="s">
        <v>114</v>
      </c>
      <c r="C47">
        <v>224281.79310344829</v>
      </c>
      <c r="D47">
        <v>38453.28571428571</v>
      </c>
      <c r="E47">
        <v>204676197.92120191</v>
      </c>
      <c r="F47">
        <v>1996.5098268697091</v>
      </c>
    </row>
    <row r="48" spans="1:6" x14ac:dyDescent="0.25">
      <c r="A48" t="s">
        <v>52</v>
      </c>
      <c r="B48" t="s">
        <v>114</v>
      </c>
      <c r="C48">
        <v>521919.99999999988</v>
      </c>
      <c r="D48">
        <v>29179</v>
      </c>
      <c r="E48">
        <v>476090598.74800003</v>
      </c>
      <c r="F48">
        <v>4644.0161021879294</v>
      </c>
    </row>
    <row r="49" spans="1:6" x14ac:dyDescent="0.25">
      <c r="A49" t="s">
        <v>53</v>
      </c>
      <c r="B49" t="s">
        <v>114</v>
      </c>
      <c r="C49">
        <v>441117.6</v>
      </c>
      <c r="D49">
        <v>29380.61904761905</v>
      </c>
      <c r="E49">
        <v>402399497.87219048</v>
      </c>
      <c r="F49">
        <v>3925.1977513211518</v>
      </c>
    </row>
    <row r="50" spans="1:6" x14ac:dyDescent="0.25">
      <c r="A50" t="s">
        <v>54</v>
      </c>
      <c r="B50" t="s">
        <v>114</v>
      </c>
      <c r="C50">
        <v>733453.79999999993</v>
      </c>
      <c r="D50">
        <v>33183.28571428571</v>
      </c>
      <c r="E50">
        <v>669023086.97085702</v>
      </c>
      <c r="F50">
        <v>6525.9721506760543</v>
      </c>
    </row>
    <row r="51" spans="1:6" x14ac:dyDescent="0.25">
      <c r="A51" t="s">
        <v>55</v>
      </c>
      <c r="B51" t="s">
        <v>114</v>
      </c>
      <c r="C51">
        <v>860952</v>
      </c>
      <c r="D51">
        <v>28170</v>
      </c>
      <c r="E51">
        <v>785284340.03999996</v>
      </c>
      <c r="F51">
        <v>7660.0401888467277</v>
      </c>
    </row>
    <row r="52" spans="1:6" x14ac:dyDescent="0.25">
      <c r="A52" t="s">
        <v>56</v>
      </c>
      <c r="B52" t="s">
        <v>114</v>
      </c>
      <c r="C52">
        <v>583142.06896551722</v>
      </c>
      <c r="D52">
        <v>32243.321428571431</v>
      </c>
      <c r="E52">
        <v>531935581.10926598</v>
      </c>
      <c r="F52">
        <v>5188.7548514808868</v>
      </c>
    </row>
    <row r="53" spans="1:6" x14ac:dyDescent="0.25">
      <c r="A53" t="s">
        <v>57</v>
      </c>
      <c r="B53" t="s">
        <v>114</v>
      </c>
      <c r="C53">
        <v>663770.76923076925</v>
      </c>
      <c r="D53">
        <v>31160.76923076923</v>
      </c>
      <c r="E53">
        <v>605465262.08307695</v>
      </c>
      <c r="F53">
        <v>5905.9986351832094</v>
      </c>
    </row>
    <row r="54" spans="1:6" x14ac:dyDescent="0.25">
      <c r="A54" t="s">
        <v>58</v>
      </c>
      <c r="B54" t="s">
        <v>114</v>
      </c>
      <c r="C54">
        <v>376027.86206896551</v>
      </c>
      <c r="D54">
        <v>43763.962962962964</v>
      </c>
      <c r="E54">
        <v>343086732.84852618</v>
      </c>
      <c r="F54">
        <v>3346.6325862883832</v>
      </c>
    </row>
    <row r="55" spans="1:6" x14ac:dyDescent="0.25">
      <c r="A55" t="s">
        <v>59</v>
      </c>
      <c r="B55" t="s">
        <v>114</v>
      </c>
      <c r="C55">
        <v>0</v>
      </c>
      <c r="D55">
        <v>45609.599999999999</v>
      </c>
      <c r="E55">
        <v>155619.9552</v>
      </c>
      <c r="F55">
        <v>1.517991700888633</v>
      </c>
    </row>
    <row r="56" spans="1:6" x14ac:dyDescent="0.25">
      <c r="A56" t="s">
        <v>60</v>
      </c>
      <c r="B56" t="s">
        <v>114</v>
      </c>
      <c r="C56">
        <v>0</v>
      </c>
      <c r="D56">
        <v>47006.333333333328</v>
      </c>
      <c r="E56">
        <v>160385.6093333333</v>
      </c>
      <c r="F56">
        <v>1.5644781776030641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6"/>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115</v>
      </c>
      <c r="C2">
        <v>4948.9285714285716</v>
      </c>
      <c r="D2">
        <v>16885.744285714289</v>
      </c>
      <c r="E2">
        <v>1.31141226201571</v>
      </c>
    </row>
    <row r="3" spans="1:5" x14ac:dyDescent="0.25">
      <c r="A3" t="s">
        <v>7</v>
      </c>
      <c r="B3" t="s">
        <v>115</v>
      </c>
      <c r="C3">
        <v>4421</v>
      </c>
      <c r="D3">
        <v>15084.451999999999</v>
      </c>
      <c r="E3">
        <v>1.1715169307238269</v>
      </c>
    </row>
    <row r="4" spans="1:5" x14ac:dyDescent="0.25">
      <c r="A4" t="s">
        <v>8</v>
      </c>
      <c r="B4" t="s">
        <v>115</v>
      </c>
      <c r="C4">
        <v>5045.25</v>
      </c>
      <c r="D4">
        <v>17214.393</v>
      </c>
      <c r="E4">
        <v>1.336936393289841</v>
      </c>
    </row>
    <row r="5" spans="1:5" x14ac:dyDescent="0.25">
      <c r="A5" t="s">
        <v>9</v>
      </c>
      <c r="B5" t="s">
        <v>115</v>
      </c>
      <c r="C5">
        <v>4737</v>
      </c>
      <c r="D5">
        <v>16162.644</v>
      </c>
      <c r="E5">
        <v>1.255253494874184</v>
      </c>
    </row>
    <row r="6" spans="1:5" x14ac:dyDescent="0.25">
      <c r="A6" t="s">
        <v>10</v>
      </c>
      <c r="B6" t="s">
        <v>115</v>
      </c>
      <c r="C6">
        <v>4006.4827586206902</v>
      </c>
      <c r="D6">
        <v>13670.11917241379</v>
      </c>
      <c r="E6">
        <v>1.0616743687801951</v>
      </c>
    </row>
    <row r="7" spans="1:5" x14ac:dyDescent="0.25">
      <c r="A7" t="s">
        <v>11</v>
      </c>
      <c r="B7" t="s">
        <v>115</v>
      </c>
      <c r="C7">
        <v>3992.1428571428569</v>
      </c>
      <c r="D7">
        <v>13621.19142857143</v>
      </c>
      <c r="E7">
        <v>1.0578744508054849</v>
      </c>
    </row>
    <row r="8" spans="1:5" x14ac:dyDescent="0.25">
      <c r="A8" t="s">
        <v>12</v>
      </c>
      <c r="B8" t="s">
        <v>115</v>
      </c>
      <c r="C8">
        <v>6165.1428571429569</v>
      </c>
      <c r="D8">
        <v>21035.46742857177</v>
      </c>
      <c r="E8">
        <v>1.633695823902747</v>
      </c>
    </row>
    <row r="9" spans="1:5" x14ac:dyDescent="0.25">
      <c r="A9" t="s">
        <v>13</v>
      </c>
      <c r="B9" t="s">
        <v>115</v>
      </c>
      <c r="C9">
        <v>6545.9285714285797</v>
      </c>
      <c r="D9">
        <v>22334.70828571431</v>
      </c>
      <c r="E9">
        <v>1.7345998979274859</v>
      </c>
    </row>
    <row r="10" spans="1:5" x14ac:dyDescent="0.25">
      <c r="A10" t="s">
        <v>14</v>
      </c>
      <c r="B10" t="s">
        <v>115</v>
      </c>
      <c r="C10">
        <v>5702.4000000000005</v>
      </c>
      <c r="D10">
        <v>19456.588800000001</v>
      </c>
      <c r="E10">
        <v>1.511073998136067</v>
      </c>
    </row>
    <row r="11" spans="1:5" x14ac:dyDescent="0.25">
      <c r="A11" t="s">
        <v>15</v>
      </c>
      <c r="B11" t="s">
        <v>115</v>
      </c>
      <c r="C11">
        <v>2826.7407407407409</v>
      </c>
      <c r="D11">
        <v>9644.8394074074076</v>
      </c>
      <c r="E11">
        <v>0.74905556130843487</v>
      </c>
    </row>
    <row r="12" spans="1:5" x14ac:dyDescent="0.25">
      <c r="A12" t="s">
        <v>16</v>
      </c>
      <c r="B12" t="s">
        <v>115</v>
      </c>
      <c r="C12">
        <v>3598.9285714285711</v>
      </c>
      <c r="D12">
        <v>12279.544285714281</v>
      </c>
      <c r="E12">
        <v>0.95367694048728524</v>
      </c>
    </row>
    <row r="13" spans="1:5" x14ac:dyDescent="0.25">
      <c r="A13" t="s">
        <v>17</v>
      </c>
      <c r="B13" t="s">
        <v>115</v>
      </c>
      <c r="C13">
        <v>4798.176470587845</v>
      </c>
      <c r="D13">
        <v>16371.378117645731</v>
      </c>
      <c r="E13">
        <v>1.2714645944117531</v>
      </c>
    </row>
    <row r="14" spans="1:5" x14ac:dyDescent="0.25">
      <c r="A14" t="s">
        <v>18</v>
      </c>
      <c r="B14" t="s">
        <v>115</v>
      </c>
      <c r="C14">
        <v>5083.0962566848611</v>
      </c>
      <c r="D14">
        <v>17343.524427808741</v>
      </c>
      <c r="E14">
        <v>1.3469652398111791</v>
      </c>
    </row>
    <row r="15" spans="1:5" x14ac:dyDescent="0.25">
      <c r="A15" t="s">
        <v>19</v>
      </c>
      <c r="B15" t="s">
        <v>115</v>
      </c>
      <c r="C15">
        <v>6820.4945454545696</v>
      </c>
      <c r="D15">
        <v>23271.527389090988</v>
      </c>
      <c r="E15">
        <v>1.8073568957044881</v>
      </c>
    </row>
    <row r="16" spans="1:5" x14ac:dyDescent="0.25">
      <c r="A16" t="s">
        <v>20</v>
      </c>
      <c r="B16" t="s">
        <v>115</v>
      </c>
      <c r="C16">
        <v>6161.25</v>
      </c>
      <c r="D16">
        <v>21022.185000000001</v>
      </c>
      <c r="E16">
        <v>1.6326642590866729</v>
      </c>
    </row>
    <row r="17" spans="1:5" x14ac:dyDescent="0.25">
      <c r="A17" t="s">
        <v>21</v>
      </c>
      <c r="B17" t="s">
        <v>115</v>
      </c>
      <c r="C17">
        <v>3505.3846153846148</v>
      </c>
      <c r="D17">
        <v>11960.372307692311</v>
      </c>
      <c r="E17">
        <v>0.92888880923363681</v>
      </c>
    </row>
    <row r="18" spans="1:5" x14ac:dyDescent="0.25">
      <c r="A18" t="s">
        <v>22</v>
      </c>
      <c r="B18" t="s">
        <v>115</v>
      </c>
      <c r="C18">
        <v>3253.8518518518522</v>
      </c>
      <c r="D18">
        <v>11102.14251851852</v>
      </c>
      <c r="E18">
        <v>0.86223536179858018</v>
      </c>
    </row>
    <row r="19" spans="1:5" x14ac:dyDescent="0.25">
      <c r="A19" t="s">
        <v>23</v>
      </c>
      <c r="B19" t="s">
        <v>115</v>
      </c>
      <c r="C19">
        <v>4682.1428571428578</v>
      </c>
      <c r="D19">
        <v>15975.471428571431</v>
      </c>
      <c r="E19">
        <v>1.2407169484755689</v>
      </c>
    </row>
    <row r="20" spans="1:5" x14ac:dyDescent="0.25">
      <c r="A20" t="s">
        <v>24</v>
      </c>
      <c r="B20" t="s">
        <v>115</v>
      </c>
      <c r="C20">
        <v>7467</v>
      </c>
      <c r="D20">
        <v>25477.403999999999</v>
      </c>
      <c r="E20">
        <v>1.9786738117427769</v>
      </c>
    </row>
    <row r="21" spans="1:5" x14ac:dyDescent="0.25">
      <c r="A21" t="s">
        <v>25</v>
      </c>
      <c r="B21" t="s">
        <v>115</v>
      </c>
      <c r="C21">
        <v>4730.5999999999995</v>
      </c>
      <c r="D21">
        <v>16140.807199999999</v>
      </c>
      <c r="E21">
        <v>1.2535575644610131</v>
      </c>
    </row>
    <row r="22" spans="1:5" x14ac:dyDescent="0.25">
      <c r="A22" t="s">
        <v>26</v>
      </c>
      <c r="B22" t="s">
        <v>115</v>
      </c>
      <c r="C22">
        <v>2509.2857142857142</v>
      </c>
      <c r="D22">
        <v>8561.6828571428559</v>
      </c>
      <c r="E22">
        <v>0.66493343096791369</v>
      </c>
    </row>
    <row r="23" spans="1:5" x14ac:dyDescent="0.25">
      <c r="A23" t="s">
        <v>27</v>
      </c>
      <c r="B23" t="s">
        <v>115</v>
      </c>
      <c r="C23">
        <v>1579.9310344827591</v>
      </c>
      <c r="D23">
        <v>5390.7246896551724</v>
      </c>
      <c r="E23">
        <v>0.41866454563957528</v>
      </c>
    </row>
    <row r="24" spans="1:5" x14ac:dyDescent="0.25">
      <c r="A24" t="s">
        <v>28</v>
      </c>
      <c r="B24" t="s">
        <v>115</v>
      </c>
      <c r="C24">
        <v>1931.785714285714</v>
      </c>
      <c r="D24">
        <v>6591.2528571428566</v>
      </c>
      <c r="E24">
        <v>0.51190221009186521</v>
      </c>
    </row>
    <row r="25" spans="1:5" x14ac:dyDescent="0.25">
      <c r="A25" t="s">
        <v>29</v>
      </c>
      <c r="B25" t="s">
        <v>115</v>
      </c>
      <c r="C25">
        <v>662.48148148148152</v>
      </c>
      <c r="D25">
        <v>2260.3868148148149</v>
      </c>
      <c r="E25">
        <v>0.17555038946992971</v>
      </c>
    </row>
    <row r="26" spans="1:5" x14ac:dyDescent="0.25">
      <c r="A26" t="s">
        <v>30</v>
      </c>
      <c r="B26" t="s">
        <v>115</v>
      </c>
      <c r="C26">
        <v>2421.2068965517242</v>
      </c>
      <c r="D26">
        <v>8261.1579310344823</v>
      </c>
      <c r="E26">
        <v>0.64159350194427478</v>
      </c>
    </row>
    <row r="27" spans="1:5" x14ac:dyDescent="0.25">
      <c r="A27" t="s">
        <v>31</v>
      </c>
      <c r="B27" t="s">
        <v>115</v>
      </c>
      <c r="C27">
        <v>2050.88</v>
      </c>
      <c r="D27">
        <v>6997.6025600000003</v>
      </c>
      <c r="E27">
        <v>0.54346090090090093</v>
      </c>
    </row>
    <row r="28" spans="1:5" x14ac:dyDescent="0.25">
      <c r="A28" t="s">
        <v>32</v>
      </c>
      <c r="B28" t="s">
        <v>115</v>
      </c>
      <c r="C28">
        <v>1933.7586206896549</v>
      </c>
      <c r="D28">
        <v>6597.9844137931032</v>
      </c>
      <c r="E28">
        <v>0.51242500883761288</v>
      </c>
    </row>
    <row r="29" spans="1:5" x14ac:dyDescent="0.25">
      <c r="A29" t="s">
        <v>33</v>
      </c>
      <c r="B29" t="s">
        <v>115</v>
      </c>
      <c r="C29">
        <v>1287.8571428571429</v>
      </c>
      <c r="D29">
        <v>4394.1685714285713</v>
      </c>
      <c r="E29">
        <v>0.34126814006124351</v>
      </c>
    </row>
    <row r="30" spans="1:5" x14ac:dyDescent="0.25">
      <c r="A30" t="s">
        <v>34</v>
      </c>
      <c r="B30" t="s">
        <v>115</v>
      </c>
      <c r="C30">
        <v>1346</v>
      </c>
      <c r="D30">
        <v>4592.5519999999997</v>
      </c>
      <c r="E30">
        <v>0.35667536502019259</v>
      </c>
    </row>
    <row r="31" spans="1:5" x14ac:dyDescent="0.25">
      <c r="A31" t="s">
        <v>35</v>
      </c>
      <c r="B31" t="s">
        <v>115</v>
      </c>
      <c r="C31">
        <v>1826.785714285714</v>
      </c>
      <c r="D31">
        <v>6232.9928571428572</v>
      </c>
      <c r="E31">
        <v>0.48407835175076558</v>
      </c>
    </row>
    <row r="32" spans="1:5" x14ac:dyDescent="0.25">
      <c r="A32" t="s">
        <v>36</v>
      </c>
      <c r="B32" t="s">
        <v>115</v>
      </c>
      <c r="C32">
        <v>1891</v>
      </c>
      <c r="D32">
        <v>6452.0919999999996</v>
      </c>
      <c r="E32">
        <v>0.50109443926685304</v>
      </c>
    </row>
    <row r="33" spans="1:5" x14ac:dyDescent="0.25">
      <c r="A33" t="s">
        <v>37</v>
      </c>
      <c r="B33" t="s">
        <v>115</v>
      </c>
      <c r="C33">
        <v>2101.5862068965521</v>
      </c>
      <c r="D33">
        <v>7170.6121379310343</v>
      </c>
      <c r="E33">
        <v>0.55689749440284519</v>
      </c>
    </row>
    <row r="34" spans="1:5" x14ac:dyDescent="0.25">
      <c r="A34" t="s">
        <v>38</v>
      </c>
      <c r="B34" t="s">
        <v>115</v>
      </c>
      <c r="C34">
        <v>1791</v>
      </c>
      <c r="D34">
        <v>6110.8919999999998</v>
      </c>
      <c r="E34">
        <v>0.47459552656104381</v>
      </c>
    </row>
    <row r="35" spans="1:5" x14ac:dyDescent="0.25">
      <c r="A35" t="s">
        <v>39</v>
      </c>
      <c r="B35" t="s">
        <v>115</v>
      </c>
      <c r="C35">
        <v>1621.6206896551721</v>
      </c>
      <c r="D35">
        <v>5532.969793103448</v>
      </c>
      <c r="E35">
        <v>0.42971185097106618</v>
      </c>
    </row>
    <row r="36" spans="1:5" x14ac:dyDescent="0.25">
      <c r="A36" t="s">
        <v>40</v>
      </c>
      <c r="B36" t="s">
        <v>115</v>
      </c>
      <c r="C36">
        <v>1037.1428571428571</v>
      </c>
      <c r="D36">
        <v>3538.7314285714278</v>
      </c>
      <c r="E36">
        <v>0.27483158034882171</v>
      </c>
    </row>
    <row r="37" spans="1:5" x14ac:dyDescent="0.25">
      <c r="A37" t="s">
        <v>41</v>
      </c>
      <c r="B37" t="s">
        <v>115</v>
      </c>
      <c r="C37">
        <v>2019</v>
      </c>
      <c r="D37">
        <v>6888.8280000000004</v>
      </c>
      <c r="E37">
        <v>0.53501304753028889</v>
      </c>
    </row>
    <row r="38" spans="1:5" x14ac:dyDescent="0.25">
      <c r="A38" t="s">
        <v>42</v>
      </c>
      <c r="B38" t="s">
        <v>115</v>
      </c>
      <c r="C38">
        <v>2323</v>
      </c>
      <c r="D38">
        <v>7926.076</v>
      </c>
      <c r="E38">
        <v>0.61556974215594906</v>
      </c>
    </row>
    <row r="39" spans="1:5" x14ac:dyDescent="0.25">
      <c r="A39" t="s">
        <v>43</v>
      </c>
      <c r="B39" t="s">
        <v>115</v>
      </c>
      <c r="C39">
        <v>1506.615384615385</v>
      </c>
      <c r="D39">
        <v>5140.5716923076916</v>
      </c>
      <c r="E39">
        <v>0.39923669558152308</v>
      </c>
    </row>
    <row r="40" spans="1:5" x14ac:dyDescent="0.25">
      <c r="A40" t="s">
        <v>44</v>
      </c>
      <c r="B40" t="s">
        <v>115</v>
      </c>
      <c r="C40">
        <v>1638.724137931034</v>
      </c>
      <c r="D40">
        <v>5591.3267586206894</v>
      </c>
      <c r="E40">
        <v>0.4342440787993701</v>
      </c>
    </row>
    <row r="41" spans="1:5" x14ac:dyDescent="0.25">
      <c r="A41" t="s">
        <v>45</v>
      </c>
      <c r="B41" t="s">
        <v>115</v>
      </c>
      <c r="C41">
        <v>1425</v>
      </c>
      <c r="D41">
        <v>4862.0999999999995</v>
      </c>
      <c r="E41">
        <v>0.37760950605778187</v>
      </c>
    </row>
    <row r="42" spans="1:5" x14ac:dyDescent="0.25">
      <c r="A42" t="s">
        <v>46</v>
      </c>
      <c r="B42" t="s">
        <v>115</v>
      </c>
      <c r="C42">
        <v>1094</v>
      </c>
      <c r="D42">
        <v>3732.7280000000001</v>
      </c>
      <c r="E42">
        <v>0.28989810500155327</v>
      </c>
    </row>
    <row r="43" spans="1:5" x14ac:dyDescent="0.25">
      <c r="A43" t="s">
        <v>47</v>
      </c>
      <c r="B43" t="s">
        <v>115</v>
      </c>
      <c r="C43">
        <v>763</v>
      </c>
      <c r="D43">
        <v>2603.3560000000002</v>
      </c>
      <c r="E43">
        <v>0.20218670394532459</v>
      </c>
    </row>
    <row r="44" spans="1:5" x14ac:dyDescent="0.25">
      <c r="A44" t="s">
        <v>48</v>
      </c>
      <c r="B44" t="s">
        <v>115</v>
      </c>
      <c r="C44">
        <v>916</v>
      </c>
      <c r="D44">
        <v>3125.3919999999998</v>
      </c>
      <c r="E44">
        <v>0.24273004038521279</v>
      </c>
    </row>
    <row r="45" spans="1:5" x14ac:dyDescent="0.25">
      <c r="A45" t="s">
        <v>49</v>
      </c>
      <c r="B45" t="s">
        <v>115</v>
      </c>
      <c r="C45">
        <v>1145</v>
      </c>
      <c r="D45">
        <v>3906.74</v>
      </c>
      <c r="E45">
        <v>0.303412550481516</v>
      </c>
    </row>
    <row r="46" spans="1:5" x14ac:dyDescent="0.25">
      <c r="A46" t="s">
        <v>50</v>
      </c>
      <c r="B46" t="s">
        <v>115</v>
      </c>
      <c r="C46">
        <v>931</v>
      </c>
      <c r="D46">
        <v>3176.5720000000001</v>
      </c>
      <c r="E46">
        <v>0.2467048772910842</v>
      </c>
    </row>
    <row r="47" spans="1:5" x14ac:dyDescent="0.25">
      <c r="A47" t="s">
        <v>51</v>
      </c>
      <c r="B47" t="s">
        <v>115</v>
      </c>
      <c r="C47">
        <v>828.44827586206895</v>
      </c>
      <c r="D47">
        <v>2826.6655172413789</v>
      </c>
      <c r="E47">
        <v>0.21952978543347151</v>
      </c>
    </row>
    <row r="48" spans="1:5" x14ac:dyDescent="0.25">
      <c r="A48" t="s">
        <v>52</v>
      </c>
      <c r="B48" t="s">
        <v>115</v>
      </c>
      <c r="C48">
        <v>799</v>
      </c>
      <c r="D48">
        <v>2726.1880000000001</v>
      </c>
      <c r="E48">
        <v>0.21172631251941601</v>
      </c>
    </row>
    <row r="49" spans="1:5" x14ac:dyDescent="0.25">
      <c r="A49" t="s">
        <v>53</v>
      </c>
      <c r="B49" t="s">
        <v>115</v>
      </c>
      <c r="C49">
        <v>918</v>
      </c>
      <c r="D49">
        <v>3132.2159999999999</v>
      </c>
      <c r="E49">
        <v>0.243260018639329</v>
      </c>
    </row>
    <row r="50" spans="1:5" x14ac:dyDescent="0.25">
      <c r="A50" t="s">
        <v>54</v>
      </c>
      <c r="B50" t="s">
        <v>115</v>
      </c>
      <c r="C50">
        <v>649.52380952380952</v>
      </c>
      <c r="D50">
        <v>2216.175238095238</v>
      </c>
      <c r="E50">
        <v>0.1721167472891611</v>
      </c>
    </row>
    <row r="51" spans="1:5" x14ac:dyDescent="0.25">
      <c r="A51" t="s">
        <v>55</v>
      </c>
      <c r="B51" t="s">
        <v>115</v>
      </c>
      <c r="C51">
        <v>763</v>
      </c>
      <c r="D51">
        <v>2603.3560000000002</v>
      </c>
      <c r="E51">
        <v>0.20218670394532459</v>
      </c>
    </row>
    <row r="52" spans="1:5" x14ac:dyDescent="0.25">
      <c r="A52" t="s">
        <v>56</v>
      </c>
      <c r="B52" t="s">
        <v>115</v>
      </c>
      <c r="C52">
        <v>889.37931034482756</v>
      </c>
      <c r="D52">
        <v>3034.5622068965522</v>
      </c>
      <c r="E52">
        <v>0.23567584707180431</v>
      </c>
    </row>
    <row r="53" spans="1:5" x14ac:dyDescent="0.25">
      <c r="A53" t="s">
        <v>57</v>
      </c>
      <c r="B53" t="s">
        <v>115</v>
      </c>
      <c r="C53">
        <v>885</v>
      </c>
      <c r="D53">
        <v>3019.62</v>
      </c>
      <c r="E53">
        <v>0.2345153774464119</v>
      </c>
    </row>
    <row r="54" spans="1:5" x14ac:dyDescent="0.25">
      <c r="A54" t="s">
        <v>58</v>
      </c>
      <c r="B54" t="s">
        <v>115</v>
      </c>
      <c r="C54">
        <v>606.10344827586209</v>
      </c>
      <c r="D54">
        <v>2068.024965517242</v>
      </c>
      <c r="E54">
        <v>0.16061082366552051</v>
      </c>
    </row>
    <row r="55" spans="1:5" x14ac:dyDescent="0.25">
      <c r="A55" t="s">
        <v>59</v>
      </c>
      <c r="B55" t="s">
        <v>115</v>
      </c>
      <c r="C55">
        <v>477.85714285714289</v>
      </c>
      <c r="D55">
        <v>1630.448571428572</v>
      </c>
      <c r="E55">
        <v>0.12662694714418851</v>
      </c>
    </row>
    <row r="56" spans="1:5" x14ac:dyDescent="0.25">
      <c r="A56" t="s">
        <v>60</v>
      </c>
      <c r="B56" t="s">
        <v>115</v>
      </c>
      <c r="C56">
        <v>558</v>
      </c>
      <c r="D56">
        <v>1903.896</v>
      </c>
      <c r="E56">
        <v>0.14786393289841571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56"/>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116</v>
      </c>
      <c r="C2">
        <v>5874.5</v>
      </c>
      <c r="D2">
        <v>20043.794000000002</v>
      </c>
      <c r="E2">
        <v>1.556678626902765</v>
      </c>
    </row>
    <row r="3" spans="1:5" x14ac:dyDescent="0.25">
      <c r="A3" t="s">
        <v>7</v>
      </c>
      <c r="B3" t="s">
        <v>116</v>
      </c>
      <c r="C3">
        <v>5344</v>
      </c>
      <c r="D3">
        <v>18233.727999999999</v>
      </c>
      <c r="E3">
        <v>1.416101894998447</v>
      </c>
    </row>
    <row r="4" spans="1:5" x14ac:dyDescent="0.25">
      <c r="A4" t="s">
        <v>8</v>
      </c>
      <c r="B4" t="s">
        <v>116</v>
      </c>
      <c r="C4">
        <v>5475.9285714285716</v>
      </c>
      <c r="D4">
        <v>18683.868285714281</v>
      </c>
      <c r="E4">
        <v>1.4510615319753251</v>
      </c>
    </row>
    <row r="5" spans="1:5" x14ac:dyDescent="0.25">
      <c r="A5" t="s">
        <v>9</v>
      </c>
      <c r="B5" t="s">
        <v>116</v>
      </c>
      <c r="C5">
        <v>5289</v>
      </c>
      <c r="D5">
        <v>18046.067999999999</v>
      </c>
      <c r="E5">
        <v>1.401527493010251</v>
      </c>
    </row>
    <row r="6" spans="1:5" x14ac:dyDescent="0.25">
      <c r="A6" t="s">
        <v>10</v>
      </c>
      <c r="B6" t="s">
        <v>116</v>
      </c>
      <c r="C6">
        <v>4374.2631578947367</v>
      </c>
      <c r="D6">
        <v>14924.985894736839</v>
      </c>
      <c r="E6">
        <v>1.1591321757329021</v>
      </c>
    </row>
    <row r="7" spans="1:5" x14ac:dyDescent="0.25">
      <c r="A7" t="s">
        <v>11</v>
      </c>
      <c r="B7" t="s">
        <v>116</v>
      </c>
      <c r="C7">
        <v>4257.391304347826</v>
      </c>
      <c r="D7">
        <v>14526.21913043478</v>
      </c>
      <c r="E7">
        <v>1.128162405283845</v>
      </c>
    </row>
    <row r="8" spans="1:5" x14ac:dyDescent="0.25">
      <c r="A8" t="s">
        <v>12</v>
      </c>
      <c r="B8" t="s">
        <v>116</v>
      </c>
      <c r="C8">
        <v>5670.4285714288708</v>
      </c>
      <c r="D8">
        <v>19347.502285715309</v>
      </c>
      <c r="E8">
        <v>1.502601917188203</v>
      </c>
    </row>
    <row r="9" spans="1:5" x14ac:dyDescent="0.25">
      <c r="A9" t="s">
        <v>13</v>
      </c>
      <c r="B9" t="s">
        <v>116</v>
      </c>
      <c r="C9">
        <v>6190.2857142857392</v>
      </c>
      <c r="D9">
        <v>21121.25485714294</v>
      </c>
      <c r="E9">
        <v>1.640358407668759</v>
      </c>
    </row>
    <row r="10" spans="1:5" x14ac:dyDescent="0.25">
      <c r="A10" t="s">
        <v>14</v>
      </c>
      <c r="B10" t="s">
        <v>116</v>
      </c>
      <c r="C10">
        <v>5931.1111111111113</v>
      </c>
      <c r="D10">
        <v>20236.95111111111</v>
      </c>
      <c r="E10">
        <v>1.5716799558178871</v>
      </c>
    </row>
    <row r="11" spans="1:5" x14ac:dyDescent="0.25">
      <c r="A11" t="s">
        <v>15</v>
      </c>
      <c r="B11" t="s">
        <v>116</v>
      </c>
      <c r="C11">
        <v>5173.125</v>
      </c>
      <c r="D11">
        <v>17650.702499999999</v>
      </c>
      <c r="E11">
        <v>1.3708218779123951</v>
      </c>
    </row>
    <row r="12" spans="1:5" x14ac:dyDescent="0.25">
      <c r="A12" t="s">
        <v>16</v>
      </c>
      <c r="B12" t="s">
        <v>116</v>
      </c>
      <c r="C12">
        <v>5371.363636363636</v>
      </c>
      <c r="D12">
        <v>18327.09272727272</v>
      </c>
      <c r="E12">
        <v>1.423352961111582</v>
      </c>
    </row>
    <row r="13" spans="1:5" x14ac:dyDescent="0.25">
      <c r="A13" t="s">
        <v>17</v>
      </c>
      <c r="B13" t="s">
        <v>116</v>
      </c>
      <c r="C13">
        <v>5284.8823529414367</v>
      </c>
      <c r="D13">
        <v>18032.01858823618</v>
      </c>
      <c r="E13">
        <v>1.400436361310669</v>
      </c>
    </row>
    <row r="14" spans="1:5" x14ac:dyDescent="0.25">
      <c r="A14" t="s">
        <v>18</v>
      </c>
      <c r="B14" t="s">
        <v>116</v>
      </c>
      <c r="C14">
        <v>5446.9176470585517</v>
      </c>
      <c r="D14">
        <v>18584.883011763781</v>
      </c>
      <c r="E14">
        <v>1.4433739524513649</v>
      </c>
    </row>
    <row r="15" spans="1:5" x14ac:dyDescent="0.25">
      <c r="A15" t="s">
        <v>19</v>
      </c>
      <c r="B15" t="s">
        <v>116</v>
      </c>
      <c r="C15">
        <v>5337.0240000000131</v>
      </c>
      <c r="D15">
        <v>18209.925888000049</v>
      </c>
      <c r="E15">
        <v>1.4142533308480929</v>
      </c>
    </row>
    <row r="16" spans="1:5" x14ac:dyDescent="0.25">
      <c r="A16" t="s">
        <v>20</v>
      </c>
      <c r="B16" t="s">
        <v>116</v>
      </c>
      <c r="C16">
        <v>5860</v>
      </c>
      <c r="D16">
        <v>19994.32</v>
      </c>
      <c r="E16">
        <v>1.552836284560422</v>
      </c>
    </row>
    <row r="17" spans="1:5" x14ac:dyDescent="0.25">
      <c r="A17" t="s">
        <v>21</v>
      </c>
      <c r="B17" t="s">
        <v>116</v>
      </c>
      <c r="C17">
        <v>5414.347826086957</v>
      </c>
      <c r="D17">
        <v>18473.754782608699</v>
      </c>
      <c r="E17">
        <v>1.4347433040236639</v>
      </c>
    </row>
    <row r="18" spans="1:5" x14ac:dyDescent="0.25">
      <c r="A18" t="s">
        <v>22</v>
      </c>
      <c r="B18" t="s">
        <v>116</v>
      </c>
      <c r="C18">
        <v>4466.818181818182</v>
      </c>
      <c r="D18">
        <v>15240.78363636364</v>
      </c>
      <c r="E18">
        <v>1.183658250727216</v>
      </c>
    </row>
    <row r="19" spans="1:5" x14ac:dyDescent="0.25">
      <c r="A19" t="s">
        <v>23</v>
      </c>
      <c r="B19" t="s">
        <v>116</v>
      </c>
      <c r="C19">
        <v>4364.4444444444453</v>
      </c>
      <c r="D19">
        <v>14891.48444444445</v>
      </c>
      <c r="E19">
        <v>1.1565303234268749</v>
      </c>
    </row>
    <row r="20" spans="1:5" x14ac:dyDescent="0.25">
      <c r="A20" t="s">
        <v>24</v>
      </c>
      <c r="B20" t="s">
        <v>116</v>
      </c>
      <c r="C20">
        <v>6056</v>
      </c>
      <c r="D20">
        <v>20663.072</v>
      </c>
      <c r="E20">
        <v>1.6047741534638089</v>
      </c>
    </row>
    <row r="21" spans="1:5" x14ac:dyDescent="0.25">
      <c r="A21" t="s">
        <v>25</v>
      </c>
      <c r="B21" t="s">
        <v>116</v>
      </c>
      <c r="C21">
        <v>6772.7619047619046</v>
      </c>
      <c r="D21">
        <v>23108.66361904762</v>
      </c>
      <c r="E21">
        <v>1.7947082649151609</v>
      </c>
    </row>
    <row r="22" spans="1:5" x14ac:dyDescent="0.25">
      <c r="A22" t="s">
        <v>26</v>
      </c>
      <c r="B22" t="s">
        <v>116</v>
      </c>
      <c r="C22">
        <v>6696.9230769230771</v>
      </c>
      <c r="D22">
        <v>22849.901538461541</v>
      </c>
      <c r="E22">
        <v>1.774611800129041</v>
      </c>
    </row>
    <row r="23" spans="1:5" x14ac:dyDescent="0.25">
      <c r="A23" t="s">
        <v>27</v>
      </c>
      <c r="B23" t="s">
        <v>116</v>
      </c>
      <c r="C23">
        <v>5856.7857142857138</v>
      </c>
      <c r="D23">
        <v>19983.352857142851</v>
      </c>
      <c r="E23">
        <v>1.5519845337948781</v>
      </c>
    </row>
    <row r="24" spans="1:5" x14ac:dyDescent="0.25">
      <c r="A24" t="s">
        <v>28</v>
      </c>
      <c r="B24" t="s">
        <v>116</v>
      </c>
      <c r="C24">
        <v>6141.6</v>
      </c>
      <c r="D24">
        <v>20955.139200000001</v>
      </c>
      <c r="E24">
        <v>1.6274572227399819</v>
      </c>
    </row>
    <row r="25" spans="1:5" x14ac:dyDescent="0.25">
      <c r="A25" t="s">
        <v>29</v>
      </c>
      <c r="B25" t="s">
        <v>116</v>
      </c>
      <c r="C25">
        <v>5769.4444444444443</v>
      </c>
      <c r="D25">
        <v>19685.344444444439</v>
      </c>
      <c r="E25">
        <v>1.5288400469434951</v>
      </c>
    </row>
    <row r="26" spans="1:5" x14ac:dyDescent="0.25">
      <c r="A26" t="s">
        <v>30</v>
      </c>
      <c r="B26" t="s">
        <v>116</v>
      </c>
      <c r="C26">
        <v>6132.2592592592591</v>
      </c>
      <c r="D26">
        <v>20923.268592592591</v>
      </c>
      <c r="E26">
        <v>1.624982028005016</v>
      </c>
    </row>
    <row r="27" spans="1:5" x14ac:dyDescent="0.25">
      <c r="A27" t="s">
        <v>31</v>
      </c>
      <c r="B27" t="s">
        <v>116</v>
      </c>
      <c r="C27">
        <v>6470.4117647058829</v>
      </c>
      <c r="D27">
        <v>22077.044941176471</v>
      </c>
      <c r="E27">
        <v>1.714588765235824</v>
      </c>
    </row>
    <row r="28" spans="1:5" x14ac:dyDescent="0.25">
      <c r="A28" t="s">
        <v>32</v>
      </c>
      <c r="B28" t="s">
        <v>116</v>
      </c>
      <c r="C28">
        <v>6206.4137931034484</v>
      </c>
      <c r="D28">
        <v>21176.283862068969</v>
      </c>
      <c r="E28">
        <v>1.644632173195788</v>
      </c>
    </row>
    <row r="29" spans="1:5" x14ac:dyDescent="0.25">
      <c r="A29" t="s">
        <v>33</v>
      </c>
      <c r="B29" t="s">
        <v>116</v>
      </c>
      <c r="C29">
        <v>5297.7777777777774</v>
      </c>
      <c r="D29">
        <v>18076.017777777779</v>
      </c>
      <c r="E29">
        <v>1.403853508681095</v>
      </c>
    </row>
    <row r="30" spans="1:5" x14ac:dyDescent="0.25">
      <c r="A30" t="s">
        <v>34</v>
      </c>
      <c r="B30" t="s">
        <v>116</v>
      </c>
      <c r="C30">
        <v>5134</v>
      </c>
      <c r="D30">
        <v>17517.207999999999</v>
      </c>
      <c r="E30">
        <v>1.3604541783162469</v>
      </c>
    </row>
    <row r="31" spans="1:5" x14ac:dyDescent="0.25">
      <c r="A31" t="s">
        <v>35</v>
      </c>
      <c r="B31" t="s">
        <v>116</v>
      </c>
      <c r="C31">
        <v>5481.4285714285716</v>
      </c>
      <c r="D31">
        <v>18702.634285714281</v>
      </c>
      <c r="E31">
        <v>1.4525189721741441</v>
      </c>
    </row>
    <row r="32" spans="1:5" x14ac:dyDescent="0.25">
      <c r="A32" t="s">
        <v>36</v>
      </c>
      <c r="B32" t="s">
        <v>116</v>
      </c>
      <c r="C32">
        <v>6076</v>
      </c>
      <c r="D32">
        <v>20731.312000000002</v>
      </c>
      <c r="E32">
        <v>1.6100739360049701</v>
      </c>
    </row>
    <row r="33" spans="1:5" x14ac:dyDescent="0.25">
      <c r="A33" t="s">
        <v>37</v>
      </c>
      <c r="B33" t="s">
        <v>116</v>
      </c>
      <c r="C33">
        <v>6496.36</v>
      </c>
      <c r="D33">
        <v>22165.580320000001</v>
      </c>
      <c r="E33">
        <v>1.7214647654551101</v>
      </c>
    </row>
    <row r="34" spans="1:5" x14ac:dyDescent="0.25">
      <c r="A34" t="s">
        <v>38</v>
      </c>
      <c r="B34" t="s">
        <v>116</v>
      </c>
      <c r="C34">
        <v>6201</v>
      </c>
      <c r="D34">
        <v>21157.812000000002</v>
      </c>
      <c r="E34">
        <v>1.643197576887232</v>
      </c>
    </row>
    <row r="35" spans="1:5" x14ac:dyDescent="0.25">
      <c r="A35" t="s">
        <v>39</v>
      </c>
      <c r="B35" t="s">
        <v>116</v>
      </c>
      <c r="C35">
        <v>6336</v>
      </c>
      <c r="D35">
        <v>21618.432000000001</v>
      </c>
      <c r="E35">
        <v>1.678971109040075</v>
      </c>
    </row>
    <row r="36" spans="1:5" x14ac:dyDescent="0.25">
      <c r="A36" t="s">
        <v>40</v>
      </c>
      <c r="B36" t="s">
        <v>116</v>
      </c>
      <c r="C36">
        <v>6042.6315789473683</v>
      </c>
      <c r="D36">
        <v>20617.458947368421</v>
      </c>
      <c r="E36">
        <v>1.6012316672389271</v>
      </c>
    </row>
    <row r="37" spans="1:5" x14ac:dyDescent="0.25">
      <c r="A37" t="s">
        <v>41</v>
      </c>
      <c r="B37" t="s">
        <v>116</v>
      </c>
      <c r="C37">
        <v>5271</v>
      </c>
      <c r="D37">
        <v>17984.651999999998</v>
      </c>
      <c r="E37">
        <v>1.396757688723206</v>
      </c>
    </row>
    <row r="38" spans="1:5" x14ac:dyDescent="0.25">
      <c r="A38" t="s">
        <v>42</v>
      </c>
      <c r="B38" t="s">
        <v>116</v>
      </c>
      <c r="C38">
        <v>5940</v>
      </c>
      <c r="D38">
        <v>20267.28</v>
      </c>
      <c r="E38">
        <v>1.5740354147250699</v>
      </c>
    </row>
    <row r="39" spans="1:5" x14ac:dyDescent="0.25">
      <c r="A39" t="s">
        <v>43</v>
      </c>
      <c r="B39" t="s">
        <v>116</v>
      </c>
      <c r="C39">
        <v>5604.48</v>
      </c>
      <c r="D39">
        <v>19122.48576</v>
      </c>
      <c r="E39">
        <v>1.485126262814539</v>
      </c>
    </row>
    <row r="40" spans="1:5" x14ac:dyDescent="0.25">
      <c r="A40" t="s">
        <v>44</v>
      </c>
      <c r="B40" t="s">
        <v>116</v>
      </c>
      <c r="C40">
        <v>6380.6551724137926</v>
      </c>
      <c r="D40">
        <v>21770.795448275861</v>
      </c>
      <c r="E40">
        <v>1.690804244196634</v>
      </c>
    </row>
    <row r="41" spans="1:5" x14ac:dyDescent="0.25">
      <c r="A41" t="s">
        <v>45</v>
      </c>
      <c r="B41" t="s">
        <v>116</v>
      </c>
      <c r="C41">
        <v>6353</v>
      </c>
      <c r="D41">
        <v>21676.436000000002</v>
      </c>
      <c r="E41">
        <v>1.6834759242000621</v>
      </c>
    </row>
    <row r="42" spans="1:5" x14ac:dyDescent="0.25">
      <c r="A42" t="s">
        <v>46</v>
      </c>
      <c r="B42" t="s">
        <v>116</v>
      </c>
      <c r="C42">
        <v>6092</v>
      </c>
      <c r="D42">
        <v>20785.903999999999</v>
      </c>
      <c r="E42">
        <v>1.6143137620379</v>
      </c>
    </row>
    <row r="43" spans="1:5" x14ac:dyDescent="0.25">
      <c r="A43" t="s">
        <v>47</v>
      </c>
      <c r="B43" t="s">
        <v>116</v>
      </c>
      <c r="C43">
        <v>7445</v>
      </c>
      <c r="D43">
        <v>25402.34</v>
      </c>
      <c r="E43">
        <v>1.9728440509474989</v>
      </c>
    </row>
    <row r="44" spans="1:5" x14ac:dyDescent="0.25">
      <c r="A44" t="s">
        <v>48</v>
      </c>
      <c r="B44" t="s">
        <v>116</v>
      </c>
      <c r="C44">
        <v>7750</v>
      </c>
      <c r="D44">
        <v>26443</v>
      </c>
      <c r="E44">
        <v>2.0536657347002181</v>
      </c>
    </row>
    <row r="45" spans="1:5" x14ac:dyDescent="0.25">
      <c r="A45" t="s">
        <v>49</v>
      </c>
      <c r="B45" t="s">
        <v>116</v>
      </c>
      <c r="C45">
        <v>8239.1111111111113</v>
      </c>
      <c r="D45">
        <v>28111.84711111111</v>
      </c>
      <c r="E45">
        <v>2.183274861067964</v>
      </c>
    </row>
    <row r="46" spans="1:5" x14ac:dyDescent="0.25">
      <c r="A46" t="s">
        <v>50</v>
      </c>
      <c r="B46" t="s">
        <v>116</v>
      </c>
      <c r="C46">
        <v>7965</v>
      </c>
      <c r="D46">
        <v>27176.58</v>
      </c>
      <c r="E46">
        <v>2.1106383970177069</v>
      </c>
    </row>
    <row r="47" spans="1:5" x14ac:dyDescent="0.25">
      <c r="A47" t="s">
        <v>51</v>
      </c>
      <c r="B47" t="s">
        <v>116</v>
      </c>
      <c r="C47">
        <v>7073.7407407407409</v>
      </c>
      <c r="D47">
        <v>24135.603407407409</v>
      </c>
      <c r="E47">
        <v>1.8744643839241539</v>
      </c>
    </row>
    <row r="48" spans="1:5" x14ac:dyDescent="0.25">
      <c r="A48" t="s">
        <v>52</v>
      </c>
      <c r="B48" t="s">
        <v>116</v>
      </c>
      <c r="C48">
        <v>6403</v>
      </c>
      <c r="D48">
        <v>21847.036</v>
      </c>
      <c r="E48">
        <v>1.696725380552967</v>
      </c>
    </row>
    <row r="49" spans="1:5" x14ac:dyDescent="0.25">
      <c r="A49" t="s">
        <v>53</v>
      </c>
      <c r="B49" t="s">
        <v>116</v>
      </c>
      <c r="C49">
        <v>6249</v>
      </c>
      <c r="D49">
        <v>21321.588</v>
      </c>
      <c r="E49">
        <v>1.65591705498602</v>
      </c>
    </row>
    <row r="50" spans="1:5" x14ac:dyDescent="0.25">
      <c r="A50" t="s">
        <v>54</v>
      </c>
      <c r="B50" t="s">
        <v>116</v>
      </c>
      <c r="C50">
        <v>7919.3076923076924</v>
      </c>
      <c r="D50">
        <v>27020.677846153849</v>
      </c>
      <c r="E50">
        <v>2.0985304322890528</v>
      </c>
    </row>
    <row r="51" spans="1:5" x14ac:dyDescent="0.25">
      <c r="A51" t="s">
        <v>55</v>
      </c>
      <c r="B51" t="s">
        <v>116</v>
      </c>
      <c r="C51">
        <v>6887</v>
      </c>
      <c r="D51">
        <v>23498.444</v>
      </c>
      <c r="E51">
        <v>1.824980118049083</v>
      </c>
    </row>
    <row r="52" spans="1:5" x14ac:dyDescent="0.25">
      <c r="A52" t="s">
        <v>56</v>
      </c>
      <c r="B52" t="s">
        <v>116</v>
      </c>
      <c r="C52">
        <v>6046.1071428571422</v>
      </c>
      <c r="D52">
        <v>20629.317571428572</v>
      </c>
      <c r="E52">
        <v>1.6021526538854121</v>
      </c>
    </row>
    <row r="53" spans="1:5" x14ac:dyDescent="0.25">
      <c r="A53" t="s">
        <v>57</v>
      </c>
      <c r="B53" t="s">
        <v>116</v>
      </c>
      <c r="C53">
        <v>5835</v>
      </c>
      <c r="D53">
        <v>19909.02</v>
      </c>
      <c r="E53">
        <v>1.54621155638397</v>
      </c>
    </row>
    <row r="54" spans="1:5" x14ac:dyDescent="0.25">
      <c r="A54" t="s">
        <v>58</v>
      </c>
      <c r="B54" t="s">
        <v>116</v>
      </c>
      <c r="C54">
        <v>6270.3461538461543</v>
      </c>
      <c r="D54">
        <v>21394.421076923081</v>
      </c>
      <c r="E54">
        <v>1.6615735536597609</v>
      </c>
    </row>
    <row r="55" spans="1:5" x14ac:dyDescent="0.25">
      <c r="A55" t="s">
        <v>59</v>
      </c>
      <c r="B55" t="s">
        <v>116</v>
      </c>
      <c r="C55">
        <v>7131.818181818182</v>
      </c>
      <c r="D55">
        <v>24333.763636363641</v>
      </c>
      <c r="E55">
        <v>1.889854274337033</v>
      </c>
    </row>
    <row r="56" spans="1:5" x14ac:dyDescent="0.25">
      <c r="A56" t="s">
        <v>60</v>
      </c>
      <c r="B56" t="s">
        <v>116</v>
      </c>
      <c r="C56">
        <v>7987.666666666667</v>
      </c>
      <c r="D56">
        <v>27253.918666666668</v>
      </c>
      <c r="E56">
        <v>2.1166448172310242</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54"/>
  <sheetViews>
    <sheetView workbookViewId="0"/>
  </sheetViews>
  <sheetFormatPr defaultRowHeight="15" x14ac:dyDescent="0.25"/>
  <sheetData>
    <row r="1" spans="1:7" x14ac:dyDescent="0.25">
      <c r="A1" s="1" t="s">
        <v>0</v>
      </c>
      <c r="B1" s="1" t="s">
        <v>1</v>
      </c>
      <c r="C1" s="1" t="s">
        <v>2</v>
      </c>
      <c r="D1" s="1" t="s">
        <v>62</v>
      </c>
      <c r="E1" s="1" t="s">
        <v>63</v>
      </c>
      <c r="F1" s="1" t="s">
        <v>4</v>
      </c>
      <c r="G1" s="1" t="s">
        <v>5</v>
      </c>
    </row>
    <row r="2" spans="1:7" x14ac:dyDescent="0.25">
      <c r="A2" t="s">
        <v>6</v>
      </c>
      <c r="B2" t="s">
        <v>117</v>
      </c>
      <c r="D2">
        <v>60592.821428571428</v>
      </c>
      <c r="E2">
        <v>1957.428571428572</v>
      </c>
    </row>
    <row r="3" spans="1:7" x14ac:dyDescent="0.25">
      <c r="A3" t="s">
        <v>8</v>
      </c>
      <c r="B3" t="s">
        <v>117</v>
      </c>
      <c r="D3">
        <v>55384.821428571428</v>
      </c>
      <c r="E3">
        <v>1774.75</v>
      </c>
    </row>
    <row r="4" spans="1:7" x14ac:dyDescent="0.25">
      <c r="A4" t="s">
        <v>10</v>
      </c>
      <c r="B4" t="s">
        <v>117</v>
      </c>
      <c r="C4">
        <v>0</v>
      </c>
      <c r="D4">
        <v>53763.92</v>
      </c>
      <c r="E4">
        <v>1730.2592592592589</v>
      </c>
      <c r="F4">
        <v>189346.13963259259</v>
      </c>
      <c r="G4">
        <v>2.9719536600052199</v>
      </c>
    </row>
    <row r="5" spans="1:7" x14ac:dyDescent="0.25">
      <c r="A5" t="s">
        <v>11</v>
      </c>
      <c r="B5" t="s">
        <v>117</v>
      </c>
      <c r="C5">
        <v>0</v>
      </c>
      <c r="D5">
        <v>53593.75</v>
      </c>
      <c r="E5">
        <v>1741.25</v>
      </c>
      <c r="F5">
        <v>188803.02</v>
      </c>
      <c r="G5">
        <v>2.9634289212223952</v>
      </c>
    </row>
    <row r="6" spans="1:7" x14ac:dyDescent="0.25">
      <c r="A6" t="s">
        <v>12</v>
      </c>
      <c r="B6" t="s">
        <v>117</v>
      </c>
      <c r="C6">
        <v>0</v>
      </c>
      <c r="D6">
        <v>65658</v>
      </c>
      <c r="E6">
        <v>1643</v>
      </c>
      <c r="F6">
        <v>229631.01199999999</v>
      </c>
      <c r="G6">
        <v>3.6042600492850529</v>
      </c>
    </row>
    <row r="7" spans="1:7" x14ac:dyDescent="0.25">
      <c r="A7" t="s">
        <v>13</v>
      </c>
      <c r="B7" t="s">
        <v>117</v>
      </c>
      <c r="E7">
        <v>1643</v>
      </c>
    </row>
    <row r="8" spans="1:7" x14ac:dyDescent="0.25">
      <c r="A8" t="s">
        <v>14</v>
      </c>
      <c r="B8" t="s">
        <v>117</v>
      </c>
      <c r="C8">
        <v>0</v>
      </c>
      <c r="E8">
        <v>1722</v>
      </c>
    </row>
    <row r="9" spans="1:7" x14ac:dyDescent="0.25">
      <c r="A9" t="s">
        <v>15</v>
      </c>
      <c r="B9" t="s">
        <v>117</v>
      </c>
      <c r="C9">
        <v>0</v>
      </c>
      <c r="E9">
        <v>1829</v>
      </c>
    </row>
    <row r="10" spans="1:7" x14ac:dyDescent="0.25">
      <c r="A10" t="s">
        <v>16</v>
      </c>
      <c r="B10" t="s">
        <v>117</v>
      </c>
      <c r="C10">
        <v>0</v>
      </c>
      <c r="E10">
        <v>1770</v>
      </c>
    </row>
    <row r="11" spans="1:7" x14ac:dyDescent="0.25">
      <c r="A11" t="s">
        <v>17</v>
      </c>
      <c r="B11" t="s">
        <v>117</v>
      </c>
      <c r="C11">
        <v>0</v>
      </c>
      <c r="E11">
        <v>1829</v>
      </c>
    </row>
    <row r="12" spans="1:7" x14ac:dyDescent="0.25">
      <c r="A12" t="s">
        <v>18</v>
      </c>
      <c r="B12" t="s">
        <v>117</v>
      </c>
      <c r="C12">
        <v>0</v>
      </c>
      <c r="E12">
        <v>1829</v>
      </c>
    </row>
    <row r="13" spans="1:7" x14ac:dyDescent="0.25">
      <c r="A13" t="s">
        <v>19</v>
      </c>
      <c r="B13" t="s">
        <v>117</v>
      </c>
      <c r="C13">
        <v>0</v>
      </c>
      <c r="E13">
        <v>1652</v>
      </c>
    </row>
    <row r="14" spans="1:7" x14ac:dyDescent="0.25">
      <c r="A14" t="s">
        <v>20</v>
      </c>
      <c r="B14" t="s">
        <v>117</v>
      </c>
      <c r="E14">
        <v>1829</v>
      </c>
    </row>
    <row r="15" spans="1:7" x14ac:dyDescent="0.25">
      <c r="A15" t="s">
        <v>21</v>
      </c>
      <c r="B15" t="s">
        <v>117</v>
      </c>
      <c r="C15">
        <v>0</v>
      </c>
      <c r="E15">
        <v>1770</v>
      </c>
    </row>
    <row r="16" spans="1:7" x14ac:dyDescent="0.25">
      <c r="A16" t="s">
        <v>22</v>
      </c>
      <c r="B16" t="s">
        <v>117</v>
      </c>
      <c r="C16">
        <v>0</v>
      </c>
      <c r="E16">
        <v>1829</v>
      </c>
    </row>
    <row r="17" spans="1:7" x14ac:dyDescent="0.25">
      <c r="A17" t="s">
        <v>23</v>
      </c>
      <c r="B17" t="s">
        <v>117</v>
      </c>
      <c r="C17">
        <v>0</v>
      </c>
      <c r="E17">
        <v>1770</v>
      </c>
    </row>
    <row r="18" spans="1:7" x14ac:dyDescent="0.25">
      <c r="A18" t="s">
        <v>24</v>
      </c>
      <c r="B18" t="s">
        <v>117</v>
      </c>
      <c r="E18">
        <v>1829</v>
      </c>
    </row>
    <row r="19" spans="1:7" x14ac:dyDescent="0.25">
      <c r="A19" t="s">
        <v>25</v>
      </c>
      <c r="B19" t="s">
        <v>117</v>
      </c>
      <c r="C19">
        <v>0</v>
      </c>
      <c r="E19">
        <v>1829</v>
      </c>
    </row>
    <row r="20" spans="1:7" x14ac:dyDescent="0.25">
      <c r="A20" t="s">
        <v>26</v>
      </c>
      <c r="B20" t="s">
        <v>117</v>
      </c>
      <c r="C20">
        <v>0</v>
      </c>
      <c r="E20">
        <v>1770</v>
      </c>
    </row>
    <row r="21" spans="1:7" x14ac:dyDescent="0.25">
      <c r="A21" t="s">
        <v>27</v>
      </c>
      <c r="B21" t="s">
        <v>117</v>
      </c>
      <c r="C21">
        <v>0</v>
      </c>
      <c r="E21">
        <v>1829</v>
      </c>
    </row>
    <row r="22" spans="1:7" x14ac:dyDescent="0.25">
      <c r="A22" t="s">
        <v>28</v>
      </c>
      <c r="B22" t="s">
        <v>117</v>
      </c>
      <c r="C22">
        <v>0</v>
      </c>
      <c r="E22">
        <v>1770</v>
      </c>
    </row>
    <row r="23" spans="1:7" x14ac:dyDescent="0.25">
      <c r="A23" t="s">
        <v>29</v>
      </c>
      <c r="B23" t="s">
        <v>117</v>
      </c>
      <c r="C23">
        <v>0</v>
      </c>
      <c r="E23">
        <v>1829</v>
      </c>
    </row>
    <row r="24" spans="1:7" x14ac:dyDescent="0.25">
      <c r="A24" t="s">
        <v>30</v>
      </c>
      <c r="B24" t="s">
        <v>117</v>
      </c>
      <c r="C24">
        <v>0</v>
      </c>
      <c r="E24">
        <v>1829</v>
      </c>
    </row>
    <row r="25" spans="1:7" x14ac:dyDescent="0.25">
      <c r="A25" t="s">
        <v>31</v>
      </c>
      <c r="B25" t="s">
        <v>117</v>
      </c>
      <c r="C25">
        <v>0</v>
      </c>
      <c r="E25">
        <v>1727.76</v>
      </c>
    </row>
    <row r="26" spans="1:7" x14ac:dyDescent="0.25">
      <c r="A26" t="s">
        <v>32</v>
      </c>
      <c r="B26" t="s">
        <v>117</v>
      </c>
      <c r="C26">
        <v>0</v>
      </c>
      <c r="E26">
        <v>2348.56</v>
      </c>
    </row>
    <row r="27" spans="1:7" x14ac:dyDescent="0.25">
      <c r="A27" t="s">
        <v>33</v>
      </c>
      <c r="B27" t="s">
        <v>117</v>
      </c>
      <c r="C27">
        <v>0</v>
      </c>
      <c r="E27">
        <v>2306.5500000000002</v>
      </c>
    </row>
    <row r="28" spans="1:7" x14ac:dyDescent="0.25">
      <c r="A28" t="s">
        <v>34</v>
      </c>
      <c r="B28" t="s">
        <v>117</v>
      </c>
      <c r="C28">
        <v>0</v>
      </c>
      <c r="D28">
        <v>46959.833333333328</v>
      </c>
      <c r="E28">
        <v>2012.6045454545449</v>
      </c>
      <c r="F28">
        <v>167093.9580424242</v>
      </c>
      <c r="G28">
        <v>2.622686161611405</v>
      </c>
    </row>
    <row r="29" spans="1:7" x14ac:dyDescent="0.25">
      <c r="A29" t="s">
        <v>35</v>
      </c>
      <c r="B29" t="s">
        <v>117</v>
      </c>
      <c r="C29">
        <v>0</v>
      </c>
      <c r="D29">
        <v>47818.928571428572</v>
      </c>
      <c r="E29">
        <v>1566.428571428572</v>
      </c>
      <c r="F29">
        <v>168502.83857142861</v>
      </c>
      <c r="G29">
        <v>2.644799776670097</v>
      </c>
    </row>
    <row r="30" spans="1:7" x14ac:dyDescent="0.25">
      <c r="A30" t="s">
        <v>36</v>
      </c>
      <c r="B30" t="s">
        <v>117</v>
      </c>
      <c r="C30">
        <v>0</v>
      </c>
      <c r="E30">
        <v>2046</v>
      </c>
    </row>
    <row r="31" spans="1:7" x14ac:dyDescent="0.25">
      <c r="A31" t="s">
        <v>37</v>
      </c>
      <c r="B31" t="s">
        <v>117</v>
      </c>
      <c r="C31">
        <v>0</v>
      </c>
      <c r="D31">
        <v>57197.21428571429</v>
      </c>
      <c r="E31">
        <v>1871.7586206896549</v>
      </c>
      <c r="F31">
        <v>201543.3355566503</v>
      </c>
      <c r="G31">
        <v>3.1633993432319421</v>
      </c>
    </row>
    <row r="32" spans="1:7" x14ac:dyDescent="0.25">
      <c r="A32" t="s">
        <v>38</v>
      </c>
      <c r="B32" t="s">
        <v>117</v>
      </c>
      <c r="C32">
        <v>0</v>
      </c>
      <c r="D32">
        <v>47140</v>
      </c>
      <c r="E32">
        <v>1818</v>
      </c>
      <c r="F32">
        <v>167044.696</v>
      </c>
      <c r="G32">
        <v>2.62191295066786</v>
      </c>
    </row>
    <row r="33" spans="1:7" x14ac:dyDescent="0.25">
      <c r="A33" t="s">
        <v>39</v>
      </c>
      <c r="B33" t="s">
        <v>117</v>
      </c>
      <c r="C33">
        <v>0</v>
      </c>
      <c r="D33">
        <v>51310</v>
      </c>
      <c r="E33">
        <v>1832</v>
      </c>
      <c r="F33">
        <v>181320.50399999999</v>
      </c>
      <c r="G33">
        <v>2.8459842727315539</v>
      </c>
    </row>
    <row r="34" spans="1:7" x14ac:dyDescent="0.25">
      <c r="A34" t="s">
        <v>40</v>
      </c>
      <c r="B34" t="s">
        <v>117</v>
      </c>
      <c r="C34">
        <v>0</v>
      </c>
      <c r="D34">
        <v>48798.947368421053</v>
      </c>
      <c r="E34">
        <v>1896.3157894736839</v>
      </c>
      <c r="F34">
        <v>172972.23789473681</v>
      </c>
      <c r="G34">
        <v>2.7149509173413828</v>
      </c>
    </row>
    <row r="35" spans="1:7" x14ac:dyDescent="0.25">
      <c r="A35" t="s">
        <v>41</v>
      </c>
      <c r="B35" t="s">
        <v>117</v>
      </c>
      <c r="C35">
        <v>0</v>
      </c>
      <c r="D35">
        <v>53704.130434782608</v>
      </c>
      <c r="E35">
        <v>1901</v>
      </c>
      <c r="F35">
        <v>189724.70504347829</v>
      </c>
      <c r="G35">
        <v>2.9778955760147889</v>
      </c>
    </row>
    <row r="36" spans="1:7" x14ac:dyDescent="0.25">
      <c r="A36" t="s">
        <v>42</v>
      </c>
      <c r="B36" t="s">
        <v>117</v>
      </c>
      <c r="C36">
        <v>0</v>
      </c>
      <c r="D36">
        <v>68254.25</v>
      </c>
      <c r="E36">
        <v>1962</v>
      </c>
      <c r="F36">
        <v>239577.845</v>
      </c>
      <c r="G36">
        <v>3.760384313540833</v>
      </c>
    </row>
    <row r="37" spans="1:7" x14ac:dyDescent="0.25">
      <c r="A37" t="s">
        <v>43</v>
      </c>
      <c r="B37" t="s">
        <v>117</v>
      </c>
      <c r="C37">
        <v>0</v>
      </c>
      <c r="D37">
        <v>56776.36363636364</v>
      </c>
      <c r="E37">
        <v>1992.48</v>
      </c>
      <c r="F37">
        <v>200519.29448727271</v>
      </c>
      <c r="G37">
        <v>3.1473261208782271</v>
      </c>
    </row>
    <row r="38" spans="1:7" x14ac:dyDescent="0.25">
      <c r="A38" t="s">
        <v>44</v>
      </c>
      <c r="B38" t="s">
        <v>117</v>
      </c>
      <c r="C38">
        <v>0</v>
      </c>
      <c r="D38">
        <v>56081.137931034493</v>
      </c>
      <c r="E38">
        <v>1744.5517241379309</v>
      </c>
      <c r="F38">
        <v>197301.25310344831</v>
      </c>
      <c r="G38">
        <v>3.096816140124127</v>
      </c>
    </row>
    <row r="39" spans="1:7" x14ac:dyDescent="0.25">
      <c r="A39" t="s">
        <v>45</v>
      </c>
      <c r="B39" t="s">
        <v>117</v>
      </c>
      <c r="C39">
        <v>0</v>
      </c>
      <c r="D39">
        <v>49563</v>
      </c>
      <c r="E39">
        <v>1631</v>
      </c>
      <c r="F39">
        <v>174673.92800000001</v>
      </c>
      <c r="G39">
        <v>2.7416604354036198</v>
      </c>
    </row>
    <row r="40" spans="1:7" x14ac:dyDescent="0.25">
      <c r="A40" t="s">
        <v>46</v>
      </c>
      <c r="B40" t="s">
        <v>117</v>
      </c>
      <c r="C40">
        <v>0</v>
      </c>
      <c r="D40">
        <v>51693</v>
      </c>
      <c r="E40">
        <v>1541</v>
      </c>
      <c r="F40">
        <v>181634.408</v>
      </c>
      <c r="G40">
        <v>2.850911271209053</v>
      </c>
    </row>
    <row r="41" spans="1:7" x14ac:dyDescent="0.25">
      <c r="A41" t="s">
        <v>47</v>
      </c>
      <c r="B41" t="s">
        <v>117</v>
      </c>
      <c r="C41">
        <v>0</v>
      </c>
      <c r="D41">
        <v>58569</v>
      </c>
      <c r="E41">
        <v>1325</v>
      </c>
      <c r="F41">
        <v>204358.32800000001</v>
      </c>
      <c r="G41">
        <v>3.207583117515028</v>
      </c>
    </row>
    <row r="42" spans="1:7" x14ac:dyDescent="0.25">
      <c r="A42" t="s">
        <v>48</v>
      </c>
      <c r="B42" t="s">
        <v>117</v>
      </c>
      <c r="C42">
        <v>0</v>
      </c>
      <c r="D42">
        <v>61953.5</v>
      </c>
      <c r="E42">
        <v>1333</v>
      </c>
      <c r="F42">
        <v>215933.538</v>
      </c>
      <c r="G42">
        <v>3.3892661863728399</v>
      </c>
    </row>
    <row r="43" spans="1:7" x14ac:dyDescent="0.25">
      <c r="A43" t="s">
        <v>49</v>
      </c>
      <c r="B43" t="s">
        <v>117</v>
      </c>
      <c r="C43">
        <v>0</v>
      </c>
      <c r="D43">
        <v>68346.733333333323</v>
      </c>
      <c r="E43">
        <v>1103.2352941176471</v>
      </c>
      <c r="F43">
        <v>236963.29295686269</v>
      </c>
      <c r="G43">
        <v>3.7193466270638149</v>
      </c>
    </row>
    <row r="44" spans="1:7" x14ac:dyDescent="0.25">
      <c r="A44" t="s">
        <v>50</v>
      </c>
      <c r="B44" t="s">
        <v>117</v>
      </c>
      <c r="C44">
        <v>0</v>
      </c>
      <c r="D44">
        <v>53789</v>
      </c>
    </row>
    <row r="45" spans="1:7" x14ac:dyDescent="0.25">
      <c r="A45" t="s">
        <v>51</v>
      </c>
      <c r="B45" t="s">
        <v>117</v>
      </c>
      <c r="C45">
        <v>0</v>
      </c>
      <c r="D45">
        <v>49151.607142857138</v>
      </c>
    </row>
    <row r="46" spans="1:7" x14ac:dyDescent="0.25">
      <c r="A46" t="s">
        <v>52</v>
      </c>
      <c r="B46" t="s">
        <v>117</v>
      </c>
      <c r="C46">
        <v>0</v>
      </c>
      <c r="D46">
        <v>49287</v>
      </c>
    </row>
    <row r="47" spans="1:7" x14ac:dyDescent="0.25">
      <c r="A47" t="s">
        <v>53</v>
      </c>
      <c r="B47" t="s">
        <v>117</v>
      </c>
      <c r="C47">
        <v>0</v>
      </c>
      <c r="D47">
        <v>49837.666666666672</v>
      </c>
    </row>
    <row r="48" spans="1:7" x14ac:dyDescent="0.25">
      <c r="A48" t="s">
        <v>54</v>
      </c>
      <c r="B48" t="s">
        <v>117</v>
      </c>
      <c r="C48">
        <v>0</v>
      </c>
      <c r="D48">
        <v>54907.642857142862</v>
      </c>
    </row>
    <row r="49" spans="1:4" x14ac:dyDescent="0.25">
      <c r="A49" t="s">
        <v>55</v>
      </c>
      <c r="B49" t="s">
        <v>117</v>
      </c>
      <c r="C49">
        <v>0</v>
      </c>
      <c r="D49">
        <v>52204</v>
      </c>
    </row>
    <row r="50" spans="1:4" x14ac:dyDescent="0.25">
      <c r="A50" t="s">
        <v>56</v>
      </c>
      <c r="B50" t="s">
        <v>117</v>
      </c>
      <c r="C50">
        <v>0</v>
      </c>
      <c r="D50">
        <v>50698.28571428571</v>
      </c>
    </row>
    <row r="51" spans="1:4" x14ac:dyDescent="0.25">
      <c r="A51" t="s">
        <v>57</v>
      </c>
      <c r="B51" t="s">
        <v>117</v>
      </c>
      <c r="C51">
        <v>0</v>
      </c>
      <c r="D51">
        <v>48803.076923076922</v>
      </c>
    </row>
    <row r="52" spans="1:4" x14ac:dyDescent="0.25">
      <c r="A52" t="s">
        <v>58</v>
      </c>
      <c r="B52" t="s">
        <v>117</v>
      </c>
      <c r="C52">
        <v>0</v>
      </c>
      <c r="D52">
        <v>50519.310344827587</v>
      </c>
    </row>
    <row r="53" spans="1:4" x14ac:dyDescent="0.25">
      <c r="A53" t="s">
        <v>59</v>
      </c>
      <c r="B53" t="s">
        <v>117</v>
      </c>
      <c r="C53">
        <v>0</v>
      </c>
      <c r="D53">
        <v>48965.769230769227</v>
      </c>
    </row>
    <row r="54" spans="1:4" x14ac:dyDescent="0.25">
      <c r="A54" t="s">
        <v>60</v>
      </c>
      <c r="B54" t="s">
        <v>117</v>
      </c>
      <c r="C54">
        <v>0</v>
      </c>
      <c r="D54">
        <v>52813.666666666672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55"/>
  <sheetViews>
    <sheetView workbookViewId="0"/>
  </sheetViews>
  <sheetFormatPr defaultRowHeight="15" x14ac:dyDescent="0.25"/>
  <sheetData>
    <row r="1" spans="1:5" x14ac:dyDescent="0.25">
      <c r="A1" s="1" t="s">
        <v>0</v>
      </c>
      <c r="B1" s="1" t="s">
        <v>1</v>
      </c>
      <c r="C1" s="1" t="s">
        <v>3</v>
      </c>
      <c r="D1" s="1" t="s">
        <v>4</v>
      </c>
      <c r="E1" s="1" t="s">
        <v>5</v>
      </c>
    </row>
    <row r="2" spans="1:5" x14ac:dyDescent="0.25">
      <c r="A2" t="s">
        <v>6</v>
      </c>
      <c r="B2" t="s">
        <v>118</v>
      </c>
      <c r="C2">
        <v>2578.5357142857142</v>
      </c>
      <c r="D2">
        <v>8797.9638571428568</v>
      </c>
      <c r="E2">
        <v>0.56339420191744727</v>
      </c>
    </row>
    <row r="3" spans="1:5" x14ac:dyDescent="0.25">
      <c r="A3" t="s">
        <v>7</v>
      </c>
      <c r="B3" t="s">
        <v>118</v>
      </c>
      <c r="C3">
        <v>2318</v>
      </c>
      <c r="D3">
        <v>7909.0159999999996</v>
      </c>
      <c r="E3">
        <v>0.50646875000000002</v>
      </c>
    </row>
    <row r="4" spans="1:5" x14ac:dyDescent="0.25">
      <c r="A4" t="s">
        <v>8</v>
      </c>
      <c r="B4" t="s">
        <v>118</v>
      </c>
      <c r="C4">
        <v>2606.2142857142858</v>
      </c>
      <c r="D4">
        <v>8892.4031428571434</v>
      </c>
      <c r="E4">
        <v>0.56944179961943797</v>
      </c>
    </row>
    <row r="5" spans="1:5" x14ac:dyDescent="0.25">
      <c r="A5" t="s">
        <v>9</v>
      </c>
      <c r="B5" t="s">
        <v>118</v>
      </c>
      <c r="C5">
        <v>2155</v>
      </c>
      <c r="D5">
        <v>7352.86</v>
      </c>
      <c r="E5">
        <v>0.4708542520491803</v>
      </c>
    </row>
    <row r="6" spans="1:5" x14ac:dyDescent="0.25">
      <c r="A6" t="s">
        <v>10</v>
      </c>
      <c r="B6" t="s">
        <v>118</v>
      </c>
      <c r="C6">
        <v>1550</v>
      </c>
      <c r="D6">
        <v>5288.5999999999995</v>
      </c>
      <c r="E6">
        <v>0.3386654713114754</v>
      </c>
    </row>
    <row r="7" spans="1:5" x14ac:dyDescent="0.25">
      <c r="A7" t="s">
        <v>11</v>
      </c>
      <c r="B7" t="s">
        <v>118</v>
      </c>
      <c r="C7">
        <v>1503.75</v>
      </c>
      <c r="D7">
        <v>5130.7950000000001</v>
      </c>
      <c r="E7">
        <v>0.32856013063524592</v>
      </c>
    </row>
    <row r="8" spans="1:5" x14ac:dyDescent="0.25">
      <c r="A8" t="s">
        <v>12</v>
      </c>
      <c r="B8" t="s">
        <v>118</v>
      </c>
      <c r="C8">
        <v>1747.1428571429569</v>
      </c>
      <c r="D8">
        <v>5961.2514285717689</v>
      </c>
      <c r="E8">
        <v>0.38173997365341761</v>
      </c>
    </row>
    <row r="9" spans="1:5" x14ac:dyDescent="0.25">
      <c r="A9" t="s">
        <v>13</v>
      </c>
      <c r="B9" t="s">
        <v>118</v>
      </c>
      <c r="C9">
        <v>1874.92857142858</v>
      </c>
      <c r="D9">
        <v>6397.2562857143139</v>
      </c>
      <c r="E9">
        <v>0.40966036665691052</v>
      </c>
    </row>
    <row r="10" spans="1:5" x14ac:dyDescent="0.25">
      <c r="A10" t="s">
        <v>14</v>
      </c>
      <c r="B10" t="s">
        <v>118</v>
      </c>
      <c r="C10">
        <v>1720</v>
      </c>
      <c r="D10">
        <v>5868.6399999999994</v>
      </c>
      <c r="E10">
        <v>0.37580942622950808</v>
      </c>
    </row>
    <row r="11" spans="1:5" x14ac:dyDescent="0.25">
      <c r="A11" t="s">
        <v>15</v>
      </c>
      <c r="B11" t="s">
        <v>118</v>
      </c>
      <c r="C11">
        <v>1918.125</v>
      </c>
      <c r="D11">
        <v>6544.6424999999999</v>
      </c>
      <c r="E11">
        <v>0.41909852074795079</v>
      </c>
    </row>
    <row r="12" spans="1:5" x14ac:dyDescent="0.25">
      <c r="A12" t="s">
        <v>16</v>
      </c>
      <c r="B12" t="s">
        <v>118</v>
      </c>
      <c r="C12">
        <v>2641.363636363636</v>
      </c>
      <c r="D12">
        <v>9012.3327272727274</v>
      </c>
      <c r="E12">
        <v>0.57712171665424739</v>
      </c>
    </row>
    <row r="13" spans="1:5" x14ac:dyDescent="0.25">
      <c r="A13" t="s">
        <v>17</v>
      </c>
      <c r="B13" t="s">
        <v>118</v>
      </c>
      <c r="C13">
        <v>2818.416666666667</v>
      </c>
      <c r="D13">
        <v>9616.4376666666667</v>
      </c>
      <c r="E13">
        <v>0.61580671533469944</v>
      </c>
    </row>
    <row r="14" spans="1:5" x14ac:dyDescent="0.25">
      <c r="A14" t="s">
        <v>18</v>
      </c>
      <c r="B14" t="s">
        <v>118</v>
      </c>
      <c r="C14">
        <v>2713.5333333333328</v>
      </c>
      <c r="D14">
        <v>9258.5757333333331</v>
      </c>
      <c r="E14">
        <v>0.59289035177595628</v>
      </c>
    </row>
    <row r="15" spans="1:5" x14ac:dyDescent="0.25">
      <c r="A15" t="s">
        <v>19</v>
      </c>
      <c r="B15" t="s">
        <v>118</v>
      </c>
      <c r="C15">
        <v>2608.3076923076919</v>
      </c>
      <c r="D15">
        <v>8899.5458461538456</v>
      </c>
      <c r="E15">
        <v>0.56989919609079442</v>
      </c>
    </row>
    <row r="16" spans="1:5" x14ac:dyDescent="0.25">
      <c r="A16" t="s">
        <v>20</v>
      </c>
      <c r="B16" t="s">
        <v>118</v>
      </c>
      <c r="C16">
        <v>2364.037037037037</v>
      </c>
      <c r="D16">
        <v>8066.0943703703697</v>
      </c>
      <c r="E16">
        <v>0.51652755957802055</v>
      </c>
    </row>
    <row r="17" spans="1:5" x14ac:dyDescent="0.25">
      <c r="A17" t="s">
        <v>21</v>
      </c>
      <c r="B17" t="s">
        <v>118</v>
      </c>
      <c r="C17">
        <v>2173.04347826087</v>
      </c>
      <c r="D17">
        <v>7414.4243478260869</v>
      </c>
      <c r="E17">
        <v>0.47479664112615821</v>
      </c>
    </row>
    <row r="18" spans="1:5" x14ac:dyDescent="0.25">
      <c r="A18" t="s">
        <v>22</v>
      </c>
      <c r="B18" t="s">
        <v>118</v>
      </c>
      <c r="C18">
        <v>2152.64</v>
      </c>
      <c r="D18">
        <v>7344.807679999999</v>
      </c>
      <c r="E18">
        <v>0.47033860655737703</v>
      </c>
    </row>
    <row r="19" spans="1:5" x14ac:dyDescent="0.25">
      <c r="A19" t="s">
        <v>23</v>
      </c>
      <c r="B19" t="s">
        <v>118</v>
      </c>
      <c r="C19">
        <v>1867.7777777777781</v>
      </c>
      <c r="D19">
        <v>6372.8577777777782</v>
      </c>
      <c r="E19">
        <v>0.40809796220400729</v>
      </c>
    </row>
    <row r="20" spans="1:5" x14ac:dyDescent="0.25">
      <c r="A20" t="s">
        <v>24</v>
      </c>
      <c r="B20" t="s">
        <v>118</v>
      </c>
      <c r="C20">
        <v>1818</v>
      </c>
      <c r="D20">
        <v>6203.0159999999996</v>
      </c>
      <c r="E20">
        <v>0.39722182377049181</v>
      </c>
    </row>
    <row r="21" spans="1:5" x14ac:dyDescent="0.25">
      <c r="A21" t="s">
        <v>25</v>
      </c>
      <c r="B21" t="s">
        <v>118</v>
      </c>
      <c r="C21">
        <v>1581</v>
      </c>
      <c r="D21">
        <v>5394.3720000000003</v>
      </c>
      <c r="E21">
        <v>0.34543878073770501</v>
      </c>
    </row>
    <row r="22" spans="1:5" x14ac:dyDescent="0.25">
      <c r="A22" t="s">
        <v>26</v>
      </c>
      <c r="B22" t="s">
        <v>118</v>
      </c>
      <c r="C22">
        <v>1611.1111111111111</v>
      </c>
      <c r="D22">
        <v>5497.1111111111113</v>
      </c>
      <c r="E22">
        <v>0.35201787340619312</v>
      </c>
    </row>
    <row r="23" spans="1:5" x14ac:dyDescent="0.25">
      <c r="A23" t="s">
        <v>27</v>
      </c>
      <c r="B23" t="s">
        <v>118</v>
      </c>
      <c r="C23">
        <v>1584.321428571428</v>
      </c>
      <c r="D23">
        <v>5405.7047142857136</v>
      </c>
      <c r="E23">
        <v>0.34616449246194381</v>
      </c>
    </row>
    <row r="24" spans="1:5" x14ac:dyDescent="0.25">
      <c r="A24" t="s">
        <v>28</v>
      </c>
      <c r="B24" t="s">
        <v>118</v>
      </c>
      <c r="C24">
        <v>1963.2</v>
      </c>
      <c r="D24">
        <v>6698.4383999999991</v>
      </c>
      <c r="E24">
        <v>0.42894713114754091</v>
      </c>
    </row>
    <row r="25" spans="1:5" x14ac:dyDescent="0.25">
      <c r="A25" t="s">
        <v>29</v>
      </c>
      <c r="B25" t="s">
        <v>118</v>
      </c>
      <c r="C25">
        <v>2228.5555555555561</v>
      </c>
      <c r="D25">
        <v>7603.8315555555546</v>
      </c>
      <c r="E25">
        <v>0.48692568875227688</v>
      </c>
    </row>
    <row r="26" spans="1:5" x14ac:dyDescent="0.25">
      <c r="A26" t="s">
        <v>30</v>
      </c>
      <c r="B26" t="s">
        <v>118</v>
      </c>
      <c r="C26">
        <v>2245.7777777777778</v>
      </c>
      <c r="D26">
        <v>7662.5937777777781</v>
      </c>
      <c r="E26">
        <v>0.49068863843351551</v>
      </c>
    </row>
    <row r="27" spans="1:5" x14ac:dyDescent="0.25">
      <c r="A27" t="s">
        <v>31</v>
      </c>
      <c r="B27" t="s">
        <v>118</v>
      </c>
      <c r="C27">
        <v>2304.6470588235288</v>
      </c>
      <c r="D27">
        <v>7863.4557647058818</v>
      </c>
      <c r="E27">
        <v>0.50355121444069428</v>
      </c>
    </row>
    <row r="28" spans="1:5" x14ac:dyDescent="0.25">
      <c r="A28" t="s">
        <v>32</v>
      </c>
      <c r="B28" t="s">
        <v>118</v>
      </c>
      <c r="C28">
        <v>2472.5172413793098</v>
      </c>
      <c r="D28">
        <v>8436.2288275862065</v>
      </c>
      <c r="E28">
        <v>0.54022981734030529</v>
      </c>
    </row>
    <row r="29" spans="1:5" x14ac:dyDescent="0.25">
      <c r="A29" t="s">
        <v>33</v>
      </c>
      <c r="B29" t="s">
        <v>118</v>
      </c>
      <c r="C29">
        <v>2462.2222222222222</v>
      </c>
      <c r="D29">
        <v>8401.1022222222218</v>
      </c>
      <c r="E29">
        <v>0.53798041894353366</v>
      </c>
    </row>
    <row r="30" spans="1:5" x14ac:dyDescent="0.25">
      <c r="A30" t="s">
        <v>34</v>
      </c>
      <c r="B30" t="s">
        <v>118</v>
      </c>
      <c r="C30">
        <v>2629</v>
      </c>
      <c r="D30">
        <v>8970.1479999999992</v>
      </c>
      <c r="E30">
        <v>0.57442033811475401</v>
      </c>
    </row>
    <row r="31" spans="1:5" x14ac:dyDescent="0.25">
      <c r="A31" t="s">
        <v>35</v>
      </c>
      <c r="B31" t="s">
        <v>118</v>
      </c>
      <c r="C31">
        <v>2496.4285714285711</v>
      </c>
      <c r="D31">
        <v>8517.8142857142848</v>
      </c>
      <c r="E31">
        <v>0.54545429596018724</v>
      </c>
    </row>
    <row r="32" spans="1:5" x14ac:dyDescent="0.25">
      <c r="A32" t="s">
        <v>37</v>
      </c>
      <c r="B32" t="s">
        <v>118</v>
      </c>
      <c r="C32">
        <v>1676.214285714286</v>
      </c>
      <c r="D32">
        <v>5719.2431428571417</v>
      </c>
      <c r="E32">
        <v>0.3662425168325526</v>
      </c>
    </row>
    <row r="33" spans="1:5" x14ac:dyDescent="0.25">
      <c r="A33" t="s">
        <v>38</v>
      </c>
      <c r="B33" t="s">
        <v>118</v>
      </c>
      <c r="C33">
        <v>1609</v>
      </c>
      <c r="D33">
        <v>5489.9079999999994</v>
      </c>
      <c r="E33">
        <v>0.35155660860655741</v>
      </c>
    </row>
    <row r="34" spans="1:5" x14ac:dyDescent="0.25">
      <c r="A34" t="s">
        <v>39</v>
      </c>
      <c r="B34" t="s">
        <v>118</v>
      </c>
      <c r="C34">
        <v>1559</v>
      </c>
      <c r="D34">
        <v>5319.308</v>
      </c>
      <c r="E34">
        <v>0.34063191598360648</v>
      </c>
    </row>
    <row r="35" spans="1:5" x14ac:dyDescent="0.25">
      <c r="A35" t="s">
        <v>40</v>
      </c>
      <c r="B35" t="s">
        <v>118</v>
      </c>
      <c r="C35">
        <v>2205.78947368421</v>
      </c>
      <c r="D35">
        <v>7526.1536842105261</v>
      </c>
      <c r="E35">
        <v>0.48195143981880928</v>
      </c>
    </row>
    <row r="36" spans="1:5" x14ac:dyDescent="0.25">
      <c r="A36" t="s">
        <v>41</v>
      </c>
      <c r="B36" t="s">
        <v>118</v>
      </c>
      <c r="C36">
        <v>2438</v>
      </c>
      <c r="D36">
        <v>8318.4560000000001</v>
      </c>
      <c r="E36">
        <v>0.532688012295082</v>
      </c>
    </row>
    <row r="37" spans="1:5" x14ac:dyDescent="0.25">
      <c r="A37" t="s">
        <v>42</v>
      </c>
      <c r="B37" t="s">
        <v>118</v>
      </c>
      <c r="C37">
        <v>2415</v>
      </c>
      <c r="D37">
        <v>8239.98</v>
      </c>
      <c r="E37">
        <v>0.52766265368852461</v>
      </c>
    </row>
    <row r="38" spans="1:5" x14ac:dyDescent="0.25">
      <c r="A38" t="s">
        <v>43</v>
      </c>
      <c r="B38" t="s">
        <v>118</v>
      </c>
      <c r="C38">
        <v>2253.44</v>
      </c>
      <c r="D38">
        <v>7688.7372800000003</v>
      </c>
      <c r="E38">
        <v>0.49236278688524587</v>
      </c>
    </row>
    <row r="39" spans="1:5" x14ac:dyDescent="0.25">
      <c r="A39" t="s">
        <v>44</v>
      </c>
      <c r="B39" t="s">
        <v>118</v>
      </c>
      <c r="C39">
        <v>2251.2413793103451</v>
      </c>
      <c r="D39">
        <v>7681.2355862068962</v>
      </c>
      <c r="E39">
        <v>0.491882401780667</v>
      </c>
    </row>
    <row r="40" spans="1:5" x14ac:dyDescent="0.25">
      <c r="A40" t="s">
        <v>45</v>
      </c>
      <c r="B40" t="s">
        <v>118</v>
      </c>
      <c r="C40">
        <v>2186</v>
      </c>
      <c r="D40">
        <v>7458.6319999999996</v>
      </c>
      <c r="E40">
        <v>0.4776275614754098</v>
      </c>
    </row>
    <row r="41" spans="1:5" x14ac:dyDescent="0.25">
      <c r="A41" t="s">
        <v>46</v>
      </c>
      <c r="B41" t="s">
        <v>118</v>
      </c>
      <c r="C41">
        <v>2220</v>
      </c>
      <c r="D41">
        <v>7574.6399999999994</v>
      </c>
      <c r="E41">
        <v>0.48505635245901629</v>
      </c>
    </row>
    <row r="42" spans="1:5" x14ac:dyDescent="0.25">
      <c r="A42" t="s">
        <v>47</v>
      </c>
      <c r="B42" t="s">
        <v>118</v>
      </c>
      <c r="C42">
        <v>1806</v>
      </c>
      <c r="D42">
        <v>6162.0720000000001</v>
      </c>
      <c r="E42">
        <v>0.39459989754098362</v>
      </c>
    </row>
    <row r="43" spans="1:5" x14ac:dyDescent="0.25">
      <c r="A43" t="s">
        <v>48</v>
      </c>
      <c r="B43" t="s">
        <v>118</v>
      </c>
      <c r="C43">
        <v>1525</v>
      </c>
      <c r="D43">
        <v>5203.3</v>
      </c>
      <c r="E43">
        <v>0.33320312499999999</v>
      </c>
    </row>
    <row r="44" spans="1:5" x14ac:dyDescent="0.25">
      <c r="A44" t="s">
        <v>49</v>
      </c>
      <c r="B44" t="s">
        <v>118</v>
      </c>
      <c r="C44">
        <v>1371</v>
      </c>
      <c r="D44">
        <v>4677.8519999999999</v>
      </c>
      <c r="E44">
        <v>0.29955507172131152</v>
      </c>
    </row>
    <row r="45" spans="1:5" x14ac:dyDescent="0.25">
      <c r="A45" t="s">
        <v>50</v>
      </c>
      <c r="B45" t="s">
        <v>118</v>
      </c>
      <c r="C45">
        <v>1426</v>
      </c>
      <c r="D45">
        <v>4865.5119999999997</v>
      </c>
      <c r="E45">
        <v>0.31157223360655728</v>
      </c>
    </row>
    <row r="46" spans="1:5" x14ac:dyDescent="0.25">
      <c r="A46" t="s">
        <v>51</v>
      </c>
      <c r="B46" t="s">
        <v>118</v>
      </c>
      <c r="C46">
        <v>1420.464285714286</v>
      </c>
      <c r="D46">
        <v>4846.624142857142</v>
      </c>
      <c r="E46">
        <v>0.31036271406615917</v>
      </c>
    </row>
    <row r="47" spans="1:5" x14ac:dyDescent="0.25">
      <c r="A47" t="s">
        <v>52</v>
      </c>
      <c r="B47" t="s">
        <v>118</v>
      </c>
      <c r="C47">
        <v>1732</v>
      </c>
      <c r="D47">
        <v>5909.5839999999998</v>
      </c>
      <c r="E47">
        <v>0.37843135245901638</v>
      </c>
    </row>
    <row r="48" spans="1:5" x14ac:dyDescent="0.25">
      <c r="A48" t="s">
        <v>53</v>
      </c>
      <c r="B48" t="s">
        <v>118</v>
      </c>
      <c r="C48">
        <v>1759.619047619047</v>
      </c>
      <c r="D48">
        <v>6003.82019047619</v>
      </c>
      <c r="E48">
        <v>0.38446594457455108</v>
      </c>
    </row>
    <row r="49" spans="1:5" x14ac:dyDescent="0.25">
      <c r="A49" t="s">
        <v>54</v>
      </c>
      <c r="B49" t="s">
        <v>118</v>
      </c>
      <c r="C49">
        <v>1738.214285714286</v>
      </c>
      <c r="D49">
        <v>5930.7871428571416</v>
      </c>
      <c r="E49">
        <v>0.37978913568501171</v>
      </c>
    </row>
    <row r="50" spans="1:5" x14ac:dyDescent="0.25">
      <c r="A50" t="s">
        <v>55</v>
      </c>
      <c r="B50" t="s">
        <v>118</v>
      </c>
      <c r="C50">
        <v>1656</v>
      </c>
      <c r="D50">
        <v>5650.2719999999999</v>
      </c>
      <c r="E50">
        <v>0.36182581967213112</v>
      </c>
    </row>
    <row r="51" spans="1:5" x14ac:dyDescent="0.25">
      <c r="A51" t="s">
        <v>56</v>
      </c>
      <c r="B51" t="s">
        <v>118</v>
      </c>
      <c r="C51">
        <v>1682.8571428571429</v>
      </c>
      <c r="D51">
        <v>5741.9085714285711</v>
      </c>
      <c r="E51">
        <v>0.36769394028103042</v>
      </c>
    </row>
    <row r="52" spans="1:5" x14ac:dyDescent="0.25">
      <c r="A52" t="s">
        <v>57</v>
      </c>
      <c r="B52" t="s">
        <v>118</v>
      </c>
      <c r="C52">
        <v>1476.9230769230769</v>
      </c>
      <c r="D52">
        <v>5039.2615384615383</v>
      </c>
      <c r="E52">
        <v>0.32269861286254731</v>
      </c>
    </row>
    <row r="53" spans="1:5" x14ac:dyDescent="0.25">
      <c r="A53" t="s">
        <v>58</v>
      </c>
      <c r="B53" t="s">
        <v>118</v>
      </c>
      <c r="C53">
        <v>1452.724137931034</v>
      </c>
      <c r="D53">
        <v>4956.6947586206898</v>
      </c>
      <c r="E53">
        <v>0.31741129345675517</v>
      </c>
    </row>
    <row r="54" spans="1:5" x14ac:dyDescent="0.25">
      <c r="A54" t="s">
        <v>59</v>
      </c>
      <c r="B54" t="s">
        <v>118</v>
      </c>
      <c r="C54">
        <v>1280.7692307692309</v>
      </c>
      <c r="D54">
        <v>4369.9846153846147</v>
      </c>
      <c r="E54">
        <v>0.2798402033417402</v>
      </c>
    </row>
    <row r="55" spans="1:5" x14ac:dyDescent="0.25">
      <c r="A55" t="s">
        <v>60</v>
      </c>
      <c r="B55" t="s">
        <v>118</v>
      </c>
      <c r="C55">
        <v>1457</v>
      </c>
      <c r="D55">
        <v>4971.2839999999997</v>
      </c>
      <c r="E55">
        <v>0.31834554303278678</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56"/>
  <sheetViews>
    <sheetView workbookViewId="0"/>
  </sheetViews>
  <sheetFormatPr defaultRowHeight="15" x14ac:dyDescent="0.25"/>
  <sheetData>
    <row r="1" spans="1:7" x14ac:dyDescent="0.25">
      <c r="A1" s="1" t="s">
        <v>0</v>
      </c>
      <c r="B1" s="1" t="s">
        <v>1</v>
      </c>
      <c r="C1" s="1" t="s">
        <v>3</v>
      </c>
      <c r="D1" s="1" t="s">
        <v>70</v>
      </c>
      <c r="E1" s="1" t="s">
        <v>75</v>
      </c>
      <c r="F1" s="1" t="s">
        <v>4</v>
      </c>
      <c r="G1" s="1" t="s">
        <v>5</v>
      </c>
    </row>
    <row r="2" spans="1:7" x14ac:dyDescent="0.25">
      <c r="A2" t="s">
        <v>6</v>
      </c>
      <c r="B2" t="s">
        <v>119</v>
      </c>
      <c r="C2">
        <v>19697.178571428569</v>
      </c>
      <c r="D2">
        <v>180552.85714285719</v>
      </c>
      <c r="E2">
        <v>0</v>
      </c>
      <c r="F2">
        <v>67387.326142857128</v>
      </c>
      <c r="G2">
        <v>1.846228113502935</v>
      </c>
    </row>
    <row r="3" spans="1:7" x14ac:dyDescent="0.25">
      <c r="A3" t="s">
        <v>7</v>
      </c>
      <c r="B3" t="s">
        <v>119</v>
      </c>
      <c r="C3">
        <v>17119</v>
      </c>
      <c r="D3">
        <v>137800</v>
      </c>
      <c r="E3">
        <v>0</v>
      </c>
      <c r="F3">
        <v>58547.828000000001</v>
      </c>
      <c r="G3">
        <v>1.6040500821917809</v>
      </c>
    </row>
    <row r="4" spans="1:7" x14ac:dyDescent="0.25">
      <c r="A4" t="s">
        <v>8</v>
      </c>
      <c r="B4" t="s">
        <v>119</v>
      </c>
      <c r="C4">
        <v>17552.642857142859</v>
      </c>
      <c r="D4">
        <v>118121.07142857141</v>
      </c>
      <c r="E4">
        <v>0</v>
      </c>
      <c r="F4">
        <v>60007.738499999992</v>
      </c>
      <c r="G4">
        <v>1.644047630136986</v>
      </c>
    </row>
    <row r="5" spans="1:7" x14ac:dyDescent="0.25">
      <c r="A5" t="s">
        <v>9</v>
      </c>
      <c r="B5" t="s">
        <v>119</v>
      </c>
      <c r="C5">
        <v>16674</v>
      </c>
      <c r="D5">
        <v>94650</v>
      </c>
      <c r="E5">
        <v>0</v>
      </c>
      <c r="F5">
        <v>56986.338000000003</v>
      </c>
      <c r="G5">
        <v>1.561269534246575</v>
      </c>
    </row>
    <row r="6" spans="1:7" x14ac:dyDescent="0.25">
      <c r="A6" t="s">
        <v>10</v>
      </c>
      <c r="B6" t="s">
        <v>119</v>
      </c>
      <c r="C6">
        <v>14544.740740740741</v>
      </c>
      <c r="D6">
        <v>2009.655172413793</v>
      </c>
      <c r="E6">
        <v>25836.896551724141</v>
      </c>
      <c r="F6">
        <v>49654.501959131543</v>
      </c>
      <c r="G6">
        <v>1.360397313948809</v>
      </c>
    </row>
    <row r="7" spans="1:7" x14ac:dyDescent="0.25">
      <c r="A7" t="s">
        <v>11</v>
      </c>
      <c r="B7" t="s">
        <v>119</v>
      </c>
      <c r="C7">
        <v>13062.5</v>
      </c>
      <c r="D7">
        <v>417.85714285714289</v>
      </c>
      <c r="E7">
        <v>41764.28571428571</v>
      </c>
      <c r="F7">
        <v>44611.432142857142</v>
      </c>
      <c r="G7">
        <v>1.222231017612524</v>
      </c>
    </row>
    <row r="8" spans="1:7" x14ac:dyDescent="0.25">
      <c r="A8" t="s">
        <v>12</v>
      </c>
      <c r="B8" t="s">
        <v>119</v>
      </c>
      <c r="C8">
        <v>17153.571428571831</v>
      </c>
      <c r="D8">
        <v>8.5714285746216774</v>
      </c>
      <c r="E8">
        <v>109685.7142857127</v>
      </c>
      <c r="F8">
        <v>58637.680000001361</v>
      </c>
      <c r="G8">
        <v>1.6065117808219549</v>
      </c>
    </row>
    <row r="9" spans="1:7" x14ac:dyDescent="0.25">
      <c r="A9" t="s">
        <v>13</v>
      </c>
      <c r="B9" t="s">
        <v>119</v>
      </c>
      <c r="C9">
        <v>17693.214285714319</v>
      </c>
      <c r="D9">
        <v>0.71428571455180645</v>
      </c>
      <c r="E9">
        <v>109197.14285714269</v>
      </c>
      <c r="F9">
        <v>60478.445000000109</v>
      </c>
      <c r="G9">
        <v>1.65694369863014</v>
      </c>
    </row>
    <row r="10" spans="1:7" x14ac:dyDescent="0.25">
      <c r="A10" t="s">
        <v>14</v>
      </c>
      <c r="B10" t="s">
        <v>119</v>
      </c>
      <c r="C10">
        <v>18760</v>
      </c>
      <c r="D10">
        <v>385.71428571428572</v>
      </c>
      <c r="E10">
        <v>66310.714285714275</v>
      </c>
      <c r="F10">
        <v>64075.816428571423</v>
      </c>
      <c r="G10">
        <v>1.755501819960861</v>
      </c>
    </row>
    <row r="11" spans="1:7" x14ac:dyDescent="0.25">
      <c r="A11" t="s">
        <v>15</v>
      </c>
      <c r="B11" t="s">
        <v>119</v>
      </c>
      <c r="C11">
        <v>19169.625</v>
      </c>
      <c r="D11">
        <v>24719.629629629631</v>
      </c>
      <c r="E11">
        <v>7876.2962962962974</v>
      </c>
      <c r="F11">
        <v>65439.356425925922</v>
      </c>
      <c r="G11">
        <v>1.7928590801623541</v>
      </c>
    </row>
    <row r="12" spans="1:7" x14ac:dyDescent="0.25">
      <c r="A12" t="s">
        <v>16</v>
      </c>
      <c r="B12" t="s">
        <v>119</v>
      </c>
      <c r="C12">
        <v>19005</v>
      </c>
      <c r="D12">
        <v>111685.7142857143</v>
      </c>
      <c r="E12">
        <v>0</v>
      </c>
      <c r="F12">
        <v>64956.745714285709</v>
      </c>
      <c r="G12">
        <v>1.7796368688845401</v>
      </c>
    </row>
    <row r="13" spans="1:7" x14ac:dyDescent="0.25">
      <c r="A13" t="s">
        <v>17</v>
      </c>
      <c r="B13" t="s">
        <v>119</v>
      </c>
      <c r="C13">
        <v>19472.85294117569</v>
      </c>
      <c r="D13">
        <v>168050.58823527949</v>
      </c>
      <c r="E13">
        <v>0</v>
      </c>
      <c r="F13">
        <v>66609.42482352673</v>
      </c>
      <c r="G13">
        <v>1.8249157485897729</v>
      </c>
    </row>
    <row r="14" spans="1:7" x14ac:dyDescent="0.25">
      <c r="A14" t="s">
        <v>18</v>
      </c>
      <c r="B14" t="s">
        <v>119</v>
      </c>
      <c r="C14">
        <v>20569.44705882436</v>
      </c>
      <c r="D14">
        <v>203318.75050711489</v>
      </c>
      <c r="E14">
        <v>0</v>
      </c>
      <c r="F14">
        <v>70386.272115215819</v>
      </c>
      <c r="G14">
        <v>1.9283910168552281</v>
      </c>
    </row>
    <row r="15" spans="1:7" x14ac:dyDescent="0.25">
      <c r="A15" t="s">
        <v>19</v>
      </c>
      <c r="B15" t="s">
        <v>119</v>
      </c>
      <c r="C15">
        <v>19738.543999999951</v>
      </c>
      <c r="D15">
        <v>165822.46153846159</v>
      </c>
      <c r="E15">
        <v>0</v>
      </c>
      <c r="F15">
        <v>67513.73458953829</v>
      </c>
      <c r="G15">
        <v>1.849691358617487</v>
      </c>
    </row>
    <row r="16" spans="1:7" x14ac:dyDescent="0.25">
      <c r="A16" t="s">
        <v>20</v>
      </c>
      <c r="B16" t="s">
        <v>119</v>
      </c>
      <c r="C16">
        <v>19776</v>
      </c>
      <c r="D16">
        <v>132810</v>
      </c>
      <c r="E16">
        <v>0</v>
      </c>
      <c r="F16">
        <v>67608.521999999997</v>
      </c>
      <c r="G16">
        <v>1.852288273972603</v>
      </c>
    </row>
    <row r="17" spans="1:7" x14ac:dyDescent="0.25">
      <c r="A17" t="s">
        <v>21</v>
      </c>
      <c r="B17" t="s">
        <v>119</v>
      </c>
      <c r="C17">
        <v>18546.52173913044</v>
      </c>
      <c r="D17">
        <v>61073.076923076922</v>
      </c>
      <c r="E17">
        <v>0</v>
      </c>
      <c r="F17">
        <v>63341.805250836129</v>
      </c>
      <c r="G17">
        <v>1.7353919246804419</v>
      </c>
    </row>
    <row r="18" spans="1:7" x14ac:dyDescent="0.25">
      <c r="A18" t="s">
        <v>22</v>
      </c>
      <c r="B18" t="s">
        <v>119</v>
      </c>
      <c r="C18">
        <v>16488.28</v>
      </c>
      <c r="D18">
        <v>31930</v>
      </c>
      <c r="E18">
        <v>5281.4814814814818</v>
      </c>
      <c r="F18">
        <v>56295.222841481482</v>
      </c>
      <c r="G18">
        <v>1.542334872369356</v>
      </c>
    </row>
    <row r="19" spans="1:7" x14ac:dyDescent="0.25">
      <c r="A19" t="s">
        <v>23</v>
      </c>
      <c r="B19" t="s">
        <v>119</v>
      </c>
      <c r="C19">
        <v>12385.555555555549</v>
      </c>
      <c r="D19">
        <v>492.85714285714278</v>
      </c>
      <c r="E19">
        <v>39310.71428571429</v>
      </c>
      <c r="F19">
        <v>42299.319126984119</v>
      </c>
      <c r="G19">
        <v>1.1588854555338119</v>
      </c>
    </row>
    <row r="20" spans="1:7" x14ac:dyDescent="0.25">
      <c r="A20" t="s">
        <v>24</v>
      </c>
      <c r="B20" t="s">
        <v>119</v>
      </c>
      <c r="C20">
        <v>13866</v>
      </c>
      <c r="D20">
        <v>0</v>
      </c>
      <c r="E20">
        <v>97020</v>
      </c>
      <c r="F20">
        <v>47407.811999999998</v>
      </c>
      <c r="G20">
        <v>1.298844164383562</v>
      </c>
    </row>
    <row r="21" spans="1:7" x14ac:dyDescent="0.25">
      <c r="A21" t="s">
        <v>25</v>
      </c>
      <c r="B21" t="s">
        <v>119</v>
      </c>
      <c r="C21">
        <v>16325.190476190481</v>
      </c>
      <c r="D21">
        <v>0</v>
      </c>
      <c r="E21">
        <v>68212.400000000009</v>
      </c>
      <c r="F21">
        <v>55769.762304761898</v>
      </c>
      <c r="G21">
        <v>1.5279386932811481</v>
      </c>
    </row>
    <row r="22" spans="1:7" x14ac:dyDescent="0.25">
      <c r="A22" t="s">
        <v>26</v>
      </c>
      <c r="B22" t="s">
        <v>119</v>
      </c>
      <c r="C22">
        <v>17493.333333333328</v>
      </c>
      <c r="D22">
        <v>53.571428571428577</v>
      </c>
      <c r="E22">
        <v>63492.857142857138</v>
      </c>
      <c r="F22">
        <v>59750.799761904753</v>
      </c>
      <c r="G22">
        <v>1.637008212654925</v>
      </c>
    </row>
    <row r="23" spans="1:7" x14ac:dyDescent="0.25">
      <c r="A23" t="s">
        <v>27</v>
      </c>
      <c r="B23" t="s">
        <v>119</v>
      </c>
      <c r="C23">
        <v>17555.96428571429</v>
      </c>
      <c r="D23">
        <v>42053.103448275862</v>
      </c>
      <c r="E23">
        <v>9449.6551724137935</v>
      </c>
      <c r="F23">
        <v>59952.452901477838</v>
      </c>
      <c r="G23">
        <v>1.6425329562048721</v>
      </c>
    </row>
    <row r="24" spans="1:7" x14ac:dyDescent="0.25">
      <c r="A24" t="s">
        <v>28</v>
      </c>
      <c r="B24" t="s">
        <v>119</v>
      </c>
      <c r="C24">
        <v>17619.599999999999</v>
      </c>
      <c r="D24">
        <v>119592.8571428571</v>
      </c>
      <c r="E24">
        <v>0</v>
      </c>
      <c r="F24">
        <v>60237.668057142873</v>
      </c>
      <c r="G24">
        <v>1.6503470700587091</v>
      </c>
    </row>
    <row r="25" spans="1:7" x14ac:dyDescent="0.25">
      <c r="A25" t="s">
        <v>29</v>
      </c>
      <c r="B25" t="s">
        <v>119</v>
      </c>
      <c r="C25">
        <v>17528.777777777781</v>
      </c>
      <c r="D25">
        <v>51574.814814814818</v>
      </c>
      <c r="E25">
        <v>0</v>
      </c>
      <c r="F25">
        <v>59859.76459259259</v>
      </c>
      <c r="G25">
        <v>1.6399935504819889</v>
      </c>
    </row>
    <row r="26" spans="1:7" x14ac:dyDescent="0.25">
      <c r="A26" t="s">
        <v>30</v>
      </c>
      <c r="B26" t="s">
        <v>119</v>
      </c>
      <c r="C26">
        <v>17498.925925925931</v>
      </c>
      <c r="D26">
        <v>143273.44827586209</v>
      </c>
      <c r="E26">
        <v>0</v>
      </c>
      <c r="F26">
        <v>59849.608707535117</v>
      </c>
      <c r="G26">
        <v>1.6397153070557571</v>
      </c>
    </row>
    <row r="27" spans="1:7" x14ac:dyDescent="0.25">
      <c r="A27" t="s">
        <v>31</v>
      </c>
      <c r="B27" t="s">
        <v>119</v>
      </c>
      <c r="C27">
        <v>17195.294117647059</v>
      </c>
      <c r="D27">
        <v>104144.8</v>
      </c>
      <c r="E27">
        <v>0</v>
      </c>
      <c r="F27">
        <v>58774.488329411768</v>
      </c>
      <c r="G27">
        <v>1.610259954230459</v>
      </c>
    </row>
    <row r="28" spans="1:7" x14ac:dyDescent="0.25">
      <c r="A28" t="s">
        <v>32</v>
      </c>
      <c r="B28" t="s">
        <v>119</v>
      </c>
      <c r="C28">
        <v>16524.068965517239</v>
      </c>
      <c r="D28">
        <v>100450.68965517241</v>
      </c>
      <c r="E28">
        <v>0</v>
      </c>
      <c r="F28">
        <v>56480.574000000008</v>
      </c>
      <c r="G28">
        <v>1.5474129863013699</v>
      </c>
    </row>
    <row r="29" spans="1:7" x14ac:dyDescent="0.25">
      <c r="A29" t="s">
        <v>33</v>
      </c>
      <c r="B29" t="s">
        <v>119</v>
      </c>
      <c r="C29">
        <v>13780</v>
      </c>
      <c r="D29">
        <v>62164.285714285717</v>
      </c>
      <c r="E29">
        <v>0</v>
      </c>
      <c r="F29">
        <v>47079.524285714288</v>
      </c>
      <c r="G29">
        <v>1.2898499804305279</v>
      </c>
    </row>
    <row r="30" spans="1:7" x14ac:dyDescent="0.25">
      <c r="A30" t="s">
        <v>34</v>
      </c>
      <c r="B30" t="s">
        <v>119</v>
      </c>
      <c r="C30">
        <v>13565</v>
      </c>
      <c r="D30">
        <v>30350</v>
      </c>
      <c r="E30">
        <v>12300</v>
      </c>
      <c r="F30">
        <v>46326.43</v>
      </c>
      <c r="G30">
        <v>1.2692172602739731</v>
      </c>
    </row>
    <row r="31" spans="1:7" x14ac:dyDescent="0.25">
      <c r="A31" t="s">
        <v>35</v>
      </c>
      <c r="B31" t="s">
        <v>119</v>
      </c>
      <c r="C31">
        <v>14064.642857142861</v>
      </c>
      <c r="D31">
        <v>396.42857142857139</v>
      </c>
      <c r="E31">
        <v>64650</v>
      </c>
      <c r="F31">
        <v>48053.607857142859</v>
      </c>
      <c r="G31">
        <v>1.3165372015655581</v>
      </c>
    </row>
    <row r="32" spans="1:7" x14ac:dyDescent="0.25">
      <c r="A32" t="s">
        <v>36</v>
      </c>
      <c r="B32" t="s">
        <v>119</v>
      </c>
      <c r="C32">
        <v>15097</v>
      </c>
      <c r="D32">
        <v>0</v>
      </c>
      <c r="E32">
        <v>88660</v>
      </c>
      <c r="F32">
        <v>51599.624000000003</v>
      </c>
      <c r="G32">
        <v>1.4136883287671229</v>
      </c>
    </row>
    <row r="33" spans="1:7" x14ac:dyDescent="0.25">
      <c r="A33" t="s">
        <v>37</v>
      </c>
      <c r="B33" t="s">
        <v>119</v>
      </c>
      <c r="C33">
        <v>15306.846153846151</v>
      </c>
      <c r="D33">
        <v>0</v>
      </c>
      <c r="E33">
        <v>100015.1851851852</v>
      </c>
      <c r="F33">
        <v>52326.974262108262</v>
      </c>
      <c r="G33">
        <v>1.433615733208446</v>
      </c>
    </row>
    <row r="34" spans="1:7" x14ac:dyDescent="0.25">
      <c r="A34" t="s">
        <v>38</v>
      </c>
      <c r="B34" t="s">
        <v>119</v>
      </c>
      <c r="C34">
        <v>15867</v>
      </c>
      <c r="D34">
        <v>570</v>
      </c>
      <c r="E34">
        <v>42100</v>
      </c>
      <c r="F34">
        <v>54180.874000000003</v>
      </c>
      <c r="G34">
        <v>1.484407506849315</v>
      </c>
    </row>
    <row r="35" spans="1:7" x14ac:dyDescent="0.25">
      <c r="A35" t="s">
        <v>39</v>
      </c>
      <c r="B35" t="s">
        <v>119</v>
      </c>
      <c r="C35">
        <v>14796</v>
      </c>
      <c r="D35">
        <v>42810</v>
      </c>
      <c r="E35">
        <v>4920</v>
      </c>
      <c r="F35">
        <v>50531.681999999993</v>
      </c>
      <c r="G35">
        <v>1.3844296438356161</v>
      </c>
    </row>
    <row r="36" spans="1:7" x14ac:dyDescent="0.25">
      <c r="A36" t="s">
        <v>40</v>
      </c>
      <c r="B36" t="s">
        <v>119</v>
      </c>
      <c r="C36">
        <v>13588.42105263158</v>
      </c>
      <c r="D36">
        <v>40971.428571428572</v>
      </c>
      <c r="E36">
        <v>0</v>
      </c>
      <c r="F36">
        <v>46404.664060150382</v>
      </c>
      <c r="G36">
        <v>1.271360659182202</v>
      </c>
    </row>
    <row r="37" spans="1:7" x14ac:dyDescent="0.25">
      <c r="A37" t="s">
        <v>41</v>
      </c>
      <c r="B37" t="s">
        <v>119</v>
      </c>
      <c r="C37">
        <v>12743</v>
      </c>
      <c r="D37">
        <v>142050</v>
      </c>
      <c r="E37">
        <v>0</v>
      </c>
      <c r="F37">
        <v>43621.165999999997</v>
      </c>
      <c r="G37">
        <v>1.195100438356165</v>
      </c>
    </row>
    <row r="38" spans="1:7" x14ac:dyDescent="0.25">
      <c r="A38" t="s">
        <v>42</v>
      </c>
      <c r="B38" t="s">
        <v>119</v>
      </c>
      <c r="C38">
        <v>13709</v>
      </c>
      <c r="D38">
        <v>155990</v>
      </c>
      <c r="E38">
        <v>0</v>
      </c>
      <c r="F38">
        <v>46931.097999999998</v>
      </c>
      <c r="G38">
        <v>1.2857835068493151</v>
      </c>
    </row>
    <row r="39" spans="1:7" x14ac:dyDescent="0.25">
      <c r="A39" t="s">
        <v>43</v>
      </c>
      <c r="B39" t="s">
        <v>119</v>
      </c>
      <c r="C39">
        <v>14402.08</v>
      </c>
      <c r="D39">
        <v>154140</v>
      </c>
      <c r="E39">
        <v>0</v>
      </c>
      <c r="F39">
        <v>49294.036959999998</v>
      </c>
      <c r="G39">
        <v>1.350521560547945</v>
      </c>
    </row>
    <row r="40" spans="1:7" x14ac:dyDescent="0.25">
      <c r="A40" t="s">
        <v>44</v>
      </c>
      <c r="B40" t="s">
        <v>119</v>
      </c>
      <c r="C40">
        <v>14439.586206896551</v>
      </c>
      <c r="D40">
        <v>77628.275862068971</v>
      </c>
      <c r="E40">
        <v>0</v>
      </c>
      <c r="F40">
        <v>49345.496413793102</v>
      </c>
      <c r="G40">
        <v>1.3519314085970711</v>
      </c>
    </row>
    <row r="41" spans="1:7" x14ac:dyDescent="0.25">
      <c r="A41" t="s">
        <v>45</v>
      </c>
      <c r="B41" t="s">
        <v>119</v>
      </c>
      <c r="C41">
        <v>13121</v>
      </c>
      <c r="D41">
        <v>46090</v>
      </c>
      <c r="E41">
        <v>2830</v>
      </c>
      <c r="F41">
        <v>44817.771999999997</v>
      </c>
      <c r="G41">
        <v>1.2278841643835621</v>
      </c>
    </row>
    <row r="42" spans="1:7" x14ac:dyDescent="0.25">
      <c r="A42" t="s">
        <v>46</v>
      </c>
      <c r="B42" t="s">
        <v>119</v>
      </c>
      <c r="C42">
        <v>12580</v>
      </c>
      <c r="D42">
        <v>26890</v>
      </c>
      <c r="E42">
        <v>29090</v>
      </c>
      <c r="F42">
        <v>42978.94</v>
      </c>
      <c r="G42">
        <v>1.1775052054794519</v>
      </c>
    </row>
    <row r="43" spans="1:7" x14ac:dyDescent="0.25">
      <c r="A43" t="s">
        <v>47</v>
      </c>
      <c r="B43" t="s">
        <v>119</v>
      </c>
      <c r="C43">
        <v>9966</v>
      </c>
      <c r="D43">
        <v>540</v>
      </c>
      <c r="E43">
        <v>82600</v>
      </c>
      <c r="F43">
        <v>34087.131999999998</v>
      </c>
      <c r="G43">
        <v>0.93389402739726024</v>
      </c>
    </row>
    <row r="44" spans="1:7" x14ac:dyDescent="0.25">
      <c r="A44" t="s">
        <v>48</v>
      </c>
      <c r="B44" t="s">
        <v>119</v>
      </c>
      <c r="C44">
        <v>10491</v>
      </c>
      <c r="D44">
        <v>10</v>
      </c>
      <c r="E44">
        <v>82070</v>
      </c>
      <c r="F44">
        <v>35877.372000000003</v>
      </c>
      <c r="G44">
        <v>0.98294169863013703</v>
      </c>
    </row>
    <row r="45" spans="1:7" x14ac:dyDescent="0.25">
      <c r="A45" t="s">
        <v>49</v>
      </c>
      <c r="B45" t="s">
        <v>119</v>
      </c>
      <c r="C45">
        <v>13739</v>
      </c>
      <c r="D45">
        <v>0</v>
      </c>
      <c r="E45">
        <v>110725.3571428571</v>
      </c>
      <c r="F45">
        <v>46988.19335714286</v>
      </c>
      <c r="G45">
        <v>1.287347763209393</v>
      </c>
    </row>
    <row r="46" spans="1:7" x14ac:dyDescent="0.25">
      <c r="A46" t="s">
        <v>50</v>
      </c>
      <c r="B46" t="s">
        <v>119</v>
      </c>
      <c r="C46">
        <v>15447</v>
      </c>
      <c r="D46">
        <v>630</v>
      </c>
      <c r="E46">
        <v>69910</v>
      </c>
      <c r="F46">
        <v>52775.703999999998</v>
      </c>
      <c r="G46">
        <v>1.445909698630137</v>
      </c>
    </row>
    <row r="47" spans="1:7" x14ac:dyDescent="0.25">
      <c r="A47" t="s">
        <v>51</v>
      </c>
      <c r="B47" t="s">
        <v>119</v>
      </c>
      <c r="C47">
        <v>16050.25</v>
      </c>
      <c r="D47">
        <v>25409.310344827591</v>
      </c>
      <c r="E47">
        <v>23592.068965517239</v>
      </c>
      <c r="F47">
        <v>54812.454379310337</v>
      </c>
      <c r="G47">
        <v>1.501711078885215</v>
      </c>
    </row>
    <row r="48" spans="1:7" x14ac:dyDescent="0.25">
      <c r="A48" t="s">
        <v>52</v>
      </c>
      <c r="B48" t="s">
        <v>119</v>
      </c>
      <c r="C48">
        <v>15791</v>
      </c>
      <c r="D48">
        <v>104580</v>
      </c>
      <c r="E48">
        <v>20</v>
      </c>
      <c r="F48">
        <v>53983.491999999998</v>
      </c>
      <c r="G48">
        <v>1.478999780821918</v>
      </c>
    </row>
    <row r="49" spans="1:7" x14ac:dyDescent="0.25">
      <c r="A49" t="s">
        <v>53</v>
      </c>
      <c r="B49" t="s">
        <v>119</v>
      </c>
      <c r="C49">
        <v>15103</v>
      </c>
      <c r="D49">
        <v>129310</v>
      </c>
      <c r="E49">
        <v>60</v>
      </c>
      <c r="F49">
        <v>51660.805999999997</v>
      </c>
      <c r="G49">
        <v>1.4153645479452051</v>
      </c>
    </row>
    <row r="50" spans="1:7" x14ac:dyDescent="0.25">
      <c r="A50" t="s">
        <v>54</v>
      </c>
      <c r="B50" t="s">
        <v>119</v>
      </c>
      <c r="C50">
        <v>16733.8</v>
      </c>
      <c r="D50">
        <v>137392</v>
      </c>
      <c r="E50">
        <v>0</v>
      </c>
      <c r="F50">
        <v>57233.117599999998</v>
      </c>
      <c r="G50">
        <v>1.568030619178082</v>
      </c>
    </row>
    <row r="51" spans="1:7" x14ac:dyDescent="0.25">
      <c r="A51" t="s">
        <v>55</v>
      </c>
      <c r="B51" t="s">
        <v>119</v>
      </c>
      <c r="C51">
        <v>15726</v>
      </c>
      <c r="D51">
        <v>148910</v>
      </c>
      <c r="E51">
        <v>0</v>
      </c>
      <c r="F51">
        <v>53806.021999999997</v>
      </c>
      <c r="G51">
        <v>1.4741375890410959</v>
      </c>
    </row>
    <row r="52" spans="1:7" x14ac:dyDescent="0.25">
      <c r="A52" t="s">
        <v>56</v>
      </c>
      <c r="B52" t="s">
        <v>119</v>
      </c>
      <c r="C52">
        <v>15432.464285714281</v>
      </c>
      <c r="D52">
        <v>102738.275862069</v>
      </c>
      <c r="E52">
        <v>0</v>
      </c>
      <c r="F52">
        <v>52758.306418719207</v>
      </c>
      <c r="G52">
        <v>1.44543305256765</v>
      </c>
    </row>
    <row r="53" spans="1:7" x14ac:dyDescent="0.25">
      <c r="A53" t="s">
        <v>57</v>
      </c>
      <c r="B53" t="s">
        <v>119</v>
      </c>
      <c r="C53">
        <v>14404.615384615379</v>
      </c>
      <c r="D53">
        <v>69023.076923076922</v>
      </c>
      <c r="E53">
        <v>0</v>
      </c>
      <c r="F53">
        <v>49217.57076923077</v>
      </c>
      <c r="G53">
        <v>1.348426596417281</v>
      </c>
    </row>
    <row r="54" spans="1:7" x14ac:dyDescent="0.25">
      <c r="A54" t="s">
        <v>58</v>
      </c>
      <c r="B54" t="s">
        <v>119</v>
      </c>
      <c r="C54">
        <v>11851.62068965517</v>
      </c>
      <c r="D54">
        <v>18215.172413793109</v>
      </c>
      <c r="E54">
        <v>34003.793103448283</v>
      </c>
      <c r="F54">
        <v>40489.948758620689</v>
      </c>
      <c r="G54">
        <v>1.109313664619745</v>
      </c>
    </row>
    <row r="55" spans="1:7" x14ac:dyDescent="0.25">
      <c r="A55" t="s">
        <v>59</v>
      </c>
      <c r="B55" t="s">
        <v>119</v>
      </c>
      <c r="C55">
        <v>9353.0769230769238</v>
      </c>
      <c r="D55">
        <v>96.428571428571431</v>
      </c>
      <c r="E55">
        <v>67703.57142857142</v>
      </c>
      <c r="F55">
        <v>31980.49846153846</v>
      </c>
      <c r="G55">
        <v>0.87617804004214972</v>
      </c>
    </row>
    <row r="56" spans="1:7" x14ac:dyDescent="0.25">
      <c r="A56" t="s">
        <v>60</v>
      </c>
      <c r="B56" t="s">
        <v>119</v>
      </c>
      <c r="C56">
        <v>10312.66666666667</v>
      </c>
      <c r="D56">
        <v>0</v>
      </c>
      <c r="E56">
        <v>81840</v>
      </c>
      <c r="F56">
        <v>35268.65866666667</v>
      </c>
      <c r="G56">
        <v>0.96626462100456634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56"/>
  <sheetViews>
    <sheetView workbookViewId="0"/>
  </sheetViews>
  <sheetFormatPr defaultRowHeight="15" x14ac:dyDescent="0.25"/>
  <sheetData>
    <row r="1" spans="1:9" x14ac:dyDescent="0.25">
      <c r="A1" s="1" t="s">
        <v>0</v>
      </c>
      <c r="B1" s="1" t="s">
        <v>1</v>
      </c>
      <c r="C1" s="1" t="s">
        <v>2</v>
      </c>
      <c r="D1" s="1" t="s">
        <v>3</v>
      </c>
      <c r="E1" s="1" t="s">
        <v>70</v>
      </c>
      <c r="F1" s="1" t="s">
        <v>75</v>
      </c>
      <c r="G1" s="1" t="s">
        <v>71</v>
      </c>
      <c r="H1" s="1" t="s">
        <v>4</v>
      </c>
      <c r="I1" s="1" t="s">
        <v>5</v>
      </c>
    </row>
    <row r="2" spans="1:9" x14ac:dyDescent="0.25">
      <c r="A2" t="s">
        <v>6</v>
      </c>
      <c r="B2" t="s">
        <v>120</v>
      </c>
      <c r="C2">
        <v>1165079.642857143</v>
      </c>
      <c r="D2">
        <v>26244.821428571431</v>
      </c>
      <c r="E2">
        <v>164776.07142857139</v>
      </c>
      <c r="F2">
        <v>0</v>
      </c>
      <c r="G2">
        <v>426803.57142857142</v>
      </c>
      <c r="H2">
        <v>1063069149.963928</v>
      </c>
      <c r="I2">
        <v>29125.182190792559</v>
      </c>
    </row>
    <row r="3" spans="1:9" x14ac:dyDescent="0.25">
      <c r="A3" t="s">
        <v>7</v>
      </c>
      <c r="B3" t="s">
        <v>120</v>
      </c>
      <c r="C3">
        <v>890400</v>
      </c>
      <c r="D3">
        <v>25141</v>
      </c>
      <c r="E3">
        <v>123870</v>
      </c>
      <c r="F3">
        <v>10</v>
      </c>
      <c r="G3">
        <v>444000</v>
      </c>
      <c r="H3">
        <v>812574704.972</v>
      </c>
      <c r="I3">
        <v>22262.320684164381</v>
      </c>
    </row>
    <row r="4" spans="1:9" x14ac:dyDescent="0.25">
      <c r="A4" t="s">
        <v>8</v>
      </c>
      <c r="B4" t="s">
        <v>120</v>
      </c>
      <c r="C4">
        <v>726981</v>
      </c>
      <c r="D4">
        <v>25479.78571428571</v>
      </c>
      <c r="E4">
        <v>104846.42857142859</v>
      </c>
      <c r="F4">
        <v>0</v>
      </c>
      <c r="G4">
        <v>432450</v>
      </c>
      <c r="H4">
        <v>663526163.87528563</v>
      </c>
      <c r="I4">
        <v>18178.7990102818</v>
      </c>
    </row>
    <row r="5" spans="1:9" x14ac:dyDescent="0.25">
      <c r="A5" t="s">
        <v>9</v>
      </c>
      <c r="B5" t="s">
        <v>120</v>
      </c>
      <c r="C5">
        <v>569020</v>
      </c>
      <c r="D5">
        <v>24742</v>
      </c>
      <c r="E5">
        <v>81020</v>
      </c>
      <c r="F5">
        <v>0</v>
      </c>
      <c r="G5">
        <v>408900</v>
      </c>
      <c r="H5">
        <v>519439640.72399998</v>
      </c>
      <c r="I5">
        <v>14231.22303353425</v>
      </c>
    </row>
    <row r="6" spans="1:9" x14ac:dyDescent="0.25">
      <c r="A6" t="s">
        <v>10</v>
      </c>
      <c r="B6" t="s">
        <v>120</v>
      </c>
      <c r="C6">
        <v>1539.3103448275861</v>
      </c>
      <c r="D6">
        <v>19608.074074074069</v>
      </c>
      <c r="E6">
        <v>192.41379310344831</v>
      </c>
      <c r="F6">
        <v>2000.909090909091</v>
      </c>
      <c r="G6">
        <v>189741.37931034481</v>
      </c>
      <c r="H6">
        <v>1660497.355856729</v>
      </c>
      <c r="I6">
        <v>45.493078242650093</v>
      </c>
    </row>
    <row r="7" spans="1:9" x14ac:dyDescent="0.25">
      <c r="A7" t="s">
        <v>11</v>
      </c>
      <c r="B7" t="s">
        <v>120</v>
      </c>
      <c r="C7">
        <v>8.5714285714285712</v>
      </c>
      <c r="D7">
        <v>19621.25</v>
      </c>
      <c r="E7">
        <v>0</v>
      </c>
      <c r="F7">
        <v>0</v>
      </c>
      <c r="G7">
        <v>99750</v>
      </c>
      <c r="H7">
        <v>174514.84785714289</v>
      </c>
      <c r="I7">
        <v>4.781228708414873</v>
      </c>
    </row>
    <row r="8" spans="1:9" x14ac:dyDescent="0.25">
      <c r="A8" t="s">
        <v>12</v>
      </c>
      <c r="B8" t="s">
        <v>120</v>
      </c>
      <c r="C8">
        <v>445.71428570151329</v>
      </c>
      <c r="D8">
        <v>21981.857142856341</v>
      </c>
      <c r="E8">
        <v>0</v>
      </c>
      <c r="G8">
        <v>163342.85714289549</v>
      </c>
    </row>
    <row r="9" spans="1:9" x14ac:dyDescent="0.25">
      <c r="A9" t="s">
        <v>13</v>
      </c>
      <c r="B9" t="s">
        <v>120</v>
      </c>
      <c r="C9">
        <v>13997.142857141789</v>
      </c>
      <c r="D9">
        <v>25054.071428571358</v>
      </c>
      <c r="E9">
        <v>0</v>
      </c>
      <c r="G9">
        <v>426978.57142857462</v>
      </c>
    </row>
    <row r="10" spans="1:9" x14ac:dyDescent="0.25">
      <c r="A10" t="s">
        <v>14</v>
      </c>
      <c r="B10" t="s">
        <v>120</v>
      </c>
      <c r="C10">
        <v>23112.857142857141</v>
      </c>
      <c r="D10">
        <v>24908.888888888891</v>
      </c>
      <c r="E10">
        <v>21.428571428571431</v>
      </c>
      <c r="F10">
        <v>600</v>
      </c>
      <c r="G10">
        <v>602250</v>
      </c>
      <c r="H10">
        <v>21766165.464603178</v>
      </c>
      <c r="I10">
        <v>596.33330040008707</v>
      </c>
    </row>
    <row r="11" spans="1:9" x14ac:dyDescent="0.25">
      <c r="A11" t="s">
        <v>15</v>
      </c>
      <c r="B11" t="s">
        <v>120</v>
      </c>
      <c r="C11">
        <v>120358.0740740741</v>
      </c>
      <c r="D11">
        <v>25069.3125</v>
      </c>
      <c r="E11">
        <v>16464.444444444449</v>
      </c>
      <c r="F11">
        <v>310</v>
      </c>
      <c r="G11">
        <v>342492.59259259258</v>
      </c>
      <c r="H11">
        <v>110194609.41684259</v>
      </c>
      <c r="I11">
        <v>3019.030394981989</v>
      </c>
    </row>
    <row r="12" spans="1:9" x14ac:dyDescent="0.25">
      <c r="A12" t="s">
        <v>16</v>
      </c>
      <c r="B12" t="s">
        <v>120</v>
      </c>
      <c r="C12">
        <v>592795.7142857142</v>
      </c>
      <c r="D12">
        <v>24606.81818181818</v>
      </c>
      <c r="E12">
        <v>80882.142857142855</v>
      </c>
      <c r="F12">
        <v>0</v>
      </c>
      <c r="G12">
        <v>404571.42857142858</v>
      </c>
      <c r="H12">
        <v>541118302.20292211</v>
      </c>
      <c r="I12">
        <v>14825.158964463621</v>
      </c>
    </row>
    <row r="13" spans="1:9" x14ac:dyDescent="0.25">
      <c r="A13" t="s">
        <v>17</v>
      </c>
      <c r="B13" t="s">
        <v>120</v>
      </c>
      <c r="C13">
        <v>1022117.5294117481</v>
      </c>
      <c r="D13">
        <v>24452.76470588287</v>
      </c>
      <c r="E13">
        <v>129545.882352937</v>
      </c>
      <c r="F13">
        <v>0</v>
      </c>
      <c r="G13">
        <v>281344.11764699221</v>
      </c>
      <c r="H13">
        <v>932536093.32021999</v>
      </c>
      <c r="I13">
        <v>25548.934063567671</v>
      </c>
    </row>
    <row r="14" spans="1:9" x14ac:dyDescent="0.25">
      <c r="A14" t="s">
        <v>18</v>
      </c>
      <c r="B14" t="s">
        <v>120</v>
      </c>
      <c r="C14">
        <v>1236444.992941197</v>
      </c>
      <c r="D14">
        <v>25466.935294117309</v>
      </c>
      <c r="E14">
        <v>155935.28823529839</v>
      </c>
      <c r="F14">
        <v>0</v>
      </c>
      <c r="G14">
        <v>370685.88235300779</v>
      </c>
      <c r="H14">
        <v>1128095568.563236</v>
      </c>
      <c r="I14">
        <v>30906.72790584209</v>
      </c>
    </row>
    <row r="15" spans="1:9" x14ac:dyDescent="0.25">
      <c r="A15" t="s">
        <v>19</v>
      </c>
      <c r="B15" t="s">
        <v>120</v>
      </c>
      <c r="C15">
        <v>1126201.7846153809</v>
      </c>
      <c r="D15">
        <v>25669.615999999791</v>
      </c>
      <c r="E15">
        <v>138652.76923076919</v>
      </c>
      <c r="F15">
        <v>0</v>
      </c>
      <c r="G15">
        <v>558029.23076923075</v>
      </c>
      <c r="H15">
        <v>1027741780.1825579</v>
      </c>
      <c r="I15">
        <v>28157.309046097489</v>
      </c>
    </row>
    <row r="16" spans="1:9" x14ac:dyDescent="0.25">
      <c r="A16" t="s">
        <v>20</v>
      </c>
      <c r="B16" t="s">
        <v>120</v>
      </c>
      <c r="C16">
        <v>885600</v>
      </c>
      <c r="D16">
        <v>25154</v>
      </c>
      <c r="E16">
        <v>107240</v>
      </c>
      <c r="F16">
        <v>0</v>
      </c>
      <c r="G16">
        <v>582500</v>
      </c>
      <c r="H16">
        <v>808335632.68799996</v>
      </c>
      <c r="I16">
        <v>22146.181717479449</v>
      </c>
    </row>
    <row r="17" spans="1:9" x14ac:dyDescent="0.25">
      <c r="A17" t="s">
        <v>21</v>
      </c>
      <c r="B17" t="s">
        <v>120</v>
      </c>
      <c r="C17">
        <v>356113.84615384619</v>
      </c>
      <c r="D17">
        <v>23998.695652173908</v>
      </c>
      <c r="E17">
        <v>43050</v>
      </c>
      <c r="F17">
        <v>0</v>
      </c>
      <c r="G17">
        <v>476884.61538461538</v>
      </c>
      <c r="H17">
        <v>325334638.90725762</v>
      </c>
      <c r="I17">
        <v>8913.2777782810281</v>
      </c>
    </row>
    <row r="18" spans="1:9" x14ac:dyDescent="0.25">
      <c r="A18" t="s">
        <v>22</v>
      </c>
      <c r="B18" t="s">
        <v>120</v>
      </c>
      <c r="C18">
        <v>167216.29629629629</v>
      </c>
      <c r="D18">
        <v>21204</v>
      </c>
      <c r="E18">
        <v>25867.777777777781</v>
      </c>
      <c r="F18">
        <v>0</v>
      </c>
      <c r="G18">
        <v>291859.25925925933</v>
      </c>
      <c r="H18">
        <v>152865495.39725921</v>
      </c>
      <c r="I18">
        <v>4188.0957643084721</v>
      </c>
    </row>
    <row r="19" spans="1:9" x14ac:dyDescent="0.25">
      <c r="A19" t="s">
        <v>23</v>
      </c>
      <c r="B19" t="s">
        <v>120</v>
      </c>
      <c r="C19">
        <v>1821.428571428572</v>
      </c>
      <c r="D19">
        <v>20838.888888888891</v>
      </c>
      <c r="E19">
        <v>10.714285714285721</v>
      </c>
      <c r="F19">
        <v>3200</v>
      </c>
      <c r="G19">
        <v>252107.1428571429</v>
      </c>
      <c r="H19">
        <v>1984355.4996031751</v>
      </c>
      <c r="I19">
        <v>54.365904098717117</v>
      </c>
    </row>
    <row r="20" spans="1:9" x14ac:dyDescent="0.25">
      <c r="A20" t="s">
        <v>24</v>
      </c>
      <c r="B20" t="s">
        <v>120</v>
      </c>
      <c r="C20">
        <v>1720</v>
      </c>
      <c r="D20">
        <v>23943</v>
      </c>
      <c r="E20">
        <v>0</v>
      </c>
      <c r="G20">
        <v>320800</v>
      </c>
    </row>
    <row r="21" spans="1:9" x14ac:dyDescent="0.25">
      <c r="A21" t="s">
        <v>25</v>
      </c>
      <c r="B21" t="s">
        <v>120</v>
      </c>
      <c r="C21">
        <v>2132.8000000000002</v>
      </c>
      <c r="D21">
        <v>24673.047619047618</v>
      </c>
      <c r="E21">
        <v>0</v>
      </c>
      <c r="F21">
        <v>0</v>
      </c>
      <c r="G21">
        <v>437348</v>
      </c>
      <c r="H21">
        <v>2466646.038476191</v>
      </c>
      <c r="I21">
        <v>67.57934351989563</v>
      </c>
    </row>
    <row r="22" spans="1:9" x14ac:dyDescent="0.25">
      <c r="A22" t="s">
        <v>26</v>
      </c>
      <c r="B22" t="s">
        <v>120</v>
      </c>
      <c r="C22">
        <v>7705.7142857142853</v>
      </c>
      <c r="D22">
        <v>23910</v>
      </c>
      <c r="E22">
        <v>10.714285714285721</v>
      </c>
      <c r="F22">
        <v>0</v>
      </c>
      <c r="G22">
        <v>579750</v>
      </c>
      <c r="H22">
        <v>7688942.3592857141</v>
      </c>
      <c r="I22">
        <v>210.65595504892369</v>
      </c>
    </row>
    <row r="23" spans="1:9" x14ac:dyDescent="0.25">
      <c r="A23" t="s">
        <v>27</v>
      </c>
      <c r="B23" t="s">
        <v>120</v>
      </c>
      <c r="C23">
        <v>256175.44827586209</v>
      </c>
      <c r="D23">
        <v>24428</v>
      </c>
      <c r="E23">
        <v>28691.03448275862</v>
      </c>
      <c r="F23">
        <v>449.5</v>
      </c>
      <c r="G23">
        <v>578096.55172413785</v>
      </c>
      <c r="H23">
        <v>234293482.8558448</v>
      </c>
      <c r="I23">
        <v>6418.9995302971183</v>
      </c>
    </row>
    <row r="24" spans="1:9" x14ac:dyDescent="0.25">
      <c r="A24" t="s">
        <v>28</v>
      </c>
      <c r="B24" t="s">
        <v>120</v>
      </c>
      <c r="C24">
        <v>805208.57142857136</v>
      </c>
      <c r="D24">
        <v>24238.799999999999</v>
      </c>
      <c r="E24">
        <v>97071.42857142858</v>
      </c>
      <c r="F24">
        <v>0</v>
      </c>
      <c r="G24">
        <v>489964.28571428568</v>
      </c>
      <c r="H24">
        <v>734922981.28559983</v>
      </c>
      <c r="I24">
        <v>20134.876199605471</v>
      </c>
    </row>
    <row r="25" spans="1:9" x14ac:dyDescent="0.25">
      <c r="A25" t="s">
        <v>29</v>
      </c>
      <c r="B25" t="s">
        <v>120</v>
      </c>
      <c r="C25">
        <v>342997.77777777781</v>
      </c>
      <c r="D25">
        <v>22736.777777777781</v>
      </c>
      <c r="E25">
        <v>45030.370370370372</v>
      </c>
      <c r="F25">
        <v>0</v>
      </c>
      <c r="G25">
        <v>108959.2592592593</v>
      </c>
      <c r="H25">
        <v>313000555.50874078</v>
      </c>
      <c r="I25">
        <v>8575.3576851709804</v>
      </c>
    </row>
    <row r="26" spans="1:9" x14ac:dyDescent="0.25">
      <c r="A26" t="s">
        <v>30</v>
      </c>
      <c r="B26" t="s">
        <v>120</v>
      </c>
      <c r="C26">
        <v>971540</v>
      </c>
      <c r="D26">
        <v>22850.444444444449</v>
      </c>
      <c r="E26">
        <v>125047.58620689659</v>
      </c>
      <c r="F26">
        <v>0</v>
      </c>
      <c r="G26">
        <v>392737.93103448272</v>
      </c>
      <c r="H26">
        <v>886515308.69506514</v>
      </c>
      <c r="I26">
        <v>24288.090649179871</v>
      </c>
    </row>
    <row r="27" spans="1:9" x14ac:dyDescent="0.25">
      <c r="A27" t="s">
        <v>31</v>
      </c>
      <c r="B27" t="s">
        <v>120</v>
      </c>
      <c r="C27">
        <v>750710.24</v>
      </c>
      <c r="D27">
        <v>24262.76470588235</v>
      </c>
      <c r="E27">
        <v>92614.399999999994</v>
      </c>
      <c r="F27">
        <v>0</v>
      </c>
      <c r="G27">
        <v>397532</v>
      </c>
      <c r="H27">
        <v>685128148.04757655</v>
      </c>
      <c r="I27">
        <v>18770.63419308429</v>
      </c>
    </row>
    <row r="28" spans="1:9" x14ac:dyDescent="0.25">
      <c r="A28" t="s">
        <v>32</v>
      </c>
      <c r="B28" t="s">
        <v>120</v>
      </c>
      <c r="C28">
        <v>683962.62068965519</v>
      </c>
      <c r="D28">
        <v>22774.310344827591</v>
      </c>
      <c r="E28">
        <v>87013.793103448275</v>
      </c>
      <c r="F28">
        <v>0</v>
      </c>
      <c r="G28">
        <v>417751.72413793107</v>
      </c>
      <c r="H28">
        <v>624269454.75379312</v>
      </c>
      <c r="I28">
        <v>17103.272732980629</v>
      </c>
    </row>
    <row r="29" spans="1:9" x14ac:dyDescent="0.25">
      <c r="A29" t="s">
        <v>33</v>
      </c>
      <c r="B29" t="s">
        <v>120</v>
      </c>
      <c r="C29">
        <v>378634.28571428568</v>
      </c>
      <c r="D29">
        <v>18404.444444444449</v>
      </c>
      <c r="E29">
        <v>52575</v>
      </c>
      <c r="F29">
        <v>10.714285714285721</v>
      </c>
      <c r="G29">
        <v>156642.85714285719</v>
      </c>
      <c r="H29">
        <v>345533959.97873008</v>
      </c>
      <c r="I29">
        <v>9466.6838350337021</v>
      </c>
    </row>
    <row r="30" spans="1:9" x14ac:dyDescent="0.25">
      <c r="A30" t="s">
        <v>34</v>
      </c>
      <c r="B30" t="s">
        <v>120</v>
      </c>
      <c r="C30">
        <v>118728</v>
      </c>
      <c r="D30">
        <v>18148.896551724141</v>
      </c>
      <c r="E30">
        <v>22320</v>
      </c>
      <c r="F30">
        <v>221.42857142857139</v>
      </c>
      <c r="G30">
        <v>113600</v>
      </c>
      <c r="H30">
        <v>108455482.576463</v>
      </c>
      <c r="I30">
        <v>2971.3830842866591</v>
      </c>
    </row>
    <row r="31" spans="1:9" x14ac:dyDescent="0.25">
      <c r="A31" t="s">
        <v>35</v>
      </c>
      <c r="B31" t="s">
        <v>120</v>
      </c>
      <c r="C31">
        <v>411.42857142857139</v>
      </c>
      <c r="D31">
        <v>20015.357142857141</v>
      </c>
      <c r="E31">
        <v>0</v>
      </c>
      <c r="F31">
        <v>0</v>
      </c>
      <c r="G31">
        <v>241178.57142857139</v>
      </c>
      <c r="H31">
        <v>684693.82714285713</v>
      </c>
      <c r="I31">
        <v>18.75873499021526</v>
      </c>
    </row>
    <row r="32" spans="1:9" x14ac:dyDescent="0.25">
      <c r="A32" t="s">
        <v>36</v>
      </c>
      <c r="B32" t="s">
        <v>120</v>
      </c>
      <c r="C32">
        <v>372</v>
      </c>
      <c r="D32">
        <v>21514</v>
      </c>
      <c r="E32">
        <v>0</v>
      </c>
      <c r="F32">
        <v>0</v>
      </c>
      <c r="G32">
        <v>241800</v>
      </c>
      <c r="H32">
        <v>654469.76799999992</v>
      </c>
      <c r="I32">
        <v>17.930678575342458</v>
      </c>
    </row>
    <row r="33" spans="1:9" x14ac:dyDescent="0.25">
      <c r="A33" t="s">
        <v>37</v>
      </c>
      <c r="B33" t="s">
        <v>120</v>
      </c>
      <c r="C33">
        <v>549.14285714285722</v>
      </c>
      <c r="D33">
        <v>23098.720000000001</v>
      </c>
      <c r="E33">
        <v>0</v>
      </c>
      <c r="F33">
        <v>0</v>
      </c>
      <c r="G33">
        <v>322519.23076923081</v>
      </c>
      <c r="H33">
        <v>902150.34912351659</v>
      </c>
      <c r="I33">
        <v>24.716447921192231</v>
      </c>
    </row>
    <row r="34" spans="1:9" x14ac:dyDescent="0.25">
      <c r="A34" t="s">
        <v>38</v>
      </c>
      <c r="B34" t="s">
        <v>120</v>
      </c>
      <c r="C34">
        <v>2200</v>
      </c>
      <c r="D34">
        <v>21994</v>
      </c>
      <c r="E34">
        <v>0</v>
      </c>
      <c r="F34">
        <v>0</v>
      </c>
      <c r="G34">
        <v>481100</v>
      </c>
      <c r="H34">
        <v>2562543.5279999999</v>
      </c>
      <c r="I34">
        <v>70.206671999999998</v>
      </c>
    </row>
    <row r="35" spans="1:9" x14ac:dyDescent="0.25">
      <c r="A35" t="s">
        <v>39</v>
      </c>
      <c r="B35" t="s">
        <v>120</v>
      </c>
      <c r="C35">
        <v>274264</v>
      </c>
      <c r="D35">
        <v>23265</v>
      </c>
      <c r="E35">
        <v>40472.222222222234</v>
      </c>
      <c r="F35">
        <v>581.25</v>
      </c>
      <c r="G35">
        <v>464200</v>
      </c>
      <c r="H35">
        <v>250672389.2334722</v>
      </c>
      <c r="I35">
        <v>6867.7366913280066</v>
      </c>
    </row>
    <row r="36" spans="1:9" x14ac:dyDescent="0.25">
      <c r="A36" t="s">
        <v>40</v>
      </c>
      <c r="B36" t="s">
        <v>120</v>
      </c>
      <c r="C36">
        <v>255351.42857142861</v>
      </c>
      <c r="D36">
        <v>22665.78947368421</v>
      </c>
      <c r="E36">
        <v>38839.28571428571</v>
      </c>
      <c r="F36">
        <v>21.428571428571431</v>
      </c>
      <c r="G36">
        <v>308357.1428571429</v>
      </c>
      <c r="H36">
        <v>233266234.5343985</v>
      </c>
      <c r="I36">
        <v>6390.8557406684522</v>
      </c>
    </row>
    <row r="37" spans="1:9" x14ac:dyDescent="0.25">
      <c r="A37" t="s">
        <v>41</v>
      </c>
      <c r="B37" t="s">
        <v>120</v>
      </c>
      <c r="C37">
        <v>960648</v>
      </c>
      <c r="D37">
        <v>21250</v>
      </c>
      <c r="E37">
        <v>125860</v>
      </c>
      <c r="F37">
        <v>0</v>
      </c>
      <c r="G37">
        <v>171100</v>
      </c>
      <c r="H37">
        <v>876354706.86000001</v>
      </c>
      <c r="I37">
        <v>24009.717996164389</v>
      </c>
    </row>
    <row r="38" spans="1:9" x14ac:dyDescent="0.25">
      <c r="A38" t="s">
        <v>42</v>
      </c>
      <c r="B38" t="s">
        <v>120</v>
      </c>
      <c r="C38">
        <v>1120544</v>
      </c>
      <c r="D38">
        <v>22181</v>
      </c>
      <c r="E38">
        <v>139850</v>
      </c>
      <c r="F38">
        <v>0</v>
      </c>
      <c r="G38">
        <v>251200</v>
      </c>
      <c r="H38">
        <v>1022263149.4220001</v>
      </c>
      <c r="I38">
        <v>28007.20957320548</v>
      </c>
    </row>
    <row r="39" spans="1:9" x14ac:dyDescent="0.25">
      <c r="A39" t="s">
        <v>43</v>
      </c>
      <c r="B39" t="s">
        <v>120</v>
      </c>
      <c r="C39">
        <v>1200291.076923077</v>
      </c>
      <c r="D39">
        <v>22389.919999999998</v>
      </c>
      <c r="E39">
        <v>150036.92307692309</v>
      </c>
      <c r="F39">
        <v>0</v>
      </c>
      <c r="G39">
        <v>426784.61538461538</v>
      </c>
      <c r="H39">
        <v>1095168791.2131939</v>
      </c>
      <c r="I39">
        <v>30004.624416799841</v>
      </c>
    </row>
    <row r="40" spans="1:9" x14ac:dyDescent="0.25">
      <c r="A40" t="s">
        <v>44</v>
      </c>
      <c r="B40" t="s">
        <v>120</v>
      </c>
      <c r="C40">
        <v>510217.24137931038</v>
      </c>
      <c r="D40">
        <v>22353.137931034478</v>
      </c>
      <c r="E40">
        <v>59327.586206896551</v>
      </c>
      <c r="F40">
        <v>10.68965517241379</v>
      </c>
      <c r="G40">
        <v>444262.06896551728</v>
      </c>
      <c r="H40">
        <v>465838714.45179307</v>
      </c>
      <c r="I40">
        <v>12762.70450552858</v>
      </c>
    </row>
    <row r="41" spans="1:9" x14ac:dyDescent="0.25">
      <c r="A41" t="s">
        <v>45</v>
      </c>
      <c r="B41" t="s">
        <v>120</v>
      </c>
      <c r="C41">
        <v>269140</v>
      </c>
      <c r="D41">
        <v>21389</v>
      </c>
      <c r="E41">
        <v>35930</v>
      </c>
      <c r="F41">
        <v>403.44827586206901</v>
      </c>
      <c r="G41">
        <v>487600</v>
      </c>
      <c r="H41">
        <v>246016295.6014483</v>
      </c>
      <c r="I41">
        <v>6740.17248223146</v>
      </c>
    </row>
    <row r="42" spans="1:9" x14ac:dyDescent="0.25">
      <c r="A42" t="s">
        <v>46</v>
      </c>
      <c r="B42" t="s">
        <v>120</v>
      </c>
      <c r="C42">
        <v>136832</v>
      </c>
      <c r="D42">
        <v>21343</v>
      </c>
      <c r="E42">
        <v>16180</v>
      </c>
      <c r="F42">
        <v>2770.625</v>
      </c>
      <c r="G42">
        <v>361800</v>
      </c>
      <c r="H42">
        <v>125225425.266625</v>
      </c>
      <c r="I42">
        <v>3430.8335689486298</v>
      </c>
    </row>
    <row r="43" spans="1:9" x14ac:dyDescent="0.25">
      <c r="A43" t="s">
        <v>47</v>
      </c>
      <c r="B43" t="s">
        <v>120</v>
      </c>
      <c r="C43">
        <v>3520</v>
      </c>
      <c r="D43">
        <v>21519</v>
      </c>
      <c r="E43">
        <v>230</v>
      </c>
      <c r="G43">
        <v>228804</v>
      </c>
    </row>
    <row r="44" spans="1:9" x14ac:dyDescent="0.25">
      <c r="A44" t="s">
        <v>48</v>
      </c>
      <c r="B44" t="s">
        <v>120</v>
      </c>
      <c r="C44">
        <v>1228</v>
      </c>
      <c r="D44">
        <v>23140</v>
      </c>
      <c r="E44">
        <v>74761.666666666657</v>
      </c>
      <c r="F44">
        <v>1085</v>
      </c>
      <c r="G44">
        <v>184000</v>
      </c>
      <c r="H44">
        <v>1382965.5266666671</v>
      </c>
      <c r="I44">
        <v>37.889466484018257</v>
      </c>
    </row>
    <row r="45" spans="1:9" x14ac:dyDescent="0.25">
      <c r="A45" t="s">
        <v>49</v>
      </c>
      <c r="B45" t="s">
        <v>120</v>
      </c>
      <c r="C45">
        <v>1212</v>
      </c>
      <c r="D45">
        <v>24468</v>
      </c>
      <c r="F45">
        <v>0</v>
      </c>
      <c r="G45">
        <v>310200</v>
      </c>
    </row>
    <row r="46" spans="1:9" x14ac:dyDescent="0.25">
      <c r="A46" t="s">
        <v>50</v>
      </c>
      <c r="B46" t="s">
        <v>120</v>
      </c>
      <c r="C46">
        <v>6868</v>
      </c>
      <c r="D46">
        <v>25191</v>
      </c>
      <c r="F46">
        <v>144.82758620689651</v>
      </c>
      <c r="G46">
        <v>549600</v>
      </c>
    </row>
    <row r="47" spans="1:9" x14ac:dyDescent="0.25">
      <c r="A47" t="s">
        <v>51</v>
      </c>
      <c r="B47" t="s">
        <v>120</v>
      </c>
      <c r="C47">
        <v>159126.20689655171</v>
      </c>
      <c r="D47">
        <v>24652.75</v>
      </c>
      <c r="E47">
        <v>45136</v>
      </c>
      <c r="F47">
        <v>1151.428571428572</v>
      </c>
      <c r="G47">
        <v>559180.13793103455</v>
      </c>
      <c r="H47">
        <v>145766442.29801479</v>
      </c>
      <c r="I47">
        <v>3993.6011588497208</v>
      </c>
    </row>
    <row r="48" spans="1:9" x14ac:dyDescent="0.25">
      <c r="A48" t="s">
        <v>52</v>
      </c>
      <c r="B48" t="s">
        <v>120</v>
      </c>
      <c r="C48">
        <v>707400</v>
      </c>
      <c r="D48">
        <v>23401</v>
      </c>
      <c r="E48">
        <v>100980</v>
      </c>
      <c r="F48">
        <v>10</v>
      </c>
      <c r="G48">
        <v>590096</v>
      </c>
      <c r="H48">
        <v>645818841.20200002</v>
      </c>
      <c r="I48">
        <v>17693.66688224658</v>
      </c>
    </row>
    <row r="49" spans="1:9" x14ac:dyDescent="0.25">
      <c r="A49" t="s">
        <v>53</v>
      </c>
      <c r="B49" t="s">
        <v>120</v>
      </c>
      <c r="C49">
        <v>883472</v>
      </c>
      <c r="D49">
        <v>22433</v>
      </c>
      <c r="E49">
        <v>43960</v>
      </c>
      <c r="F49">
        <v>20</v>
      </c>
      <c r="G49">
        <v>368614</v>
      </c>
      <c r="H49">
        <v>806171663.37600005</v>
      </c>
      <c r="I49">
        <v>22086.894887013699</v>
      </c>
    </row>
    <row r="50" spans="1:9" x14ac:dyDescent="0.25">
      <c r="A50" t="s">
        <v>54</v>
      </c>
      <c r="B50" t="s">
        <v>120</v>
      </c>
      <c r="C50">
        <v>1011113.714285714</v>
      </c>
      <c r="D50">
        <v>25074.866666666669</v>
      </c>
      <c r="E50">
        <v>1.4761904761904761</v>
      </c>
      <c r="F50">
        <v>0</v>
      </c>
      <c r="G50">
        <v>393108.04761904757</v>
      </c>
      <c r="H50">
        <v>922614370.92273331</v>
      </c>
      <c r="I50">
        <v>25277.10605267762</v>
      </c>
    </row>
    <row r="51" spans="1:9" x14ac:dyDescent="0.25">
      <c r="A51" t="s">
        <v>55</v>
      </c>
      <c r="B51" t="s">
        <v>120</v>
      </c>
      <c r="C51">
        <v>1103848</v>
      </c>
      <c r="D51">
        <v>23462</v>
      </c>
      <c r="E51">
        <v>0</v>
      </c>
      <c r="F51">
        <v>0</v>
      </c>
      <c r="G51">
        <v>609696</v>
      </c>
      <c r="H51">
        <v>1007399124.344</v>
      </c>
      <c r="I51">
        <v>27599.976009424659</v>
      </c>
    </row>
    <row r="52" spans="1:9" x14ac:dyDescent="0.25">
      <c r="A52" t="s">
        <v>56</v>
      </c>
      <c r="B52" t="s">
        <v>120</v>
      </c>
      <c r="C52">
        <v>741981.79310344823</v>
      </c>
      <c r="D52">
        <v>24557.53571428571</v>
      </c>
      <c r="E52">
        <v>0</v>
      </c>
      <c r="F52">
        <v>0</v>
      </c>
      <c r="G52">
        <v>587931.03448275861</v>
      </c>
      <c r="H52">
        <v>677359116.65668464</v>
      </c>
      <c r="I52">
        <v>18557.784017991358</v>
      </c>
    </row>
    <row r="53" spans="1:9" x14ac:dyDescent="0.25">
      <c r="A53" t="s">
        <v>57</v>
      </c>
      <c r="B53" t="s">
        <v>120</v>
      </c>
      <c r="C53">
        <v>514190.76923076919</v>
      </c>
      <c r="D53">
        <v>23458.846153846149</v>
      </c>
      <c r="E53">
        <v>0</v>
      </c>
      <c r="F53">
        <v>0</v>
      </c>
      <c r="G53">
        <v>714572.30769230763</v>
      </c>
      <c r="H53">
        <v>469736595.42923069</v>
      </c>
      <c r="I53">
        <v>12869.4957651844</v>
      </c>
    </row>
    <row r="54" spans="1:9" x14ac:dyDescent="0.25">
      <c r="A54" t="s">
        <v>58</v>
      </c>
      <c r="B54" t="s">
        <v>120</v>
      </c>
      <c r="C54">
        <v>146012.13793103449</v>
      </c>
      <c r="D54">
        <v>21850.724137931029</v>
      </c>
      <c r="E54">
        <v>0</v>
      </c>
      <c r="F54">
        <v>0</v>
      </c>
      <c r="G54">
        <v>453668.96551724139</v>
      </c>
      <c r="H54">
        <v>133691293.4293793</v>
      </c>
      <c r="I54">
        <v>3662.7751624487469</v>
      </c>
    </row>
    <row r="55" spans="1:9" x14ac:dyDescent="0.25">
      <c r="A55" t="s">
        <v>59</v>
      </c>
      <c r="B55" t="s">
        <v>120</v>
      </c>
      <c r="C55">
        <v>29232.857142857141</v>
      </c>
      <c r="D55">
        <v>22052.307692307691</v>
      </c>
      <c r="E55">
        <v>0</v>
      </c>
      <c r="F55">
        <v>0</v>
      </c>
      <c r="G55">
        <v>260245.71428571429</v>
      </c>
      <c r="H55">
        <v>26995853.902417582</v>
      </c>
      <c r="I55">
        <v>739.61243568267344</v>
      </c>
    </row>
    <row r="56" spans="1:9" x14ac:dyDescent="0.25">
      <c r="A56" t="s">
        <v>60</v>
      </c>
      <c r="B56" t="s">
        <v>120</v>
      </c>
      <c r="C56">
        <v>33686.666666666672</v>
      </c>
      <c r="D56">
        <v>22929.666666666661</v>
      </c>
      <c r="E56">
        <v>0</v>
      </c>
      <c r="F56">
        <v>0</v>
      </c>
      <c r="G56">
        <v>267592</v>
      </c>
      <c r="H56">
        <v>31068068.02266667</v>
      </c>
      <c r="I56">
        <v>851.17994582648407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56"/>
  <sheetViews>
    <sheetView workbookViewId="0"/>
  </sheetViews>
  <sheetFormatPr defaultRowHeight="15" x14ac:dyDescent="0.25"/>
  <sheetData>
    <row r="1" spans="1:7" x14ac:dyDescent="0.25">
      <c r="A1" s="1" t="s">
        <v>0</v>
      </c>
      <c r="B1" s="1" t="s">
        <v>1</v>
      </c>
      <c r="C1" s="1" t="s">
        <v>3</v>
      </c>
      <c r="D1" s="1" t="s">
        <v>70</v>
      </c>
      <c r="E1" s="1" t="s">
        <v>75</v>
      </c>
      <c r="F1" s="1" t="s">
        <v>4</v>
      </c>
      <c r="G1" s="1" t="s">
        <v>5</v>
      </c>
    </row>
    <row r="2" spans="1:7" x14ac:dyDescent="0.25">
      <c r="A2" t="s">
        <v>6</v>
      </c>
      <c r="B2" t="s">
        <v>121</v>
      </c>
      <c r="C2">
        <v>15655</v>
      </c>
      <c r="D2">
        <v>0</v>
      </c>
      <c r="E2">
        <v>1684718.846153846</v>
      </c>
      <c r="F2">
        <v>55099.578846153847</v>
      </c>
      <c r="G2">
        <v>1.5095775026343521</v>
      </c>
    </row>
    <row r="3" spans="1:7" x14ac:dyDescent="0.25">
      <c r="A3" t="s">
        <v>7</v>
      </c>
      <c r="B3" t="s">
        <v>121</v>
      </c>
      <c r="C3">
        <v>15198</v>
      </c>
      <c r="D3">
        <v>0</v>
      </c>
      <c r="E3">
        <v>1421170</v>
      </c>
      <c r="F3">
        <v>53276.746000000006</v>
      </c>
      <c r="G3">
        <v>1.4596368767123289</v>
      </c>
    </row>
    <row r="4" spans="1:7" x14ac:dyDescent="0.25">
      <c r="A4" t="s">
        <v>8</v>
      </c>
      <c r="B4" t="s">
        <v>121</v>
      </c>
      <c r="C4">
        <v>15875.321428571429</v>
      </c>
      <c r="D4">
        <v>0</v>
      </c>
      <c r="E4">
        <v>1479120.7142857141</v>
      </c>
      <c r="F4">
        <v>55645.717428571443</v>
      </c>
      <c r="G4">
        <v>1.5245402035225051</v>
      </c>
    </row>
    <row r="5" spans="1:7" x14ac:dyDescent="0.25">
      <c r="A5" t="s">
        <v>9</v>
      </c>
      <c r="B5" t="s">
        <v>121</v>
      </c>
      <c r="C5">
        <v>15371</v>
      </c>
      <c r="D5">
        <v>0</v>
      </c>
      <c r="E5">
        <v>1425570</v>
      </c>
      <c r="F5">
        <v>53871.421999999999</v>
      </c>
      <c r="G5">
        <v>1.475929369863014</v>
      </c>
    </row>
    <row r="6" spans="1:7" x14ac:dyDescent="0.25">
      <c r="A6" t="s">
        <v>10</v>
      </c>
      <c r="B6" t="s">
        <v>121</v>
      </c>
      <c r="C6">
        <v>12046.6</v>
      </c>
      <c r="D6">
        <v>0</v>
      </c>
      <c r="E6">
        <v>547310.3448275862</v>
      </c>
      <c r="F6">
        <v>41650.309544827593</v>
      </c>
      <c r="G6">
        <v>1.141104371091167</v>
      </c>
    </row>
    <row r="7" spans="1:7" x14ac:dyDescent="0.25">
      <c r="A7" t="s">
        <v>11</v>
      </c>
      <c r="B7" t="s">
        <v>121</v>
      </c>
      <c r="C7">
        <v>13496.25</v>
      </c>
      <c r="D7">
        <v>0</v>
      </c>
      <c r="E7">
        <v>470957.1428571429</v>
      </c>
      <c r="F7">
        <v>46520.162142857153</v>
      </c>
      <c r="G7">
        <v>1.274524990215264</v>
      </c>
    </row>
    <row r="8" spans="1:7" x14ac:dyDescent="0.25">
      <c r="A8" t="s">
        <v>12</v>
      </c>
      <c r="B8" t="s">
        <v>121</v>
      </c>
      <c r="C8">
        <v>15939</v>
      </c>
      <c r="D8">
        <v>0</v>
      </c>
      <c r="E8">
        <v>595915.71428570151</v>
      </c>
      <c r="F8">
        <v>54979.783714285702</v>
      </c>
      <c r="G8">
        <v>1.5062954442270049</v>
      </c>
    </row>
    <row r="9" spans="1:7" x14ac:dyDescent="0.25">
      <c r="A9" t="s">
        <v>13</v>
      </c>
      <c r="B9" t="s">
        <v>121</v>
      </c>
      <c r="C9">
        <v>15475.5</v>
      </c>
      <c r="D9">
        <v>0</v>
      </c>
      <c r="E9">
        <v>644777.14285714179</v>
      </c>
      <c r="F9">
        <v>53447.183142857139</v>
      </c>
      <c r="G9">
        <v>1.464306387475538</v>
      </c>
    </row>
    <row r="10" spans="1:7" x14ac:dyDescent="0.25">
      <c r="A10" t="s">
        <v>14</v>
      </c>
      <c r="B10" t="s">
        <v>121</v>
      </c>
      <c r="C10">
        <v>15634.444444444451</v>
      </c>
      <c r="D10">
        <v>0</v>
      </c>
      <c r="E10">
        <v>572860.7142857142</v>
      </c>
      <c r="F10">
        <v>53917.585158730159</v>
      </c>
      <c r="G10">
        <v>1.4771941139378131</v>
      </c>
    </row>
    <row r="11" spans="1:7" x14ac:dyDescent="0.25">
      <c r="A11" t="s">
        <v>15</v>
      </c>
      <c r="B11" t="s">
        <v>121</v>
      </c>
      <c r="C11">
        <v>16569.5</v>
      </c>
      <c r="D11">
        <v>0</v>
      </c>
      <c r="E11">
        <v>602777.77777777775</v>
      </c>
      <c r="F11">
        <v>57137.911777777779</v>
      </c>
      <c r="G11">
        <v>1.5654222404870619</v>
      </c>
    </row>
    <row r="12" spans="1:7" x14ac:dyDescent="0.25">
      <c r="A12" t="s">
        <v>16</v>
      </c>
      <c r="B12" t="s">
        <v>121</v>
      </c>
      <c r="C12">
        <v>17890.5</v>
      </c>
      <c r="D12">
        <v>0</v>
      </c>
      <c r="E12">
        <v>1083085.7142857141</v>
      </c>
      <c r="F12">
        <v>62125.471714285712</v>
      </c>
      <c r="G12">
        <v>1.702067718199608</v>
      </c>
    </row>
    <row r="13" spans="1:7" x14ac:dyDescent="0.25">
      <c r="A13" t="s">
        <v>17</v>
      </c>
      <c r="B13" t="s">
        <v>121</v>
      </c>
      <c r="C13">
        <v>15141.4029411754</v>
      </c>
      <c r="D13">
        <v>0</v>
      </c>
      <c r="E13">
        <v>1554081.4705882519</v>
      </c>
      <c r="F13">
        <v>53216.548305878699</v>
      </c>
      <c r="G13">
        <v>1.457987624818595</v>
      </c>
    </row>
    <row r="14" spans="1:7" x14ac:dyDescent="0.25">
      <c r="A14" t="s">
        <v>18</v>
      </c>
      <c r="B14" t="s">
        <v>121</v>
      </c>
      <c r="C14">
        <v>15895.029411765739</v>
      </c>
      <c r="D14">
        <v>0</v>
      </c>
      <c r="E14">
        <v>1523303.7294117471</v>
      </c>
      <c r="F14">
        <v>55757.14408235647</v>
      </c>
      <c r="G14">
        <v>1.527592988557712</v>
      </c>
    </row>
    <row r="15" spans="1:7" x14ac:dyDescent="0.25">
      <c r="A15" t="s">
        <v>19</v>
      </c>
      <c r="B15" t="s">
        <v>121</v>
      </c>
      <c r="C15">
        <v>16241.12</v>
      </c>
      <c r="D15">
        <v>0</v>
      </c>
      <c r="E15">
        <v>1322847.9384615391</v>
      </c>
      <c r="F15">
        <v>56737.549378461539</v>
      </c>
      <c r="G15">
        <v>1.554453407629083</v>
      </c>
    </row>
    <row r="16" spans="1:7" x14ac:dyDescent="0.25">
      <c r="A16" t="s">
        <v>20</v>
      </c>
      <c r="B16" t="s">
        <v>121</v>
      </c>
      <c r="C16">
        <v>15496</v>
      </c>
      <c r="D16">
        <v>0</v>
      </c>
      <c r="E16">
        <v>1333800</v>
      </c>
      <c r="F16">
        <v>54206.152000000002</v>
      </c>
      <c r="G16">
        <v>1.485100054794521</v>
      </c>
    </row>
    <row r="17" spans="1:7" x14ac:dyDescent="0.25">
      <c r="A17" t="s">
        <v>21</v>
      </c>
      <c r="B17" t="s">
        <v>121</v>
      </c>
      <c r="C17">
        <v>13269.13043478261</v>
      </c>
      <c r="D17">
        <v>0</v>
      </c>
      <c r="E17">
        <v>1010012.307692308</v>
      </c>
      <c r="F17">
        <v>46284.285351170562</v>
      </c>
      <c r="G17">
        <v>1.2680626123608369</v>
      </c>
    </row>
    <row r="18" spans="1:7" x14ac:dyDescent="0.25">
      <c r="A18" t="s">
        <v>22</v>
      </c>
      <c r="B18" t="s">
        <v>121</v>
      </c>
      <c r="C18">
        <v>11657.24</v>
      </c>
      <c r="D18">
        <v>0</v>
      </c>
      <c r="E18">
        <v>890232.74074074079</v>
      </c>
      <c r="F18">
        <v>40664.735620740743</v>
      </c>
      <c r="G18">
        <v>1.1141023457737189</v>
      </c>
    </row>
    <row r="19" spans="1:7" x14ac:dyDescent="0.25">
      <c r="A19" t="s">
        <v>23</v>
      </c>
      <c r="B19" t="s">
        <v>121</v>
      </c>
      <c r="C19">
        <v>11552.222222222221</v>
      </c>
      <c r="D19">
        <v>0</v>
      </c>
      <c r="E19">
        <v>480132.8571428571</v>
      </c>
      <c r="F19">
        <v>39896.315079365093</v>
      </c>
      <c r="G19">
        <v>1.093049728201783</v>
      </c>
    </row>
    <row r="20" spans="1:7" x14ac:dyDescent="0.25">
      <c r="A20" t="s">
        <v>24</v>
      </c>
      <c r="B20" t="s">
        <v>121</v>
      </c>
      <c r="C20">
        <v>14006</v>
      </c>
      <c r="D20">
        <v>0</v>
      </c>
      <c r="E20">
        <v>554972</v>
      </c>
      <c r="F20">
        <v>48343.444000000003</v>
      </c>
      <c r="G20">
        <v>1.3244779178082191</v>
      </c>
    </row>
    <row r="21" spans="1:7" x14ac:dyDescent="0.25">
      <c r="A21" t="s">
        <v>25</v>
      </c>
      <c r="B21" t="s">
        <v>121</v>
      </c>
      <c r="C21">
        <v>13871.761904761899</v>
      </c>
      <c r="D21">
        <v>0</v>
      </c>
      <c r="E21">
        <v>488282.24</v>
      </c>
      <c r="F21">
        <v>47818.733859047621</v>
      </c>
      <c r="G21">
        <v>1.310102297508154</v>
      </c>
    </row>
    <row r="22" spans="1:7" x14ac:dyDescent="0.25">
      <c r="A22" t="s">
        <v>26</v>
      </c>
      <c r="B22" t="s">
        <v>121</v>
      </c>
      <c r="C22">
        <v>13876.66666666667</v>
      </c>
      <c r="D22">
        <v>0</v>
      </c>
      <c r="E22">
        <v>498192.85714285722</v>
      </c>
      <c r="F22">
        <v>47845.379523809519</v>
      </c>
      <c r="G22">
        <v>1.310832315720809</v>
      </c>
    </row>
    <row r="23" spans="1:7" x14ac:dyDescent="0.25">
      <c r="A23" t="s">
        <v>27</v>
      </c>
      <c r="B23" t="s">
        <v>121</v>
      </c>
      <c r="C23">
        <v>13688.714285714281</v>
      </c>
      <c r="D23">
        <v>0</v>
      </c>
      <c r="E23">
        <v>939761.79310344823</v>
      </c>
      <c r="F23">
        <v>47645.654935960592</v>
      </c>
      <c r="G23">
        <v>1.3053604092044</v>
      </c>
    </row>
    <row r="24" spans="1:7" x14ac:dyDescent="0.25">
      <c r="A24" t="s">
        <v>28</v>
      </c>
      <c r="B24" t="s">
        <v>121</v>
      </c>
      <c r="C24">
        <v>13587.6</v>
      </c>
      <c r="D24">
        <v>0</v>
      </c>
      <c r="E24">
        <v>1213860</v>
      </c>
      <c r="F24">
        <v>47574.751199999999</v>
      </c>
      <c r="G24">
        <v>1.3034178410958901</v>
      </c>
    </row>
    <row r="25" spans="1:7" x14ac:dyDescent="0.25">
      <c r="A25" t="s">
        <v>29</v>
      </c>
      <c r="B25" t="s">
        <v>121</v>
      </c>
      <c r="C25">
        <v>13040.66666666667</v>
      </c>
      <c r="D25">
        <v>0</v>
      </c>
      <c r="E25">
        <v>512179.70370370371</v>
      </c>
      <c r="F25">
        <v>45006.934370370371</v>
      </c>
      <c r="G25">
        <v>1.23306669507864</v>
      </c>
    </row>
    <row r="26" spans="1:7" x14ac:dyDescent="0.25">
      <c r="A26" t="s">
        <v>30</v>
      </c>
      <c r="B26" t="s">
        <v>121</v>
      </c>
      <c r="C26">
        <v>13007.37037037037</v>
      </c>
      <c r="D26">
        <v>0</v>
      </c>
      <c r="E26">
        <v>1290232.8275862071</v>
      </c>
      <c r="F26">
        <v>45671.380531289913</v>
      </c>
      <c r="G26">
        <v>1.251270699487395</v>
      </c>
    </row>
    <row r="27" spans="1:7" x14ac:dyDescent="0.25">
      <c r="A27" t="s">
        <v>31</v>
      </c>
      <c r="B27" t="s">
        <v>121</v>
      </c>
      <c r="C27">
        <v>14082.058823529411</v>
      </c>
      <c r="D27">
        <v>0</v>
      </c>
      <c r="E27">
        <v>899863.03999999992</v>
      </c>
      <c r="F27">
        <v>48947.847745882347</v>
      </c>
      <c r="G27">
        <v>1.341036924544722</v>
      </c>
    </row>
    <row r="28" spans="1:7" x14ac:dyDescent="0.25">
      <c r="A28" t="s">
        <v>32</v>
      </c>
      <c r="B28" t="s">
        <v>121</v>
      </c>
      <c r="C28">
        <v>13139.724137931031</v>
      </c>
      <c r="D28">
        <v>0</v>
      </c>
      <c r="E28">
        <v>1304411.586206896</v>
      </c>
      <c r="F28">
        <v>46137.150344827583</v>
      </c>
      <c r="G28">
        <v>1.264031516296646</v>
      </c>
    </row>
    <row r="29" spans="1:7" x14ac:dyDescent="0.25">
      <c r="A29" t="s">
        <v>33</v>
      </c>
      <c r="B29" t="s">
        <v>121</v>
      </c>
      <c r="C29">
        <v>10542.222222222221</v>
      </c>
      <c r="D29">
        <v>0</v>
      </c>
      <c r="E29">
        <v>1210474.2857142859</v>
      </c>
      <c r="F29">
        <v>37180.536507936507</v>
      </c>
      <c r="G29">
        <v>1.0186448358338771</v>
      </c>
    </row>
    <row r="30" spans="1:7" x14ac:dyDescent="0.25">
      <c r="A30" t="s">
        <v>34</v>
      </c>
      <c r="B30" t="s">
        <v>121</v>
      </c>
      <c r="C30">
        <v>10192.586206896551</v>
      </c>
      <c r="D30">
        <v>0</v>
      </c>
      <c r="E30">
        <v>1044740</v>
      </c>
      <c r="F30">
        <v>35821.844137931032</v>
      </c>
      <c r="G30">
        <v>0.98142038734057624</v>
      </c>
    </row>
    <row r="31" spans="1:7" x14ac:dyDescent="0.25">
      <c r="A31" t="s">
        <v>35</v>
      </c>
      <c r="B31" t="s">
        <v>121</v>
      </c>
      <c r="C31">
        <v>13162.5</v>
      </c>
      <c r="D31">
        <v>0</v>
      </c>
      <c r="E31">
        <v>544397.14285714284</v>
      </c>
      <c r="F31">
        <v>45454.847142857143</v>
      </c>
      <c r="G31">
        <v>1.245338277886497</v>
      </c>
    </row>
    <row r="32" spans="1:7" x14ac:dyDescent="0.25">
      <c r="A32" t="s">
        <v>36</v>
      </c>
      <c r="B32" t="s">
        <v>121</v>
      </c>
      <c r="C32">
        <v>13485</v>
      </c>
      <c r="D32">
        <v>0</v>
      </c>
      <c r="E32">
        <v>0</v>
      </c>
      <c r="F32">
        <v>46010.82</v>
      </c>
      <c r="G32">
        <v>1.260570410958904</v>
      </c>
    </row>
    <row r="33" spans="1:7" x14ac:dyDescent="0.25">
      <c r="A33" t="s">
        <v>37</v>
      </c>
      <c r="B33" t="s">
        <v>121</v>
      </c>
      <c r="C33">
        <v>13240.321428571429</v>
      </c>
      <c r="D33">
        <v>0</v>
      </c>
      <c r="E33">
        <v>521163.73333333328</v>
      </c>
      <c r="F33">
        <v>45697.140447619036</v>
      </c>
      <c r="G33">
        <v>1.2519764506197</v>
      </c>
    </row>
    <row r="34" spans="1:7" x14ac:dyDescent="0.25">
      <c r="A34" t="s">
        <v>38</v>
      </c>
      <c r="B34" t="s">
        <v>121</v>
      </c>
      <c r="C34">
        <v>13223</v>
      </c>
      <c r="D34">
        <v>0</v>
      </c>
      <c r="E34">
        <v>553168</v>
      </c>
      <c r="F34">
        <v>45670.043999999987</v>
      </c>
      <c r="G34">
        <v>1.2512340821917809</v>
      </c>
    </row>
    <row r="35" spans="1:7" x14ac:dyDescent="0.25">
      <c r="A35" t="s">
        <v>39</v>
      </c>
      <c r="B35" t="s">
        <v>121</v>
      </c>
      <c r="C35">
        <v>13608</v>
      </c>
      <c r="D35">
        <v>0</v>
      </c>
      <c r="E35">
        <v>1031072</v>
      </c>
      <c r="F35">
        <v>47461.567999999999</v>
      </c>
      <c r="G35">
        <v>1.300316931506849</v>
      </c>
    </row>
    <row r="36" spans="1:7" x14ac:dyDescent="0.25">
      <c r="A36" t="s">
        <v>40</v>
      </c>
      <c r="B36" t="s">
        <v>121</v>
      </c>
      <c r="C36">
        <v>13102.1052631579</v>
      </c>
      <c r="D36">
        <v>0</v>
      </c>
      <c r="E36">
        <v>762745.7142857142</v>
      </c>
      <c r="F36">
        <v>45467.128872180452</v>
      </c>
      <c r="G36">
        <v>1.2456747636213821</v>
      </c>
    </row>
    <row r="37" spans="1:7" x14ac:dyDescent="0.25">
      <c r="A37" t="s">
        <v>41</v>
      </c>
      <c r="B37" t="s">
        <v>121</v>
      </c>
      <c r="C37">
        <v>12575</v>
      </c>
      <c r="D37">
        <v>0</v>
      </c>
      <c r="E37">
        <v>1435680</v>
      </c>
      <c r="F37">
        <v>44341.58</v>
      </c>
      <c r="G37">
        <v>1.214837808219178</v>
      </c>
    </row>
    <row r="38" spans="1:7" x14ac:dyDescent="0.25">
      <c r="A38" t="s">
        <v>42</v>
      </c>
      <c r="B38" t="s">
        <v>121</v>
      </c>
      <c r="C38">
        <v>13961</v>
      </c>
      <c r="D38">
        <v>0</v>
      </c>
      <c r="E38">
        <v>1581588</v>
      </c>
      <c r="F38">
        <v>49216.52</v>
      </c>
      <c r="G38">
        <v>1.3483978082191781</v>
      </c>
    </row>
    <row r="39" spans="1:7" x14ac:dyDescent="0.25">
      <c r="A39" t="s">
        <v>43</v>
      </c>
      <c r="B39" t="s">
        <v>121</v>
      </c>
      <c r="C39">
        <v>14731.36</v>
      </c>
      <c r="D39">
        <v>0</v>
      </c>
      <c r="E39">
        <v>1375584</v>
      </c>
      <c r="F39">
        <v>51638.984320000003</v>
      </c>
      <c r="G39">
        <v>1.4147666936986301</v>
      </c>
    </row>
    <row r="40" spans="1:7" x14ac:dyDescent="0.25">
      <c r="A40" t="s">
        <v>44</v>
      </c>
      <c r="B40" t="s">
        <v>121</v>
      </c>
      <c r="C40">
        <v>14043</v>
      </c>
      <c r="D40">
        <v>0</v>
      </c>
      <c r="E40">
        <v>1232299.1724137929</v>
      </c>
      <c r="F40">
        <v>49147.01517241379</v>
      </c>
      <c r="G40">
        <v>1.3464935663675011</v>
      </c>
    </row>
    <row r="41" spans="1:7" x14ac:dyDescent="0.25">
      <c r="A41" t="s">
        <v>45</v>
      </c>
      <c r="B41" t="s">
        <v>121</v>
      </c>
      <c r="C41">
        <v>12626</v>
      </c>
      <c r="D41">
        <v>0</v>
      </c>
      <c r="E41">
        <v>1061652</v>
      </c>
      <c r="F41">
        <v>44141.563999999998</v>
      </c>
      <c r="G41">
        <v>1.209357917808219</v>
      </c>
    </row>
    <row r="42" spans="1:7" x14ac:dyDescent="0.25">
      <c r="A42" t="s">
        <v>46</v>
      </c>
      <c r="B42" t="s">
        <v>121</v>
      </c>
      <c r="C42">
        <v>13101</v>
      </c>
      <c r="D42">
        <v>0</v>
      </c>
      <c r="E42">
        <v>467696</v>
      </c>
      <c r="F42">
        <v>45168.307999999997</v>
      </c>
      <c r="G42">
        <v>1.237487890410959</v>
      </c>
    </row>
    <row r="43" spans="1:7" x14ac:dyDescent="0.25">
      <c r="A43" t="s">
        <v>47</v>
      </c>
      <c r="B43" t="s">
        <v>121</v>
      </c>
      <c r="C43">
        <v>14123</v>
      </c>
      <c r="D43">
        <v>0</v>
      </c>
      <c r="E43">
        <v>316800</v>
      </c>
      <c r="F43">
        <v>48504.476000000002</v>
      </c>
      <c r="G43">
        <v>1.328889753424658</v>
      </c>
    </row>
    <row r="44" spans="1:7" x14ac:dyDescent="0.25">
      <c r="A44" t="s">
        <v>48</v>
      </c>
      <c r="B44" t="s">
        <v>121</v>
      </c>
      <c r="C44">
        <v>14485</v>
      </c>
      <c r="D44">
        <v>0</v>
      </c>
      <c r="E44">
        <v>319672</v>
      </c>
      <c r="F44">
        <v>49742.491999999998</v>
      </c>
      <c r="G44">
        <v>1.362808</v>
      </c>
    </row>
    <row r="45" spans="1:7" x14ac:dyDescent="0.25">
      <c r="A45" t="s">
        <v>49</v>
      </c>
      <c r="B45" t="s">
        <v>121</v>
      </c>
      <c r="C45">
        <v>15034</v>
      </c>
      <c r="D45">
        <v>0</v>
      </c>
      <c r="E45">
        <v>300760</v>
      </c>
      <c r="F45">
        <v>51596.767999999996</v>
      </c>
      <c r="G45">
        <v>1.413610082191781</v>
      </c>
    </row>
    <row r="46" spans="1:7" x14ac:dyDescent="0.25">
      <c r="A46" t="s">
        <v>50</v>
      </c>
      <c r="B46" t="s">
        <v>121</v>
      </c>
      <c r="C46">
        <v>15171</v>
      </c>
      <c r="D46">
        <v>0</v>
      </c>
      <c r="E46">
        <v>284940</v>
      </c>
      <c r="F46">
        <v>52048.392</v>
      </c>
      <c r="G46">
        <v>1.4259833424657531</v>
      </c>
    </row>
    <row r="47" spans="1:7" x14ac:dyDescent="0.25">
      <c r="A47" t="s">
        <v>51</v>
      </c>
      <c r="B47" t="s">
        <v>121</v>
      </c>
      <c r="C47">
        <v>15062.678571428571</v>
      </c>
      <c r="D47">
        <v>0</v>
      </c>
      <c r="E47">
        <v>454968.8275862069</v>
      </c>
      <c r="F47">
        <v>51848.828113300493</v>
      </c>
      <c r="G47">
        <v>1.420515838720561</v>
      </c>
    </row>
    <row r="48" spans="1:7" x14ac:dyDescent="0.25">
      <c r="A48" t="s">
        <v>52</v>
      </c>
      <c r="B48" t="s">
        <v>121</v>
      </c>
      <c r="C48">
        <v>15021</v>
      </c>
      <c r="D48">
        <v>0</v>
      </c>
      <c r="E48">
        <v>669260</v>
      </c>
      <c r="F48">
        <v>51920.911999999997</v>
      </c>
      <c r="G48">
        <v>1.422490739726028</v>
      </c>
    </row>
    <row r="49" spans="1:7" x14ac:dyDescent="0.25">
      <c r="A49" t="s">
        <v>53</v>
      </c>
      <c r="B49" t="s">
        <v>121</v>
      </c>
      <c r="C49">
        <v>13254</v>
      </c>
      <c r="D49">
        <v>0</v>
      </c>
      <c r="E49">
        <v>1222510</v>
      </c>
      <c r="F49">
        <v>46445.158000000003</v>
      </c>
      <c r="G49">
        <v>1.2724700821917809</v>
      </c>
    </row>
    <row r="50" spans="1:7" x14ac:dyDescent="0.25">
      <c r="A50" t="s">
        <v>54</v>
      </c>
      <c r="B50" t="s">
        <v>121</v>
      </c>
      <c r="C50">
        <v>14675.4</v>
      </c>
      <c r="D50">
        <v>0</v>
      </c>
      <c r="E50">
        <v>1167564.809523809</v>
      </c>
      <c r="F50">
        <v>51240.029609523801</v>
      </c>
      <c r="G50">
        <v>1.4038364276581861</v>
      </c>
    </row>
    <row r="51" spans="1:7" x14ac:dyDescent="0.25">
      <c r="A51" t="s">
        <v>55</v>
      </c>
      <c r="B51" t="s">
        <v>121</v>
      </c>
      <c r="C51">
        <v>14382</v>
      </c>
      <c r="D51">
        <v>0</v>
      </c>
      <c r="E51">
        <v>1486920</v>
      </c>
      <c r="F51">
        <v>50558.303999999996</v>
      </c>
      <c r="G51">
        <v>1.38515901369863</v>
      </c>
    </row>
    <row r="52" spans="1:7" x14ac:dyDescent="0.25">
      <c r="A52" t="s">
        <v>56</v>
      </c>
      <c r="B52" t="s">
        <v>121</v>
      </c>
      <c r="C52">
        <v>15112.5</v>
      </c>
      <c r="D52">
        <v>0</v>
      </c>
      <c r="E52">
        <v>1464893.2413793099</v>
      </c>
      <c r="F52">
        <v>53028.743241379307</v>
      </c>
      <c r="G52">
        <v>1.4528422805857339</v>
      </c>
    </row>
    <row r="53" spans="1:7" x14ac:dyDescent="0.25">
      <c r="A53" t="s">
        <v>57</v>
      </c>
      <c r="B53" t="s">
        <v>121</v>
      </c>
      <c r="C53">
        <v>14987.30769230769</v>
      </c>
      <c r="D53">
        <v>0</v>
      </c>
      <c r="E53">
        <v>1330513.846153846</v>
      </c>
      <c r="F53">
        <v>52467.207692307689</v>
      </c>
      <c r="G53">
        <v>1.437457744994731</v>
      </c>
    </row>
    <row r="54" spans="1:7" x14ac:dyDescent="0.25">
      <c r="A54" t="s">
        <v>58</v>
      </c>
      <c r="B54" t="s">
        <v>121</v>
      </c>
      <c r="C54">
        <v>13800.34482758621</v>
      </c>
      <c r="D54">
        <v>0</v>
      </c>
      <c r="E54">
        <v>857387.31034482759</v>
      </c>
      <c r="F54">
        <v>47944.163862068963</v>
      </c>
      <c r="G54">
        <v>1.3135387359470949</v>
      </c>
    </row>
    <row r="55" spans="1:7" x14ac:dyDescent="0.25">
      <c r="A55" t="s">
        <v>59</v>
      </c>
      <c r="B55" t="s">
        <v>121</v>
      </c>
      <c r="C55">
        <v>13684.615384615379</v>
      </c>
      <c r="D55">
        <v>0</v>
      </c>
      <c r="E55">
        <v>589405.7142857142</v>
      </c>
      <c r="F55">
        <v>47281.313406593406</v>
      </c>
      <c r="G55">
        <v>1.2953784494957099</v>
      </c>
    </row>
    <row r="56" spans="1:7" x14ac:dyDescent="0.25">
      <c r="A56" t="s">
        <v>60</v>
      </c>
      <c r="B56" t="s">
        <v>121</v>
      </c>
      <c r="C56">
        <v>14332.33333333333</v>
      </c>
      <c r="D56">
        <v>0</v>
      </c>
      <c r="E56">
        <v>635128</v>
      </c>
      <c r="F56">
        <v>49537.049333333322</v>
      </c>
      <c r="G56">
        <v>1.3571794337899541</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56"/>
  <sheetViews>
    <sheetView workbookViewId="0"/>
  </sheetViews>
  <sheetFormatPr defaultRowHeight="15" x14ac:dyDescent="0.25"/>
  <sheetData>
    <row r="1" spans="1:8" x14ac:dyDescent="0.25">
      <c r="A1" s="1" t="s">
        <v>0</v>
      </c>
      <c r="B1" s="1" t="s">
        <v>1</v>
      </c>
      <c r="C1" s="1" t="s">
        <v>2</v>
      </c>
      <c r="D1" s="1" t="s">
        <v>62</v>
      </c>
      <c r="E1" s="1" t="s">
        <v>63</v>
      </c>
      <c r="F1" s="1" t="s">
        <v>75</v>
      </c>
      <c r="G1" s="1" t="s">
        <v>4</v>
      </c>
      <c r="H1" s="1" t="s">
        <v>5</v>
      </c>
    </row>
    <row r="2" spans="1:8" x14ac:dyDescent="0.25">
      <c r="A2" t="s">
        <v>6</v>
      </c>
      <c r="B2" t="s">
        <v>122</v>
      </c>
      <c r="C2">
        <v>0</v>
      </c>
      <c r="D2">
        <v>24751.28571428571</v>
      </c>
      <c r="E2">
        <v>10180.178571428571</v>
      </c>
      <c r="F2">
        <v>0</v>
      </c>
      <c r="G2">
        <v>119186.1561428571</v>
      </c>
      <c r="H2">
        <v>1.420472387467608</v>
      </c>
    </row>
    <row r="3" spans="1:8" x14ac:dyDescent="0.25">
      <c r="A3" t="s">
        <v>7</v>
      </c>
      <c r="B3" t="s">
        <v>122</v>
      </c>
      <c r="C3">
        <v>0</v>
      </c>
      <c r="D3">
        <v>22518</v>
      </c>
      <c r="E3">
        <v>9678</v>
      </c>
      <c r="F3">
        <v>0</v>
      </c>
      <c r="G3">
        <v>109852.75199999999</v>
      </c>
      <c r="H3">
        <v>1.309235954520535</v>
      </c>
    </row>
    <row r="4" spans="1:8" x14ac:dyDescent="0.25">
      <c r="A4" t="s">
        <v>8</v>
      </c>
      <c r="B4" t="s">
        <v>122</v>
      </c>
      <c r="C4">
        <v>0</v>
      </c>
      <c r="D4">
        <v>23589.892857142859</v>
      </c>
      <c r="E4">
        <v>10634.107142857139</v>
      </c>
      <c r="F4">
        <v>0</v>
      </c>
      <c r="G4">
        <v>116772.288</v>
      </c>
      <c r="H4">
        <v>1.3917036683908179</v>
      </c>
    </row>
    <row r="5" spans="1:8" x14ac:dyDescent="0.25">
      <c r="A5" t="s">
        <v>9</v>
      </c>
      <c r="B5" t="s">
        <v>122</v>
      </c>
      <c r="C5">
        <v>0</v>
      </c>
      <c r="D5">
        <v>22606</v>
      </c>
      <c r="E5">
        <v>9416</v>
      </c>
      <c r="F5">
        <v>0</v>
      </c>
      <c r="G5">
        <v>109259.064</v>
      </c>
      <c r="H5">
        <v>1.3021603222653919</v>
      </c>
    </row>
    <row r="6" spans="1:8" x14ac:dyDescent="0.25">
      <c r="A6" t="s">
        <v>10</v>
      </c>
      <c r="B6" t="s">
        <v>122</v>
      </c>
      <c r="C6">
        <v>0</v>
      </c>
      <c r="D6">
        <v>20344.03703703704</v>
      </c>
      <c r="E6">
        <v>8590.4444444444434</v>
      </c>
      <c r="F6">
        <v>140355.1724137931</v>
      </c>
      <c r="G6">
        <v>98864.805987228596</v>
      </c>
      <c r="H6">
        <v>1.1782805280579289</v>
      </c>
    </row>
    <row r="7" spans="1:8" x14ac:dyDescent="0.25">
      <c r="A7" t="s">
        <v>11</v>
      </c>
      <c r="B7" t="s">
        <v>122</v>
      </c>
      <c r="C7">
        <v>0</v>
      </c>
      <c r="D7">
        <v>23147.5</v>
      </c>
      <c r="E7">
        <v>9730</v>
      </c>
      <c r="F7">
        <v>250392.8571428571</v>
      </c>
      <c r="G7">
        <v>112428.4228571429</v>
      </c>
      <c r="H7">
        <v>1.339933054336315</v>
      </c>
    </row>
    <row r="8" spans="1:8" x14ac:dyDescent="0.25">
      <c r="A8" t="s">
        <v>12</v>
      </c>
      <c r="B8" t="s">
        <v>122</v>
      </c>
      <c r="C8">
        <v>0</v>
      </c>
      <c r="D8">
        <v>23440.714285712689</v>
      </c>
      <c r="E8">
        <v>11088.142857143661</v>
      </c>
      <c r="F8">
        <v>409900</v>
      </c>
      <c r="G8">
        <v>118222.3605714258</v>
      </c>
      <c r="H8">
        <v>1.4089857766003131</v>
      </c>
    </row>
    <row r="9" spans="1:8" x14ac:dyDescent="0.25">
      <c r="A9" t="s">
        <v>13</v>
      </c>
      <c r="B9" t="s">
        <v>122</v>
      </c>
      <c r="C9">
        <v>0</v>
      </c>
      <c r="D9">
        <v>19622.14285714272</v>
      </c>
      <c r="E9">
        <v>10896.42857142864</v>
      </c>
      <c r="F9">
        <v>424650</v>
      </c>
      <c r="G9">
        <v>104554.0157142855</v>
      </c>
      <c r="H9">
        <v>1.246085091820436</v>
      </c>
    </row>
    <row r="10" spans="1:8" x14ac:dyDescent="0.25">
      <c r="A10" t="s">
        <v>14</v>
      </c>
      <c r="B10" t="s">
        <v>122</v>
      </c>
      <c r="C10">
        <v>0</v>
      </c>
      <c r="D10">
        <v>21848.888888888891</v>
      </c>
      <c r="E10">
        <v>11646.66666666667</v>
      </c>
      <c r="F10">
        <v>276428.57142857142</v>
      </c>
      <c r="G10">
        <v>114563.2641269841</v>
      </c>
      <c r="H10">
        <v>1.3653763035657061</v>
      </c>
    </row>
    <row r="11" spans="1:8" x14ac:dyDescent="0.25">
      <c r="A11" t="s">
        <v>15</v>
      </c>
      <c r="B11" t="s">
        <v>122</v>
      </c>
      <c r="C11">
        <v>0</v>
      </c>
      <c r="D11">
        <v>22676.5</v>
      </c>
      <c r="E11">
        <v>12405.8125</v>
      </c>
      <c r="F11">
        <v>39840.740740740737</v>
      </c>
      <c r="G11">
        <v>119740.6909907407</v>
      </c>
      <c r="H11">
        <v>1.4270813885865219</v>
      </c>
    </row>
    <row r="12" spans="1:8" x14ac:dyDescent="0.25">
      <c r="A12" t="s">
        <v>16</v>
      </c>
      <c r="B12" t="s">
        <v>122</v>
      </c>
      <c r="C12">
        <v>0</v>
      </c>
      <c r="D12">
        <v>19621.36363636364</v>
      </c>
      <c r="E12">
        <v>10416.81818181818</v>
      </c>
      <c r="F12">
        <v>0</v>
      </c>
      <c r="G12">
        <v>102490.2763636364</v>
      </c>
      <c r="H12">
        <v>1.221489242290615</v>
      </c>
    </row>
    <row r="13" spans="1:8" x14ac:dyDescent="0.25">
      <c r="A13" t="s">
        <v>17</v>
      </c>
      <c r="B13" t="s">
        <v>122</v>
      </c>
      <c r="C13">
        <v>0</v>
      </c>
      <c r="D13">
        <v>21268.583333333339</v>
      </c>
      <c r="E13">
        <v>10563.25</v>
      </c>
      <c r="F13">
        <v>0</v>
      </c>
      <c r="G13">
        <v>108610.2153333334</v>
      </c>
      <c r="H13">
        <v>1.29442727973367</v>
      </c>
    </row>
    <row r="14" spans="1:8" x14ac:dyDescent="0.25">
      <c r="A14" t="s">
        <v>18</v>
      </c>
      <c r="B14" t="s">
        <v>122</v>
      </c>
      <c r="C14">
        <v>0</v>
      </c>
      <c r="D14">
        <v>21640.066666666669</v>
      </c>
      <c r="E14">
        <v>10914.066666666669</v>
      </c>
      <c r="F14">
        <v>0</v>
      </c>
      <c r="G14">
        <v>111074.7029333333</v>
      </c>
      <c r="H14">
        <v>1.32379928650315</v>
      </c>
    </row>
    <row r="15" spans="1:8" x14ac:dyDescent="0.25">
      <c r="A15" t="s">
        <v>19</v>
      </c>
      <c r="B15" t="s">
        <v>122</v>
      </c>
      <c r="C15">
        <v>0</v>
      </c>
      <c r="D15">
        <v>21127.75</v>
      </c>
      <c r="E15">
        <v>10160.5</v>
      </c>
      <c r="F15">
        <v>0</v>
      </c>
      <c r="G15">
        <v>106755.50900000001</v>
      </c>
      <c r="H15">
        <v>1.2723227063618809</v>
      </c>
    </row>
    <row r="16" spans="1:8" x14ac:dyDescent="0.25">
      <c r="A16" t="s">
        <v>20</v>
      </c>
      <c r="B16" t="s">
        <v>122</v>
      </c>
      <c r="C16">
        <v>0</v>
      </c>
      <c r="D16">
        <v>21374</v>
      </c>
      <c r="E16">
        <v>11019</v>
      </c>
      <c r="F16">
        <v>0</v>
      </c>
      <c r="G16">
        <v>110524.916</v>
      </c>
      <c r="H16">
        <v>1.3172468714990579</v>
      </c>
    </row>
    <row r="17" spans="1:8" x14ac:dyDescent="0.25">
      <c r="A17" t="s">
        <v>21</v>
      </c>
      <c r="B17" t="s">
        <v>122</v>
      </c>
      <c r="C17">
        <v>0</v>
      </c>
      <c r="D17">
        <v>20663.18181818182</v>
      </c>
      <c r="E17">
        <v>10445.71428571429</v>
      </c>
      <c r="F17">
        <v>0</v>
      </c>
      <c r="G17">
        <v>106143.5535064935</v>
      </c>
      <c r="H17">
        <v>1.2650293603138449</v>
      </c>
    </row>
    <row r="18" spans="1:8" x14ac:dyDescent="0.25">
      <c r="A18" t="s">
        <v>22</v>
      </c>
      <c r="B18" t="s">
        <v>122</v>
      </c>
      <c r="C18">
        <v>0</v>
      </c>
      <c r="D18">
        <v>25253.57894736842</v>
      </c>
      <c r="E18">
        <v>9494.6111111111113</v>
      </c>
      <c r="F18">
        <v>52929.629629629628</v>
      </c>
      <c r="G18">
        <v>118613.7541091618</v>
      </c>
      <c r="H18">
        <v>1.413650443462467</v>
      </c>
    </row>
    <row r="19" spans="1:8" x14ac:dyDescent="0.25">
      <c r="A19" t="s">
        <v>23</v>
      </c>
      <c r="B19" t="s">
        <v>122</v>
      </c>
      <c r="C19">
        <v>0</v>
      </c>
      <c r="D19">
        <v>27876.428571428569</v>
      </c>
      <c r="E19">
        <v>9700</v>
      </c>
      <c r="F19">
        <v>201000</v>
      </c>
      <c r="G19">
        <v>128411.7742857143</v>
      </c>
      <c r="H19">
        <v>1.5304242162147439</v>
      </c>
    </row>
    <row r="20" spans="1:8" x14ac:dyDescent="0.25">
      <c r="A20" t="s">
        <v>24</v>
      </c>
      <c r="B20" t="s">
        <v>122</v>
      </c>
      <c r="C20">
        <v>0</v>
      </c>
      <c r="D20">
        <v>29034.083333333339</v>
      </c>
      <c r="E20">
        <v>9398</v>
      </c>
      <c r="F20">
        <v>426400</v>
      </c>
      <c r="G20">
        <v>131556.66833333331</v>
      </c>
      <c r="H20">
        <v>1.56790537426803</v>
      </c>
    </row>
    <row r="21" spans="1:8" x14ac:dyDescent="0.25">
      <c r="A21" t="s">
        <v>25</v>
      </c>
      <c r="B21" t="s">
        <v>122</v>
      </c>
      <c r="C21">
        <v>0</v>
      </c>
      <c r="D21">
        <v>35831.230769230773</v>
      </c>
      <c r="E21">
        <v>10697.95238095238</v>
      </c>
      <c r="F21">
        <v>364684</v>
      </c>
      <c r="G21">
        <v>159122.2569084249</v>
      </c>
      <c r="H21">
        <v>1.8964347830718289</v>
      </c>
    </row>
    <row r="22" spans="1:8" x14ac:dyDescent="0.25">
      <c r="A22" t="s">
        <v>26</v>
      </c>
      <c r="B22" t="s">
        <v>122</v>
      </c>
      <c r="C22">
        <v>0</v>
      </c>
      <c r="D22">
        <v>33764</v>
      </c>
      <c r="E22">
        <v>10870</v>
      </c>
      <c r="F22">
        <v>348000</v>
      </c>
      <c r="G22">
        <v>152639.20800000001</v>
      </c>
      <c r="H22">
        <v>1.81916916549472</v>
      </c>
    </row>
    <row r="23" spans="1:8" x14ac:dyDescent="0.25">
      <c r="A23" t="s">
        <v>27</v>
      </c>
      <c r="B23" t="s">
        <v>122</v>
      </c>
      <c r="C23">
        <v>0</v>
      </c>
      <c r="D23">
        <v>28007.925925925931</v>
      </c>
      <c r="E23">
        <v>11261.857142857139</v>
      </c>
      <c r="F23">
        <v>42331.034482758623</v>
      </c>
      <c r="G23">
        <v>134030.8308651706</v>
      </c>
      <c r="H23">
        <v>1.5973926878312701</v>
      </c>
    </row>
    <row r="24" spans="1:8" x14ac:dyDescent="0.25">
      <c r="A24" t="s">
        <v>28</v>
      </c>
      <c r="B24" t="s">
        <v>122</v>
      </c>
      <c r="C24">
        <v>0</v>
      </c>
      <c r="D24">
        <v>22580.400000000001</v>
      </c>
      <c r="E24">
        <v>10104</v>
      </c>
      <c r="F24">
        <v>0</v>
      </c>
      <c r="G24">
        <v>111519.1728</v>
      </c>
      <c r="H24">
        <v>1.329096522298763</v>
      </c>
    </row>
    <row r="25" spans="1:8" x14ac:dyDescent="0.25">
      <c r="A25" t="s">
        <v>29</v>
      </c>
      <c r="B25" t="s">
        <v>122</v>
      </c>
      <c r="C25">
        <v>0</v>
      </c>
      <c r="D25">
        <v>26567</v>
      </c>
      <c r="E25">
        <v>10419.44444444444</v>
      </c>
      <c r="F25">
        <v>0</v>
      </c>
      <c r="G25">
        <v>126197.7484444444</v>
      </c>
      <c r="H25">
        <v>1.504037237437662</v>
      </c>
    </row>
    <row r="26" spans="1:8" x14ac:dyDescent="0.25">
      <c r="A26" t="s">
        <v>30</v>
      </c>
      <c r="B26" t="s">
        <v>122</v>
      </c>
      <c r="C26">
        <v>0</v>
      </c>
      <c r="D26">
        <v>23686.296296296299</v>
      </c>
      <c r="E26">
        <v>10414.85185185185</v>
      </c>
      <c r="F26">
        <v>0</v>
      </c>
      <c r="G26">
        <v>116353.1174814815</v>
      </c>
      <c r="H26">
        <v>1.3867079527266399</v>
      </c>
    </row>
    <row r="27" spans="1:8" x14ac:dyDescent="0.25">
      <c r="A27" t="s">
        <v>31</v>
      </c>
      <c r="B27" t="s">
        <v>122</v>
      </c>
      <c r="C27">
        <v>0</v>
      </c>
      <c r="D27">
        <v>25103.76470588235</v>
      </c>
      <c r="E27">
        <v>9667.2352941176468</v>
      </c>
      <c r="F27">
        <v>0</v>
      </c>
      <c r="G27">
        <v>118638.652</v>
      </c>
      <c r="H27">
        <v>1.4139471789860081</v>
      </c>
    </row>
    <row r="28" spans="1:8" x14ac:dyDescent="0.25">
      <c r="A28" t="s">
        <v>32</v>
      </c>
      <c r="B28" t="s">
        <v>122</v>
      </c>
      <c r="C28">
        <v>0</v>
      </c>
      <c r="D28">
        <v>21352.586206896551</v>
      </c>
      <c r="E28">
        <v>8988.9310344827591</v>
      </c>
      <c r="F28">
        <v>0</v>
      </c>
      <c r="G28">
        <v>103525.2568275862</v>
      </c>
      <c r="H28">
        <v>1.2338242417417851</v>
      </c>
    </row>
    <row r="29" spans="1:8" x14ac:dyDescent="0.25">
      <c r="A29" t="s">
        <v>33</v>
      </c>
      <c r="B29" t="s">
        <v>122</v>
      </c>
      <c r="C29">
        <v>0</v>
      </c>
      <c r="D29">
        <v>10836</v>
      </c>
      <c r="E29">
        <v>7301.1111111111113</v>
      </c>
      <c r="F29">
        <v>0</v>
      </c>
      <c r="G29">
        <v>61883.823111111109</v>
      </c>
      <c r="H29">
        <v>0.73753751949933388</v>
      </c>
    </row>
    <row r="30" spans="1:8" x14ac:dyDescent="0.25">
      <c r="A30" t="s">
        <v>34</v>
      </c>
      <c r="B30" t="s">
        <v>122</v>
      </c>
      <c r="C30">
        <v>0</v>
      </c>
      <c r="D30">
        <v>15645.88235294118</v>
      </c>
      <c r="E30">
        <v>8143</v>
      </c>
      <c r="F30">
        <v>58200</v>
      </c>
      <c r="G30">
        <v>81225.866588235294</v>
      </c>
      <c r="H30">
        <v>0.96805790513473766</v>
      </c>
    </row>
    <row r="31" spans="1:8" x14ac:dyDescent="0.25">
      <c r="A31" t="s">
        <v>35</v>
      </c>
      <c r="B31" t="s">
        <v>122</v>
      </c>
      <c r="C31">
        <v>0</v>
      </c>
      <c r="D31">
        <v>25090.38461538461</v>
      </c>
      <c r="E31">
        <v>7113.2142857142862</v>
      </c>
      <c r="F31">
        <v>270535.71428571432</v>
      </c>
      <c r="G31">
        <v>110149.2151648352</v>
      </c>
      <c r="H31">
        <v>1.3127692318169759</v>
      </c>
    </row>
    <row r="32" spans="1:8" x14ac:dyDescent="0.25">
      <c r="A32" t="s">
        <v>36</v>
      </c>
      <c r="B32" t="s">
        <v>122</v>
      </c>
      <c r="C32">
        <v>0</v>
      </c>
      <c r="F32">
        <v>0</v>
      </c>
    </row>
    <row r="33" spans="1:8" x14ac:dyDescent="0.25">
      <c r="A33" t="s">
        <v>37</v>
      </c>
      <c r="B33" t="s">
        <v>122</v>
      </c>
      <c r="C33">
        <v>0</v>
      </c>
      <c r="D33">
        <v>31306.555555555551</v>
      </c>
      <c r="E33">
        <v>7527.4642857142862</v>
      </c>
      <c r="F33">
        <v>451773.33333333337</v>
      </c>
      <c r="G33">
        <v>132953.44903174599</v>
      </c>
      <c r="H33">
        <v>1.5845523446683909</v>
      </c>
    </row>
    <row r="34" spans="1:8" x14ac:dyDescent="0.25">
      <c r="A34" t="s">
        <v>38</v>
      </c>
      <c r="B34" t="s">
        <v>122</v>
      </c>
      <c r="C34">
        <v>0</v>
      </c>
      <c r="D34">
        <v>23961</v>
      </c>
      <c r="E34">
        <v>7370</v>
      </c>
      <c r="F34">
        <v>232200</v>
      </c>
      <c r="G34">
        <v>107133.572</v>
      </c>
      <c r="H34">
        <v>1.2768284985579099</v>
      </c>
    </row>
    <row r="35" spans="1:8" x14ac:dyDescent="0.25">
      <c r="A35" t="s">
        <v>39</v>
      </c>
      <c r="B35" t="s">
        <v>122</v>
      </c>
      <c r="C35">
        <v>0</v>
      </c>
      <c r="D35">
        <v>23595</v>
      </c>
      <c r="E35">
        <v>7717</v>
      </c>
      <c r="F35">
        <v>38200</v>
      </c>
      <c r="G35">
        <v>106874.74400000001</v>
      </c>
      <c r="H35">
        <v>1.2737437608752651</v>
      </c>
    </row>
    <row r="36" spans="1:8" x14ac:dyDescent="0.25">
      <c r="A36" t="s">
        <v>40</v>
      </c>
      <c r="B36" t="s">
        <v>122</v>
      </c>
      <c r="C36">
        <v>0</v>
      </c>
      <c r="D36">
        <v>22117.89473684211</v>
      </c>
      <c r="E36">
        <v>7402.1052631578941</v>
      </c>
      <c r="F36">
        <v>0</v>
      </c>
      <c r="G36">
        <v>100722.24000000001</v>
      </c>
      <c r="H36">
        <v>1.2004176101828239</v>
      </c>
    </row>
    <row r="37" spans="1:8" x14ac:dyDescent="0.25">
      <c r="A37" t="s">
        <v>41</v>
      </c>
      <c r="B37" t="s">
        <v>122</v>
      </c>
      <c r="C37">
        <v>0</v>
      </c>
      <c r="D37">
        <v>22354</v>
      </c>
      <c r="E37">
        <v>6852</v>
      </c>
      <c r="F37">
        <v>0</v>
      </c>
      <c r="G37">
        <v>99650.872000000003</v>
      </c>
      <c r="H37">
        <v>1.187648940481014</v>
      </c>
    </row>
    <row r="38" spans="1:8" x14ac:dyDescent="0.25">
      <c r="A38" t="s">
        <v>42</v>
      </c>
      <c r="B38" t="s">
        <v>122</v>
      </c>
      <c r="C38">
        <v>0</v>
      </c>
      <c r="D38">
        <v>27813</v>
      </c>
      <c r="E38">
        <v>7114</v>
      </c>
      <c r="F38">
        <v>0</v>
      </c>
      <c r="G38">
        <v>119170.924</v>
      </c>
      <c r="H38">
        <v>1.4202908492837221</v>
      </c>
    </row>
    <row r="39" spans="1:8" x14ac:dyDescent="0.25">
      <c r="A39" t="s">
        <v>43</v>
      </c>
      <c r="B39" t="s">
        <v>122</v>
      </c>
      <c r="C39">
        <v>0</v>
      </c>
      <c r="D39">
        <v>23982.560000000001</v>
      </c>
      <c r="E39">
        <v>6594.56</v>
      </c>
      <c r="F39">
        <v>0</v>
      </c>
      <c r="G39">
        <v>104329.13344000001</v>
      </c>
      <c r="H39">
        <v>1.243404922651538</v>
      </c>
    </row>
    <row r="40" spans="1:8" x14ac:dyDescent="0.25">
      <c r="A40" t="s">
        <v>44</v>
      </c>
      <c r="B40" t="s">
        <v>122</v>
      </c>
      <c r="C40">
        <v>0</v>
      </c>
      <c r="D40">
        <v>28486.862068965522</v>
      </c>
      <c r="E40">
        <v>7668.7586206896549</v>
      </c>
      <c r="F40">
        <v>0</v>
      </c>
      <c r="G40">
        <v>123362.9777931034</v>
      </c>
      <c r="H40">
        <v>1.470252160669123</v>
      </c>
    </row>
    <row r="41" spans="1:8" x14ac:dyDescent="0.25">
      <c r="A41" t="s">
        <v>45</v>
      </c>
      <c r="B41" t="s">
        <v>122</v>
      </c>
      <c r="C41">
        <v>0</v>
      </c>
      <c r="D41">
        <v>25188</v>
      </c>
      <c r="E41">
        <v>7432</v>
      </c>
      <c r="F41">
        <v>7600</v>
      </c>
      <c r="G41">
        <v>111307.04</v>
      </c>
      <c r="H41">
        <v>1.3265683026243651</v>
      </c>
    </row>
    <row r="42" spans="1:8" x14ac:dyDescent="0.25">
      <c r="A42" t="s">
        <v>46</v>
      </c>
      <c r="B42" t="s">
        <v>122</v>
      </c>
      <c r="C42">
        <v>0</v>
      </c>
      <c r="D42">
        <v>23095</v>
      </c>
      <c r="E42">
        <v>7635</v>
      </c>
      <c r="F42">
        <v>120100</v>
      </c>
      <c r="G42">
        <v>104970.86</v>
      </c>
      <c r="H42">
        <v>1.251053083212166</v>
      </c>
    </row>
    <row r="43" spans="1:8" x14ac:dyDescent="0.25">
      <c r="A43" t="s">
        <v>47</v>
      </c>
      <c r="B43" t="s">
        <v>122</v>
      </c>
      <c r="C43">
        <v>0</v>
      </c>
      <c r="D43">
        <v>22401</v>
      </c>
      <c r="E43">
        <v>7478</v>
      </c>
      <c r="F43">
        <v>367200</v>
      </c>
      <c r="G43">
        <v>102314.348</v>
      </c>
      <c r="H43">
        <v>1.219392510666699</v>
      </c>
    </row>
    <row r="44" spans="1:8" x14ac:dyDescent="0.25">
      <c r="A44" t="s">
        <v>48</v>
      </c>
      <c r="B44" t="s">
        <v>122</v>
      </c>
      <c r="C44">
        <v>0</v>
      </c>
      <c r="D44">
        <v>23363.666666666661</v>
      </c>
      <c r="E44">
        <v>7154</v>
      </c>
      <c r="F44">
        <v>419400</v>
      </c>
      <c r="G44">
        <v>104545.6786666667</v>
      </c>
      <c r="H44">
        <v>1.2459857300630071</v>
      </c>
    </row>
    <row r="45" spans="1:8" x14ac:dyDescent="0.25">
      <c r="A45" t="s">
        <v>49</v>
      </c>
      <c r="B45" t="s">
        <v>122</v>
      </c>
      <c r="C45">
        <v>0</v>
      </c>
      <c r="D45">
        <v>37789</v>
      </c>
      <c r="E45">
        <v>8180.9999999999991</v>
      </c>
      <c r="F45">
        <v>457000</v>
      </c>
      <c r="G45">
        <v>157306.64000000001</v>
      </c>
      <c r="H45">
        <v>1.874796081329106</v>
      </c>
    </row>
    <row r="46" spans="1:8" x14ac:dyDescent="0.25">
      <c r="A46" t="s">
        <v>50</v>
      </c>
      <c r="B46" t="s">
        <v>122</v>
      </c>
      <c r="C46">
        <v>0</v>
      </c>
      <c r="D46">
        <v>27852</v>
      </c>
      <c r="E46">
        <v>9088</v>
      </c>
      <c r="F46">
        <v>286000</v>
      </c>
      <c r="G46">
        <v>126325.28</v>
      </c>
      <c r="H46">
        <v>1.505557171120063</v>
      </c>
    </row>
    <row r="47" spans="1:8" x14ac:dyDescent="0.25">
      <c r="A47" t="s">
        <v>51</v>
      </c>
      <c r="B47" t="s">
        <v>122</v>
      </c>
      <c r="C47">
        <v>0</v>
      </c>
      <c r="D47">
        <v>24472.28571428571</v>
      </c>
      <c r="E47">
        <v>9074.1428571428569</v>
      </c>
      <c r="F47">
        <v>113524.13793103449</v>
      </c>
      <c r="G47">
        <v>114573.9384236453</v>
      </c>
      <c r="H47">
        <v>1.3655035208882</v>
      </c>
    </row>
    <row r="48" spans="1:8" x14ac:dyDescent="0.25">
      <c r="A48" t="s">
        <v>52</v>
      </c>
      <c r="B48" t="s">
        <v>122</v>
      </c>
      <c r="C48">
        <v>0</v>
      </c>
      <c r="D48">
        <v>22414</v>
      </c>
      <c r="E48">
        <v>8516</v>
      </c>
      <c r="F48">
        <v>0</v>
      </c>
      <c r="G48">
        <v>105533.16</v>
      </c>
      <c r="H48">
        <v>1.257754630181394</v>
      </c>
    </row>
    <row r="49" spans="1:8" x14ac:dyDescent="0.25">
      <c r="A49" t="s">
        <v>53</v>
      </c>
      <c r="B49" t="s">
        <v>122</v>
      </c>
      <c r="C49">
        <v>0</v>
      </c>
      <c r="D49">
        <v>22077.90476190476</v>
      </c>
      <c r="E49">
        <v>7246.6190476190477</v>
      </c>
      <c r="F49">
        <v>0</v>
      </c>
      <c r="G49">
        <v>100055.2752380952</v>
      </c>
      <c r="H49">
        <v>1.1924686582377331</v>
      </c>
    </row>
    <row r="50" spans="1:8" x14ac:dyDescent="0.25">
      <c r="A50" t="s">
        <v>54</v>
      </c>
      <c r="B50" t="s">
        <v>122</v>
      </c>
      <c r="C50">
        <v>0</v>
      </c>
      <c r="D50">
        <v>22745.142857142859</v>
      </c>
      <c r="E50">
        <v>8449.7142857142844</v>
      </c>
      <c r="F50">
        <v>0</v>
      </c>
      <c r="G50">
        <v>106436.85257142851</v>
      </c>
      <c r="H50">
        <v>1.268524927554985</v>
      </c>
    </row>
    <row r="51" spans="1:8" x14ac:dyDescent="0.25">
      <c r="A51" t="s">
        <v>55</v>
      </c>
      <c r="B51" t="s">
        <v>122</v>
      </c>
      <c r="C51">
        <v>0</v>
      </c>
      <c r="D51">
        <v>22829</v>
      </c>
      <c r="E51">
        <v>8601</v>
      </c>
      <c r="F51">
        <v>0</v>
      </c>
      <c r="G51">
        <v>107239.16</v>
      </c>
      <c r="H51">
        <v>1.2780869067766309</v>
      </c>
    </row>
    <row r="52" spans="1:8" x14ac:dyDescent="0.25">
      <c r="A52" t="s">
        <v>56</v>
      </c>
      <c r="B52" t="s">
        <v>122</v>
      </c>
      <c r="C52">
        <v>0</v>
      </c>
      <c r="D52">
        <v>23820.178571428569</v>
      </c>
      <c r="E52">
        <v>9347.6071428571431</v>
      </c>
      <c r="F52">
        <v>0</v>
      </c>
      <c r="G52">
        <v>113168.4848571428</v>
      </c>
      <c r="H52">
        <v>1.34875318638885</v>
      </c>
    </row>
    <row r="53" spans="1:8" x14ac:dyDescent="0.25">
      <c r="A53" t="s">
        <v>57</v>
      </c>
      <c r="B53" t="s">
        <v>122</v>
      </c>
      <c r="C53">
        <v>0</v>
      </c>
      <c r="D53">
        <v>26078.076923076918</v>
      </c>
      <c r="E53">
        <v>10516.153846153849</v>
      </c>
      <c r="F53">
        <v>0</v>
      </c>
      <c r="G53">
        <v>124859.5153846154</v>
      </c>
      <c r="H53">
        <v>1.4880880435799031</v>
      </c>
    </row>
    <row r="54" spans="1:8" x14ac:dyDescent="0.25">
      <c r="A54" t="s">
        <v>58</v>
      </c>
      <c r="B54" t="s">
        <v>122</v>
      </c>
      <c r="C54">
        <v>0</v>
      </c>
      <c r="D54">
        <v>26069.931034482761</v>
      </c>
      <c r="E54">
        <v>8937.6206896551721</v>
      </c>
      <c r="F54">
        <v>187710.3448275862</v>
      </c>
      <c r="G54">
        <v>119633.4768275862</v>
      </c>
      <c r="H54">
        <v>1.4258035995946201</v>
      </c>
    </row>
    <row r="55" spans="1:8" x14ac:dyDescent="0.25">
      <c r="A55" t="s">
        <v>59</v>
      </c>
      <c r="B55" t="s">
        <v>122</v>
      </c>
      <c r="C55">
        <v>0</v>
      </c>
      <c r="D55">
        <v>28162.5</v>
      </c>
      <c r="E55">
        <v>7928.0769230769229</v>
      </c>
      <c r="F55">
        <v>283714.28571428568</v>
      </c>
      <c r="G55">
        <v>123424.76274725269</v>
      </c>
      <c r="H55">
        <v>1.470988519858565</v>
      </c>
    </row>
    <row r="56" spans="1:8" x14ac:dyDescent="0.25">
      <c r="A56" t="s">
        <v>60</v>
      </c>
      <c r="B56" t="s">
        <v>122</v>
      </c>
      <c r="C56">
        <v>0</v>
      </c>
      <c r="E56">
        <v>7987.666666666667</v>
      </c>
      <c r="F56">
        <v>347200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G56"/>
  <sheetViews>
    <sheetView workbookViewId="0"/>
  </sheetViews>
  <sheetFormatPr defaultRowHeight="15" x14ac:dyDescent="0.25"/>
  <sheetData>
    <row r="1" spans="1:7" x14ac:dyDescent="0.25">
      <c r="A1" s="1" t="s">
        <v>0</v>
      </c>
      <c r="B1" s="1" t="s">
        <v>1</v>
      </c>
      <c r="C1" s="1" t="s">
        <v>2</v>
      </c>
      <c r="D1" s="1" t="s">
        <v>3</v>
      </c>
      <c r="E1" s="1" t="s">
        <v>75</v>
      </c>
      <c r="F1" s="1" t="s">
        <v>4</v>
      </c>
      <c r="G1" s="1" t="s">
        <v>5</v>
      </c>
    </row>
    <row r="2" spans="1:7" x14ac:dyDescent="0.25">
      <c r="A2" t="s">
        <v>6</v>
      </c>
      <c r="B2" t="s">
        <v>123</v>
      </c>
      <c r="C2">
        <v>2375220</v>
      </c>
      <c r="D2">
        <v>265043.3571428571</v>
      </c>
      <c r="E2">
        <v>827115.42857142864</v>
      </c>
      <c r="F2">
        <v>2167105795.0500002</v>
      </c>
      <c r="G2">
        <v>15392.688262138819</v>
      </c>
    </row>
    <row r="3" spans="1:7" x14ac:dyDescent="0.25">
      <c r="A3" t="s">
        <v>7</v>
      </c>
      <c r="B3" t="s">
        <v>123</v>
      </c>
      <c r="C3">
        <v>1934856</v>
      </c>
      <c r="D3">
        <v>237976</v>
      </c>
      <c r="E3">
        <v>741024</v>
      </c>
      <c r="F3">
        <v>1765401387.1359999</v>
      </c>
      <c r="G3">
        <v>12539.43082603631</v>
      </c>
    </row>
    <row r="4" spans="1:7" x14ac:dyDescent="0.25">
      <c r="A4" t="s">
        <v>8</v>
      </c>
      <c r="B4" t="s">
        <v>123</v>
      </c>
      <c r="C4">
        <v>1865730.5714285721</v>
      </c>
      <c r="D4">
        <v>268885.1428571429</v>
      </c>
      <c r="E4">
        <v>832854.85714285716</v>
      </c>
      <c r="F4">
        <v>1702464550.1051431</v>
      </c>
      <c r="G4">
        <v>12092.398145475059</v>
      </c>
    </row>
    <row r="5" spans="1:7" x14ac:dyDescent="0.25">
      <c r="A5" t="s">
        <v>9</v>
      </c>
      <c r="B5" t="s">
        <v>123</v>
      </c>
      <c r="C5">
        <v>1577712</v>
      </c>
      <c r="D5">
        <v>257752</v>
      </c>
      <c r="E5">
        <v>829440</v>
      </c>
      <c r="F5">
        <v>1439753623.2639999</v>
      </c>
      <c r="G5">
        <v>10226.39446020968</v>
      </c>
    </row>
    <row r="6" spans="1:7" x14ac:dyDescent="0.25">
      <c r="A6" t="s">
        <v>10</v>
      </c>
      <c r="B6" t="s">
        <v>123</v>
      </c>
      <c r="C6">
        <v>746924.68965517241</v>
      </c>
      <c r="D6">
        <v>258636.44444444441</v>
      </c>
      <c r="E6">
        <v>1393075.862068966</v>
      </c>
      <c r="F6">
        <v>682079177.58982372</v>
      </c>
      <c r="G6">
        <v>4844.7252435564378</v>
      </c>
    </row>
    <row r="7" spans="1:7" x14ac:dyDescent="0.25">
      <c r="A7" t="s">
        <v>11</v>
      </c>
      <c r="B7" t="s">
        <v>123</v>
      </c>
      <c r="C7">
        <v>576762.85714285716</v>
      </c>
      <c r="D7">
        <v>252342.5</v>
      </c>
      <c r="E7">
        <v>1573405.7142857141</v>
      </c>
      <c r="F7">
        <v>526870291.73000002</v>
      </c>
      <c r="G7">
        <v>3742.295449399096</v>
      </c>
    </row>
    <row r="8" spans="1:7" x14ac:dyDescent="0.25">
      <c r="A8" t="s">
        <v>12</v>
      </c>
      <c r="B8" t="s">
        <v>123</v>
      </c>
      <c r="C8">
        <v>709435.42857140303</v>
      </c>
      <c r="D8">
        <v>256015.71428570151</v>
      </c>
      <c r="E8">
        <v>2179995.428571403</v>
      </c>
      <c r="F8">
        <v>647880816.46969092</v>
      </c>
      <c r="G8">
        <v>4601.8184537722736</v>
      </c>
    </row>
    <row r="9" spans="1:7" x14ac:dyDescent="0.25">
      <c r="A9" t="s">
        <v>13</v>
      </c>
      <c r="B9" t="s">
        <v>123</v>
      </c>
      <c r="C9">
        <v>673522.28571428359</v>
      </c>
      <c r="D9">
        <v>251616.14285714179</v>
      </c>
      <c r="E9">
        <v>2232514.2857142841</v>
      </c>
      <c r="F9">
        <v>615113071.36514091</v>
      </c>
      <c r="G9">
        <v>4369.0731551349609</v>
      </c>
    </row>
    <row r="10" spans="1:7" x14ac:dyDescent="0.25">
      <c r="A10" t="s">
        <v>14</v>
      </c>
      <c r="B10" t="s">
        <v>123</v>
      </c>
      <c r="C10">
        <v>613842.85714285716</v>
      </c>
      <c r="D10">
        <v>233083.84615384621</v>
      </c>
      <c r="E10">
        <v>1647771.4285714279</v>
      </c>
      <c r="F10">
        <v>560621615.56879127</v>
      </c>
      <c r="G10">
        <v>3982.026987873905</v>
      </c>
    </row>
    <row r="11" spans="1:7" x14ac:dyDescent="0.25">
      <c r="A11" t="s">
        <v>15</v>
      </c>
      <c r="B11" t="s">
        <v>123</v>
      </c>
      <c r="C11">
        <v>583231.70370370371</v>
      </c>
      <c r="D11">
        <v>246953.75</v>
      </c>
      <c r="E11">
        <v>711264</v>
      </c>
      <c r="F11">
        <v>532750631.23677778</v>
      </c>
      <c r="G11">
        <v>3784.0627840212078</v>
      </c>
    </row>
    <row r="12" spans="1:7" x14ac:dyDescent="0.25">
      <c r="A12" t="s">
        <v>16</v>
      </c>
      <c r="B12" t="s">
        <v>123</v>
      </c>
      <c r="C12">
        <v>1327354.2857142859</v>
      </c>
      <c r="D12">
        <v>235952.72727272729</v>
      </c>
      <c r="E12">
        <v>569931.42857142864</v>
      </c>
      <c r="F12">
        <v>1211352749.208312</v>
      </c>
      <c r="G12">
        <v>8604.0908970104829</v>
      </c>
    </row>
    <row r="13" spans="1:7" x14ac:dyDescent="0.25">
      <c r="A13" t="s">
        <v>17</v>
      </c>
      <c r="B13" t="s">
        <v>123</v>
      </c>
      <c r="C13">
        <v>2081428.9411765039</v>
      </c>
      <c r="D13">
        <v>253287.70588237789</v>
      </c>
      <c r="E13">
        <v>812541.17647062987</v>
      </c>
      <c r="F13">
        <v>1899128224.5466189</v>
      </c>
      <c r="G13">
        <v>13489.276249017101</v>
      </c>
    </row>
    <row r="14" spans="1:7" x14ac:dyDescent="0.25">
      <c r="A14" t="s">
        <v>18</v>
      </c>
      <c r="B14" t="s">
        <v>123</v>
      </c>
      <c r="C14">
        <v>2314814.6624434059</v>
      </c>
      <c r="D14">
        <v>259644.09411762279</v>
      </c>
      <c r="E14">
        <v>850082.82352937013</v>
      </c>
      <c r="F14">
        <v>2111997727.8803401</v>
      </c>
      <c r="G14">
        <v>15001.262379466571</v>
      </c>
    </row>
    <row r="15" spans="1:7" x14ac:dyDescent="0.25">
      <c r="A15" t="s">
        <v>19</v>
      </c>
      <c r="B15" t="s">
        <v>123</v>
      </c>
      <c r="C15">
        <v>2264581.4153846088</v>
      </c>
      <c r="D15">
        <v>240558.3039999991</v>
      </c>
      <c r="E15">
        <v>755224.61538461538</v>
      </c>
      <c r="F15">
        <v>2066119790.988626</v>
      </c>
      <c r="G15">
        <v>14675.39698687833</v>
      </c>
    </row>
    <row r="16" spans="1:7" x14ac:dyDescent="0.25">
      <c r="A16" t="s">
        <v>20</v>
      </c>
      <c r="B16" t="s">
        <v>123</v>
      </c>
      <c r="C16">
        <v>2067752</v>
      </c>
      <c r="D16">
        <v>266100</v>
      </c>
      <c r="E16">
        <v>854784</v>
      </c>
      <c r="F16">
        <v>1886698611.984</v>
      </c>
      <c r="G16">
        <v>13400.990226326099</v>
      </c>
    </row>
    <row r="17" spans="1:7" x14ac:dyDescent="0.25">
      <c r="A17" t="s">
        <v>21</v>
      </c>
      <c r="B17" t="s">
        <v>123</v>
      </c>
      <c r="C17">
        <v>1270772.307692308</v>
      </c>
      <c r="D17">
        <v>259458.26086956519</v>
      </c>
      <c r="E17">
        <v>912516.92307692312</v>
      </c>
      <c r="F17">
        <v>1159830528.718395</v>
      </c>
      <c r="G17">
        <v>8238.1348461402595</v>
      </c>
    </row>
    <row r="18" spans="1:7" x14ac:dyDescent="0.25">
      <c r="A18" t="s">
        <v>22</v>
      </c>
      <c r="B18" t="s">
        <v>123</v>
      </c>
      <c r="C18">
        <v>1053559.111111111</v>
      </c>
      <c r="D18">
        <v>262773.36</v>
      </c>
      <c r="E18">
        <v>1265792</v>
      </c>
      <c r="F18">
        <v>961743757.8296535</v>
      </c>
      <c r="G18">
        <v>6831.148662028394</v>
      </c>
    </row>
    <row r="19" spans="1:7" x14ac:dyDescent="0.25">
      <c r="A19" t="s">
        <v>23</v>
      </c>
      <c r="B19" t="s">
        <v>123</v>
      </c>
      <c r="C19">
        <v>723711.42857142864</v>
      </c>
      <c r="D19">
        <v>249828.88888888891</v>
      </c>
      <c r="E19">
        <v>1746514.2857142859</v>
      </c>
      <c r="F19">
        <v>660878985.54031754</v>
      </c>
      <c r="G19">
        <v>4694.1428640247577</v>
      </c>
    </row>
    <row r="20" spans="1:7" x14ac:dyDescent="0.25">
      <c r="A20" t="s">
        <v>24</v>
      </c>
      <c r="B20" t="s">
        <v>123</v>
      </c>
      <c r="C20">
        <v>708016</v>
      </c>
      <c r="D20">
        <v>266136</v>
      </c>
      <c r="E20">
        <v>2490048</v>
      </c>
      <c r="F20">
        <v>646621138.07999992</v>
      </c>
      <c r="G20">
        <v>4592.8711117424773</v>
      </c>
    </row>
    <row r="21" spans="1:7" x14ac:dyDescent="0.25">
      <c r="A21" t="s">
        <v>25</v>
      </c>
      <c r="B21" t="s">
        <v>123</v>
      </c>
      <c r="C21">
        <v>599316.79999999993</v>
      </c>
      <c r="D21">
        <v>258563.61904761911</v>
      </c>
      <c r="E21">
        <v>1862380.8</v>
      </c>
      <c r="F21">
        <v>547461003.04899037</v>
      </c>
      <c r="G21">
        <v>3888.548761606035</v>
      </c>
    </row>
    <row r="22" spans="1:7" x14ac:dyDescent="0.25">
      <c r="A22" t="s">
        <v>26</v>
      </c>
      <c r="B22" t="s">
        <v>123</v>
      </c>
      <c r="C22">
        <v>669814.2857142858</v>
      </c>
      <c r="D22">
        <v>247713.33333333331</v>
      </c>
      <c r="E22">
        <v>2053234.2857142859</v>
      </c>
      <c r="F22">
        <v>611717879.69904768</v>
      </c>
      <c r="G22">
        <v>4344.9575226514171</v>
      </c>
    </row>
    <row r="23" spans="1:7" x14ac:dyDescent="0.25">
      <c r="A23" t="s">
        <v>27</v>
      </c>
      <c r="B23" t="s">
        <v>123</v>
      </c>
      <c r="C23">
        <v>937756.41379310342</v>
      </c>
      <c r="D23">
        <v>255962.57142857139</v>
      </c>
      <c r="E23">
        <v>1238529.1034482759</v>
      </c>
      <c r="F23">
        <v>856108432.20212805</v>
      </c>
      <c r="G23">
        <v>6080.8338224999861</v>
      </c>
    </row>
    <row r="24" spans="1:7" x14ac:dyDescent="0.25">
      <c r="A24" t="s">
        <v>28</v>
      </c>
      <c r="B24" t="s">
        <v>123</v>
      </c>
      <c r="C24">
        <v>1616811.4285714279</v>
      </c>
      <c r="D24">
        <v>250212</v>
      </c>
      <c r="E24">
        <v>850731.42857142864</v>
      </c>
      <c r="F24">
        <v>1475386596.9325709</v>
      </c>
      <c r="G24">
        <v>10479.49112802633</v>
      </c>
    </row>
    <row r="25" spans="1:7" x14ac:dyDescent="0.25">
      <c r="A25" t="s">
        <v>29</v>
      </c>
      <c r="B25" t="s">
        <v>123</v>
      </c>
      <c r="C25">
        <v>652148.14814814809</v>
      </c>
      <c r="D25">
        <v>257837.33333333331</v>
      </c>
      <c r="E25">
        <v>304213.33333333337</v>
      </c>
      <c r="F25">
        <v>595639156.30577779</v>
      </c>
      <c r="G25">
        <v>4230.7523106072804</v>
      </c>
    </row>
    <row r="26" spans="1:7" x14ac:dyDescent="0.25">
      <c r="A26" t="s">
        <v>30</v>
      </c>
      <c r="B26" t="s">
        <v>123</v>
      </c>
      <c r="C26">
        <v>2106383.7241379311</v>
      </c>
      <c r="D26">
        <v>258767.33333333331</v>
      </c>
      <c r="E26">
        <v>807522.20689655177</v>
      </c>
      <c r="F26">
        <v>1921905678.077333</v>
      </c>
      <c r="G26">
        <v>13651.061724559861</v>
      </c>
    </row>
    <row r="27" spans="1:7" x14ac:dyDescent="0.25">
      <c r="A27" t="s">
        <v>31</v>
      </c>
      <c r="B27" t="s">
        <v>123</v>
      </c>
      <c r="C27">
        <v>2295390.8148148148</v>
      </c>
      <c r="D27">
        <v>242186.51851851851</v>
      </c>
      <c r="E27">
        <v>799317.33333333337</v>
      </c>
      <c r="F27">
        <v>2094223562.8296299</v>
      </c>
      <c r="G27">
        <v>14875.01465202737</v>
      </c>
    </row>
    <row r="28" spans="1:7" x14ac:dyDescent="0.25">
      <c r="A28" t="s">
        <v>32</v>
      </c>
      <c r="B28" t="s">
        <v>123</v>
      </c>
      <c r="C28">
        <v>1934083.586206896</v>
      </c>
      <c r="D28">
        <v>261633.58620689649</v>
      </c>
      <c r="E28">
        <v>960221.79310344823</v>
      </c>
      <c r="F28">
        <v>1764777884.6386211</v>
      </c>
      <c r="G28">
        <v>12535.002163810979</v>
      </c>
    </row>
    <row r="29" spans="1:7" x14ac:dyDescent="0.25">
      <c r="A29" t="s">
        <v>33</v>
      </c>
      <c r="B29" t="s">
        <v>123</v>
      </c>
      <c r="C29">
        <v>1341840</v>
      </c>
      <c r="D29">
        <v>239420</v>
      </c>
      <c r="E29">
        <v>911520</v>
      </c>
      <c r="F29">
        <v>1224575892.5599999</v>
      </c>
      <c r="G29">
        <v>8698.0132721538757</v>
      </c>
    </row>
    <row r="30" spans="1:7" x14ac:dyDescent="0.25">
      <c r="A30" t="s">
        <v>34</v>
      </c>
      <c r="B30" t="s">
        <v>123</v>
      </c>
      <c r="C30">
        <v>941448</v>
      </c>
      <c r="D30">
        <v>244870</v>
      </c>
      <c r="E30">
        <v>1371168</v>
      </c>
      <c r="F30">
        <v>859437443.60800004</v>
      </c>
      <c r="G30">
        <v>6104.4793846634657</v>
      </c>
    </row>
    <row r="31" spans="1:7" x14ac:dyDescent="0.25">
      <c r="A31" t="s">
        <v>35</v>
      </c>
      <c r="B31" t="s">
        <v>123</v>
      </c>
      <c r="C31">
        <v>667140</v>
      </c>
      <c r="D31">
        <v>240921.42857142861</v>
      </c>
      <c r="E31">
        <v>1865622.857142857</v>
      </c>
      <c r="F31">
        <v>609255569.53714275</v>
      </c>
      <c r="G31">
        <v>4327.4680337609934</v>
      </c>
    </row>
    <row r="32" spans="1:7" x14ac:dyDescent="0.25">
      <c r="A32" t="s">
        <v>36</v>
      </c>
      <c r="B32" t="s">
        <v>123</v>
      </c>
      <c r="C32">
        <v>500464</v>
      </c>
      <c r="D32">
        <v>255626</v>
      </c>
      <c r="E32">
        <v>2035584</v>
      </c>
      <c r="F32">
        <v>457297399.49599999</v>
      </c>
      <c r="G32">
        <v>3248.1276777566268</v>
      </c>
    </row>
    <row r="33" spans="1:7" x14ac:dyDescent="0.25">
      <c r="A33" t="s">
        <v>37</v>
      </c>
      <c r="B33" t="s">
        <v>123</v>
      </c>
      <c r="C33">
        <v>322686.15384615387</v>
      </c>
      <c r="D33">
        <v>252601.77777777781</v>
      </c>
      <c r="E33">
        <v>2019322.2857142859</v>
      </c>
      <c r="F33">
        <v>295153668.89575583</v>
      </c>
      <c r="G33">
        <v>2096.44052686135</v>
      </c>
    </row>
    <row r="34" spans="1:7" x14ac:dyDescent="0.25">
      <c r="A34" t="s">
        <v>38</v>
      </c>
      <c r="B34" t="s">
        <v>123</v>
      </c>
      <c r="C34">
        <v>531120</v>
      </c>
      <c r="D34">
        <v>241080</v>
      </c>
      <c r="E34">
        <v>1467072</v>
      </c>
      <c r="F34">
        <v>485205472.03200001</v>
      </c>
      <c r="G34">
        <v>3446.3553146006761</v>
      </c>
    </row>
    <row r="35" spans="1:7" x14ac:dyDescent="0.25">
      <c r="A35" t="s">
        <v>39</v>
      </c>
      <c r="B35" t="s">
        <v>123</v>
      </c>
      <c r="C35">
        <v>584872</v>
      </c>
      <c r="D35">
        <v>245284</v>
      </c>
      <c r="E35">
        <v>931680</v>
      </c>
      <c r="F35">
        <v>534241104.68800002</v>
      </c>
      <c r="G35">
        <v>3794.6494352359582</v>
      </c>
    </row>
    <row r="36" spans="1:7" x14ac:dyDescent="0.25">
      <c r="A36" t="s">
        <v>40</v>
      </c>
      <c r="B36" t="s">
        <v>123</v>
      </c>
      <c r="C36">
        <v>659091.42857142864</v>
      </c>
      <c r="D36">
        <v>241957.89473684211</v>
      </c>
      <c r="E36">
        <v>650468.57142857136</v>
      </c>
      <c r="F36">
        <v>601917593.66255641</v>
      </c>
      <c r="G36">
        <v>4275.347285724326</v>
      </c>
    </row>
    <row r="37" spans="1:7" x14ac:dyDescent="0.25">
      <c r="A37" t="s">
        <v>41</v>
      </c>
      <c r="B37" t="s">
        <v>123</v>
      </c>
      <c r="C37">
        <v>1800280</v>
      </c>
      <c r="D37">
        <v>253116</v>
      </c>
      <c r="E37">
        <v>770400</v>
      </c>
      <c r="F37">
        <v>1642719762.1919999</v>
      </c>
      <c r="G37">
        <v>11668.0382006421</v>
      </c>
    </row>
    <row r="38" spans="1:7" x14ac:dyDescent="0.25">
      <c r="A38" t="s">
        <v>42</v>
      </c>
      <c r="B38" t="s">
        <v>123</v>
      </c>
      <c r="C38">
        <v>2143280</v>
      </c>
      <c r="D38">
        <v>261788</v>
      </c>
      <c r="E38">
        <v>786528</v>
      </c>
      <c r="F38">
        <v>1955565367.184</v>
      </c>
      <c r="G38">
        <v>13890.14239270392</v>
      </c>
    </row>
    <row r="39" spans="1:7" x14ac:dyDescent="0.25">
      <c r="A39" t="s">
        <v>43</v>
      </c>
      <c r="B39" t="s">
        <v>123</v>
      </c>
      <c r="C39">
        <v>2373541.333333333</v>
      </c>
      <c r="D39">
        <v>233726.07999999999</v>
      </c>
      <c r="E39">
        <v>664969.84615384624</v>
      </c>
      <c r="F39">
        <v>2165467834.3548059</v>
      </c>
      <c r="G39">
        <v>15381.05402701087</v>
      </c>
    </row>
    <row r="40" spans="1:7" x14ac:dyDescent="0.25">
      <c r="A40" t="s">
        <v>44</v>
      </c>
      <c r="B40" t="s">
        <v>123</v>
      </c>
      <c r="C40">
        <v>1327561.1034482759</v>
      </c>
      <c r="D40">
        <v>246161.37931034481</v>
      </c>
      <c r="E40">
        <v>906653.79310344823</v>
      </c>
      <c r="F40">
        <v>1211576535.6248269</v>
      </c>
      <c r="G40">
        <v>8605.6804246443407</v>
      </c>
    </row>
    <row r="41" spans="1:7" x14ac:dyDescent="0.25">
      <c r="A41" t="s">
        <v>45</v>
      </c>
      <c r="B41" t="s">
        <v>123</v>
      </c>
      <c r="C41">
        <v>940888</v>
      </c>
      <c r="D41">
        <v>235944</v>
      </c>
      <c r="E41">
        <v>1046592</v>
      </c>
      <c r="F41">
        <v>858895943.51999998</v>
      </c>
      <c r="G41">
        <v>6100.6331755547344</v>
      </c>
    </row>
    <row r="42" spans="1:7" x14ac:dyDescent="0.25">
      <c r="A42" t="s">
        <v>46</v>
      </c>
      <c r="B42" t="s">
        <v>123</v>
      </c>
      <c r="C42">
        <v>753616</v>
      </c>
      <c r="D42">
        <v>242156</v>
      </c>
      <c r="E42">
        <v>1289952</v>
      </c>
      <c r="F42">
        <v>688125318.22399998</v>
      </c>
      <c r="G42">
        <v>4887.6702433730143</v>
      </c>
    </row>
    <row r="43" spans="1:7" x14ac:dyDescent="0.25">
      <c r="A43" t="s">
        <v>47</v>
      </c>
      <c r="B43" t="s">
        <v>123</v>
      </c>
      <c r="C43">
        <v>602512</v>
      </c>
      <c r="D43">
        <v>233700</v>
      </c>
      <c r="E43">
        <v>1872576</v>
      </c>
      <c r="F43">
        <v>550290200.97599995</v>
      </c>
      <c r="G43">
        <v>3908.6442095633151</v>
      </c>
    </row>
    <row r="44" spans="1:7" x14ac:dyDescent="0.25">
      <c r="A44" t="s">
        <v>48</v>
      </c>
      <c r="B44" t="s">
        <v>123</v>
      </c>
      <c r="C44">
        <v>676152</v>
      </c>
      <c r="D44">
        <v>244056</v>
      </c>
      <c r="E44">
        <v>2076768</v>
      </c>
      <c r="F44">
        <v>617485419.84000003</v>
      </c>
      <c r="G44">
        <v>4385.9236571298688</v>
      </c>
    </row>
    <row r="45" spans="1:7" x14ac:dyDescent="0.25">
      <c r="A45" t="s">
        <v>49</v>
      </c>
      <c r="B45" t="s">
        <v>123</v>
      </c>
      <c r="C45">
        <v>694832</v>
      </c>
      <c r="D45">
        <v>243936</v>
      </c>
      <c r="E45">
        <v>2030400</v>
      </c>
      <c r="F45">
        <v>634521124.03199995</v>
      </c>
      <c r="G45">
        <v>4506.9261871182198</v>
      </c>
    </row>
    <row r="46" spans="1:7" x14ac:dyDescent="0.25">
      <c r="A46" t="s">
        <v>50</v>
      </c>
      <c r="B46" t="s">
        <v>123</v>
      </c>
      <c r="C46">
        <v>691240</v>
      </c>
      <c r="D46">
        <v>235680</v>
      </c>
      <c r="E46">
        <v>1806624</v>
      </c>
      <c r="F46">
        <v>631216826.78399992</v>
      </c>
      <c r="G46">
        <v>4483.4561666051077</v>
      </c>
    </row>
    <row r="47" spans="1:7" x14ac:dyDescent="0.25">
      <c r="A47" t="s">
        <v>51</v>
      </c>
      <c r="B47" t="s">
        <v>123</v>
      </c>
      <c r="C47">
        <v>841387.03448275861</v>
      </c>
      <c r="D47">
        <v>244603.28571428571</v>
      </c>
      <c r="E47">
        <v>1404466.7586206901</v>
      </c>
      <c r="F47">
        <v>768180966.32589161</v>
      </c>
      <c r="G47">
        <v>5456.2957519525216</v>
      </c>
    </row>
    <row r="48" spans="1:7" x14ac:dyDescent="0.25">
      <c r="A48" t="s">
        <v>52</v>
      </c>
      <c r="B48" t="s">
        <v>123</v>
      </c>
      <c r="C48">
        <v>1442560</v>
      </c>
      <c r="D48">
        <v>235696</v>
      </c>
      <c r="E48">
        <v>924768</v>
      </c>
      <c r="F48">
        <v>1316419839.52</v>
      </c>
      <c r="G48">
        <v>9350.3696303662236</v>
      </c>
    </row>
    <row r="49" spans="1:7" x14ac:dyDescent="0.25">
      <c r="A49" t="s">
        <v>53</v>
      </c>
      <c r="B49" t="s">
        <v>123</v>
      </c>
      <c r="C49">
        <v>1451776</v>
      </c>
      <c r="D49">
        <v>245960</v>
      </c>
      <c r="E49">
        <v>944408</v>
      </c>
      <c r="F49">
        <v>1324859871.928</v>
      </c>
      <c r="G49">
        <v>9410.3181516038294</v>
      </c>
    </row>
    <row r="50" spans="1:7" x14ac:dyDescent="0.25">
      <c r="A50" t="s">
        <v>54</v>
      </c>
      <c r="B50" t="s">
        <v>123</v>
      </c>
      <c r="C50">
        <v>1812582.3999999999</v>
      </c>
      <c r="D50">
        <v>252931.06666666671</v>
      </c>
      <c r="E50">
        <v>643589.52380952379</v>
      </c>
      <c r="F50">
        <v>1653938793.1889911</v>
      </c>
      <c r="G50">
        <v>11747.725610059029</v>
      </c>
    </row>
    <row r="51" spans="1:7" x14ac:dyDescent="0.25">
      <c r="A51" t="s">
        <v>55</v>
      </c>
      <c r="B51" t="s">
        <v>123</v>
      </c>
      <c r="C51">
        <v>2203056</v>
      </c>
      <c r="D51">
        <v>224160</v>
      </c>
      <c r="E51">
        <v>737568</v>
      </c>
      <c r="F51">
        <v>2009952643.4879999</v>
      </c>
      <c r="G51">
        <v>14276.44858573174</v>
      </c>
    </row>
    <row r="52" spans="1:7" x14ac:dyDescent="0.25">
      <c r="A52" t="s">
        <v>56</v>
      </c>
      <c r="B52" t="s">
        <v>123</v>
      </c>
      <c r="C52">
        <v>1466483.862068966</v>
      </c>
      <c r="D52">
        <v>238177.42857142861</v>
      </c>
      <c r="E52">
        <v>785664</v>
      </c>
      <c r="F52">
        <v>1338246729.2571819</v>
      </c>
      <c r="G52">
        <v>9505.4033671703728</v>
      </c>
    </row>
    <row r="53" spans="1:7" x14ac:dyDescent="0.25">
      <c r="A53" t="s">
        <v>57</v>
      </c>
      <c r="B53" t="s">
        <v>123</v>
      </c>
      <c r="C53">
        <v>1203378.461538462</v>
      </c>
      <c r="D53">
        <v>228904.6153846154</v>
      </c>
      <c r="E53">
        <v>894572.30769230763</v>
      </c>
      <c r="F53">
        <v>1098263074.043077</v>
      </c>
      <c r="G53">
        <v>7800.8287215037981</v>
      </c>
    </row>
    <row r="54" spans="1:7" x14ac:dyDescent="0.25">
      <c r="A54" t="s">
        <v>58</v>
      </c>
      <c r="B54" t="s">
        <v>123</v>
      </c>
      <c r="C54">
        <v>765550.3448275862</v>
      </c>
      <c r="D54">
        <v>233752.8275862069</v>
      </c>
      <c r="E54">
        <v>1334889.931034483</v>
      </c>
      <c r="F54">
        <v>698980814.02041388</v>
      </c>
      <c r="G54">
        <v>4964.7755065802048</v>
      </c>
    </row>
    <row r="55" spans="1:7" x14ac:dyDescent="0.25">
      <c r="A55" t="s">
        <v>59</v>
      </c>
      <c r="B55" t="s">
        <v>123</v>
      </c>
      <c r="C55">
        <v>541148.57142857136</v>
      </c>
      <c r="D55">
        <v>231124.6153846154</v>
      </c>
      <c r="E55">
        <v>1594080</v>
      </c>
      <c r="F55">
        <v>494317688.41054928</v>
      </c>
      <c r="G55">
        <v>3511.078276632592</v>
      </c>
    </row>
    <row r="56" spans="1:7" x14ac:dyDescent="0.25">
      <c r="A56" t="s">
        <v>60</v>
      </c>
      <c r="B56" t="s">
        <v>123</v>
      </c>
      <c r="C56">
        <v>670592</v>
      </c>
      <c r="D56">
        <v>223902.66666666669</v>
      </c>
      <c r="E56">
        <v>1550496</v>
      </c>
      <c r="F56">
        <v>612345410.39466667</v>
      </c>
      <c r="G56">
        <v>4349.4147966777473</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F55"/>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124</v>
      </c>
      <c r="C2">
        <v>7451.0714285714284</v>
      </c>
      <c r="D2">
        <v>49367.5</v>
      </c>
      <c r="E2">
        <v>4962173.0557142859</v>
      </c>
      <c r="F2">
        <v>148.9381713754025</v>
      </c>
    </row>
    <row r="3" spans="1:6" x14ac:dyDescent="0.25">
      <c r="A3" t="s">
        <v>7</v>
      </c>
      <c r="B3" t="s">
        <v>124</v>
      </c>
      <c r="C3">
        <v>6851</v>
      </c>
      <c r="D3">
        <v>39720</v>
      </c>
      <c r="E3">
        <v>3995375.6120000002</v>
      </c>
      <c r="F3">
        <v>119.92002917429539</v>
      </c>
    </row>
    <row r="4" spans="1:6" x14ac:dyDescent="0.25">
      <c r="A4" t="s">
        <v>8</v>
      </c>
      <c r="B4" t="s">
        <v>124</v>
      </c>
      <c r="C4">
        <v>6576.4285714285716</v>
      </c>
      <c r="D4">
        <v>38008.21428571429</v>
      </c>
      <c r="E4">
        <v>3823260.2028571428</v>
      </c>
      <c r="F4">
        <v>114.75403556314021</v>
      </c>
    </row>
    <row r="5" spans="1:6" x14ac:dyDescent="0.25">
      <c r="A5" t="s">
        <v>9</v>
      </c>
      <c r="B5" t="s">
        <v>124</v>
      </c>
      <c r="C5">
        <v>6340</v>
      </c>
      <c r="D5">
        <v>29760</v>
      </c>
      <c r="E5">
        <v>2997632.08</v>
      </c>
      <c r="F5">
        <v>89.973049194105116</v>
      </c>
    </row>
    <row r="6" spans="1:6" x14ac:dyDescent="0.25">
      <c r="A6" t="s">
        <v>10</v>
      </c>
      <c r="B6" t="s">
        <v>124</v>
      </c>
      <c r="C6">
        <v>6212.6296296296296</v>
      </c>
      <c r="D6">
        <v>3559.655172413793</v>
      </c>
      <c r="E6">
        <v>377163.00953767559</v>
      </c>
      <c r="F6">
        <v>11.32043730040747</v>
      </c>
    </row>
    <row r="7" spans="1:6" x14ac:dyDescent="0.25">
      <c r="A7" t="s">
        <v>11</v>
      </c>
      <c r="B7" t="s">
        <v>124</v>
      </c>
      <c r="C7">
        <v>6797.1428571428578</v>
      </c>
      <c r="D7">
        <v>139.28571428571431</v>
      </c>
      <c r="E7">
        <v>37120.422857142861</v>
      </c>
      <c r="F7">
        <v>1.1141586234397709</v>
      </c>
    </row>
    <row r="8" spans="1:6" x14ac:dyDescent="0.25">
      <c r="A8" t="s">
        <v>12</v>
      </c>
      <c r="B8" t="s">
        <v>124</v>
      </c>
      <c r="C8">
        <v>10596.83333333333</v>
      </c>
      <c r="D8">
        <v>228.57142857182771</v>
      </c>
      <c r="E8">
        <v>59013.538190516098</v>
      </c>
      <c r="F8">
        <v>1.771274070009788</v>
      </c>
    </row>
    <row r="9" spans="1:6" x14ac:dyDescent="0.25">
      <c r="A9" t="s">
        <v>13</v>
      </c>
      <c r="B9" t="s">
        <v>124</v>
      </c>
      <c r="C9">
        <v>9763.3965517241377</v>
      </c>
      <c r="D9">
        <v>105.714285714319</v>
      </c>
      <c r="E9">
        <v>43884.137605914657</v>
      </c>
      <c r="F9">
        <v>1.317169541252653</v>
      </c>
    </row>
    <row r="10" spans="1:6" x14ac:dyDescent="0.25">
      <c r="A10" t="s">
        <v>14</v>
      </c>
      <c r="B10" t="s">
        <v>124</v>
      </c>
      <c r="C10">
        <v>7403.75</v>
      </c>
      <c r="D10">
        <v>525</v>
      </c>
      <c r="E10">
        <v>77761.595000000001</v>
      </c>
      <c r="F10">
        <v>2.3339915058378611</v>
      </c>
    </row>
    <row r="11" spans="1:6" x14ac:dyDescent="0.25">
      <c r="A11" t="s">
        <v>15</v>
      </c>
      <c r="B11" t="s">
        <v>124</v>
      </c>
      <c r="C11">
        <v>5789.25</v>
      </c>
      <c r="D11">
        <v>5143.7037037037026</v>
      </c>
      <c r="E11">
        <v>534123.29137037031</v>
      </c>
      <c r="F11">
        <v>16.031554202670421</v>
      </c>
    </row>
    <row r="12" spans="1:6" x14ac:dyDescent="0.25">
      <c r="A12" t="s">
        <v>16</v>
      </c>
      <c r="B12" t="s">
        <v>124</v>
      </c>
      <c r="C12">
        <v>6069.545454545454</v>
      </c>
      <c r="D12">
        <v>27739.28571428571</v>
      </c>
      <c r="E12">
        <v>2794637.86051948</v>
      </c>
      <c r="F12">
        <v>83.880237131778983</v>
      </c>
    </row>
    <row r="13" spans="1:6" x14ac:dyDescent="0.25">
      <c r="A13" t="s">
        <v>17</v>
      </c>
      <c r="B13" t="s">
        <v>124</v>
      </c>
      <c r="C13">
        <v>5764.4411764707183</v>
      </c>
      <c r="D13">
        <v>38701.764705882873</v>
      </c>
      <c r="E13">
        <v>3889844.743882406</v>
      </c>
      <c r="F13">
        <v>116.7525510664947</v>
      </c>
    </row>
    <row r="14" spans="1:6" x14ac:dyDescent="0.25">
      <c r="A14" t="s">
        <v>18</v>
      </c>
      <c r="B14" t="s">
        <v>124</v>
      </c>
      <c r="C14">
        <v>6027.5588235292817</v>
      </c>
      <c r="D14">
        <v>44720.235294117127</v>
      </c>
      <c r="E14">
        <v>4492589.5601175949</v>
      </c>
      <c r="F14">
        <v>134.84376024604839</v>
      </c>
    </row>
    <row r="15" spans="1:6" x14ac:dyDescent="0.25">
      <c r="A15" t="s">
        <v>19</v>
      </c>
      <c r="B15" t="s">
        <v>124</v>
      </c>
      <c r="C15">
        <v>6641.5999999999995</v>
      </c>
      <c r="D15">
        <v>41405.538461538461</v>
      </c>
      <c r="E15">
        <v>4163214.9853538461</v>
      </c>
      <c r="F15">
        <v>124.95767882323879</v>
      </c>
    </row>
    <row r="16" spans="1:6" x14ac:dyDescent="0.25">
      <c r="A16" t="s">
        <v>20</v>
      </c>
      <c r="B16" t="s">
        <v>124</v>
      </c>
      <c r="C16">
        <v>6673</v>
      </c>
      <c r="D16">
        <v>38090</v>
      </c>
      <c r="E16">
        <v>3831768.2760000001</v>
      </c>
      <c r="F16">
        <v>115.00940288741479</v>
      </c>
    </row>
    <row r="17" spans="1:6" x14ac:dyDescent="0.25">
      <c r="A17" t="s">
        <v>21</v>
      </c>
      <c r="B17" t="s">
        <v>124</v>
      </c>
      <c r="C17">
        <v>6091.304347826087</v>
      </c>
      <c r="D17">
        <v>19350</v>
      </c>
      <c r="E17">
        <v>1955783.5304347831</v>
      </c>
      <c r="F17">
        <v>58.702270025355901</v>
      </c>
    </row>
    <row r="18" spans="1:6" x14ac:dyDescent="0.25">
      <c r="A18" t="s">
        <v>22</v>
      </c>
      <c r="B18" t="s">
        <v>124</v>
      </c>
      <c r="C18">
        <v>6223</v>
      </c>
      <c r="D18">
        <v>10199</v>
      </c>
      <c r="E18">
        <v>1041132.876</v>
      </c>
      <c r="F18">
        <v>31.249298436233751</v>
      </c>
    </row>
    <row r="19" spans="1:6" x14ac:dyDescent="0.25">
      <c r="A19" t="s">
        <v>23</v>
      </c>
      <c r="B19" t="s">
        <v>124</v>
      </c>
      <c r="C19">
        <v>7473.6</v>
      </c>
      <c r="D19">
        <v>0</v>
      </c>
      <c r="E19">
        <v>25499.923200000001</v>
      </c>
      <c r="F19">
        <v>0.76537272863703221</v>
      </c>
    </row>
    <row r="20" spans="1:6" x14ac:dyDescent="0.25">
      <c r="A20" t="s">
        <v>25</v>
      </c>
      <c r="B20" t="s">
        <v>124</v>
      </c>
      <c r="C20">
        <v>8788</v>
      </c>
      <c r="D20">
        <v>0</v>
      </c>
      <c r="E20">
        <v>29984.655999999999</v>
      </c>
      <c r="F20">
        <v>0.89998067052855901</v>
      </c>
    </row>
    <row r="21" spans="1:6" x14ac:dyDescent="0.25">
      <c r="A21" t="s">
        <v>26</v>
      </c>
      <c r="B21" t="s">
        <v>124</v>
      </c>
      <c r="C21">
        <v>8130</v>
      </c>
      <c r="D21">
        <v>0</v>
      </c>
      <c r="E21">
        <v>27739.56</v>
      </c>
      <c r="F21">
        <v>0.83259477143800453</v>
      </c>
    </row>
    <row r="22" spans="1:6" x14ac:dyDescent="0.25">
      <c r="A22" t="s">
        <v>27</v>
      </c>
      <c r="B22" t="s">
        <v>124</v>
      </c>
      <c r="C22">
        <v>6053</v>
      </c>
      <c r="D22">
        <v>0</v>
      </c>
      <c r="E22">
        <v>20652.835999999999</v>
      </c>
      <c r="F22">
        <v>0.61988882552450697</v>
      </c>
    </row>
    <row r="23" spans="1:6" x14ac:dyDescent="0.25">
      <c r="A23" t="s">
        <v>28</v>
      </c>
      <c r="B23" t="s">
        <v>124</v>
      </c>
      <c r="C23">
        <v>6060</v>
      </c>
      <c r="D23">
        <v>0</v>
      </c>
      <c r="E23">
        <v>20676.72</v>
      </c>
      <c r="F23">
        <v>0.62060569679142785</v>
      </c>
    </row>
    <row r="24" spans="1:6" x14ac:dyDescent="0.25">
      <c r="A24" t="s">
        <v>29</v>
      </c>
      <c r="B24" t="s">
        <v>124</v>
      </c>
      <c r="C24">
        <v>6304.22</v>
      </c>
      <c r="D24">
        <v>0</v>
      </c>
      <c r="E24">
        <v>21509.998640000002</v>
      </c>
      <c r="F24">
        <v>0.64561631119248442</v>
      </c>
    </row>
    <row r="25" spans="1:6" x14ac:dyDescent="0.25">
      <c r="A25" t="s">
        <v>30</v>
      </c>
      <c r="B25" t="s">
        <v>124</v>
      </c>
      <c r="C25">
        <v>7213.0357142857138</v>
      </c>
      <c r="D25">
        <v>0</v>
      </c>
      <c r="E25">
        <v>24610.877857142859</v>
      </c>
      <c r="F25">
        <v>0.73868829297784477</v>
      </c>
    </row>
    <row r="26" spans="1:6" x14ac:dyDescent="0.25">
      <c r="A26" t="s">
        <v>31</v>
      </c>
      <c r="B26" t="s">
        <v>124</v>
      </c>
      <c r="C26">
        <v>6419.4400000000014</v>
      </c>
      <c r="D26">
        <v>26619.583333333328</v>
      </c>
      <c r="E26">
        <v>2683861.462613333</v>
      </c>
      <c r="F26">
        <v>80.555315983231779</v>
      </c>
    </row>
    <row r="27" spans="1:6" x14ac:dyDescent="0.25">
      <c r="A27" t="s">
        <v>32</v>
      </c>
      <c r="B27" t="s">
        <v>124</v>
      </c>
      <c r="C27">
        <v>5349.1034482758623</v>
      </c>
      <c r="D27">
        <v>33961.034482758623</v>
      </c>
      <c r="E27">
        <v>3414354.5892413789</v>
      </c>
      <c r="F27">
        <v>102.4808532953561</v>
      </c>
    </row>
    <row r="28" spans="1:6" x14ac:dyDescent="0.25">
      <c r="A28" t="s">
        <v>33</v>
      </c>
      <c r="B28" t="s">
        <v>124</v>
      </c>
      <c r="C28">
        <v>4362.2222222222226</v>
      </c>
      <c r="D28">
        <v>12632.142857142861</v>
      </c>
      <c r="E28">
        <v>1278098.1879365081</v>
      </c>
      <c r="F28">
        <v>38.361742892112368</v>
      </c>
    </row>
    <row r="29" spans="1:6" x14ac:dyDescent="0.25">
      <c r="A29" t="s">
        <v>34</v>
      </c>
      <c r="B29" t="s">
        <v>124</v>
      </c>
      <c r="C29">
        <v>3536</v>
      </c>
      <c r="D29">
        <v>340</v>
      </c>
      <c r="E29">
        <v>46064.832000000002</v>
      </c>
      <c r="F29">
        <v>1.3826224449980491</v>
      </c>
    </row>
    <row r="30" spans="1:6" x14ac:dyDescent="0.25">
      <c r="A30" t="s">
        <v>35</v>
      </c>
      <c r="B30" t="s">
        <v>124</v>
      </c>
      <c r="C30">
        <v>4831.0714285714284</v>
      </c>
      <c r="D30">
        <v>0</v>
      </c>
      <c r="E30">
        <v>16483.615714285708</v>
      </c>
      <c r="F30">
        <v>0.49475089936926231</v>
      </c>
    </row>
    <row r="31" spans="1:6" x14ac:dyDescent="0.25">
      <c r="A31" t="s">
        <v>36</v>
      </c>
      <c r="B31" t="s">
        <v>124</v>
      </c>
      <c r="C31">
        <v>7657</v>
      </c>
      <c r="D31">
        <v>0</v>
      </c>
      <c r="E31">
        <v>26125.684000000001</v>
      </c>
      <c r="F31">
        <v>0.78415475583035688</v>
      </c>
    </row>
    <row r="32" spans="1:6" x14ac:dyDescent="0.25">
      <c r="A32" t="s">
        <v>37</v>
      </c>
      <c r="B32" t="s">
        <v>124</v>
      </c>
      <c r="C32">
        <v>8216.1481481481478</v>
      </c>
      <c r="D32">
        <v>0</v>
      </c>
      <c r="E32">
        <v>28033.497481481481</v>
      </c>
      <c r="F32">
        <v>0.84141721888169652</v>
      </c>
    </row>
    <row r="33" spans="1:6" x14ac:dyDescent="0.25">
      <c r="A33" t="s">
        <v>38</v>
      </c>
      <c r="B33" t="s">
        <v>124</v>
      </c>
      <c r="C33">
        <v>6611</v>
      </c>
      <c r="D33">
        <v>120</v>
      </c>
      <c r="E33">
        <v>34556.732000000004</v>
      </c>
      <c r="F33">
        <v>1.037210192994567</v>
      </c>
    </row>
    <row r="34" spans="1:6" x14ac:dyDescent="0.25">
      <c r="A34" t="s">
        <v>39</v>
      </c>
      <c r="B34" t="s">
        <v>124</v>
      </c>
      <c r="C34">
        <v>5322</v>
      </c>
      <c r="D34">
        <v>14780</v>
      </c>
      <c r="E34">
        <v>1496158.6640000001</v>
      </c>
      <c r="F34">
        <v>44.906764234474899</v>
      </c>
    </row>
    <row r="35" spans="1:6" x14ac:dyDescent="0.25">
      <c r="A35" t="s">
        <v>40</v>
      </c>
      <c r="B35" t="s">
        <v>124</v>
      </c>
      <c r="C35">
        <v>4872.6315789473683</v>
      </c>
      <c r="D35">
        <v>12192.857142857139</v>
      </c>
      <c r="E35">
        <v>1235911.1332330829</v>
      </c>
      <c r="F35">
        <v>37.095510797283147</v>
      </c>
    </row>
    <row r="36" spans="1:6" x14ac:dyDescent="0.25">
      <c r="A36" t="s">
        <v>41</v>
      </c>
      <c r="B36" t="s">
        <v>124</v>
      </c>
      <c r="C36">
        <v>4748</v>
      </c>
      <c r="D36">
        <v>35690</v>
      </c>
      <c r="E36">
        <v>3585200.176</v>
      </c>
      <c r="F36">
        <v>107.6087335594441</v>
      </c>
    </row>
    <row r="37" spans="1:6" x14ac:dyDescent="0.25">
      <c r="A37" t="s">
        <v>42</v>
      </c>
      <c r="B37" t="s">
        <v>124</v>
      </c>
      <c r="C37">
        <v>5395</v>
      </c>
      <c r="D37">
        <v>41240</v>
      </c>
      <c r="E37">
        <v>4142407.74</v>
      </c>
      <c r="F37">
        <v>124.3331554461686</v>
      </c>
    </row>
    <row r="38" spans="1:6" x14ac:dyDescent="0.25">
      <c r="A38" t="s">
        <v>43</v>
      </c>
      <c r="B38" t="s">
        <v>124</v>
      </c>
      <c r="C38">
        <v>4908.96</v>
      </c>
      <c r="D38">
        <v>41956.923076923078</v>
      </c>
      <c r="E38">
        <v>4212441.6792123076</v>
      </c>
      <c r="F38">
        <v>126.43520362614601</v>
      </c>
    </row>
    <row r="39" spans="1:6" x14ac:dyDescent="0.25">
      <c r="A39" t="s">
        <v>44</v>
      </c>
      <c r="B39" t="s">
        <v>124</v>
      </c>
      <c r="C39">
        <v>4403.0689655172418</v>
      </c>
      <c r="D39">
        <v>25868.96551724138</v>
      </c>
      <c r="E39">
        <v>2601919.823034483</v>
      </c>
      <c r="F39">
        <v>78.09586166324948</v>
      </c>
    </row>
    <row r="40" spans="1:6" x14ac:dyDescent="0.25">
      <c r="A40" t="s">
        <v>45</v>
      </c>
      <c r="B40" t="s">
        <v>124</v>
      </c>
      <c r="C40">
        <v>4523</v>
      </c>
      <c r="D40">
        <v>15950</v>
      </c>
      <c r="E40">
        <v>1610432.476</v>
      </c>
      <c r="F40">
        <v>48.336659243029082</v>
      </c>
    </row>
    <row r="41" spans="1:6" x14ac:dyDescent="0.25">
      <c r="A41" t="s">
        <v>46</v>
      </c>
      <c r="B41" t="s">
        <v>124</v>
      </c>
      <c r="C41">
        <v>4566</v>
      </c>
      <c r="D41">
        <v>6950</v>
      </c>
      <c r="E41">
        <v>710579.19200000004</v>
      </c>
      <c r="F41">
        <v>21.327826394933521</v>
      </c>
    </row>
    <row r="42" spans="1:6" x14ac:dyDescent="0.25">
      <c r="A42" t="s">
        <v>47</v>
      </c>
      <c r="B42" t="s">
        <v>124</v>
      </c>
      <c r="C42">
        <v>6864</v>
      </c>
      <c r="D42">
        <v>0</v>
      </c>
      <c r="E42">
        <v>23419.968000000001</v>
      </c>
      <c r="F42">
        <v>0.70294348230633008</v>
      </c>
    </row>
    <row r="43" spans="1:6" x14ac:dyDescent="0.25">
      <c r="A43" t="s">
        <v>48</v>
      </c>
      <c r="B43" t="s">
        <v>124</v>
      </c>
      <c r="C43">
        <v>8824.217391304348</v>
      </c>
      <c r="D43">
        <v>0</v>
      </c>
      <c r="E43">
        <v>30108.229739130431</v>
      </c>
      <c r="F43">
        <v>0.90368970012697525</v>
      </c>
    </row>
    <row r="44" spans="1:6" x14ac:dyDescent="0.25">
      <c r="A44" t="s">
        <v>49</v>
      </c>
      <c r="B44" t="s">
        <v>124</v>
      </c>
      <c r="C44">
        <v>9065.7777777777774</v>
      </c>
      <c r="D44">
        <v>0</v>
      </c>
      <c r="E44">
        <v>30932.43377777778</v>
      </c>
      <c r="F44">
        <v>0.92842794302541576</v>
      </c>
    </row>
    <row r="45" spans="1:6" x14ac:dyDescent="0.25">
      <c r="A45" t="s">
        <v>50</v>
      </c>
      <c r="B45" t="s">
        <v>124</v>
      </c>
      <c r="C45">
        <v>8172.4137931034466</v>
      </c>
      <c r="D45">
        <v>0</v>
      </c>
      <c r="E45">
        <v>27884.27586206896</v>
      </c>
      <c r="F45">
        <v>0.83693837566614537</v>
      </c>
    </row>
    <row r="46" spans="1:6" x14ac:dyDescent="0.25">
      <c r="A46" t="s">
        <v>51</v>
      </c>
      <c r="B46" t="s">
        <v>124</v>
      </c>
      <c r="C46">
        <v>5819.1428571428578</v>
      </c>
      <c r="D46">
        <v>6424.4827586206893</v>
      </c>
      <c r="E46">
        <v>662303.19129064039</v>
      </c>
      <c r="F46">
        <v>19.878836368539801</v>
      </c>
    </row>
    <row r="47" spans="1:6" x14ac:dyDescent="0.25">
      <c r="A47" t="s">
        <v>52</v>
      </c>
      <c r="B47" t="s">
        <v>124</v>
      </c>
      <c r="C47">
        <v>5556</v>
      </c>
      <c r="D47">
        <v>30330</v>
      </c>
      <c r="E47">
        <v>3051957.0720000002</v>
      </c>
      <c r="F47">
        <v>91.60359792298226</v>
      </c>
    </row>
    <row r="48" spans="1:6" x14ac:dyDescent="0.25">
      <c r="A48" t="s">
        <v>53</v>
      </c>
      <c r="B48" t="s">
        <v>124</v>
      </c>
      <c r="C48">
        <v>5191</v>
      </c>
      <c r="D48">
        <v>34750</v>
      </c>
      <c r="E48">
        <v>3492711.6919999998</v>
      </c>
      <c r="F48">
        <v>104.8327187922082</v>
      </c>
    </row>
    <row r="49" spans="1:6" x14ac:dyDescent="0.25">
      <c r="A49" t="s">
        <v>54</v>
      </c>
      <c r="B49" t="s">
        <v>124</v>
      </c>
      <c r="C49">
        <v>6683.5999999999995</v>
      </c>
      <c r="D49">
        <v>35319.333333333328</v>
      </c>
      <c r="E49">
        <v>3554737.7765333331</v>
      </c>
      <c r="F49">
        <v>106.6944135586437</v>
      </c>
    </row>
    <row r="50" spans="1:6" x14ac:dyDescent="0.25">
      <c r="A50" t="s">
        <v>55</v>
      </c>
      <c r="B50" t="s">
        <v>124</v>
      </c>
      <c r="C50">
        <v>5533</v>
      </c>
      <c r="D50">
        <v>42340</v>
      </c>
      <c r="E50">
        <v>4252878.5959999999</v>
      </c>
      <c r="F50">
        <v>127.6489058438635</v>
      </c>
    </row>
    <row r="51" spans="1:6" x14ac:dyDescent="0.25">
      <c r="A51" t="s">
        <v>56</v>
      </c>
      <c r="B51" t="s">
        <v>124</v>
      </c>
      <c r="C51">
        <v>6572</v>
      </c>
      <c r="D51">
        <v>33886.206896551717</v>
      </c>
      <c r="E51">
        <v>3411044.353655173</v>
      </c>
      <c r="F51">
        <v>102.3814975434515</v>
      </c>
    </row>
    <row r="52" spans="1:6" x14ac:dyDescent="0.25">
      <c r="A52" t="s">
        <v>57</v>
      </c>
      <c r="B52" t="s">
        <v>124</v>
      </c>
      <c r="C52">
        <v>7097.3076923076924</v>
      </c>
      <c r="D52">
        <v>28384.61538461539</v>
      </c>
      <c r="E52">
        <v>2862677.5523076919</v>
      </c>
      <c r="F52">
        <v>85.922428559224784</v>
      </c>
    </row>
    <row r="53" spans="1:6" x14ac:dyDescent="0.25">
      <c r="A53" t="s">
        <v>58</v>
      </c>
      <c r="B53" t="s">
        <v>124</v>
      </c>
      <c r="C53">
        <v>5907.1034482758623</v>
      </c>
      <c r="D53">
        <v>7311.7241379310344</v>
      </c>
      <c r="E53">
        <v>751327.45075862063</v>
      </c>
      <c r="F53">
        <v>22.550873450749489</v>
      </c>
    </row>
    <row r="54" spans="1:6" x14ac:dyDescent="0.25">
      <c r="A54" t="s">
        <v>59</v>
      </c>
      <c r="B54" t="s">
        <v>124</v>
      </c>
      <c r="C54">
        <v>6504.545454545454</v>
      </c>
      <c r="D54">
        <v>85.714285714285722</v>
      </c>
      <c r="E54">
        <v>30764.937662337659</v>
      </c>
      <c r="F54">
        <v>0.92340059616224934</v>
      </c>
    </row>
    <row r="55" spans="1:6" x14ac:dyDescent="0.25">
      <c r="A55" t="s">
        <v>60</v>
      </c>
      <c r="B55" t="s">
        <v>124</v>
      </c>
      <c r="C55">
        <v>8442.3333333333321</v>
      </c>
      <c r="D55">
        <v>103.3333333333333</v>
      </c>
      <c r="E55">
        <v>39138.57466666666</v>
      </c>
      <c r="F55">
        <v>1.1747328591009589</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F56"/>
  <sheetViews>
    <sheetView workbookViewId="0"/>
  </sheetViews>
  <sheetFormatPr defaultRowHeight="15" x14ac:dyDescent="0.25"/>
  <sheetData>
    <row r="1" spans="1:6" x14ac:dyDescent="0.25">
      <c r="A1" s="1" t="s">
        <v>0</v>
      </c>
      <c r="B1" s="1" t="s">
        <v>1</v>
      </c>
      <c r="C1" s="1" t="s">
        <v>3</v>
      </c>
      <c r="D1" s="1" t="s">
        <v>67</v>
      </c>
      <c r="E1" s="1" t="s">
        <v>4</v>
      </c>
      <c r="F1" s="1" t="s">
        <v>5</v>
      </c>
    </row>
    <row r="2" spans="1:6" x14ac:dyDescent="0.25">
      <c r="A2" t="s">
        <v>6</v>
      </c>
      <c r="B2" t="s">
        <v>125</v>
      </c>
      <c r="C2">
        <v>46866.833333333328</v>
      </c>
      <c r="D2">
        <v>38531.851851851847</v>
      </c>
      <c r="E2">
        <v>4013094.8205185188</v>
      </c>
      <c r="F2">
        <v>146.8975738686818</v>
      </c>
    </row>
    <row r="3" spans="1:6" x14ac:dyDescent="0.25">
      <c r="A3" t="s">
        <v>7</v>
      </c>
      <c r="B3" t="s">
        <v>125</v>
      </c>
      <c r="C3">
        <v>27910</v>
      </c>
      <c r="D3">
        <v>42560</v>
      </c>
      <c r="E3">
        <v>4351228.92</v>
      </c>
      <c r="F3">
        <v>159.2748241150847</v>
      </c>
    </row>
    <row r="4" spans="1:6" x14ac:dyDescent="0.25">
      <c r="A4" t="s">
        <v>8</v>
      </c>
      <c r="B4" t="s">
        <v>125</v>
      </c>
      <c r="C4">
        <v>35709.78571428571</v>
      </c>
      <c r="D4">
        <v>34133.21428571429</v>
      </c>
      <c r="E4">
        <v>3535163.217428572</v>
      </c>
      <c r="F4">
        <v>129.40309738381981</v>
      </c>
    </row>
    <row r="5" spans="1:6" x14ac:dyDescent="0.25">
      <c r="A5" t="s">
        <v>9</v>
      </c>
      <c r="B5" t="s">
        <v>125</v>
      </c>
      <c r="C5">
        <v>41578</v>
      </c>
      <c r="D5">
        <v>25400</v>
      </c>
      <c r="E5">
        <v>2681864.1359999999</v>
      </c>
      <c r="F5">
        <v>98.168459167612284</v>
      </c>
    </row>
    <row r="6" spans="1:6" x14ac:dyDescent="0.25">
      <c r="A6" t="s">
        <v>10</v>
      </c>
      <c r="B6" t="s">
        <v>125</v>
      </c>
      <c r="C6">
        <v>44524.551724137928</v>
      </c>
      <c r="D6">
        <v>3826.8965517241381</v>
      </c>
      <c r="E6">
        <v>534607.42565517244</v>
      </c>
      <c r="F6">
        <v>19.569070085111921</v>
      </c>
    </row>
    <row r="7" spans="1:6" x14ac:dyDescent="0.25">
      <c r="A7" t="s">
        <v>11</v>
      </c>
      <c r="B7" t="s">
        <v>125</v>
      </c>
      <c r="C7">
        <v>40350</v>
      </c>
      <c r="D7">
        <v>3942.8571428571431</v>
      </c>
      <c r="E7">
        <v>531959.91428571427</v>
      </c>
      <c r="F7">
        <v>19.47215909388024</v>
      </c>
    </row>
    <row r="8" spans="1:6" x14ac:dyDescent="0.25">
      <c r="A8" t="s">
        <v>12</v>
      </c>
      <c r="B8" t="s">
        <v>125</v>
      </c>
      <c r="C8">
        <v>42571.428571428172</v>
      </c>
      <c r="D8">
        <v>5262.8571428577416</v>
      </c>
      <c r="E8">
        <v>671539.42857148708</v>
      </c>
      <c r="F8">
        <v>24.581405928895169</v>
      </c>
    </row>
    <row r="9" spans="1:6" x14ac:dyDescent="0.25">
      <c r="A9" t="s">
        <v>13</v>
      </c>
      <c r="B9" t="s">
        <v>125</v>
      </c>
      <c r="C9">
        <v>44518.785714285681</v>
      </c>
      <c r="D9">
        <v>5678.5714285714776</v>
      </c>
      <c r="E9">
        <v>719755.2397142906</v>
      </c>
      <c r="F9">
        <v>26.346324525578918</v>
      </c>
    </row>
    <row r="10" spans="1:6" x14ac:dyDescent="0.25">
      <c r="A10" t="s">
        <v>14</v>
      </c>
      <c r="B10" t="s">
        <v>125</v>
      </c>
      <c r="C10">
        <v>42784.28571428571</v>
      </c>
      <c r="D10">
        <v>3567.8571428571431</v>
      </c>
      <c r="E10">
        <v>502765.69714285713</v>
      </c>
      <c r="F10">
        <v>18.40351759372075</v>
      </c>
    </row>
    <row r="11" spans="1:6" x14ac:dyDescent="0.25">
      <c r="A11" t="s">
        <v>15</v>
      </c>
      <c r="B11" t="s">
        <v>125</v>
      </c>
      <c r="C11">
        <v>9996.9259259259252</v>
      </c>
      <c r="D11">
        <v>4408.8888888888887</v>
      </c>
      <c r="E11">
        <v>474998.40014814812</v>
      </c>
      <c r="F11">
        <v>17.387107879063951</v>
      </c>
    </row>
    <row r="12" spans="1:6" x14ac:dyDescent="0.25">
      <c r="A12" t="s">
        <v>16</v>
      </c>
      <c r="B12" t="s">
        <v>125</v>
      </c>
      <c r="C12">
        <v>29259.642857142859</v>
      </c>
      <c r="D12">
        <v>29282.142857142859</v>
      </c>
      <c r="E12">
        <v>3028048.1871428569</v>
      </c>
      <c r="F12">
        <v>110.8403743600738</v>
      </c>
    </row>
    <row r="13" spans="1:6" x14ac:dyDescent="0.25">
      <c r="A13" t="s">
        <v>17</v>
      </c>
      <c r="B13" t="s">
        <v>125</v>
      </c>
      <c r="C13">
        <v>36172.058823531494</v>
      </c>
      <c r="D13">
        <v>41380.882352941437</v>
      </c>
      <c r="E13">
        <v>4261507.3000000333</v>
      </c>
      <c r="F13">
        <v>155.99060360921089</v>
      </c>
    </row>
    <row r="14" spans="1:6" x14ac:dyDescent="0.25">
      <c r="A14" t="s">
        <v>18</v>
      </c>
      <c r="B14" t="s">
        <v>125</v>
      </c>
      <c r="C14">
        <v>35961.0411764686</v>
      </c>
      <c r="D14">
        <v>45135.056795131568</v>
      </c>
      <c r="E14">
        <v>4636204.7520072674</v>
      </c>
      <c r="F14">
        <v>169.7062393208854</v>
      </c>
    </row>
    <row r="15" spans="1:6" x14ac:dyDescent="0.25">
      <c r="A15" t="s">
        <v>19</v>
      </c>
      <c r="B15" t="s">
        <v>125</v>
      </c>
      <c r="C15">
        <v>41225.617391304237</v>
      </c>
      <c r="D15">
        <v>39475.692307692298</v>
      </c>
      <c r="E15">
        <v>4088231.03730836</v>
      </c>
      <c r="F15">
        <v>149.6479020940869</v>
      </c>
    </row>
    <row r="16" spans="1:6" x14ac:dyDescent="0.25">
      <c r="A16" t="s">
        <v>20</v>
      </c>
      <c r="B16" t="s">
        <v>125</v>
      </c>
      <c r="C16">
        <v>50789</v>
      </c>
      <c r="D16">
        <v>28330</v>
      </c>
      <c r="E16">
        <v>3006292.068</v>
      </c>
      <c r="F16">
        <v>110.044001171346</v>
      </c>
    </row>
    <row r="17" spans="1:6" x14ac:dyDescent="0.25">
      <c r="A17" t="s">
        <v>21</v>
      </c>
      <c r="B17" t="s">
        <v>125</v>
      </c>
      <c r="C17">
        <v>19635</v>
      </c>
      <c r="D17">
        <v>14550</v>
      </c>
      <c r="E17">
        <v>1521994.62</v>
      </c>
      <c r="F17">
        <v>55.711944800322122</v>
      </c>
    </row>
    <row r="18" spans="1:6" x14ac:dyDescent="0.25">
      <c r="A18" t="s">
        <v>22</v>
      </c>
      <c r="B18" t="s">
        <v>125</v>
      </c>
      <c r="C18">
        <v>37329.740740740737</v>
      </c>
      <c r="D18">
        <v>7462.9629629629626</v>
      </c>
      <c r="E18">
        <v>873665.37170370365</v>
      </c>
      <c r="F18">
        <v>31.98013732946681</v>
      </c>
    </row>
    <row r="19" spans="1:6" x14ac:dyDescent="0.25">
      <c r="A19" t="s">
        <v>23</v>
      </c>
      <c r="B19" t="s">
        <v>125</v>
      </c>
      <c r="C19">
        <v>31051.071428571431</v>
      </c>
      <c r="D19">
        <v>4039.2857142857142</v>
      </c>
      <c r="E19">
        <v>509874.82714285707</v>
      </c>
      <c r="F19">
        <v>18.6637441759529</v>
      </c>
    </row>
    <row r="20" spans="1:6" x14ac:dyDescent="0.25">
      <c r="A20" t="s">
        <v>24</v>
      </c>
      <c r="B20" t="s">
        <v>125</v>
      </c>
      <c r="C20">
        <v>40716</v>
      </c>
      <c r="D20">
        <v>4870</v>
      </c>
      <c r="E20">
        <v>625922.99199999997</v>
      </c>
      <c r="F20">
        <v>22.91163629708262</v>
      </c>
    </row>
    <row r="21" spans="1:6" x14ac:dyDescent="0.25">
      <c r="A21" t="s">
        <v>25</v>
      </c>
      <c r="B21" t="s">
        <v>125</v>
      </c>
      <c r="C21">
        <v>32147</v>
      </c>
      <c r="D21">
        <v>3831.6</v>
      </c>
      <c r="E21">
        <v>492845.56400000001</v>
      </c>
      <c r="F21">
        <v>18.04039547567627</v>
      </c>
    </row>
    <row r="22" spans="1:6" x14ac:dyDescent="0.25">
      <c r="A22" t="s">
        <v>26</v>
      </c>
      <c r="B22" t="s">
        <v>125</v>
      </c>
      <c r="C22">
        <v>21548.571428571431</v>
      </c>
      <c r="D22">
        <v>5400</v>
      </c>
      <c r="E22">
        <v>613523.72571428574</v>
      </c>
      <c r="F22">
        <v>22.457766598861081</v>
      </c>
    </row>
    <row r="23" spans="1:6" x14ac:dyDescent="0.25">
      <c r="A23" t="s">
        <v>27</v>
      </c>
      <c r="B23" t="s">
        <v>125</v>
      </c>
      <c r="C23">
        <v>28881.310344827591</v>
      </c>
      <c r="D23">
        <v>9321.3793103448279</v>
      </c>
      <c r="E23">
        <v>1030680.961931034</v>
      </c>
      <c r="F23">
        <v>37.72762406863481</v>
      </c>
    </row>
    <row r="24" spans="1:6" x14ac:dyDescent="0.25">
      <c r="A24" t="s">
        <v>28</v>
      </c>
      <c r="B24" t="s">
        <v>125</v>
      </c>
      <c r="C24">
        <v>28446.428571428569</v>
      </c>
      <c r="D24">
        <v>34092.857142857138</v>
      </c>
      <c r="E24">
        <v>3506344.9285714282</v>
      </c>
      <c r="F24">
        <v>128.34821657349929</v>
      </c>
    </row>
    <row r="25" spans="1:6" x14ac:dyDescent="0.25">
      <c r="A25" t="s">
        <v>29</v>
      </c>
      <c r="B25" t="s">
        <v>125</v>
      </c>
      <c r="C25">
        <v>11313.85185185185</v>
      </c>
      <c r="D25">
        <v>15029.259259259259</v>
      </c>
      <c r="E25">
        <v>1541528.7884444441</v>
      </c>
      <c r="F25">
        <v>56.426984459330292</v>
      </c>
    </row>
    <row r="26" spans="1:6" x14ac:dyDescent="0.25">
      <c r="A26" t="s">
        <v>30</v>
      </c>
      <c r="B26" t="s">
        <v>125</v>
      </c>
      <c r="C26">
        <v>41887.413793103449</v>
      </c>
      <c r="D26">
        <v>21806.896551724141</v>
      </c>
      <c r="E26">
        <v>2323609.5110344831</v>
      </c>
      <c r="F26">
        <v>85.054705920219718</v>
      </c>
    </row>
    <row r="27" spans="1:6" x14ac:dyDescent="0.25">
      <c r="A27" t="s">
        <v>31</v>
      </c>
      <c r="B27" t="s">
        <v>125</v>
      </c>
      <c r="C27">
        <v>37749.407407407409</v>
      </c>
      <c r="D27">
        <v>33661.481481481482</v>
      </c>
      <c r="E27">
        <v>3494949.126222223</v>
      </c>
      <c r="F27">
        <v>127.93107823208111</v>
      </c>
    </row>
    <row r="28" spans="1:6" x14ac:dyDescent="0.25">
      <c r="A28" t="s">
        <v>32</v>
      </c>
      <c r="B28" t="s">
        <v>125</v>
      </c>
      <c r="C28">
        <v>39108.103448275862</v>
      </c>
      <c r="D28">
        <v>15286.206896551719</v>
      </c>
      <c r="E28">
        <v>1662057.5386206899</v>
      </c>
      <c r="F28">
        <v>60.83888643876751</v>
      </c>
    </row>
    <row r="29" spans="1:6" x14ac:dyDescent="0.25">
      <c r="A29" t="s">
        <v>33</v>
      </c>
      <c r="B29" t="s">
        <v>125</v>
      </c>
      <c r="C29">
        <v>37322.142857142862</v>
      </c>
      <c r="D29">
        <v>6814.2857142857138</v>
      </c>
      <c r="E29">
        <v>808771.7228571428</v>
      </c>
      <c r="F29">
        <v>29.604733806403701</v>
      </c>
    </row>
    <row r="30" spans="1:6" x14ac:dyDescent="0.25">
      <c r="A30" t="s">
        <v>34</v>
      </c>
      <c r="B30" t="s">
        <v>125</v>
      </c>
      <c r="C30">
        <v>19614</v>
      </c>
      <c r="D30">
        <v>3540</v>
      </c>
      <c r="E30">
        <v>420922.96799999999</v>
      </c>
      <c r="F30">
        <v>15.40770042827336</v>
      </c>
    </row>
    <row r="31" spans="1:6" x14ac:dyDescent="0.25">
      <c r="A31" t="s">
        <v>35</v>
      </c>
      <c r="B31" t="s">
        <v>125</v>
      </c>
      <c r="C31">
        <v>45206.78571428571</v>
      </c>
      <c r="D31">
        <v>3878.571428571428</v>
      </c>
      <c r="E31">
        <v>542102.69571428571</v>
      </c>
      <c r="F31">
        <v>19.843431154664732</v>
      </c>
    </row>
    <row r="32" spans="1:6" x14ac:dyDescent="0.25">
      <c r="A32" t="s">
        <v>36</v>
      </c>
      <c r="B32" t="s">
        <v>125</v>
      </c>
      <c r="C32">
        <v>57629</v>
      </c>
      <c r="D32">
        <v>5890</v>
      </c>
      <c r="E32">
        <v>785630.14800000004</v>
      </c>
      <c r="F32">
        <v>28.757646619568799</v>
      </c>
    </row>
    <row r="33" spans="1:6" x14ac:dyDescent="0.25">
      <c r="A33" t="s">
        <v>37</v>
      </c>
      <c r="B33" t="s">
        <v>125</v>
      </c>
      <c r="C33">
        <v>28755.821428571431</v>
      </c>
      <c r="D33">
        <v>4594.6428571428578</v>
      </c>
      <c r="E33">
        <v>557579.14842857153</v>
      </c>
      <c r="F33">
        <v>20.409939910998631</v>
      </c>
    </row>
    <row r="34" spans="1:6" x14ac:dyDescent="0.25">
      <c r="A34" t="s">
        <v>38</v>
      </c>
      <c r="B34" t="s">
        <v>125</v>
      </c>
      <c r="C34">
        <v>52851.923076923078</v>
      </c>
      <c r="D34">
        <v>2540</v>
      </c>
      <c r="E34">
        <v>434330.76153846149</v>
      </c>
      <c r="F34">
        <v>15.89848682376593</v>
      </c>
    </row>
    <row r="35" spans="1:6" x14ac:dyDescent="0.25">
      <c r="A35" t="s">
        <v>39</v>
      </c>
      <c r="B35" t="s">
        <v>125</v>
      </c>
      <c r="C35">
        <v>60289</v>
      </c>
      <c r="D35">
        <v>3330</v>
      </c>
      <c r="E35">
        <v>538706.06799999997</v>
      </c>
      <c r="F35">
        <v>19.719099088546429</v>
      </c>
    </row>
    <row r="36" spans="1:6" x14ac:dyDescent="0.25">
      <c r="A36" t="s">
        <v>40</v>
      </c>
      <c r="B36" t="s">
        <v>125</v>
      </c>
      <c r="C36">
        <v>38670</v>
      </c>
      <c r="D36">
        <v>2228.5714285714289</v>
      </c>
      <c r="E36">
        <v>354799.18285714288</v>
      </c>
      <c r="F36">
        <v>12.987268306202379</v>
      </c>
    </row>
    <row r="37" spans="1:6" x14ac:dyDescent="0.25">
      <c r="A37" t="s">
        <v>41</v>
      </c>
      <c r="B37" t="s">
        <v>125</v>
      </c>
      <c r="C37">
        <v>29087</v>
      </c>
      <c r="D37">
        <v>10850</v>
      </c>
      <c r="E37">
        <v>1184244.844</v>
      </c>
      <c r="F37">
        <v>43.348762546213258</v>
      </c>
    </row>
    <row r="38" spans="1:6" x14ac:dyDescent="0.25">
      <c r="A38" t="s">
        <v>42</v>
      </c>
      <c r="B38" t="s">
        <v>125</v>
      </c>
      <c r="C38">
        <v>37965</v>
      </c>
      <c r="D38">
        <v>28510</v>
      </c>
      <c r="E38">
        <v>2980536.58</v>
      </c>
      <c r="F38">
        <v>109.1012328416121</v>
      </c>
    </row>
    <row r="39" spans="1:6" x14ac:dyDescent="0.25">
      <c r="A39" t="s">
        <v>43</v>
      </c>
      <c r="B39" t="s">
        <v>125</v>
      </c>
      <c r="C39">
        <v>34612.307692307702</v>
      </c>
      <c r="D39">
        <v>37143.076923076922</v>
      </c>
      <c r="E39">
        <v>3832404.886153846</v>
      </c>
      <c r="F39">
        <v>140.28349815710109</v>
      </c>
    </row>
    <row r="40" spans="1:6" x14ac:dyDescent="0.25">
      <c r="A40" t="s">
        <v>44</v>
      </c>
      <c r="B40" t="s">
        <v>125</v>
      </c>
      <c r="C40">
        <v>29583.62068965517</v>
      </c>
      <c r="D40">
        <v>11619.65517241379</v>
      </c>
      <c r="E40">
        <v>1262904.8310344829</v>
      </c>
      <c r="F40">
        <v>46.228076834235623</v>
      </c>
    </row>
    <row r="41" spans="1:6" x14ac:dyDescent="0.25">
      <c r="A41" t="s">
        <v>45</v>
      </c>
      <c r="B41" t="s">
        <v>125</v>
      </c>
      <c r="C41">
        <v>21479</v>
      </c>
      <c r="D41">
        <v>4570</v>
      </c>
      <c r="E41">
        <v>530286.348</v>
      </c>
      <c r="F41">
        <v>19.410898934807278</v>
      </c>
    </row>
    <row r="42" spans="1:6" x14ac:dyDescent="0.25">
      <c r="A42" t="s">
        <v>46</v>
      </c>
      <c r="B42" t="s">
        <v>125</v>
      </c>
      <c r="C42">
        <v>37387</v>
      </c>
      <c r="D42">
        <v>1620</v>
      </c>
      <c r="E42">
        <v>289564.44400000002</v>
      </c>
      <c r="F42">
        <v>10.599379333064901</v>
      </c>
    </row>
    <row r="43" spans="1:6" x14ac:dyDescent="0.25">
      <c r="A43" t="s">
        <v>47</v>
      </c>
      <c r="B43" t="s">
        <v>125</v>
      </c>
      <c r="C43">
        <v>36773</v>
      </c>
      <c r="D43">
        <v>3720</v>
      </c>
      <c r="E43">
        <v>497469.47600000002</v>
      </c>
      <c r="F43">
        <v>18.209651744207331</v>
      </c>
    </row>
    <row r="44" spans="1:6" x14ac:dyDescent="0.25">
      <c r="A44" t="s">
        <v>48</v>
      </c>
      <c r="B44" t="s">
        <v>125</v>
      </c>
      <c r="C44">
        <v>33523</v>
      </c>
      <c r="D44">
        <v>4810</v>
      </c>
      <c r="E44">
        <v>595380.47600000002</v>
      </c>
      <c r="F44">
        <v>21.793640909257299</v>
      </c>
    </row>
    <row r="45" spans="1:6" x14ac:dyDescent="0.25">
      <c r="A45" t="s">
        <v>49</v>
      </c>
      <c r="B45" t="s">
        <v>125</v>
      </c>
      <c r="C45">
        <v>20461</v>
      </c>
      <c r="D45">
        <v>3530</v>
      </c>
      <c r="E45">
        <v>422812.93199999997</v>
      </c>
      <c r="F45">
        <v>15.47688173066364</v>
      </c>
    </row>
    <row r="46" spans="1:6" x14ac:dyDescent="0.25">
      <c r="A46" t="s">
        <v>50</v>
      </c>
      <c r="B46" t="s">
        <v>125</v>
      </c>
      <c r="C46">
        <v>43692</v>
      </c>
      <c r="D46">
        <v>4170</v>
      </c>
      <c r="E46">
        <v>566077.10400000005</v>
      </c>
      <c r="F46">
        <v>20.721003843478901</v>
      </c>
    </row>
    <row r="47" spans="1:6" x14ac:dyDescent="0.25">
      <c r="A47" t="s">
        <v>51</v>
      </c>
      <c r="B47" t="s">
        <v>125</v>
      </c>
      <c r="C47">
        <v>44446.517241379312</v>
      </c>
      <c r="D47">
        <v>6285.5172413793107</v>
      </c>
      <c r="E47">
        <v>780203.24096551724</v>
      </c>
      <c r="F47">
        <v>28.5589970703729</v>
      </c>
    </row>
    <row r="48" spans="1:6" x14ac:dyDescent="0.25">
      <c r="A48" t="s">
        <v>52</v>
      </c>
      <c r="B48" t="s">
        <v>125</v>
      </c>
      <c r="C48">
        <v>34714</v>
      </c>
      <c r="D48">
        <v>27980</v>
      </c>
      <c r="E48">
        <v>2916444.1680000001</v>
      </c>
      <c r="F48">
        <v>106.7551582415169</v>
      </c>
    </row>
    <row r="49" spans="1:6" x14ac:dyDescent="0.25">
      <c r="A49" t="s">
        <v>53</v>
      </c>
      <c r="B49" t="s">
        <v>125</v>
      </c>
      <c r="C49">
        <v>24896</v>
      </c>
      <c r="D49">
        <v>31800</v>
      </c>
      <c r="E49">
        <v>3264945.1519999998</v>
      </c>
      <c r="F49">
        <v>119.5118837439145</v>
      </c>
    </row>
    <row r="50" spans="1:6" x14ac:dyDescent="0.25">
      <c r="A50" t="s">
        <v>54</v>
      </c>
      <c r="B50" t="s">
        <v>125</v>
      </c>
      <c r="C50">
        <v>14311.66666666667</v>
      </c>
      <c r="D50">
        <v>39758.238095238099</v>
      </c>
      <c r="E50">
        <v>4024655.216190476</v>
      </c>
      <c r="F50">
        <v>147.32073707641109</v>
      </c>
    </row>
    <row r="51" spans="1:6" x14ac:dyDescent="0.25">
      <c r="A51" t="s">
        <v>55</v>
      </c>
      <c r="B51" t="s">
        <v>125</v>
      </c>
      <c r="C51">
        <v>27451</v>
      </c>
      <c r="D51">
        <v>45520</v>
      </c>
      <c r="E51">
        <v>4645662.8119999999</v>
      </c>
      <c r="F51">
        <v>170.0524474541528</v>
      </c>
    </row>
    <row r="52" spans="1:6" x14ac:dyDescent="0.25">
      <c r="A52" t="s">
        <v>56</v>
      </c>
      <c r="B52" t="s">
        <v>125</v>
      </c>
      <c r="C52">
        <v>30840.724137931029</v>
      </c>
      <c r="D52">
        <v>25962.5</v>
      </c>
      <c r="E52">
        <v>2701478.5507586212</v>
      </c>
      <c r="F52">
        <v>98.886436207716997</v>
      </c>
    </row>
    <row r="53" spans="1:6" x14ac:dyDescent="0.25">
      <c r="A53" t="s">
        <v>57</v>
      </c>
      <c r="B53" t="s">
        <v>125</v>
      </c>
      <c r="C53">
        <v>33431.538461538461</v>
      </c>
      <c r="D53">
        <v>14665.384615384621</v>
      </c>
      <c r="E53">
        <v>1580606.8707692311</v>
      </c>
      <c r="F53">
        <v>57.857420504748731</v>
      </c>
    </row>
    <row r="54" spans="1:6" x14ac:dyDescent="0.25">
      <c r="A54" t="s">
        <v>58</v>
      </c>
      <c r="B54" t="s">
        <v>125</v>
      </c>
      <c r="C54">
        <v>18993.37931034483</v>
      </c>
      <c r="D54">
        <v>4906.5517241379312</v>
      </c>
      <c r="E54">
        <v>555460.58262068965</v>
      </c>
      <c r="F54">
        <v>20.332390739803419</v>
      </c>
    </row>
    <row r="55" spans="1:6" x14ac:dyDescent="0.25">
      <c r="A55" t="s">
        <v>59</v>
      </c>
      <c r="B55" t="s">
        <v>125</v>
      </c>
      <c r="C55">
        <v>19691.78571428571</v>
      </c>
      <c r="D55">
        <v>3182.1428571428569</v>
      </c>
      <c r="E55">
        <v>385402.6585714285</v>
      </c>
      <c r="F55">
        <v>14.107495097603451</v>
      </c>
    </row>
    <row r="56" spans="1:6" x14ac:dyDescent="0.25">
      <c r="A56" t="s">
        <v>60</v>
      </c>
      <c r="B56" t="s">
        <v>125</v>
      </c>
      <c r="C56">
        <v>33872.666666666672</v>
      </c>
      <c r="D56">
        <v>3616.666666666667</v>
      </c>
      <c r="E56">
        <v>477240.20533333329</v>
      </c>
      <c r="F56">
        <v>17.469168173554429</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56"/>
  <sheetViews>
    <sheetView workbookViewId="0"/>
  </sheetViews>
  <sheetFormatPr defaultRowHeight="15" x14ac:dyDescent="0.25"/>
  <sheetData>
    <row r="1" spans="1:7" x14ac:dyDescent="0.25">
      <c r="A1" s="1" t="s">
        <v>0</v>
      </c>
      <c r="B1" s="1" t="s">
        <v>1</v>
      </c>
      <c r="C1" s="1" t="s">
        <v>2</v>
      </c>
      <c r="D1" s="1" t="s">
        <v>3</v>
      </c>
      <c r="E1" s="1" t="s">
        <v>75</v>
      </c>
      <c r="F1" s="1" t="s">
        <v>4</v>
      </c>
      <c r="G1" s="1" t="s">
        <v>5</v>
      </c>
    </row>
    <row r="2" spans="1:7" x14ac:dyDescent="0.25">
      <c r="A2" t="s">
        <v>6</v>
      </c>
      <c r="B2" t="s">
        <v>126</v>
      </c>
      <c r="C2">
        <v>919017.14285714284</v>
      </c>
      <c r="D2">
        <v>55317.28571428571</v>
      </c>
      <c r="E2">
        <v>0</v>
      </c>
      <c r="F2">
        <v>838332376.86457145</v>
      </c>
      <c r="G2">
        <v>13325.264680822271</v>
      </c>
    </row>
    <row r="3" spans="1:7" x14ac:dyDescent="0.25">
      <c r="A3" t="s">
        <v>7</v>
      </c>
      <c r="B3" t="s">
        <v>126</v>
      </c>
      <c r="C3">
        <v>953669.62962962955</v>
      </c>
      <c r="D3">
        <v>56384</v>
      </c>
      <c r="E3">
        <v>0</v>
      </c>
      <c r="F3">
        <v>869939084.43022203</v>
      </c>
      <c r="G3">
        <v>13827.65222498088</v>
      </c>
    </row>
    <row r="4" spans="1:7" x14ac:dyDescent="0.25">
      <c r="A4" t="s">
        <v>8</v>
      </c>
      <c r="B4" t="s">
        <v>126</v>
      </c>
      <c r="C4">
        <v>735054.2857142858</v>
      </c>
      <c r="D4">
        <v>56903.821428571428</v>
      </c>
      <c r="E4">
        <v>0</v>
      </c>
      <c r="F4">
        <v>670563664.4101429</v>
      </c>
      <c r="G4">
        <v>10658.58668971664</v>
      </c>
    </row>
    <row r="5" spans="1:7" x14ac:dyDescent="0.25">
      <c r="A5" t="s">
        <v>9</v>
      </c>
      <c r="B5" t="s">
        <v>126</v>
      </c>
      <c r="C5">
        <v>630380</v>
      </c>
      <c r="D5">
        <v>56481</v>
      </c>
      <c r="E5">
        <v>500.00000000000011</v>
      </c>
      <c r="F5">
        <v>575099273.67200005</v>
      </c>
      <c r="G5">
        <v>9141.1834385898001</v>
      </c>
    </row>
    <row r="6" spans="1:7" x14ac:dyDescent="0.25">
      <c r="A6" t="s">
        <v>10</v>
      </c>
      <c r="B6" t="s">
        <v>126</v>
      </c>
      <c r="C6">
        <v>140184.13793103449</v>
      </c>
      <c r="D6">
        <v>54964.148148148153</v>
      </c>
      <c r="E6">
        <v>82666.666666666657</v>
      </c>
      <c r="F6">
        <v>128035554.13325161</v>
      </c>
      <c r="G6">
        <v>2035.120787965152</v>
      </c>
    </row>
    <row r="7" spans="1:7" x14ac:dyDescent="0.25">
      <c r="A7" t="s">
        <v>11</v>
      </c>
      <c r="B7" t="s">
        <v>126</v>
      </c>
      <c r="C7">
        <v>0</v>
      </c>
      <c r="D7">
        <v>52835</v>
      </c>
      <c r="E7">
        <v>154173.9130434783</v>
      </c>
      <c r="F7">
        <v>180427.19391304351</v>
      </c>
      <c r="G7">
        <v>2.86788412431522</v>
      </c>
    </row>
    <row r="8" spans="1:7" x14ac:dyDescent="0.25">
      <c r="A8" t="s">
        <v>12</v>
      </c>
      <c r="B8" t="s">
        <v>126</v>
      </c>
      <c r="C8">
        <v>6.8571428954601288</v>
      </c>
      <c r="D8">
        <v>56387</v>
      </c>
      <c r="E8">
        <v>337656.42857141868</v>
      </c>
      <c r="F8">
        <v>198983.81474923101</v>
      </c>
      <c r="G8">
        <v>3.1628409827735289</v>
      </c>
    </row>
    <row r="9" spans="1:7" x14ac:dyDescent="0.25">
      <c r="A9" t="s">
        <v>13</v>
      </c>
      <c r="B9" t="s">
        <v>126</v>
      </c>
      <c r="C9">
        <v>0.5714285746216774</v>
      </c>
      <c r="D9">
        <v>51132.5</v>
      </c>
      <c r="E9">
        <v>299194.28571428492</v>
      </c>
      <c r="F9">
        <v>175284.42714576921</v>
      </c>
      <c r="G9">
        <v>2.7861400210730571</v>
      </c>
    </row>
    <row r="10" spans="1:7" x14ac:dyDescent="0.25">
      <c r="A10" t="s">
        <v>14</v>
      </c>
      <c r="B10" t="s">
        <v>126</v>
      </c>
      <c r="C10">
        <v>0</v>
      </c>
      <c r="D10">
        <v>53968.888888888891</v>
      </c>
      <c r="E10">
        <v>152125</v>
      </c>
      <c r="F10">
        <v>184293.9738888889</v>
      </c>
      <c r="G10">
        <v>2.929346460809195</v>
      </c>
    </row>
    <row r="11" spans="1:7" x14ac:dyDescent="0.25">
      <c r="A11" t="s">
        <v>15</v>
      </c>
      <c r="B11" t="s">
        <v>126</v>
      </c>
      <c r="C11">
        <v>90809.333333333343</v>
      </c>
      <c r="D11">
        <v>58888.375</v>
      </c>
      <c r="E11">
        <v>27670.370370370369</v>
      </c>
      <c r="F11">
        <v>83019066.805870384</v>
      </c>
      <c r="G11">
        <v>1319.5852495648021</v>
      </c>
    </row>
    <row r="12" spans="1:7" x14ac:dyDescent="0.25">
      <c r="A12" t="s">
        <v>16</v>
      </c>
      <c r="B12" t="s">
        <v>126</v>
      </c>
      <c r="C12">
        <v>511152.85714285722</v>
      </c>
      <c r="D12">
        <v>56488.636363636368</v>
      </c>
      <c r="E12">
        <v>0</v>
      </c>
      <c r="F12">
        <v>466364144.94155848</v>
      </c>
      <c r="G12">
        <v>7412.842257427852</v>
      </c>
    </row>
    <row r="13" spans="1:7" x14ac:dyDescent="0.25">
      <c r="A13" t="s">
        <v>17</v>
      </c>
      <c r="B13" t="s">
        <v>126</v>
      </c>
      <c r="C13">
        <v>364704.66666666663</v>
      </c>
      <c r="D13">
        <v>56321.833333333328</v>
      </c>
      <c r="E13">
        <v>0</v>
      </c>
      <c r="F13">
        <v>332802826.09533328</v>
      </c>
      <c r="G13">
        <v>5289.8896268709686</v>
      </c>
    </row>
    <row r="14" spans="1:7" x14ac:dyDescent="0.25">
      <c r="A14" t="s">
        <v>18</v>
      </c>
      <c r="B14" t="s">
        <v>126</v>
      </c>
      <c r="C14">
        <v>636034.48275862064</v>
      </c>
      <c r="D14">
        <v>55944.666666666672</v>
      </c>
      <c r="E14">
        <v>0</v>
      </c>
      <c r="F14">
        <v>580254331.47852862</v>
      </c>
      <c r="G14">
        <v>9223.1229074838047</v>
      </c>
    </row>
    <row r="15" spans="1:7" x14ac:dyDescent="0.25">
      <c r="A15" t="s">
        <v>19</v>
      </c>
      <c r="B15" t="s">
        <v>126</v>
      </c>
      <c r="C15">
        <v>588434.56000000006</v>
      </c>
      <c r="D15">
        <v>52078.25</v>
      </c>
      <c r="E15">
        <v>0</v>
      </c>
      <c r="F15">
        <v>536830009.70900011</v>
      </c>
      <c r="G15">
        <v>8532.8947865941864</v>
      </c>
    </row>
    <row r="16" spans="1:7" x14ac:dyDescent="0.25">
      <c r="A16" t="s">
        <v>20</v>
      </c>
      <c r="B16" t="s">
        <v>126</v>
      </c>
      <c r="C16">
        <v>650572</v>
      </c>
      <c r="D16">
        <v>54936</v>
      </c>
      <c r="E16">
        <v>0</v>
      </c>
      <c r="F16">
        <v>593509105.63199997</v>
      </c>
      <c r="G16">
        <v>9433.8070928424968</v>
      </c>
    </row>
    <row r="17" spans="1:7" x14ac:dyDescent="0.25">
      <c r="A17" t="s">
        <v>21</v>
      </c>
      <c r="B17" t="s">
        <v>126</v>
      </c>
      <c r="C17">
        <v>244910.76923076919</v>
      </c>
      <c r="D17">
        <v>54228.260869565223</v>
      </c>
      <c r="E17">
        <v>0</v>
      </c>
      <c r="F17">
        <v>223543648.3645485</v>
      </c>
      <c r="G17">
        <v>3553.2187046325639</v>
      </c>
    </row>
    <row r="18" spans="1:7" x14ac:dyDescent="0.25">
      <c r="A18" t="s">
        <v>22</v>
      </c>
      <c r="B18" t="s">
        <v>126</v>
      </c>
      <c r="C18">
        <v>92944.888888888891</v>
      </c>
      <c r="D18">
        <v>53093.08</v>
      </c>
      <c r="E18">
        <v>18485.18518518519</v>
      </c>
      <c r="F18">
        <v>84946910.74081187</v>
      </c>
      <c r="G18">
        <v>1350.228263487862</v>
      </c>
    </row>
    <row r="19" spans="1:7" x14ac:dyDescent="0.25">
      <c r="A19" t="s">
        <v>23</v>
      </c>
      <c r="B19" t="s">
        <v>126</v>
      </c>
      <c r="C19">
        <v>2387.1428571428569</v>
      </c>
      <c r="D19">
        <v>52133.333333333343</v>
      </c>
      <c r="E19">
        <v>151444.44444444441</v>
      </c>
      <c r="F19">
        <v>2355104.663492064</v>
      </c>
      <c r="G19">
        <v>37.434308703957257</v>
      </c>
    </row>
    <row r="20" spans="1:7" x14ac:dyDescent="0.25">
      <c r="A20" t="s">
        <v>24</v>
      </c>
      <c r="B20" t="s">
        <v>126</v>
      </c>
      <c r="C20">
        <v>12</v>
      </c>
      <c r="D20">
        <v>56678</v>
      </c>
      <c r="E20">
        <v>288300</v>
      </c>
      <c r="F20">
        <v>204617.636</v>
      </c>
      <c r="G20">
        <v>3.252390380366537</v>
      </c>
    </row>
    <row r="21" spans="1:7" x14ac:dyDescent="0.25">
      <c r="A21" t="s">
        <v>25</v>
      </c>
      <c r="B21" t="s">
        <v>126</v>
      </c>
      <c r="C21">
        <v>0</v>
      </c>
      <c r="D21">
        <v>55398.476190476191</v>
      </c>
      <c r="E21">
        <v>239733.33333333331</v>
      </c>
      <c r="F21">
        <v>189259.3340952381</v>
      </c>
      <c r="G21">
        <v>3.0082706927858811</v>
      </c>
    </row>
    <row r="22" spans="1:7" x14ac:dyDescent="0.25">
      <c r="A22" t="s">
        <v>26</v>
      </c>
      <c r="B22" t="s">
        <v>126</v>
      </c>
      <c r="C22">
        <v>0</v>
      </c>
      <c r="D22">
        <v>58606.666666666672</v>
      </c>
      <c r="E22">
        <v>231000</v>
      </c>
      <c r="F22">
        <v>200196.94666666671</v>
      </c>
      <c r="G22">
        <v>3.1821236734326241</v>
      </c>
    </row>
    <row r="23" spans="1:7" x14ac:dyDescent="0.25">
      <c r="A23" t="s">
        <v>27</v>
      </c>
      <c r="B23" t="s">
        <v>126</v>
      </c>
      <c r="C23">
        <v>161200</v>
      </c>
      <c r="D23">
        <v>64142.32142857142</v>
      </c>
      <c r="E23">
        <v>17271.428571428569</v>
      </c>
      <c r="F23">
        <v>147233270.87214291</v>
      </c>
      <c r="G23">
        <v>2340.267844040864</v>
      </c>
    </row>
    <row r="24" spans="1:7" x14ac:dyDescent="0.25">
      <c r="A24" t="s">
        <v>28</v>
      </c>
      <c r="B24" t="s">
        <v>126</v>
      </c>
      <c r="C24">
        <v>752134.2857142858</v>
      </c>
      <c r="D24">
        <v>62474.400000000001</v>
      </c>
      <c r="E24">
        <v>0</v>
      </c>
      <c r="F24">
        <v>686159631.22422862</v>
      </c>
      <c r="G24">
        <v>10906.484052965659</v>
      </c>
    </row>
    <row r="25" spans="1:7" x14ac:dyDescent="0.25">
      <c r="A25" t="s">
        <v>29</v>
      </c>
      <c r="B25" t="s">
        <v>126</v>
      </c>
      <c r="C25">
        <v>331470.37037037039</v>
      </c>
      <c r="D25">
        <v>61011.444444444453</v>
      </c>
      <c r="E25">
        <v>0</v>
      </c>
      <c r="F25">
        <v>302509148.82622218</v>
      </c>
      <c r="G25">
        <v>4808.3726547171846</v>
      </c>
    </row>
    <row r="26" spans="1:7" x14ac:dyDescent="0.25">
      <c r="A26" t="s">
        <v>30</v>
      </c>
      <c r="B26" t="s">
        <v>126</v>
      </c>
      <c r="C26">
        <v>863459.03448275861</v>
      </c>
      <c r="D26">
        <v>62757.777777777766</v>
      </c>
      <c r="E26">
        <v>0</v>
      </c>
      <c r="F26">
        <v>787688768.98605359</v>
      </c>
      <c r="G26">
        <v>12520.286252222169</v>
      </c>
    </row>
    <row r="27" spans="1:7" x14ac:dyDescent="0.25">
      <c r="A27" t="s">
        <v>31</v>
      </c>
      <c r="B27" t="s">
        <v>126</v>
      </c>
      <c r="C27">
        <v>686696.8</v>
      </c>
      <c r="D27">
        <v>60531.529411764714</v>
      </c>
      <c r="E27">
        <v>0</v>
      </c>
      <c r="F27">
        <v>626474015.17835295</v>
      </c>
      <c r="G27">
        <v>9957.7832113927634</v>
      </c>
    </row>
    <row r="28" spans="1:7" x14ac:dyDescent="0.25">
      <c r="A28" t="s">
        <v>32</v>
      </c>
      <c r="B28" t="s">
        <v>126</v>
      </c>
      <c r="C28">
        <v>576206.62068965519</v>
      </c>
      <c r="D28">
        <v>57339.310344827587</v>
      </c>
      <c r="E28">
        <v>0</v>
      </c>
      <c r="F28">
        <v>525696079.79586208</v>
      </c>
      <c r="G28">
        <v>8355.9213484631491</v>
      </c>
    </row>
    <row r="29" spans="1:7" x14ac:dyDescent="0.25">
      <c r="A29" t="s">
        <v>33</v>
      </c>
      <c r="B29" t="s">
        <v>126</v>
      </c>
      <c r="C29">
        <v>83520</v>
      </c>
      <c r="D29">
        <v>36852.222222222219</v>
      </c>
      <c r="E29">
        <v>107.1428571428572</v>
      </c>
      <c r="F29">
        <v>76295979.889365077</v>
      </c>
      <c r="G29">
        <v>1212.7220111799641</v>
      </c>
    </row>
    <row r="30" spans="1:7" x14ac:dyDescent="0.25">
      <c r="A30" t="s">
        <v>34</v>
      </c>
      <c r="B30" t="s">
        <v>126</v>
      </c>
      <c r="C30">
        <v>388</v>
      </c>
      <c r="D30">
        <v>38460</v>
      </c>
      <c r="E30">
        <v>28500</v>
      </c>
      <c r="F30">
        <v>485110.02</v>
      </c>
      <c r="G30">
        <v>7.7108073053264032</v>
      </c>
    </row>
    <row r="31" spans="1:7" x14ac:dyDescent="0.25">
      <c r="A31" t="s">
        <v>35</v>
      </c>
      <c r="B31" t="s">
        <v>126</v>
      </c>
      <c r="C31">
        <v>0</v>
      </c>
      <c r="D31">
        <v>40128.21428571429</v>
      </c>
      <c r="E31">
        <v>133000</v>
      </c>
      <c r="F31">
        <v>137050.46714285709</v>
      </c>
      <c r="G31">
        <v>2.1784125243249748</v>
      </c>
    </row>
    <row r="32" spans="1:7" x14ac:dyDescent="0.25">
      <c r="A32" t="s">
        <v>36</v>
      </c>
      <c r="B32" t="s">
        <v>126</v>
      </c>
      <c r="C32">
        <v>0</v>
      </c>
      <c r="E32">
        <v>0</v>
      </c>
    </row>
    <row r="33" spans="1:7" x14ac:dyDescent="0.25">
      <c r="A33" t="s">
        <v>37</v>
      </c>
      <c r="B33" t="s">
        <v>126</v>
      </c>
      <c r="C33">
        <v>0</v>
      </c>
      <c r="D33">
        <v>48839.392857142862</v>
      </c>
      <c r="E33">
        <v>273504.54545454541</v>
      </c>
      <c r="F33">
        <v>166913.512974026</v>
      </c>
      <c r="G33">
        <v>2.6530846243864699</v>
      </c>
    </row>
    <row r="34" spans="1:7" x14ac:dyDescent="0.25">
      <c r="A34" t="s">
        <v>38</v>
      </c>
      <c r="B34" t="s">
        <v>126</v>
      </c>
      <c r="C34">
        <v>0</v>
      </c>
      <c r="D34">
        <v>51746</v>
      </c>
      <c r="E34">
        <v>132200</v>
      </c>
      <c r="F34">
        <v>176689.552</v>
      </c>
      <c r="G34">
        <v>2.8084744329470861</v>
      </c>
    </row>
    <row r="35" spans="1:7" x14ac:dyDescent="0.25">
      <c r="A35" t="s">
        <v>39</v>
      </c>
      <c r="B35" t="s">
        <v>126</v>
      </c>
      <c r="C35">
        <v>210172</v>
      </c>
      <c r="D35">
        <v>54626</v>
      </c>
      <c r="E35">
        <v>20300</v>
      </c>
      <c r="F35">
        <v>191863268.21200001</v>
      </c>
      <c r="G35">
        <v>3049.6601372053469</v>
      </c>
    </row>
    <row r="36" spans="1:7" x14ac:dyDescent="0.25">
      <c r="A36" t="s">
        <v>40</v>
      </c>
      <c r="B36" t="s">
        <v>126</v>
      </c>
      <c r="C36">
        <v>134678.57142857139</v>
      </c>
      <c r="D36">
        <v>49294.73684210526</v>
      </c>
      <c r="E36">
        <v>0</v>
      </c>
      <c r="F36">
        <v>122995050.7849624</v>
      </c>
      <c r="G36">
        <v>1955.00215829737</v>
      </c>
    </row>
    <row r="37" spans="1:7" x14ac:dyDescent="0.25">
      <c r="A37" t="s">
        <v>41</v>
      </c>
      <c r="B37" t="s">
        <v>126</v>
      </c>
      <c r="C37">
        <v>679488</v>
      </c>
      <c r="D37">
        <v>54325</v>
      </c>
      <c r="E37">
        <v>0</v>
      </c>
      <c r="F37">
        <v>619878412.89999998</v>
      </c>
      <c r="G37">
        <v>9852.9463370050707</v>
      </c>
    </row>
    <row r="38" spans="1:7" x14ac:dyDescent="0.25">
      <c r="A38" t="s">
        <v>42</v>
      </c>
      <c r="B38" t="s">
        <v>126</v>
      </c>
      <c r="C38">
        <v>867552</v>
      </c>
      <c r="D38">
        <v>55306</v>
      </c>
      <c r="E38">
        <v>0</v>
      </c>
      <c r="F38">
        <v>791396128.07200003</v>
      </c>
      <c r="G38">
        <v>12579.21459908127</v>
      </c>
    </row>
    <row r="39" spans="1:7" x14ac:dyDescent="0.25">
      <c r="A39" t="s">
        <v>43</v>
      </c>
      <c r="B39" t="s">
        <v>126</v>
      </c>
      <c r="C39">
        <v>875616</v>
      </c>
      <c r="D39">
        <v>54467.839999999997</v>
      </c>
      <c r="E39">
        <v>0</v>
      </c>
      <c r="F39">
        <v>798747636.27007997</v>
      </c>
      <c r="G39">
        <v>12696.066572410789</v>
      </c>
    </row>
    <row r="40" spans="1:7" x14ac:dyDescent="0.25">
      <c r="A40" t="s">
        <v>44</v>
      </c>
      <c r="B40" t="s">
        <v>126</v>
      </c>
      <c r="C40">
        <v>476386.62068965519</v>
      </c>
      <c r="D40">
        <v>50500.068965517239</v>
      </c>
      <c r="E40">
        <v>0</v>
      </c>
      <c r="F40">
        <v>434636904.30427587</v>
      </c>
      <c r="G40">
        <v>6908.5388441860323</v>
      </c>
    </row>
    <row r="41" spans="1:7" x14ac:dyDescent="0.25">
      <c r="A41" t="s">
        <v>45</v>
      </c>
      <c r="B41" t="s">
        <v>126</v>
      </c>
      <c r="C41">
        <v>352312</v>
      </c>
      <c r="D41">
        <v>50128</v>
      </c>
      <c r="E41">
        <v>15400</v>
      </c>
      <c r="F41">
        <v>321479596.13599998</v>
      </c>
      <c r="G41">
        <v>5109.9072709296961</v>
      </c>
    </row>
    <row r="42" spans="1:7" x14ac:dyDescent="0.25">
      <c r="A42" t="s">
        <v>46</v>
      </c>
      <c r="B42" t="s">
        <v>126</v>
      </c>
      <c r="C42">
        <v>253208</v>
      </c>
      <c r="D42">
        <v>50885</v>
      </c>
      <c r="E42">
        <v>95376.666666666657</v>
      </c>
      <c r="F42">
        <v>231099410.9966667</v>
      </c>
      <c r="G42">
        <v>3673.317295259591</v>
      </c>
    </row>
    <row r="43" spans="1:7" x14ac:dyDescent="0.25">
      <c r="A43" t="s">
        <v>47</v>
      </c>
      <c r="B43" t="s">
        <v>126</v>
      </c>
      <c r="C43">
        <v>273224</v>
      </c>
      <c r="D43">
        <v>52872</v>
      </c>
      <c r="E43">
        <v>284700</v>
      </c>
      <c r="F43">
        <v>249360971.96399999</v>
      </c>
      <c r="G43">
        <v>3963.5841871155399</v>
      </c>
    </row>
    <row r="44" spans="1:7" x14ac:dyDescent="0.25">
      <c r="A44" t="s">
        <v>48</v>
      </c>
      <c r="B44" t="s">
        <v>126</v>
      </c>
      <c r="C44">
        <v>168148</v>
      </c>
      <c r="D44">
        <v>53981</v>
      </c>
      <c r="E44">
        <v>286658.82352941181</v>
      </c>
      <c r="F44">
        <v>153535445.83082351</v>
      </c>
      <c r="G44">
        <v>2440.4407011400431</v>
      </c>
    </row>
    <row r="45" spans="1:7" x14ac:dyDescent="0.25">
      <c r="A45" t="s">
        <v>49</v>
      </c>
      <c r="B45" t="s">
        <v>126</v>
      </c>
      <c r="C45">
        <v>268060</v>
      </c>
      <c r="D45">
        <v>54135</v>
      </c>
      <c r="E45">
        <v>257789.4736842105</v>
      </c>
      <c r="F45">
        <v>244655686.40947369</v>
      </c>
      <c r="G45">
        <v>3888.7938329037511</v>
      </c>
    </row>
    <row r="46" spans="1:7" x14ac:dyDescent="0.25">
      <c r="A46" t="s">
        <v>50</v>
      </c>
      <c r="B46" t="s">
        <v>126</v>
      </c>
      <c r="C46">
        <v>13940</v>
      </c>
      <c r="D46">
        <v>51959</v>
      </c>
      <c r="E46">
        <v>161035.71428571429</v>
      </c>
      <c r="F46">
        <v>12890725.143714281</v>
      </c>
      <c r="G46">
        <v>204.8976387028799</v>
      </c>
    </row>
    <row r="47" spans="1:7" x14ac:dyDescent="0.25">
      <c r="A47" t="s">
        <v>51</v>
      </c>
      <c r="B47" t="s">
        <v>126</v>
      </c>
      <c r="C47">
        <v>259348.13793103449</v>
      </c>
      <c r="D47">
        <v>49635.428571428572</v>
      </c>
      <c r="E47">
        <v>69268.965517241377</v>
      </c>
      <c r="F47">
        <v>236694927.14435461</v>
      </c>
      <c r="G47">
        <v>3762.2578345390398</v>
      </c>
    </row>
    <row r="48" spans="1:7" x14ac:dyDescent="0.25">
      <c r="A48" t="s">
        <v>52</v>
      </c>
      <c r="B48" t="s">
        <v>126</v>
      </c>
      <c r="C48">
        <v>595904</v>
      </c>
      <c r="D48">
        <v>49675.71428571429</v>
      </c>
      <c r="E48">
        <v>0</v>
      </c>
      <c r="F48">
        <v>543633941.53714287</v>
      </c>
      <c r="G48">
        <v>8641.0430521059698</v>
      </c>
    </row>
    <row r="49" spans="1:7" x14ac:dyDescent="0.25">
      <c r="A49" t="s">
        <v>53</v>
      </c>
      <c r="B49" t="s">
        <v>126</v>
      </c>
      <c r="C49">
        <v>444250.66666666663</v>
      </c>
      <c r="D49">
        <v>48151.857142857138</v>
      </c>
      <c r="E49">
        <v>0</v>
      </c>
      <c r="F49">
        <v>405320902.13657129</v>
      </c>
      <c r="G49">
        <v>6442.5619845909641</v>
      </c>
    </row>
    <row r="50" spans="1:7" x14ac:dyDescent="0.25">
      <c r="A50" t="s">
        <v>54</v>
      </c>
      <c r="B50" t="s">
        <v>126</v>
      </c>
      <c r="C50">
        <v>751371.79999999993</v>
      </c>
      <c r="D50">
        <v>58178.142857142862</v>
      </c>
      <c r="E50">
        <v>0</v>
      </c>
      <c r="F50">
        <v>685449585.42342854</v>
      </c>
      <c r="G50">
        <v>10895.197899057879</v>
      </c>
    </row>
    <row r="51" spans="1:7" x14ac:dyDescent="0.25">
      <c r="A51" t="s">
        <v>55</v>
      </c>
      <c r="B51" t="s">
        <v>126</v>
      </c>
      <c r="C51">
        <v>800308</v>
      </c>
      <c r="D51">
        <v>49804</v>
      </c>
      <c r="E51">
        <v>0</v>
      </c>
      <c r="F51">
        <v>730050827.24800003</v>
      </c>
      <c r="G51">
        <v>11604.13312428274</v>
      </c>
    </row>
    <row r="52" spans="1:7" x14ac:dyDescent="0.25">
      <c r="A52" t="s">
        <v>56</v>
      </c>
      <c r="B52" t="s">
        <v>126</v>
      </c>
      <c r="C52">
        <v>580033.51724137936</v>
      </c>
      <c r="D52">
        <v>55629.5</v>
      </c>
      <c r="E52">
        <v>0</v>
      </c>
      <c r="F52">
        <v>529180375.57813787</v>
      </c>
      <c r="G52">
        <v>8411.3041116802233</v>
      </c>
    </row>
    <row r="53" spans="1:7" x14ac:dyDescent="0.25">
      <c r="A53" t="s">
        <v>57</v>
      </c>
      <c r="B53" t="s">
        <v>126</v>
      </c>
      <c r="C53">
        <v>395829.23076923081</v>
      </c>
      <c r="D53">
        <v>50458.846153846163</v>
      </c>
      <c r="E53">
        <v>0</v>
      </c>
      <c r="F53">
        <v>361168424.04461533</v>
      </c>
      <c r="G53">
        <v>5740.7598436668941</v>
      </c>
    </row>
    <row r="54" spans="1:7" x14ac:dyDescent="0.25">
      <c r="A54" t="s">
        <v>58</v>
      </c>
      <c r="B54" t="s">
        <v>126</v>
      </c>
      <c r="C54">
        <v>70667.172413793101</v>
      </c>
      <c r="D54">
        <v>49432.172413793101</v>
      </c>
      <c r="E54">
        <v>88903.57142857142</v>
      </c>
      <c r="F54">
        <v>64617212.717226587</v>
      </c>
      <c r="G54">
        <v>1027.0884033065761</v>
      </c>
    </row>
    <row r="55" spans="1:7" x14ac:dyDescent="0.25">
      <c r="A55" t="s">
        <v>59</v>
      </c>
      <c r="B55" t="s">
        <v>126</v>
      </c>
      <c r="C55">
        <v>16444.28571428571</v>
      </c>
      <c r="D55">
        <v>52485</v>
      </c>
      <c r="E55">
        <v>126346.1538461539</v>
      </c>
      <c r="F55">
        <v>15176393.737582421</v>
      </c>
      <c r="G55">
        <v>241.22826343653011</v>
      </c>
    </row>
    <row r="56" spans="1:7" x14ac:dyDescent="0.25">
      <c r="A56" t="s">
        <v>60</v>
      </c>
      <c r="B56" t="s">
        <v>126</v>
      </c>
      <c r="C56">
        <v>1001506.666666667</v>
      </c>
      <c r="D56">
        <v>53113.333333333328</v>
      </c>
      <c r="E56">
        <v>274866.66666666663</v>
      </c>
      <c r="F56">
        <v>913555577.56000018</v>
      </c>
      <c r="G56">
        <v>14520.934903120189</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5"/>
  <sheetViews>
    <sheetView workbookViewId="0"/>
  </sheetViews>
  <sheetFormatPr defaultRowHeight="15" x14ac:dyDescent="0.25"/>
  <sheetData>
    <row r="1" spans="1:6" x14ac:dyDescent="0.25">
      <c r="A1" s="1" t="s">
        <v>0</v>
      </c>
      <c r="B1" s="1" t="s">
        <v>1</v>
      </c>
      <c r="C1" s="1" t="s">
        <v>3</v>
      </c>
      <c r="D1" s="1" t="s">
        <v>70</v>
      </c>
      <c r="E1" s="1" t="s">
        <v>4</v>
      </c>
      <c r="F1" s="1" t="s">
        <v>5</v>
      </c>
    </row>
    <row r="2" spans="1:6" x14ac:dyDescent="0.25">
      <c r="A2" t="s">
        <v>127</v>
      </c>
      <c r="B2" t="s">
        <v>128</v>
      </c>
    </row>
    <row r="3" spans="1:6" x14ac:dyDescent="0.25">
      <c r="A3" t="s">
        <v>6</v>
      </c>
      <c r="B3" t="s">
        <v>128</v>
      </c>
    </row>
    <row r="4" spans="1:6" x14ac:dyDescent="0.25">
      <c r="A4" t="s">
        <v>7</v>
      </c>
      <c r="B4" t="s">
        <v>128</v>
      </c>
    </row>
    <row r="5" spans="1:6" x14ac:dyDescent="0.25">
      <c r="A5" t="s">
        <v>8</v>
      </c>
      <c r="B5" t="s">
        <v>128</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G17"/>
  <sheetViews>
    <sheetView workbookViewId="0"/>
  </sheetViews>
  <sheetFormatPr defaultRowHeight="15" x14ac:dyDescent="0.25"/>
  <sheetData>
    <row r="1" spans="1:7" x14ac:dyDescent="0.25">
      <c r="A1" s="1" t="s">
        <v>0</v>
      </c>
      <c r="B1" s="1" t="s">
        <v>1</v>
      </c>
      <c r="C1" s="1" t="s">
        <v>2</v>
      </c>
      <c r="D1" s="1" t="s">
        <v>62</v>
      </c>
      <c r="E1" s="1" t="s">
        <v>63</v>
      </c>
      <c r="F1" s="1" t="s">
        <v>4</v>
      </c>
      <c r="G1" s="1" t="s">
        <v>5</v>
      </c>
    </row>
    <row r="2" spans="1:7" x14ac:dyDescent="0.25">
      <c r="A2" t="s">
        <v>127</v>
      </c>
      <c r="B2" t="s">
        <v>129</v>
      </c>
    </row>
    <row r="3" spans="1:7" x14ac:dyDescent="0.25">
      <c r="A3" t="s">
        <v>45</v>
      </c>
      <c r="B3" t="s">
        <v>129</v>
      </c>
      <c r="C3">
        <v>865528320</v>
      </c>
      <c r="D3">
        <v>853680</v>
      </c>
      <c r="E3">
        <v>0</v>
      </c>
      <c r="F3">
        <v>789364740596.16003</v>
      </c>
      <c r="G3">
        <v>14644714.209312631</v>
      </c>
    </row>
    <row r="4" spans="1:7" x14ac:dyDescent="0.25">
      <c r="A4" t="s">
        <v>46</v>
      </c>
      <c r="B4" t="s">
        <v>129</v>
      </c>
      <c r="C4">
        <v>334169088</v>
      </c>
      <c r="D4">
        <v>811425</v>
      </c>
      <c r="E4">
        <v>0</v>
      </c>
      <c r="F4">
        <v>304764976838.09998</v>
      </c>
      <c r="G4">
        <v>5654161.8307285579</v>
      </c>
    </row>
    <row r="5" spans="1:7" x14ac:dyDescent="0.25">
      <c r="A5" t="s">
        <v>47</v>
      </c>
      <c r="B5" t="s">
        <v>129</v>
      </c>
      <c r="C5">
        <v>0</v>
      </c>
      <c r="D5">
        <v>663810</v>
      </c>
      <c r="E5">
        <v>1230</v>
      </c>
      <c r="F5">
        <v>2269116.48</v>
      </c>
      <c r="G5">
        <v>42.09785495630878</v>
      </c>
    </row>
    <row r="6" spans="1:7" x14ac:dyDescent="0.25">
      <c r="A6" t="s">
        <v>48</v>
      </c>
      <c r="B6" t="s">
        <v>129</v>
      </c>
      <c r="C6">
        <v>0</v>
      </c>
      <c r="D6">
        <v>825282</v>
      </c>
      <c r="E6">
        <v>403</v>
      </c>
      <c r="F6">
        <v>2817237.22</v>
      </c>
      <c r="G6">
        <v>52.266882247082613</v>
      </c>
    </row>
    <row r="7" spans="1:7" x14ac:dyDescent="0.25">
      <c r="A7" t="s">
        <v>49</v>
      </c>
      <c r="B7" t="s">
        <v>129</v>
      </c>
      <c r="C7">
        <v>0</v>
      </c>
      <c r="D7">
        <v>1038593</v>
      </c>
    </row>
    <row r="8" spans="1:7" x14ac:dyDescent="0.25">
      <c r="A8" t="s">
        <v>50</v>
      </c>
      <c r="B8" t="s">
        <v>129</v>
      </c>
      <c r="C8">
        <v>107520</v>
      </c>
      <c r="D8">
        <v>1059270</v>
      </c>
    </row>
    <row r="9" spans="1:7" x14ac:dyDescent="0.25">
      <c r="A9" t="s">
        <v>51</v>
      </c>
      <c r="B9" t="s">
        <v>129</v>
      </c>
    </row>
    <row r="10" spans="1:7" x14ac:dyDescent="0.25">
      <c r="A10" t="s">
        <v>52</v>
      </c>
      <c r="B10" t="s">
        <v>129</v>
      </c>
      <c r="C10">
        <v>2335027200</v>
      </c>
    </row>
    <row r="11" spans="1:7" x14ac:dyDescent="0.25">
      <c r="A11" t="s">
        <v>53</v>
      </c>
      <c r="B11" t="s">
        <v>129</v>
      </c>
      <c r="C11">
        <v>2786694656</v>
      </c>
      <c r="D11">
        <v>1059766</v>
      </c>
      <c r="E11">
        <v>0</v>
      </c>
      <c r="F11">
        <v>2541469142193.5918</v>
      </c>
      <c r="G11">
        <v>47150686.298836596</v>
      </c>
    </row>
    <row r="12" spans="1:7" x14ac:dyDescent="0.25">
      <c r="A12" t="s">
        <v>54</v>
      </c>
      <c r="B12" t="s">
        <v>129</v>
      </c>
      <c r="C12">
        <v>4912439552</v>
      </c>
      <c r="D12">
        <v>1047118</v>
      </c>
      <c r="E12">
        <v>0</v>
      </c>
      <c r="F12">
        <v>4480148444190.6162</v>
      </c>
      <c r="G12">
        <v>83118095.103812844</v>
      </c>
    </row>
    <row r="13" spans="1:7" x14ac:dyDescent="0.25">
      <c r="A13" t="s">
        <v>55</v>
      </c>
      <c r="B13" t="s">
        <v>129</v>
      </c>
      <c r="C13">
        <v>2863336448</v>
      </c>
      <c r="D13">
        <v>899584</v>
      </c>
      <c r="E13">
        <v>0</v>
      </c>
      <c r="F13">
        <v>2611365909956.6079</v>
      </c>
      <c r="G13">
        <v>48447448.284013428</v>
      </c>
    </row>
    <row r="14" spans="1:7" x14ac:dyDescent="0.25">
      <c r="A14" t="s">
        <v>56</v>
      </c>
      <c r="B14" t="s">
        <v>129</v>
      </c>
      <c r="C14">
        <v>2048059392</v>
      </c>
      <c r="D14">
        <v>952723</v>
      </c>
      <c r="E14">
        <v>0</v>
      </c>
      <c r="F14">
        <v>1867833416194.876</v>
      </c>
      <c r="G14">
        <v>34653038.277487911</v>
      </c>
    </row>
    <row r="15" spans="1:7" x14ac:dyDescent="0.25">
      <c r="A15" t="s">
        <v>57</v>
      </c>
      <c r="B15" t="s">
        <v>129</v>
      </c>
      <c r="C15">
        <v>1190453760</v>
      </c>
      <c r="D15">
        <v>850350</v>
      </c>
      <c r="E15">
        <v>0</v>
      </c>
      <c r="F15">
        <v>1085696730514.2</v>
      </c>
      <c r="G15">
        <v>20142422.784627371</v>
      </c>
    </row>
    <row r="16" spans="1:7" x14ac:dyDescent="0.25">
      <c r="A16" t="s">
        <v>58</v>
      </c>
      <c r="B16" t="s">
        <v>129</v>
      </c>
      <c r="C16">
        <v>277180672</v>
      </c>
      <c r="D16">
        <v>751037</v>
      </c>
      <c r="E16">
        <v>0</v>
      </c>
      <c r="F16">
        <v>252791335402.24399</v>
      </c>
      <c r="G16">
        <v>4689919.2111879922</v>
      </c>
    </row>
    <row r="17" spans="1:2" x14ac:dyDescent="0.25">
      <c r="A17" t="s">
        <v>59</v>
      </c>
      <c r="B17" t="s">
        <v>129</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2"/>
  <sheetViews>
    <sheetView workbookViewId="0"/>
  </sheetViews>
  <sheetFormatPr defaultRowHeight="15" x14ac:dyDescent="0.25"/>
  <sheetData>
    <row r="1" spans="1:6" x14ac:dyDescent="0.25">
      <c r="A1" s="1" t="s">
        <v>0</v>
      </c>
      <c r="B1" s="1" t="s">
        <v>1</v>
      </c>
      <c r="C1" s="1" t="s">
        <v>3</v>
      </c>
      <c r="D1" s="1" t="s">
        <v>70</v>
      </c>
      <c r="E1" s="1" t="s">
        <v>4</v>
      </c>
      <c r="F1" s="1" t="s">
        <v>5</v>
      </c>
    </row>
    <row r="2" spans="1:6" x14ac:dyDescent="0.25">
      <c r="A2" t="s">
        <v>127</v>
      </c>
      <c r="B2" t="s">
        <v>130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H2"/>
  <sheetViews>
    <sheetView workbookViewId="0"/>
  </sheetViews>
  <sheetFormatPr defaultRowHeight="15" x14ac:dyDescent="0.25"/>
  <sheetData>
    <row r="1" spans="1:8" x14ac:dyDescent="0.25">
      <c r="A1" s="1" t="s">
        <v>0</v>
      </c>
      <c r="B1" s="1" t="s">
        <v>1</v>
      </c>
      <c r="C1" s="1" t="s">
        <v>2</v>
      </c>
      <c r="D1" s="1" t="s">
        <v>3</v>
      </c>
      <c r="E1" s="1" t="s">
        <v>67</v>
      </c>
      <c r="F1" s="1" t="s">
        <v>71</v>
      </c>
      <c r="G1" s="1" t="s">
        <v>4</v>
      </c>
      <c r="H1" s="1" t="s">
        <v>5</v>
      </c>
    </row>
    <row r="2" spans="1:8" x14ac:dyDescent="0.25">
      <c r="A2" t="s">
        <v>127</v>
      </c>
      <c r="B2" t="s">
        <v>131</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E2"/>
  <sheetViews>
    <sheetView workbookViewId="0"/>
  </sheetViews>
  <sheetFormatPr defaultRowHeight="15" x14ac:dyDescent="0.25"/>
  <sheetData>
    <row r="1" spans="1:5" x14ac:dyDescent="0.25">
      <c r="A1" s="1" t="s">
        <v>0</v>
      </c>
      <c r="B1" s="1" t="s">
        <v>1</v>
      </c>
      <c r="C1" s="1" t="s">
        <v>67</v>
      </c>
      <c r="D1" s="1" t="s">
        <v>4</v>
      </c>
      <c r="E1" s="1" t="s">
        <v>5</v>
      </c>
    </row>
    <row r="2" spans="1:5" x14ac:dyDescent="0.25">
      <c r="A2" t="s">
        <v>127</v>
      </c>
      <c r="B2" t="s">
        <v>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57</vt:i4>
      </vt:variant>
      <vt:variant>
        <vt:lpstr>Named Ranges</vt:lpstr>
      </vt:variant>
      <vt:variant>
        <vt:i4>1</vt:i4>
      </vt:variant>
    </vt:vector>
  </HeadingPairs>
  <TitlesOfParts>
    <vt:vector size="58" baseType="lpstr">
      <vt:lpstr>EUI</vt:lpstr>
      <vt:lpstr>Total Energy Consumption</vt:lpstr>
      <vt:lpstr>Electrical Consumption</vt:lpstr>
      <vt:lpstr>Gas Consumption</vt:lpstr>
      <vt:lpstr>Steam Consumption</vt:lpstr>
      <vt:lpstr>HW Consumption</vt:lpstr>
      <vt:lpstr>CHW Consumption</vt:lpstr>
      <vt:lpstr>DW Consumption</vt:lpstr>
      <vt:lpstr>Combined</vt:lpstr>
      <vt:lpstr>Building Areas</vt:lpstr>
      <vt:lpstr>TN</vt:lpstr>
      <vt:lpstr>TC</vt:lpstr>
      <vt:lpstr>TS</vt:lpstr>
      <vt:lpstr>AM</vt:lpstr>
      <vt:lpstr>ASA</vt:lpstr>
      <vt:lpstr>ASP</vt:lpstr>
      <vt:lpstr>CH</vt:lpstr>
      <vt:lpstr>DTD</vt:lpstr>
      <vt:lpstr>RE</vt:lpstr>
      <vt:lpstr>FS</vt:lpstr>
      <vt:lpstr>FH</vt:lpstr>
      <vt:lpstr>GL</vt:lpstr>
      <vt:lpstr>HP</vt:lpstr>
      <vt:lpstr>HH</vt:lpstr>
      <vt:lpstr>INC</vt:lpstr>
      <vt:lpstr>IT</vt:lpstr>
      <vt:lpstr>KP</vt:lpstr>
      <vt:lpstr>KH</vt:lpstr>
      <vt:lpstr>PS</vt:lpstr>
      <vt:lpstr>LSR</vt:lpstr>
      <vt:lpstr>MH</vt:lpstr>
      <vt:lpstr>MB</vt:lpstr>
      <vt:lpstr>MTB</vt:lpstr>
      <vt:lpstr>MSV</vt:lpstr>
      <vt:lpstr>EH</vt:lpstr>
      <vt:lpstr>FO</vt:lpstr>
      <vt:lpstr>GH</vt:lpstr>
      <vt:lpstr>LH</vt:lpstr>
      <vt:lpstr>MC</vt:lpstr>
      <vt:lpstr>PH</vt:lpstr>
      <vt:lpstr>PKP</vt:lpstr>
      <vt:lpstr>PKS</vt:lpstr>
      <vt:lpstr>SH</vt:lpstr>
      <vt:lpstr>SPE</vt:lpstr>
      <vt:lpstr>SVN</vt:lpstr>
      <vt:lpstr>SVM</vt:lpstr>
      <vt:lpstr>SVS</vt:lpstr>
      <vt:lpstr>SB</vt:lpstr>
      <vt:lpstr>TBC</vt:lpstr>
      <vt:lpstr>VA1</vt:lpstr>
      <vt:lpstr>VA2</vt:lpstr>
      <vt:lpstr>WH</vt:lpstr>
      <vt:lpstr>BH</vt:lpstr>
      <vt:lpstr>CR</vt:lpstr>
      <vt:lpstr>CU</vt:lpstr>
      <vt:lpstr>GU</vt:lpstr>
      <vt:lpstr>SS</vt:lpstr>
      <vt:lpstr>Building_Areas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Chris Krieps</cp:lastModifiedBy>
  <dcterms:created xsi:type="dcterms:W3CDTF">2022-09-07T14:16:41Z</dcterms:created>
  <dcterms:modified xsi:type="dcterms:W3CDTF">2022-09-07T18:35:53Z</dcterms:modified>
</cp:coreProperties>
</file>